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68B509D-6313-4470-BF48-9C1513CECCD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6" s="1"/>
  <c r="EB207" i="46"/>
  <c r="BM207" i="46" s="1"/>
  <c r="EA207" i="46"/>
  <c r="DZ207" i="46"/>
  <c r="BK207" i="46" s="1"/>
  <c r="DY207" i="46"/>
  <c r="DX207" i="46"/>
  <c r="BI207" i="46" s="1"/>
  <c r="DW207" i="46"/>
  <c r="DV207" i="46"/>
  <c r="BG207" i="46" s="1"/>
  <c r="DU207" i="46"/>
  <c r="DT207" i="46"/>
  <c r="BE207" i="46" s="1"/>
  <c r="DS207" i="46"/>
  <c r="DR207" i="46"/>
  <c r="BC207" i="46" s="1"/>
  <c r="DQ207" i="46"/>
  <c r="DP207" i="46"/>
  <c r="BA207" i="46" s="1"/>
  <c r="DO207" i="46"/>
  <c r="DN207" i="46"/>
  <c r="AY207" i="46" s="1"/>
  <c r="DM207" i="46"/>
  <c r="AX207" i="46" s="1"/>
  <c r="DL207" i="46"/>
  <c r="AW207" i="46" s="1"/>
  <c r="DK207" i="46"/>
  <c r="AV207" i="46" s="1"/>
  <c r="DJ207" i="46"/>
  <c r="AU207" i="46" s="1"/>
  <c r="DI207" i="46"/>
  <c r="AT207" i="46" s="1"/>
  <c r="DH207" i="46"/>
  <c r="AS207" i="46" s="1"/>
  <c r="DG207" i="46"/>
  <c r="DF207" i="46"/>
  <c r="AQ207" i="46" s="1"/>
  <c r="DE207" i="46"/>
  <c r="AP207" i="46" s="1"/>
  <c r="DD207" i="46"/>
  <c r="AO207" i="46" s="1"/>
  <c r="DC207" i="46"/>
  <c r="DB207" i="46"/>
  <c r="DA207" i="46"/>
  <c r="CZ207" i="46"/>
  <c r="AK207" i="46" s="1"/>
  <c r="CY207" i="46"/>
  <c r="CX207" i="46"/>
  <c r="AI207" i="46" s="1"/>
  <c r="CW207" i="46"/>
  <c r="CV207" i="46"/>
  <c r="AG207" i="46" s="1"/>
  <c r="CU207" i="46"/>
  <c r="CT207" i="46"/>
  <c r="CS207" i="46"/>
  <c r="CR207" i="46"/>
  <c r="AC207" i="46" s="1"/>
  <c r="CQ207" i="46"/>
  <c r="CP207" i="46"/>
  <c r="AA207" i="46" s="1"/>
  <c r="CO207" i="46"/>
  <c r="Z207" i="46" s="1"/>
  <c r="CN207" i="46"/>
  <c r="Y207" i="46" s="1"/>
  <c r="CM207" i="46"/>
  <c r="CL207" i="46"/>
  <c r="W207" i="46" s="1"/>
  <c r="CK207" i="46"/>
  <c r="CJ207" i="46"/>
  <c r="U207" i="46" s="1"/>
  <c r="CI207" i="46"/>
  <c r="CH207" i="46"/>
  <c r="S207" i="46" s="1"/>
  <c r="CG207" i="46"/>
  <c r="R207" i="46" s="1"/>
  <c r="CF207" i="46"/>
  <c r="Q207" i="46" s="1"/>
  <c r="CE207" i="46"/>
  <c r="CD207" i="46"/>
  <c r="O207" i="46" s="1"/>
  <c r="CC207" i="46"/>
  <c r="CB207" i="46"/>
  <c r="M207" i="46" s="1"/>
  <c r="CA207" i="46"/>
  <c r="BZ207" i="46"/>
  <c r="K207" i="46" s="1"/>
  <c r="BY207" i="46"/>
  <c r="BX207" i="46"/>
  <c r="I207" i="46" s="1"/>
  <c r="BW207" i="46"/>
  <c r="BV207" i="46"/>
  <c r="BU207" i="46"/>
  <c r="BT207" i="46"/>
  <c r="E207" i="46" s="1"/>
  <c r="BS207" i="46"/>
  <c r="BO207" i="46"/>
  <c r="B207" i="46"/>
  <c r="B207" i="44" s="1"/>
  <c r="A207" i="46"/>
  <c r="A207" i="44" s="1"/>
  <c r="EF206" i="46"/>
  <c r="EE206" i="46"/>
  <c r="ED206" i="46"/>
  <c r="EC206" i="46"/>
  <c r="EB206" i="46"/>
  <c r="BM206" i="46" s="1"/>
  <c r="EA206" i="46"/>
  <c r="BL206" i="46" s="1"/>
  <c r="DZ206" i="46"/>
  <c r="BK206" i="46" s="1"/>
  <c r="DY206" i="46"/>
  <c r="BJ206" i="46" s="1"/>
  <c r="DX206" i="46"/>
  <c r="BI206" i="46" s="1"/>
  <c r="DW206" i="46"/>
  <c r="DV206" i="46"/>
  <c r="BG206" i="46" s="1"/>
  <c r="DU206" i="46"/>
  <c r="DT206" i="46"/>
  <c r="BE206" i="46" s="1"/>
  <c r="DS206" i="46"/>
  <c r="BD206" i="46" s="1"/>
  <c r="DR206" i="46"/>
  <c r="BC206" i="46" s="1"/>
  <c r="DQ206" i="46"/>
  <c r="BB206" i="46" s="1"/>
  <c r="DP206" i="46"/>
  <c r="DO206" i="46"/>
  <c r="AZ206" i="46" s="1"/>
  <c r="DN206" i="46"/>
  <c r="DM206" i="46"/>
  <c r="DL206" i="46"/>
  <c r="AW206" i="46" s="1"/>
  <c r="DK206" i="46"/>
  <c r="AV206" i="46" s="1"/>
  <c r="DJ206" i="46"/>
  <c r="AU206" i="46" s="1"/>
  <c r="DI206" i="46"/>
  <c r="AT206" i="46" s="1"/>
  <c r="DH206" i="46"/>
  <c r="AS206" i="46" s="1"/>
  <c r="DG206" i="46"/>
  <c r="AR206" i="46" s="1"/>
  <c r="DF206" i="46"/>
  <c r="DE206" i="46"/>
  <c r="DD206" i="46"/>
  <c r="AO206" i="46" s="1"/>
  <c r="DC206" i="46"/>
  <c r="AN206" i="46" s="1"/>
  <c r="DB206" i="46"/>
  <c r="DA206" i="46"/>
  <c r="AL206" i="46" s="1"/>
  <c r="CZ206" i="46"/>
  <c r="CY206" i="46"/>
  <c r="CX206" i="46"/>
  <c r="CW206" i="46"/>
  <c r="CV206" i="46"/>
  <c r="AG206" i="46" s="1"/>
  <c r="CU206" i="46"/>
  <c r="AF206" i="46" s="1"/>
  <c r="CT206" i="46"/>
  <c r="AE206" i="46" s="1"/>
  <c r="CS206" i="46"/>
  <c r="AD206" i="46" s="1"/>
  <c r="CR206" i="46"/>
  <c r="CQ206" i="46"/>
  <c r="AB206" i="46" s="1"/>
  <c r="CP206" i="46"/>
  <c r="CO206" i="46"/>
  <c r="CN206" i="46"/>
  <c r="Y206" i="46" s="1"/>
  <c r="CM206" i="46"/>
  <c r="X206" i="46" s="1"/>
  <c r="CL206" i="46"/>
  <c r="W206" i="46" s="1"/>
  <c r="CK206" i="46"/>
  <c r="V206" i="46" s="1"/>
  <c r="CJ206" i="46"/>
  <c r="U206" i="46" s="1"/>
  <c r="CI206" i="46"/>
  <c r="T206" i="46" s="1"/>
  <c r="CH206" i="46"/>
  <c r="CG206" i="46"/>
  <c r="CF206" i="46"/>
  <c r="Q206" i="46" s="1"/>
  <c r="CE206" i="46"/>
  <c r="P206" i="46" s="1"/>
  <c r="CD206" i="46"/>
  <c r="O206" i="46" s="1"/>
  <c r="CC206" i="46"/>
  <c r="N206" i="46" s="1"/>
  <c r="CB206" i="46"/>
  <c r="CA206" i="46"/>
  <c r="L206" i="46" s="1"/>
  <c r="BZ206" i="46"/>
  <c r="BY206" i="46"/>
  <c r="BX206" i="46"/>
  <c r="I206" i="46" s="1"/>
  <c r="BW206" i="46"/>
  <c r="H206" i="46" s="1"/>
  <c r="BV206" i="46"/>
  <c r="BU206" i="46"/>
  <c r="F206" i="46" s="1"/>
  <c r="BT206" i="46"/>
  <c r="E206" i="46" s="1"/>
  <c r="BS206" i="46"/>
  <c r="B206" i="46"/>
  <c r="B206" i="44" s="1"/>
  <c r="A206" i="46"/>
  <c r="A206" i="44" s="1"/>
  <c r="EF205" i="46"/>
  <c r="BQ205" i="46" s="1"/>
  <c r="EE205" i="46"/>
  <c r="BP205" i="46" s="1"/>
  <c r="ED205" i="46"/>
  <c r="BO205" i="44" s="1"/>
  <c r="EC205" i="46"/>
  <c r="BN205" i="46" s="1"/>
  <c r="EB205" i="46"/>
  <c r="EA205" i="46"/>
  <c r="BL205" i="46" s="1"/>
  <c r="DZ205" i="46"/>
  <c r="BK205" i="46" s="1"/>
  <c r="DY205" i="46"/>
  <c r="DX205" i="46"/>
  <c r="BI205" i="46" s="1"/>
  <c r="DW205" i="46"/>
  <c r="BH205" i="46" s="1"/>
  <c r="DV205" i="46"/>
  <c r="DU205" i="46"/>
  <c r="BF205" i="46" s="1"/>
  <c r="DT205" i="46"/>
  <c r="BE205" i="46" s="1"/>
  <c r="DS205" i="46"/>
  <c r="BD205" i="46" s="1"/>
  <c r="DR205" i="46"/>
  <c r="DQ205" i="46"/>
  <c r="DP205" i="46"/>
  <c r="BA205" i="46" s="1"/>
  <c r="DO205" i="46"/>
  <c r="AZ205" i="46" s="1"/>
  <c r="DN205" i="46"/>
  <c r="AY205" i="46" s="1"/>
  <c r="DM205" i="46"/>
  <c r="AX205" i="46" s="1"/>
  <c r="DL205" i="46"/>
  <c r="DK205" i="46"/>
  <c r="DJ205" i="46"/>
  <c r="DI205" i="46"/>
  <c r="DH205" i="46"/>
  <c r="AS205" i="46" s="1"/>
  <c r="DG205" i="46"/>
  <c r="AR205" i="46" s="1"/>
  <c r="DF205" i="46"/>
  <c r="AQ205" i="46" s="1"/>
  <c r="DE205" i="46"/>
  <c r="AP205" i="46" s="1"/>
  <c r="DD205" i="46"/>
  <c r="DC205" i="46"/>
  <c r="AN205" i="46" s="1"/>
  <c r="DB205" i="46"/>
  <c r="DA205" i="46"/>
  <c r="CZ205" i="46"/>
  <c r="AK205" i="46" s="1"/>
  <c r="CY205" i="46"/>
  <c r="AJ205" i="46" s="1"/>
  <c r="CX205" i="46"/>
  <c r="CW205" i="46"/>
  <c r="AH205" i="46" s="1"/>
  <c r="CV205" i="46"/>
  <c r="CU205" i="46"/>
  <c r="AF205" i="46" s="1"/>
  <c r="CT205" i="46"/>
  <c r="CS205" i="46"/>
  <c r="CR205" i="46"/>
  <c r="AC205" i="46" s="1"/>
  <c r="CQ205" i="46"/>
  <c r="AB205" i="46" s="1"/>
  <c r="CP205" i="46"/>
  <c r="AA205" i="46" s="1"/>
  <c r="CO205" i="46"/>
  <c r="Z205" i="46" s="1"/>
  <c r="CN205" i="46"/>
  <c r="CM205" i="46"/>
  <c r="X205" i="46" s="1"/>
  <c r="CL205" i="46"/>
  <c r="W205" i="46" s="1"/>
  <c r="CK205" i="46"/>
  <c r="CJ205" i="46"/>
  <c r="U205" i="46" s="1"/>
  <c r="CI205" i="46"/>
  <c r="T205" i="46" s="1"/>
  <c r="CH205" i="46"/>
  <c r="S205" i="46" s="1"/>
  <c r="CG205" i="46"/>
  <c r="R205" i="46" s="1"/>
  <c r="CF205" i="46"/>
  <c r="Q205" i="46" s="1"/>
  <c r="CE205" i="46"/>
  <c r="CD205" i="46"/>
  <c r="CC205" i="46"/>
  <c r="CB205" i="46"/>
  <c r="M205" i="46" s="1"/>
  <c r="CA205" i="46"/>
  <c r="L205" i="46" s="1"/>
  <c r="BZ205" i="46"/>
  <c r="BY205" i="46"/>
  <c r="J205" i="46" s="1"/>
  <c r="BX205" i="46"/>
  <c r="I205" i="46" s="1"/>
  <c r="BW205" i="46"/>
  <c r="BV205" i="46"/>
  <c r="G205" i="46" s="1"/>
  <c r="BU205" i="46"/>
  <c r="BT205" i="46"/>
  <c r="E205" i="46" s="1"/>
  <c r="BS205" i="46"/>
  <c r="D205" i="46" s="1"/>
  <c r="BO205" i="46"/>
  <c r="B205" i="46"/>
  <c r="A205" i="46"/>
  <c r="C205" i="46" s="1"/>
  <c r="C205" i="44" s="1"/>
  <c r="EF204" i="46"/>
  <c r="BQ204" i="46" s="1"/>
  <c r="EE204" i="46"/>
  <c r="ED204" i="46"/>
  <c r="EC204" i="46"/>
  <c r="BN204" i="46" s="1"/>
  <c r="EB204" i="46"/>
  <c r="BM204" i="46" s="1"/>
  <c r="EA204" i="46"/>
  <c r="BL204" i="46" s="1"/>
  <c r="DZ204" i="46"/>
  <c r="BK204" i="46" s="1"/>
  <c r="DY204" i="46"/>
  <c r="BJ204" i="46" s="1"/>
  <c r="DX204" i="46"/>
  <c r="BI204" i="46" s="1"/>
  <c r="DW204" i="46"/>
  <c r="DV204" i="46"/>
  <c r="DU204" i="46"/>
  <c r="BF204" i="46" s="1"/>
  <c r="DT204" i="46"/>
  <c r="BE204" i="46" s="1"/>
  <c r="DS204" i="46"/>
  <c r="DR204" i="46"/>
  <c r="BC204" i="46" s="1"/>
  <c r="DQ204" i="46"/>
  <c r="BB204" i="46" s="1"/>
  <c r="DP204" i="46"/>
  <c r="BA204" i="46" s="1"/>
  <c r="DO204" i="46"/>
  <c r="AZ204" i="46" s="1"/>
  <c r="DN204" i="46"/>
  <c r="DM204" i="46"/>
  <c r="AX204" i="46" s="1"/>
  <c r="DL204" i="46"/>
  <c r="AW204" i="46" s="1"/>
  <c r="DK204" i="46"/>
  <c r="DJ204" i="46"/>
  <c r="AU204" i="46" s="1"/>
  <c r="DI204" i="46"/>
  <c r="DH204" i="46"/>
  <c r="DG204" i="46"/>
  <c r="DF204" i="46"/>
  <c r="DE204" i="46"/>
  <c r="AP204" i="46" s="1"/>
  <c r="DD204" i="46"/>
  <c r="AO204" i="46" s="1"/>
  <c r="DC204" i="46"/>
  <c r="AN204" i="46" s="1"/>
  <c r="DB204" i="46"/>
  <c r="AM204" i="46" s="1"/>
  <c r="DA204" i="46"/>
  <c r="CZ204" i="46"/>
  <c r="CY204" i="46"/>
  <c r="AJ204" i="46" s="1"/>
  <c r="CX204" i="46"/>
  <c r="CW204" i="46"/>
  <c r="AH204" i="46" s="1"/>
  <c r="CV204" i="46"/>
  <c r="AG204" i="46" s="1"/>
  <c r="CU204" i="46"/>
  <c r="CT204" i="46"/>
  <c r="AE204" i="46" s="1"/>
  <c r="CS204" i="46"/>
  <c r="CR204" i="46"/>
  <c r="AC204" i="46" s="1"/>
  <c r="CQ204" i="46"/>
  <c r="CP204" i="46"/>
  <c r="CO204" i="46"/>
  <c r="Z204" i="46" s="1"/>
  <c r="CN204" i="46"/>
  <c r="Y204" i="46" s="1"/>
  <c r="CM204" i="46"/>
  <c r="X204" i="46" s="1"/>
  <c r="CL204" i="46"/>
  <c r="W204" i="46" s="1"/>
  <c r="CK204" i="46"/>
  <c r="V204" i="46" s="1"/>
  <c r="CJ204" i="46"/>
  <c r="U204" i="46" s="1"/>
  <c r="CI204" i="46"/>
  <c r="CH204" i="46"/>
  <c r="CG204" i="46"/>
  <c r="R204" i="46" s="1"/>
  <c r="CF204" i="46"/>
  <c r="Q204" i="46" s="1"/>
  <c r="CE204" i="46"/>
  <c r="P204" i="46" s="1"/>
  <c r="CD204" i="46"/>
  <c r="O204" i="46" s="1"/>
  <c r="CC204" i="46"/>
  <c r="CB204" i="46"/>
  <c r="CA204" i="46"/>
  <c r="BZ204" i="46"/>
  <c r="BY204" i="46"/>
  <c r="J204" i="46" s="1"/>
  <c r="BX204" i="46"/>
  <c r="I204" i="46" s="1"/>
  <c r="BW204" i="46"/>
  <c r="BV204" i="46"/>
  <c r="G204" i="46" s="1"/>
  <c r="BU204" i="46"/>
  <c r="BT204" i="46"/>
  <c r="E204" i="46" s="1"/>
  <c r="BS204" i="46"/>
  <c r="B204" i="46"/>
  <c r="B204" i="44" s="1"/>
  <c r="A204" i="46"/>
  <c r="EF203" i="46"/>
  <c r="BQ203" i="46" s="1"/>
  <c r="EE203" i="46"/>
  <c r="BP203" i="46" s="1"/>
  <c r="ED203" i="46"/>
  <c r="BO203" i="44" s="1"/>
  <c r="EC203" i="46"/>
  <c r="BN203" i="46" s="1"/>
  <c r="EB203" i="46"/>
  <c r="BM203" i="46" s="1"/>
  <c r="EA203" i="46"/>
  <c r="DZ203" i="46"/>
  <c r="BK203" i="46" s="1"/>
  <c r="DY203" i="46"/>
  <c r="BJ203" i="46" s="1"/>
  <c r="DX203" i="46"/>
  <c r="BI203" i="46" s="1"/>
  <c r="DW203" i="46"/>
  <c r="BH203" i="46" s="1"/>
  <c r="DV203" i="46"/>
  <c r="BG203" i="46" s="1"/>
  <c r="DU203" i="46"/>
  <c r="BF203" i="46" s="1"/>
  <c r="DT203" i="46"/>
  <c r="BE203" i="46" s="1"/>
  <c r="DS203" i="46"/>
  <c r="DR203" i="46"/>
  <c r="BC203" i="46" s="1"/>
  <c r="DQ203" i="46"/>
  <c r="BB203" i="46" s="1"/>
  <c r="DP203" i="46"/>
  <c r="BA203" i="46" s="1"/>
  <c r="DO203" i="46"/>
  <c r="AZ203" i="46" s="1"/>
  <c r="DN203" i="46"/>
  <c r="AY203" i="46" s="1"/>
  <c r="DM203" i="46"/>
  <c r="DL203" i="46"/>
  <c r="AW203" i="46" s="1"/>
  <c r="DK203" i="46"/>
  <c r="DJ203" i="46"/>
  <c r="AU203" i="46" s="1"/>
  <c r="DI203" i="46"/>
  <c r="AT203" i="46" s="1"/>
  <c r="DH203" i="46"/>
  <c r="AS203" i="46" s="1"/>
  <c r="DG203" i="46"/>
  <c r="DF203" i="46"/>
  <c r="AQ203" i="46" s="1"/>
  <c r="DE203" i="46"/>
  <c r="DD203" i="46"/>
  <c r="AO203" i="46" s="1"/>
  <c r="DC203" i="46"/>
  <c r="DB203" i="46"/>
  <c r="AM203" i="46" s="1"/>
  <c r="DA203" i="46"/>
  <c r="AL203" i="46" s="1"/>
  <c r="CZ203" i="46"/>
  <c r="AK203" i="46" s="1"/>
  <c r="CY203" i="46"/>
  <c r="AJ203" i="46" s="1"/>
  <c r="CX203" i="46"/>
  <c r="AI203" i="46" s="1"/>
  <c r="CW203" i="46"/>
  <c r="CV203" i="46"/>
  <c r="AG203" i="46" s="1"/>
  <c r="CU203" i="46"/>
  <c r="CT203" i="46"/>
  <c r="AE203" i="46" s="1"/>
  <c r="CS203" i="46"/>
  <c r="AD203" i="46" s="1"/>
  <c r="CR203" i="46"/>
  <c r="AC203" i="46" s="1"/>
  <c r="CQ203" i="46"/>
  <c r="AB203" i="46" s="1"/>
  <c r="CP203" i="46"/>
  <c r="AA203" i="46" s="1"/>
  <c r="CO203" i="46"/>
  <c r="CN203" i="46"/>
  <c r="Y203" i="46" s="1"/>
  <c r="CM203" i="46"/>
  <c r="CL203" i="46"/>
  <c r="W203" i="46" s="1"/>
  <c r="CK203" i="46"/>
  <c r="V203" i="46" s="1"/>
  <c r="CJ203" i="46"/>
  <c r="U203" i="46" s="1"/>
  <c r="CI203" i="46"/>
  <c r="CH203" i="46"/>
  <c r="S203" i="46" s="1"/>
  <c r="CG203" i="46"/>
  <c r="R203" i="46" s="1"/>
  <c r="CF203" i="46"/>
  <c r="Q203" i="46" s="1"/>
  <c r="CE203" i="46"/>
  <c r="CD203" i="46"/>
  <c r="O203" i="46" s="1"/>
  <c r="CC203" i="46"/>
  <c r="N203" i="46" s="1"/>
  <c r="CB203" i="46"/>
  <c r="M203" i="46" s="1"/>
  <c r="CA203" i="46"/>
  <c r="BZ203" i="46"/>
  <c r="K203" i="46" s="1"/>
  <c r="BY203" i="46"/>
  <c r="J203" i="46" s="1"/>
  <c r="BX203" i="46"/>
  <c r="I203" i="46" s="1"/>
  <c r="BW203" i="46"/>
  <c r="H203" i="46" s="1"/>
  <c r="BV203" i="46"/>
  <c r="G203" i="46" s="1"/>
  <c r="BU203" i="46"/>
  <c r="F203" i="46" s="1"/>
  <c r="BT203" i="46"/>
  <c r="E203" i="46" s="1"/>
  <c r="BS203" i="46"/>
  <c r="D203" i="46" s="1"/>
  <c r="BO203" i="46"/>
  <c r="B203" i="46"/>
  <c r="B203" i="44" s="1"/>
  <c r="A203" i="46"/>
  <c r="EF202" i="46"/>
  <c r="EE202" i="46"/>
  <c r="ED202" i="46"/>
  <c r="BO202" i="46" s="1"/>
  <c r="EC202" i="46"/>
  <c r="BN202" i="46" s="1"/>
  <c r="EB202" i="46"/>
  <c r="BM202" i="46" s="1"/>
  <c r="EA202" i="46"/>
  <c r="BL202" i="46" s="1"/>
  <c r="DZ202" i="46"/>
  <c r="BK202" i="46" s="1"/>
  <c r="DY202" i="46"/>
  <c r="BJ202" i="46" s="1"/>
  <c r="DX202" i="46"/>
  <c r="BI202" i="46" s="1"/>
  <c r="DW202" i="46"/>
  <c r="DV202" i="46"/>
  <c r="BG202" i="46" s="1"/>
  <c r="DU202" i="46"/>
  <c r="BF202" i="46" s="1"/>
  <c r="DT202" i="46"/>
  <c r="DS202" i="46"/>
  <c r="BD202" i="46" s="1"/>
  <c r="DR202" i="46"/>
  <c r="BC202" i="46" s="1"/>
  <c r="DQ202" i="46"/>
  <c r="DP202" i="46"/>
  <c r="DO202" i="46"/>
  <c r="DN202" i="46"/>
  <c r="AY202" i="46" s="1"/>
  <c r="DM202" i="46"/>
  <c r="AX202" i="46" s="1"/>
  <c r="DL202" i="46"/>
  <c r="AW202" i="46" s="1"/>
  <c r="DK202" i="46"/>
  <c r="AV202" i="46" s="1"/>
  <c r="DJ202" i="46"/>
  <c r="DI202" i="46"/>
  <c r="AT202" i="46" s="1"/>
  <c r="DH202" i="46"/>
  <c r="DG202" i="46"/>
  <c r="DF202" i="46"/>
  <c r="AQ202" i="46" s="1"/>
  <c r="DE202" i="46"/>
  <c r="AP202" i="46" s="1"/>
  <c r="DD202" i="46"/>
  <c r="AO202" i="46" s="1"/>
  <c r="DC202" i="46"/>
  <c r="AN202" i="46" s="1"/>
  <c r="DB202" i="46"/>
  <c r="DA202" i="46"/>
  <c r="AL202" i="46" s="1"/>
  <c r="CZ202" i="46"/>
  <c r="CY202" i="46"/>
  <c r="CX202" i="46"/>
  <c r="AI202" i="46" s="1"/>
  <c r="CW202" i="46"/>
  <c r="AH202" i="46" s="1"/>
  <c r="CV202" i="46"/>
  <c r="CU202" i="46"/>
  <c r="AF202" i="46" s="1"/>
  <c r="CT202" i="46"/>
  <c r="AE202" i="46" s="1"/>
  <c r="CS202" i="46"/>
  <c r="AD202" i="46" s="1"/>
  <c r="CR202" i="46"/>
  <c r="CQ202" i="46"/>
  <c r="CP202" i="46"/>
  <c r="AA202" i="46" s="1"/>
  <c r="CO202" i="46"/>
  <c r="Z202" i="46" s="1"/>
  <c r="CN202" i="46"/>
  <c r="Y202" i="46" s="1"/>
  <c r="CM202" i="46"/>
  <c r="X202" i="46" s="1"/>
  <c r="CL202" i="46"/>
  <c r="W202" i="46" s="1"/>
  <c r="CK202" i="46"/>
  <c r="CJ202" i="46"/>
  <c r="U202" i="46" s="1"/>
  <c r="CI202" i="46"/>
  <c r="CH202" i="46"/>
  <c r="S202" i="46" s="1"/>
  <c r="CG202" i="46"/>
  <c r="R202" i="46" s="1"/>
  <c r="CF202" i="46"/>
  <c r="CE202" i="46"/>
  <c r="P202" i="46" s="1"/>
  <c r="CD202" i="46"/>
  <c r="CC202" i="46"/>
  <c r="CB202" i="46"/>
  <c r="CA202" i="46"/>
  <c r="BZ202" i="46"/>
  <c r="K202" i="46" s="1"/>
  <c r="BY202" i="46"/>
  <c r="J202" i="46" s="1"/>
  <c r="BX202" i="46"/>
  <c r="I202" i="46" s="1"/>
  <c r="BW202" i="46"/>
  <c r="H202" i="46" s="1"/>
  <c r="BV202" i="46"/>
  <c r="G202" i="46" s="1"/>
  <c r="BU202" i="46"/>
  <c r="F202" i="46" s="1"/>
  <c r="BT202" i="46"/>
  <c r="E202" i="46" s="1"/>
  <c r="BS202" i="46"/>
  <c r="B202" i="46"/>
  <c r="A202" i="46"/>
  <c r="A202" i="44" s="1"/>
  <c r="EF201" i="46"/>
  <c r="EE201" i="46"/>
  <c r="BP201" i="46" s="1"/>
  <c r="ED201" i="46"/>
  <c r="BO201" i="44" s="1"/>
  <c r="EC201" i="46"/>
  <c r="EB201" i="46"/>
  <c r="EA201" i="46"/>
  <c r="DZ201" i="46"/>
  <c r="BK201" i="46" s="1"/>
  <c r="DY201" i="46"/>
  <c r="BJ201" i="46" s="1"/>
  <c r="DX201" i="46"/>
  <c r="BI201" i="46" s="1"/>
  <c r="DW201" i="46"/>
  <c r="BH201" i="46" s="1"/>
  <c r="DV201" i="46"/>
  <c r="DU201" i="46"/>
  <c r="BF201" i="46" s="1"/>
  <c r="DT201" i="46"/>
  <c r="BE201" i="46" s="1"/>
  <c r="DS201" i="46"/>
  <c r="DR201" i="46"/>
  <c r="BC201" i="46" s="1"/>
  <c r="DQ201" i="46"/>
  <c r="BB201" i="46" s="1"/>
  <c r="DP201" i="46"/>
  <c r="BA201" i="46" s="1"/>
  <c r="DO201" i="46"/>
  <c r="AZ201" i="46" s="1"/>
  <c r="DN201" i="46"/>
  <c r="DM201" i="46"/>
  <c r="AX201" i="46" s="1"/>
  <c r="DL201" i="46"/>
  <c r="DK201" i="46"/>
  <c r="DJ201" i="46"/>
  <c r="AU201" i="46" s="1"/>
  <c r="DI201" i="46"/>
  <c r="AT201" i="46" s="1"/>
  <c r="DH201" i="46"/>
  <c r="DG201" i="46"/>
  <c r="AR201" i="46" s="1"/>
  <c r="DF201" i="46"/>
  <c r="AQ201" i="46" s="1"/>
  <c r="DE201" i="46"/>
  <c r="DD201" i="46"/>
  <c r="AO201" i="46" s="1"/>
  <c r="DC201" i="46"/>
  <c r="DB201" i="46"/>
  <c r="AM201" i="46" s="1"/>
  <c r="DA201" i="46"/>
  <c r="AL201" i="46" s="1"/>
  <c r="CZ201" i="46"/>
  <c r="AK201" i="46" s="1"/>
  <c r="CY201" i="46"/>
  <c r="AJ201" i="46" s="1"/>
  <c r="CX201" i="46"/>
  <c r="AI201" i="46" s="1"/>
  <c r="CW201" i="46"/>
  <c r="CV201" i="46"/>
  <c r="CU201" i="46"/>
  <c r="CT201" i="46"/>
  <c r="AE201" i="46" s="1"/>
  <c r="CS201" i="46"/>
  <c r="AD201" i="46" s="1"/>
  <c r="CR201" i="46"/>
  <c r="AC201" i="46" s="1"/>
  <c r="CQ201" i="46"/>
  <c r="AB201" i="46" s="1"/>
  <c r="CP201" i="46"/>
  <c r="CO201" i="46"/>
  <c r="Z201" i="46" s="1"/>
  <c r="CN201" i="46"/>
  <c r="Y201" i="46" s="1"/>
  <c r="CM201" i="46"/>
  <c r="CL201" i="46"/>
  <c r="W201" i="46" s="1"/>
  <c r="CK201" i="46"/>
  <c r="V201" i="46" s="1"/>
  <c r="CJ201" i="46"/>
  <c r="U201" i="46" s="1"/>
  <c r="CI201" i="46"/>
  <c r="T201" i="46" s="1"/>
  <c r="CH201" i="46"/>
  <c r="CG201" i="46"/>
  <c r="R201" i="46" s="1"/>
  <c r="CF201" i="46"/>
  <c r="CE201" i="46"/>
  <c r="CD201" i="46"/>
  <c r="O201" i="46" s="1"/>
  <c r="CC201" i="46"/>
  <c r="N201" i="46" s="1"/>
  <c r="CB201" i="46"/>
  <c r="M201" i="46" s="1"/>
  <c r="CA201" i="46"/>
  <c r="L201" i="46" s="1"/>
  <c r="BZ201" i="46"/>
  <c r="K201" i="46" s="1"/>
  <c r="BY201" i="46"/>
  <c r="BX201" i="46"/>
  <c r="I201" i="46" s="1"/>
  <c r="BW201" i="46"/>
  <c r="BV201" i="46"/>
  <c r="G201" i="46" s="1"/>
  <c r="BU201" i="46"/>
  <c r="F201" i="46" s="1"/>
  <c r="BT201" i="46"/>
  <c r="BS201" i="46"/>
  <c r="D201" i="46" s="1"/>
  <c r="BO201" i="46"/>
  <c r="BN201" i="46"/>
  <c r="B201" i="46"/>
  <c r="A201" i="46"/>
  <c r="C201" i="46" s="1"/>
  <c r="C201" i="44" s="1"/>
  <c r="EF200" i="46"/>
  <c r="BQ200" i="46" s="1"/>
  <c r="EE200" i="46"/>
  <c r="BP200" i="46" s="1"/>
  <c r="ED200" i="46"/>
  <c r="EC200" i="46"/>
  <c r="BN200" i="46" s="1"/>
  <c r="EB200" i="46"/>
  <c r="BM200" i="46" s="1"/>
  <c r="EA200" i="46"/>
  <c r="DZ200" i="46"/>
  <c r="BK200" i="46" s="1"/>
  <c r="DY200" i="46"/>
  <c r="DX200" i="46"/>
  <c r="BI200" i="46" s="1"/>
  <c r="DW200" i="46"/>
  <c r="BH200" i="46" s="1"/>
  <c r="DV200" i="46"/>
  <c r="BG200" i="46" s="1"/>
  <c r="DU200" i="46"/>
  <c r="BF200" i="46" s="1"/>
  <c r="DT200" i="46"/>
  <c r="DS200" i="46"/>
  <c r="BD200" i="46" s="1"/>
  <c r="DR200" i="46"/>
  <c r="DQ200" i="46"/>
  <c r="DP200" i="46"/>
  <c r="BA200" i="46" s="1"/>
  <c r="DO200" i="46"/>
  <c r="AZ200" i="46" s="1"/>
  <c r="DN200" i="46"/>
  <c r="DM200" i="46"/>
  <c r="AX200" i="46" s="1"/>
  <c r="DL200" i="46"/>
  <c r="DK200" i="46"/>
  <c r="AV200" i="46" s="1"/>
  <c r="DJ200" i="46"/>
  <c r="DI200" i="46"/>
  <c r="DH200" i="46"/>
  <c r="AS200" i="46" s="1"/>
  <c r="DG200" i="46"/>
  <c r="AR200" i="46" s="1"/>
  <c r="DF200" i="46"/>
  <c r="DE200" i="46"/>
  <c r="AP200" i="46" s="1"/>
  <c r="DD200" i="46"/>
  <c r="DC200" i="46"/>
  <c r="DB200" i="46"/>
  <c r="DA200" i="46"/>
  <c r="CZ200" i="46"/>
  <c r="AK200" i="46" s="1"/>
  <c r="CY200" i="46"/>
  <c r="AJ200" i="46" s="1"/>
  <c r="CX200" i="46"/>
  <c r="AI200" i="46" s="1"/>
  <c r="CW200" i="46"/>
  <c r="AH200" i="46" s="1"/>
  <c r="CV200" i="46"/>
  <c r="AG200" i="46" s="1"/>
  <c r="CU200" i="46"/>
  <c r="AF200" i="46" s="1"/>
  <c r="CT200" i="46"/>
  <c r="CS200" i="46"/>
  <c r="CR200" i="46"/>
  <c r="AC200" i="46" s="1"/>
  <c r="CQ200" i="46"/>
  <c r="AB200" i="46" s="1"/>
  <c r="CP200" i="46"/>
  <c r="AA200" i="46" s="1"/>
  <c r="CO200" i="46"/>
  <c r="Z200" i="46" s="1"/>
  <c r="CN200" i="46"/>
  <c r="CM200" i="46"/>
  <c r="X200" i="46" s="1"/>
  <c r="CL200" i="46"/>
  <c r="CK200" i="46"/>
  <c r="CJ200" i="46"/>
  <c r="U200" i="46" s="1"/>
  <c r="CI200" i="46"/>
  <c r="T200" i="46" s="1"/>
  <c r="CH200" i="46"/>
  <c r="CG200" i="46"/>
  <c r="R200" i="46" s="1"/>
  <c r="CF200" i="46"/>
  <c r="CE200" i="46"/>
  <c r="P200" i="46" s="1"/>
  <c r="CD200" i="46"/>
  <c r="CC200" i="46"/>
  <c r="CB200" i="46"/>
  <c r="M200" i="46" s="1"/>
  <c r="CA200" i="46"/>
  <c r="L200" i="46" s="1"/>
  <c r="BZ200" i="46"/>
  <c r="K200" i="46" s="1"/>
  <c r="BY200" i="46"/>
  <c r="J200" i="46" s="1"/>
  <c r="BX200" i="46"/>
  <c r="BW200" i="46"/>
  <c r="BV200" i="46"/>
  <c r="BU200" i="46"/>
  <c r="BT200" i="46"/>
  <c r="E200" i="46" s="1"/>
  <c r="BS200" i="46"/>
  <c r="D200" i="46" s="1"/>
  <c r="B200" i="46"/>
  <c r="B200" i="44" s="1"/>
  <c r="A200" i="46"/>
  <c r="A200" i="44" s="1"/>
  <c r="EF199" i="46"/>
  <c r="EE199" i="46"/>
  <c r="BP199" i="46" s="1"/>
  <c r="ED199" i="46"/>
  <c r="BO199" i="44" s="1"/>
  <c r="EC199" i="46"/>
  <c r="EB199" i="46"/>
  <c r="BM199" i="46" s="1"/>
  <c r="EA199" i="46"/>
  <c r="BL199" i="46" s="1"/>
  <c r="DZ199" i="46"/>
  <c r="DY199" i="46"/>
  <c r="BJ199" i="46" s="1"/>
  <c r="DX199" i="46"/>
  <c r="DW199" i="46"/>
  <c r="DV199" i="46"/>
  <c r="DU199" i="46"/>
  <c r="DT199" i="46"/>
  <c r="BE199" i="46" s="1"/>
  <c r="DS199" i="46"/>
  <c r="BD199" i="46" s="1"/>
  <c r="DR199" i="46"/>
  <c r="BC199" i="46" s="1"/>
  <c r="DQ199" i="46"/>
  <c r="BB199" i="46" s="1"/>
  <c r="DP199" i="46"/>
  <c r="DO199" i="46"/>
  <c r="AZ199" i="46" s="1"/>
  <c r="DN199" i="46"/>
  <c r="DM199" i="46"/>
  <c r="DL199" i="46"/>
  <c r="AW199" i="46" s="1"/>
  <c r="DK199" i="46"/>
  <c r="AV199" i="46" s="1"/>
  <c r="DJ199" i="46"/>
  <c r="DI199" i="46"/>
  <c r="AT199" i="46" s="1"/>
  <c r="DH199" i="46"/>
  <c r="DG199" i="46"/>
  <c r="AR199" i="46" s="1"/>
  <c r="DF199" i="46"/>
  <c r="DE199" i="46"/>
  <c r="DD199" i="46"/>
  <c r="AO199" i="46" s="1"/>
  <c r="DC199" i="46"/>
  <c r="AN199" i="46" s="1"/>
  <c r="DB199" i="46"/>
  <c r="AM199" i="46" s="1"/>
  <c r="DA199" i="46"/>
  <c r="AL199" i="46" s="1"/>
  <c r="CZ199" i="46"/>
  <c r="AK199" i="46" s="1"/>
  <c r="CY199" i="46"/>
  <c r="AJ199" i="46" s="1"/>
  <c r="CX199" i="46"/>
  <c r="CW199" i="46"/>
  <c r="CV199" i="46"/>
  <c r="AG199" i="46" s="1"/>
  <c r="CU199" i="46"/>
  <c r="AF199" i="46" s="1"/>
  <c r="CT199" i="46"/>
  <c r="AE199" i="46" s="1"/>
  <c r="CS199" i="46"/>
  <c r="AD199" i="46" s="1"/>
  <c r="CR199" i="46"/>
  <c r="CQ199" i="46"/>
  <c r="CP199" i="46"/>
  <c r="AA199" i="46" s="1"/>
  <c r="CO199" i="46"/>
  <c r="CN199" i="46"/>
  <c r="Y199" i="46" s="1"/>
  <c r="CM199" i="46"/>
  <c r="X199" i="46" s="1"/>
  <c r="CL199" i="46"/>
  <c r="CK199" i="46"/>
  <c r="V199" i="46" s="1"/>
  <c r="CJ199" i="46"/>
  <c r="CI199" i="46"/>
  <c r="CH199" i="46"/>
  <c r="CG199" i="46"/>
  <c r="CF199" i="46"/>
  <c r="Q199" i="46" s="1"/>
  <c r="CE199" i="46"/>
  <c r="P199" i="46" s="1"/>
  <c r="CD199" i="46"/>
  <c r="O199" i="46" s="1"/>
  <c r="CC199" i="46"/>
  <c r="N199" i="46" s="1"/>
  <c r="CB199" i="46"/>
  <c r="M199" i="46" s="1"/>
  <c r="CA199" i="46"/>
  <c r="L199" i="46" s="1"/>
  <c r="BZ199" i="46"/>
  <c r="K199" i="46" s="1"/>
  <c r="BY199" i="46"/>
  <c r="BX199" i="46"/>
  <c r="I199" i="46" s="1"/>
  <c r="BW199" i="46"/>
  <c r="H199" i="46" s="1"/>
  <c r="BV199" i="46"/>
  <c r="BU199" i="46"/>
  <c r="F199" i="46" s="1"/>
  <c r="BT199" i="46"/>
  <c r="E199" i="46" s="1"/>
  <c r="BS199" i="46"/>
  <c r="D199" i="46" s="1"/>
  <c r="BO199" i="46"/>
  <c r="B199" i="46"/>
  <c r="B199" i="44" s="1"/>
  <c r="A199" i="46"/>
  <c r="EF198" i="46"/>
  <c r="BQ198" i="46" s="1"/>
  <c r="EE198" i="46"/>
  <c r="BP198" i="46" s="1"/>
  <c r="ED198" i="46"/>
  <c r="BO198" i="46" s="1"/>
  <c r="EC198" i="46"/>
  <c r="EB198" i="46"/>
  <c r="BM198" i="46" s="1"/>
  <c r="EA198" i="46"/>
  <c r="DZ198" i="46"/>
  <c r="DY198" i="46"/>
  <c r="BJ198" i="46" s="1"/>
  <c r="DX198" i="46"/>
  <c r="BI198" i="46" s="1"/>
  <c r="DW198" i="46"/>
  <c r="DV198" i="46"/>
  <c r="BG198" i="46" s="1"/>
  <c r="DU198" i="46"/>
  <c r="BF198" i="46" s="1"/>
  <c r="DT198" i="46"/>
  <c r="BE198" i="46" s="1"/>
  <c r="DS198" i="46"/>
  <c r="DR198" i="46"/>
  <c r="DQ198" i="46"/>
  <c r="BB198" i="46" s="1"/>
  <c r="DP198" i="46"/>
  <c r="BA198" i="46" s="1"/>
  <c r="DO198" i="46"/>
  <c r="AZ198" i="46" s="1"/>
  <c r="DN198" i="46"/>
  <c r="AY198" i="46" s="1"/>
  <c r="DM198" i="46"/>
  <c r="AX198" i="46" s="1"/>
  <c r="DL198" i="46"/>
  <c r="DK198" i="46"/>
  <c r="DJ198" i="46"/>
  <c r="DI198" i="46"/>
  <c r="AT198" i="46" s="1"/>
  <c r="DH198" i="46"/>
  <c r="AS198" i="46" s="1"/>
  <c r="DG198" i="46"/>
  <c r="DF198" i="46"/>
  <c r="AQ198" i="46" s="1"/>
  <c r="DE198" i="46"/>
  <c r="DD198" i="46"/>
  <c r="DC198" i="46"/>
  <c r="DB198" i="46"/>
  <c r="DA198" i="46"/>
  <c r="AL198" i="46" s="1"/>
  <c r="CZ198" i="46"/>
  <c r="AK198" i="46" s="1"/>
  <c r="CY198" i="46"/>
  <c r="AJ198" i="46" s="1"/>
  <c r="CX198" i="46"/>
  <c r="AI198" i="46" s="1"/>
  <c r="CW198" i="46"/>
  <c r="AH198" i="46" s="1"/>
  <c r="CV198" i="46"/>
  <c r="AG198" i="46" s="1"/>
  <c r="CU198" i="46"/>
  <c r="AF198" i="46" s="1"/>
  <c r="CT198" i="46"/>
  <c r="CS198" i="46"/>
  <c r="AD198" i="46" s="1"/>
  <c r="CR198" i="46"/>
  <c r="AC198" i="46" s="1"/>
  <c r="CQ198" i="46"/>
  <c r="AB198" i="46" s="1"/>
  <c r="CP198" i="46"/>
  <c r="AA198" i="46" s="1"/>
  <c r="CO198" i="46"/>
  <c r="Z198" i="46" s="1"/>
  <c r="CN198" i="46"/>
  <c r="Y198" i="46" s="1"/>
  <c r="CM198" i="46"/>
  <c r="CL198" i="46"/>
  <c r="CK198" i="46"/>
  <c r="V198" i="46" s="1"/>
  <c r="CJ198" i="46"/>
  <c r="U198" i="46" s="1"/>
  <c r="CI198" i="46"/>
  <c r="CH198" i="46"/>
  <c r="S198" i="46" s="1"/>
  <c r="CG198" i="46"/>
  <c r="R198" i="46" s="1"/>
  <c r="CF198" i="46"/>
  <c r="CE198" i="46"/>
  <c r="CD198" i="46"/>
  <c r="CC198" i="46"/>
  <c r="N198" i="46" s="1"/>
  <c r="CB198" i="46"/>
  <c r="M198" i="46" s="1"/>
  <c r="CA198" i="46"/>
  <c r="L198" i="46" s="1"/>
  <c r="BZ198" i="46"/>
  <c r="BY198" i="46"/>
  <c r="BX198" i="46"/>
  <c r="I198" i="46" s="1"/>
  <c r="BW198" i="46"/>
  <c r="BV198" i="46"/>
  <c r="BU198" i="46"/>
  <c r="F198" i="46" s="1"/>
  <c r="BT198" i="46"/>
  <c r="E198" i="46" s="1"/>
  <c r="BS198" i="46"/>
  <c r="B198" i="46"/>
  <c r="B198" i="44" s="1"/>
  <c r="A198" i="46"/>
  <c r="C198" i="46" s="1"/>
  <c r="C198" i="44" s="1"/>
  <c r="EF197" i="46"/>
  <c r="EE197" i="46"/>
  <c r="ED197" i="46"/>
  <c r="BO197" i="46" s="1"/>
  <c r="EC197" i="46"/>
  <c r="BN197" i="46" s="1"/>
  <c r="EB197" i="46"/>
  <c r="BM197" i="46" s="1"/>
  <c r="EA197" i="46"/>
  <c r="BL197" i="46" s="1"/>
  <c r="DZ197" i="46"/>
  <c r="DY197" i="46"/>
  <c r="DX197" i="46"/>
  <c r="DW197" i="46"/>
  <c r="DV197" i="46"/>
  <c r="BG197" i="46" s="1"/>
  <c r="DU197" i="46"/>
  <c r="BF197" i="46" s="1"/>
  <c r="DT197" i="46"/>
  <c r="BE197" i="46" s="1"/>
  <c r="DS197" i="46"/>
  <c r="DR197" i="46"/>
  <c r="BC197" i="46" s="1"/>
  <c r="DQ197" i="46"/>
  <c r="DP197" i="46"/>
  <c r="DO197" i="46"/>
  <c r="DN197" i="46"/>
  <c r="AY197" i="46" s="1"/>
  <c r="DM197" i="46"/>
  <c r="AX197" i="46" s="1"/>
  <c r="DL197" i="46"/>
  <c r="AW197" i="46" s="1"/>
  <c r="DK197" i="46"/>
  <c r="AV197" i="46" s="1"/>
  <c r="DJ197" i="46"/>
  <c r="DI197" i="46"/>
  <c r="DH197" i="46"/>
  <c r="DG197" i="46"/>
  <c r="DF197" i="46"/>
  <c r="AQ197" i="46" s="1"/>
  <c r="DE197" i="46"/>
  <c r="AP197" i="46" s="1"/>
  <c r="DD197" i="46"/>
  <c r="AO197" i="46" s="1"/>
  <c r="DC197" i="46"/>
  <c r="AN197" i="46" s="1"/>
  <c r="DB197" i="46"/>
  <c r="DA197" i="46"/>
  <c r="AL197" i="46" s="1"/>
  <c r="CZ197" i="46"/>
  <c r="CY197" i="46"/>
  <c r="CX197" i="46"/>
  <c r="AI197" i="46" s="1"/>
  <c r="CW197" i="46"/>
  <c r="AH197" i="46" s="1"/>
  <c r="CV197" i="46"/>
  <c r="AG197" i="46" s="1"/>
  <c r="CU197" i="46"/>
  <c r="CT197" i="46"/>
  <c r="CS197" i="46"/>
  <c r="CR197" i="46"/>
  <c r="CQ197" i="46"/>
  <c r="CP197" i="46"/>
  <c r="AA197" i="46" s="1"/>
  <c r="CO197" i="46"/>
  <c r="Z197" i="46" s="1"/>
  <c r="CN197" i="46"/>
  <c r="Y197" i="46" s="1"/>
  <c r="CM197" i="46"/>
  <c r="CL197" i="46"/>
  <c r="CK197" i="46"/>
  <c r="CJ197" i="46"/>
  <c r="CI197" i="46"/>
  <c r="CH197" i="46"/>
  <c r="S197" i="46" s="1"/>
  <c r="CG197" i="46"/>
  <c r="R197" i="46" s="1"/>
  <c r="CF197" i="46"/>
  <c r="Q197" i="46" s="1"/>
  <c r="CE197" i="46"/>
  <c r="P197" i="46" s="1"/>
  <c r="CD197" i="46"/>
  <c r="O197" i="46" s="1"/>
  <c r="CC197" i="46"/>
  <c r="CB197" i="46"/>
  <c r="CA197" i="46"/>
  <c r="BZ197" i="46"/>
  <c r="K197" i="46" s="1"/>
  <c r="BY197" i="46"/>
  <c r="J197" i="46" s="1"/>
  <c r="BX197" i="46"/>
  <c r="I197" i="46" s="1"/>
  <c r="BW197" i="46"/>
  <c r="H197" i="46" s="1"/>
  <c r="BV197" i="46"/>
  <c r="BU197" i="46"/>
  <c r="BT197" i="46"/>
  <c r="BS197" i="46"/>
  <c r="B197" i="46"/>
  <c r="B197" i="44" s="1"/>
  <c r="A197" i="46"/>
  <c r="EF196" i="46"/>
  <c r="BQ196" i="46" s="1"/>
  <c r="EE196" i="46"/>
  <c r="BP196" i="46" s="1"/>
  <c r="ED196" i="46"/>
  <c r="EC196" i="46"/>
  <c r="EB196" i="46"/>
  <c r="BM196" i="46" s="1"/>
  <c r="EA196" i="46"/>
  <c r="BL196" i="46" s="1"/>
  <c r="DZ196" i="46"/>
  <c r="DY196" i="46"/>
  <c r="BJ196" i="46" s="1"/>
  <c r="DX196" i="46"/>
  <c r="BI196" i="46" s="1"/>
  <c r="DW196" i="46"/>
  <c r="BH196" i="46" s="1"/>
  <c r="DV196" i="46"/>
  <c r="BG196" i="46" s="1"/>
  <c r="DU196" i="46"/>
  <c r="BF196" i="46" s="1"/>
  <c r="DT196" i="46"/>
  <c r="BE196" i="46" s="1"/>
  <c r="DS196" i="46"/>
  <c r="DR196" i="46"/>
  <c r="DQ196" i="46"/>
  <c r="BB196" i="46" s="1"/>
  <c r="DP196" i="46"/>
  <c r="BA196" i="46" s="1"/>
  <c r="DO196" i="46"/>
  <c r="DN196" i="46"/>
  <c r="AY196" i="44" s="1"/>
  <c r="DM196" i="46"/>
  <c r="DL196" i="46"/>
  <c r="DK196" i="46"/>
  <c r="AV196" i="46" s="1"/>
  <c r="DJ196" i="46"/>
  <c r="DI196" i="46"/>
  <c r="AT196" i="46" s="1"/>
  <c r="DH196" i="46"/>
  <c r="AS196" i="46" s="1"/>
  <c r="DG196" i="46"/>
  <c r="AR196" i="46" s="1"/>
  <c r="DF196" i="46"/>
  <c r="AQ196" i="46" s="1"/>
  <c r="DE196" i="46"/>
  <c r="AP196" i="46" s="1"/>
  <c r="DD196" i="46"/>
  <c r="AO196" i="46" s="1"/>
  <c r="DC196" i="46"/>
  <c r="DB196" i="46"/>
  <c r="DA196" i="46"/>
  <c r="AL196" i="46" s="1"/>
  <c r="CZ196" i="46"/>
  <c r="AK196" i="46" s="1"/>
  <c r="CY196" i="46"/>
  <c r="AJ196" i="46" s="1"/>
  <c r="CX196" i="46"/>
  <c r="CW196" i="46"/>
  <c r="AH196" i="46" s="1"/>
  <c r="CV196" i="46"/>
  <c r="AG196" i="46" s="1"/>
  <c r="CU196" i="46"/>
  <c r="CT196" i="46"/>
  <c r="CS196" i="46"/>
  <c r="AD196" i="46" s="1"/>
  <c r="CR196" i="46"/>
  <c r="AC196" i="46" s="1"/>
  <c r="CQ196" i="46"/>
  <c r="AB196" i="46" s="1"/>
  <c r="CP196" i="46"/>
  <c r="CO196" i="46"/>
  <c r="Z196" i="46" s="1"/>
  <c r="CN196" i="46"/>
  <c r="Y196" i="46" s="1"/>
  <c r="CM196" i="46"/>
  <c r="CL196" i="46"/>
  <c r="CK196" i="46"/>
  <c r="V196" i="46" s="1"/>
  <c r="CJ196" i="46"/>
  <c r="U196" i="46" s="1"/>
  <c r="CI196" i="46"/>
  <c r="T196" i="46" s="1"/>
  <c r="CH196" i="46"/>
  <c r="S196" i="46" s="1"/>
  <c r="CG196" i="46"/>
  <c r="CF196" i="46"/>
  <c r="CE196" i="46"/>
  <c r="CD196" i="46"/>
  <c r="CC196" i="46"/>
  <c r="N196" i="46" s="1"/>
  <c r="CB196" i="46"/>
  <c r="M196" i="46" s="1"/>
  <c r="CA196" i="46"/>
  <c r="BZ196" i="46"/>
  <c r="BY196" i="46"/>
  <c r="J196" i="46" s="1"/>
  <c r="BX196" i="46"/>
  <c r="BW196" i="46"/>
  <c r="H196" i="46" s="1"/>
  <c r="BV196" i="46"/>
  <c r="BU196" i="46"/>
  <c r="F196" i="46" s="1"/>
  <c r="BT196" i="46"/>
  <c r="E196" i="46" s="1"/>
  <c r="BS196" i="46"/>
  <c r="D196" i="46" s="1"/>
  <c r="AY196" i="46"/>
  <c r="B196" i="46"/>
  <c r="B196" i="44" s="1"/>
  <c r="A196" i="46"/>
  <c r="A196" i="44" s="1"/>
  <c r="EF195" i="46"/>
  <c r="EE195" i="46"/>
  <c r="ED195" i="46"/>
  <c r="BO195" i="46" s="1"/>
  <c r="EC195" i="46"/>
  <c r="BN195" i="46" s="1"/>
  <c r="EB195" i="46"/>
  <c r="BM195" i="46" s="1"/>
  <c r="EA195" i="46"/>
  <c r="BL195" i="46" s="1"/>
  <c r="DZ195" i="46"/>
  <c r="DY195" i="46"/>
  <c r="BJ195" i="46" s="1"/>
  <c r="DX195" i="46"/>
  <c r="DW195" i="46"/>
  <c r="DV195" i="46"/>
  <c r="BG195" i="46" s="1"/>
  <c r="DU195" i="46"/>
  <c r="BF195" i="46" s="1"/>
  <c r="DT195" i="46"/>
  <c r="DS195" i="46"/>
  <c r="DR195" i="46"/>
  <c r="BC195" i="46" s="1"/>
  <c r="DQ195" i="46"/>
  <c r="BB195" i="46" s="1"/>
  <c r="DP195" i="46"/>
  <c r="DO195" i="46"/>
  <c r="DN195" i="46"/>
  <c r="AY195" i="46" s="1"/>
  <c r="DM195" i="46"/>
  <c r="AX195" i="46" s="1"/>
  <c r="DL195" i="46"/>
  <c r="DK195" i="46"/>
  <c r="DJ195" i="46"/>
  <c r="DI195" i="46"/>
  <c r="DH195" i="46"/>
  <c r="AS195" i="46" s="1"/>
  <c r="DG195" i="46"/>
  <c r="DF195" i="46"/>
  <c r="AQ195" i="46" s="1"/>
  <c r="DE195" i="46"/>
  <c r="AP195" i="46" s="1"/>
  <c r="DD195" i="46"/>
  <c r="AO195" i="46" s="1"/>
  <c r="DC195" i="46"/>
  <c r="AN195" i="46" s="1"/>
  <c r="DB195" i="46"/>
  <c r="DA195" i="46"/>
  <c r="CZ195" i="46"/>
  <c r="CY195" i="46"/>
  <c r="CX195" i="46"/>
  <c r="AI195" i="46" s="1"/>
  <c r="CW195" i="46"/>
  <c r="AH195" i="46" s="1"/>
  <c r="CV195" i="46"/>
  <c r="CU195" i="46"/>
  <c r="CT195" i="46"/>
  <c r="CS195" i="46"/>
  <c r="AD195" i="46" s="1"/>
  <c r="CR195" i="46"/>
  <c r="AC195" i="46" s="1"/>
  <c r="CQ195" i="46"/>
  <c r="CP195" i="46"/>
  <c r="AA195" i="46" s="1"/>
  <c r="CO195" i="46"/>
  <c r="Z195" i="46" s="1"/>
  <c r="CN195" i="46"/>
  <c r="Y195" i="46" s="1"/>
  <c r="CM195" i="46"/>
  <c r="CL195" i="46"/>
  <c r="W195" i="46" s="1"/>
  <c r="CK195" i="46"/>
  <c r="V195" i="46" s="1"/>
  <c r="CJ195" i="46"/>
  <c r="CI195" i="46"/>
  <c r="CH195" i="46"/>
  <c r="S195" i="46" s="1"/>
  <c r="CG195" i="46"/>
  <c r="R195" i="46" s="1"/>
  <c r="CF195" i="46"/>
  <c r="CE195" i="46"/>
  <c r="CD195" i="46"/>
  <c r="O195" i="46" s="1"/>
  <c r="CC195" i="46"/>
  <c r="CB195" i="46"/>
  <c r="M195" i="46" s="1"/>
  <c r="CA195" i="46"/>
  <c r="BZ195" i="46"/>
  <c r="K195" i="46" s="1"/>
  <c r="BY195" i="46"/>
  <c r="J195" i="46" s="1"/>
  <c r="BX195" i="46"/>
  <c r="I195" i="46" s="1"/>
  <c r="BW195" i="46"/>
  <c r="BV195" i="46"/>
  <c r="BU195" i="46"/>
  <c r="F195" i="46" s="1"/>
  <c r="BT195" i="46"/>
  <c r="BS195" i="46"/>
  <c r="B195" i="46"/>
  <c r="A195" i="46"/>
  <c r="A195" i="44" s="1"/>
  <c r="EF194" i="46"/>
  <c r="BQ194" i="46" s="1"/>
  <c r="EE194" i="46"/>
  <c r="ED194" i="46"/>
  <c r="EC194" i="46"/>
  <c r="EB194" i="46"/>
  <c r="EA194" i="46"/>
  <c r="DZ194" i="46"/>
  <c r="BK194" i="46" s="1"/>
  <c r="DY194" i="46"/>
  <c r="BJ194" i="46" s="1"/>
  <c r="DX194" i="46"/>
  <c r="DW194" i="46"/>
  <c r="BH194" i="46" s="1"/>
  <c r="DV194" i="46"/>
  <c r="DU194" i="46"/>
  <c r="DT194" i="46"/>
  <c r="DS194" i="46"/>
  <c r="DR194" i="46"/>
  <c r="BC194" i="46" s="1"/>
  <c r="DQ194" i="46"/>
  <c r="BB194" i="46" s="1"/>
  <c r="DP194" i="46"/>
  <c r="BA194" i="46" s="1"/>
  <c r="DO194" i="46"/>
  <c r="DN194" i="46"/>
  <c r="DM194" i="46"/>
  <c r="AX194" i="46" s="1"/>
  <c r="DL194" i="46"/>
  <c r="DK194" i="46"/>
  <c r="DJ194" i="46"/>
  <c r="AU194" i="46" s="1"/>
  <c r="DI194" i="46"/>
  <c r="AT194" i="46" s="1"/>
  <c r="DH194" i="46"/>
  <c r="AS194" i="46" s="1"/>
  <c r="DG194" i="46"/>
  <c r="DF194" i="46"/>
  <c r="AQ194" i="46" s="1"/>
  <c r="DE194" i="46"/>
  <c r="AP194" i="46" s="1"/>
  <c r="DD194" i="46"/>
  <c r="DC194" i="46"/>
  <c r="DB194" i="46"/>
  <c r="AM194" i="46" s="1"/>
  <c r="DA194" i="46"/>
  <c r="AL194" i="46" s="1"/>
  <c r="CZ194" i="46"/>
  <c r="CY194" i="46"/>
  <c r="AJ194" i="46" s="1"/>
  <c r="CX194" i="46"/>
  <c r="AI194" i="46" s="1"/>
  <c r="CW194" i="46"/>
  <c r="CV194" i="46"/>
  <c r="AG194" i="46" s="1"/>
  <c r="CU194" i="46"/>
  <c r="CT194" i="46"/>
  <c r="AE194" i="46" s="1"/>
  <c r="CS194" i="46"/>
  <c r="AD194" i="46" s="1"/>
  <c r="CR194" i="46"/>
  <c r="AC194" i="46" s="1"/>
  <c r="CQ194" i="46"/>
  <c r="CP194" i="46"/>
  <c r="CO194" i="46"/>
  <c r="Z194" i="46" s="1"/>
  <c r="CN194" i="46"/>
  <c r="CM194" i="46"/>
  <c r="CL194" i="46"/>
  <c r="W194" i="46" s="1"/>
  <c r="CK194" i="46"/>
  <c r="V194" i="46" s="1"/>
  <c r="CJ194" i="46"/>
  <c r="CI194" i="46"/>
  <c r="T194" i="46" s="1"/>
  <c r="CH194" i="46"/>
  <c r="CG194" i="46"/>
  <c r="R194" i="46" s="1"/>
  <c r="CF194" i="46"/>
  <c r="CE194" i="46"/>
  <c r="CD194" i="46"/>
  <c r="O194" i="46" s="1"/>
  <c r="CC194" i="46"/>
  <c r="N194" i="46" s="1"/>
  <c r="CB194" i="46"/>
  <c r="M194" i="46" s="1"/>
  <c r="CA194" i="46"/>
  <c r="BZ194" i="46"/>
  <c r="BY194" i="46"/>
  <c r="J194" i="46" s="1"/>
  <c r="BX194" i="46"/>
  <c r="BW194" i="46"/>
  <c r="BV194" i="46"/>
  <c r="G194" i="46" s="1"/>
  <c r="BU194" i="46"/>
  <c r="F194" i="46" s="1"/>
  <c r="BT194" i="46"/>
  <c r="E194" i="46" s="1"/>
  <c r="BS194" i="46"/>
  <c r="B194" i="46"/>
  <c r="B194" i="44" s="1"/>
  <c r="A194" i="46"/>
  <c r="C194" i="46" s="1"/>
  <c r="C194" i="44" s="1"/>
  <c r="EF193" i="46"/>
  <c r="EE193" i="46"/>
  <c r="ED193" i="46"/>
  <c r="BO193" i="46" s="1"/>
  <c r="EC193" i="46"/>
  <c r="BN193" i="46" s="1"/>
  <c r="EB193" i="46"/>
  <c r="BM193" i="46" s="1"/>
  <c r="EA193" i="46"/>
  <c r="BL193" i="46" s="1"/>
  <c r="DZ193" i="46"/>
  <c r="DY193" i="46"/>
  <c r="BJ193" i="46" s="1"/>
  <c r="DX193" i="46"/>
  <c r="DW193" i="46"/>
  <c r="DV193" i="46"/>
  <c r="BG193" i="46" s="1"/>
  <c r="DU193" i="46"/>
  <c r="BF193" i="46" s="1"/>
  <c r="DT193" i="46"/>
  <c r="DS193" i="46"/>
  <c r="DR193" i="46"/>
  <c r="BC193" i="46" s="1"/>
  <c r="DQ193" i="46"/>
  <c r="DP193" i="46"/>
  <c r="DO193" i="46"/>
  <c r="DN193" i="46"/>
  <c r="AY193" i="46" s="1"/>
  <c r="DM193" i="46"/>
  <c r="AX193" i="46" s="1"/>
  <c r="DL193" i="46"/>
  <c r="AW193" i="46" s="1"/>
  <c r="DK193" i="46"/>
  <c r="DJ193" i="46"/>
  <c r="AU193" i="46" s="1"/>
  <c r="DI193" i="46"/>
  <c r="AT193" i="46" s="1"/>
  <c r="DH193" i="46"/>
  <c r="DG193" i="46"/>
  <c r="DF193" i="46"/>
  <c r="AQ193" i="46" s="1"/>
  <c r="DE193" i="46"/>
  <c r="AP193" i="46" s="1"/>
  <c r="DD193" i="46"/>
  <c r="AO193" i="46" s="1"/>
  <c r="DC193" i="46"/>
  <c r="AN193" i="46" s="1"/>
  <c r="DB193" i="46"/>
  <c r="DA193" i="46"/>
  <c r="AL193" i="46" s="1"/>
  <c r="CZ193" i="46"/>
  <c r="CY193" i="46"/>
  <c r="CX193" i="46"/>
  <c r="AI193" i="46" s="1"/>
  <c r="CW193" i="46"/>
  <c r="AH193" i="46" s="1"/>
  <c r="CV193" i="46"/>
  <c r="CU193" i="46"/>
  <c r="CT193" i="46"/>
  <c r="CS193" i="46"/>
  <c r="AD193" i="46" s="1"/>
  <c r="CR193" i="46"/>
  <c r="AC193" i="46" s="1"/>
  <c r="CQ193" i="46"/>
  <c r="CP193" i="46"/>
  <c r="AA193" i="46" s="1"/>
  <c r="CO193" i="46"/>
  <c r="Z193" i="46" s="1"/>
  <c r="CN193" i="46"/>
  <c r="Y193" i="46" s="1"/>
  <c r="CM193" i="46"/>
  <c r="X193" i="46" s="1"/>
  <c r="CL193" i="46"/>
  <c r="W193" i="46" s="1"/>
  <c r="CK193" i="46"/>
  <c r="CJ193" i="46"/>
  <c r="CI193" i="46"/>
  <c r="CH193" i="46"/>
  <c r="S193" i="46" s="1"/>
  <c r="CG193" i="46"/>
  <c r="R193" i="46" s="1"/>
  <c r="CF193" i="46"/>
  <c r="CE193" i="46"/>
  <c r="CD193" i="46"/>
  <c r="O193" i="46" s="1"/>
  <c r="CC193" i="46"/>
  <c r="CB193" i="46"/>
  <c r="M193" i="46" s="1"/>
  <c r="CA193" i="46"/>
  <c r="BZ193" i="46"/>
  <c r="K193" i="46" s="1"/>
  <c r="BY193" i="46"/>
  <c r="J193" i="46" s="1"/>
  <c r="BX193" i="46"/>
  <c r="I193" i="46" s="1"/>
  <c r="BW193" i="46"/>
  <c r="BV193" i="46"/>
  <c r="BU193" i="46"/>
  <c r="F193" i="46" s="1"/>
  <c r="BT193" i="46"/>
  <c r="BS193" i="46"/>
  <c r="B193" i="46"/>
  <c r="A193" i="46"/>
  <c r="C193" i="46" s="1"/>
  <c r="C193" i="44" s="1"/>
  <c r="EF192" i="46"/>
  <c r="EE192" i="46"/>
  <c r="BP192" i="46" s="1"/>
  <c r="ED192" i="46"/>
  <c r="BO192" i="46" s="1"/>
  <c r="EC192" i="46"/>
  <c r="BN192" i="46" s="1"/>
  <c r="EB192" i="46"/>
  <c r="BM192" i="46" s="1"/>
  <c r="EA192" i="46"/>
  <c r="DZ192" i="46"/>
  <c r="BK192" i="46" s="1"/>
  <c r="DY192" i="46"/>
  <c r="BJ192" i="46" s="1"/>
  <c r="DX192" i="46"/>
  <c r="BI192" i="46" s="1"/>
  <c r="DW192" i="46"/>
  <c r="DV192" i="46"/>
  <c r="BG192" i="46" s="1"/>
  <c r="DU192" i="46"/>
  <c r="BF192" i="46" s="1"/>
  <c r="DT192" i="46"/>
  <c r="DS192" i="46"/>
  <c r="DR192" i="46"/>
  <c r="BC192" i="46" s="1"/>
  <c r="DQ192" i="46"/>
  <c r="BB192" i="46" s="1"/>
  <c r="DP192" i="46"/>
  <c r="BA192" i="46" s="1"/>
  <c r="DO192" i="46"/>
  <c r="AZ192" i="46" s="1"/>
  <c r="DN192" i="46"/>
  <c r="DM192" i="46"/>
  <c r="AX192" i="46" s="1"/>
  <c r="DL192" i="46"/>
  <c r="AW192" i="46" s="1"/>
  <c r="DK192" i="46"/>
  <c r="DJ192" i="46"/>
  <c r="AU192" i="46" s="1"/>
  <c r="DI192" i="46"/>
  <c r="AT192" i="46" s="1"/>
  <c r="DH192" i="46"/>
  <c r="DG192" i="46"/>
  <c r="DF192" i="46"/>
  <c r="DE192" i="46"/>
  <c r="DD192" i="46"/>
  <c r="DC192" i="46"/>
  <c r="DB192" i="46"/>
  <c r="AM192" i="46" s="1"/>
  <c r="DA192" i="46"/>
  <c r="AL192" i="46" s="1"/>
  <c r="CZ192" i="46"/>
  <c r="AK192" i="46" s="1"/>
  <c r="CY192" i="46"/>
  <c r="CX192" i="46"/>
  <c r="AI192" i="46" s="1"/>
  <c r="CW192" i="46"/>
  <c r="CV192" i="46"/>
  <c r="AG192" i="46" s="1"/>
  <c r="CU192" i="46"/>
  <c r="CT192" i="46"/>
  <c r="AE192" i="46" s="1"/>
  <c r="CS192" i="46"/>
  <c r="AD192" i="46" s="1"/>
  <c r="CR192" i="46"/>
  <c r="CQ192" i="46"/>
  <c r="AB192" i="46" s="1"/>
  <c r="CP192" i="46"/>
  <c r="CO192" i="46"/>
  <c r="Z192" i="46" s="1"/>
  <c r="CN192" i="46"/>
  <c r="CM192" i="46"/>
  <c r="CL192" i="46"/>
  <c r="W192" i="46" s="1"/>
  <c r="CK192" i="46"/>
  <c r="V192" i="46" s="1"/>
  <c r="CJ192" i="46"/>
  <c r="U192" i="46" s="1"/>
  <c r="CI192" i="46"/>
  <c r="CH192" i="46"/>
  <c r="CG192" i="46"/>
  <c r="R192" i="46" s="1"/>
  <c r="CF192" i="46"/>
  <c r="CE192" i="46"/>
  <c r="CD192" i="46"/>
  <c r="O192" i="46" s="1"/>
  <c r="CC192" i="46"/>
  <c r="N192" i="46" s="1"/>
  <c r="CB192" i="46"/>
  <c r="M192" i="46" s="1"/>
  <c r="CA192" i="46"/>
  <c r="BZ192" i="46"/>
  <c r="BY192" i="46"/>
  <c r="BX192" i="46"/>
  <c r="BW192" i="46"/>
  <c r="BV192" i="46"/>
  <c r="G192" i="46" s="1"/>
  <c r="BU192" i="46"/>
  <c r="F192" i="46" s="1"/>
  <c r="BT192" i="46"/>
  <c r="BS192" i="46"/>
  <c r="D192" i="46" s="1"/>
  <c r="B192" i="46"/>
  <c r="A192" i="46"/>
  <c r="A192" i="44" s="1"/>
  <c r="EF191" i="46"/>
  <c r="EE191" i="46"/>
  <c r="ED191" i="46"/>
  <c r="BO191" i="46" s="1"/>
  <c r="EC191" i="46"/>
  <c r="BN191" i="46" s="1"/>
  <c r="EB191" i="46"/>
  <c r="BM191" i="46" s="1"/>
  <c r="EA191" i="46"/>
  <c r="DZ191" i="46"/>
  <c r="DY191" i="46"/>
  <c r="DX191" i="46"/>
  <c r="DW191" i="46"/>
  <c r="DV191" i="46"/>
  <c r="BG191" i="46" s="1"/>
  <c r="DU191" i="46"/>
  <c r="BF191" i="46" s="1"/>
  <c r="DT191" i="46"/>
  <c r="BE191" i="46" s="1"/>
  <c r="DS191" i="46"/>
  <c r="BD191" i="46" s="1"/>
  <c r="DR191" i="46"/>
  <c r="DQ191" i="46"/>
  <c r="DP191" i="46"/>
  <c r="DO191" i="46"/>
  <c r="DN191" i="46"/>
  <c r="AY191" i="46" s="1"/>
  <c r="DM191" i="46"/>
  <c r="AX191" i="46" s="1"/>
  <c r="DL191" i="46"/>
  <c r="DK191" i="46"/>
  <c r="AV191" i="46" s="1"/>
  <c r="DJ191" i="46"/>
  <c r="AU191" i="46" s="1"/>
  <c r="DI191" i="46"/>
  <c r="AT191" i="46" s="1"/>
  <c r="DH191" i="46"/>
  <c r="DG191" i="46"/>
  <c r="DF191" i="46"/>
  <c r="AQ191" i="46" s="1"/>
  <c r="DE191" i="46"/>
  <c r="AP191" i="46" s="1"/>
  <c r="DD191" i="46"/>
  <c r="AO191" i="46" s="1"/>
  <c r="DC191" i="46"/>
  <c r="DB191" i="46"/>
  <c r="AM191" i="46" s="1"/>
  <c r="DA191" i="46"/>
  <c r="AL191" i="46" s="1"/>
  <c r="CZ191" i="46"/>
  <c r="CY191" i="46"/>
  <c r="CX191" i="46"/>
  <c r="AI191" i="46" s="1"/>
  <c r="CW191" i="46"/>
  <c r="AH191" i="46" s="1"/>
  <c r="CV191" i="46"/>
  <c r="AG191" i="46" s="1"/>
  <c r="CU191" i="46"/>
  <c r="AF191" i="46" s="1"/>
  <c r="CT191" i="46"/>
  <c r="CS191" i="46"/>
  <c r="CR191" i="46"/>
  <c r="CQ191" i="46"/>
  <c r="CP191" i="46"/>
  <c r="AA191" i="46" s="1"/>
  <c r="CO191" i="46"/>
  <c r="Z191" i="46" s="1"/>
  <c r="CN191" i="46"/>
  <c r="Y191" i="46" s="1"/>
  <c r="CM191" i="46"/>
  <c r="X191" i="46" s="1"/>
  <c r="CL191" i="46"/>
  <c r="W191" i="46" s="1"/>
  <c r="CK191" i="46"/>
  <c r="V191" i="46" s="1"/>
  <c r="CJ191" i="46"/>
  <c r="CI191" i="46"/>
  <c r="CH191" i="46"/>
  <c r="S191" i="46" s="1"/>
  <c r="CG191" i="46"/>
  <c r="R191" i="46" s="1"/>
  <c r="CF191" i="46"/>
  <c r="CE191" i="46"/>
  <c r="CD191" i="46"/>
  <c r="O191" i="46" s="1"/>
  <c r="CC191" i="46"/>
  <c r="N191" i="46" s="1"/>
  <c r="CB191" i="46"/>
  <c r="CA191" i="46"/>
  <c r="BZ191" i="46"/>
  <c r="K191" i="46" s="1"/>
  <c r="BY191" i="46"/>
  <c r="J191" i="46" s="1"/>
  <c r="BX191" i="46"/>
  <c r="BW191" i="46"/>
  <c r="BV191" i="46"/>
  <c r="BU191" i="46"/>
  <c r="F191" i="46" s="1"/>
  <c r="BT191" i="46"/>
  <c r="BS191" i="46"/>
  <c r="B191" i="46"/>
  <c r="A191" i="46"/>
  <c r="A191" i="44" s="1"/>
  <c r="EF190" i="46"/>
  <c r="BQ190" i="46" s="1"/>
  <c r="EE190" i="46"/>
  <c r="BP190" i="46" s="1"/>
  <c r="ED190" i="46"/>
  <c r="BO190" i="46" s="1"/>
  <c r="EC190" i="46"/>
  <c r="BN190" i="46" s="1"/>
  <c r="EB190" i="46"/>
  <c r="EA190" i="46"/>
  <c r="DZ190" i="46"/>
  <c r="BK190" i="46" s="1"/>
  <c r="DY190" i="46"/>
  <c r="BJ190" i="46" s="1"/>
  <c r="DX190" i="46"/>
  <c r="BI190" i="46" s="1"/>
  <c r="DW190" i="46"/>
  <c r="DV190" i="46"/>
  <c r="DU190" i="46"/>
  <c r="BF190" i="46" s="1"/>
  <c r="DT190" i="46"/>
  <c r="DS190" i="46"/>
  <c r="DR190" i="46"/>
  <c r="BC190" i="46" s="1"/>
  <c r="DQ190" i="46"/>
  <c r="BB190" i="46" s="1"/>
  <c r="DP190" i="46"/>
  <c r="BA190" i="46" s="1"/>
  <c r="DO190" i="46"/>
  <c r="DN190" i="46"/>
  <c r="AY190" i="46" s="1"/>
  <c r="DM190" i="46"/>
  <c r="DL190" i="46"/>
  <c r="DK190" i="46"/>
  <c r="DJ190" i="46"/>
  <c r="AU190" i="46" s="1"/>
  <c r="DI190" i="46"/>
  <c r="AT190" i="46" s="1"/>
  <c r="DH190" i="46"/>
  <c r="DG190" i="46"/>
  <c r="AR190" i="46" s="1"/>
  <c r="DF190" i="46"/>
  <c r="DE190" i="46"/>
  <c r="AP190" i="46" s="1"/>
  <c r="DD190" i="46"/>
  <c r="DC190" i="46"/>
  <c r="DB190" i="46"/>
  <c r="AM190" i="46" s="1"/>
  <c r="DA190" i="46"/>
  <c r="AL190" i="46" s="1"/>
  <c r="CZ190" i="46"/>
  <c r="AK190" i="46" s="1"/>
  <c r="CY190" i="46"/>
  <c r="CX190" i="46"/>
  <c r="CW190" i="46"/>
  <c r="AH190" i="46" s="1"/>
  <c r="CV190" i="46"/>
  <c r="AG190" i="46" s="1"/>
  <c r="CU190" i="46"/>
  <c r="CT190" i="46"/>
  <c r="AE190" i="46" s="1"/>
  <c r="CS190" i="46"/>
  <c r="AD190" i="46" s="1"/>
  <c r="CR190" i="46"/>
  <c r="AC190" i="46" s="1"/>
  <c r="CQ190" i="46"/>
  <c r="AB190" i="46" s="1"/>
  <c r="CP190" i="46"/>
  <c r="AA190" i="46" s="1"/>
  <c r="CO190" i="46"/>
  <c r="Z190" i="46" s="1"/>
  <c r="CN190" i="46"/>
  <c r="CM190" i="46"/>
  <c r="CL190" i="46"/>
  <c r="W190" i="46" s="1"/>
  <c r="CK190" i="46"/>
  <c r="V190" i="46" s="1"/>
  <c r="CJ190" i="46"/>
  <c r="U190" i="46" s="1"/>
  <c r="CI190" i="46"/>
  <c r="CH190" i="46"/>
  <c r="CG190" i="46"/>
  <c r="CF190" i="46"/>
  <c r="Q190" i="46" s="1"/>
  <c r="CE190" i="46"/>
  <c r="CD190" i="46"/>
  <c r="O190" i="46" s="1"/>
  <c r="CC190" i="46"/>
  <c r="N190" i="46" s="1"/>
  <c r="CB190" i="46"/>
  <c r="M190" i="46" s="1"/>
  <c r="CA190" i="46"/>
  <c r="BZ190" i="46"/>
  <c r="K190" i="46" s="1"/>
  <c r="BY190" i="46"/>
  <c r="BX190" i="46"/>
  <c r="BW190" i="46"/>
  <c r="BV190" i="46"/>
  <c r="G190" i="46" s="1"/>
  <c r="BU190" i="46"/>
  <c r="F190" i="46" s="1"/>
  <c r="BT190" i="46"/>
  <c r="BS190" i="46"/>
  <c r="D190" i="46" s="1"/>
  <c r="B190" i="46"/>
  <c r="B190" i="44" s="1"/>
  <c r="A190" i="46"/>
  <c r="C190" i="46" s="1"/>
  <c r="C190" i="44" s="1"/>
  <c r="EF189" i="46"/>
  <c r="EE189" i="46"/>
  <c r="ED189" i="46"/>
  <c r="BO189" i="46" s="1"/>
  <c r="EC189" i="46"/>
  <c r="BN189" i="46" s="1"/>
  <c r="EB189" i="46"/>
  <c r="BM189" i="46" s="1"/>
  <c r="EA189" i="46"/>
  <c r="DZ189" i="46"/>
  <c r="BK189" i="46" s="1"/>
  <c r="DY189" i="46"/>
  <c r="BJ189" i="46" s="1"/>
  <c r="DX189" i="46"/>
  <c r="DW189" i="46"/>
  <c r="DV189" i="46"/>
  <c r="DU189" i="46"/>
  <c r="BF189" i="46" s="1"/>
  <c r="DT189" i="46"/>
  <c r="BE189" i="46" s="1"/>
  <c r="DS189" i="46"/>
  <c r="BD189" i="46" s="1"/>
  <c r="DR189" i="46"/>
  <c r="BC189" i="46" s="1"/>
  <c r="DQ189" i="46"/>
  <c r="BB189" i="46" s="1"/>
  <c r="DP189" i="46"/>
  <c r="DO189" i="46"/>
  <c r="DN189" i="46"/>
  <c r="AY189" i="46" s="1"/>
  <c r="DM189" i="46"/>
  <c r="AX189" i="46" s="1"/>
  <c r="DL189" i="46"/>
  <c r="AW189" i="46" s="1"/>
  <c r="DK189" i="46"/>
  <c r="DJ189" i="46"/>
  <c r="DI189" i="46"/>
  <c r="AT189" i="46" s="1"/>
  <c r="DH189" i="46"/>
  <c r="AS189" i="46" s="1"/>
  <c r="DG189" i="46"/>
  <c r="DF189" i="46"/>
  <c r="AQ189" i="46" s="1"/>
  <c r="DE189" i="46"/>
  <c r="AP189" i="46" s="1"/>
  <c r="DD189" i="46"/>
  <c r="DC189" i="46"/>
  <c r="DB189" i="46"/>
  <c r="DA189" i="46"/>
  <c r="CZ189" i="46"/>
  <c r="CY189" i="46"/>
  <c r="CX189" i="46"/>
  <c r="AI189" i="46" s="1"/>
  <c r="CW189" i="46"/>
  <c r="AH189" i="46" s="1"/>
  <c r="CV189" i="46"/>
  <c r="AG189" i="46" s="1"/>
  <c r="CU189" i="46"/>
  <c r="AF189" i="46" s="1"/>
  <c r="CT189" i="46"/>
  <c r="CS189" i="46"/>
  <c r="CR189" i="46"/>
  <c r="AC189" i="46" s="1"/>
  <c r="CQ189" i="46"/>
  <c r="CP189" i="46"/>
  <c r="AA189" i="46" s="1"/>
  <c r="CO189" i="46"/>
  <c r="Z189" i="46" s="1"/>
  <c r="CN189" i="46"/>
  <c r="Y189" i="46" s="1"/>
  <c r="CM189" i="46"/>
  <c r="CL189" i="46"/>
  <c r="CK189" i="46"/>
  <c r="V189" i="46" s="1"/>
  <c r="CJ189" i="46"/>
  <c r="CI189" i="46"/>
  <c r="CH189" i="46"/>
  <c r="S189" i="46" s="1"/>
  <c r="CG189" i="46"/>
  <c r="R189" i="46" s="1"/>
  <c r="CF189" i="46"/>
  <c r="CE189" i="46"/>
  <c r="CD189" i="46"/>
  <c r="O189" i="46" s="1"/>
  <c r="CC189" i="46"/>
  <c r="N189" i="46" s="1"/>
  <c r="CB189" i="46"/>
  <c r="CA189" i="46"/>
  <c r="BZ189" i="46"/>
  <c r="K189" i="46" s="1"/>
  <c r="BY189" i="46"/>
  <c r="J189" i="46" s="1"/>
  <c r="BX189" i="46"/>
  <c r="I189" i="46" s="1"/>
  <c r="BW189" i="46"/>
  <c r="H189" i="46" s="1"/>
  <c r="BV189" i="46"/>
  <c r="BU189" i="46"/>
  <c r="BT189" i="46"/>
  <c r="BS189" i="46"/>
  <c r="BG189" i="46"/>
  <c r="B189" i="46"/>
  <c r="B189" i="44" s="1"/>
  <c r="A189" i="46"/>
  <c r="C189" i="46" s="1"/>
  <c r="C189" i="44" s="1"/>
  <c r="EF188" i="46"/>
  <c r="BQ188" i="46" s="1"/>
  <c r="EE188" i="46"/>
  <c r="ED188" i="46"/>
  <c r="EC188" i="46"/>
  <c r="BN188" i="46" s="1"/>
  <c r="EB188" i="46"/>
  <c r="BM188" i="46" s="1"/>
  <c r="EA188" i="46"/>
  <c r="BL188" i="46" s="1"/>
  <c r="DZ188" i="46"/>
  <c r="BK188" i="46" s="1"/>
  <c r="DY188" i="46"/>
  <c r="DX188" i="46"/>
  <c r="DW188" i="46"/>
  <c r="DV188" i="46"/>
  <c r="DU188" i="46"/>
  <c r="DT188" i="46"/>
  <c r="BE188" i="46" s="1"/>
  <c r="DS188" i="46"/>
  <c r="BD188" i="46" s="1"/>
  <c r="DR188" i="46"/>
  <c r="BC188" i="46" s="1"/>
  <c r="DQ188" i="46"/>
  <c r="BB188" i="46" s="1"/>
  <c r="DP188" i="46"/>
  <c r="DO188" i="46"/>
  <c r="AZ188" i="46" s="1"/>
  <c r="DN188" i="46"/>
  <c r="AY188" i="46" s="1"/>
  <c r="DM188" i="46"/>
  <c r="AX188" i="46" s="1"/>
  <c r="DL188" i="46"/>
  <c r="AW188" i="46" s="1"/>
  <c r="DK188" i="46"/>
  <c r="AV188" i="46" s="1"/>
  <c r="DJ188" i="46"/>
  <c r="AU188" i="46" s="1"/>
  <c r="DI188" i="46"/>
  <c r="DH188" i="46"/>
  <c r="AS188" i="46" s="1"/>
  <c r="DG188" i="46"/>
  <c r="DF188" i="46"/>
  <c r="AQ188" i="46" s="1"/>
  <c r="DE188" i="46"/>
  <c r="DD188" i="46"/>
  <c r="AO188" i="46" s="1"/>
  <c r="DC188" i="46"/>
  <c r="AN188" i="46" s="1"/>
  <c r="DB188" i="46"/>
  <c r="AM188" i="46" s="1"/>
  <c r="DA188" i="46"/>
  <c r="AL188" i="46" s="1"/>
  <c r="CZ188" i="46"/>
  <c r="CY188" i="46"/>
  <c r="AJ188" i="46" s="1"/>
  <c r="CX188" i="46"/>
  <c r="CW188" i="46"/>
  <c r="CV188" i="46"/>
  <c r="AG188" i="46" s="1"/>
  <c r="CU188" i="46"/>
  <c r="AF188" i="46" s="1"/>
  <c r="CT188" i="46"/>
  <c r="AE188" i="46" s="1"/>
  <c r="CS188" i="46"/>
  <c r="AD188" i="46" s="1"/>
  <c r="CR188" i="46"/>
  <c r="AC188" i="46" s="1"/>
  <c r="CQ188" i="46"/>
  <c r="AB188" i="46" s="1"/>
  <c r="CP188" i="46"/>
  <c r="AA188" i="46" s="1"/>
  <c r="CO188" i="46"/>
  <c r="CN188" i="46"/>
  <c r="Y188" i="46" s="1"/>
  <c r="CM188" i="46"/>
  <c r="X188" i="46" s="1"/>
  <c r="CL188" i="46"/>
  <c r="W188" i="46" s="1"/>
  <c r="CK188" i="46"/>
  <c r="V188" i="46" s="1"/>
  <c r="CJ188" i="46"/>
  <c r="CI188" i="46"/>
  <c r="CH188" i="46"/>
  <c r="S188" i="46" s="1"/>
  <c r="CG188" i="46"/>
  <c r="CF188" i="46"/>
  <c r="Q188" i="46" s="1"/>
  <c r="CE188" i="46"/>
  <c r="P188" i="46" s="1"/>
  <c r="CD188" i="46"/>
  <c r="O188" i="46" s="1"/>
  <c r="CC188" i="46"/>
  <c r="N188" i="46" s="1"/>
  <c r="CB188" i="46"/>
  <c r="M188" i="46" s="1"/>
  <c r="CA188" i="46"/>
  <c r="BZ188" i="46"/>
  <c r="K188" i="46" s="1"/>
  <c r="BY188" i="46"/>
  <c r="BX188" i="46"/>
  <c r="I188" i="46" s="1"/>
  <c r="BW188" i="46"/>
  <c r="H188" i="46" s="1"/>
  <c r="BV188" i="46"/>
  <c r="G188" i="46" s="1"/>
  <c r="BU188" i="46"/>
  <c r="BT188" i="46"/>
  <c r="E188" i="46" s="1"/>
  <c r="BS188" i="46"/>
  <c r="D188" i="46" s="1"/>
  <c r="B188" i="46"/>
  <c r="A188" i="46"/>
  <c r="A188" i="44" s="1"/>
  <c r="EF187" i="46"/>
  <c r="EE187" i="46"/>
  <c r="BP187" i="46" s="1"/>
  <c r="ED187" i="46"/>
  <c r="BO187" i="46" s="1"/>
  <c r="EC187" i="46"/>
  <c r="BN187" i="46" s="1"/>
  <c r="EB187" i="46"/>
  <c r="EA187" i="46"/>
  <c r="BL187" i="46" s="1"/>
  <c r="DZ187" i="46"/>
  <c r="BK187" i="46" s="1"/>
  <c r="DY187" i="46"/>
  <c r="DX187" i="46"/>
  <c r="DW187" i="46"/>
  <c r="BH187" i="46" s="1"/>
  <c r="DV187" i="46"/>
  <c r="BG187" i="46" s="1"/>
  <c r="DU187" i="46"/>
  <c r="BF187" i="46" s="1"/>
  <c r="DT187" i="46"/>
  <c r="BE187" i="46" s="1"/>
  <c r="DS187" i="46"/>
  <c r="DR187" i="46"/>
  <c r="DQ187" i="46"/>
  <c r="DP187" i="46"/>
  <c r="DO187" i="46"/>
  <c r="AZ187" i="46" s="1"/>
  <c r="DN187" i="46"/>
  <c r="AY187" i="46" s="1"/>
  <c r="DM187" i="46"/>
  <c r="AX187" i="46" s="1"/>
  <c r="DL187" i="46"/>
  <c r="AW187" i="46" s="1"/>
  <c r="DK187" i="46"/>
  <c r="AV187" i="46" s="1"/>
  <c r="DJ187" i="46"/>
  <c r="AU187" i="46" s="1"/>
  <c r="DI187" i="46"/>
  <c r="DH187" i="46"/>
  <c r="DG187" i="46"/>
  <c r="AR187" i="46" s="1"/>
  <c r="DF187" i="46"/>
  <c r="AQ187" i="46" s="1"/>
  <c r="DE187" i="46"/>
  <c r="AP187" i="46" s="1"/>
  <c r="DD187" i="46"/>
  <c r="DC187" i="46"/>
  <c r="AN187" i="46" s="1"/>
  <c r="DB187" i="46"/>
  <c r="AM187" i="46" s="1"/>
  <c r="DA187" i="46"/>
  <c r="CZ187" i="46"/>
  <c r="CY187" i="46"/>
  <c r="AJ187" i="46" s="1"/>
  <c r="CX187" i="46"/>
  <c r="AI187" i="46" s="1"/>
  <c r="CW187" i="46"/>
  <c r="CV187" i="46"/>
  <c r="CU187" i="46"/>
  <c r="AF187" i="46" s="1"/>
  <c r="CT187" i="46"/>
  <c r="AE187" i="46" s="1"/>
  <c r="CS187" i="46"/>
  <c r="AD187" i="46" s="1"/>
  <c r="CR187" i="46"/>
  <c r="CQ187" i="46"/>
  <c r="AB187" i="46" s="1"/>
  <c r="CP187" i="46"/>
  <c r="AA187" i="46" s="1"/>
  <c r="CO187" i="46"/>
  <c r="CN187" i="46"/>
  <c r="CM187" i="46"/>
  <c r="CL187" i="46"/>
  <c r="CK187" i="46"/>
  <c r="CJ187" i="46"/>
  <c r="CI187" i="46"/>
  <c r="T187" i="46" s="1"/>
  <c r="CH187" i="46"/>
  <c r="S187" i="46" s="1"/>
  <c r="CG187" i="46"/>
  <c r="R187" i="46" s="1"/>
  <c r="CF187" i="46"/>
  <c r="CE187" i="46"/>
  <c r="CD187" i="46"/>
  <c r="CC187" i="46"/>
  <c r="N187" i="46" s="1"/>
  <c r="CB187" i="46"/>
  <c r="CA187" i="46"/>
  <c r="L187" i="46" s="1"/>
  <c r="BZ187" i="46"/>
  <c r="K187" i="46" s="1"/>
  <c r="BY187" i="46"/>
  <c r="BX187" i="46"/>
  <c r="I187" i="46" s="1"/>
  <c r="BW187" i="46"/>
  <c r="BV187" i="46"/>
  <c r="G187" i="46" s="1"/>
  <c r="BU187" i="46"/>
  <c r="BT187" i="46"/>
  <c r="BS187" i="46"/>
  <c r="D187" i="46" s="1"/>
  <c r="B187" i="46"/>
  <c r="B187" i="44" s="1"/>
  <c r="A187" i="46"/>
  <c r="A187" i="44" s="1"/>
  <c r="EF186" i="46"/>
  <c r="EE186" i="46"/>
  <c r="ED186" i="46"/>
  <c r="BO186" i="46" s="1"/>
  <c r="EC186" i="46"/>
  <c r="BN186" i="46" s="1"/>
  <c r="EB186" i="46"/>
  <c r="BM186" i="46" s="1"/>
  <c r="EA186" i="46"/>
  <c r="BL186" i="46" s="1"/>
  <c r="DZ186" i="46"/>
  <c r="BK186" i="46" s="1"/>
  <c r="DY186" i="46"/>
  <c r="DX186" i="46"/>
  <c r="DW186" i="46"/>
  <c r="DV186" i="46"/>
  <c r="BG186" i="46" s="1"/>
  <c r="DU186" i="46"/>
  <c r="DT186" i="46"/>
  <c r="BE186" i="46" s="1"/>
  <c r="DS186" i="46"/>
  <c r="BD186" i="46" s="1"/>
  <c r="DR186" i="46"/>
  <c r="BC186" i="46" s="1"/>
  <c r="DQ186" i="46"/>
  <c r="DP186" i="46"/>
  <c r="BA186" i="46" s="1"/>
  <c r="DO186" i="46"/>
  <c r="AZ186" i="46" s="1"/>
  <c r="DN186" i="46"/>
  <c r="AY186" i="46" s="1"/>
  <c r="DM186" i="46"/>
  <c r="AX186" i="46" s="1"/>
  <c r="DL186" i="46"/>
  <c r="AW186" i="46" s="1"/>
  <c r="DK186" i="46"/>
  <c r="AV186" i="46" s="1"/>
  <c r="DJ186" i="46"/>
  <c r="AU186" i="46" s="1"/>
  <c r="DI186" i="46"/>
  <c r="DH186" i="46"/>
  <c r="DG186" i="46"/>
  <c r="AR186" i="46" s="1"/>
  <c r="DF186" i="46"/>
  <c r="AQ186" i="46" s="1"/>
  <c r="DE186" i="46"/>
  <c r="DD186" i="46"/>
  <c r="AO186" i="46" s="1"/>
  <c r="DC186" i="46"/>
  <c r="AN186" i="46" s="1"/>
  <c r="DB186" i="46"/>
  <c r="AM186" i="46" s="1"/>
  <c r="DA186" i="46"/>
  <c r="CZ186" i="46"/>
  <c r="CY186" i="46"/>
  <c r="CX186" i="46"/>
  <c r="AI186" i="46" s="1"/>
  <c r="CW186" i="46"/>
  <c r="CV186" i="46"/>
  <c r="AG186" i="46" s="1"/>
  <c r="CU186" i="46"/>
  <c r="AF186" i="46" s="1"/>
  <c r="CT186" i="46"/>
  <c r="AE186" i="46" s="1"/>
  <c r="CS186" i="46"/>
  <c r="CR186" i="46"/>
  <c r="AC186" i="46" s="1"/>
  <c r="CQ186" i="46"/>
  <c r="AB186" i="46" s="1"/>
  <c r="CP186" i="46"/>
  <c r="AA186" i="46" s="1"/>
  <c r="CO186" i="46"/>
  <c r="Z186" i="46" s="1"/>
  <c r="CN186" i="46"/>
  <c r="Y186" i="46" s="1"/>
  <c r="CM186" i="46"/>
  <c r="X186" i="46" s="1"/>
  <c r="CL186" i="46"/>
  <c r="W186" i="46" s="1"/>
  <c r="CK186" i="46"/>
  <c r="CJ186" i="46"/>
  <c r="CI186" i="46"/>
  <c r="T186" i="46" s="1"/>
  <c r="CH186" i="46"/>
  <c r="S186" i="46" s="1"/>
  <c r="CG186" i="46"/>
  <c r="CF186" i="46"/>
  <c r="Q186" i="46" s="1"/>
  <c r="CE186" i="46"/>
  <c r="P186" i="46" s="1"/>
  <c r="CD186" i="46"/>
  <c r="O186" i="46" s="1"/>
  <c r="CC186" i="46"/>
  <c r="CB186" i="46"/>
  <c r="M186" i="46" s="1"/>
  <c r="CA186" i="46"/>
  <c r="BZ186" i="46"/>
  <c r="K186" i="46" s="1"/>
  <c r="BY186" i="46"/>
  <c r="BX186" i="46"/>
  <c r="I186" i="46" s="1"/>
  <c r="BW186" i="46"/>
  <c r="H186" i="46" s="1"/>
  <c r="BV186" i="46"/>
  <c r="G186" i="46" s="1"/>
  <c r="BU186" i="46"/>
  <c r="BT186" i="46"/>
  <c r="BS186" i="46"/>
  <c r="B186" i="46"/>
  <c r="B186" i="44" s="1"/>
  <c r="A186" i="46"/>
  <c r="EF185" i="46"/>
  <c r="BQ185" i="46" s="1"/>
  <c r="EE185" i="46"/>
  <c r="BP185" i="46" s="1"/>
  <c r="ED185" i="46"/>
  <c r="BO185" i="46" s="1"/>
  <c r="EC185" i="46"/>
  <c r="BN185" i="46" s="1"/>
  <c r="EB185" i="46"/>
  <c r="EA185" i="46"/>
  <c r="BL185" i="46" s="1"/>
  <c r="DZ185" i="46"/>
  <c r="DY185" i="46"/>
  <c r="DX185" i="46"/>
  <c r="BI185" i="46" s="1"/>
  <c r="DW185" i="46"/>
  <c r="BH185" i="46" s="1"/>
  <c r="DV185" i="46"/>
  <c r="BG185" i="46" s="1"/>
  <c r="DU185" i="46"/>
  <c r="BF185" i="46" s="1"/>
  <c r="DT185" i="46"/>
  <c r="BE185" i="46" s="1"/>
  <c r="DS185" i="46"/>
  <c r="BD185" i="46" s="1"/>
  <c r="DR185" i="46"/>
  <c r="DQ185" i="46"/>
  <c r="BB185" i="46" s="1"/>
  <c r="DP185" i="46"/>
  <c r="BA185" i="46" s="1"/>
  <c r="DO185" i="46"/>
  <c r="AZ185" i="46" s="1"/>
  <c r="DN185" i="46"/>
  <c r="AY185" i="46" s="1"/>
  <c r="DM185" i="46"/>
  <c r="DL185" i="46"/>
  <c r="DK185" i="46"/>
  <c r="DJ185" i="46"/>
  <c r="AU185" i="46" s="1"/>
  <c r="DI185" i="46"/>
  <c r="DH185" i="46"/>
  <c r="AS185" i="46" s="1"/>
  <c r="DG185" i="46"/>
  <c r="AR185" i="46" s="1"/>
  <c r="DF185" i="46"/>
  <c r="AQ185" i="44" s="1"/>
  <c r="DE185" i="46"/>
  <c r="DD185" i="46"/>
  <c r="AO185" i="46" s="1"/>
  <c r="DC185" i="46"/>
  <c r="AN185" i="46" s="1"/>
  <c r="DB185" i="46"/>
  <c r="AM185" i="46" s="1"/>
  <c r="DA185" i="46"/>
  <c r="AL185" i="46" s="1"/>
  <c r="CZ185" i="46"/>
  <c r="AK185" i="46" s="1"/>
  <c r="CY185" i="46"/>
  <c r="AJ185" i="46" s="1"/>
  <c r="CX185" i="46"/>
  <c r="AI185" i="46" s="1"/>
  <c r="CW185" i="46"/>
  <c r="AH185" i="46" s="1"/>
  <c r="CV185" i="46"/>
  <c r="CU185" i="46"/>
  <c r="CT185" i="46"/>
  <c r="CS185" i="46"/>
  <c r="CR185" i="46"/>
  <c r="AC185" i="46" s="1"/>
  <c r="CQ185" i="46"/>
  <c r="AB185" i="46" s="1"/>
  <c r="CP185" i="46"/>
  <c r="AA185" i="46" s="1"/>
  <c r="CO185" i="46"/>
  <c r="Z185" i="46" s="1"/>
  <c r="CN185" i="46"/>
  <c r="Y185" i="46" s="1"/>
  <c r="CM185" i="46"/>
  <c r="CL185" i="46"/>
  <c r="W185" i="46" s="1"/>
  <c r="CK185" i="46"/>
  <c r="V185" i="46" s="1"/>
  <c r="CJ185" i="46"/>
  <c r="U185" i="46" s="1"/>
  <c r="CI185" i="46"/>
  <c r="T185" i="46" s="1"/>
  <c r="CH185" i="46"/>
  <c r="S185" i="46" s="1"/>
  <c r="CG185" i="46"/>
  <c r="CF185" i="46"/>
  <c r="CE185" i="46"/>
  <c r="CD185" i="46"/>
  <c r="O185" i="46" s="1"/>
  <c r="CC185" i="46"/>
  <c r="CB185" i="46"/>
  <c r="M185" i="46" s="1"/>
  <c r="CA185" i="46"/>
  <c r="L185" i="46" s="1"/>
  <c r="BZ185" i="46"/>
  <c r="K185" i="46" s="1"/>
  <c r="BY185" i="46"/>
  <c r="J185" i="46" s="1"/>
  <c r="BX185" i="46"/>
  <c r="I185" i="46" s="1"/>
  <c r="BW185" i="46"/>
  <c r="H185" i="46" s="1"/>
  <c r="BV185" i="46"/>
  <c r="G185" i="46" s="1"/>
  <c r="BU185" i="46"/>
  <c r="F185" i="46" s="1"/>
  <c r="BT185" i="46"/>
  <c r="E185" i="46" s="1"/>
  <c r="BS185" i="46"/>
  <c r="D185" i="46" s="1"/>
  <c r="AQ185" i="46"/>
  <c r="B185" i="46"/>
  <c r="B185" i="44" s="1"/>
  <c r="A185" i="46"/>
  <c r="C185" i="46" s="1"/>
  <c r="C185" i="44" s="1"/>
  <c r="EF184" i="46"/>
  <c r="EE184" i="46"/>
  <c r="BP184" i="46" s="1"/>
  <c r="ED184" i="46"/>
  <c r="EC184" i="46"/>
  <c r="EB184" i="46"/>
  <c r="BM184" i="46" s="1"/>
  <c r="EA184" i="46"/>
  <c r="BL184" i="46" s="1"/>
  <c r="DZ184" i="46"/>
  <c r="BK184" i="46" s="1"/>
  <c r="DY184" i="46"/>
  <c r="DX184" i="46"/>
  <c r="BI184" i="46" s="1"/>
  <c r="DW184" i="46"/>
  <c r="DV184" i="46"/>
  <c r="DU184" i="46"/>
  <c r="DT184" i="46"/>
  <c r="BE184" i="46" s="1"/>
  <c r="DS184" i="46"/>
  <c r="BD184" i="46" s="1"/>
  <c r="DR184" i="46"/>
  <c r="DQ184" i="46"/>
  <c r="DP184" i="46"/>
  <c r="BA184" i="46" s="1"/>
  <c r="DO184" i="46"/>
  <c r="AZ184" i="46" s="1"/>
  <c r="DN184" i="46"/>
  <c r="DM184" i="46"/>
  <c r="DL184" i="46"/>
  <c r="AW184" i="46" s="1"/>
  <c r="DK184" i="46"/>
  <c r="AV184" i="46" s="1"/>
  <c r="DJ184" i="46"/>
  <c r="AU184" i="46" s="1"/>
  <c r="DI184" i="46"/>
  <c r="AT184" i="46" s="1"/>
  <c r="DH184" i="46"/>
  <c r="DG184" i="46"/>
  <c r="AR184" i="46" s="1"/>
  <c r="DF184" i="46"/>
  <c r="DE184" i="46"/>
  <c r="DD184" i="46"/>
  <c r="AO184" i="46" s="1"/>
  <c r="DC184" i="46"/>
  <c r="AN184" i="46" s="1"/>
  <c r="DB184" i="46"/>
  <c r="AM184" i="46" s="1"/>
  <c r="DA184" i="46"/>
  <c r="CZ184" i="46"/>
  <c r="AK184" i="46" s="1"/>
  <c r="CY184" i="46"/>
  <c r="AJ184" i="46" s="1"/>
  <c r="CX184" i="46"/>
  <c r="CW184" i="46"/>
  <c r="CV184" i="46"/>
  <c r="AG184" i="46" s="1"/>
  <c r="CU184" i="46"/>
  <c r="AF184" i="46" s="1"/>
  <c r="CT184" i="46"/>
  <c r="CS184" i="46"/>
  <c r="CR184" i="46"/>
  <c r="CQ184" i="46"/>
  <c r="CP184" i="46"/>
  <c r="AA184" i="46" s="1"/>
  <c r="CO184" i="46"/>
  <c r="CN184" i="46"/>
  <c r="Y184" i="46" s="1"/>
  <c r="CM184" i="46"/>
  <c r="X184" i="46" s="1"/>
  <c r="CL184" i="46"/>
  <c r="W184" i="46" s="1"/>
  <c r="CK184" i="46"/>
  <c r="CJ184" i="46"/>
  <c r="U184" i="46" s="1"/>
  <c r="CI184" i="46"/>
  <c r="CH184" i="46"/>
  <c r="CG184" i="46"/>
  <c r="CF184" i="46"/>
  <c r="Q184" i="46" s="1"/>
  <c r="CE184" i="46"/>
  <c r="P184" i="46" s="1"/>
  <c r="CD184" i="46"/>
  <c r="CC184" i="46"/>
  <c r="CB184" i="46"/>
  <c r="CA184" i="46"/>
  <c r="L184" i="46" s="1"/>
  <c r="BZ184" i="46"/>
  <c r="K184" i="46" s="1"/>
  <c r="BY184" i="46"/>
  <c r="BX184" i="46"/>
  <c r="I184" i="46" s="1"/>
  <c r="BW184" i="46"/>
  <c r="H184" i="46" s="1"/>
  <c r="BV184" i="46"/>
  <c r="G184" i="46" s="1"/>
  <c r="BU184" i="46"/>
  <c r="BT184" i="46"/>
  <c r="E184" i="46" s="1"/>
  <c r="BS184" i="46"/>
  <c r="D184" i="46" s="1"/>
  <c r="B184" i="46"/>
  <c r="A184" i="46"/>
  <c r="A184" i="44" s="1"/>
  <c r="EF183" i="46"/>
  <c r="BQ183" i="46" s="1"/>
  <c r="EE183" i="46"/>
  <c r="BP183" i="46" s="1"/>
  <c r="ED183" i="46"/>
  <c r="EC183" i="46"/>
  <c r="EB183" i="46"/>
  <c r="BM183" i="46" s="1"/>
  <c r="EA183" i="46"/>
  <c r="BL183" i="46" s="1"/>
  <c r="DZ183" i="46"/>
  <c r="BK183" i="46" s="1"/>
  <c r="DY183" i="46"/>
  <c r="DX183" i="46"/>
  <c r="BI183" i="46" s="1"/>
  <c r="DW183" i="46"/>
  <c r="BH183" i="46" s="1"/>
  <c r="DV183" i="46"/>
  <c r="BG183" i="46" s="1"/>
  <c r="DU183" i="46"/>
  <c r="DT183" i="46"/>
  <c r="DS183" i="46"/>
  <c r="BD183" i="46" s="1"/>
  <c r="DR183" i="46"/>
  <c r="DQ183" i="46"/>
  <c r="DP183" i="46"/>
  <c r="BA183" i="46" s="1"/>
  <c r="DO183" i="46"/>
  <c r="AZ183" i="46" s="1"/>
  <c r="DN183" i="46"/>
  <c r="AY183" i="46" s="1"/>
  <c r="DM183" i="46"/>
  <c r="DL183" i="46"/>
  <c r="DK183" i="46"/>
  <c r="AV183" i="46" s="1"/>
  <c r="DJ183" i="46"/>
  <c r="DI183" i="46"/>
  <c r="DH183" i="46"/>
  <c r="AS183" i="46" s="1"/>
  <c r="DG183" i="46"/>
  <c r="AR183" i="46" s="1"/>
  <c r="DF183" i="46"/>
  <c r="DE183" i="46"/>
  <c r="AP183" i="46" s="1"/>
  <c r="DD183" i="46"/>
  <c r="AO183" i="46" s="1"/>
  <c r="DC183" i="46"/>
  <c r="DB183" i="46"/>
  <c r="DA183" i="46"/>
  <c r="CZ183" i="46"/>
  <c r="AK183" i="46" s="1"/>
  <c r="CY183" i="46"/>
  <c r="AJ183" i="46" s="1"/>
  <c r="CX183" i="46"/>
  <c r="AI183" i="46" s="1"/>
  <c r="CW183" i="46"/>
  <c r="CV183" i="46"/>
  <c r="AG183" i="46" s="1"/>
  <c r="CU183" i="46"/>
  <c r="CT183" i="46"/>
  <c r="CS183" i="46"/>
  <c r="AD183" i="46" s="1"/>
  <c r="CR183" i="46"/>
  <c r="AC183" i="46" s="1"/>
  <c r="CQ183" i="46"/>
  <c r="AB183" i="46" s="1"/>
  <c r="CP183" i="46"/>
  <c r="AA183" i="46" s="1"/>
  <c r="CO183" i="46"/>
  <c r="Z183" i="46" s="1"/>
  <c r="CN183" i="46"/>
  <c r="CM183" i="46"/>
  <c r="X183" i="46" s="1"/>
  <c r="CL183" i="46"/>
  <c r="CK183" i="46"/>
  <c r="V183" i="46" s="1"/>
  <c r="CJ183" i="46"/>
  <c r="U183" i="46" s="1"/>
  <c r="CI183" i="46"/>
  <c r="T183" i="46" s="1"/>
  <c r="CH183" i="46"/>
  <c r="S183" i="46" s="1"/>
  <c r="CG183" i="46"/>
  <c r="R183" i="46" s="1"/>
  <c r="CF183" i="46"/>
  <c r="CE183" i="46"/>
  <c r="P183" i="46" s="1"/>
  <c r="CD183" i="46"/>
  <c r="CC183" i="46"/>
  <c r="N183" i="46" s="1"/>
  <c r="CB183" i="46"/>
  <c r="M183" i="46" s="1"/>
  <c r="CA183" i="46"/>
  <c r="L183" i="46" s="1"/>
  <c r="BZ183" i="46"/>
  <c r="BY183" i="46"/>
  <c r="BX183" i="46"/>
  <c r="I183" i="46" s="1"/>
  <c r="BW183" i="46"/>
  <c r="BV183" i="46"/>
  <c r="BU183" i="46"/>
  <c r="F183" i="46" s="1"/>
  <c r="BT183" i="46"/>
  <c r="E183" i="46" s="1"/>
  <c r="BS183" i="46"/>
  <c r="D183" i="46" s="1"/>
  <c r="B183" i="46"/>
  <c r="B183" i="44" s="1"/>
  <c r="A183" i="46"/>
  <c r="A183" i="44" s="1"/>
  <c r="EF182" i="46"/>
  <c r="BQ182" i="46" s="1"/>
  <c r="EE182" i="46"/>
  <c r="BP182" i="46" s="1"/>
  <c r="ED182" i="46"/>
  <c r="EC182" i="46"/>
  <c r="EB182" i="46"/>
  <c r="BM182" i="46" s="1"/>
  <c r="EA182" i="46"/>
  <c r="BL182" i="46" s="1"/>
  <c r="DZ182" i="46"/>
  <c r="DY182" i="46"/>
  <c r="BJ182" i="46" s="1"/>
  <c r="DX182" i="46"/>
  <c r="BI182" i="46" s="1"/>
  <c r="DW182" i="46"/>
  <c r="DV182" i="46"/>
  <c r="DU182" i="46"/>
  <c r="DT182" i="46"/>
  <c r="BE182" i="46" s="1"/>
  <c r="DS182" i="46"/>
  <c r="BD182" i="46" s="1"/>
  <c r="DR182" i="46"/>
  <c r="DQ182" i="46"/>
  <c r="DP182" i="46"/>
  <c r="DO182" i="46"/>
  <c r="DN182" i="46"/>
  <c r="AY182" i="46" s="1"/>
  <c r="DM182" i="46"/>
  <c r="DL182" i="46"/>
  <c r="AW182" i="46" s="1"/>
  <c r="DK182" i="46"/>
  <c r="AV182" i="46" s="1"/>
  <c r="DJ182" i="46"/>
  <c r="AU182" i="46" s="1"/>
  <c r="DI182" i="46"/>
  <c r="AT182" i="46" s="1"/>
  <c r="DH182" i="46"/>
  <c r="AS182" i="46" s="1"/>
  <c r="DG182" i="46"/>
  <c r="AR182" i="46" s="1"/>
  <c r="DF182" i="46"/>
  <c r="AQ182" i="46" s="1"/>
  <c r="DE182" i="46"/>
  <c r="DD182" i="46"/>
  <c r="AO182" i="46" s="1"/>
  <c r="DC182" i="46"/>
  <c r="AN182" i="46" s="1"/>
  <c r="DB182" i="46"/>
  <c r="AM182" i="46" s="1"/>
  <c r="DA182" i="46"/>
  <c r="CZ182" i="46"/>
  <c r="CY182" i="46"/>
  <c r="AJ182" i="46" s="1"/>
  <c r="CX182" i="46"/>
  <c r="CW182" i="46"/>
  <c r="CV182" i="46"/>
  <c r="AG182" i="46" s="1"/>
  <c r="CU182" i="46"/>
  <c r="AF182" i="46" s="1"/>
  <c r="CT182" i="46"/>
  <c r="CS182" i="46"/>
  <c r="CR182" i="46"/>
  <c r="CQ182" i="46"/>
  <c r="CP182" i="46"/>
  <c r="AA182" i="46" s="1"/>
  <c r="CO182" i="46"/>
  <c r="CN182" i="46"/>
  <c r="Y182" i="46" s="1"/>
  <c r="CM182" i="46"/>
  <c r="X182" i="46" s="1"/>
  <c r="CL182" i="46"/>
  <c r="W182" i="46" s="1"/>
  <c r="CK182" i="46"/>
  <c r="V182" i="46" s="1"/>
  <c r="CJ182" i="46"/>
  <c r="U182" i="46" s="1"/>
  <c r="CI182" i="46"/>
  <c r="T182" i="46" s="1"/>
  <c r="CH182" i="46"/>
  <c r="CG182" i="46"/>
  <c r="CF182" i="46"/>
  <c r="Q182" i="46" s="1"/>
  <c r="CE182" i="46"/>
  <c r="P182" i="46" s="1"/>
  <c r="CD182" i="46"/>
  <c r="CC182" i="46"/>
  <c r="CB182" i="46"/>
  <c r="M182" i="46" s="1"/>
  <c r="CA182" i="46"/>
  <c r="L182" i="46" s="1"/>
  <c r="BZ182" i="46"/>
  <c r="K182" i="46" s="1"/>
  <c r="BY182" i="46"/>
  <c r="BX182" i="46"/>
  <c r="I182" i="46" s="1"/>
  <c r="BW182" i="46"/>
  <c r="H182" i="46" s="1"/>
  <c r="BV182" i="46"/>
  <c r="G182" i="46" s="1"/>
  <c r="BU182" i="46"/>
  <c r="F182" i="46" s="1"/>
  <c r="BT182" i="46"/>
  <c r="BS182" i="46"/>
  <c r="D182" i="46" s="1"/>
  <c r="B182" i="46"/>
  <c r="B182" i="44" s="1"/>
  <c r="A182" i="46"/>
  <c r="A182" i="44" s="1"/>
  <c r="EF181" i="46"/>
  <c r="BQ181" i="46" s="1"/>
  <c r="EE181" i="46"/>
  <c r="BP181" i="46" s="1"/>
  <c r="ED181" i="46"/>
  <c r="EC181" i="46"/>
  <c r="BN181" i="46" s="1"/>
  <c r="EB181" i="46"/>
  <c r="BM181" i="46" s="1"/>
  <c r="EA181" i="46"/>
  <c r="DZ181" i="46"/>
  <c r="BK181" i="46" s="1"/>
  <c r="DY181" i="46"/>
  <c r="BJ181" i="46" s="1"/>
  <c r="DX181" i="46"/>
  <c r="BI181" i="46" s="1"/>
  <c r="DW181" i="46"/>
  <c r="BH181" i="46" s="1"/>
  <c r="DV181" i="46"/>
  <c r="BG181" i="46" s="1"/>
  <c r="DU181" i="46"/>
  <c r="DT181" i="46"/>
  <c r="DS181" i="46"/>
  <c r="BD181" i="46" s="1"/>
  <c r="DR181" i="46"/>
  <c r="DQ181" i="46"/>
  <c r="BB181" i="46" s="1"/>
  <c r="DP181" i="46"/>
  <c r="BA181" i="46" s="1"/>
  <c r="DO181" i="46"/>
  <c r="AZ181" i="46" s="1"/>
  <c r="DN181" i="46"/>
  <c r="DM181" i="46"/>
  <c r="AX181" i="46" s="1"/>
  <c r="DL181" i="46"/>
  <c r="AW181" i="46" s="1"/>
  <c r="DK181" i="46"/>
  <c r="AV181" i="46" s="1"/>
  <c r="DJ181" i="46"/>
  <c r="DI181" i="46"/>
  <c r="AT181" i="46" s="1"/>
  <c r="DH181" i="46"/>
  <c r="AS181" i="46" s="1"/>
  <c r="DG181" i="46"/>
  <c r="AR181" i="46" s="1"/>
  <c r="DF181" i="46"/>
  <c r="DE181" i="46"/>
  <c r="DD181" i="46"/>
  <c r="DC181" i="46"/>
  <c r="DB181" i="46"/>
  <c r="DA181" i="46"/>
  <c r="AL181" i="46" s="1"/>
  <c r="CZ181" i="46"/>
  <c r="AK181" i="46" s="1"/>
  <c r="CY181" i="46"/>
  <c r="AJ181" i="46" s="1"/>
  <c r="CX181" i="46"/>
  <c r="AI181" i="46" s="1"/>
  <c r="CW181" i="46"/>
  <c r="CV181" i="46"/>
  <c r="AG181" i="46" s="1"/>
  <c r="CU181" i="46"/>
  <c r="AF181" i="46" s="1"/>
  <c r="CT181" i="46"/>
  <c r="CS181" i="46"/>
  <c r="AD181" i="46" s="1"/>
  <c r="CR181" i="46"/>
  <c r="AC181" i="46" s="1"/>
  <c r="CQ181" i="46"/>
  <c r="AB181" i="46" s="1"/>
  <c r="CP181" i="46"/>
  <c r="AA181" i="46" s="1"/>
  <c r="CO181" i="46"/>
  <c r="Z181" i="46" s="1"/>
  <c r="CN181" i="46"/>
  <c r="CM181" i="46"/>
  <c r="X181" i="46" s="1"/>
  <c r="CL181" i="46"/>
  <c r="CK181" i="46"/>
  <c r="V181" i="46" s="1"/>
  <c r="CJ181" i="46"/>
  <c r="U181" i="46" s="1"/>
  <c r="CI181" i="46"/>
  <c r="T181" i="46" s="1"/>
  <c r="CH181" i="46"/>
  <c r="CG181" i="46"/>
  <c r="CF181" i="46"/>
  <c r="Q181" i="46" s="1"/>
  <c r="CE181" i="46"/>
  <c r="P181" i="46" s="1"/>
  <c r="CD181" i="46"/>
  <c r="O181" i="46" s="1"/>
  <c r="CC181" i="46"/>
  <c r="N181" i="46" s="1"/>
  <c r="CB181" i="46"/>
  <c r="M181" i="46" s="1"/>
  <c r="CA181" i="46"/>
  <c r="L181" i="46" s="1"/>
  <c r="BZ181" i="46"/>
  <c r="K181" i="46" s="1"/>
  <c r="BY181" i="46"/>
  <c r="J181" i="46" s="1"/>
  <c r="BX181" i="46"/>
  <c r="BW181" i="46"/>
  <c r="BV181" i="46"/>
  <c r="BU181" i="46"/>
  <c r="F181" i="46" s="1"/>
  <c r="BT181" i="46"/>
  <c r="E181" i="46" s="1"/>
  <c r="BS181" i="46"/>
  <c r="D181" i="46" s="1"/>
  <c r="B181" i="46"/>
  <c r="B181" i="44" s="1"/>
  <c r="A181" i="46"/>
  <c r="EF180" i="46"/>
  <c r="BQ180" i="46" s="1"/>
  <c r="EE180" i="46"/>
  <c r="BP180" i="46" s="1"/>
  <c r="ED180" i="46"/>
  <c r="EC180" i="46"/>
  <c r="BN180" i="46" s="1"/>
  <c r="EB180" i="46"/>
  <c r="BM180" i="46" s="1"/>
  <c r="EA180" i="46"/>
  <c r="BL180" i="46" s="1"/>
  <c r="DZ180" i="46"/>
  <c r="BK180" i="46" s="1"/>
  <c r="DY180" i="46"/>
  <c r="DX180" i="46"/>
  <c r="BI180" i="46" s="1"/>
  <c r="DW180" i="46"/>
  <c r="BH180" i="46" s="1"/>
  <c r="DV180" i="46"/>
  <c r="DU180" i="46"/>
  <c r="BF180" i="46" s="1"/>
  <c r="DT180" i="46"/>
  <c r="BE180" i="46" s="1"/>
  <c r="DS180" i="46"/>
  <c r="BD180" i="46" s="1"/>
  <c r="DR180" i="46"/>
  <c r="DQ180" i="46"/>
  <c r="DP180" i="46"/>
  <c r="DO180" i="46"/>
  <c r="AZ180" i="46" s="1"/>
  <c r="DN180" i="46"/>
  <c r="AY180" i="46" s="1"/>
  <c r="DM180" i="46"/>
  <c r="AX180" i="46" s="1"/>
  <c r="DL180" i="46"/>
  <c r="AW180" i="46" s="1"/>
  <c r="DK180" i="46"/>
  <c r="AV180" i="46" s="1"/>
  <c r="DJ180" i="46"/>
  <c r="AU180" i="46" s="1"/>
  <c r="DI180" i="46"/>
  <c r="AT180" i="46" s="1"/>
  <c r="DH180" i="46"/>
  <c r="DG180" i="46"/>
  <c r="DF180" i="46"/>
  <c r="DE180" i="46"/>
  <c r="AP180" i="46" s="1"/>
  <c r="DD180" i="46"/>
  <c r="AO180" i="46" s="1"/>
  <c r="DC180" i="46"/>
  <c r="AN180" i="46" s="1"/>
  <c r="DB180" i="46"/>
  <c r="AM180" i="46" s="1"/>
  <c r="DA180" i="46"/>
  <c r="AL180" i="46" s="1"/>
  <c r="CZ180" i="46"/>
  <c r="AK180" i="46" s="1"/>
  <c r="CY180" i="46"/>
  <c r="CX180" i="46"/>
  <c r="CW180" i="46"/>
  <c r="AH180" i="46" s="1"/>
  <c r="CV180" i="46"/>
  <c r="AG180" i="46" s="1"/>
  <c r="CU180" i="46"/>
  <c r="AF180" i="46" s="1"/>
  <c r="CT180" i="46"/>
  <c r="CS180" i="46"/>
  <c r="CR180" i="46"/>
  <c r="AC180" i="46" s="1"/>
  <c r="CQ180" i="46"/>
  <c r="CP180" i="46"/>
  <c r="CO180" i="46"/>
  <c r="Z180" i="46" s="1"/>
  <c r="CN180" i="46"/>
  <c r="Y180" i="46" s="1"/>
  <c r="CM180" i="46"/>
  <c r="X180" i="46" s="1"/>
  <c r="CL180" i="46"/>
  <c r="W180" i="46" s="1"/>
  <c r="CK180" i="46"/>
  <c r="V180" i="46" s="1"/>
  <c r="CJ180" i="46"/>
  <c r="U180" i="46" s="1"/>
  <c r="CI180" i="46"/>
  <c r="CH180" i="46"/>
  <c r="S180" i="46" s="1"/>
  <c r="CG180" i="46"/>
  <c r="R180" i="46" s="1"/>
  <c r="CF180" i="46"/>
  <c r="Q180" i="46" s="1"/>
  <c r="CE180" i="46"/>
  <c r="P180" i="46" s="1"/>
  <c r="CD180" i="46"/>
  <c r="O180" i="46" s="1"/>
  <c r="CC180" i="46"/>
  <c r="CB180" i="46"/>
  <c r="CA180" i="46"/>
  <c r="BZ180" i="46"/>
  <c r="BY180" i="46"/>
  <c r="J180" i="46" s="1"/>
  <c r="BX180" i="46"/>
  <c r="I180" i="46" s="1"/>
  <c r="BW180" i="46"/>
  <c r="H180" i="46" s="1"/>
  <c r="BV180" i="46"/>
  <c r="G180" i="46" s="1"/>
  <c r="BU180" i="46"/>
  <c r="BT180" i="46"/>
  <c r="E180" i="46" s="1"/>
  <c r="BS180" i="46"/>
  <c r="B180" i="46"/>
  <c r="B180" i="44" s="1"/>
  <c r="A180" i="46"/>
  <c r="C180" i="46" s="1"/>
  <c r="C180" i="44" s="1"/>
  <c r="EF179" i="46"/>
  <c r="BQ179" i="46" s="1"/>
  <c r="EE179" i="46"/>
  <c r="BP179" i="46" s="1"/>
  <c r="ED179" i="46"/>
  <c r="BO179" i="44" s="1"/>
  <c r="EC179" i="46"/>
  <c r="BN179" i="44" s="1"/>
  <c r="EB179" i="46"/>
  <c r="BM179" i="44" s="1"/>
  <c r="EA179" i="46"/>
  <c r="BL179" i="46" s="1"/>
  <c r="DZ179" i="46"/>
  <c r="DY179" i="46"/>
  <c r="BJ179" i="46" s="1"/>
  <c r="DX179" i="46"/>
  <c r="BI179" i="46" s="1"/>
  <c r="DW179" i="46"/>
  <c r="BH179" i="46" s="1"/>
  <c r="DV179" i="46"/>
  <c r="DU179" i="46"/>
  <c r="BF179" i="46" s="1"/>
  <c r="DT179" i="46"/>
  <c r="DS179" i="46"/>
  <c r="BD179" i="46" s="1"/>
  <c r="DR179" i="46"/>
  <c r="BC179" i="46" s="1"/>
  <c r="DQ179" i="46"/>
  <c r="BB179" i="46" s="1"/>
  <c r="DP179" i="46"/>
  <c r="BA179" i="46" s="1"/>
  <c r="DO179" i="46"/>
  <c r="AZ179" i="46" s="1"/>
  <c r="DN179" i="46"/>
  <c r="AY179" i="46" s="1"/>
  <c r="DM179" i="46"/>
  <c r="DL179" i="46"/>
  <c r="AW179" i="46" s="1"/>
  <c r="DK179" i="46"/>
  <c r="DJ179" i="46"/>
  <c r="DI179" i="46"/>
  <c r="AT179" i="46" s="1"/>
  <c r="DH179" i="46"/>
  <c r="AS179" i="46" s="1"/>
  <c r="DG179" i="46"/>
  <c r="AR179" i="46" s="1"/>
  <c r="DF179" i="46"/>
  <c r="AQ179" i="46" s="1"/>
  <c r="DE179" i="46"/>
  <c r="AP179" i="46" s="1"/>
  <c r="DD179" i="46"/>
  <c r="AO179" i="46" s="1"/>
  <c r="DC179" i="46"/>
  <c r="DB179" i="46"/>
  <c r="AM179" i="46" s="1"/>
  <c r="DA179" i="46"/>
  <c r="AL179" i="46" s="1"/>
  <c r="CZ179" i="46"/>
  <c r="AK179" i="46" s="1"/>
  <c r="CY179" i="46"/>
  <c r="AJ179" i="46" s="1"/>
  <c r="CX179" i="46"/>
  <c r="AI179" i="46" s="1"/>
  <c r="CW179" i="46"/>
  <c r="CV179" i="46"/>
  <c r="CU179" i="46"/>
  <c r="CT179" i="46"/>
  <c r="CS179" i="46"/>
  <c r="AD179" i="46" s="1"/>
  <c r="CR179" i="46"/>
  <c r="AC179" i="46" s="1"/>
  <c r="CQ179" i="46"/>
  <c r="AB179" i="46" s="1"/>
  <c r="CP179" i="46"/>
  <c r="CO179" i="46"/>
  <c r="Z179" i="46" s="1"/>
  <c r="CN179" i="46"/>
  <c r="Y179" i="46" s="1"/>
  <c r="CM179" i="46"/>
  <c r="X179" i="46" s="1"/>
  <c r="CL179" i="46"/>
  <c r="W179" i="46" s="1"/>
  <c r="CK179" i="46"/>
  <c r="V179" i="46" s="1"/>
  <c r="CJ179" i="46"/>
  <c r="U179" i="46" s="1"/>
  <c r="CI179" i="46"/>
  <c r="T179" i="46" s="1"/>
  <c r="CH179" i="46"/>
  <c r="CG179" i="46"/>
  <c r="R179" i="46" s="1"/>
  <c r="CF179" i="46"/>
  <c r="Q179" i="46" s="1"/>
  <c r="CE179" i="46"/>
  <c r="P179" i="46" s="1"/>
  <c r="CD179" i="46"/>
  <c r="O179" i="46" s="1"/>
  <c r="CC179" i="46"/>
  <c r="N179" i="46" s="1"/>
  <c r="CB179" i="46"/>
  <c r="M179" i="46" s="1"/>
  <c r="CA179" i="46"/>
  <c r="L179" i="46" s="1"/>
  <c r="BZ179" i="46"/>
  <c r="K179" i="46" s="1"/>
  <c r="BY179" i="46"/>
  <c r="BX179" i="46"/>
  <c r="BW179" i="46"/>
  <c r="BV179" i="46"/>
  <c r="G179" i="46" s="1"/>
  <c r="BU179" i="46"/>
  <c r="F179" i="46" s="1"/>
  <c r="BT179" i="46"/>
  <c r="E179" i="46" s="1"/>
  <c r="BS179" i="46"/>
  <c r="D179" i="46" s="1"/>
  <c r="BO179" i="46"/>
  <c r="BN179" i="46"/>
  <c r="BM179" i="46"/>
  <c r="B179" i="46"/>
  <c r="B179" i="44" s="1"/>
  <c r="A179" i="46"/>
  <c r="C179" i="46" s="1"/>
  <c r="C179" i="44" s="1"/>
  <c r="EF178" i="46"/>
  <c r="BQ178" i="46" s="1"/>
  <c r="EE178" i="46"/>
  <c r="BP178" i="46" s="1"/>
  <c r="ED178" i="46"/>
  <c r="BO178" i="46" s="1"/>
  <c r="EC178" i="46"/>
  <c r="BN178" i="46" s="1"/>
  <c r="EB178" i="46"/>
  <c r="BM178" i="46" s="1"/>
  <c r="EA178" i="46"/>
  <c r="DZ178" i="46"/>
  <c r="BK178" i="46" s="1"/>
  <c r="DY178" i="46"/>
  <c r="BJ178" i="46" s="1"/>
  <c r="DX178" i="46"/>
  <c r="BI178" i="46" s="1"/>
  <c r="DW178" i="46"/>
  <c r="BH178" i="46" s="1"/>
  <c r="DV178" i="46"/>
  <c r="BG178" i="46" s="1"/>
  <c r="DU178" i="46"/>
  <c r="BF178" i="46" s="1"/>
  <c r="DT178" i="46"/>
  <c r="BE178" i="46" s="1"/>
  <c r="DS178" i="46"/>
  <c r="DR178" i="46"/>
  <c r="BC178" i="46" s="1"/>
  <c r="DQ178" i="46"/>
  <c r="DP178" i="46"/>
  <c r="BA178" i="46" s="1"/>
  <c r="DO178" i="46"/>
  <c r="AZ178" i="46" s="1"/>
  <c r="DN178" i="46"/>
  <c r="AY178" i="46" s="1"/>
  <c r="DM178" i="46"/>
  <c r="AX178" i="46" s="1"/>
  <c r="DL178" i="46"/>
  <c r="AW178" i="46" s="1"/>
  <c r="DK178" i="46"/>
  <c r="AV178" i="46" s="1"/>
  <c r="DJ178" i="46"/>
  <c r="AU178" i="46" s="1"/>
  <c r="DI178" i="46"/>
  <c r="DH178" i="46"/>
  <c r="AS178" i="46" s="1"/>
  <c r="DG178" i="46"/>
  <c r="AR178" i="46" s="1"/>
  <c r="DF178" i="46"/>
  <c r="AQ178" i="46" s="1"/>
  <c r="DE178" i="46"/>
  <c r="DD178" i="46"/>
  <c r="AO178" i="46" s="1"/>
  <c r="DC178" i="46"/>
  <c r="DB178" i="46"/>
  <c r="AM178" i="46" s="1"/>
  <c r="DA178" i="46"/>
  <c r="AL178" i="46" s="1"/>
  <c r="CZ178" i="46"/>
  <c r="AK178" i="46" s="1"/>
  <c r="CY178" i="46"/>
  <c r="AJ178" i="46" s="1"/>
  <c r="CX178" i="46"/>
  <c r="AI178" i="46" s="1"/>
  <c r="CW178" i="46"/>
  <c r="AH178" i="46" s="1"/>
  <c r="CV178" i="46"/>
  <c r="AG178" i="46" s="1"/>
  <c r="CU178" i="46"/>
  <c r="AF178" i="46" s="1"/>
  <c r="CT178" i="46"/>
  <c r="AE178" i="46" s="1"/>
  <c r="CS178" i="46"/>
  <c r="AD178" i="46" s="1"/>
  <c r="CR178" i="46"/>
  <c r="AC178" i="46" s="1"/>
  <c r="CQ178" i="46"/>
  <c r="AB178" i="46" s="1"/>
  <c r="CP178" i="46"/>
  <c r="AA178" i="46" s="1"/>
  <c r="CO178" i="46"/>
  <c r="Z178" i="46" s="1"/>
  <c r="CN178" i="46"/>
  <c r="Y178" i="46" s="1"/>
  <c r="CM178" i="46"/>
  <c r="CL178" i="46"/>
  <c r="W178" i="46" s="1"/>
  <c r="CK178" i="46"/>
  <c r="CJ178" i="46"/>
  <c r="U178" i="46" s="1"/>
  <c r="CI178" i="46"/>
  <c r="T178" i="46" s="1"/>
  <c r="CH178" i="46"/>
  <c r="S178" i="46" s="1"/>
  <c r="CG178" i="46"/>
  <c r="CF178" i="46"/>
  <c r="Q178" i="46" s="1"/>
  <c r="CE178" i="46"/>
  <c r="CD178" i="46"/>
  <c r="O178" i="46" s="1"/>
  <c r="CC178" i="46"/>
  <c r="CB178" i="46"/>
  <c r="M178" i="46" s="1"/>
  <c r="CA178" i="46"/>
  <c r="L178" i="46" s="1"/>
  <c r="BZ178" i="46"/>
  <c r="K178" i="46" s="1"/>
  <c r="BY178" i="46"/>
  <c r="BX178" i="46"/>
  <c r="I178" i="46" s="1"/>
  <c r="BW178" i="46"/>
  <c r="H178" i="46" s="1"/>
  <c r="BV178" i="46"/>
  <c r="G178" i="46" s="1"/>
  <c r="BU178" i="46"/>
  <c r="BT178" i="46"/>
  <c r="E178" i="46" s="1"/>
  <c r="BS178" i="46"/>
  <c r="D178" i="46" s="1"/>
  <c r="B178" i="46"/>
  <c r="B178" i="44" s="1"/>
  <c r="A178" i="46"/>
  <c r="C178" i="46" s="1"/>
  <c r="C178" i="44" s="1"/>
  <c r="EF177" i="46"/>
  <c r="BQ177" i="46" s="1"/>
  <c r="EE177" i="46"/>
  <c r="BP177" i="46" s="1"/>
  <c r="ED177" i="46"/>
  <c r="EC177" i="46"/>
  <c r="BN177" i="46" s="1"/>
  <c r="EB177" i="46"/>
  <c r="BM177" i="46" s="1"/>
  <c r="EA177" i="46"/>
  <c r="BL177" i="46" s="1"/>
  <c r="DZ177" i="46"/>
  <c r="BK177" i="46" s="1"/>
  <c r="DY177" i="46"/>
  <c r="BJ177" i="46" s="1"/>
  <c r="DX177" i="46"/>
  <c r="BI177" i="46" s="1"/>
  <c r="DW177" i="46"/>
  <c r="DV177" i="46"/>
  <c r="BG177" i="46" s="1"/>
  <c r="DU177" i="46"/>
  <c r="BF177" i="46" s="1"/>
  <c r="DT177" i="46"/>
  <c r="BE177" i="46" s="1"/>
  <c r="DS177" i="46"/>
  <c r="BD177" i="46" s="1"/>
  <c r="DR177" i="46"/>
  <c r="BC177" i="46" s="1"/>
  <c r="DQ177" i="46"/>
  <c r="BB177" i="46" s="1"/>
  <c r="DP177" i="46"/>
  <c r="BA177" i="46" s="1"/>
  <c r="DO177" i="46"/>
  <c r="DN177" i="46"/>
  <c r="DM177" i="46"/>
  <c r="AX177" i="46" s="1"/>
  <c r="DL177" i="46"/>
  <c r="AW177" i="46" s="1"/>
  <c r="DK177" i="46"/>
  <c r="AV177" i="46" s="1"/>
  <c r="DJ177" i="46"/>
  <c r="AU177" i="46" s="1"/>
  <c r="DI177" i="46"/>
  <c r="DH177" i="46"/>
  <c r="AS177" i="46" s="1"/>
  <c r="DG177" i="46"/>
  <c r="DF177" i="46"/>
  <c r="DE177" i="46"/>
  <c r="AP177" i="46" s="1"/>
  <c r="DD177" i="46"/>
  <c r="AO177" i="46" s="1"/>
  <c r="DC177" i="46"/>
  <c r="AN177" i="46" s="1"/>
  <c r="DB177" i="46"/>
  <c r="AM177" i="46" s="1"/>
  <c r="DA177" i="46"/>
  <c r="AL177" i="46" s="1"/>
  <c r="CZ177" i="46"/>
  <c r="AK177" i="46" s="1"/>
  <c r="CY177" i="46"/>
  <c r="AJ177" i="46" s="1"/>
  <c r="CX177" i="46"/>
  <c r="CW177" i="46"/>
  <c r="AH177" i="46" s="1"/>
  <c r="CV177" i="46"/>
  <c r="AG177" i="46" s="1"/>
  <c r="CU177" i="46"/>
  <c r="AF177" i="46" s="1"/>
  <c r="CT177" i="46"/>
  <c r="AE177" i="46" s="1"/>
  <c r="CS177" i="46"/>
  <c r="CR177" i="46"/>
  <c r="AC177" i="46" s="1"/>
  <c r="CQ177" i="46"/>
  <c r="CP177" i="46"/>
  <c r="CO177" i="46"/>
  <c r="Z177" i="46" s="1"/>
  <c r="CN177" i="46"/>
  <c r="Y177" i="46" s="1"/>
  <c r="CM177" i="46"/>
  <c r="X177" i="46" s="1"/>
  <c r="CL177" i="46"/>
  <c r="W177" i="46" s="1"/>
  <c r="CK177" i="46"/>
  <c r="V177" i="46" s="1"/>
  <c r="CJ177" i="46"/>
  <c r="U177" i="46" s="1"/>
  <c r="CI177" i="46"/>
  <c r="CH177" i="46"/>
  <c r="S177" i="46" s="1"/>
  <c r="CG177" i="46"/>
  <c r="R177" i="46" s="1"/>
  <c r="CF177" i="46"/>
  <c r="Q177" i="46" s="1"/>
  <c r="CE177" i="46"/>
  <c r="P177" i="46" s="1"/>
  <c r="CD177" i="46"/>
  <c r="O177" i="46" s="1"/>
  <c r="CC177" i="46"/>
  <c r="CB177" i="46"/>
  <c r="M177" i="46" s="1"/>
  <c r="CA177" i="46"/>
  <c r="BZ177" i="46"/>
  <c r="K177" i="46" s="1"/>
  <c r="BY177" i="46"/>
  <c r="BX177" i="46"/>
  <c r="I177" i="46" s="1"/>
  <c r="BW177" i="46"/>
  <c r="H177" i="46" s="1"/>
  <c r="BV177" i="46"/>
  <c r="G177" i="46" s="1"/>
  <c r="BU177" i="46"/>
  <c r="F177" i="46" s="1"/>
  <c r="BT177" i="46"/>
  <c r="E177" i="46" s="1"/>
  <c r="BS177" i="46"/>
  <c r="D177" i="46" s="1"/>
  <c r="B177" i="46"/>
  <c r="A177" i="46"/>
  <c r="A177" i="44" s="1"/>
  <c r="EF176" i="46"/>
  <c r="BQ176" i="46" s="1"/>
  <c r="EE176" i="46"/>
  <c r="BP176" i="46" s="1"/>
  <c r="ED176" i="46"/>
  <c r="BO176" i="44" s="1"/>
  <c r="EC176" i="46"/>
  <c r="BN176" i="44" s="1"/>
  <c r="EB176" i="46"/>
  <c r="BM176" i="44" s="1"/>
  <c r="EA176" i="46"/>
  <c r="BL176" i="46" s="1"/>
  <c r="DZ176" i="46"/>
  <c r="BK176" i="46" s="1"/>
  <c r="DY176" i="46"/>
  <c r="BJ176" i="46" s="1"/>
  <c r="DX176" i="46"/>
  <c r="BI176" i="46" s="1"/>
  <c r="DW176" i="46"/>
  <c r="BH176" i="46" s="1"/>
  <c r="DV176" i="46"/>
  <c r="BG176" i="46" s="1"/>
  <c r="DU176" i="46"/>
  <c r="BF176" i="46" s="1"/>
  <c r="DT176" i="46"/>
  <c r="DS176" i="46"/>
  <c r="DR176" i="46"/>
  <c r="DQ176" i="46"/>
  <c r="BB176" i="46" s="1"/>
  <c r="DP176" i="46"/>
  <c r="BA176" i="46" s="1"/>
  <c r="DO176" i="46"/>
  <c r="AZ176" i="46" s="1"/>
  <c r="DN176" i="46"/>
  <c r="AY176" i="46" s="1"/>
  <c r="DM176" i="46"/>
  <c r="DL176" i="46"/>
  <c r="DK176" i="46"/>
  <c r="AV176" i="46" s="1"/>
  <c r="DJ176" i="46"/>
  <c r="DI176" i="46"/>
  <c r="AT176" i="46" s="1"/>
  <c r="DH176" i="46"/>
  <c r="AS176" i="46" s="1"/>
  <c r="DG176" i="46"/>
  <c r="AR176" i="46" s="1"/>
  <c r="DF176" i="46"/>
  <c r="AQ176" i="46" s="1"/>
  <c r="DE176" i="46"/>
  <c r="AP176" i="46" s="1"/>
  <c r="DD176" i="46"/>
  <c r="AO176" i="46" s="1"/>
  <c r="DC176" i="46"/>
  <c r="AN176" i="46" s="1"/>
  <c r="DB176" i="46"/>
  <c r="DA176" i="46"/>
  <c r="CZ176" i="46"/>
  <c r="AK176" i="46" s="1"/>
  <c r="CY176" i="46"/>
  <c r="AJ176" i="46" s="1"/>
  <c r="CX176" i="46"/>
  <c r="AI176" i="46" s="1"/>
  <c r="CW176" i="46"/>
  <c r="AH176" i="46" s="1"/>
  <c r="CV176" i="46"/>
  <c r="CU176" i="46"/>
  <c r="CT176" i="46"/>
  <c r="CS176" i="46"/>
  <c r="CR176" i="46"/>
  <c r="AC176" i="46" s="1"/>
  <c r="CQ176" i="46"/>
  <c r="AB176" i="46" s="1"/>
  <c r="CP176" i="46"/>
  <c r="AA176" i="46" s="1"/>
  <c r="CO176" i="46"/>
  <c r="CN176" i="46"/>
  <c r="Y176" i="46" s="1"/>
  <c r="CM176" i="46"/>
  <c r="CL176" i="46"/>
  <c r="CK176" i="46"/>
  <c r="CJ176" i="46"/>
  <c r="U176" i="46" s="1"/>
  <c r="CI176" i="46"/>
  <c r="T176" i="46" s="1"/>
  <c r="CH176" i="46"/>
  <c r="S176" i="46" s="1"/>
  <c r="CG176" i="46"/>
  <c r="R176" i="46" s="1"/>
  <c r="CF176" i="46"/>
  <c r="CE176" i="46"/>
  <c r="P176" i="46" s="1"/>
  <c r="CD176" i="46"/>
  <c r="O176" i="46" s="1"/>
  <c r="CC176" i="46"/>
  <c r="N176" i="46" s="1"/>
  <c r="CB176" i="46"/>
  <c r="M176" i="46" s="1"/>
  <c r="CA176" i="46"/>
  <c r="L176" i="46" s="1"/>
  <c r="BZ176" i="46"/>
  <c r="K176" i="46" s="1"/>
  <c r="BY176" i="46"/>
  <c r="J176" i="46" s="1"/>
  <c r="BX176" i="46"/>
  <c r="I176" i="46" s="1"/>
  <c r="BW176" i="46"/>
  <c r="BV176" i="46"/>
  <c r="BU176" i="46"/>
  <c r="BT176" i="46"/>
  <c r="E176" i="46" s="1"/>
  <c r="BS176" i="46"/>
  <c r="D176" i="46" s="1"/>
  <c r="BO176" i="46"/>
  <c r="BN176" i="46"/>
  <c r="BM176" i="46"/>
  <c r="B176" i="46"/>
  <c r="B176" i="44" s="1"/>
  <c r="A176" i="46"/>
  <c r="C176" i="46" s="1"/>
  <c r="C176" i="44" s="1"/>
  <c r="EF175" i="46"/>
  <c r="BQ175" i="46" s="1"/>
  <c r="EE175" i="46"/>
  <c r="BP175" i="46" s="1"/>
  <c r="ED175" i="46"/>
  <c r="BO175" i="46" s="1"/>
  <c r="EC175" i="46"/>
  <c r="BN175" i="46" s="1"/>
  <c r="EB175" i="46"/>
  <c r="BM175" i="46" s="1"/>
  <c r="EA175" i="46"/>
  <c r="BL175" i="46" s="1"/>
  <c r="DZ175" i="46"/>
  <c r="DY175" i="46"/>
  <c r="DX175" i="46"/>
  <c r="DW175" i="46"/>
  <c r="BH175" i="46" s="1"/>
  <c r="DV175" i="46"/>
  <c r="BG175" i="46" s="1"/>
  <c r="DU175" i="46"/>
  <c r="BF175" i="46" s="1"/>
  <c r="DT175" i="46"/>
  <c r="BE175" i="46" s="1"/>
  <c r="DS175" i="46"/>
  <c r="BD175" i="46" s="1"/>
  <c r="DR175" i="46"/>
  <c r="BC175" i="46" s="1"/>
  <c r="DQ175" i="46"/>
  <c r="DP175" i="46"/>
  <c r="BA175" i="46" s="1"/>
  <c r="DO175" i="46"/>
  <c r="AZ175" i="46" s="1"/>
  <c r="DN175" i="46"/>
  <c r="AY175" i="46" s="1"/>
  <c r="DM175" i="46"/>
  <c r="AX175" i="46" s="1"/>
  <c r="DL175" i="46"/>
  <c r="AW175" i="46" s="1"/>
  <c r="DK175" i="46"/>
  <c r="DJ175" i="46"/>
  <c r="AU175" i="46" s="1"/>
  <c r="DI175" i="46"/>
  <c r="DH175" i="46"/>
  <c r="DG175" i="46"/>
  <c r="AR175" i="46" s="1"/>
  <c r="DF175" i="46"/>
  <c r="AQ175" i="46" s="1"/>
  <c r="DE175" i="46"/>
  <c r="AP175" i="46" s="1"/>
  <c r="DD175" i="46"/>
  <c r="AO175" i="46" s="1"/>
  <c r="DC175" i="46"/>
  <c r="DB175" i="46"/>
  <c r="DA175" i="46"/>
  <c r="CZ175" i="46"/>
  <c r="AK175" i="46" s="1"/>
  <c r="CY175" i="46"/>
  <c r="AJ175" i="46" s="1"/>
  <c r="CX175" i="46"/>
  <c r="AI175" i="46" s="1"/>
  <c r="CW175" i="46"/>
  <c r="AH175" i="46" s="1"/>
  <c r="CV175" i="46"/>
  <c r="CU175" i="46"/>
  <c r="AF175" i="46" s="1"/>
  <c r="CT175" i="46"/>
  <c r="AE175" i="46" s="1"/>
  <c r="CS175" i="46"/>
  <c r="CR175" i="46"/>
  <c r="CQ175" i="46"/>
  <c r="AB175" i="46" s="1"/>
  <c r="CP175" i="46"/>
  <c r="AA175" i="46" s="1"/>
  <c r="CO175" i="46"/>
  <c r="Z175" i="46" s="1"/>
  <c r="CN175" i="46"/>
  <c r="CM175" i="46"/>
  <c r="CL175" i="46"/>
  <c r="CK175" i="46"/>
  <c r="CJ175" i="46"/>
  <c r="U175" i="46" s="1"/>
  <c r="CI175" i="46"/>
  <c r="T175" i="46" s="1"/>
  <c r="CH175" i="46"/>
  <c r="S175" i="46" s="1"/>
  <c r="CG175" i="46"/>
  <c r="R175" i="46" s="1"/>
  <c r="CF175" i="46"/>
  <c r="Q175" i="46" s="1"/>
  <c r="CE175" i="46"/>
  <c r="P175" i="46" s="1"/>
  <c r="CD175" i="46"/>
  <c r="O175" i="46" s="1"/>
  <c r="CC175" i="46"/>
  <c r="CB175" i="46"/>
  <c r="CA175" i="46"/>
  <c r="L175" i="46" s="1"/>
  <c r="BZ175" i="46"/>
  <c r="K175" i="46" s="1"/>
  <c r="BY175" i="46"/>
  <c r="J175" i="46" s="1"/>
  <c r="BX175" i="46"/>
  <c r="I175" i="46" s="1"/>
  <c r="BW175" i="46"/>
  <c r="H175" i="46" s="1"/>
  <c r="BV175" i="46"/>
  <c r="BU175" i="46"/>
  <c r="BT175" i="46"/>
  <c r="E175" i="46" s="1"/>
  <c r="BS175" i="46"/>
  <c r="D175" i="46" s="1"/>
  <c r="B175" i="46"/>
  <c r="A175" i="46"/>
  <c r="C175" i="46" s="1"/>
  <c r="C175" i="44" s="1"/>
  <c r="EF174" i="46"/>
  <c r="BQ174" i="46" s="1"/>
  <c r="EE174" i="46"/>
  <c r="BP174" i="46" s="1"/>
  <c r="ED174" i="46"/>
  <c r="EC174" i="46"/>
  <c r="EB174" i="46"/>
  <c r="EA174" i="46"/>
  <c r="BL174" i="46" s="1"/>
  <c r="DZ174" i="46"/>
  <c r="BK174" i="46" s="1"/>
  <c r="DY174" i="46"/>
  <c r="BJ174" i="46" s="1"/>
  <c r="DX174" i="46"/>
  <c r="DW174" i="46"/>
  <c r="DV174" i="46"/>
  <c r="BG174" i="46" s="1"/>
  <c r="DU174" i="46"/>
  <c r="BF174" i="46" s="1"/>
  <c r="DT174" i="46"/>
  <c r="BE174" i="46" s="1"/>
  <c r="DS174" i="46"/>
  <c r="BD174" i="46" s="1"/>
  <c r="DR174" i="46"/>
  <c r="BC174" i="46" s="1"/>
  <c r="DQ174" i="46"/>
  <c r="BB174" i="46" s="1"/>
  <c r="DP174" i="46"/>
  <c r="DO174" i="46"/>
  <c r="AZ174" i="46" s="1"/>
  <c r="DN174" i="46"/>
  <c r="AY174" i="46" s="1"/>
  <c r="DM174" i="46"/>
  <c r="DL174" i="46"/>
  <c r="DK174" i="46"/>
  <c r="AV174" i="46" s="1"/>
  <c r="DJ174" i="46"/>
  <c r="AU174" i="46" s="1"/>
  <c r="DI174" i="46"/>
  <c r="AT174" i="46" s="1"/>
  <c r="DH174" i="46"/>
  <c r="AS174" i="46" s="1"/>
  <c r="DG174" i="46"/>
  <c r="DF174" i="46"/>
  <c r="DE174" i="46"/>
  <c r="DD174" i="46"/>
  <c r="AO174" i="46" s="1"/>
  <c r="DC174" i="46"/>
  <c r="AN174" i="46" s="1"/>
  <c r="DB174" i="46"/>
  <c r="AM174" i="46" s="1"/>
  <c r="DA174" i="46"/>
  <c r="AL174" i="46" s="1"/>
  <c r="CZ174" i="46"/>
  <c r="CY174" i="46"/>
  <c r="AJ174" i="46" s="1"/>
  <c r="CX174" i="46"/>
  <c r="AI174" i="46" s="1"/>
  <c r="CW174" i="46"/>
  <c r="AH174" i="46" s="1"/>
  <c r="CV174" i="46"/>
  <c r="AG174" i="46" s="1"/>
  <c r="CU174" i="46"/>
  <c r="AF174" i="46" s="1"/>
  <c r="CT174" i="46"/>
  <c r="AE174" i="46" s="1"/>
  <c r="CS174" i="46"/>
  <c r="AD174" i="46" s="1"/>
  <c r="CR174" i="46"/>
  <c r="AC174" i="46" s="1"/>
  <c r="CQ174" i="46"/>
  <c r="AB174" i="46" s="1"/>
  <c r="CP174" i="46"/>
  <c r="AA174" i="46" s="1"/>
  <c r="CO174" i="46"/>
  <c r="Z174" i="46" s="1"/>
  <c r="CN174" i="46"/>
  <c r="Y174" i="46" s="1"/>
  <c r="CM174" i="46"/>
  <c r="X174" i="46" s="1"/>
  <c r="CL174" i="46"/>
  <c r="W174" i="46" s="1"/>
  <c r="CK174" i="46"/>
  <c r="V174" i="46" s="1"/>
  <c r="CJ174" i="46"/>
  <c r="CI174" i="46"/>
  <c r="CH174" i="46"/>
  <c r="CG174" i="46"/>
  <c r="CF174" i="46"/>
  <c r="CE174" i="46"/>
  <c r="CD174" i="46"/>
  <c r="O174" i="46" s="1"/>
  <c r="CC174" i="46"/>
  <c r="N174" i="46" s="1"/>
  <c r="CB174" i="46"/>
  <c r="M174" i="46" s="1"/>
  <c r="CA174" i="46"/>
  <c r="L174" i="46" s="1"/>
  <c r="BZ174" i="46"/>
  <c r="K174" i="46" s="1"/>
  <c r="BY174" i="46"/>
  <c r="J174" i="46" s="1"/>
  <c r="BX174" i="46"/>
  <c r="BW174" i="46"/>
  <c r="BV174" i="46"/>
  <c r="G174" i="46" s="1"/>
  <c r="BU174" i="46"/>
  <c r="F174" i="46" s="1"/>
  <c r="BT174" i="46"/>
  <c r="E174" i="46" s="1"/>
  <c r="BS174" i="46"/>
  <c r="D174" i="46" s="1"/>
  <c r="B174" i="46"/>
  <c r="B174" i="44" s="1"/>
  <c r="A174" i="46"/>
  <c r="A174" i="44" s="1"/>
  <c r="EF173" i="46"/>
  <c r="BQ173" i="46" s="1"/>
  <c r="EE173" i="46"/>
  <c r="ED173" i="46"/>
  <c r="EC173" i="46"/>
  <c r="BN173" i="44" s="1"/>
  <c r="EB173" i="46"/>
  <c r="BM173" i="46" s="1"/>
  <c r="EA173" i="46"/>
  <c r="BL173" i="46" s="1"/>
  <c r="DZ173" i="46"/>
  <c r="DY173" i="46"/>
  <c r="DX173" i="46"/>
  <c r="BI173" i="46" s="1"/>
  <c r="DW173" i="46"/>
  <c r="DV173" i="46"/>
  <c r="BG173" i="46" s="1"/>
  <c r="DU173" i="46"/>
  <c r="BF173" i="46" s="1"/>
  <c r="DT173" i="46"/>
  <c r="DS173" i="46"/>
  <c r="BD173" i="46" s="1"/>
  <c r="DR173" i="46"/>
  <c r="BC173" i="46" s="1"/>
  <c r="DQ173" i="46"/>
  <c r="DP173" i="46"/>
  <c r="BA173" i="46" s="1"/>
  <c r="DO173" i="46"/>
  <c r="DN173" i="46"/>
  <c r="AY173" i="46" s="1"/>
  <c r="DM173" i="46"/>
  <c r="AX173" i="46" s="1"/>
  <c r="DL173" i="46"/>
  <c r="AW173" i="46" s="1"/>
  <c r="DK173" i="46"/>
  <c r="AV173" i="46" s="1"/>
  <c r="DJ173" i="46"/>
  <c r="DI173" i="46"/>
  <c r="AT173" i="46" s="1"/>
  <c r="DH173" i="46"/>
  <c r="AS173" i="46" s="1"/>
  <c r="DG173" i="46"/>
  <c r="DF173" i="46"/>
  <c r="AQ173" i="46" s="1"/>
  <c r="DE173" i="46"/>
  <c r="AP173" i="46" s="1"/>
  <c r="DD173" i="46"/>
  <c r="DC173" i="46"/>
  <c r="AN173" i="46" s="1"/>
  <c r="DB173" i="46"/>
  <c r="AM173" i="46" s="1"/>
  <c r="DA173" i="46"/>
  <c r="CZ173" i="46"/>
  <c r="AK173" i="46" s="1"/>
  <c r="CY173" i="46"/>
  <c r="CX173" i="46"/>
  <c r="AI173" i="46" s="1"/>
  <c r="CW173" i="46"/>
  <c r="AH173" i="46" s="1"/>
  <c r="CV173" i="46"/>
  <c r="CU173" i="46"/>
  <c r="AF173" i="46" s="1"/>
  <c r="CT173" i="46"/>
  <c r="AE173" i="46" s="1"/>
  <c r="CS173" i="46"/>
  <c r="CR173" i="46"/>
  <c r="AC173" i="46" s="1"/>
  <c r="CQ173" i="46"/>
  <c r="CP173" i="46"/>
  <c r="AA173" i="46" s="1"/>
  <c r="CO173" i="46"/>
  <c r="Z173" i="46" s="1"/>
  <c r="CN173" i="46"/>
  <c r="Y173" i="46" s="1"/>
  <c r="CM173" i="46"/>
  <c r="CL173" i="46"/>
  <c r="CK173" i="46"/>
  <c r="V173" i="46" s="1"/>
  <c r="CJ173" i="46"/>
  <c r="U173" i="46" s="1"/>
  <c r="CI173" i="46"/>
  <c r="CH173" i="46"/>
  <c r="S173" i="46" s="1"/>
  <c r="CG173" i="46"/>
  <c r="R173" i="46" s="1"/>
  <c r="CF173" i="46"/>
  <c r="Q173" i="46" s="1"/>
  <c r="CE173" i="46"/>
  <c r="P173" i="46" s="1"/>
  <c r="CD173" i="46"/>
  <c r="O173" i="46" s="1"/>
  <c r="CC173" i="46"/>
  <c r="N173" i="46" s="1"/>
  <c r="CB173" i="46"/>
  <c r="M173" i="46" s="1"/>
  <c r="CA173" i="46"/>
  <c r="BZ173" i="46"/>
  <c r="K173" i="46" s="1"/>
  <c r="BY173" i="46"/>
  <c r="J173" i="46" s="1"/>
  <c r="BX173" i="46"/>
  <c r="BW173" i="46"/>
  <c r="H173" i="46" s="1"/>
  <c r="BV173" i="46"/>
  <c r="BU173" i="46"/>
  <c r="BT173" i="46"/>
  <c r="BS173" i="46"/>
  <c r="BO173" i="46"/>
  <c r="BN173" i="46"/>
  <c r="B173" i="46"/>
  <c r="B173" i="44" s="1"/>
  <c r="A173" i="46"/>
  <c r="C173" i="46" s="1"/>
  <c r="C173" i="44" s="1"/>
  <c r="EF172" i="46"/>
  <c r="BQ172" i="46" s="1"/>
  <c r="EE172" i="46"/>
  <c r="BP172" i="46" s="1"/>
  <c r="ED172" i="46"/>
  <c r="BO172" i="46" s="1"/>
  <c r="EC172" i="46"/>
  <c r="EB172" i="46"/>
  <c r="BM172" i="46" s="1"/>
  <c r="EA172" i="46"/>
  <c r="BL172" i="46" s="1"/>
  <c r="DZ172" i="46"/>
  <c r="BK172" i="46" s="1"/>
  <c r="DY172" i="46"/>
  <c r="BJ172" i="46" s="1"/>
  <c r="DX172" i="46"/>
  <c r="DW172" i="46"/>
  <c r="BH172" i="46" s="1"/>
  <c r="DV172" i="46"/>
  <c r="DU172" i="46"/>
  <c r="DT172" i="46"/>
  <c r="BE172" i="46" s="1"/>
  <c r="DS172" i="46"/>
  <c r="BD172" i="46" s="1"/>
  <c r="DR172" i="46"/>
  <c r="BC172" i="46" s="1"/>
  <c r="DQ172" i="46"/>
  <c r="BB172" i="46" s="1"/>
  <c r="DP172" i="46"/>
  <c r="BA172" i="46" s="1"/>
  <c r="DO172" i="46"/>
  <c r="AZ172" i="46" s="1"/>
  <c r="DN172" i="46"/>
  <c r="AY172" i="46" s="1"/>
  <c r="DM172" i="46"/>
  <c r="DL172" i="46"/>
  <c r="AW172" i="46" s="1"/>
  <c r="DK172" i="46"/>
  <c r="AV172" i="46" s="1"/>
  <c r="DJ172" i="46"/>
  <c r="AU172" i="46" s="1"/>
  <c r="DI172" i="46"/>
  <c r="AT172" i="46" s="1"/>
  <c r="DH172" i="46"/>
  <c r="DG172" i="46"/>
  <c r="DF172" i="46"/>
  <c r="AQ172" i="46" s="1"/>
  <c r="DE172" i="46"/>
  <c r="DD172" i="46"/>
  <c r="AO172" i="46" s="1"/>
  <c r="DC172" i="46"/>
  <c r="AN172" i="46" s="1"/>
  <c r="DB172" i="46"/>
  <c r="DA172" i="46"/>
  <c r="CZ172" i="46"/>
  <c r="AK172" i="46" s="1"/>
  <c r="CY172" i="46"/>
  <c r="CX172" i="46"/>
  <c r="AI172" i="46" s="1"/>
  <c r="CW172" i="46"/>
  <c r="CV172" i="46"/>
  <c r="AG172" i="46" s="1"/>
  <c r="CU172" i="46"/>
  <c r="AF172" i="46" s="1"/>
  <c r="CT172" i="46"/>
  <c r="AE172" i="46" s="1"/>
  <c r="CS172" i="46"/>
  <c r="AD172" i="46" s="1"/>
  <c r="CR172" i="46"/>
  <c r="AC172" i="46" s="1"/>
  <c r="CQ172" i="46"/>
  <c r="CP172" i="46"/>
  <c r="CO172" i="46"/>
  <c r="CN172" i="46"/>
  <c r="Y172" i="46" s="1"/>
  <c r="CM172" i="46"/>
  <c r="X172" i="46" s="1"/>
  <c r="CL172" i="46"/>
  <c r="W172" i="46" s="1"/>
  <c r="CK172" i="46"/>
  <c r="V172" i="46" s="1"/>
  <c r="CJ172" i="46"/>
  <c r="CI172" i="46"/>
  <c r="T172" i="46" s="1"/>
  <c r="CH172" i="46"/>
  <c r="S172" i="46" s="1"/>
  <c r="CG172" i="46"/>
  <c r="CF172" i="46"/>
  <c r="Q172" i="46" s="1"/>
  <c r="CE172" i="46"/>
  <c r="P172" i="46" s="1"/>
  <c r="CD172" i="46"/>
  <c r="O172" i="46" s="1"/>
  <c r="CC172" i="46"/>
  <c r="CB172" i="46"/>
  <c r="M172" i="46" s="1"/>
  <c r="CA172" i="46"/>
  <c r="BZ172" i="46"/>
  <c r="K172" i="46" s="1"/>
  <c r="BY172" i="46"/>
  <c r="BX172" i="46"/>
  <c r="I172" i="46" s="1"/>
  <c r="BW172" i="46"/>
  <c r="H172" i="46" s="1"/>
  <c r="BV172" i="46"/>
  <c r="BU172" i="46"/>
  <c r="F172" i="46" s="1"/>
  <c r="BT172" i="46"/>
  <c r="E172" i="46" s="1"/>
  <c r="BS172" i="46"/>
  <c r="B172" i="46"/>
  <c r="B172" i="44" s="1"/>
  <c r="A172" i="46"/>
  <c r="A172" i="44" s="1"/>
  <c r="EF171" i="46"/>
  <c r="BQ171" i="46" s="1"/>
  <c r="EE171" i="46"/>
  <c r="BP171" i="46" s="1"/>
  <c r="ED171" i="46"/>
  <c r="BO171" i="44" s="1"/>
  <c r="EC171" i="46"/>
  <c r="BN171" i="44" s="1"/>
  <c r="EB171" i="46"/>
  <c r="BM171" i="44" s="1"/>
  <c r="EA171" i="46"/>
  <c r="DZ171" i="46"/>
  <c r="BK171" i="44" s="1"/>
  <c r="DY171" i="46"/>
  <c r="BJ171" i="44" s="1"/>
  <c r="DX171" i="46"/>
  <c r="BI171" i="46" s="1"/>
  <c r="DW171" i="46"/>
  <c r="BH171" i="46" s="1"/>
  <c r="DV171" i="46"/>
  <c r="BG171" i="46" s="1"/>
  <c r="DU171" i="46"/>
  <c r="DT171" i="46"/>
  <c r="BE171" i="46" s="1"/>
  <c r="DS171" i="46"/>
  <c r="DR171" i="46"/>
  <c r="DQ171" i="46"/>
  <c r="DP171" i="46"/>
  <c r="BA171" i="46" s="1"/>
  <c r="DO171" i="46"/>
  <c r="AZ171" i="46" s="1"/>
  <c r="DN171" i="46"/>
  <c r="DM171" i="46"/>
  <c r="AX171" i="46" s="1"/>
  <c r="DL171" i="46"/>
  <c r="DK171" i="46"/>
  <c r="DJ171" i="46"/>
  <c r="AU171" i="46" s="1"/>
  <c r="DI171" i="46"/>
  <c r="DH171" i="46"/>
  <c r="AS171" i="46" s="1"/>
  <c r="DG171" i="46"/>
  <c r="AR171" i="46" s="1"/>
  <c r="DF171" i="46"/>
  <c r="AQ171" i="46" s="1"/>
  <c r="DE171" i="46"/>
  <c r="DD171" i="46"/>
  <c r="AO171" i="46" s="1"/>
  <c r="DC171" i="46"/>
  <c r="AN171" i="46" s="1"/>
  <c r="DB171" i="46"/>
  <c r="DA171" i="46"/>
  <c r="CZ171" i="46"/>
  <c r="AK171" i="46" s="1"/>
  <c r="CY171" i="46"/>
  <c r="AJ171" i="46" s="1"/>
  <c r="CX171" i="46"/>
  <c r="AI171" i="46" s="1"/>
  <c r="CW171" i="46"/>
  <c r="CV171" i="46"/>
  <c r="CU171" i="46"/>
  <c r="CT171" i="46"/>
  <c r="AE171" i="46" s="1"/>
  <c r="CS171" i="46"/>
  <c r="CR171" i="46"/>
  <c r="AC171" i="46" s="1"/>
  <c r="CQ171" i="46"/>
  <c r="AB171" i="46" s="1"/>
  <c r="CP171" i="46"/>
  <c r="AA171" i="46" s="1"/>
  <c r="CO171" i="46"/>
  <c r="Z171" i="46" s="1"/>
  <c r="CN171" i="46"/>
  <c r="CM171" i="46"/>
  <c r="CL171" i="46"/>
  <c r="W171" i="46" s="1"/>
  <c r="CK171" i="46"/>
  <c r="CJ171" i="46"/>
  <c r="U171" i="46" s="1"/>
  <c r="CI171" i="46"/>
  <c r="T171" i="46" s="1"/>
  <c r="CH171" i="46"/>
  <c r="CG171" i="46"/>
  <c r="R171" i="46" s="1"/>
  <c r="CF171" i="46"/>
  <c r="Q171" i="46" s="1"/>
  <c r="CE171" i="46"/>
  <c r="CD171" i="46"/>
  <c r="CC171" i="46"/>
  <c r="CB171" i="46"/>
  <c r="M171" i="46" s="1"/>
  <c r="CA171" i="46"/>
  <c r="L171" i="46" s="1"/>
  <c r="BZ171" i="46"/>
  <c r="K171" i="46" s="1"/>
  <c r="BY171" i="46"/>
  <c r="J171" i="46" s="1"/>
  <c r="BX171" i="46"/>
  <c r="I171" i="46" s="1"/>
  <c r="BW171" i="46"/>
  <c r="BV171" i="46"/>
  <c r="BU171" i="46"/>
  <c r="BT171" i="46"/>
  <c r="E171" i="46" s="1"/>
  <c r="BS171" i="46"/>
  <c r="D171" i="46" s="1"/>
  <c r="BO171" i="46"/>
  <c r="BN171" i="46"/>
  <c r="BM171" i="46"/>
  <c r="BL171" i="46"/>
  <c r="BK171" i="46"/>
  <c r="BJ171" i="46"/>
  <c r="B171" i="46"/>
  <c r="A171" i="46"/>
  <c r="A171" i="44" s="1"/>
  <c r="EF170" i="46"/>
  <c r="BQ170" i="46" s="1"/>
  <c r="EE170" i="46"/>
  <c r="ED170" i="46"/>
  <c r="EC170" i="46"/>
  <c r="BN170" i="46" s="1"/>
  <c r="EB170" i="46"/>
  <c r="BM170" i="46" s="1"/>
  <c r="EA170" i="46"/>
  <c r="DZ170" i="46"/>
  <c r="BK170" i="46" s="1"/>
  <c r="DY170" i="46"/>
  <c r="BJ170" i="46" s="1"/>
  <c r="DX170" i="46"/>
  <c r="BI170" i="46" s="1"/>
  <c r="DW170" i="46"/>
  <c r="BH170" i="46" s="1"/>
  <c r="DV170" i="46"/>
  <c r="BG170" i="46" s="1"/>
  <c r="DU170" i="46"/>
  <c r="DT170" i="46"/>
  <c r="DS170" i="46"/>
  <c r="DR170" i="46"/>
  <c r="BC170" i="46" s="1"/>
  <c r="DQ170" i="46"/>
  <c r="BB170" i="46" s="1"/>
  <c r="DP170" i="46"/>
  <c r="BA170" i="46" s="1"/>
  <c r="DO170" i="46"/>
  <c r="AZ170" i="46" s="1"/>
  <c r="DN170" i="46"/>
  <c r="AY170" i="46" s="1"/>
  <c r="DM170" i="46"/>
  <c r="DL170" i="46"/>
  <c r="DK170" i="46"/>
  <c r="DJ170" i="46"/>
  <c r="AU170" i="46" s="1"/>
  <c r="DI170" i="46"/>
  <c r="AT170" i="46" s="1"/>
  <c r="DH170" i="46"/>
  <c r="AS170" i="46" s="1"/>
  <c r="DG170" i="46"/>
  <c r="DF170" i="46"/>
  <c r="DE170" i="46"/>
  <c r="AP170" i="46" s="1"/>
  <c r="DD170" i="46"/>
  <c r="AO170" i="46" s="1"/>
  <c r="DC170" i="46"/>
  <c r="DB170" i="46"/>
  <c r="AM170" i="46" s="1"/>
  <c r="DA170" i="46"/>
  <c r="AL170" i="46" s="1"/>
  <c r="CZ170" i="46"/>
  <c r="CY170" i="46"/>
  <c r="AJ170" i="46" s="1"/>
  <c r="CX170" i="46"/>
  <c r="AI170" i="46" s="1"/>
  <c r="CW170" i="46"/>
  <c r="CV170" i="46"/>
  <c r="CU170" i="46"/>
  <c r="CT170" i="46"/>
  <c r="AE170" i="46" s="1"/>
  <c r="CS170" i="46"/>
  <c r="AD170" i="46" s="1"/>
  <c r="CR170" i="46"/>
  <c r="AC170" i="46" s="1"/>
  <c r="CQ170" i="46"/>
  <c r="AB170" i="46" s="1"/>
  <c r="CP170" i="46"/>
  <c r="CO170" i="46"/>
  <c r="CN170" i="46"/>
  <c r="Y170" i="46" s="1"/>
  <c r="CM170" i="46"/>
  <c r="CL170" i="46"/>
  <c r="W170" i="46" s="1"/>
  <c r="CK170" i="46"/>
  <c r="V170" i="46" s="1"/>
  <c r="CJ170" i="46"/>
  <c r="CI170" i="46"/>
  <c r="T170" i="46" s="1"/>
  <c r="CH170" i="46"/>
  <c r="CG170" i="46"/>
  <c r="R170" i="46" s="1"/>
  <c r="CF170" i="46"/>
  <c r="CE170" i="46"/>
  <c r="CD170" i="46"/>
  <c r="O170" i="46" s="1"/>
  <c r="CC170" i="46"/>
  <c r="N170" i="46" s="1"/>
  <c r="CB170" i="46"/>
  <c r="M170" i="46" s="1"/>
  <c r="CA170" i="46"/>
  <c r="L170" i="46" s="1"/>
  <c r="BZ170" i="46"/>
  <c r="K170" i="46" s="1"/>
  <c r="BY170" i="46"/>
  <c r="J170" i="46" s="1"/>
  <c r="BX170" i="46"/>
  <c r="I170" i="46" s="1"/>
  <c r="BW170" i="46"/>
  <c r="BV170" i="46"/>
  <c r="G170" i="46" s="1"/>
  <c r="BU170" i="46"/>
  <c r="F170" i="46" s="1"/>
  <c r="BT170" i="46"/>
  <c r="BS170" i="46"/>
  <c r="D170" i="46" s="1"/>
  <c r="B170" i="46"/>
  <c r="B170" i="44" s="1"/>
  <c r="A170" i="46"/>
  <c r="EF169" i="46"/>
  <c r="EE169" i="46"/>
  <c r="ED169" i="46"/>
  <c r="BO169" i="46" s="1"/>
  <c r="EC169" i="46"/>
  <c r="BN169" i="46" s="1"/>
  <c r="EB169" i="46"/>
  <c r="EA169" i="46"/>
  <c r="BL169" i="46" s="1"/>
  <c r="DZ169" i="46"/>
  <c r="DY169" i="46"/>
  <c r="DX169" i="46"/>
  <c r="BI169" i="46" s="1"/>
  <c r="DW169" i="46"/>
  <c r="DV169" i="46"/>
  <c r="BG169" i="46" s="1"/>
  <c r="DU169" i="46"/>
  <c r="BF169" i="46" s="1"/>
  <c r="DT169" i="46"/>
  <c r="BE169" i="46" s="1"/>
  <c r="DS169" i="46"/>
  <c r="DR169" i="46"/>
  <c r="DQ169" i="46"/>
  <c r="DP169" i="46"/>
  <c r="DO169" i="46"/>
  <c r="DN169" i="46"/>
  <c r="AY169" i="46" s="1"/>
  <c r="DM169" i="46"/>
  <c r="AX169" i="46" s="1"/>
  <c r="DL169" i="46"/>
  <c r="DK169" i="46"/>
  <c r="AV169" i="46" s="1"/>
  <c r="DJ169" i="46"/>
  <c r="DI169" i="46"/>
  <c r="DH169" i="46"/>
  <c r="DG169" i="46"/>
  <c r="DF169" i="46"/>
  <c r="AQ169" i="46" s="1"/>
  <c r="DE169" i="46"/>
  <c r="AP169" i="46" s="1"/>
  <c r="DD169" i="46"/>
  <c r="DC169" i="46"/>
  <c r="AN169" i="46" s="1"/>
  <c r="DB169" i="46"/>
  <c r="AM169" i="46" s="1"/>
  <c r="DA169" i="46"/>
  <c r="AL169" i="46" s="1"/>
  <c r="CZ169" i="46"/>
  <c r="AK169" i="46" s="1"/>
  <c r="CY169" i="46"/>
  <c r="CX169" i="46"/>
  <c r="AI169" i="46" s="1"/>
  <c r="CW169" i="46"/>
  <c r="AH169" i="46" s="1"/>
  <c r="CV169" i="46"/>
  <c r="CU169" i="46"/>
  <c r="CT169" i="46"/>
  <c r="AE169" i="46" s="1"/>
  <c r="CS169" i="46"/>
  <c r="CR169" i="46"/>
  <c r="CQ169" i="46"/>
  <c r="CP169" i="46"/>
  <c r="AA169" i="46" s="1"/>
  <c r="CO169" i="46"/>
  <c r="Z169" i="46" s="1"/>
  <c r="CN169" i="46"/>
  <c r="Y169" i="46" s="1"/>
  <c r="CM169" i="46"/>
  <c r="X169" i="46" s="1"/>
  <c r="CL169" i="46"/>
  <c r="CK169" i="46"/>
  <c r="V169" i="46" s="1"/>
  <c r="CJ169" i="46"/>
  <c r="U169" i="46" s="1"/>
  <c r="CI169" i="46"/>
  <c r="CH169" i="46"/>
  <c r="S169" i="46" s="1"/>
  <c r="CG169" i="46"/>
  <c r="R169" i="46" s="1"/>
  <c r="CF169" i="46"/>
  <c r="CE169" i="46"/>
  <c r="P169" i="46" s="1"/>
  <c r="CD169" i="46"/>
  <c r="O169" i="46" s="1"/>
  <c r="CC169" i="46"/>
  <c r="CB169" i="46"/>
  <c r="M169" i="46" s="1"/>
  <c r="CA169" i="46"/>
  <c r="BZ169" i="46"/>
  <c r="K169" i="46" s="1"/>
  <c r="BY169" i="46"/>
  <c r="J169" i="46" s="1"/>
  <c r="BX169" i="46"/>
  <c r="I169" i="46" s="1"/>
  <c r="BW169" i="46"/>
  <c r="H169" i="46" s="1"/>
  <c r="BV169" i="46"/>
  <c r="BU169" i="46"/>
  <c r="BT169" i="46"/>
  <c r="BS169" i="46"/>
  <c r="B169" i="46"/>
  <c r="A169" i="46"/>
  <c r="C169" i="46" s="1"/>
  <c r="C169" i="44" s="1"/>
  <c r="EF168" i="46"/>
  <c r="BQ168" i="46" s="1"/>
  <c r="EE168" i="46"/>
  <c r="BP168" i="46" s="1"/>
  <c r="ED168" i="46"/>
  <c r="BO168" i="44" s="1"/>
  <c r="EC168" i="46"/>
  <c r="EB168" i="46"/>
  <c r="EA168" i="46"/>
  <c r="BL168" i="46" s="1"/>
  <c r="DZ168" i="46"/>
  <c r="BK168" i="46" s="1"/>
  <c r="DY168" i="46"/>
  <c r="BJ168" i="46" s="1"/>
  <c r="DX168" i="46"/>
  <c r="BI168" i="46" s="1"/>
  <c r="DW168" i="46"/>
  <c r="BH168" i="46" s="1"/>
  <c r="DV168" i="46"/>
  <c r="DU168" i="46"/>
  <c r="DT168" i="46"/>
  <c r="BE168" i="46" s="1"/>
  <c r="DS168" i="46"/>
  <c r="BD168" i="46" s="1"/>
  <c r="DR168" i="46"/>
  <c r="BC168" i="46" s="1"/>
  <c r="DQ168" i="46"/>
  <c r="BB168" i="46" s="1"/>
  <c r="DP168" i="46"/>
  <c r="DO168" i="46"/>
  <c r="DN168" i="46"/>
  <c r="DM168" i="46"/>
  <c r="DL168" i="46"/>
  <c r="DK168" i="46"/>
  <c r="AV168" i="46" s="1"/>
  <c r="DJ168" i="46"/>
  <c r="AU168" i="46" s="1"/>
  <c r="DI168" i="46"/>
  <c r="AT168" i="46" s="1"/>
  <c r="DH168" i="46"/>
  <c r="DG168" i="46"/>
  <c r="AR168" i="46" s="1"/>
  <c r="DF168" i="46"/>
  <c r="DE168" i="46"/>
  <c r="DD168" i="46"/>
  <c r="DC168" i="46"/>
  <c r="AN168" i="46" s="1"/>
  <c r="DB168" i="46"/>
  <c r="AM168" i="46" s="1"/>
  <c r="DA168" i="46"/>
  <c r="AL168" i="46" s="1"/>
  <c r="CZ168" i="46"/>
  <c r="AK168" i="46" s="1"/>
  <c r="CY168" i="46"/>
  <c r="CX168" i="46"/>
  <c r="AI168" i="46" s="1"/>
  <c r="CW168" i="46"/>
  <c r="CV168" i="46"/>
  <c r="CU168" i="46"/>
  <c r="AF168" i="46" s="1"/>
  <c r="CT168" i="46"/>
  <c r="AE168" i="46" s="1"/>
  <c r="CS168" i="46"/>
  <c r="AD168" i="46" s="1"/>
  <c r="CR168" i="46"/>
  <c r="AC168" i="46" s="1"/>
  <c r="CQ168" i="46"/>
  <c r="CP168" i="46"/>
  <c r="CO168" i="46"/>
  <c r="CN168" i="46"/>
  <c r="Y168" i="46" s="1"/>
  <c r="CM168" i="46"/>
  <c r="X168" i="46" s="1"/>
  <c r="CL168" i="46"/>
  <c r="W168" i="46" s="1"/>
  <c r="CK168" i="46"/>
  <c r="V168" i="46" s="1"/>
  <c r="CJ168" i="46"/>
  <c r="CI168" i="46"/>
  <c r="CH168" i="46"/>
  <c r="CG168" i="46"/>
  <c r="CF168" i="46"/>
  <c r="CE168" i="46"/>
  <c r="P168" i="46" s="1"/>
  <c r="CD168" i="46"/>
  <c r="O168" i="46" s="1"/>
  <c r="CC168" i="46"/>
  <c r="N168" i="46" s="1"/>
  <c r="CB168" i="46"/>
  <c r="M168" i="46" s="1"/>
  <c r="CA168" i="46"/>
  <c r="L168" i="46" s="1"/>
  <c r="BZ168" i="46"/>
  <c r="K168" i="46" s="1"/>
  <c r="BY168" i="46"/>
  <c r="BX168" i="46"/>
  <c r="BW168" i="46"/>
  <c r="H168" i="46" s="1"/>
  <c r="BV168" i="46"/>
  <c r="G168" i="46" s="1"/>
  <c r="BU168" i="46"/>
  <c r="F168" i="46" s="1"/>
  <c r="BT168" i="46"/>
  <c r="BS168" i="46"/>
  <c r="D168" i="46" s="1"/>
  <c r="BO168" i="46"/>
  <c r="B168" i="46"/>
  <c r="B168" i="44" s="1"/>
  <c r="A168" i="46"/>
  <c r="C168" i="46" s="1"/>
  <c r="C168" i="44" s="1"/>
  <c r="EF167" i="46"/>
  <c r="EE167" i="46"/>
  <c r="BP167" i="46" s="1"/>
  <c r="ED167" i="46"/>
  <c r="BO167" i="44" s="1"/>
  <c r="EC167" i="46"/>
  <c r="BN167" i="44" s="1"/>
  <c r="EB167" i="46"/>
  <c r="BM167" i="44" s="1"/>
  <c r="EA167" i="46"/>
  <c r="BL167" i="44" s="1"/>
  <c r="DZ167" i="46"/>
  <c r="BK167" i="44" s="1"/>
  <c r="DY167" i="46"/>
  <c r="BJ167" i="44" s="1"/>
  <c r="DX167" i="46"/>
  <c r="DW167" i="46"/>
  <c r="BH167" i="46" s="1"/>
  <c r="DV167" i="46"/>
  <c r="BG167" i="46" s="1"/>
  <c r="DU167" i="46"/>
  <c r="BF167" i="46" s="1"/>
  <c r="DT167" i="46"/>
  <c r="BE167" i="46" s="1"/>
  <c r="DS167" i="46"/>
  <c r="BD167" i="46" s="1"/>
  <c r="DR167" i="46"/>
  <c r="DQ167" i="46"/>
  <c r="BB167" i="46" s="1"/>
  <c r="DP167" i="46"/>
  <c r="DO167" i="46"/>
  <c r="AZ167" i="46" s="1"/>
  <c r="DN167" i="46"/>
  <c r="AY167" i="46" s="1"/>
  <c r="DM167" i="46"/>
  <c r="DL167" i="46"/>
  <c r="AW167" i="46" s="1"/>
  <c r="DK167" i="46"/>
  <c r="DJ167" i="46"/>
  <c r="AU167" i="46" s="1"/>
  <c r="DI167" i="46"/>
  <c r="DH167" i="46"/>
  <c r="DG167" i="46"/>
  <c r="AR167" i="46" s="1"/>
  <c r="DF167" i="46"/>
  <c r="AQ167" i="46" s="1"/>
  <c r="DE167" i="46"/>
  <c r="AP167" i="46" s="1"/>
  <c r="DD167" i="46"/>
  <c r="AO167" i="46" s="1"/>
  <c r="DC167" i="46"/>
  <c r="AN167" i="46" s="1"/>
  <c r="DB167" i="46"/>
  <c r="DA167" i="46"/>
  <c r="AL167" i="46" s="1"/>
  <c r="CZ167" i="46"/>
  <c r="CY167" i="46"/>
  <c r="AJ167" i="46" s="1"/>
  <c r="CX167" i="46"/>
  <c r="AI167" i="46" s="1"/>
  <c r="CW167" i="46"/>
  <c r="CV167" i="46"/>
  <c r="AG167" i="46" s="1"/>
  <c r="CU167" i="46"/>
  <c r="AF167" i="46" s="1"/>
  <c r="CT167" i="46"/>
  <c r="CS167" i="46"/>
  <c r="AD167" i="46" s="1"/>
  <c r="CR167" i="46"/>
  <c r="CQ167" i="46"/>
  <c r="AB167" i="46" s="1"/>
  <c r="CP167" i="46"/>
  <c r="AA167" i="46" s="1"/>
  <c r="CO167" i="46"/>
  <c r="CN167" i="46"/>
  <c r="CM167" i="46"/>
  <c r="CL167" i="46"/>
  <c r="CK167" i="46"/>
  <c r="V167" i="46" s="1"/>
  <c r="CJ167" i="46"/>
  <c r="CI167" i="46"/>
  <c r="T167" i="46" s="1"/>
  <c r="CH167" i="46"/>
  <c r="S167" i="46" s="1"/>
  <c r="CG167" i="46"/>
  <c r="R167" i="46" s="1"/>
  <c r="CF167" i="46"/>
  <c r="Q167" i="46" s="1"/>
  <c r="CE167" i="46"/>
  <c r="P167" i="46" s="1"/>
  <c r="CD167" i="46"/>
  <c r="CC167" i="46"/>
  <c r="N167" i="46" s="1"/>
  <c r="CB167" i="46"/>
  <c r="CA167" i="46"/>
  <c r="L167" i="46" s="1"/>
  <c r="BZ167" i="46"/>
  <c r="K167" i="46" s="1"/>
  <c r="BY167" i="46"/>
  <c r="BX167" i="46"/>
  <c r="I167" i="46" s="1"/>
  <c r="BW167" i="46"/>
  <c r="BV167" i="46"/>
  <c r="G167" i="46" s="1"/>
  <c r="BU167" i="46"/>
  <c r="BT167" i="46"/>
  <c r="BS167" i="46"/>
  <c r="D167" i="46" s="1"/>
  <c r="BO167" i="46"/>
  <c r="BN167" i="46"/>
  <c r="BM167" i="46"/>
  <c r="BL167" i="46"/>
  <c r="BK167" i="46"/>
  <c r="BJ167" i="46"/>
  <c r="B167" i="46"/>
  <c r="B167" i="44" s="1"/>
  <c r="A167" i="46"/>
  <c r="EF166" i="46"/>
  <c r="BQ166" i="46" s="1"/>
  <c r="EE166" i="46"/>
  <c r="BP166" i="46" s="1"/>
  <c r="ED166" i="46"/>
  <c r="BO166" i="46" s="1"/>
  <c r="EC166" i="46"/>
  <c r="BN166" i="46" s="1"/>
  <c r="EB166" i="46"/>
  <c r="BM166" i="46" s="1"/>
  <c r="EA166" i="46"/>
  <c r="BL166" i="46" s="1"/>
  <c r="DZ166" i="46"/>
  <c r="DY166" i="46"/>
  <c r="BJ166" i="46" s="1"/>
  <c r="DX166" i="46"/>
  <c r="BI166" i="46" s="1"/>
  <c r="DW166" i="46"/>
  <c r="DV166" i="46"/>
  <c r="BG166" i="46" s="1"/>
  <c r="DU166" i="46"/>
  <c r="BF166" i="46" s="1"/>
  <c r="DT166" i="46"/>
  <c r="DS166" i="46"/>
  <c r="BD166" i="46" s="1"/>
  <c r="DR166" i="46"/>
  <c r="DQ166" i="46"/>
  <c r="BB166" i="46" s="1"/>
  <c r="DP166" i="46"/>
  <c r="BA166" i="46" s="1"/>
  <c r="DO166" i="46"/>
  <c r="AZ166" i="46" s="1"/>
  <c r="DN166" i="46"/>
  <c r="AY166" i="46" s="1"/>
  <c r="DM166" i="46"/>
  <c r="DL166" i="46"/>
  <c r="AW166" i="46" s="1"/>
  <c r="DK166" i="46"/>
  <c r="AV166" i="46" s="1"/>
  <c r="DJ166" i="46"/>
  <c r="DI166" i="46"/>
  <c r="AT166" i="46" s="1"/>
  <c r="DH166" i="46"/>
  <c r="AS166" i="46" s="1"/>
  <c r="DG166" i="46"/>
  <c r="AR166" i="46" s="1"/>
  <c r="DF166" i="46"/>
  <c r="AQ166" i="46" s="1"/>
  <c r="DE166" i="46"/>
  <c r="AP166" i="46" s="1"/>
  <c r="DD166" i="46"/>
  <c r="AO166" i="46" s="1"/>
  <c r="DC166" i="46"/>
  <c r="AN166" i="46" s="1"/>
  <c r="DB166" i="46"/>
  <c r="DA166" i="46"/>
  <c r="AL166" i="46" s="1"/>
  <c r="CZ166" i="46"/>
  <c r="AK166" i="46" s="1"/>
  <c r="CY166" i="46"/>
  <c r="AJ166" i="46" s="1"/>
  <c r="CX166" i="46"/>
  <c r="CW166" i="46"/>
  <c r="CV166" i="46"/>
  <c r="CU166" i="46"/>
  <c r="AF166" i="46" s="1"/>
  <c r="CT166" i="46"/>
  <c r="CS166" i="46"/>
  <c r="AD166" i="46" s="1"/>
  <c r="CR166" i="46"/>
  <c r="AC166" i="46" s="1"/>
  <c r="CQ166" i="46"/>
  <c r="CP166" i="46"/>
  <c r="AA166" i="46" s="1"/>
  <c r="CO166" i="46"/>
  <c r="CN166" i="46"/>
  <c r="Y166" i="46" s="1"/>
  <c r="CM166" i="46"/>
  <c r="X166" i="46" s="1"/>
  <c r="CL166" i="46"/>
  <c r="CK166" i="46"/>
  <c r="V166" i="46" s="1"/>
  <c r="CJ166" i="46"/>
  <c r="U166" i="46" s="1"/>
  <c r="CI166" i="46"/>
  <c r="T166" i="46" s="1"/>
  <c r="CH166" i="46"/>
  <c r="S166" i="46" s="1"/>
  <c r="CG166" i="46"/>
  <c r="CF166" i="46"/>
  <c r="Q166" i="46" s="1"/>
  <c r="CE166" i="46"/>
  <c r="CD166" i="46"/>
  <c r="CC166" i="46"/>
  <c r="N166" i="46" s="1"/>
  <c r="CB166" i="46"/>
  <c r="M166" i="46" s="1"/>
  <c r="CA166" i="46"/>
  <c r="L166" i="46" s="1"/>
  <c r="BZ166" i="46"/>
  <c r="K166" i="46" s="1"/>
  <c r="BY166" i="46"/>
  <c r="BX166" i="46"/>
  <c r="I166" i="46" s="1"/>
  <c r="BW166" i="46"/>
  <c r="H166" i="46" s="1"/>
  <c r="BV166" i="46"/>
  <c r="BU166" i="46"/>
  <c r="F166" i="46" s="1"/>
  <c r="BT166" i="46"/>
  <c r="E166" i="46" s="1"/>
  <c r="BS166" i="46"/>
  <c r="D166" i="46" s="1"/>
  <c r="B166" i="46"/>
  <c r="B166" i="44" s="1"/>
  <c r="A166" i="46"/>
  <c r="EF165" i="46"/>
  <c r="BQ165" i="46" s="1"/>
  <c r="EE165" i="46"/>
  <c r="BP165" i="46" s="1"/>
  <c r="ED165" i="46"/>
  <c r="BO165" i="44" s="1"/>
  <c r="EC165" i="46"/>
  <c r="EB165" i="46"/>
  <c r="BM165" i="46" s="1"/>
  <c r="EA165" i="46"/>
  <c r="DZ165" i="46"/>
  <c r="BK165" i="46" s="1"/>
  <c r="DY165" i="46"/>
  <c r="BJ165" i="46" s="1"/>
  <c r="DX165" i="46"/>
  <c r="DW165" i="46"/>
  <c r="BH165" i="46" s="1"/>
  <c r="DV165" i="46"/>
  <c r="DU165" i="46"/>
  <c r="BF165" i="46" s="1"/>
  <c r="DT165" i="46"/>
  <c r="BE165" i="46" s="1"/>
  <c r="DS165" i="46"/>
  <c r="BD165" i="46" s="1"/>
  <c r="DR165" i="46"/>
  <c r="BC165" i="46" s="1"/>
  <c r="DQ165" i="46"/>
  <c r="DP165" i="46"/>
  <c r="DO165" i="46"/>
  <c r="AZ165" i="46" s="1"/>
  <c r="DN165" i="46"/>
  <c r="DM165" i="46"/>
  <c r="AX165" i="46" s="1"/>
  <c r="DL165" i="46"/>
  <c r="AW165" i="46" s="1"/>
  <c r="DK165" i="46"/>
  <c r="AV165" i="46" s="1"/>
  <c r="DJ165" i="46"/>
  <c r="AU165" i="46" s="1"/>
  <c r="DI165" i="46"/>
  <c r="DH165" i="46"/>
  <c r="AS165" i="46" s="1"/>
  <c r="DG165" i="46"/>
  <c r="AR165" i="46" s="1"/>
  <c r="DF165" i="46"/>
  <c r="DE165" i="46"/>
  <c r="AP165" i="46" s="1"/>
  <c r="DD165" i="46"/>
  <c r="AO165" i="46" s="1"/>
  <c r="DC165" i="46"/>
  <c r="DB165" i="46"/>
  <c r="AM165" i="46" s="1"/>
  <c r="DA165" i="46"/>
  <c r="AL165" i="46" s="1"/>
  <c r="CZ165" i="46"/>
  <c r="AK165" i="46" s="1"/>
  <c r="CY165" i="46"/>
  <c r="AJ165" i="46" s="1"/>
  <c r="CX165" i="46"/>
  <c r="CW165" i="46"/>
  <c r="AH165" i="46" s="1"/>
  <c r="CV165" i="46"/>
  <c r="AG165" i="46" s="1"/>
  <c r="CU165" i="46"/>
  <c r="AF165" i="46" s="1"/>
  <c r="CT165" i="46"/>
  <c r="CS165" i="46"/>
  <c r="AD165" i="46" s="1"/>
  <c r="CR165" i="46"/>
  <c r="CQ165" i="46"/>
  <c r="CP165" i="46"/>
  <c r="CO165" i="46"/>
  <c r="Z165" i="46" s="1"/>
  <c r="CN165" i="46"/>
  <c r="Y165" i="46" s="1"/>
  <c r="CM165" i="46"/>
  <c r="CL165" i="46"/>
  <c r="W165" i="46" s="1"/>
  <c r="CK165" i="46"/>
  <c r="CJ165" i="46"/>
  <c r="U165" i="46" s="1"/>
  <c r="CI165" i="46"/>
  <c r="T165" i="46" s="1"/>
  <c r="CH165" i="46"/>
  <c r="CG165" i="46"/>
  <c r="R165" i="46" s="1"/>
  <c r="CF165" i="46"/>
  <c r="Q165" i="46" s="1"/>
  <c r="CE165" i="46"/>
  <c r="P165" i="46" s="1"/>
  <c r="CD165" i="46"/>
  <c r="O165" i="46" s="1"/>
  <c r="CC165" i="46"/>
  <c r="CB165" i="46"/>
  <c r="CA165" i="46"/>
  <c r="L165" i="46" s="1"/>
  <c r="BZ165" i="46"/>
  <c r="BY165" i="46"/>
  <c r="J165" i="46" s="1"/>
  <c r="BX165" i="46"/>
  <c r="I165" i="46" s="1"/>
  <c r="BW165" i="46"/>
  <c r="BV165" i="46"/>
  <c r="G165" i="46" s="1"/>
  <c r="BU165" i="46"/>
  <c r="F165" i="46" s="1"/>
  <c r="BT165" i="46"/>
  <c r="BS165" i="46"/>
  <c r="BO165" i="46"/>
  <c r="BN165" i="46"/>
  <c r="B165" i="46"/>
  <c r="B165" i="44" s="1"/>
  <c r="A165" i="46"/>
  <c r="C165" i="46" s="1"/>
  <c r="C165" i="44" s="1"/>
  <c r="EF164" i="46"/>
  <c r="EE164" i="46"/>
  <c r="BP164" i="46" s="1"/>
  <c r="ED164" i="46"/>
  <c r="EC164" i="46"/>
  <c r="BN164" i="46" s="1"/>
  <c r="EB164" i="46"/>
  <c r="EA164" i="46"/>
  <c r="BL164" i="46" s="1"/>
  <c r="DZ164" i="46"/>
  <c r="BK164" i="46" s="1"/>
  <c r="DY164" i="46"/>
  <c r="DX164" i="46"/>
  <c r="BI164" i="46" s="1"/>
  <c r="DW164" i="46"/>
  <c r="BH164" i="46" s="1"/>
  <c r="DV164" i="46"/>
  <c r="BG164" i="46" s="1"/>
  <c r="DU164" i="46"/>
  <c r="BF164" i="46" s="1"/>
  <c r="DT164" i="46"/>
  <c r="DS164" i="46"/>
  <c r="BD164" i="46" s="1"/>
  <c r="DR164" i="46"/>
  <c r="BC164" i="46" s="1"/>
  <c r="DQ164" i="46"/>
  <c r="BB164" i="46" s="1"/>
  <c r="DP164" i="46"/>
  <c r="BA164" i="46" s="1"/>
  <c r="DO164" i="46"/>
  <c r="DN164" i="46"/>
  <c r="AY164" i="46" s="1"/>
  <c r="DM164" i="46"/>
  <c r="DL164" i="46"/>
  <c r="DK164" i="46"/>
  <c r="AV164" i="46" s="1"/>
  <c r="DJ164" i="46"/>
  <c r="AU164" i="46" s="1"/>
  <c r="DI164" i="46"/>
  <c r="AT164" i="46" s="1"/>
  <c r="DH164" i="46"/>
  <c r="DG164" i="46"/>
  <c r="AR164" i="46" s="1"/>
  <c r="DF164" i="46"/>
  <c r="DE164" i="46"/>
  <c r="DD164" i="46"/>
  <c r="DC164" i="46"/>
  <c r="AN164" i="46" s="1"/>
  <c r="DB164" i="46"/>
  <c r="AM164" i="46" s="1"/>
  <c r="DA164" i="46"/>
  <c r="AL164" i="46" s="1"/>
  <c r="CZ164" i="46"/>
  <c r="AK164" i="46" s="1"/>
  <c r="CY164" i="46"/>
  <c r="AJ164" i="46" s="1"/>
  <c r="CX164" i="46"/>
  <c r="AI164" i="46" s="1"/>
  <c r="CW164" i="46"/>
  <c r="CV164" i="46"/>
  <c r="CU164" i="46"/>
  <c r="AF164" i="46" s="1"/>
  <c r="CT164" i="46"/>
  <c r="AE164" i="46" s="1"/>
  <c r="CS164" i="46"/>
  <c r="CR164" i="46"/>
  <c r="CQ164" i="46"/>
  <c r="CP164" i="46"/>
  <c r="AA164" i="46" s="1"/>
  <c r="CO164" i="46"/>
  <c r="Z164" i="46" s="1"/>
  <c r="CN164" i="46"/>
  <c r="CM164" i="46"/>
  <c r="X164" i="46" s="1"/>
  <c r="CL164" i="46"/>
  <c r="W164" i="46" s="1"/>
  <c r="CK164" i="46"/>
  <c r="V164" i="46" s="1"/>
  <c r="CJ164" i="46"/>
  <c r="CI164" i="46"/>
  <c r="T164" i="46" s="1"/>
  <c r="CH164" i="46"/>
  <c r="CG164" i="46"/>
  <c r="CF164" i="46"/>
  <c r="CE164" i="46"/>
  <c r="P164" i="46" s="1"/>
  <c r="CD164" i="46"/>
  <c r="O164" i="46" s="1"/>
  <c r="CC164" i="46"/>
  <c r="N164" i="46" s="1"/>
  <c r="CB164" i="46"/>
  <c r="M164" i="46" s="1"/>
  <c r="CA164" i="46"/>
  <c r="L164" i="46" s="1"/>
  <c r="BZ164" i="46"/>
  <c r="K164" i="46" s="1"/>
  <c r="BY164" i="46"/>
  <c r="J164" i="46" s="1"/>
  <c r="BX164" i="46"/>
  <c r="BW164" i="46"/>
  <c r="H164" i="46" s="1"/>
  <c r="BV164" i="46"/>
  <c r="G164" i="46" s="1"/>
  <c r="BU164" i="46"/>
  <c r="F164" i="46" s="1"/>
  <c r="BT164" i="46"/>
  <c r="BS164" i="46"/>
  <c r="B164" i="46"/>
  <c r="B164" i="44" s="1"/>
  <c r="A164" i="46"/>
  <c r="EF163" i="46"/>
  <c r="EE163" i="46"/>
  <c r="BP163" i="46" s="1"/>
  <c r="ED163" i="46"/>
  <c r="BO163" i="44" s="1"/>
  <c r="EC163" i="46"/>
  <c r="BN163" i="44" s="1"/>
  <c r="EB163" i="46"/>
  <c r="BM163" i="46" s="1"/>
  <c r="EA163" i="46"/>
  <c r="DZ163" i="46"/>
  <c r="DY163" i="46"/>
  <c r="DX163" i="46"/>
  <c r="DW163" i="46"/>
  <c r="BH163" i="46" s="1"/>
  <c r="DV163" i="46"/>
  <c r="BG163" i="46" s="1"/>
  <c r="DU163" i="46"/>
  <c r="BF163" i="46" s="1"/>
  <c r="DT163" i="46"/>
  <c r="BE163" i="46" s="1"/>
  <c r="DS163" i="46"/>
  <c r="BD163" i="46" s="1"/>
  <c r="DR163" i="46"/>
  <c r="BC163" i="46" s="1"/>
  <c r="DQ163" i="46"/>
  <c r="DP163" i="46"/>
  <c r="DO163" i="46"/>
  <c r="AZ163" i="46" s="1"/>
  <c r="DN163" i="46"/>
  <c r="AY163" i="46" s="1"/>
  <c r="DM163" i="46"/>
  <c r="AX163" i="46" s="1"/>
  <c r="DL163" i="46"/>
  <c r="DK163" i="46"/>
  <c r="DJ163" i="46"/>
  <c r="DI163" i="46"/>
  <c r="DH163" i="46"/>
  <c r="DG163" i="46"/>
  <c r="AR163" i="46" s="1"/>
  <c r="DF163" i="46"/>
  <c r="AQ163" i="46" s="1"/>
  <c r="DE163" i="46"/>
  <c r="DD163" i="46"/>
  <c r="AO163" i="46" s="1"/>
  <c r="DC163" i="46"/>
  <c r="DB163" i="46"/>
  <c r="DA163" i="46"/>
  <c r="CZ163" i="46"/>
  <c r="CY163" i="46"/>
  <c r="AJ163" i="46" s="1"/>
  <c r="CX163" i="46"/>
  <c r="AI163" i="46" s="1"/>
  <c r="CW163" i="46"/>
  <c r="AH163" i="46" s="1"/>
  <c r="CV163" i="46"/>
  <c r="AG163" i="46" s="1"/>
  <c r="CU163" i="46"/>
  <c r="AF163" i="46" s="1"/>
  <c r="CT163" i="46"/>
  <c r="CS163" i="46"/>
  <c r="CR163" i="46"/>
  <c r="CQ163" i="46"/>
  <c r="AB163" i="46" s="1"/>
  <c r="CP163" i="46"/>
  <c r="AA163" i="46" s="1"/>
  <c r="CO163" i="46"/>
  <c r="CN163" i="46"/>
  <c r="Y163" i="46" s="1"/>
  <c r="CM163" i="46"/>
  <c r="X163" i="46" s="1"/>
  <c r="CL163" i="46"/>
  <c r="CK163" i="46"/>
  <c r="V163" i="46" s="1"/>
  <c r="CJ163" i="46"/>
  <c r="CI163" i="46"/>
  <c r="T163" i="46" s="1"/>
  <c r="CH163" i="46"/>
  <c r="S163" i="46" s="1"/>
  <c r="CG163" i="46"/>
  <c r="R163" i="46" s="1"/>
  <c r="CF163" i="46"/>
  <c r="CE163" i="46"/>
  <c r="P163" i="46" s="1"/>
  <c r="CD163" i="46"/>
  <c r="O163" i="46" s="1"/>
  <c r="CC163" i="46"/>
  <c r="CB163" i="46"/>
  <c r="CA163" i="46"/>
  <c r="L163" i="46" s="1"/>
  <c r="BZ163" i="46"/>
  <c r="K163" i="46" s="1"/>
  <c r="BY163" i="46"/>
  <c r="BX163" i="46"/>
  <c r="I163" i="46" s="1"/>
  <c r="BW163" i="46"/>
  <c r="H163" i="46" s="1"/>
  <c r="BV163" i="46"/>
  <c r="G163" i="46" s="1"/>
  <c r="BU163" i="46"/>
  <c r="F163" i="46" s="1"/>
  <c r="BT163" i="46"/>
  <c r="BS163" i="46"/>
  <c r="D163" i="46" s="1"/>
  <c r="BO163" i="46"/>
  <c r="B163" i="46"/>
  <c r="B163" i="44" s="1"/>
  <c r="A163" i="46"/>
  <c r="C163" i="46" s="1"/>
  <c r="C163" i="44" s="1"/>
  <c r="EF162" i="46"/>
  <c r="BQ162" i="46" s="1"/>
  <c r="EE162" i="46"/>
  <c r="BP162" i="46" s="1"/>
  <c r="ED162" i="46"/>
  <c r="EC162" i="46"/>
  <c r="BN162" i="46" s="1"/>
  <c r="EB162" i="46"/>
  <c r="EA162" i="46"/>
  <c r="BL162" i="46" s="1"/>
  <c r="DZ162" i="46"/>
  <c r="DY162" i="46"/>
  <c r="DX162" i="46"/>
  <c r="BI162" i="46" s="1"/>
  <c r="DW162" i="46"/>
  <c r="BH162" i="46" s="1"/>
  <c r="DV162" i="46"/>
  <c r="DU162" i="46"/>
  <c r="BF162" i="46" s="1"/>
  <c r="DT162" i="46"/>
  <c r="BE162" i="46" s="1"/>
  <c r="DS162" i="46"/>
  <c r="BD162" i="46" s="1"/>
  <c r="DR162" i="46"/>
  <c r="BC162" i="46" s="1"/>
  <c r="DQ162" i="46"/>
  <c r="DP162" i="46"/>
  <c r="BA162" i="46" s="1"/>
  <c r="DO162" i="46"/>
  <c r="AZ162" i="46" s="1"/>
  <c r="DN162" i="46"/>
  <c r="DM162" i="46"/>
  <c r="AX162" i="46" s="1"/>
  <c r="DL162" i="46"/>
  <c r="AW162" i="46" s="1"/>
  <c r="DK162" i="46"/>
  <c r="AV162" i="46" s="1"/>
  <c r="DJ162" i="46"/>
  <c r="AU162" i="46" s="1"/>
  <c r="DI162" i="46"/>
  <c r="DH162" i="46"/>
  <c r="AS162" i="46" s="1"/>
  <c r="DG162" i="46"/>
  <c r="AR162" i="46" s="1"/>
  <c r="DF162" i="46"/>
  <c r="AQ162" i="46" s="1"/>
  <c r="DE162" i="46"/>
  <c r="AP162" i="46" s="1"/>
  <c r="DD162" i="46"/>
  <c r="AO162" i="46" s="1"/>
  <c r="DC162" i="46"/>
  <c r="AN162" i="46" s="1"/>
  <c r="DB162" i="46"/>
  <c r="DA162" i="46"/>
  <c r="CZ162" i="46"/>
  <c r="AK162" i="46" s="1"/>
  <c r="CY162" i="46"/>
  <c r="AJ162" i="46" s="1"/>
  <c r="CX162" i="46"/>
  <c r="CW162" i="46"/>
  <c r="AH162" i="46" s="1"/>
  <c r="CV162" i="46"/>
  <c r="AG162" i="46" s="1"/>
  <c r="CU162" i="46"/>
  <c r="AF162" i="46" s="1"/>
  <c r="CT162" i="46"/>
  <c r="AE162" i="46" s="1"/>
  <c r="CS162" i="46"/>
  <c r="CR162" i="46"/>
  <c r="AC162" i="46" s="1"/>
  <c r="CQ162" i="46"/>
  <c r="AB162" i="46" s="1"/>
  <c r="CP162" i="46"/>
  <c r="CO162" i="46"/>
  <c r="Z162" i="46" s="1"/>
  <c r="CN162" i="46"/>
  <c r="CM162" i="46"/>
  <c r="X162" i="46" s="1"/>
  <c r="CL162" i="46"/>
  <c r="W162" i="46" s="1"/>
  <c r="CK162" i="46"/>
  <c r="CJ162" i="46"/>
  <c r="U162" i="46" s="1"/>
  <c r="CI162" i="46"/>
  <c r="T162" i="46" s="1"/>
  <c r="CH162" i="46"/>
  <c r="S162" i="46" s="1"/>
  <c r="CG162" i="46"/>
  <c r="R162" i="46" s="1"/>
  <c r="CF162" i="46"/>
  <c r="Q162" i="46" s="1"/>
  <c r="CE162" i="46"/>
  <c r="P162" i="46" s="1"/>
  <c r="CD162" i="46"/>
  <c r="CC162" i="46"/>
  <c r="CB162" i="46"/>
  <c r="M162" i="46" s="1"/>
  <c r="CA162" i="46"/>
  <c r="L162" i="46" s="1"/>
  <c r="BZ162" i="46"/>
  <c r="BY162" i="46"/>
  <c r="J162" i="46" s="1"/>
  <c r="BX162" i="46"/>
  <c r="BW162" i="46"/>
  <c r="H162" i="46" s="1"/>
  <c r="BV162" i="46"/>
  <c r="G162" i="46" s="1"/>
  <c r="BU162" i="46"/>
  <c r="BT162" i="46"/>
  <c r="E162" i="46" s="1"/>
  <c r="BS162" i="46"/>
  <c r="D162" i="46" s="1"/>
  <c r="B162" i="46"/>
  <c r="A162" i="46"/>
  <c r="EF161" i="46"/>
  <c r="EE161" i="46"/>
  <c r="BP161" i="46" s="1"/>
  <c r="ED161" i="46"/>
  <c r="BO161" i="46" s="1"/>
  <c r="EC161" i="46"/>
  <c r="BN161" i="46" s="1"/>
  <c r="EB161" i="46"/>
  <c r="BM161" i="46" s="1"/>
  <c r="EA161" i="46"/>
  <c r="DZ161" i="46"/>
  <c r="BK161" i="46" s="1"/>
  <c r="DY161" i="46"/>
  <c r="BJ161" i="46" s="1"/>
  <c r="DX161" i="46"/>
  <c r="BI161" i="46" s="1"/>
  <c r="DW161" i="46"/>
  <c r="BH161" i="46" s="1"/>
  <c r="DV161" i="46"/>
  <c r="BG161" i="46" s="1"/>
  <c r="DU161" i="46"/>
  <c r="BF161" i="46" s="1"/>
  <c r="DT161" i="46"/>
  <c r="BE161" i="46" s="1"/>
  <c r="DS161" i="46"/>
  <c r="DR161" i="46"/>
  <c r="DQ161" i="46"/>
  <c r="BB161" i="46" s="1"/>
  <c r="DP161" i="46"/>
  <c r="DO161" i="46"/>
  <c r="AZ161" i="46" s="1"/>
  <c r="DN161" i="46"/>
  <c r="AY161" i="46" s="1"/>
  <c r="DM161" i="46"/>
  <c r="DL161" i="46"/>
  <c r="AW161" i="46" s="1"/>
  <c r="DK161" i="46"/>
  <c r="DJ161" i="46"/>
  <c r="AU161" i="46" s="1"/>
  <c r="DI161" i="46"/>
  <c r="AT161" i="46" s="1"/>
  <c r="DH161" i="46"/>
  <c r="AS161" i="46" s="1"/>
  <c r="DG161" i="46"/>
  <c r="AR161" i="46" s="1"/>
  <c r="DF161" i="46"/>
  <c r="DE161" i="46"/>
  <c r="AP161" i="46" s="1"/>
  <c r="DD161" i="46"/>
  <c r="AO161" i="46" s="1"/>
  <c r="DC161" i="46"/>
  <c r="DB161" i="46"/>
  <c r="DA161" i="46"/>
  <c r="AL161" i="46" s="1"/>
  <c r="CZ161" i="46"/>
  <c r="AK161" i="46" s="1"/>
  <c r="CY161" i="46"/>
  <c r="AJ161" i="46" s="1"/>
  <c r="CX161" i="46"/>
  <c r="CW161" i="46"/>
  <c r="CV161" i="46"/>
  <c r="AG161" i="46" s="1"/>
  <c r="CU161" i="46"/>
  <c r="CT161" i="46"/>
  <c r="CS161" i="46"/>
  <c r="AD161" i="46" s="1"/>
  <c r="CR161" i="46"/>
  <c r="AC161" i="46" s="1"/>
  <c r="CQ161" i="46"/>
  <c r="AB161" i="46" s="1"/>
  <c r="CP161" i="46"/>
  <c r="AA161" i="46" s="1"/>
  <c r="CO161" i="46"/>
  <c r="CN161" i="46"/>
  <c r="Y161" i="46" s="1"/>
  <c r="CM161" i="46"/>
  <c r="CL161" i="46"/>
  <c r="W161" i="46" s="1"/>
  <c r="CK161" i="46"/>
  <c r="V161" i="46" s="1"/>
  <c r="CJ161" i="46"/>
  <c r="U161" i="46" s="1"/>
  <c r="CI161" i="46"/>
  <c r="T161" i="46" s="1"/>
  <c r="CH161" i="46"/>
  <c r="CG161" i="46"/>
  <c r="R161" i="46" s="1"/>
  <c r="CF161" i="46"/>
  <c r="Q161" i="46" s="1"/>
  <c r="CE161" i="46"/>
  <c r="CD161" i="46"/>
  <c r="CC161" i="46"/>
  <c r="N161" i="46" s="1"/>
  <c r="CB161" i="46"/>
  <c r="M161" i="46" s="1"/>
  <c r="CA161" i="46"/>
  <c r="L161" i="46" s="1"/>
  <c r="BZ161" i="46"/>
  <c r="K161" i="46" s="1"/>
  <c r="BY161" i="46"/>
  <c r="J161" i="46" s="1"/>
  <c r="BX161" i="46"/>
  <c r="I161" i="46" s="1"/>
  <c r="BW161" i="46"/>
  <c r="BV161" i="46"/>
  <c r="G161" i="46" s="1"/>
  <c r="BU161" i="46"/>
  <c r="F161" i="46" s="1"/>
  <c r="BT161" i="46"/>
  <c r="E161" i="46" s="1"/>
  <c r="BS161" i="46"/>
  <c r="D161" i="46" s="1"/>
  <c r="B161" i="46"/>
  <c r="B161" i="44" s="1"/>
  <c r="A161" i="46"/>
  <c r="C161" i="46" s="1"/>
  <c r="C161" i="44" s="1"/>
  <c r="EF160" i="46"/>
  <c r="BQ160" i="46" s="1"/>
  <c r="EE160" i="46"/>
  <c r="BP160" i="46" s="1"/>
  <c r="ED160" i="46"/>
  <c r="BO160" i="44" s="1"/>
  <c r="EC160" i="46"/>
  <c r="BN160" i="46" s="1"/>
  <c r="EB160" i="46"/>
  <c r="EA160" i="46"/>
  <c r="BL160" i="46" s="1"/>
  <c r="DZ160" i="46"/>
  <c r="BK160" i="46" s="1"/>
  <c r="DY160" i="46"/>
  <c r="BJ160" i="46" s="1"/>
  <c r="DX160" i="46"/>
  <c r="BI160" i="46" s="1"/>
  <c r="DW160" i="46"/>
  <c r="BH160" i="46" s="1"/>
  <c r="DV160" i="46"/>
  <c r="DU160" i="46"/>
  <c r="BF160" i="46" s="1"/>
  <c r="DT160" i="46"/>
  <c r="BE160" i="46" s="1"/>
  <c r="DS160" i="46"/>
  <c r="BD160" i="46" s="1"/>
  <c r="DR160" i="46"/>
  <c r="DQ160" i="46"/>
  <c r="BB160" i="46" s="1"/>
  <c r="DP160" i="46"/>
  <c r="BA160" i="46" s="1"/>
  <c r="DO160" i="46"/>
  <c r="AZ160" i="46" s="1"/>
  <c r="DN160" i="46"/>
  <c r="AY160" i="46" s="1"/>
  <c r="DM160" i="46"/>
  <c r="AX160" i="46" s="1"/>
  <c r="DL160" i="46"/>
  <c r="AW160" i="46" s="1"/>
  <c r="DK160" i="46"/>
  <c r="AV160" i="46" s="1"/>
  <c r="DJ160" i="46"/>
  <c r="AU160" i="46" s="1"/>
  <c r="DI160" i="46"/>
  <c r="AT160" i="46" s="1"/>
  <c r="DH160" i="46"/>
  <c r="AS160" i="46" s="1"/>
  <c r="DG160" i="46"/>
  <c r="AR160" i="46" s="1"/>
  <c r="DF160" i="46"/>
  <c r="DE160" i="46"/>
  <c r="AP160" i="46" s="1"/>
  <c r="DD160" i="46"/>
  <c r="AO160" i="46" s="1"/>
  <c r="DC160" i="46"/>
  <c r="AN160" i="46" s="1"/>
  <c r="DB160" i="46"/>
  <c r="DA160" i="46"/>
  <c r="AL160" i="46" s="1"/>
  <c r="CZ160" i="46"/>
  <c r="AK160" i="46" s="1"/>
  <c r="CY160" i="46"/>
  <c r="AJ160" i="46" s="1"/>
  <c r="CX160" i="46"/>
  <c r="CW160" i="46"/>
  <c r="AH160" i="46" s="1"/>
  <c r="CV160" i="46"/>
  <c r="CU160" i="46"/>
  <c r="AF160" i="46" s="1"/>
  <c r="CT160" i="46"/>
  <c r="AE160" i="46" s="1"/>
  <c r="CS160" i="46"/>
  <c r="AD160" i="46" s="1"/>
  <c r="CR160" i="46"/>
  <c r="AC160" i="46" s="1"/>
  <c r="CQ160" i="46"/>
  <c r="AB160" i="46" s="1"/>
  <c r="CP160" i="46"/>
  <c r="AA160" i="46" s="1"/>
  <c r="CO160" i="46"/>
  <c r="Z160" i="46" s="1"/>
  <c r="CN160" i="46"/>
  <c r="Y160" i="46" s="1"/>
  <c r="CM160" i="46"/>
  <c r="X160" i="46" s="1"/>
  <c r="CL160" i="46"/>
  <c r="W160" i="46" s="1"/>
  <c r="CK160" i="46"/>
  <c r="CJ160" i="46"/>
  <c r="U160" i="46" s="1"/>
  <c r="CI160" i="46"/>
  <c r="T160" i="46" s="1"/>
  <c r="CH160" i="46"/>
  <c r="CG160" i="46"/>
  <c r="R160" i="46" s="1"/>
  <c r="CF160" i="46"/>
  <c r="Q160" i="46" s="1"/>
  <c r="CE160" i="46"/>
  <c r="P160" i="46" s="1"/>
  <c r="CD160" i="46"/>
  <c r="O160" i="46" s="1"/>
  <c r="CC160" i="46"/>
  <c r="N160" i="46" s="1"/>
  <c r="CB160" i="46"/>
  <c r="M160" i="46" s="1"/>
  <c r="CA160" i="46"/>
  <c r="L160" i="46" s="1"/>
  <c r="BZ160" i="46"/>
  <c r="K160" i="46" s="1"/>
  <c r="BY160" i="46"/>
  <c r="J160" i="46" s="1"/>
  <c r="BX160" i="46"/>
  <c r="I160" i="46" s="1"/>
  <c r="BW160" i="46"/>
  <c r="H160" i="46" s="1"/>
  <c r="BV160" i="46"/>
  <c r="BU160" i="46"/>
  <c r="BT160" i="46"/>
  <c r="E160" i="46" s="1"/>
  <c r="BS160" i="46"/>
  <c r="D160" i="46" s="1"/>
  <c r="BO160" i="46"/>
  <c r="B160" i="46"/>
  <c r="A160" i="46"/>
  <c r="C160" i="46" s="1"/>
  <c r="C160" i="44" s="1"/>
  <c r="EF159" i="46"/>
  <c r="BQ159" i="46" s="1"/>
  <c r="EE159" i="46"/>
  <c r="BP159" i="46" s="1"/>
  <c r="ED159" i="46"/>
  <c r="EC159" i="46"/>
  <c r="BN159" i="46" s="1"/>
  <c r="EB159" i="46"/>
  <c r="BM159" i="46" s="1"/>
  <c r="EA159" i="46"/>
  <c r="DZ159" i="46"/>
  <c r="BK159" i="46" s="1"/>
  <c r="DY159" i="46"/>
  <c r="BJ159" i="46" s="1"/>
  <c r="DX159" i="46"/>
  <c r="BI159" i="46" s="1"/>
  <c r="DW159" i="46"/>
  <c r="BH159" i="46" s="1"/>
  <c r="DV159" i="46"/>
  <c r="DU159" i="46"/>
  <c r="BF159" i="46" s="1"/>
  <c r="DT159" i="46"/>
  <c r="BE159" i="46" s="1"/>
  <c r="DS159" i="46"/>
  <c r="BD159" i="46" s="1"/>
  <c r="DR159" i="46"/>
  <c r="BC159" i="46" s="1"/>
  <c r="DQ159" i="46"/>
  <c r="BB159" i="46" s="1"/>
  <c r="DP159" i="46"/>
  <c r="BA159" i="46" s="1"/>
  <c r="DO159" i="46"/>
  <c r="DN159" i="46"/>
  <c r="DM159" i="46"/>
  <c r="AX159" i="46" s="1"/>
  <c r="DL159" i="46"/>
  <c r="AW159" i="46" s="1"/>
  <c r="DK159" i="46"/>
  <c r="DJ159" i="46"/>
  <c r="AU159" i="46" s="1"/>
  <c r="DI159" i="46"/>
  <c r="DH159" i="46"/>
  <c r="AS159" i="46" s="1"/>
  <c r="DG159" i="46"/>
  <c r="AR159" i="46" s="1"/>
  <c r="DF159" i="46"/>
  <c r="DE159" i="46"/>
  <c r="AP159" i="46" s="1"/>
  <c r="DD159" i="46"/>
  <c r="AO159" i="46" s="1"/>
  <c r="DC159" i="46"/>
  <c r="DB159" i="46"/>
  <c r="AM159" i="46" s="1"/>
  <c r="DA159" i="46"/>
  <c r="AL159" i="46" s="1"/>
  <c r="CZ159" i="46"/>
  <c r="AK159" i="46" s="1"/>
  <c r="CY159" i="46"/>
  <c r="AJ159" i="46" s="1"/>
  <c r="CX159" i="46"/>
  <c r="CW159" i="46"/>
  <c r="AH159" i="46" s="1"/>
  <c r="CV159" i="46"/>
  <c r="AG159" i="46" s="1"/>
  <c r="CU159" i="46"/>
  <c r="CT159" i="46"/>
  <c r="AE159" i="46" s="1"/>
  <c r="CS159" i="46"/>
  <c r="CR159" i="46"/>
  <c r="AC159" i="46" s="1"/>
  <c r="CQ159" i="46"/>
  <c r="CP159" i="46"/>
  <c r="CO159" i="46"/>
  <c r="Z159" i="46" s="1"/>
  <c r="CN159" i="46"/>
  <c r="Y159" i="46" s="1"/>
  <c r="CM159" i="46"/>
  <c r="CL159" i="46"/>
  <c r="W159" i="46" s="1"/>
  <c r="CK159" i="46"/>
  <c r="V159" i="46" s="1"/>
  <c r="CJ159" i="46"/>
  <c r="U159" i="46" s="1"/>
  <c r="CI159" i="46"/>
  <c r="T159" i="46" s="1"/>
  <c r="CH159" i="46"/>
  <c r="CG159" i="46"/>
  <c r="R159" i="46" s="1"/>
  <c r="CF159" i="46"/>
  <c r="Q159" i="46" s="1"/>
  <c r="CE159" i="46"/>
  <c r="P159" i="46" s="1"/>
  <c r="CD159" i="46"/>
  <c r="O159" i="46" s="1"/>
  <c r="CC159" i="46"/>
  <c r="N159" i="46" s="1"/>
  <c r="CB159" i="46"/>
  <c r="M159" i="46" s="1"/>
  <c r="CA159" i="46"/>
  <c r="L159" i="46" s="1"/>
  <c r="BZ159" i="46"/>
  <c r="BY159" i="46"/>
  <c r="J159" i="46" s="1"/>
  <c r="BX159" i="46"/>
  <c r="I159" i="46" s="1"/>
  <c r="BW159" i="46"/>
  <c r="H159" i="46" s="1"/>
  <c r="BV159" i="46"/>
  <c r="G159" i="46" s="1"/>
  <c r="BU159" i="46"/>
  <c r="F159" i="46" s="1"/>
  <c r="BT159" i="46"/>
  <c r="E159" i="46" s="1"/>
  <c r="BS159" i="46"/>
  <c r="B159" i="46"/>
  <c r="B159" i="44" s="1"/>
  <c r="A159" i="46"/>
  <c r="EF158" i="46"/>
  <c r="BQ158" i="46" s="1"/>
  <c r="EE158" i="46"/>
  <c r="ED158" i="46"/>
  <c r="EC158" i="46"/>
  <c r="EB158" i="46"/>
  <c r="BM158" i="46" s="1"/>
  <c r="EA158" i="46"/>
  <c r="BL158" i="46" s="1"/>
  <c r="DZ158" i="46"/>
  <c r="BK158" i="46" s="1"/>
  <c r="DY158" i="46"/>
  <c r="DX158" i="46"/>
  <c r="BI158" i="46" s="1"/>
  <c r="DW158" i="46"/>
  <c r="BH158" i="46" s="1"/>
  <c r="DV158" i="46"/>
  <c r="BG158" i="46" s="1"/>
  <c r="DU158" i="46"/>
  <c r="BF158" i="46" s="1"/>
  <c r="DT158" i="46"/>
  <c r="BE158" i="46" s="1"/>
  <c r="DS158" i="46"/>
  <c r="DR158" i="46"/>
  <c r="BC158" i="46" s="1"/>
  <c r="DQ158" i="46"/>
  <c r="DP158" i="46"/>
  <c r="BA158" i="46" s="1"/>
  <c r="DO158" i="46"/>
  <c r="AZ158" i="46" s="1"/>
  <c r="DN158" i="46"/>
  <c r="AY158" i="46" s="1"/>
  <c r="DM158" i="46"/>
  <c r="AX158" i="46" s="1"/>
  <c r="DL158" i="46"/>
  <c r="AW158" i="46" s="1"/>
  <c r="DK158" i="46"/>
  <c r="DJ158" i="46"/>
  <c r="DI158" i="46"/>
  <c r="DH158" i="46"/>
  <c r="AS158" i="46" s="1"/>
  <c r="DG158" i="46"/>
  <c r="DF158" i="46"/>
  <c r="AQ158" i="46" s="1"/>
  <c r="DE158" i="46"/>
  <c r="AP158" i="46" s="1"/>
  <c r="DD158" i="46"/>
  <c r="AO158" i="46" s="1"/>
  <c r="DC158" i="46"/>
  <c r="AN158" i="46" s="1"/>
  <c r="DB158" i="46"/>
  <c r="AM158" i="46" s="1"/>
  <c r="DA158" i="46"/>
  <c r="CZ158" i="46"/>
  <c r="AK158" i="46" s="1"/>
  <c r="CY158" i="46"/>
  <c r="AJ158" i="46" s="1"/>
  <c r="CX158" i="46"/>
  <c r="AI158" i="46" s="1"/>
  <c r="CW158" i="46"/>
  <c r="AH158" i="46" s="1"/>
  <c r="CV158" i="46"/>
  <c r="AG158" i="46" s="1"/>
  <c r="CU158" i="46"/>
  <c r="AF158" i="46" s="1"/>
  <c r="CT158" i="46"/>
  <c r="AE158" i="46" s="1"/>
  <c r="CS158" i="46"/>
  <c r="CR158" i="46"/>
  <c r="AC158" i="46" s="1"/>
  <c r="CQ158" i="46"/>
  <c r="AB158" i="46" s="1"/>
  <c r="CP158" i="46"/>
  <c r="AA158" i="46" s="1"/>
  <c r="CO158" i="46"/>
  <c r="Z158" i="46" s="1"/>
  <c r="CN158" i="46"/>
  <c r="Y158" i="46" s="1"/>
  <c r="CM158" i="46"/>
  <c r="X158" i="46" s="1"/>
  <c r="CL158" i="46"/>
  <c r="CK158" i="46"/>
  <c r="CJ158" i="46"/>
  <c r="U158" i="46" s="1"/>
  <c r="CI158" i="46"/>
  <c r="T158" i="46" s="1"/>
  <c r="CH158" i="46"/>
  <c r="S158" i="46" s="1"/>
  <c r="CG158" i="46"/>
  <c r="R158" i="46" s="1"/>
  <c r="CF158" i="46"/>
  <c r="Q158" i="46" s="1"/>
  <c r="CE158" i="46"/>
  <c r="P158" i="46" s="1"/>
  <c r="CD158" i="46"/>
  <c r="CC158" i="46"/>
  <c r="CB158" i="46"/>
  <c r="M158" i="46" s="1"/>
  <c r="CA158" i="46"/>
  <c r="L158" i="46" s="1"/>
  <c r="BZ158" i="46"/>
  <c r="K158" i="46" s="1"/>
  <c r="BY158" i="46"/>
  <c r="J158" i="46" s="1"/>
  <c r="BX158" i="46"/>
  <c r="I158" i="46" s="1"/>
  <c r="BW158" i="46"/>
  <c r="H158" i="46" s="1"/>
  <c r="BV158" i="46"/>
  <c r="G158" i="46" s="1"/>
  <c r="BU158" i="46"/>
  <c r="BT158" i="46"/>
  <c r="E158" i="46" s="1"/>
  <c r="BS158" i="46"/>
  <c r="D158" i="46" s="1"/>
  <c r="BO158" i="46"/>
  <c r="B158" i="46"/>
  <c r="B158" i="44" s="1"/>
  <c r="A158" i="46"/>
  <c r="C158" i="46" s="1"/>
  <c r="C158" i="44" s="1"/>
  <c r="EF157" i="46"/>
  <c r="BQ157" i="46" s="1"/>
  <c r="EE157" i="46"/>
  <c r="BP157" i="46" s="1"/>
  <c r="ED157" i="46"/>
  <c r="EC157" i="46"/>
  <c r="BN157" i="46" s="1"/>
  <c r="EB157" i="46"/>
  <c r="EA157" i="46"/>
  <c r="BL157" i="46" s="1"/>
  <c r="DZ157" i="46"/>
  <c r="BK157" i="46" s="1"/>
  <c r="DY157" i="46"/>
  <c r="BJ157" i="46" s="1"/>
  <c r="DX157" i="46"/>
  <c r="BI157" i="46" s="1"/>
  <c r="DW157" i="46"/>
  <c r="DV157" i="46"/>
  <c r="DU157" i="46"/>
  <c r="BF157" i="46" s="1"/>
  <c r="DT157" i="46"/>
  <c r="BE157" i="46" s="1"/>
  <c r="DS157" i="46"/>
  <c r="BD157" i="46" s="1"/>
  <c r="DR157" i="46"/>
  <c r="DQ157" i="46"/>
  <c r="BB157" i="46" s="1"/>
  <c r="DP157" i="46"/>
  <c r="DO157" i="46"/>
  <c r="DN157" i="46"/>
  <c r="DM157" i="46"/>
  <c r="AX157" i="46" s="1"/>
  <c r="DL157" i="46"/>
  <c r="DK157" i="46"/>
  <c r="AV157" i="46" s="1"/>
  <c r="DJ157" i="46"/>
  <c r="AU157" i="46" s="1"/>
  <c r="DI157" i="46"/>
  <c r="AT157" i="46" s="1"/>
  <c r="DH157" i="46"/>
  <c r="DG157" i="46"/>
  <c r="AR157" i="46" s="1"/>
  <c r="DF157" i="46"/>
  <c r="DE157" i="46"/>
  <c r="AP157" i="46" s="1"/>
  <c r="DD157" i="46"/>
  <c r="AO157" i="46" s="1"/>
  <c r="DC157" i="46"/>
  <c r="AN157" i="46" s="1"/>
  <c r="DB157" i="46"/>
  <c r="AM157" i="46" s="1"/>
  <c r="DA157" i="46"/>
  <c r="AL157" i="46" s="1"/>
  <c r="CZ157" i="46"/>
  <c r="CY157" i="46"/>
  <c r="AJ157" i="46" s="1"/>
  <c r="CX157" i="46"/>
  <c r="CW157" i="46"/>
  <c r="AH157" i="46" s="1"/>
  <c r="CV157" i="46"/>
  <c r="CU157" i="46"/>
  <c r="AF157" i="46" s="1"/>
  <c r="CT157" i="46"/>
  <c r="AE157" i="46" s="1"/>
  <c r="CS157" i="46"/>
  <c r="AD157" i="46" s="1"/>
  <c r="CR157" i="46"/>
  <c r="AC157" i="46" s="1"/>
  <c r="CQ157" i="46"/>
  <c r="CP157" i="46"/>
  <c r="CO157" i="46"/>
  <c r="Z157" i="46" s="1"/>
  <c r="CN157" i="46"/>
  <c r="Y157" i="46" s="1"/>
  <c r="CM157" i="46"/>
  <c r="X157" i="46" s="1"/>
  <c r="CL157" i="46"/>
  <c r="W157" i="46" s="1"/>
  <c r="CK157" i="46"/>
  <c r="V157" i="46" s="1"/>
  <c r="CJ157" i="46"/>
  <c r="U157" i="46" s="1"/>
  <c r="CI157" i="46"/>
  <c r="T157" i="46" s="1"/>
  <c r="CH157" i="46"/>
  <c r="CG157" i="46"/>
  <c r="R157" i="46" s="1"/>
  <c r="CF157" i="46"/>
  <c r="Q157" i="46" s="1"/>
  <c r="CE157" i="46"/>
  <c r="P157" i="46" s="1"/>
  <c r="CD157" i="46"/>
  <c r="O157" i="46" s="1"/>
  <c r="CC157" i="46"/>
  <c r="N157" i="46" s="1"/>
  <c r="CB157" i="46"/>
  <c r="CA157" i="46"/>
  <c r="L157" i="46" s="1"/>
  <c r="BZ157" i="46"/>
  <c r="BY157" i="46"/>
  <c r="J157" i="46" s="1"/>
  <c r="BX157" i="46"/>
  <c r="BW157" i="46"/>
  <c r="H157" i="46" s="1"/>
  <c r="BV157" i="46"/>
  <c r="BU157" i="46"/>
  <c r="F157" i="46" s="1"/>
  <c r="BT157" i="46"/>
  <c r="E157" i="46" s="1"/>
  <c r="BS157" i="46"/>
  <c r="B157" i="46"/>
  <c r="A157" i="46"/>
  <c r="C157" i="46" s="1"/>
  <c r="C157" i="44" s="1"/>
  <c r="EF156" i="46"/>
  <c r="BQ156" i="46" s="1"/>
  <c r="EE156" i="46"/>
  <c r="BP156" i="46" s="1"/>
  <c r="ED156" i="46"/>
  <c r="BO156" i="44" s="1"/>
  <c r="EC156" i="46"/>
  <c r="BN156" i="46" s="1"/>
  <c r="EB156" i="46"/>
  <c r="EA156" i="46"/>
  <c r="DZ156" i="46"/>
  <c r="BK156" i="46" s="1"/>
  <c r="DY156" i="46"/>
  <c r="BJ156" i="46" s="1"/>
  <c r="DX156" i="46"/>
  <c r="DW156" i="46"/>
  <c r="BH156" i="46" s="1"/>
  <c r="DV156" i="46"/>
  <c r="DU156" i="46"/>
  <c r="BF156" i="46" s="1"/>
  <c r="DT156" i="46"/>
  <c r="BE156" i="46" s="1"/>
  <c r="DS156" i="46"/>
  <c r="DR156" i="46"/>
  <c r="BC156" i="46" s="1"/>
  <c r="DQ156" i="46"/>
  <c r="BB156" i="46" s="1"/>
  <c r="DP156" i="46"/>
  <c r="BA156" i="46" s="1"/>
  <c r="DO156" i="46"/>
  <c r="AZ156" i="46" s="1"/>
  <c r="DN156" i="46"/>
  <c r="AY156" i="46" s="1"/>
  <c r="DM156" i="46"/>
  <c r="AX156" i="46" s="1"/>
  <c r="DL156" i="46"/>
  <c r="AW156" i="46" s="1"/>
  <c r="DK156" i="46"/>
  <c r="DJ156" i="46"/>
  <c r="AU156" i="46" s="1"/>
  <c r="DI156" i="46"/>
  <c r="AT156" i="46" s="1"/>
  <c r="DH156" i="46"/>
  <c r="AS156" i="46" s="1"/>
  <c r="DG156" i="46"/>
  <c r="AR156" i="46" s="1"/>
  <c r="DF156" i="46"/>
  <c r="DE156" i="46"/>
  <c r="AP156" i="46" s="1"/>
  <c r="DD156" i="46"/>
  <c r="AO156" i="46" s="1"/>
  <c r="DC156" i="46"/>
  <c r="DB156" i="46"/>
  <c r="AM156" i="46" s="1"/>
  <c r="DA156" i="46"/>
  <c r="AL156" i="46" s="1"/>
  <c r="CZ156" i="46"/>
  <c r="AK156" i="46" s="1"/>
  <c r="CY156" i="46"/>
  <c r="AJ156" i="46" s="1"/>
  <c r="CX156" i="46"/>
  <c r="CW156" i="46"/>
  <c r="AH156" i="46" s="1"/>
  <c r="CV156" i="46"/>
  <c r="AG156" i="46" s="1"/>
  <c r="CU156" i="46"/>
  <c r="CT156" i="46"/>
  <c r="AE156" i="46" s="1"/>
  <c r="CS156" i="46"/>
  <c r="AD156" i="46" s="1"/>
  <c r="CR156" i="46"/>
  <c r="AC156" i="46" s="1"/>
  <c r="CQ156" i="46"/>
  <c r="AB156" i="46" s="1"/>
  <c r="CP156" i="46"/>
  <c r="CO156" i="46"/>
  <c r="Z156" i="46" s="1"/>
  <c r="CN156" i="46"/>
  <c r="Y156" i="46" s="1"/>
  <c r="CM156" i="46"/>
  <c r="X156" i="46" s="1"/>
  <c r="CL156" i="46"/>
  <c r="W156" i="46" s="1"/>
  <c r="CK156" i="46"/>
  <c r="V156" i="46" s="1"/>
  <c r="CJ156" i="46"/>
  <c r="U156" i="46" s="1"/>
  <c r="CI156" i="46"/>
  <c r="T156" i="46" s="1"/>
  <c r="CH156" i="46"/>
  <c r="CG156" i="46"/>
  <c r="R156" i="46" s="1"/>
  <c r="CF156" i="46"/>
  <c r="Q156" i="46" s="1"/>
  <c r="CE156" i="46"/>
  <c r="CD156" i="46"/>
  <c r="O156" i="46" s="1"/>
  <c r="CC156" i="46"/>
  <c r="N156" i="46" s="1"/>
  <c r="CB156" i="46"/>
  <c r="CA156" i="46"/>
  <c r="L156" i="46" s="1"/>
  <c r="BZ156" i="46"/>
  <c r="K156" i="46" s="1"/>
  <c r="BY156" i="46"/>
  <c r="J156" i="46" s="1"/>
  <c r="BX156" i="46"/>
  <c r="I156" i="46" s="1"/>
  <c r="BW156" i="46"/>
  <c r="BV156" i="46"/>
  <c r="G156" i="46" s="1"/>
  <c r="BU156" i="46"/>
  <c r="F156" i="46" s="1"/>
  <c r="BT156" i="46"/>
  <c r="BS156" i="46"/>
  <c r="D156" i="46" s="1"/>
  <c r="BO156" i="46"/>
  <c r="B156" i="46"/>
  <c r="B156" i="44" s="1"/>
  <c r="A156" i="46"/>
  <c r="C156" i="46" s="1"/>
  <c r="C156" i="44" s="1"/>
  <c r="EF155" i="46"/>
  <c r="EE155" i="46"/>
  <c r="BP155" i="46" s="1"/>
  <c r="ED155" i="46"/>
  <c r="BO155" i="46" s="1"/>
  <c r="EC155" i="46"/>
  <c r="EB155" i="46"/>
  <c r="BM155" i="46" s="1"/>
  <c r="EA155" i="46"/>
  <c r="DZ155" i="46"/>
  <c r="BK155" i="46" s="1"/>
  <c r="DY155" i="46"/>
  <c r="BJ155" i="46" s="1"/>
  <c r="DX155" i="46"/>
  <c r="DW155" i="46"/>
  <c r="BH155" i="46" s="1"/>
  <c r="DV155" i="46"/>
  <c r="BG155" i="46" s="1"/>
  <c r="DU155" i="46"/>
  <c r="BF155" i="46" s="1"/>
  <c r="DT155" i="46"/>
  <c r="BE155" i="46" s="1"/>
  <c r="DS155" i="46"/>
  <c r="BD155" i="46" s="1"/>
  <c r="DR155" i="46"/>
  <c r="BC155" i="46" s="1"/>
  <c r="DQ155" i="46"/>
  <c r="DP155" i="46"/>
  <c r="DO155" i="46"/>
  <c r="AZ155" i="46" s="1"/>
  <c r="DN155" i="46"/>
  <c r="AY155" i="46" s="1"/>
  <c r="DM155" i="46"/>
  <c r="AX155" i="46" s="1"/>
  <c r="DL155" i="46"/>
  <c r="AW155" i="46" s="1"/>
  <c r="DK155" i="46"/>
  <c r="DJ155" i="46"/>
  <c r="AU155" i="46" s="1"/>
  <c r="DI155" i="46"/>
  <c r="AT155" i="46" s="1"/>
  <c r="DH155" i="46"/>
  <c r="DG155" i="46"/>
  <c r="AR155" i="46" s="1"/>
  <c r="DF155" i="46"/>
  <c r="AQ155" i="46" s="1"/>
  <c r="DE155" i="46"/>
  <c r="DD155" i="46"/>
  <c r="AO155" i="46" s="1"/>
  <c r="DC155" i="46"/>
  <c r="DB155" i="46"/>
  <c r="AM155" i="46" s="1"/>
  <c r="DA155" i="46"/>
  <c r="AL155" i="46" s="1"/>
  <c r="CZ155" i="46"/>
  <c r="CY155" i="46"/>
  <c r="AJ155" i="46" s="1"/>
  <c r="CX155" i="46"/>
  <c r="AI155" i="46" s="1"/>
  <c r="CW155" i="46"/>
  <c r="AH155" i="46" s="1"/>
  <c r="CV155" i="46"/>
  <c r="AG155" i="46" s="1"/>
  <c r="CU155" i="46"/>
  <c r="AF155" i="46" s="1"/>
  <c r="CT155" i="46"/>
  <c r="AE155" i="46" s="1"/>
  <c r="CS155" i="46"/>
  <c r="CR155" i="46"/>
  <c r="CQ155" i="46"/>
  <c r="AB155" i="46" s="1"/>
  <c r="CP155" i="46"/>
  <c r="AA155" i="46" s="1"/>
  <c r="CO155" i="46"/>
  <c r="Z155" i="46" s="1"/>
  <c r="CN155" i="46"/>
  <c r="Y155" i="46" s="1"/>
  <c r="CM155" i="46"/>
  <c r="CL155" i="46"/>
  <c r="W155" i="46" s="1"/>
  <c r="CK155" i="46"/>
  <c r="V155" i="46" s="1"/>
  <c r="CJ155" i="46"/>
  <c r="CI155" i="46"/>
  <c r="T155" i="46" s="1"/>
  <c r="CH155" i="46"/>
  <c r="S155" i="46" s="1"/>
  <c r="CG155" i="46"/>
  <c r="R155" i="46" s="1"/>
  <c r="CF155" i="46"/>
  <c r="Q155" i="46" s="1"/>
  <c r="CE155" i="46"/>
  <c r="P155" i="46" s="1"/>
  <c r="CD155" i="46"/>
  <c r="O155" i="46" s="1"/>
  <c r="CC155" i="46"/>
  <c r="N155" i="46" s="1"/>
  <c r="CB155" i="46"/>
  <c r="CA155" i="46"/>
  <c r="L155" i="46" s="1"/>
  <c r="BZ155" i="46"/>
  <c r="K155" i="46" s="1"/>
  <c r="BY155" i="46"/>
  <c r="BX155" i="46"/>
  <c r="I155" i="46" s="1"/>
  <c r="BW155" i="46"/>
  <c r="BV155" i="46"/>
  <c r="G155" i="46" s="1"/>
  <c r="BU155" i="46"/>
  <c r="BT155" i="46"/>
  <c r="BS155" i="46"/>
  <c r="D155" i="46" s="1"/>
  <c r="B155" i="46"/>
  <c r="A155" i="46"/>
  <c r="A155" i="44" s="1"/>
  <c r="EF154" i="46"/>
  <c r="BQ154" i="46" s="1"/>
  <c r="EE154" i="46"/>
  <c r="ED154" i="46"/>
  <c r="BO154" i="46" s="1"/>
  <c r="EC154" i="46"/>
  <c r="BN154" i="46" s="1"/>
  <c r="EB154" i="46"/>
  <c r="EA154" i="46"/>
  <c r="BL154" i="46" s="1"/>
  <c r="DZ154" i="46"/>
  <c r="BK154" i="46" s="1"/>
  <c r="DY154" i="46"/>
  <c r="DX154" i="46"/>
  <c r="BI154" i="46" s="1"/>
  <c r="DW154" i="46"/>
  <c r="DV154" i="46"/>
  <c r="BG154" i="46" s="1"/>
  <c r="DU154" i="46"/>
  <c r="BF154" i="46" s="1"/>
  <c r="DT154" i="46"/>
  <c r="DS154" i="46"/>
  <c r="BD154" i="46" s="1"/>
  <c r="DR154" i="46"/>
  <c r="BC154" i="46" s="1"/>
  <c r="DQ154" i="46"/>
  <c r="DP154" i="46"/>
  <c r="BA154" i="46" s="1"/>
  <c r="DO154" i="46"/>
  <c r="DN154" i="46"/>
  <c r="AY154" i="46" s="1"/>
  <c r="DM154" i="46"/>
  <c r="AX154" i="46" s="1"/>
  <c r="DL154" i="46"/>
  <c r="DK154" i="46"/>
  <c r="AV154" i="46" s="1"/>
  <c r="DJ154" i="46"/>
  <c r="AU154" i="46" s="1"/>
  <c r="DI154" i="46"/>
  <c r="DH154" i="46"/>
  <c r="AS154" i="46" s="1"/>
  <c r="DG154" i="46"/>
  <c r="DF154" i="46"/>
  <c r="AQ154" i="46" s="1"/>
  <c r="DE154" i="46"/>
  <c r="AP154" i="46" s="1"/>
  <c r="DD154" i="46"/>
  <c r="DC154" i="46"/>
  <c r="AN154" i="46" s="1"/>
  <c r="DB154" i="46"/>
  <c r="AM154" i="46" s="1"/>
  <c r="DA154" i="46"/>
  <c r="AL154" i="46" s="1"/>
  <c r="CZ154" i="46"/>
  <c r="AK154" i="46" s="1"/>
  <c r="CY154" i="46"/>
  <c r="CX154" i="46"/>
  <c r="AI154" i="46" s="1"/>
  <c r="CW154" i="46"/>
  <c r="AH154" i="46" s="1"/>
  <c r="CV154" i="46"/>
  <c r="CU154" i="46"/>
  <c r="AF154" i="46" s="1"/>
  <c r="CT154" i="46"/>
  <c r="AE154" i="46" s="1"/>
  <c r="CS154" i="46"/>
  <c r="AD154" i="46" s="1"/>
  <c r="CR154" i="46"/>
  <c r="AC154" i="46" s="1"/>
  <c r="CQ154" i="46"/>
  <c r="AB154" i="46" s="1"/>
  <c r="CP154" i="46"/>
  <c r="AA154" i="46" s="1"/>
  <c r="CO154" i="46"/>
  <c r="Z154" i="46" s="1"/>
  <c r="CN154" i="46"/>
  <c r="CM154" i="46"/>
  <c r="X154" i="46" s="1"/>
  <c r="CL154" i="46"/>
  <c r="W154" i="46" s="1"/>
  <c r="CK154" i="46"/>
  <c r="CJ154" i="46"/>
  <c r="U154" i="46" s="1"/>
  <c r="CI154" i="46"/>
  <c r="CH154" i="46"/>
  <c r="S154" i="46" s="1"/>
  <c r="CG154" i="46"/>
  <c r="R154" i="46" s="1"/>
  <c r="CF154" i="46"/>
  <c r="Q154" i="46" s="1"/>
  <c r="CE154" i="46"/>
  <c r="P154" i="46" s="1"/>
  <c r="CD154" i="46"/>
  <c r="O154" i="46" s="1"/>
  <c r="CC154" i="46"/>
  <c r="N154" i="46" s="1"/>
  <c r="CB154" i="46"/>
  <c r="M154" i="46" s="1"/>
  <c r="CA154" i="46"/>
  <c r="BZ154" i="46"/>
  <c r="K154" i="46" s="1"/>
  <c r="BY154" i="46"/>
  <c r="J154" i="46" s="1"/>
  <c r="BX154" i="46"/>
  <c r="BW154" i="46"/>
  <c r="H154" i="46" s="1"/>
  <c r="BV154" i="46"/>
  <c r="G154" i="46" s="1"/>
  <c r="BU154" i="46"/>
  <c r="BT154" i="46"/>
  <c r="E154" i="46" s="1"/>
  <c r="BS154" i="46"/>
  <c r="D154" i="46" s="1"/>
  <c r="B154" i="46"/>
  <c r="B154" i="44" s="1"/>
  <c r="A154" i="46"/>
  <c r="C154" i="46" s="1"/>
  <c r="C154" i="44" s="1"/>
  <c r="EF153" i="46"/>
  <c r="BQ153" i="46" s="1"/>
  <c r="EE153" i="46"/>
  <c r="BP153" i="46" s="1"/>
  <c r="ED153" i="46"/>
  <c r="BO153" i="46" s="1"/>
  <c r="EC153" i="46"/>
  <c r="BN153" i="46" s="1"/>
  <c r="EB153" i="46"/>
  <c r="BM153" i="46" s="1"/>
  <c r="EA153" i="46"/>
  <c r="DZ153" i="46"/>
  <c r="BK153" i="46" s="1"/>
  <c r="DY153" i="46"/>
  <c r="BJ153" i="46" s="1"/>
  <c r="DX153" i="46"/>
  <c r="BI153" i="46" s="1"/>
  <c r="DW153" i="46"/>
  <c r="BH153" i="46" s="1"/>
  <c r="DV153" i="46"/>
  <c r="BG153" i="46" s="1"/>
  <c r="DU153" i="46"/>
  <c r="BF153" i="46" s="1"/>
  <c r="DT153" i="46"/>
  <c r="BE153" i="46" s="1"/>
  <c r="DS153" i="46"/>
  <c r="DR153" i="46"/>
  <c r="BC153" i="46" s="1"/>
  <c r="DQ153" i="46"/>
  <c r="DP153" i="46"/>
  <c r="BA153" i="46" s="1"/>
  <c r="DO153" i="46"/>
  <c r="AZ153" i="46" s="1"/>
  <c r="DN153" i="46"/>
  <c r="AY153" i="46" s="1"/>
  <c r="DM153" i="46"/>
  <c r="DL153" i="46"/>
  <c r="AW153" i="46" s="1"/>
  <c r="DK153" i="46"/>
  <c r="DJ153" i="46"/>
  <c r="AU153" i="46" s="1"/>
  <c r="DI153" i="46"/>
  <c r="AT153" i="46" s="1"/>
  <c r="DH153" i="46"/>
  <c r="AS153" i="46" s="1"/>
  <c r="DG153" i="46"/>
  <c r="AR153" i="46" s="1"/>
  <c r="DF153" i="46"/>
  <c r="AQ153" i="46" s="1"/>
  <c r="DE153" i="46"/>
  <c r="DD153" i="46"/>
  <c r="AO153" i="46" s="1"/>
  <c r="DC153" i="46"/>
  <c r="DB153" i="46"/>
  <c r="AM153" i="46" s="1"/>
  <c r="DA153" i="46"/>
  <c r="AL153" i="46" s="1"/>
  <c r="CZ153" i="46"/>
  <c r="AK153" i="46" s="1"/>
  <c r="CY153" i="46"/>
  <c r="AJ153" i="46" s="1"/>
  <c r="CX153" i="46"/>
  <c r="AI153" i="46" s="1"/>
  <c r="CW153" i="46"/>
  <c r="CV153" i="46"/>
  <c r="AG153" i="46" s="1"/>
  <c r="CU153" i="46"/>
  <c r="CT153" i="46"/>
  <c r="AE153" i="46" s="1"/>
  <c r="CS153" i="46"/>
  <c r="CR153" i="46"/>
  <c r="AC153" i="46" s="1"/>
  <c r="CQ153" i="46"/>
  <c r="AB153" i="46" s="1"/>
  <c r="CP153" i="46"/>
  <c r="AA153" i="46" s="1"/>
  <c r="CO153" i="46"/>
  <c r="Z153" i="46" s="1"/>
  <c r="CN153" i="46"/>
  <c r="Y153" i="46" s="1"/>
  <c r="CM153" i="46"/>
  <c r="CL153" i="46"/>
  <c r="W153" i="46" s="1"/>
  <c r="CK153" i="46"/>
  <c r="V153" i="46" s="1"/>
  <c r="CJ153" i="46"/>
  <c r="U153" i="46" s="1"/>
  <c r="CI153" i="46"/>
  <c r="T153" i="46" s="1"/>
  <c r="CH153" i="46"/>
  <c r="S153" i="46" s="1"/>
  <c r="CG153" i="46"/>
  <c r="CF153" i="46"/>
  <c r="Q153" i="46" s="1"/>
  <c r="CE153" i="46"/>
  <c r="P153" i="46" s="1"/>
  <c r="CD153" i="46"/>
  <c r="O153" i="46" s="1"/>
  <c r="CC153" i="46"/>
  <c r="CB153" i="46"/>
  <c r="M153" i="46" s="1"/>
  <c r="CA153" i="46"/>
  <c r="L153" i="46" s="1"/>
  <c r="BZ153" i="46"/>
  <c r="K153" i="44" s="1"/>
  <c r="BY153" i="46"/>
  <c r="BX153" i="46"/>
  <c r="I153" i="46" s="1"/>
  <c r="BW153" i="46"/>
  <c r="BV153" i="46"/>
  <c r="G153" i="46" s="1"/>
  <c r="BU153" i="46"/>
  <c r="F153" i="46" s="1"/>
  <c r="BT153" i="46"/>
  <c r="E153" i="46" s="1"/>
  <c r="BS153" i="46"/>
  <c r="D153" i="46" s="1"/>
  <c r="K153" i="46"/>
  <c r="B153" i="46"/>
  <c r="B153" i="44" s="1"/>
  <c r="A153" i="46"/>
  <c r="A153" i="44" s="1"/>
  <c r="EF152" i="46"/>
  <c r="EE152" i="46"/>
  <c r="BP152" i="46" s="1"/>
  <c r="ED152" i="46"/>
  <c r="BO152" i="46" s="1"/>
  <c r="EC152" i="46"/>
  <c r="EB152" i="46"/>
  <c r="BM152" i="46" s="1"/>
  <c r="EA152" i="46"/>
  <c r="BL152" i="46" s="1"/>
  <c r="DZ152" i="46"/>
  <c r="DY152" i="46"/>
  <c r="BJ152" i="46" s="1"/>
  <c r="DX152" i="46"/>
  <c r="BI152" i="46" s="1"/>
  <c r="DW152" i="46"/>
  <c r="BH152" i="46" s="1"/>
  <c r="DV152" i="46"/>
  <c r="BG152" i="46" s="1"/>
  <c r="DU152" i="46"/>
  <c r="DT152" i="46"/>
  <c r="BE152" i="46" s="1"/>
  <c r="DS152" i="46"/>
  <c r="BD152" i="46" s="1"/>
  <c r="DR152" i="46"/>
  <c r="DQ152" i="46"/>
  <c r="BB152" i="46" s="1"/>
  <c r="DP152" i="46"/>
  <c r="DO152" i="46"/>
  <c r="AZ152" i="46" s="1"/>
  <c r="DN152" i="46"/>
  <c r="AY152" i="46" s="1"/>
  <c r="DM152" i="46"/>
  <c r="AX152" i="46" s="1"/>
  <c r="DL152" i="46"/>
  <c r="AW152" i="46" s="1"/>
  <c r="DK152" i="46"/>
  <c r="AV152" i="46" s="1"/>
  <c r="DJ152" i="46"/>
  <c r="DI152" i="46"/>
  <c r="AT152" i="46" s="1"/>
  <c r="DH152" i="46"/>
  <c r="AS152" i="46" s="1"/>
  <c r="DG152" i="46"/>
  <c r="AR152" i="46" s="1"/>
  <c r="DF152" i="46"/>
  <c r="AQ152" i="46" s="1"/>
  <c r="DE152" i="46"/>
  <c r="DD152" i="46"/>
  <c r="AO152" i="46" s="1"/>
  <c r="DC152" i="46"/>
  <c r="AN152" i="46" s="1"/>
  <c r="DB152" i="46"/>
  <c r="AM152" i="46" s="1"/>
  <c r="DA152" i="46"/>
  <c r="AL152" i="46" s="1"/>
  <c r="CZ152" i="46"/>
  <c r="CY152" i="46"/>
  <c r="AJ152" i="46" s="1"/>
  <c r="CX152" i="46"/>
  <c r="AI152" i="46" s="1"/>
  <c r="CW152" i="46"/>
  <c r="AH152" i="46" s="1"/>
  <c r="CV152" i="46"/>
  <c r="AG152" i="46" s="1"/>
  <c r="CU152" i="46"/>
  <c r="AF152" i="46" s="1"/>
  <c r="CT152" i="46"/>
  <c r="CS152" i="46"/>
  <c r="AD152" i="46" s="1"/>
  <c r="CR152" i="46"/>
  <c r="CQ152" i="46"/>
  <c r="AB152" i="46" s="1"/>
  <c r="CP152" i="46"/>
  <c r="AA152" i="46" s="1"/>
  <c r="CO152" i="46"/>
  <c r="CN152" i="46"/>
  <c r="Y152" i="46" s="1"/>
  <c r="CM152" i="46"/>
  <c r="X152" i="46" s="1"/>
  <c r="CL152" i="46"/>
  <c r="CK152" i="46"/>
  <c r="V152" i="46" s="1"/>
  <c r="CJ152" i="46"/>
  <c r="CI152" i="46"/>
  <c r="T152" i="46" s="1"/>
  <c r="CH152" i="46"/>
  <c r="S152" i="46" s="1"/>
  <c r="CG152" i="46"/>
  <c r="CF152" i="46"/>
  <c r="Q152" i="46" s="1"/>
  <c r="CE152" i="46"/>
  <c r="P152" i="46" s="1"/>
  <c r="CD152" i="46"/>
  <c r="CC152" i="46"/>
  <c r="N152" i="46" s="1"/>
  <c r="CB152" i="46"/>
  <c r="CA152" i="46"/>
  <c r="L152" i="46" s="1"/>
  <c r="BZ152" i="46"/>
  <c r="K152" i="46" s="1"/>
  <c r="BY152" i="46"/>
  <c r="BX152" i="46"/>
  <c r="I152" i="46" s="1"/>
  <c r="BW152" i="46"/>
  <c r="H152" i="46" s="1"/>
  <c r="BV152" i="46"/>
  <c r="BU152" i="46"/>
  <c r="F152" i="46" s="1"/>
  <c r="BT152" i="46"/>
  <c r="BS152" i="46"/>
  <c r="D152" i="46" s="1"/>
  <c r="B152" i="46"/>
  <c r="B152" i="44" s="1"/>
  <c r="A152" i="46"/>
  <c r="C152" i="46" s="1"/>
  <c r="C152" i="44" s="1"/>
  <c r="EF151" i="46"/>
  <c r="BQ151" i="46" s="1"/>
  <c r="EE151" i="46"/>
  <c r="BP151" i="46" s="1"/>
  <c r="ED151" i="46"/>
  <c r="BO151" i="44" s="1"/>
  <c r="EC151" i="46"/>
  <c r="BN151" i="46" s="1"/>
  <c r="EB151" i="46"/>
  <c r="EA151" i="46"/>
  <c r="BL151" i="46" s="1"/>
  <c r="DZ151" i="46"/>
  <c r="BK151" i="46" s="1"/>
  <c r="DY151" i="46"/>
  <c r="BJ151" i="46" s="1"/>
  <c r="DX151" i="46"/>
  <c r="BI151" i="46" s="1"/>
  <c r="DW151" i="46"/>
  <c r="BH151" i="46" s="1"/>
  <c r="DV151" i="46"/>
  <c r="BG151" i="46" s="1"/>
  <c r="DU151" i="46"/>
  <c r="BF151" i="46" s="1"/>
  <c r="DT151" i="46"/>
  <c r="DS151" i="46"/>
  <c r="BD151" i="46" s="1"/>
  <c r="DR151" i="46"/>
  <c r="DQ151" i="46"/>
  <c r="BB151" i="46" s="1"/>
  <c r="DP151" i="46"/>
  <c r="BA151" i="46" s="1"/>
  <c r="DO151" i="46"/>
  <c r="AZ151" i="46" s="1"/>
  <c r="DN151" i="46"/>
  <c r="DM151" i="46"/>
  <c r="AX151" i="46" s="1"/>
  <c r="DL151" i="46"/>
  <c r="DK151" i="46"/>
  <c r="AV151" i="46" s="1"/>
  <c r="DJ151" i="46"/>
  <c r="AU151" i="46" s="1"/>
  <c r="DI151" i="46"/>
  <c r="AT151" i="46" s="1"/>
  <c r="DH151" i="46"/>
  <c r="AS151" i="46" s="1"/>
  <c r="DG151" i="46"/>
  <c r="AR151" i="46" s="1"/>
  <c r="DF151" i="46"/>
  <c r="DE151" i="46"/>
  <c r="AP151" i="46" s="1"/>
  <c r="DD151" i="46"/>
  <c r="AO151" i="46" s="1"/>
  <c r="DC151" i="46"/>
  <c r="AN151" i="46" s="1"/>
  <c r="DB151" i="46"/>
  <c r="DA151" i="46"/>
  <c r="AL151" i="46" s="1"/>
  <c r="CZ151" i="46"/>
  <c r="AK151" i="46" s="1"/>
  <c r="CY151" i="46"/>
  <c r="AJ151" i="46" s="1"/>
  <c r="CX151" i="46"/>
  <c r="CW151" i="46"/>
  <c r="AH151" i="46" s="1"/>
  <c r="CV151" i="46"/>
  <c r="CU151" i="46"/>
  <c r="AF151" i="46" s="1"/>
  <c r="CT151" i="46"/>
  <c r="AE151" i="46" s="1"/>
  <c r="CS151" i="46"/>
  <c r="AD151" i="46" s="1"/>
  <c r="CR151" i="46"/>
  <c r="AC151" i="46" s="1"/>
  <c r="CQ151" i="46"/>
  <c r="AB151" i="46" s="1"/>
  <c r="CP151" i="46"/>
  <c r="AA151" i="46" s="1"/>
  <c r="CO151" i="46"/>
  <c r="Z151" i="46" s="1"/>
  <c r="CN151" i="46"/>
  <c r="CM151" i="46"/>
  <c r="X151" i="46" s="1"/>
  <c r="CL151" i="46"/>
  <c r="W151" i="46" s="1"/>
  <c r="CK151" i="46"/>
  <c r="V151" i="46" s="1"/>
  <c r="CJ151" i="46"/>
  <c r="U151" i="46" s="1"/>
  <c r="CI151" i="46"/>
  <c r="T151" i="46" s="1"/>
  <c r="CH151" i="46"/>
  <c r="S151" i="46" s="1"/>
  <c r="CG151" i="46"/>
  <c r="R151" i="46" s="1"/>
  <c r="CF151" i="46"/>
  <c r="Q151" i="46" s="1"/>
  <c r="CE151" i="46"/>
  <c r="P151" i="46" s="1"/>
  <c r="CD151" i="46"/>
  <c r="CC151" i="46"/>
  <c r="N151" i="46" s="1"/>
  <c r="CB151" i="46"/>
  <c r="M151" i="46" s="1"/>
  <c r="CA151" i="46"/>
  <c r="L151" i="46" s="1"/>
  <c r="BZ151" i="46"/>
  <c r="BY151" i="46"/>
  <c r="J151" i="46" s="1"/>
  <c r="BX151" i="46"/>
  <c r="BW151" i="46"/>
  <c r="H151" i="46" s="1"/>
  <c r="BV151" i="46"/>
  <c r="G151" i="46" s="1"/>
  <c r="BU151" i="46"/>
  <c r="F151" i="46" s="1"/>
  <c r="BT151" i="46"/>
  <c r="E151" i="46" s="1"/>
  <c r="BS151" i="46"/>
  <c r="D151" i="46" s="1"/>
  <c r="BO151" i="46"/>
  <c r="B151" i="46"/>
  <c r="B151" i="44" s="1"/>
  <c r="A151" i="46"/>
  <c r="A151" i="44" s="1"/>
  <c r="EF150" i="46"/>
  <c r="BQ150" i="46" s="1"/>
  <c r="EE150" i="46"/>
  <c r="ED150" i="46"/>
  <c r="BO150" i="46" s="1"/>
  <c r="EC150" i="46"/>
  <c r="BN150" i="46" s="1"/>
  <c r="EB150" i="46"/>
  <c r="BM150" i="46" s="1"/>
  <c r="EA150" i="46"/>
  <c r="BL150" i="46" s="1"/>
  <c r="DZ150" i="46"/>
  <c r="BK150" i="46" s="1"/>
  <c r="DY150" i="46"/>
  <c r="DX150" i="46"/>
  <c r="BI150" i="46" s="1"/>
  <c r="DW150" i="46"/>
  <c r="DV150" i="46"/>
  <c r="BG150" i="46" s="1"/>
  <c r="DU150" i="46"/>
  <c r="BF150" i="46" s="1"/>
  <c r="DT150" i="46"/>
  <c r="BE150" i="46" s="1"/>
  <c r="DS150" i="46"/>
  <c r="BD150" i="46" s="1"/>
  <c r="DR150" i="46"/>
  <c r="BC150" i="46" s="1"/>
  <c r="DQ150" i="46"/>
  <c r="DP150" i="46"/>
  <c r="BA150" i="46" s="1"/>
  <c r="DO150" i="46"/>
  <c r="AZ150" i="46" s="1"/>
  <c r="DN150" i="46"/>
  <c r="AY150" i="46" s="1"/>
  <c r="DM150" i="46"/>
  <c r="AX150" i="46" s="1"/>
  <c r="DL150" i="46"/>
  <c r="AW150" i="46" s="1"/>
  <c r="DK150" i="46"/>
  <c r="AV150" i="46" s="1"/>
  <c r="DJ150" i="46"/>
  <c r="AU150" i="46" s="1"/>
  <c r="DI150" i="46"/>
  <c r="DH150" i="46"/>
  <c r="AS150" i="46" s="1"/>
  <c r="DG150" i="46"/>
  <c r="AR150" i="46" s="1"/>
  <c r="DF150" i="46"/>
  <c r="AQ150" i="46" s="1"/>
  <c r="DE150" i="46"/>
  <c r="AP150" i="46" s="1"/>
  <c r="DD150" i="46"/>
  <c r="AO150" i="46" s="1"/>
  <c r="DC150" i="46"/>
  <c r="AN150" i="46" s="1"/>
  <c r="DB150" i="46"/>
  <c r="AM150" i="46" s="1"/>
  <c r="DA150" i="46"/>
  <c r="CZ150" i="46"/>
  <c r="AK150" i="46" s="1"/>
  <c r="CY150" i="46"/>
  <c r="AJ150" i="46" s="1"/>
  <c r="CX150" i="46"/>
  <c r="AI150" i="46" s="1"/>
  <c r="CW150" i="46"/>
  <c r="AH150" i="46" s="1"/>
  <c r="CV150" i="46"/>
  <c r="AG150" i="46" s="1"/>
  <c r="CU150" i="46"/>
  <c r="AF150" i="46" s="1"/>
  <c r="CT150" i="46"/>
  <c r="AE150" i="46" s="1"/>
  <c r="CS150" i="46"/>
  <c r="CR150" i="46"/>
  <c r="AC150" i="46" s="1"/>
  <c r="CQ150" i="46"/>
  <c r="CP150" i="46"/>
  <c r="AA150" i="46" s="1"/>
  <c r="CO150" i="46"/>
  <c r="Z150" i="46" s="1"/>
  <c r="CN150" i="46"/>
  <c r="Y150" i="46" s="1"/>
  <c r="CM150" i="46"/>
  <c r="CL150" i="46"/>
  <c r="W150" i="46" s="1"/>
  <c r="CK150" i="46"/>
  <c r="V150" i="46" s="1"/>
  <c r="CJ150" i="46"/>
  <c r="U150" i="46" s="1"/>
  <c r="CI150" i="46"/>
  <c r="T150" i="46" s="1"/>
  <c r="CH150" i="46"/>
  <c r="S150" i="46" s="1"/>
  <c r="CG150" i="46"/>
  <c r="R150" i="46" s="1"/>
  <c r="CF150" i="46"/>
  <c r="Q150" i="46" s="1"/>
  <c r="CE150" i="46"/>
  <c r="P150" i="46" s="1"/>
  <c r="CD150" i="46"/>
  <c r="O150" i="46" s="1"/>
  <c r="CC150" i="46"/>
  <c r="N150" i="46" s="1"/>
  <c r="CB150" i="46"/>
  <c r="M150" i="46" s="1"/>
  <c r="CA150" i="46"/>
  <c r="BZ150" i="46"/>
  <c r="K150" i="46" s="1"/>
  <c r="BY150" i="46"/>
  <c r="J150" i="46" s="1"/>
  <c r="BX150" i="46"/>
  <c r="I150" i="46" s="1"/>
  <c r="BW150" i="46"/>
  <c r="H150" i="46" s="1"/>
  <c r="BV150" i="46"/>
  <c r="G150" i="46" s="1"/>
  <c r="BU150" i="46"/>
  <c r="BT150" i="46"/>
  <c r="E150" i="46" s="1"/>
  <c r="BS150" i="46"/>
  <c r="D150" i="46" s="1"/>
  <c r="B150" i="46"/>
  <c r="B150" i="44" s="1"/>
  <c r="A150" i="46"/>
  <c r="A150" i="44" s="1"/>
  <c r="EF149" i="46"/>
  <c r="BQ149" i="46" s="1"/>
  <c r="EE149" i="46"/>
  <c r="ED149" i="46"/>
  <c r="BO149" i="44" s="1"/>
  <c r="EC149" i="46"/>
  <c r="BN149" i="46" s="1"/>
  <c r="EB149" i="46"/>
  <c r="BM149" i="46" s="1"/>
  <c r="EA149" i="46"/>
  <c r="BL149" i="46" s="1"/>
  <c r="DZ149" i="46"/>
  <c r="DY149" i="46"/>
  <c r="BJ149" i="46" s="1"/>
  <c r="DX149" i="46"/>
  <c r="BI149" i="46" s="1"/>
  <c r="DW149" i="46"/>
  <c r="BH149" i="46" s="1"/>
  <c r="DV149" i="46"/>
  <c r="BG149" i="46" s="1"/>
  <c r="DU149" i="46"/>
  <c r="DT149" i="46"/>
  <c r="BE149" i="46" s="1"/>
  <c r="DS149" i="46"/>
  <c r="BD149" i="46" s="1"/>
  <c r="DR149" i="46"/>
  <c r="BC149" i="46" s="1"/>
  <c r="DQ149" i="46"/>
  <c r="BB149" i="46" s="1"/>
  <c r="DP149" i="46"/>
  <c r="BA149" i="46" s="1"/>
  <c r="DO149" i="46"/>
  <c r="AZ149" i="46" s="1"/>
  <c r="DN149" i="46"/>
  <c r="AY149" i="46" s="1"/>
  <c r="DM149" i="46"/>
  <c r="DL149" i="46"/>
  <c r="AW149" i="46" s="1"/>
  <c r="DK149" i="46"/>
  <c r="AV149" i="46" s="1"/>
  <c r="DJ149" i="46"/>
  <c r="DI149" i="46"/>
  <c r="AT149" i="46" s="1"/>
  <c r="DH149" i="46"/>
  <c r="AS149" i="46" s="1"/>
  <c r="DG149" i="46"/>
  <c r="AR149" i="46" s="1"/>
  <c r="DF149" i="46"/>
  <c r="AQ149" i="46" s="1"/>
  <c r="DE149" i="46"/>
  <c r="DD149" i="46"/>
  <c r="AO149" i="46" s="1"/>
  <c r="DC149" i="46"/>
  <c r="AN149" i="46" s="1"/>
  <c r="DB149" i="46"/>
  <c r="DA149" i="46"/>
  <c r="AL149" i="46" s="1"/>
  <c r="CZ149" i="46"/>
  <c r="AK149" i="46" s="1"/>
  <c r="CY149" i="46"/>
  <c r="CX149" i="46"/>
  <c r="AI149" i="46" s="1"/>
  <c r="CW149" i="46"/>
  <c r="CV149" i="46"/>
  <c r="AG149" i="46" s="1"/>
  <c r="CU149" i="46"/>
  <c r="AF149" i="46" s="1"/>
  <c r="CT149" i="46"/>
  <c r="CS149" i="46"/>
  <c r="AD149" i="46" s="1"/>
  <c r="CR149" i="46"/>
  <c r="AC149" i="46" s="1"/>
  <c r="CQ149" i="46"/>
  <c r="AB149" i="46" s="1"/>
  <c r="CP149" i="46"/>
  <c r="AA149" i="46" s="1"/>
  <c r="CO149" i="46"/>
  <c r="CN149" i="46"/>
  <c r="Y149" i="46" s="1"/>
  <c r="CM149" i="46"/>
  <c r="X149" i="46" s="1"/>
  <c r="CL149" i="46"/>
  <c r="W149" i="46" s="1"/>
  <c r="CK149" i="46"/>
  <c r="V149" i="46" s="1"/>
  <c r="CJ149" i="46"/>
  <c r="U149" i="46" s="1"/>
  <c r="CI149" i="46"/>
  <c r="T149" i="46" s="1"/>
  <c r="CH149" i="46"/>
  <c r="S149" i="46" s="1"/>
  <c r="CG149" i="46"/>
  <c r="R149" i="46" s="1"/>
  <c r="CF149" i="46"/>
  <c r="Q149" i="46" s="1"/>
  <c r="CE149" i="46"/>
  <c r="P149" i="46" s="1"/>
  <c r="CD149" i="46"/>
  <c r="CC149" i="46"/>
  <c r="N149" i="46" s="1"/>
  <c r="CB149" i="46"/>
  <c r="M149" i="46" s="1"/>
  <c r="CA149" i="46"/>
  <c r="BZ149" i="46"/>
  <c r="K149" i="46" s="1"/>
  <c r="BY149" i="46"/>
  <c r="BX149" i="46"/>
  <c r="I149" i="46" s="1"/>
  <c r="BW149" i="46"/>
  <c r="H149" i="46" s="1"/>
  <c r="BV149" i="46"/>
  <c r="BU149" i="46"/>
  <c r="F149" i="46" s="1"/>
  <c r="BT149" i="46"/>
  <c r="E149" i="46" s="1"/>
  <c r="BS149" i="46"/>
  <c r="D149" i="46" s="1"/>
  <c r="BO149" i="46"/>
  <c r="B149" i="46"/>
  <c r="B149" i="44" s="1"/>
  <c r="A149" i="46"/>
  <c r="A147" i="27" s="1"/>
  <c r="EF148" i="46"/>
  <c r="EE148" i="46"/>
  <c r="ED148" i="46"/>
  <c r="BO148" i="46" s="1"/>
  <c r="EC148" i="46"/>
  <c r="BN148" i="46" s="1"/>
  <c r="EB148" i="46"/>
  <c r="BM148" i="46" s="1"/>
  <c r="EA148" i="46"/>
  <c r="BL148" i="46" s="1"/>
  <c r="DZ148" i="46"/>
  <c r="BK148" i="46" s="1"/>
  <c r="DY148" i="46"/>
  <c r="BJ148" i="46" s="1"/>
  <c r="DX148" i="46"/>
  <c r="BI148" i="46" s="1"/>
  <c r="DW148" i="46"/>
  <c r="DV148" i="46"/>
  <c r="BG148" i="46" s="1"/>
  <c r="DU148" i="46"/>
  <c r="BF148" i="46" s="1"/>
  <c r="DT148" i="46"/>
  <c r="DS148" i="46"/>
  <c r="BD148" i="46" s="1"/>
  <c r="DR148" i="46"/>
  <c r="DQ148" i="46"/>
  <c r="BB148" i="46" s="1"/>
  <c r="DP148" i="46"/>
  <c r="BA148" i="46" s="1"/>
  <c r="DO148" i="46"/>
  <c r="DN148" i="46"/>
  <c r="AY148" i="46" s="1"/>
  <c r="DM148" i="46"/>
  <c r="AX148" i="46" s="1"/>
  <c r="DL148" i="46"/>
  <c r="DK148" i="46"/>
  <c r="AV148" i="46" s="1"/>
  <c r="DJ148" i="46"/>
  <c r="DI148" i="46"/>
  <c r="AT148" i="46" s="1"/>
  <c r="DH148" i="46"/>
  <c r="AS148" i="46" s="1"/>
  <c r="DG148" i="46"/>
  <c r="DF148" i="46"/>
  <c r="AQ148" i="46" s="1"/>
  <c r="DE148" i="46"/>
  <c r="AP148" i="46" s="1"/>
  <c r="DD148" i="46"/>
  <c r="AO148" i="46" s="1"/>
  <c r="DC148" i="46"/>
  <c r="AN148" i="46" s="1"/>
  <c r="DB148" i="46"/>
  <c r="DA148" i="46"/>
  <c r="AL148" i="46" s="1"/>
  <c r="CZ148" i="46"/>
  <c r="AK148" i="46" s="1"/>
  <c r="CY148" i="46"/>
  <c r="CX148" i="46"/>
  <c r="AI148" i="46" s="1"/>
  <c r="CW148" i="46"/>
  <c r="AH148" i="46" s="1"/>
  <c r="CV148" i="46"/>
  <c r="AG148" i="46" s="1"/>
  <c r="CU148" i="46"/>
  <c r="AF148" i="46" s="1"/>
  <c r="CT148" i="46"/>
  <c r="CS148" i="46"/>
  <c r="AD148" i="46" s="1"/>
  <c r="CR148" i="46"/>
  <c r="AC148" i="46" s="1"/>
  <c r="CQ148" i="46"/>
  <c r="CP148" i="46"/>
  <c r="AA148" i="46" s="1"/>
  <c r="CO148" i="46"/>
  <c r="Z148" i="46" s="1"/>
  <c r="CN148" i="46"/>
  <c r="CM148" i="46"/>
  <c r="X148" i="46" s="1"/>
  <c r="CL148" i="46"/>
  <c r="W148" i="46" s="1"/>
  <c r="CK148" i="46"/>
  <c r="V148" i="46" s="1"/>
  <c r="CJ148" i="46"/>
  <c r="U148" i="46" s="1"/>
  <c r="CI148" i="46"/>
  <c r="CH148" i="46"/>
  <c r="S148" i="46" s="1"/>
  <c r="CG148" i="46"/>
  <c r="R148" i="46" s="1"/>
  <c r="CF148" i="46"/>
  <c r="Q148" i="46" s="1"/>
  <c r="CE148" i="46"/>
  <c r="P148" i="46" s="1"/>
  <c r="CD148" i="46"/>
  <c r="CC148" i="46"/>
  <c r="N148" i="46" s="1"/>
  <c r="CB148" i="46"/>
  <c r="CA148" i="46"/>
  <c r="BZ148" i="46"/>
  <c r="K148" i="46" s="1"/>
  <c r="BY148" i="46"/>
  <c r="J148" i="46" s="1"/>
  <c r="BX148" i="46"/>
  <c r="BW148" i="46"/>
  <c r="H148" i="46" s="1"/>
  <c r="BV148" i="46"/>
  <c r="BU148" i="46"/>
  <c r="F148" i="46" s="1"/>
  <c r="BT148" i="46"/>
  <c r="E148" i="46" s="1"/>
  <c r="BS148" i="46"/>
  <c r="B148" i="46"/>
  <c r="A148" i="46"/>
  <c r="A146" i="27" s="1"/>
  <c r="EF147" i="46"/>
  <c r="BQ147" i="46" s="1"/>
  <c r="EE147" i="46"/>
  <c r="BP147" i="46" s="1"/>
  <c r="ED147" i="46"/>
  <c r="EC147" i="46"/>
  <c r="BN147" i="46" s="1"/>
  <c r="EB147" i="46"/>
  <c r="BM147" i="46" s="1"/>
  <c r="EA147" i="46"/>
  <c r="DZ147" i="46"/>
  <c r="BK147" i="46" s="1"/>
  <c r="DY147" i="46"/>
  <c r="BJ147" i="46" s="1"/>
  <c r="DX147" i="46"/>
  <c r="BI147" i="46" s="1"/>
  <c r="DW147" i="46"/>
  <c r="BH147" i="46" s="1"/>
  <c r="DV147" i="46"/>
  <c r="DU147" i="46"/>
  <c r="BF147" i="46" s="1"/>
  <c r="DT147" i="46"/>
  <c r="BE147" i="46" s="1"/>
  <c r="DS147" i="46"/>
  <c r="DR147" i="46"/>
  <c r="BC147" i="46" s="1"/>
  <c r="DQ147" i="46"/>
  <c r="BB147" i="46" s="1"/>
  <c r="DP147" i="46"/>
  <c r="BA147" i="46" s="1"/>
  <c r="DO147" i="46"/>
  <c r="AZ147" i="46" s="1"/>
  <c r="DN147" i="46"/>
  <c r="DM147" i="46"/>
  <c r="AX147" i="46" s="1"/>
  <c r="DL147" i="46"/>
  <c r="AW147" i="46" s="1"/>
  <c r="DK147" i="46"/>
  <c r="DJ147" i="46"/>
  <c r="AU147" i="46" s="1"/>
  <c r="DI147" i="46"/>
  <c r="AT147" i="46" s="1"/>
  <c r="DH147" i="46"/>
  <c r="DG147" i="46"/>
  <c r="AR147" i="46" s="1"/>
  <c r="DF147" i="46"/>
  <c r="AQ147" i="46" s="1"/>
  <c r="DE147" i="46"/>
  <c r="AP147" i="46" s="1"/>
  <c r="DD147" i="46"/>
  <c r="AO147" i="46" s="1"/>
  <c r="DC147" i="46"/>
  <c r="AN147" i="46" s="1"/>
  <c r="DB147" i="46"/>
  <c r="AM147" i="46" s="1"/>
  <c r="DA147" i="46"/>
  <c r="AL147" i="46" s="1"/>
  <c r="CZ147" i="46"/>
  <c r="CY147" i="46"/>
  <c r="AJ147" i="46" s="1"/>
  <c r="CX147" i="46"/>
  <c r="CW147" i="46"/>
  <c r="AH147" i="46" s="1"/>
  <c r="CV147" i="46"/>
  <c r="AG147" i="46" s="1"/>
  <c r="CU147" i="46"/>
  <c r="CT147" i="46"/>
  <c r="AE147" i="46" s="1"/>
  <c r="CS147" i="46"/>
  <c r="AD147" i="46" s="1"/>
  <c r="CR147" i="46"/>
  <c r="AC147" i="46" s="1"/>
  <c r="CQ147" i="46"/>
  <c r="AB147" i="46" s="1"/>
  <c r="CP147" i="46"/>
  <c r="CO147" i="46"/>
  <c r="Z147" i="46" s="1"/>
  <c r="CN147" i="46"/>
  <c r="Y147" i="46" s="1"/>
  <c r="CM147" i="46"/>
  <c r="X147" i="46" s="1"/>
  <c r="CL147" i="46"/>
  <c r="W147" i="46" s="1"/>
  <c r="CK147" i="46"/>
  <c r="V147" i="46" s="1"/>
  <c r="CJ147" i="46"/>
  <c r="CI147" i="46"/>
  <c r="T147" i="46" s="1"/>
  <c r="CH147" i="46"/>
  <c r="CG147" i="46"/>
  <c r="R147" i="46" s="1"/>
  <c r="CF147" i="46"/>
  <c r="Q147" i="46" s="1"/>
  <c r="CE147" i="46"/>
  <c r="P147" i="46" s="1"/>
  <c r="CD147" i="46"/>
  <c r="O147" i="46" s="1"/>
  <c r="CC147" i="46"/>
  <c r="N147" i="46" s="1"/>
  <c r="CB147" i="46"/>
  <c r="M147" i="46" s="1"/>
  <c r="CA147" i="46"/>
  <c r="L147" i="46" s="1"/>
  <c r="BZ147" i="46"/>
  <c r="BY147" i="46"/>
  <c r="J147" i="46" s="1"/>
  <c r="BX147" i="46"/>
  <c r="I147" i="46" s="1"/>
  <c r="BW147" i="46"/>
  <c r="BV147" i="46"/>
  <c r="G147" i="46" s="1"/>
  <c r="BU147" i="46"/>
  <c r="F147" i="46" s="1"/>
  <c r="BT147" i="46"/>
  <c r="E147" i="46" s="1"/>
  <c r="BS147" i="46"/>
  <c r="D147" i="46" s="1"/>
  <c r="B147" i="46"/>
  <c r="B147" i="44" s="1"/>
  <c r="A147" i="46"/>
  <c r="A145" i="27" s="1"/>
  <c r="EF146" i="46"/>
  <c r="BQ146" i="46" s="1"/>
  <c r="EE146" i="46"/>
  <c r="BP146" i="46" s="1"/>
  <c r="ED146" i="46"/>
  <c r="BO146" i="46" s="1"/>
  <c r="EC146" i="46"/>
  <c r="BN146" i="46" s="1"/>
  <c r="EB146" i="46"/>
  <c r="BM146" i="46" s="1"/>
  <c r="EA146" i="46"/>
  <c r="BL146" i="46" s="1"/>
  <c r="DZ146" i="46"/>
  <c r="DY146" i="46"/>
  <c r="BJ146" i="46" s="1"/>
  <c r="DX146" i="46"/>
  <c r="BI146" i="46" s="1"/>
  <c r="DW146" i="46"/>
  <c r="BH146" i="46" s="1"/>
  <c r="DV146" i="46"/>
  <c r="BG146" i="46" s="1"/>
  <c r="DU146" i="46"/>
  <c r="BF146" i="46" s="1"/>
  <c r="DT146" i="46"/>
  <c r="DS146" i="46"/>
  <c r="BD146" i="46" s="1"/>
  <c r="DR146" i="46"/>
  <c r="BC146" i="46" s="1"/>
  <c r="DQ146" i="46"/>
  <c r="BB146" i="46" s="1"/>
  <c r="DP146" i="46"/>
  <c r="BA146" i="46" s="1"/>
  <c r="DO146" i="46"/>
  <c r="DN146" i="46"/>
  <c r="AY146" i="46" s="1"/>
  <c r="DM146" i="46"/>
  <c r="AX146" i="46" s="1"/>
  <c r="DL146" i="46"/>
  <c r="AW146" i="46" s="1"/>
  <c r="DK146" i="46"/>
  <c r="AV146" i="46" s="1"/>
  <c r="DJ146" i="46"/>
  <c r="DI146" i="46"/>
  <c r="AT146" i="46" s="1"/>
  <c r="DH146" i="46"/>
  <c r="AS146" i="46" s="1"/>
  <c r="DG146" i="46"/>
  <c r="AR146" i="46" s="1"/>
  <c r="DF146" i="46"/>
  <c r="AQ146" i="46" s="1"/>
  <c r="DE146" i="46"/>
  <c r="AP146" i="46" s="1"/>
  <c r="DD146" i="46"/>
  <c r="AO146" i="46" s="1"/>
  <c r="DC146" i="46"/>
  <c r="AN146" i="46" s="1"/>
  <c r="DB146" i="46"/>
  <c r="AM146" i="46" s="1"/>
  <c r="DA146" i="46"/>
  <c r="AL146" i="46" s="1"/>
  <c r="CZ146" i="46"/>
  <c r="AK146" i="46" s="1"/>
  <c r="CY146" i="46"/>
  <c r="AJ146" i="46" s="1"/>
  <c r="CX146" i="46"/>
  <c r="AI146" i="46" s="1"/>
  <c r="CW146" i="46"/>
  <c r="AH146" i="46" s="1"/>
  <c r="CV146" i="46"/>
  <c r="CU146" i="46"/>
  <c r="AF146" i="46" s="1"/>
  <c r="CT146" i="46"/>
  <c r="CS146" i="46"/>
  <c r="AD146" i="46" s="1"/>
  <c r="CR146" i="46"/>
  <c r="AC146" i="46" s="1"/>
  <c r="CQ146" i="46"/>
  <c r="CP146" i="46"/>
  <c r="AA146" i="46" s="1"/>
  <c r="CO146" i="46"/>
  <c r="Z146" i="46" s="1"/>
  <c r="CN146" i="46"/>
  <c r="Y146" i="46" s="1"/>
  <c r="CM146" i="46"/>
  <c r="CL146" i="46"/>
  <c r="CK146" i="46"/>
  <c r="V146" i="46" s="1"/>
  <c r="CJ146" i="46"/>
  <c r="U146" i="46" s="1"/>
  <c r="CI146" i="46"/>
  <c r="CH146" i="46"/>
  <c r="S146" i="46" s="1"/>
  <c r="CG146" i="46"/>
  <c r="R146" i="46" s="1"/>
  <c r="CF146" i="46"/>
  <c r="Q146" i="46" s="1"/>
  <c r="CE146" i="46"/>
  <c r="CD146" i="46"/>
  <c r="CC146" i="46"/>
  <c r="N146" i="46" s="1"/>
  <c r="CB146" i="46"/>
  <c r="M146" i="46" s="1"/>
  <c r="CA146" i="46"/>
  <c r="BZ146" i="46"/>
  <c r="K146" i="46" s="1"/>
  <c r="BY146" i="46"/>
  <c r="J146" i="46" s="1"/>
  <c r="BX146" i="46"/>
  <c r="BW146" i="46"/>
  <c r="H146" i="46" s="1"/>
  <c r="BV146" i="46"/>
  <c r="BU146" i="46"/>
  <c r="F146" i="46" s="1"/>
  <c r="BT146" i="46"/>
  <c r="E146" i="46" s="1"/>
  <c r="BS146" i="46"/>
  <c r="D146" i="46" s="1"/>
  <c r="B146" i="46"/>
  <c r="A146" i="46"/>
  <c r="A144" i="27" s="1"/>
  <c r="EF145" i="46"/>
  <c r="EE145" i="46"/>
  <c r="BP145" i="46" s="1"/>
  <c r="ED145" i="46"/>
  <c r="EC145" i="46"/>
  <c r="BN145" i="46" s="1"/>
  <c r="EB145" i="46"/>
  <c r="BM145" i="46" s="1"/>
  <c r="EA145" i="46"/>
  <c r="DZ145" i="46"/>
  <c r="BK145" i="46" s="1"/>
  <c r="DY145" i="46"/>
  <c r="BJ145" i="46" s="1"/>
  <c r="DX145" i="46"/>
  <c r="DW145" i="46"/>
  <c r="BH145" i="46" s="1"/>
  <c r="DV145" i="46"/>
  <c r="DU145" i="46"/>
  <c r="BF145" i="46" s="1"/>
  <c r="DT145" i="46"/>
  <c r="BE145" i="46" s="1"/>
  <c r="DS145" i="46"/>
  <c r="DR145" i="46"/>
  <c r="BC145" i="46" s="1"/>
  <c r="DQ145" i="46"/>
  <c r="BB145" i="46" s="1"/>
  <c r="DP145" i="46"/>
  <c r="BA145" i="46" s="1"/>
  <c r="DO145" i="46"/>
  <c r="AZ145" i="46" s="1"/>
  <c r="DN145" i="46"/>
  <c r="AY145" i="46" s="1"/>
  <c r="DM145" i="46"/>
  <c r="AX145" i="46" s="1"/>
  <c r="DL145" i="46"/>
  <c r="AW145" i="46" s="1"/>
  <c r="DK145" i="46"/>
  <c r="DJ145" i="46"/>
  <c r="AU145" i="46" s="1"/>
  <c r="DI145" i="46"/>
  <c r="AT145" i="46" s="1"/>
  <c r="DH145" i="46"/>
  <c r="DG145" i="46"/>
  <c r="AR145" i="46" s="1"/>
  <c r="DF145" i="46"/>
  <c r="AQ145" i="46" s="1"/>
  <c r="DE145" i="46"/>
  <c r="AP145" i="46" s="1"/>
  <c r="DD145" i="46"/>
  <c r="AO145" i="46" s="1"/>
  <c r="DC145" i="46"/>
  <c r="DB145" i="46"/>
  <c r="AM145" i="46" s="1"/>
  <c r="DA145" i="46"/>
  <c r="AL145" i="46" s="1"/>
  <c r="CZ145" i="46"/>
  <c r="AK145" i="46" s="1"/>
  <c r="CY145" i="46"/>
  <c r="AJ145" i="46" s="1"/>
  <c r="CX145" i="46"/>
  <c r="CW145" i="46"/>
  <c r="AH145" i="46" s="1"/>
  <c r="CV145" i="46"/>
  <c r="AG145" i="46" s="1"/>
  <c r="CU145" i="46"/>
  <c r="CT145" i="46"/>
  <c r="AE145" i="46" s="1"/>
  <c r="CS145" i="46"/>
  <c r="AD145" i="46" s="1"/>
  <c r="CR145" i="46"/>
  <c r="AC145" i="46" s="1"/>
  <c r="CQ145" i="46"/>
  <c r="AB145" i="46" s="1"/>
  <c r="CP145" i="46"/>
  <c r="CO145" i="46"/>
  <c r="Z145" i="46" s="1"/>
  <c r="CN145" i="46"/>
  <c r="Y145" i="46" s="1"/>
  <c r="CM145" i="46"/>
  <c r="CL145" i="46"/>
  <c r="W145" i="46" s="1"/>
  <c r="CK145" i="46"/>
  <c r="V145" i="46" s="1"/>
  <c r="CJ145" i="46"/>
  <c r="CI145" i="46"/>
  <c r="T145" i="46" s="1"/>
  <c r="CH145" i="46"/>
  <c r="S145" i="46" s="1"/>
  <c r="CG145" i="46"/>
  <c r="R145" i="46" s="1"/>
  <c r="CF145" i="46"/>
  <c r="Q145" i="46" s="1"/>
  <c r="CE145" i="46"/>
  <c r="P145" i="46" s="1"/>
  <c r="CD145" i="46"/>
  <c r="O145" i="46" s="1"/>
  <c r="CC145" i="46"/>
  <c r="N145" i="46" s="1"/>
  <c r="CB145" i="46"/>
  <c r="M145" i="46" s="1"/>
  <c r="CA145" i="46"/>
  <c r="L145" i="46" s="1"/>
  <c r="BZ145" i="46"/>
  <c r="K145" i="46" s="1"/>
  <c r="BY145" i="46"/>
  <c r="J145" i="46" s="1"/>
  <c r="BX145" i="46"/>
  <c r="I145" i="46" s="1"/>
  <c r="BW145" i="46"/>
  <c r="H145" i="46" s="1"/>
  <c r="BV145" i="46"/>
  <c r="G145" i="46" s="1"/>
  <c r="BU145" i="46"/>
  <c r="F145" i="46" s="1"/>
  <c r="BT145" i="46"/>
  <c r="E145" i="46" s="1"/>
  <c r="BS145" i="46"/>
  <c r="D145" i="46" s="1"/>
  <c r="B145" i="46"/>
  <c r="B145" i="44" s="1"/>
  <c r="A145" i="46"/>
  <c r="A143" i="27" s="1"/>
  <c r="EF144" i="46"/>
  <c r="EE144" i="46"/>
  <c r="ED144" i="46"/>
  <c r="BO144" i="44" s="1"/>
  <c r="EC144" i="46"/>
  <c r="BN144" i="46" s="1"/>
  <c r="EB144" i="46"/>
  <c r="BM144" i="46" s="1"/>
  <c r="EA144" i="46"/>
  <c r="DZ144" i="46"/>
  <c r="BK144" i="46" s="1"/>
  <c r="DY144" i="46"/>
  <c r="BJ144" i="46" s="1"/>
  <c r="DX144" i="46"/>
  <c r="BI144" i="46" s="1"/>
  <c r="DW144" i="46"/>
  <c r="BH144" i="46" s="1"/>
  <c r="DV144" i="46"/>
  <c r="BG144" i="46" s="1"/>
  <c r="DU144" i="46"/>
  <c r="BF144" i="46" s="1"/>
  <c r="DT144" i="46"/>
  <c r="BE144" i="46" s="1"/>
  <c r="DS144" i="46"/>
  <c r="DR144" i="46"/>
  <c r="DQ144" i="46"/>
  <c r="DP144" i="46"/>
  <c r="DO144" i="46"/>
  <c r="DN144" i="46"/>
  <c r="AY144" i="46" s="1"/>
  <c r="DM144" i="46"/>
  <c r="AX144" i="46" s="1"/>
  <c r="DL144" i="46"/>
  <c r="AW144" i="46" s="1"/>
  <c r="DK144" i="46"/>
  <c r="AV144" i="46" s="1"/>
  <c r="DJ144" i="46"/>
  <c r="DI144" i="46"/>
  <c r="DH144" i="46"/>
  <c r="DG144" i="46"/>
  <c r="DF144" i="46"/>
  <c r="AQ144" i="46" s="1"/>
  <c r="DE144" i="46"/>
  <c r="AP144" i="46" s="1"/>
  <c r="DD144" i="46"/>
  <c r="DC144" i="46"/>
  <c r="DB144" i="46"/>
  <c r="DA144" i="46"/>
  <c r="CZ144" i="46"/>
  <c r="CY144" i="46"/>
  <c r="CX144" i="46"/>
  <c r="AI144" i="46" s="1"/>
  <c r="CW144" i="46"/>
  <c r="AH144" i="46" s="1"/>
  <c r="CV144" i="46"/>
  <c r="AG144" i="46" s="1"/>
  <c r="CU144" i="46"/>
  <c r="AF144" i="46" s="1"/>
  <c r="CT144" i="46"/>
  <c r="CS144" i="46"/>
  <c r="CR144" i="46"/>
  <c r="CQ144" i="46"/>
  <c r="AB144" i="46" s="1"/>
  <c r="CP144" i="46"/>
  <c r="AA144" i="46" s="1"/>
  <c r="CO144" i="46"/>
  <c r="Z144" i="46" s="1"/>
  <c r="CN144" i="46"/>
  <c r="CM144" i="46"/>
  <c r="X144" i="46" s="1"/>
  <c r="CL144" i="46"/>
  <c r="CK144" i="46"/>
  <c r="CJ144" i="46"/>
  <c r="CI144" i="46"/>
  <c r="CH144" i="46"/>
  <c r="S144" i="46" s="1"/>
  <c r="CG144" i="46"/>
  <c r="R144" i="46" s="1"/>
  <c r="CF144" i="46"/>
  <c r="CE144" i="46"/>
  <c r="P144" i="46" s="1"/>
  <c r="CD144" i="46"/>
  <c r="O144" i="46" s="1"/>
  <c r="CC144" i="46"/>
  <c r="CB144" i="46"/>
  <c r="CA144" i="46"/>
  <c r="L144" i="46" s="1"/>
  <c r="BZ144" i="46"/>
  <c r="K144" i="46" s="1"/>
  <c r="BY144" i="46"/>
  <c r="J144" i="46" s="1"/>
  <c r="BX144" i="46"/>
  <c r="I144" i="46" s="1"/>
  <c r="BW144" i="46"/>
  <c r="H144" i="46" s="1"/>
  <c r="BV144" i="46"/>
  <c r="BU144" i="46"/>
  <c r="BT144" i="46"/>
  <c r="BS144" i="46"/>
  <c r="D144" i="46" s="1"/>
  <c r="BO144" i="46"/>
  <c r="B144" i="46"/>
  <c r="B144" i="44" s="1"/>
  <c r="A144" i="46"/>
  <c r="A142" i="27" s="1"/>
  <c r="EF143" i="46"/>
  <c r="EE143" i="46"/>
  <c r="ED143" i="46"/>
  <c r="BO143" i="44" s="1"/>
  <c r="EC143" i="46"/>
  <c r="BN143" i="46" s="1"/>
  <c r="EB143" i="46"/>
  <c r="EA143" i="46"/>
  <c r="BL143" i="46" s="1"/>
  <c r="DZ143" i="46"/>
  <c r="BK143" i="46" s="1"/>
  <c r="DY143" i="46"/>
  <c r="BJ143" i="46" s="1"/>
  <c r="DX143" i="46"/>
  <c r="BI143" i="46" s="1"/>
  <c r="DW143" i="46"/>
  <c r="DV143" i="46"/>
  <c r="DU143" i="46"/>
  <c r="DT143" i="46"/>
  <c r="BE143" i="46" s="1"/>
  <c r="DS143" i="46"/>
  <c r="BD143" i="46" s="1"/>
  <c r="DR143" i="46"/>
  <c r="BC143" i="46" s="1"/>
  <c r="DQ143" i="46"/>
  <c r="BB143" i="46" s="1"/>
  <c r="DP143" i="46"/>
  <c r="BA143" i="46" s="1"/>
  <c r="DO143" i="46"/>
  <c r="AZ143" i="46" s="1"/>
  <c r="DN143" i="46"/>
  <c r="DM143" i="46"/>
  <c r="DL143" i="46"/>
  <c r="AW143" i="46" s="1"/>
  <c r="DK143" i="46"/>
  <c r="AV143" i="46" s="1"/>
  <c r="DJ143" i="46"/>
  <c r="AU143" i="46" s="1"/>
  <c r="DI143" i="46"/>
  <c r="AT143" i="46" s="1"/>
  <c r="DH143" i="46"/>
  <c r="AS143" i="46" s="1"/>
  <c r="DG143" i="46"/>
  <c r="DF143" i="46"/>
  <c r="DE143" i="46"/>
  <c r="DD143" i="46"/>
  <c r="AO143" i="46" s="1"/>
  <c r="DC143" i="46"/>
  <c r="AN143" i="46" s="1"/>
  <c r="DB143" i="46"/>
  <c r="AM143" i="46" s="1"/>
  <c r="DA143" i="46"/>
  <c r="AL143" i="46" s="1"/>
  <c r="CZ143" i="46"/>
  <c r="AK143" i="46" s="1"/>
  <c r="CY143" i="46"/>
  <c r="CX143" i="46"/>
  <c r="CW143" i="46"/>
  <c r="AH143" i="46" s="1"/>
  <c r="CV143" i="46"/>
  <c r="CU143" i="46"/>
  <c r="AF143" i="46" s="1"/>
  <c r="CT143" i="46"/>
  <c r="AE143" i="46" s="1"/>
  <c r="CS143" i="46"/>
  <c r="AD143" i="46" s="1"/>
  <c r="CR143" i="46"/>
  <c r="AC143" i="46" s="1"/>
  <c r="CQ143" i="46"/>
  <c r="CP143" i="46"/>
  <c r="CO143" i="46"/>
  <c r="Z143" i="46" s="1"/>
  <c r="CN143" i="46"/>
  <c r="Y143" i="46" s="1"/>
  <c r="CM143" i="46"/>
  <c r="X143" i="46" s="1"/>
  <c r="CL143" i="46"/>
  <c r="W143" i="46" s="1"/>
  <c r="CK143" i="46"/>
  <c r="V143" i="46" s="1"/>
  <c r="CJ143" i="46"/>
  <c r="U143" i="46" s="1"/>
  <c r="CI143" i="46"/>
  <c r="CH143" i="46"/>
  <c r="CG143" i="46"/>
  <c r="CF143" i="46"/>
  <c r="CE143" i="46"/>
  <c r="P143" i="46" s="1"/>
  <c r="CD143" i="46"/>
  <c r="O143" i="46" s="1"/>
  <c r="CC143" i="46"/>
  <c r="CB143" i="46"/>
  <c r="M143" i="46" s="1"/>
  <c r="CA143" i="46"/>
  <c r="BZ143" i="46"/>
  <c r="BY143" i="46"/>
  <c r="J143" i="46" s="1"/>
  <c r="BX143" i="46"/>
  <c r="I143" i="46" s="1"/>
  <c r="BW143" i="46"/>
  <c r="H143" i="46" s="1"/>
  <c r="BV143" i="46"/>
  <c r="G143" i="46" s="1"/>
  <c r="BU143" i="46"/>
  <c r="F143" i="46" s="1"/>
  <c r="BT143" i="46"/>
  <c r="E143" i="46" s="1"/>
  <c r="BS143" i="46"/>
  <c r="BO143" i="46"/>
  <c r="B143" i="46"/>
  <c r="B143" i="44" s="1"/>
  <c r="A143" i="46"/>
  <c r="EF142" i="46"/>
  <c r="BQ142" i="46" s="1"/>
  <c r="EE142" i="46"/>
  <c r="BP142" i="46" s="1"/>
  <c r="ED142" i="46"/>
  <c r="BO142" i="46" s="1"/>
  <c r="EC142" i="46"/>
  <c r="EB142" i="46"/>
  <c r="EA142" i="46"/>
  <c r="DZ142" i="46"/>
  <c r="BK142" i="46" s="1"/>
  <c r="DY142" i="46"/>
  <c r="DX142" i="46"/>
  <c r="BI142" i="46" s="1"/>
  <c r="DW142" i="46"/>
  <c r="BH142" i="46" s="1"/>
  <c r="DV142" i="46"/>
  <c r="BG142" i="46" s="1"/>
  <c r="DU142" i="46"/>
  <c r="DT142" i="46"/>
  <c r="BE142" i="46" s="1"/>
  <c r="DS142" i="46"/>
  <c r="DR142" i="46"/>
  <c r="BC142" i="46" s="1"/>
  <c r="DQ142" i="46"/>
  <c r="DP142" i="46"/>
  <c r="BA142" i="46" s="1"/>
  <c r="DO142" i="46"/>
  <c r="AZ142" i="46" s="1"/>
  <c r="DN142" i="46"/>
  <c r="AY142" i="46" s="1"/>
  <c r="DM142" i="46"/>
  <c r="AX142" i="46" s="1"/>
  <c r="DL142" i="46"/>
  <c r="DK142" i="46"/>
  <c r="DJ142" i="46"/>
  <c r="DI142" i="46"/>
  <c r="AT142" i="46" s="1"/>
  <c r="DH142" i="46"/>
  <c r="AS142" i="46" s="1"/>
  <c r="DG142" i="46"/>
  <c r="AR142" i="46" s="1"/>
  <c r="DF142" i="46"/>
  <c r="AQ142" i="46" s="1"/>
  <c r="DE142" i="46"/>
  <c r="AP142" i="46" s="1"/>
  <c r="DD142" i="46"/>
  <c r="DC142" i="46"/>
  <c r="DB142" i="46"/>
  <c r="DA142" i="46"/>
  <c r="AL142" i="46" s="1"/>
  <c r="CZ142" i="46"/>
  <c r="AK142" i="46" s="1"/>
  <c r="CY142" i="46"/>
  <c r="AJ142" i="46" s="1"/>
  <c r="CX142" i="46"/>
  <c r="AI142" i="46" s="1"/>
  <c r="CW142" i="46"/>
  <c r="CV142" i="46"/>
  <c r="CU142" i="46"/>
  <c r="CT142" i="46"/>
  <c r="CS142" i="46"/>
  <c r="CR142" i="46"/>
  <c r="AC142" i="46" s="1"/>
  <c r="CQ142" i="46"/>
  <c r="AB142" i="46" s="1"/>
  <c r="CP142" i="46"/>
  <c r="AA142" i="46" s="1"/>
  <c r="CO142" i="46"/>
  <c r="Z142" i="46" s="1"/>
  <c r="CN142" i="46"/>
  <c r="Y142" i="46" s="1"/>
  <c r="CM142" i="46"/>
  <c r="CL142" i="46"/>
  <c r="CK142" i="46"/>
  <c r="CJ142" i="46"/>
  <c r="U142" i="46" s="1"/>
  <c r="CI142" i="46"/>
  <c r="T142" i="46" s="1"/>
  <c r="CH142" i="46"/>
  <c r="S142" i="46" s="1"/>
  <c r="CG142" i="46"/>
  <c r="CF142" i="46"/>
  <c r="Q142" i="46" s="1"/>
  <c r="CE142" i="46"/>
  <c r="CD142" i="46"/>
  <c r="CC142" i="46"/>
  <c r="CB142" i="46"/>
  <c r="M142" i="46" s="1"/>
  <c r="CA142" i="46"/>
  <c r="L142" i="46" s="1"/>
  <c r="BZ142" i="46"/>
  <c r="K142" i="46" s="1"/>
  <c r="BY142" i="46"/>
  <c r="J142" i="46" s="1"/>
  <c r="BX142" i="46"/>
  <c r="BW142" i="46"/>
  <c r="BV142" i="46"/>
  <c r="G142" i="46" s="1"/>
  <c r="BU142" i="46"/>
  <c r="F142" i="46" s="1"/>
  <c r="BT142" i="46"/>
  <c r="E142" i="46" s="1"/>
  <c r="BS142" i="46"/>
  <c r="D142" i="46" s="1"/>
  <c r="B142" i="46"/>
  <c r="B142" i="44" s="1"/>
  <c r="A142" i="46"/>
  <c r="A140" i="27" s="1"/>
  <c r="EF141" i="46"/>
  <c r="EE141" i="46"/>
  <c r="ED141" i="46"/>
  <c r="BO141" i="44" s="1"/>
  <c r="EC141" i="46"/>
  <c r="BN141" i="44" s="1"/>
  <c r="EB141" i="46"/>
  <c r="BM141" i="46" s="1"/>
  <c r="EA141" i="46"/>
  <c r="BL141" i="46" s="1"/>
  <c r="DZ141" i="46"/>
  <c r="DY141" i="46"/>
  <c r="DX141" i="46"/>
  <c r="BI141" i="46" s="1"/>
  <c r="DW141" i="46"/>
  <c r="DV141" i="46"/>
  <c r="DU141" i="46"/>
  <c r="DT141" i="46"/>
  <c r="BE141" i="46" s="1"/>
  <c r="DS141" i="46"/>
  <c r="BD141" i="46" s="1"/>
  <c r="DR141" i="46"/>
  <c r="BC141" i="46" s="1"/>
  <c r="DQ141" i="46"/>
  <c r="BB141" i="46" s="1"/>
  <c r="DP141" i="46"/>
  <c r="DO141" i="46"/>
  <c r="DN141" i="46"/>
  <c r="DM141" i="46"/>
  <c r="DL141" i="46"/>
  <c r="AW141" i="46" s="1"/>
  <c r="DK141" i="46"/>
  <c r="AV141" i="46" s="1"/>
  <c r="DJ141" i="46"/>
  <c r="AU141" i="46" s="1"/>
  <c r="DI141" i="46"/>
  <c r="DH141" i="46"/>
  <c r="AS141" i="46" s="1"/>
  <c r="DG141" i="46"/>
  <c r="DF141" i="46"/>
  <c r="DE141" i="46"/>
  <c r="AP141" i="46" s="1"/>
  <c r="DD141" i="46"/>
  <c r="AO141" i="46" s="1"/>
  <c r="DC141" i="46"/>
  <c r="AN141" i="46" s="1"/>
  <c r="DB141" i="46"/>
  <c r="AM141" i="46" s="1"/>
  <c r="DA141" i="46"/>
  <c r="CZ141" i="46"/>
  <c r="CY141" i="46"/>
  <c r="CX141" i="46"/>
  <c r="AI141" i="46" s="1"/>
  <c r="CW141" i="46"/>
  <c r="CV141" i="46"/>
  <c r="AG141" i="46" s="1"/>
  <c r="CU141" i="46"/>
  <c r="AF141" i="46" s="1"/>
  <c r="CT141" i="46"/>
  <c r="AE141" i="46" s="1"/>
  <c r="CS141" i="46"/>
  <c r="AD141" i="46" s="1"/>
  <c r="CR141" i="46"/>
  <c r="CQ141" i="46"/>
  <c r="CP141" i="46"/>
  <c r="AA141" i="46" s="1"/>
  <c r="CO141" i="46"/>
  <c r="Z141" i="46" s="1"/>
  <c r="CN141" i="46"/>
  <c r="Y141" i="46" s="1"/>
  <c r="CM141" i="46"/>
  <c r="X141" i="46" s="1"/>
  <c r="CL141" i="46"/>
  <c r="W141" i="46" s="1"/>
  <c r="CK141" i="46"/>
  <c r="V141" i="46" s="1"/>
  <c r="CJ141" i="46"/>
  <c r="U141" i="46" s="1"/>
  <c r="CI141" i="46"/>
  <c r="CH141" i="46"/>
  <c r="CG141" i="46"/>
  <c r="CF141" i="46"/>
  <c r="Q141" i="46" s="1"/>
  <c r="CE141" i="46"/>
  <c r="P141" i="46" s="1"/>
  <c r="CD141" i="46"/>
  <c r="O141" i="46" s="1"/>
  <c r="CC141" i="46"/>
  <c r="CB141" i="46"/>
  <c r="CA141" i="46"/>
  <c r="BZ141" i="46"/>
  <c r="K141" i="46" s="1"/>
  <c r="BY141" i="46"/>
  <c r="BX141" i="46"/>
  <c r="I141" i="46" s="1"/>
  <c r="BW141" i="46"/>
  <c r="H141" i="46" s="1"/>
  <c r="BV141" i="46"/>
  <c r="G141" i="46" s="1"/>
  <c r="BU141" i="46"/>
  <c r="F141" i="46" s="1"/>
  <c r="BT141" i="46"/>
  <c r="BS141" i="46"/>
  <c r="BO141" i="46"/>
  <c r="BN141" i="46"/>
  <c r="B141" i="46"/>
  <c r="A141" i="46"/>
  <c r="A139" i="27" s="1"/>
  <c r="EF140" i="46"/>
  <c r="BQ140" i="46" s="1"/>
  <c r="EE140" i="46"/>
  <c r="ED140" i="46"/>
  <c r="EC140" i="46"/>
  <c r="EB140" i="46"/>
  <c r="BM140" i="46" s="1"/>
  <c r="EA140" i="46"/>
  <c r="DZ140" i="46"/>
  <c r="BK140" i="46" s="1"/>
  <c r="DY140" i="46"/>
  <c r="BJ140" i="46" s="1"/>
  <c r="DX140" i="46"/>
  <c r="BI140" i="46" s="1"/>
  <c r="DW140" i="46"/>
  <c r="BH140" i="46" s="1"/>
  <c r="DV140" i="46"/>
  <c r="DU140" i="46"/>
  <c r="DT140" i="46"/>
  <c r="DS140" i="46"/>
  <c r="DR140" i="46"/>
  <c r="BC140" i="46" s="1"/>
  <c r="DQ140" i="46"/>
  <c r="BB140" i="46" s="1"/>
  <c r="DP140" i="46"/>
  <c r="BA140" i="46" s="1"/>
  <c r="DO140" i="46"/>
  <c r="AZ140" i="46" s="1"/>
  <c r="DN140" i="46"/>
  <c r="DM140" i="46"/>
  <c r="DL140" i="46"/>
  <c r="AW140" i="46" s="1"/>
  <c r="DK140" i="46"/>
  <c r="DJ140" i="46"/>
  <c r="AU140" i="46" s="1"/>
  <c r="DI140" i="46"/>
  <c r="AT140" i="46" s="1"/>
  <c r="DH140" i="46"/>
  <c r="AS140" i="46" s="1"/>
  <c r="DG140" i="46"/>
  <c r="DF140" i="46"/>
  <c r="DE140" i="46"/>
  <c r="DD140" i="46"/>
  <c r="AO140" i="46" s="1"/>
  <c r="DC140" i="46"/>
  <c r="DB140" i="46"/>
  <c r="AM140" i="46" s="1"/>
  <c r="DA140" i="46"/>
  <c r="AL140" i="46" s="1"/>
  <c r="CZ140" i="46"/>
  <c r="CY140" i="46"/>
  <c r="AJ140" i="46" s="1"/>
  <c r="CX140" i="46"/>
  <c r="CW140" i="46"/>
  <c r="CV140" i="46"/>
  <c r="CU140" i="46"/>
  <c r="CT140" i="46"/>
  <c r="AE140" i="46" s="1"/>
  <c r="CS140" i="46"/>
  <c r="AD140" i="46" s="1"/>
  <c r="CR140" i="46"/>
  <c r="AC140" i="46" s="1"/>
  <c r="CQ140" i="46"/>
  <c r="CP140" i="46"/>
  <c r="CO140" i="46"/>
  <c r="CN140" i="46"/>
  <c r="CM140" i="46"/>
  <c r="CL140" i="46"/>
  <c r="W140" i="46" s="1"/>
  <c r="CK140" i="46"/>
  <c r="V140" i="46" s="1"/>
  <c r="CJ140" i="46"/>
  <c r="U140" i="46" s="1"/>
  <c r="CI140" i="46"/>
  <c r="T140" i="46" s="1"/>
  <c r="CH140" i="46"/>
  <c r="CG140" i="46"/>
  <c r="CF140" i="46"/>
  <c r="CE140" i="46"/>
  <c r="CD140" i="46"/>
  <c r="O140" i="46" s="1"/>
  <c r="CC140" i="46"/>
  <c r="N140" i="46" s="1"/>
  <c r="CB140" i="46"/>
  <c r="M140" i="46" s="1"/>
  <c r="CA140" i="46"/>
  <c r="L140" i="46" s="1"/>
  <c r="BZ140" i="46"/>
  <c r="BY140" i="46"/>
  <c r="BX140" i="46"/>
  <c r="I140" i="46" s="1"/>
  <c r="BW140" i="46"/>
  <c r="BV140" i="46"/>
  <c r="G140" i="46" s="1"/>
  <c r="BU140" i="46"/>
  <c r="F140" i="46" s="1"/>
  <c r="BT140" i="46"/>
  <c r="E140" i="46" s="1"/>
  <c r="BS140" i="46"/>
  <c r="D140" i="46" s="1"/>
  <c r="B140" i="46"/>
  <c r="B140" i="44" s="1"/>
  <c r="A140" i="46"/>
  <c r="A138" i="27" s="1"/>
  <c r="EF139" i="46"/>
  <c r="BQ139" i="46" s="1"/>
  <c r="EE139" i="46"/>
  <c r="ED139" i="46"/>
  <c r="EC139" i="46"/>
  <c r="BN139" i="46" s="1"/>
  <c r="EB139" i="46"/>
  <c r="BM139" i="46" s="1"/>
  <c r="EA139" i="46"/>
  <c r="BL139" i="46" s="1"/>
  <c r="DZ139" i="46"/>
  <c r="DY139" i="46"/>
  <c r="DX139" i="46"/>
  <c r="BI139" i="46" s="1"/>
  <c r="DW139" i="46"/>
  <c r="BH139" i="46" s="1"/>
  <c r="DV139" i="46"/>
  <c r="BG139" i="46" s="1"/>
  <c r="DU139" i="46"/>
  <c r="BF139" i="46" s="1"/>
  <c r="DT139" i="46"/>
  <c r="BE139" i="46" s="1"/>
  <c r="DS139" i="46"/>
  <c r="BD139" i="46" s="1"/>
  <c r="DR139" i="46"/>
  <c r="DQ139" i="46"/>
  <c r="DP139" i="46"/>
  <c r="DO139" i="46"/>
  <c r="DN139" i="46"/>
  <c r="AY139" i="46" s="1"/>
  <c r="DM139" i="46"/>
  <c r="AX139" i="46" s="1"/>
  <c r="DL139" i="46"/>
  <c r="AW139" i="46" s="1"/>
  <c r="DK139" i="46"/>
  <c r="DJ139" i="46"/>
  <c r="DI139" i="46"/>
  <c r="DH139" i="46"/>
  <c r="DG139" i="46"/>
  <c r="DF139" i="46"/>
  <c r="AQ139" i="46" s="1"/>
  <c r="DE139" i="46"/>
  <c r="AP139" i="46" s="1"/>
  <c r="DD139" i="46"/>
  <c r="AO139" i="46" s="1"/>
  <c r="DC139" i="46"/>
  <c r="AN139" i="46" s="1"/>
  <c r="DB139" i="46"/>
  <c r="DA139" i="46"/>
  <c r="CZ139" i="46"/>
  <c r="AK139" i="46" s="1"/>
  <c r="CY139" i="46"/>
  <c r="CX139" i="46"/>
  <c r="AI139" i="46" s="1"/>
  <c r="CW139" i="46"/>
  <c r="AH139" i="46" s="1"/>
  <c r="CV139" i="46"/>
  <c r="AG139" i="46" s="1"/>
  <c r="CU139" i="46"/>
  <c r="CT139" i="46"/>
  <c r="AE139" i="46" s="1"/>
  <c r="CS139" i="46"/>
  <c r="CR139" i="46"/>
  <c r="AC139" i="46" s="1"/>
  <c r="CQ139" i="46"/>
  <c r="AB139" i="46" s="1"/>
  <c r="CP139" i="46"/>
  <c r="AA139" i="46" s="1"/>
  <c r="CO139" i="46"/>
  <c r="Z139" i="46" s="1"/>
  <c r="CN139" i="46"/>
  <c r="Y139" i="46" s="1"/>
  <c r="CM139" i="46"/>
  <c r="X139" i="46" s="1"/>
  <c r="CL139" i="46"/>
  <c r="W139" i="46" s="1"/>
  <c r="CK139" i="46"/>
  <c r="CJ139" i="46"/>
  <c r="CI139" i="46"/>
  <c r="CH139" i="46"/>
  <c r="S139" i="46" s="1"/>
  <c r="CG139" i="46"/>
  <c r="R139" i="46" s="1"/>
  <c r="CF139" i="46"/>
  <c r="Q139" i="46" s="1"/>
  <c r="CE139" i="46"/>
  <c r="P139" i="46" s="1"/>
  <c r="CD139" i="46"/>
  <c r="O139" i="46" s="1"/>
  <c r="CC139" i="46"/>
  <c r="CB139" i="46"/>
  <c r="M139" i="46" s="1"/>
  <c r="CA139" i="46"/>
  <c r="L139" i="46" s="1"/>
  <c r="BZ139" i="46"/>
  <c r="K139" i="46" s="1"/>
  <c r="BY139" i="46"/>
  <c r="J139" i="46" s="1"/>
  <c r="BX139" i="46"/>
  <c r="I139" i="46" s="1"/>
  <c r="BW139" i="46"/>
  <c r="H139" i="46" s="1"/>
  <c r="BV139" i="46"/>
  <c r="BU139" i="46"/>
  <c r="BT139" i="46"/>
  <c r="E139" i="46" s="1"/>
  <c r="BS139" i="46"/>
  <c r="BO139" i="46"/>
  <c r="B139" i="46"/>
  <c r="B139" i="44" s="1"/>
  <c r="A139" i="46"/>
  <c r="A137" i="27" s="1"/>
  <c r="EF138" i="46"/>
  <c r="BQ138" i="46" s="1"/>
  <c r="EE138" i="46"/>
  <c r="BP138" i="46" s="1"/>
  <c r="ED138" i="46"/>
  <c r="EC138" i="46"/>
  <c r="BN138" i="46" s="1"/>
  <c r="EB138" i="46"/>
  <c r="BM138" i="46" s="1"/>
  <c r="EA138" i="46"/>
  <c r="BL138" i="46" s="1"/>
  <c r="DZ138" i="46"/>
  <c r="BK138" i="46" s="1"/>
  <c r="DY138" i="46"/>
  <c r="BJ138" i="46" s="1"/>
  <c r="DX138" i="46"/>
  <c r="BI138" i="46" s="1"/>
  <c r="DW138" i="46"/>
  <c r="DV138" i="46"/>
  <c r="DU138" i="46"/>
  <c r="BF138" i="46" s="1"/>
  <c r="DT138" i="46"/>
  <c r="BE138" i="46" s="1"/>
  <c r="DS138" i="46"/>
  <c r="BD138" i="46" s="1"/>
  <c r="DR138" i="46"/>
  <c r="BC138" i="46" s="1"/>
  <c r="DQ138" i="46"/>
  <c r="BB138" i="46" s="1"/>
  <c r="DP138" i="46"/>
  <c r="BA138" i="46" s="1"/>
  <c r="DO138" i="46"/>
  <c r="DN138" i="46"/>
  <c r="DM138" i="46"/>
  <c r="DL138" i="46"/>
  <c r="DK138" i="46"/>
  <c r="AV138" i="46" s="1"/>
  <c r="DJ138" i="46"/>
  <c r="AU138" i="46" s="1"/>
  <c r="DI138" i="46"/>
  <c r="AT138" i="46" s="1"/>
  <c r="DH138" i="46"/>
  <c r="AS138" i="46" s="1"/>
  <c r="DG138" i="46"/>
  <c r="DF138" i="46"/>
  <c r="DE138" i="46"/>
  <c r="AP138" i="46" s="1"/>
  <c r="DD138" i="46"/>
  <c r="DC138" i="46"/>
  <c r="AN138" i="46" s="1"/>
  <c r="DB138" i="46"/>
  <c r="AM138" i="46" s="1"/>
  <c r="DA138" i="46"/>
  <c r="AL138" i="46" s="1"/>
  <c r="CZ138" i="46"/>
  <c r="AK138" i="46" s="1"/>
  <c r="CY138" i="46"/>
  <c r="CX138" i="46"/>
  <c r="CW138" i="46"/>
  <c r="CV138" i="46"/>
  <c r="CU138" i="46"/>
  <c r="AF138" i="46" s="1"/>
  <c r="CT138" i="46"/>
  <c r="AE138" i="46" s="1"/>
  <c r="CS138" i="46"/>
  <c r="AD138" i="46" s="1"/>
  <c r="CR138" i="46"/>
  <c r="AC138" i="46" s="1"/>
  <c r="CQ138" i="46"/>
  <c r="AB138" i="46" s="1"/>
  <c r="CP138" i="46"/>
  <c r="CO138" i="46"/>
  <c r="CN138" i="46"/>
  <c r="CM138" i="46"/>
  <c r="X138" i="46" s="1"/>
  <c r="CL138" i="46"/>
  <c r="W138" i="46" s="1"/>
  <c r="CK138" i="46"/>
  <c r="CJ138" i="46"/>
  <c r="U138" i="46" s="1"/>
  <c r="CI138" i="46"/>
  <c r="CH138" i="46"/>
  <c r="CG138" i="46"/>
  <c r="CF138" i="46"/>
  <c r="CE138" i="46"/>
  <c r="P138" i="46" s="1"/>
  <c r="CD138" i="46"/>
  <c r="O138" i="46" s="1"/>
  <c r="CC138" i="46"/>
  <c r="N138" i="46" s="1"/>
  <c r="CB138" i="46"/>
  <c r="CA138" i="46"/>
  <c r="L138" i="46" s="1"/>
  <c r="BZ138" i="46"/>
  <c r="BY138" i="46"/>
  <c r="BX138" i="46"/>
  <c r="I138" i="46" s="1"/>
  <c r="BW138" i="46"/>
  <c r="H138" i="46" s="1"/>
  <c r="BV138" i="46"/>
  <c r="G138" i="46" s="1"/>
  <c r="BU138" i="46"/>
  <c r="F138" i="46" s="1"/>
  <c r="BT138" i="46"/>
  <c r="E138" i="46" s="1"/>
  <c r="BS138" i="46"/>
  <c r="B138" i="46"/>
  <c r="B138" i="44" s="1"/>
  <c r="A138" i="46"/>
  <c r="A136" i="27" s="1"/>
  <c r="EF137" i="46"/>
  <c r="EE137" i="46"/>
  <c r="BP137" i="46" s="1"/>
  <c r="ED137" i="46"/>
  <c r="BO137" i="46" s="1"/>
  <c r="EC137" i="46"/>
  <c r="BN137" i="46" s="1"/>
  <c r="EB137" i="46"/>
  <c r="EA137" i="46"/>
  <c r="DZ137" i="46"/>
  <c r="DY137" i="46"/>
  <c r="BJ137" i="46" s="1"/>
  <c r="DX137" i="46"/>
  <c r="DW137" i="46"/>
  <c r="BH137" i="46" s="1"/>
  <c r="DV137" i="46"/>
  <c r="BG137" i="46" s="1"/>
  <c r="DU137" i="46"/>
  <c r="BF137" i="46" s="1"/>
  <c r="DT137" i="46"/>
  <c r="DS137" i="46"/>
  <c r="DR137" i="46"/>
  <c r="DQ137" i="46"/>
  <c r="BB137" i="46" s="1"/>
  <c r="DP137" i="46"/>
  <c r="DO137" i="46"/>
  <c r="AZ137" i="46" s="1"/>
  <c r="DN137" i="46"/>
  <c r="AY137" i="46" s="1"/>
  <c r="DM137" i="46"/>
  <c r="AX137" i="46" s="1"/>
  <c r="DL137" i="46"/>
  <c r="AW137" i="46" s="1"/>
  <c r="DK137" i="46"/>
  <c r="AV137" i="46" s="1"/>
  <c r="DJ137" i="46"/>
  <c r="DI137" i="46"/>
  <c r="DH137" i="46"/>
  <c r="DG137" i="46"/>
  <c r="AR137" i="46" s="1"/>
  <c r="DF137" i="46"/>
  <c r="AQ137" i="44" s="1"/>
  <c r="DE137" i="46"/>
  <c r="AP137" i="46" s="1"/>
  <c r="DD137" i="46"/>
  <c r="DC137" i="46"/>
  <c r="DB137" i="46"/>
  <c r="DA137" i="46"/>
  <c r="CZ137" i="46"/>
  <c r="CY137" i="46"/>
  <c r="AJ137" i="46" s="1"/>
  <c r="CX137" i="46"/>
  <c r="AI137" i="46" s="1"/>
  <c r="CW137" i="46"/>
  <c r="AH137" i="46" s="1"/>
  <c r="CV137" i="46"/>
  <c r="AG137" i="46" s="1"/>
  <c r="CU137" i="46"/>
  <c r="CT137" i="46"/>
  <c r="CS137" i="46"/>
  <c r="CR137" i="46"/>
  <c r="CQ137" i="46"/>
  <c r="AB137" i="46" s="1"/>
  <c r="CP137" i="46"/>
  <c r="AA137" i="46" s="1"/>
  <c r="CO137" i="46"/>
  <c r="Z137" i="46" s="1"/>
  <c r="CN137" i="46"/>
  <c r="Y137" i="46" s="1"/>
  <c r="CM137" i="46"/>
  <c r="CL137" i="46"/>
  <c r="CK137" i="46"/>
  <c r="CJ137" i="46"/>
  <c r="CI137" i="46"/>
  <c r="T137" i="46" s="1"/>
  <c r="CH137" i="46"/>
  <c r="S137" i="46" s="1"/>
  <c r="CG137" i="46"/>
  <c r="R137" i="46" s="1"/>
  <c r="CF137" i="46"/>
  <c r="Q137" i="46" s="1"/>
  <c r="CE137" i="46"/>
  <c r="CD137" i="46"/>
  <c r="CC137" i="46"/>
  <c r="CB137" i="46"/>
  <c r="CA137" i="46"/>
  <c r="L137" i="46" s="1"/>
  <c r="BZ137" i="46"/>
  <c r="K137" i="46" s="1"/>
  <c r="BY137" i="46"/>
  <c r="J137" i="46" s="1"/>
  <c r="BX137" i="46"/>
  <c r="I137" i="46" s="1"/>
  <c r="BW137" i="46"/>
  <c r="BV137" i="46"/>
  <c r="BU137" i="46"/>
  <c r="F137" i="46" s="1"/>
  <c r="BT137" i="46"/>
  <c r="E137" i="46" s="1"/>
  <c r="BS137" i="46"/>
  <c r="D137" i="46" s="1"/>
  <c r="AQ137" i="46"/>
  <c r="B137" i="46"/>
  <c r="B137" i="44" s="1"/>
  <c r="A137" i="46"/>
  <c r="A135" i="27" s="1"/>
  <c r="EF136" i="46"/>
  <c r="EE136" i="46"/>
  <c r="ED136" i="46"/>
  <c r="BO136" i="44" s="1"/>
  <c r="EC136" i="46"/>
  <c r="EB136" i="46"/>
  <c r="BM136" i="46" s="1"/>
  <c r="EA136" i="46"/>
  <c r="BL136" i="46" s="1"/>
  <c r="DZ136" i="46"/>
  <c r="BK136" i="46" s="1"/>
  <c r="DY136" i="46"/>
  <c r="BJ136" i="46" s="1"/>
  <c r="DX136" i="46"/>
  <c r="DW136" i="46"/>
  <c r="DV136" i="46"/>
  <c r="BG136" i="46" s="1"/>
  <c r="DU136" i="46"/>
  <c r="DT136" i="46"/>
  <c r="BE136" i="46" s="1"/>
  <c r="DS136" i="46"/>
  <c r="BD136" i="46" s="1"/>
  <c r="DR136" i="46"/>
  <c r="BC136" i="46" s="1"/>
  <c r="DQ136" i="46"/>
  <c r="BB136" i="46" s="1"/>
  <c r="DP136" i="46"/>
  <c r="DO136" i="46"/>
  <c r="DN136" i="46"/>
  <c r="DM136" i="46"/>
  <c r="AX136" i="46" s="1"/>
  <c r="DL136" i="46"/>
  <c r="AW136" i="46" s="1"/>
  <c r="DK136" i="46"/>
  <c r="AV136" i="46" s="1"/>
  <c r="DJ136" i="46"/>
  <c r="AU136" i="46" s="1"/>
  <c r="DI136" i="46"/>
  <c r="AT136" i="46" s="1"/>
  <c r="DH136" i="46"/>
  <c r="DG136" i="46"/>
  <c r="DF136" i="46"/>
  <c r="AQ136" i="46" s="1"/>
  <c r="DE136" i="46"/>
  <c r="DD136" i="46"/>
  <c r="AO136" i="46" s="1"/>
  <c r="DC136" i="46"/>
  <c r="AN136" i="46" s="1"/>
  <c r="DB136" i="46"/>
  <c r="AM136" i="46" s="1"/>
  <c r="DA136" i="46"/>
  <c r="AL136" i="46" s="1"/>
  <c r="CZ136" i="46"/>
  <c r="CY136" i="46"/>
  <c r="CX136" i="46"/>
  <c r="AI136" i="46" s="1"/>
  <c r="CW136" i="46"/>
  <c r="CV136" i="46"/>
  <c r="AG136" i="46" s="1"/>
  <c r="CU136" i="46"/>
  <c r="AF136" i="46" s="1"/>
  <c r="CT136" i="46"/>
  <c r="AE136" i="46" s="1"/>
  <c r="CS136" i="46"/>
  <c r="AD136" i="46" s="1"/>
  <c r="CR136" i="46"/>
  <c r="CQ136" i="46"/>
  <c r="CP136" i="46"/>
  <c r="CO136" i="46"/>
  <c r="Z136" i="46" s="1"/>
  <c r="CN136" i="46"/>
  <c r="Y136" i="46" s="1"/>
  <c r="CM136" i="46"/>
  <c r="X136" i="46" s="1"/>
  <c r="CL136" i="46"/>
  <c r="W136" i="46" s="1"/>
  <c r="CK136" i="46"/>
  <c r="V136" i="46" s="1"/>
  <c r="CJ136" i="46"/>
  <c r="CI136" i="46"/>
  <c r="CH136" i="46"/>
  <c r="CG136" i="46"/>
  <c r="CF136" i="46"/>
  <c r="Q136" i="46" s="1"/>
  <c r="CE136" i="46"/>
  <c r="P136" i="46" s="1"/>
  <c r="CD136" i="46"/>
  <c r="O136" i="46" s="1"/>
  <c r="CC136" i="46"/>
  <c r="N136" i="46" s="1"/>
  <c r="CB136" i="46"/>
  <c r="CA136" i="46"/>
  <c r="BZ136" i="46"/>
  <c r="BY136" i="46"/>
  <c r="BX136" i="46"/>
  <c r="I136" i="46" s="1"/>
  <c r="BW136" i="46"/>
  <c r="H136" i="46" s="1"/>
  <c r="BV136" i="46"/>
  <c r="G136" i="46" s="1"/>
  <c r="BU136" i="46"/>
  <c r="F136" i="46" s="1"/>
  <c r="BT136" i="46"/>
  <c r="BS136" i="46"/>
  <c r="BO136" i="46"/>
  <c r="B136" i="46"/>
  <c r="B136" i="44" s="1"/>
  <c r="A136" i="46"/>
  <c r="A134" i="27" s="1"/>
  <c r="EF135" i="46"/>
  <c r="BQ135" i="46" s="1"/>
  <c r="EE135" i="46"/>
  <c r="BP135" i="46" s="1"/>
  <c r="ED135" i="46"/>
  <c r="BO135" i="46" s="1"/>
  <c r="EC135" i="46"/>
  <c r="EB135" i="46"/>
  <c r="EA135" i="46"/>
  <c r="BL135" i="46" s="1"/>
  <c r="DZ135" i="46"/>
  <c r="DY135" i="46"/>
  <c r="BJ135" i="46" s="1"/>
  <c r="DX135" i="46"/>
  <c r="BI135" i="46" s="1"/>
  <c r="DW135" i="46"/>
  <c r="BH135" i="46" s="1"/>
  <c r="DV135" i="46"/>
  <c r="BG135" i="46" s="1"/>
  <c r="DU135" i="46"/>
  <c r="DT135" i="46"/>
  <c r="DS135" i="46"/>
  <c r="DR135" i="46"/>
  <c r="DQ135" i="46"/>
  <c r="BB135" i="46" s="1"/>
  <c r="DP135" i="46"/>
  <c r="BA135" i="46" s="1"/>
  <c r="DO135" i="46"/>
  <c r="DN135" i="46"/>
  <c r="AY135" i="46" s="1"/>
  <c r="DM135" i="46"/>
  <c r="DL135" i="46"/>
  <c r="DK135" i="46"/>
  <c r="DJ135" i="46"/>
  <c r="AU135" i="46" s="1"/>
  <c r="DI135" i="46"/>
  <c r="AT135" i="46" s="1"/>
  <c r="DH135" i="46"/>
  <c r="AS135" i="46" s="1"/>
  <c r="DG135" i="46"/>
  <c r="AR135" i="46" s="1"/>
  <c r="DF135" i="46"/>
  <c r="AQ135" i="46" s="1"/>
  <c r="DE135" i="46"/>
  <c r="DD135" i="46"/>
  <c r="DC135" i="46"/>
  <c r="DB135" i="46"/>
  <c r="DA135" i="46"/>
  <c r="AL135" i="46" s="1"/>
  <c r="CZ135" i="46"/>
  <c r="AK135" i="46" s="1"/>
  <c r="CY135" i="46"/>
  <c r="CX135" i="46"/>
  <c r="AI135" i="46" s="1"/>
  <c r="CW135" i="46"/>
  <c r="AH135" i="46" s="1"/>
  <c r="CV135" i="46"/>
  <c r="CU135" i="46"/>
  <c r="AF135" i="46" s="1"/>
  <c r="CT135" i="46"/>
  <c r="AE135" i="46" s="1"/>
  <c r="CS135" i="46"/>
  <c r="AD135" i="46" s="1"/>
  <c r="CR135" i="46"/>
  <c r="AC135" i="46" s="1"/>
  <c r="CQ135" i="46"/>
  <c r="AB135" i="46" s="1"/>
  <c r="CP135" i="46"/>
  <c r="CO135" i="46"/>
  <c r="CN135" i="46"/>
  <c r="CM135" i="46"/>
  <c r="X135" i="46" s="1"/>
  <c r="CL135" i="46"/>
  <c r="CK135" i="46"/>
  <c r="V135" i="46" s="1"/>
  <c r="CJ135" i="46"/>
  <c r="U135" i="46" s="1"/>
  <c r="CI135" i="46"/>
  <c r="T135" i="46" s="1"/>
  <c r="CH135" i="46"/>
  <c r="S135" i="46" s="1"/>
  <c r="CG135" i="46"/>
  <c r="CF135" i="46"/>
  <c r="CE135" i="46"/>
  <c r="CD135" i="46"/>
  <c r="O135" i="46" s="1"/>
  <c r="CC135" i="46"/>
  <c r="N135" i="46" s="1"/>
  <c r="CB135" i="46"/>
  <c r="M135" i="46" s="1"/>
  <c r="CA135" i="46"/>
  <c r="L135" i="46" s="1"/>
  <c r="BZ135" i="46"/>
  <c r="K135" i="46" s="1"/>
  <c r="BY135" i="46"/>
  <c r="J135" i="46" s="1"/>
  <c r="BX135" i="46"/>
  <c r="BW135" i="46"/>
  <c r="BV135" i="46"/>
  <c r="BU135" i="46"/>
  <c r="F135" i="46" s="1"/>
  <c r="BT135" i="46"/>
  <c r="E135" i="46" s="1"/>
  <c r="BS135" i="46"/>
  <c r="B135" i="46"/>
  <c r="B135" i="44" s="1"/>
  <c r="A135" i="46"/>
  <c r="EF134" i="46"/>
  <c r="EE134" i="46"/>
  <c r="ED134" i="46"/>
  <c r="BO134" i="46" s="1"/>
  <c r="EC134" i="46"/>
  <c r="BN134" i="46" s="1"/>
  <c r="EB134" i="46"/>
  <c r="BM134" i="46" s="1"/>
  <c r="EA134" i="46"/>
  <c r="BL134" i="46" s="1"/>
  <c r="DZ134" i="46"/>
  <c r="BK134" i="46" s="1"/>
  <c r="DY134" i="46"/>
  <c r="DX134" i="46"/>
  <c r="DW134" i="46"/>
  <c r="BH134" i="46" s="1"/>
  <c r="DV134" i="46"/>
  <c r="BG134" i="46" s="1"/>
  <c r="DU134" i="46"/>
  <c r="BF134" i="46" s="1"/>
  <c r="DT134" i="46"/>
  <c r="BE134" i="46" s="1"/>
  <c r="DS134" i="46"/>
  <c r="BD134" i="46" s="1"/>
  <c r="DR134" i="46"/>
  <c r="BC134" i="46" s="1"/>
  <c r="DQ134" i="46"/>
  <c r="DP134" i="46"/>
  <c r="DO134" i="46"/>
  <c r="AZ134" i="46" s="1"/>
  <c r="DN134" i="46"/>
  <c r="DM134" i="46"/>
  <c r="AX134" i="46" s="1"/>
  <c r="DL134" i="46"/>
  <c r="AW134" i="46" s="1"/>
  <c r="DK134" i="46"/>
  <c r="DJ134" i="46"/>
  <c r="AU134" i="46" s="1"/>
  <c r="DI134" i="46"/>
  <c r="DH134" i="46"/>
  <c r="DG134" i="46"/>
  <c r="DF134" i="46"/>
  <c r="AQ134" i="46" s="1"/>
  <c r="DE134" i="46"/>
  <c r="AP134" i="46" s="1"/>
  <c r="DD134" i="46"/>
  <c r="AO134" i="46" s="1"/>
  <c r="DC134" i="46"/>
  <c r="AN134" i="46" s="1"/>
  <c r="DB134" i="46"/>
  <c r="AM134" i="46" s="1"/>
  <c r="DA134" i="46"/>
  <c r="CZ134" i="46"/>
  <c r="CY134" i="46"/>
  <c r="CX134" i="46"/>
  <c r="CW134" i="46"/>
  <c r="AH134" i="46" s="1"/>
  <c r="CV134" i="46"/>
  <c r="AG134" i="46" s="1"/>
  <c r="CU134" i="46"/>
  <c r="AF134" i="46" s="1"/>
  <c r="CT134" i="46"/>
  <c r="CS134" i="46"/>
  <c r="CR134" i="46"/>
  <c r="CQ134" i="46"/>
  <c r="CP134" i="46"/>
  <c r="CO134" i="46"/>
  <c r="Z134" i="46" s="1"/>
  <c r="CN134" i="46"/>
  <c r="Y134" i="46" s="1"/>
  <c r="CM134" i="46"/>
  <c r="X134" i="46" s="1"/>
  <c r="CL134" i="46"/>
  <c r="W134" i="46" s="1"/>
  <c r="CK134" i="46"/>
  <c r="CJ134" i="46"/>
  <c r="CI134" i="46"/>
  <c r="CH134" i="46"/>
  <c r="S134" i="46" s="1"/>
  <c r="CG134" i="46"/>
  <c r="R134" i="46" s="1"/>
  <c r="CF134" i="46"/>
  <c r="Q134" i="46" s="1"/>
  <c r="CE134" i="46"/>
  <c r="P134" i="46" s="1"/>
  <c r="CD134" i="46"/>
  <c r="O134" i="46" s="1"/>
  <c r="CC134" i="46"/>
  <c r="CB134" i="46"/>
  <c r="CA134" i="46"/>
  <c r="BZ134" i="46"/>
  <c r="K134" i="46" s="1"/>
  <c r="BY134" i="46"/>
  <c r="J134" i="46" s="1"/>
  <c r="BX134" i="46"/>
  <c r="I134" i="46" s="1"/>
  <c r="BW134" i="46"/>
  <c r="H134" i="46" s="1"/>
  <c r="BV134" i="46"/>
  <c r="G134" i="46" s="1"/>
  <c r="BU134" i="46"/>
  <c r="BT134" i="46"/>
  <c r="BS134" i="46"/>
  <c r="D134" i="46" s="1"/>
  <c r="B134" i="46"/>
  <c r="B134" i="44" s="1"/>
  <c r="A134" i="46"/>
  <c r="A132" i="27" s="1"/>
  <c r="EF133" i="46"/>
  <c r="BQ133" i="46" s="1"/>
  <c r="EE133" i="46"/>
  <c r="BP133" i="46" s="1"/>
  <c r="ED133" i="46"/>
  <c r="BO133" i="46" s="1"/>
  <c r="EC133" i="46"/>
  <c r="EB133" i="46"/>
  <c r="EA133" i="46"/>
  <c r="BL133" i="46" s="1"/>
  <c r="DZ133" i="46"/>
  <c r="BK133" i="46" s="1"/>
  <c r="DY133" i="46"/>
  <c r="BJ133" i="46" s="1"/>
  <c r="DX133" i="46"/>
  <c r="BI133" i="46" s="1"/>
  <c r="DW133" i="46"/>
  <c r="DV133" i="46"/>
  <c r="BG133" i="46" s="1"/>
  <c r="DU133" i="46"/>
  <c r="DT133" i="46"/>
  <c r="DS133" i="46"/>
  <c r="DR133" i="46"/>
  <c r="BC133" i="46" s="1"/>
  <c r="DQ133" i="46"/>
  <c r="BB133" i="46" s="1"/>
  <c r="DP133" i="46"/>
  <c r="BA133" i="46" s="1"/>
  <c r="DO133" i="46"/>
  <c r="DN133" i="46"/>
  <c r="AY133" i="46" s="1"/>
  <c r="DM133" i="46"/>
  <c r="DL133" i="46"/>
  <c r="DK133" i="46"/>
  <c r="DJ133" i="46"/>
  <c r="AU133" i="46" s="1"/>
  <c r="DI133" i="46"/>
  <c r="AT133" i="46" s="1"/>
  <c r="DH133" i="46"/>
  <c r="AS133" i="46" s="1"/>
  <c r="DG133" i="46"/>
  <c r="AR133" i="46" s="1"/>
  <c r="DF133" i="46"/>
  <c r="AQ133" i="46" s="1"/>
  <c r="DE133" i="46"/>
  <c r="DD133" i="46"/>
  <c r="DC133" i="46"/>
  <c r="DB133" i="46"/>
  <c r="AM133" i="46" s="1"/>
  <c r="DA133" i="46"/>
  <c r="AL133" i="46" s="1"/>
  <c r="CZ133" i="46"/>
  <c r="AK133" i="46" s="1"/>
  <c r="CY133" i="46"/>
  <c r="CX133" i="46"/>
  <c r="AI133" i="46" s="1"/>
  <c r="CW133" i="46"/>
  <c r="CV133" i="46"/>
  <c r="CU133" i="46"/>
  <c r="CT133" i="46"/>
  <c r="AE133" i="46" s="1"/>
  <c r="CS133" i="46"/>
  <c r="AD133" i="46" s="1"/>
  <c r="CR133" i="46"/>
  <c r="AC133" i="46" s="1"/>
  <c r="CQ133" i="46"/>
  <c r="CP133" i="46"/>
  <c r="AA133" i="46" s="1"/>
  <c r="CO133" i="46"/>
  <c r="Z133" i="46" s="1"/>
  <c r="CN133" i="46"/>
  <c r="CM133" i="46"/>
  <c r="X133" i="46" s="1"/>
  <c r="CL133" i="46"/>
  <c r="CK133" i="46"/>
  <c r="V133" i="46" s="1"/>
  <c r="CJ133" i="46"/>
  <c r="U133" i="46" s="1"/>
  <c r="CI133" i="46"/>
  <c r="T133" i="46" s="1"/>
  <c r="CH133" i="46"/>
  <c r="S133" i="46" s="1"/>
  <c r="CG133" i="46"/>
  <c r="CF133" i="46"/>
  <c r="CE133" i="46"/>
  <c r="CD133" i="46"/>
  <c r="CC133" i="46"/>
  <c r="N133" i="46" s="1"/>
  <c r="CB133" i="46"/>
  <c r="M133" i="46" s="1"/>
  <c r="CA133" i="46"/>
  <c r="L133" i="46" s="1"/>
  <c r="BZ133" i="46"/>
  <c r="BY133" i="46"/>
  <c r="BX133" i="46"/>
  <c r="BW133" i="46"/>
  <c r="H133" i="46" s="1"/>
  <c r="BV133" i="46"/>
  <c r="G133" i="46" s="1"/>
  <c r="BU133" i="46"/>
  <c r="F133" i="46" s="1"/>
  <c r="BT133" i="46"/>
  <c r="E133" i="46" s="1"/>
  <c r="BS133" i="46"/>
  <c r="D133" i="46" s="1"/>
  <c r="B133" i="46"/>
  <c r="B133" i="44" s="1"/>
  <c r="A133" i="46"/>
  <c r="A131" i="27" s="1"/>
  <c r="EF132" i="46"/>
  <c r="BQ132" i="46" s="1"/>
  <c r="EE132" i="46"/>
  <c r="ED132" i="46"/>
  <c r="EC132" i="46"/>
  <c r="BN132" i="46" s="1"/>
  <c r="EB132" i="46"/>
  <c r="BM132" i="46" s="1"/>
  <c r="EA132" i="46"/>
  <c r="DZ132" i="46"/>
  <c r="BK132" i="46" s="1"/>
  <c r="DY132" i="46"/>
  <c r="DX132" i="46"/>
  <c r="BI132" i="46" s="1"/>
  <c r="DW132" i="46"/>
  <c r="DV132" i="46"/>
  <c r="DU132" i="46"/>
  <c r="BF132" i="46" s="1"/>
  <c r="DT132" i="46"/>
  <c r="BE132" i="46" s="1"/>
  <c r="DS132" i="46"/>
  <c r="DR132" i="46"/>
  <c r="BC132" i="46" s="1"/>
  <c r="DQ132" i="46"/>
  <c r="BB132" i="46" s="1"/>
  <c r="DP132" i="46"/>
  <c r="BA132" i="46" s="1"/>
  <c r="DO132" i="46"/>
  <c r="DN132" i="46"/>
  <c r="DM132" i="46"/>
  <c r="AX132" i="46" s="1"/>
  <c r="DL132" i="46"/>
  <c r="AW132" i="46" s="1"/>
  <c r="DK132" i="46"/>
  <c r="AV132" i="46" s="1"/>
  <c r="DJ132" i="46"/>
  <c r="DI132" i="46"/>
  <c r="DH132" i="46"/>
  <c r="AS132" i="46" s="1"/>
  <c r="DG132" i="46"/>
  <c r="DF132" i="46"/>
  <c r="DE132" i="46"/>
  <c r="AP132" i="46" s="1"/>
  <c r="DD132" i="46"/>
  <c r="AO132" i="46" s="1"/>
  <c r="DC132" i="46"/>
  <c r="AN132" i="46" s="1"/>
  <c r="DB132" i="46"/>
  <c r="AM132" i="46" s="1"/>
  <c r="DA132" i="46"/>
  <c r="AL132" i="46" s="1"/>
  <c r="CZ132" i="46"/>
  <c r="AK132" i="46" s="1"/>
  <c r="CY132" i="46"/>
  <c r="CX132" i="46"/>
  <c r="AI132" i="46" s="1"/>
  <c r="CW132" i="46"/>
  <c r="AH132" i="46" s="1"/>
  <c r="CV132" i="46"/>
  <c r="AG132" i="46" s="1"/>
  <c r="CU132" i="46"/>
  <c r="CT132" i="46"/>
  <c r="AE132" i="46" s="1"/>
  <c r="CS132" i="46"/>
  <c r="AD132" i="46" s="1"/>
  <c r="CR132" i="46"/>
  <c r="AC132" i="46" s="1"/>
  <c r="CQ132" i="46"/>
  <c r="CP132" i="46"/>
  <c r="AA132" i="46" s="1"/>
  <c r="CO132" i="46"/>
  <c r="Z132" i="46" s="1"/>
  <c r="CN132" i="46"/>
  <c r="Y132" i="46" s="1"/>
  <c r="CM132" i="46"/>
  <c r="CL132" i="46"/>
  <c r="W132" i="46" s="1"/>
  <c r="CK132" i="46"/>
  <c r="CJ132" i="46"/>
  <c r="U132" i="46" s="1"/>
  <c r="CI132" i="46"/>
  <c r="T132" i="46" s="1"/>
  <c r="CH132" i="46"/>
  <c r="CG132" i="46"/>
  <c r="R132" i="46" s="1"/>
  <c r="CF132" i="46"/>
  <c r="Q132" i="46" s="1"/>
  <c r="CE132" i="46"/>
  <c r="P132" i="46" s="1"/>
  <c r="CD132" i="46"/>
  <c r="O132" i="46" s="1"/>
  <c r="CC132" i="46"/>
  <c r="CB132" i="46"/>
  <c r="M132" i="46" s="1"/>
  <c r="CA132" i="46"/>
  <c r="L132" i="46" s="1"/>
  <c r="BZ132" i="46"/>
  <c r="K132" i="46" s="1"/>
  <c r="BY132" i="46"/>
  <c r="J132" i="46" s="1"/>
  <c r="BX132" i="46"/>
  <c r="I132" i="46" s="1"/>
  <c r="BW132" i="46"/>
  <c r="BV132" i="46"/>
  <c r="G132" i="46" s="1"/>
  <c r="BU132" i="46"/>
  <c r="F132" i="46" s="1"/>
  <c r="BT132" i="46"/>
  <c r="E132" i="46" s="1"/>
  <c r="BS132" i="46"/>
  <c r="D132" i="46" s="1"/>
  <c r="B132" i="46"/>
  <c r="B132" i="44" s="1"/>
  <c r="A132" i="46"/>
  <c r="A130" i="27" s="1"/>
  <c r="EF131" i="46"/>
  <c r="BQ131" i="46" s="1"/>
  <c r="EE131" i="46"/>
  <c r="ED131" i="46"/>
  <c r="BO131" i="44" s="1"/>
  <c r="EC131" i="46"/>
  <c r="BN131" i="46" s="1"/>
  <c r="EB131" i="46"/>
  <c r="EA131" i="46"/>
  <c r="DZ131" i="46"/>
  <c r="DY131" i="46"/>
  <c r="BJ131" i="46" s="1"/>
  <c r="DX131" i="46"/>
  <c r="BI131" i="46" s="1"/>
  <c r="DW131" i="46"/>
  <c r="BH131" i="46" s="1"/>
  <c r="DV131" i="46"/>
  <c r="DU131" i="46"/>
  <c r="BF131" i="46" s="1"/>
  <c r="DT131" i="46"/>
  <c r="DS131" i="46"/>
  <c r="DR131" i="46"/>
  <c r="DQ131" i="46"/>
  <c r="BB131" i="46" s="1"/>
  <c r="DP131" i="46"/>
  <c r="BA131" i="46" s="1"/>
  <c r="DO131" i="46"/>
  <c r="AZ131" i="46" s="1"/>
  <c r="DN131" i="46"/>
  <c r="AY131" i="46" s="1"/>
  <c r="DM131" i="46"/>
  <c r="DL131" i="46"/>
  <c r="DK131" i="46"/>
  <c r="AV131" i="46" s="1"/>
  <c r="DJ131" i="46"/>
  <c r="DI131" i="46"/>
  <c r="AT131" i="46" s="1"/>
  <c r="DH131" i="46"/>
  <c r="AS131" i="46" s="1"/>
  <c r="DG131" i="46"/>
  <c r="DF131" i="46"/>
  <c r="DE131" i="46"/>
  <c r="DD131" i="46"/>
  <c r="DC131" i="46"/>
  <c r="AN131" i="46" s="1"/>
  <c r="DB131" i="46"/>
  <c r="DA131" i="46"/>
  <c r="AL131" i="46" s="1"/>
  <c r="CZ131" i="46"/>
  <c r="AK131" i="46" s="1"/>
  <c r="CY131" i="46"/>
  <c r="AJ131" i="46" s="1"/>
  <c r="CX131" i="46"/>
  <c r="AI131" i="46" s="1"/>
  <c r="CW131" i="46"/>
  <c r="AH131" i="46" s="1"/>
  <c r="CV131" i="46"/>
  <c r="CU131" i="46"/>
  <c r="CT131" i="46"/>
  <c r="AE131" i="46" s="1"/>
  <c r="CS131" i="46"/>
  <c r="AD131" i="46" s="1"/>
  <c r="CR131" i="46"/>
  <c r="AC131" i="46" s="1"/>
  <c r="CQ131" i="46"/>
  <c r="CP131" i="46"/>
  <c r="AA131" i="46" s="1"/>
  <c r="CO131" i="46"/>
  <c r="CN131" i="46"/>
  <c r="CM131" i="46"/>
  <c r="X131" i="46" s="1"/>
  <c r="CL131" i="46"/>
  <c r="W131" i="46" s="1"/>
  <c r="CK131" i="46"/>
  <c r="V131" i="46" s="1"/>
  <c r="CJ131" i="46"/>
  <c r="U131" i="46" s="1"/>
  <c r="CI131" i="46"/>
  <c r="T131" i="46" s="1"/>
  <c r="CH131" i="46"/>
  <c r="CG131" i="46"/>
  <c r="CF131" i="46"/>
  <c r="CE131" i="46"/>
  <c r="P131" i="46" s="1"/>
  <c r="CD131" i="46"/>
  <c r="CC131" i="46"/>
  <c r="N131" i="46" s="1"/>
  <c r="CB131" i="46"/>
  <c r="M131" i="46" s="1"/>
  <c r="CA131" i="46"/>
  <c r="L131" i="46" s="1"/>
  <c r="BZ131" i="46"/>
  <c r="BY131" i="46"/>
  <c r="BX131" i="46"/>
  <c r="BW131" i="46"/>
  <c r="BV131" i="46"/>
  <c r="BU131" i="46"/>
  <c r="F131" i="46" s="1"/>
  <c r="BT131" i="46"/>
  <c r="E131" i="46" s="1"/>
  <c r="BS131" i="46"/>
  <c r="D131" i="46" s="1"/>
  <c r="BO131" i="46"/>
  <c r="B131" i="46"/>
  <c r="B131" i="44" s="1"/>
  <c r="A131" i="46"/>
  <c r="A129" i="27" s="1"/>
  <c r="EF130" i="46"/>
  <c r="BQ130" i="46" s="1"/>
  <c r="EE130" i="46"/>
  <c r="ED130" i="46"/>
  <c r="BO130" i="46" s="1"/>
  <c r="EC130" i="46"/>
  <c r="BN130" i="46" s="1"/>
  <c r="EB130" i="46"/>
  <c r="EA130" i="46"/>
  <c r="BL130" i="46" s="1"/>
  <c r="DZ130" i="46"/>
  <c r="DY130" i="46"/>
  <c r="DX130" i="46"/>
  <c r="DW130" i="46"/>
  <c r="BH130" i="46" s="1"/>
  <c r="DV130" i="46"/>
  <c r="BG130" i="46" s="1"/>
  <c r="DU130" i="46"/>
  <c r="BF130" i="46" s="1"/>
  <c r="DT130" i="46"/>
  <c r="DS130" i="46"/>
  <c r="BD130" i="46" s="1"/>
  <c r="DR130" i="46"/>
  <c r="BC130" i="46" s="1"/>
  <c r="DQ130" i="46"/>
  <c r="DP130" i="46"/>
  <c r="DO130" i="46"/>
  <c r="DN130" i="46"/>
  <c r="AY130" i="46" s="1"/>
  <c r="DM130" i="46"/>
  <c r="AX130" i="46" s="1"/>
  <c r="DL130" i="46"/>
  <c r="AW130" i="46" s="1"/>
  <c r="DK130" i="46"/>
  <c r="DJ130" i="46"/>
  <c r="DI130" i="46"/>
  <c r="DH130" i="46"/>
  <c r="AS130" i="46" s="1"/>
  <c r="DG130" i="46"/>
  <c r="DF130" i="46"/>
  <c r="AQ130" i="46" s="1"/>
  <c r="DE130" i="46"/>
  <c r="AP130" i="46" s="1"/>
  <c r="DD130" i="46"/>
  <c r="AO130" i="46" s="1"/>
  <c r="DC130" i="46"/>
  <c r="DB130" i="46"/>
  <c r="DA130" i="46"/>
  <c r="CZ130" i="46"/>
  <c r="CY130" i="46"/>
  <c r="CX130" i="46"/>
  <c r="AI130" i="46" s="1"/>
  <c r="CW130" i="46"/>
  <c r="AH130" i="46" s="1"/>
  <c r="CV130" i="46"/>
  <c r="AG130" i="46" s="1"/>
  <c r="CU130" i="46"/>
  <c r="AF130" i="46" s="1"/>
  <c r="CT130" i="46"/>
  <c r="CS130" i="46"/>
  <c r="CR130" i="46"/>
  <c r="CQ130" i="46"/>
  <c r="AB130" i="46" s="1"/>
  <c r="CP130" i="46"/>
  <c r="AA130" i="46" s="1"/>
  <c r="CO130" i="46"/>
  <c r="Z130" i="46" s="1"/>
  <c r="CN130" i="46"/>
  <c r="CM130" i="46"/>
  <c r="X130" i="46" s="1"/>
  <c r="CL130" i="46"/>
  <c r="W130" i="46" s="1"/>
  <c r="CK130" i="46"/>
  <c r="CJ130" i="46"/>
  <c r="CI130" i="46"/>
  <c r="CH130" i="46"/>
  <c r="S130" i="46" s="1"/>
  <c r="CG130" i="46"/>
  <c r="R130" i="46" s="1"/>
  <c r="CF130" i="46"/>
  <c r="Q130" i="46" s="1"/>
  <c r="CE130" i="46"/>
  <c r="P130" i="46" s="1"/>
  <c r="CD130" i="46"/>
  <c r="CC130" i="46"/>
  <c r="CB130" i="46"/>
  <c r="CA130" i="46"/>
  <c r="L130" i="46" s="1"/>
  <c r="BZ130" i="46"/>
  <c r="K130" i="46" s="1"/>
  <c r="BY130" i="46"/>
  <c r="J130" i="46" s="1"/>
  <c r="BX130" i="46"/>
  <c r="BW130" i="46"/>
  <c r="H130" i="46" s="1"/>
  <c r="BV130" i="46"/>
  <c r="BU130" i="46"/>
  <c r="BT130" i="46"/>
  <c r="E130" i="46" s="1"/>
  <c r="BS130" i="46"/>
  <c r="B130" i="46"/>
  <c r="A130" i="46"/>
  <c r="A128" i="27" s="1"/>
  <c r="EF129" i="46"/>
  <c r="BQ129" i="46" s="1"/>
  <c r="EE129" i="46"/>
  <c r="BP129" i="46" s="1"/>
  <c r="ED129" i="46"/>
  <c r="BO129" i="46" s="1"/>
  <c r="EC129" i="46"/>
  <c r="EB129" i="46"/>
  <c r="EA129" i="46"/>
  <c r="DZ129" i="46"/>
  <c r="BK129" i="46" s="1"/>
  <c r="DY129" i="46"/>
  <c r="BJ129" i="46" s="1"/>
  <c r="DX129" i="46"/>
  <c r="DW129" i="46"/>
  <c r="BH129" i="46" s="1"/>
  <c r="DV129" i="46"/>
  <c r="DU129" i="46"/>
  <c r="DT129" i="46"/>
  <c r="DS129" i="46"/>
  <c r="BD129" i="46" s="1"/>
  <c r="DR129" i="46"/>
  <c r="BC129" i="46" s="1"/>
  <c r="DQ129" i="46"/>
  <c r="BB129" i="46" s="1"/>
  <c r="DP129" i="46"/>
  <c r="DO129" i="46"/>
  <c r="AZ129" i="46" s="1"/>
  <c r="DN129" i="46"/>
  <c r="AY129" i="46" s="1"/>
  <c r="DM129" i="46"/>
  <c r="DL129" i="46"/>
  <c r="DK129" i="46"/>
  <c r="DJ129" i="46"/>
  <c r="AU129" i="46" s="1"/>
  <c r="DI129" i="46"/>
  <c r="AT129" i="46" s="1"/>
  <c r="DH129" i="46"/>
  <c r="AS129" i="46" s="1"/>
  <c r="DG129" i="46"/>
  <c r="AR129" i="46" s="1"/>
  <c r="DF129" i="46"/>
  <c r="DE129" i="46"/>
  <c r="DD129" i="46"/>
  <c r="DC129" i="46"/>
  <c r="DB129" i="46"/>
  <c r="AM129" i="46" s="1"/>
  <c r="DA129" i="46"/>
  <c r="AL129" i="46" s="1"/>
  <c r="CZ129" i="46"/>
  <c r="CY129" i="46"/>
  <c r="AJ129" i="46" s="1"/>
  <c r="CX129" i="46"/>
  <c r="CW129" i="46"/>
  <c r="CV129" i="46"/>
  <c r="CU129" i="46"/>
  <c r="AF129" i="46" s="1"/>
  <c r="CT129" i="46"/>
  <c r="AE129" i="46" s="1"/>
  <c r="CS129" i="46"/>
  <c r="AD129" i="46" s="1"/>
  <c r="CR129" i="46"/>
  <c r="AC129" i="46" s="1"/>
  <c r="CQ129" i="46"/>
  <c r="CP129" i="46"/>
  <c r="CO129" i="46"/>
  <c r="CN129" i="46"/>
  <c r="CM129" i="46"/>
  <c r="CL129" i="46"/>
  <c r="W129" i="46" s="1"/>
  <c r="CK129" i="46"/>
  <c r="V129" i="46" s="1"/>
  <c r="CJ129" i="46"/>
  <c r="U129" i="46" s="1"/>
  <c r="CI129" i="46"/>
  <c r="CH129" i="46"/>
  <c r="S129" i="46" s="1"/>
  <c r="CG129" i="46"/>
  <c r="CF129" i="46"/>
  <c r="Q129" i="46" s="1"/>
  <c r="CE129" i="46"/>
  <c r="CD129" i="46"/>
  <c r="O129" i="46" s="1"/>
  <c r="CC129" i="46"/>
  <c r="N129" i="46" s="1"/>
  <c r="CB129" i="46"/>
  <c r="M129" i="46" s="1"/>
  <c r="CA129" i="46"/>
  <c r="BZ129" i="46"/>
  <c r="K129" i="46" s="1"/>
  <c r="BY129" i="46"/>
  <c r="BX129" i="46"/>
  <c r="BW129" i="46"/>
  <c r="BV129" i="46"/>
  <c r="G129" i="46" s="1"/>
  <c r="BU129" i="46"/>
  <c r="F129" i="46" s="1"/>
  <c r="BT129" i="46"/>
  <c r="E129" i="46" s="1"/>
  <c r="BS129" i="46"/>
  <c r="D129" i="46" s="1"/>
  <c r="B129" i="46"/>
  <c r="B129" i="44" s="1"/>
  <c r="A129" i="46"/>
  <c r="A127" i="27" s="1"/>
  <c r="EF128" i="46"/>
  <c r="EE128" i="46"/>
  <c r="ED128" i="46"/>
  <c r="BO128" i="46" s="1"/>
  <c r="EC128" i="46"/>
  <c r="BN128" i="46" s="1"/>
  <c r="EB128" i="46"/>
  <c r="EA128" i="46"/>
  <c r="BL128" i="46" s="1"/>
  <c r="DZ128" i="46"/>
  <c r="BK128" i="46" s="1"/>
  <c r="DY128" i="46"/>
  <c r="DX128" i="46"/>
  <c r="DW128" i="46"/>
  <c r="DV128" i="46"/>
  <c r="BG128" i="46" s="1"/>
  <c r="DU128" i="46"/>
  <c r="BF128" i="46" s="1"/>
  <c r="DT128" i="46"/>
  <c r="BE128" i="46" s="1"/>
  <c r="DS128" i="46"/>
  <c r="DR128" i="46"/>
  <c r="BC128" i="46" s="1"/>
  <c r="DQ128" i="46"/>
  <c r="DP128" i="46"/>
  <c r="DO128" i="46"/>
  <c r="AZ128" i="46" s="1"/>
  <c r="DN128" i="46"/>
  <c r="AY128" i="46" s="1"/>
  <c r="DM128" i="46"/>
  <c r="AX128" i="46" s="1"/>
  <c r="DL128" i="46"/>
  <c r="AW128" i="46" s="1"/>
  <c r="DK128" i="46"/>
  <c r="AV128" i="46" s="1"/>
  <c r="DJ128" i="46"/>
  <c r="AU128" i="46" s="1"/>
  <c r="DI128" i="46"/>
  <c r="DH128" i="46"/>
  <c r="DG128" i="46"/>
  <c r="AR128" i="46" s="1"/>
  <c r="DF128" i="46"/>
  <c r="AQ128" i="46" s="1"/>
  <c r="DE128" i="46"/>
  <c r="AP128" i="46" s="1"/>
  <c r="DD128" i="46"/>
  <c r="AO128" i="46" s="1"/>
  <c r="DC128" i="46"/>
  <c r="AN128" i="46" s="1"/>
  <c r="DB128" i="46"/>
  <c r="AM128" i="46" s="1"/>
  <c r="DA128" i="46"/>
  <c r="CZ128" i="46"/>
  <c r="CY128" i="46"/>
  <c r="CX128" i="46"/>
  <c r="AI128" i="46" s="1"/>
  <c r="CW128" i="46"/>
  <c r="AH128" i="46" s="1"/>
  <c r="CV128" i="46"/>
  <c r="AG128" i="46" s="1"/>
  <c r="CU128" i="46"/>
  <c r="CT128" i="46"/>
  <c r="AE128" i="46" s="1"/>
  <c r="CS128" i="46"/>
  <c r="CR128" i="46"/>
  <c r="CQ128" i="46"/>
  <c r="CP128" i="46"/>
  <c r="AA128" i="46" s="1"/>
  <c r="CO128" i="46"/>
  <c r="Z128" i="46" s="1"/>
  <c r="CN128" i="46"/>
  <c r="Y128" i="46" s="1"/>
  <c r="CM128" i="46"/>
  <c r="X128" i="46" s="1"/>
  <c r="CL128" i="46"/>
  <c r="W128" i="46" s="1"/>
  <c r="CK128" i="46"/>
  <c r="CJ128" i="46"/>
  <c r="CI128" i="46"/>
  <c r="CH128" i="46"/>
  <c r="S128" i="46" s="1"/>
  <c r="CG128" i="46"/>
  <c r="R128" i="46" s="1"/>
  <c r="CF128" i="46"/>
  <c r="CE128" i="46"/>
  <c r="P128" i="46" s="1"/>
  <c r="CD128" i="46"/>
  <c r="CC128" i="46"/>
  <c r="CB128" i="46"/>
  <c r="CA128" i="46"/>
  <c r="BZ128" i="46"/>
  <c r="K128" i="46" s="1"/>
  <c r="BY128" i="46"/>
  <c r="J128" i="46" s="1"/>
  <c r="BX128" i="46"/>
  <c r="I128" i="46" s="1"/>
  <c r="BW128" i="46"/>
  <c r="BV128" i="46"/>
  <c r="G128" i="46" s="1"/>
  <c r="BU128" i="46"/>
  <c r="BT128" i="46"/>
  <c r="BS128" i="46"/>
  <c r="B128" i="46"/>
  <c r="B128" i="44" s="1"/>
  <c r="A128" i="46"/>
  <c r="A126" i="27" s="1"/>
  <c r="EF127" i="46"/>
  <c r="BQ127" i="46" s="1"/>
  <c r="EE127" i="46"/>
  <c r="BP127" i="46" s="1"/>
  <c r="ED127" i="46"/>
  <c r="EC127" i="46"/>
  <c r="BN127" i="46" s="1"/>
  <c r="EB127" i="46"/>
  <c r="EA127" i="46"/>
  <c r="DZ127" i="46"/>
  <c r="BK127" i="46" s="1"/>
  <c r="DY127" i="46"/>
  <c r="BJ127" i="46" s="1"/>
  <c r="DX127" i="46"/>
  <c r="BI127" i="46" s="1"/>
  <c r="DW127" i="46"/>
  <c r="BH127" i="46" s="1"/>
  <c r="DV127" i="46"/>
  <c r="BG127" i="46" s="1"/>
  <c r="DU127" i="46"/>
  <c r="BF127" i="46" s="1"/>
  <c r="DT127" i="46"/>
  <c r="DS127" i="46"/>
  <c r="BD127" i="46" s="1"/>
  <c r="DR127" i="46"/>
  <c r="BC127" i="46" s="1"/>
  <c r="DQ127" i="46"/>
  <c r="BB127" i="46" s="1"/>
  <c r="DP127" i="46"/>
  <c r="DO127" i="46"/>
  <c r="AZ127" i="46" s="1"/>
  <c r="DN127" i="46"/>
  <c r="AY127" i="46" s="1"/>
  <c r="DM127" i="46"/>
  <c r="AX127" i="46" s="1"/>
  <c r="DL127" i="46"/>
  <c r="DK127" i="46"/>
  <c r="DJ127" i="46"/>
  <c r="AU127" i="46" s="1"/>
  <c r="DI127" i="46"/>
  <c r="AT127" i="46" s="1"/>
  <c r="DH127" i="46"/>
  <c r="DG127" i="46"/>
  <c r="DF127" i="46"/>
  <c r="AQ127" i="46" s="1"/>
  <c r="DE127" i="46"/>
  <c r="AP127" i="46" s="1"/>
  <c r="DD127" i="46"/>
  <c r="DC127" i="46"/>
  <c r="DB127" i="46"/>
  <c r="AM127" i="46" s="1"/>
  <c r="DA127" i="46"/>
  <c r="AL127" i="46" s="1"/>
  <c r="CZ127" i="46"/>
  <c r="AK127" i="46" s="1"/>
  <c r="CY127" i="46"/>
  <c r="AJ127" i="46" s="1"/>
  <c r="CX127" i="46"/>
  <c r="AI127" i="46" s="1"/>
  <c r="CW127" i="46"/>
  <c r="AH127" i="46" s="1"/>
  <c r="CV127" i="46"/>
  <c r="CU127" i="46"/>
  <c r="CT127" i="46"/>
  <c r="AE127" i="46" s="1"/>
  <c r="CS127" i="46"/>
  <c r="AD127" i="46" s="1"/>
  <c r="CR127" i="46"/>
  <c r="AC127" i="46" s="1"/>
  <c r="CQ127" i="46"/>
  <c r="AB127" i="46" s="1"/>
  <c r="CP127" i="46"/>
  <c r="AA127" i="46" s="1"/>
  <c r="CO127" i="46"/>
  <c r="Z127" i="46" s="1"/>
  <c r="CN127" i="46"/>
  <c r="CM127" i="46"/>
  <c r="CL127" i="46"/>
  <c r="W127" i="46" s="1"/>
  <c r="CK127" i="46"/>
  <c r="V127" i="46" s="1"/>
  <c r="CJ127" i="46"/>
  <c r="U127" i="46" s="1"/>
  <c r="CI127" i="46"/>
  <c r="T127" i="46" s="1"/>
  <c r="CH127" i="46"/>
  <c r="CG127" i="46"/>
  <c r="R127" i="46" s="1"/>
  <c r="CF127" i="46"/>
  <c r="CE127" i="46"/>
  <c r="P127" i="46" s="1"/>
  <c r="CD127" i="46"/>
  <c r="O127" i="46" s="1"/>
  <c r="CC127" i="46"/>
  <c r="N127" i="46" s="1"/>
  <c r="CB127" i="46"/>
  <c r="M127" i="46" s="1"/>
  <c r="CA127" i="46"/>
  <c r="L127" i="46" s="1"/>
  <c r="BZ127" i="46"/>
  <c r="K127" i="46" s="1"/>
  <c r="BY127" i="46"/>
  <c r="J127" i="46" s="1"/>
  <c r="BX127" i="46"/>
  <c r="BW127" i="46"/>
  <c r="BV127" i="46"/>
  <c r="G127" i="46" s="1"/>
  <c r="BU127" i="46"/>
  <c r="F127" i="46" s="1"/>
  <c r="BT127" i="46"/>
  <c r="E127" i="46" s="1"/>
  <c r="BS127" i="46"/>
  <c r="B127" i="46"/>
  <c r="B127" i="44" s="1"/>
  <c r="A127" i="46"/>
  <c r="A125" i="27" s="1"/>
  <c r="EF126" i="46"/>
  <c r="EE126" i="46"/>
  <c r="BP126" i="46" s="1"/>
  <c r="ED126" i="46"/>
  <c r="BO126" i="46" s="1"/>
  <c r="EC126" i="46"/>
  <c r="BN126" i="46" s="1"/>
  <c r="EB126" i="46"/>
  <c r="BM126" i="46" s="1"/>
  <c r="EA126" i="46"/>
  <c r="DZ126" i="46"/>
  <c r="BK126" i="46" s="1"/>
  <c r="DY126" i="46"/>
  <c r="DX126" i="46"/>
  <c r="DW126" i="46"/>
  <c r="BH126" i="46" s="1"/>
  <c r="DV126" i="46"/>
  <c r="BG126" i="46" s="1"/>
  <c r="DU126" i="46"/>
  <c r="BF126" i="46" s="1"/>
  <c r="DT126" i="46"/>
  <c r="DS126" i="46"/>
  <c r="BD126" i="46" s="1"/>
  <c r="DR126" i="46"/>
  <c r="BC126" i="46" s="1"/>
  <c r="DQ126" i="46"/>
  <c r="DP126" i="46"/>
  <c r="DO126" i="46"/>
  <c r="DN126" i="46"/>
  <c r="AY126" i="46" s="1"/>
  <c r="DM126" i="46"/>
  <c r="AX126" i="46" s="1"/>
  <c r="DL126" i="46"/>
  <c r="AW126" i="46" s="1"/>
  <c r="DK126" i="46"/>
  <c r="AV126" i="46" s="1"/>
  <c r="DJ126" i="46"/>
  <c r="AU126" i="46" s="1"/>
  <c r="DI126" i="46"/>
  <c r="DH126" i="46"/>
  <c r="AS126" i="46" s="1"/>
  <c r="DG126" i="46"/>
  <c r="AR126" i="46" s="1"/>
  <c r="DF126" i="46"/>
  <c r="AQ126" i="46" s="1"/>
  <c r="DE126" i="46"/>
  <c r="AP126" i="46" s="1"/>
  <c r="DD126" i="46"/>
  <c r="DC126" i="46"/>
  <c r="AN126" i="46" s="1"/>
  <c r="DB126" i="46"/>
  <c r="AM126" i="46" s="1"/>
  <c r="DA126" i="46"/>
  <c r="CZ126" i="46"/>
  <c r="CY126" i="46"/>
  <c r="CX126" i="46"/>
  <c r="AI126" i="46" s="1"/>
  <c r="CW126" i="46"/>
  <c r="AH126" i="46" s="1"/>
  <c r="CV126" i="46"/>
  <c r="CU126" i="46"/>
  <c r="AF126" i="46" s="1"/>
  <c r="CT126" i="46"/>
  <c r="AE126" i="46" s="1"/>
  <c r="CS126" i="46"/>
  <c r="CR126" i="46"/>
  <c r="CQ126" i="46"/>
  <c r="CP126" i="46"/>
  <c r="AA126" i="46" s="1"/>
  <c r="CO126" i="46"/>
  <c r="Z126" i="46" s="1"/>
  <c r="CN126" i="46"/>
  <c r="Y126" i="46" s="1"/>
  <c r="CM126" i="46"/>
  <c r="X126" i="46" s="1"/>
  <c r="CL126" i="46"/>
  <c r="CK126" i="46"/>
  <c r="CJ126" i="46"/>
  <c r="CI126" i="46"/>
  <c r="T126" i="46" s="1"/>
  <c r="CH126" i="46"/>
  <c r="S126" i="46" s="1"/>
  <c r="CG126" i="46"/>
  <c r="R126" i="46" s="1"/>
  <c r="CF126" i="46"/>
  <c r="CE126" i="46"/>
  <c r="CD126" i="46"/>
  <c r="O126" i="46" s="1"/>
  <c r="CC126" i="46"/>
  <c r="CB126" i="46"/>
  <c r="CA126" i="46"/>
  <c r="L126" i="46" s="1"/>
  <c r="BZ126" i="46"/>
  <c r="K126" i="46" s="1"/>
  <c r="BY126" i="46"/>
  <c r="J126" i="46" s="1"/>
  <c r="BX126" i="46"/>
  <c r="I126" i="46" s="1"/>
  <c r="BW126" i="46"/>
  <c r="H126" i="46" s="1"/>
  <c r="BV126" i="46"/>
  <c r="G126" i="46" s="1"/>
  <c r="BU126" i="46"/>
  <c r="BT126" i="46"/>
  <c r="E126" i="46" s="1"/>
  <c r="BS126" i="46"/>
  <c r="B126" i="46"/>
  <c r="A126" i="46"/>
  <c r="A124" i="27" s="1"/>
  <c r="EF125" i="46"/>
  <c r="BQ125" i="46" s="1"/>
  <c r="EE125" i="46"/>
  <c r="ED125" i="46"/>
  <c r="BO125" i="44" s="1"/>
  <c r="EC125" i="46"/>
  <c r="EB125" i="46"/>
  <c r="BM125" i="46" s="1"/>
  <c r="EA125" i="46"/>
  <c r="BL125" i="46" s="1"/>
  <c r="DZ125" i="46"/>
  <c r="BK125" i="46" s="1"/>
  <c r="DY125" i="46"/>
  <c r="BJ125" i="46" s="1"/>
  <c r="DX125" i="46"/>
  <c r="BI125" i="46" s="1"/>
  <c r="DW125" i="46"/>
  <c r="BH125" i="46" s="1"/>
  <c r="DV125" i="46"/>
  <c r="BG125" i="46" s="1"/>
  <c r="DU125" i="46"/>
  <c r="DT125" i="46"/>
  <c r="DS125" i="46"/>
  <c r="BD125" i="46" s="1"/>
  <c r="DR125" i="46"/>
  <c r="BC125" i="46" s="1"/>
  <c r="DQ125" i="46"/>
  <c r="BB125" i="46" s="1"/>
  <c r="DP125" i="46"/>
  <c r="BA125" i="46" s="1"/>
  <c r="DO125" i="46"/>
  <c r="DN125" i="46"/>
  <c r="AY125" i="46" s="1"/>
  <c r="DM125" i="46"/>
  <c r="DL125" i="46"/>
  <c r="DK125" i="46"/>
  <c r="DJ125" i="46"/>
  <c r="AU125" i="46" s="1"/>
  <c r="DI125" i="46"/>
  <c r="AT125" i="46" s="1"/>
  <c r="DH125" i="46"/>
  <c r="AS125" i="46" s="1"/>
  <c r="DG125" i="46"/>
  <c r="AR125" i="46" s="1"/>
  <c r="DF125" i="46"/>
  <c r="DE125" i="46"/>
  <c r="DD125" i="46"/>
  <c r="DC125" i="46"/>
  <c r="DB125" i="46"/>
  <c r="AM125" i="46" s="1"/>
  <c r="DA125" i="46"/>
  <c r="AL125" i="46" s="1"/>
  <c r="CZ125" i="46"/>
  <c r="AK125" i="46" s="1"/>
  <c r="CY125" i="46"/>
  <c r="CX125" i="46"/>
  <c r="CW125" i="46"/>
  <c r="CV125" i="46"/>
  <c r="CU125" i="46"/>
  <c r="AF125" i="46" s="1"/>
  <c r="CT125" i="46"/>
  <c r="AE125" i="46" s="1"/>
  <c r="CS125" i="46"/>
  <c r="AD125" i="46" s="1"/>
  <c r="CR125" i="46"/>
  <c r="AC125" i="46" s="1"/>
  <c r="CQ125" i="46"/>
  <c r="AB125" i="46" s="1"/>
  <c r="CP125" i="46"/>
  <c r="AA125" i="46" s="1"/>
  <c r="CO125" i="46"/>
  <c r="CN125" i="46"/>
  <c r="CM125" i="46"/>
  <c r="CL125" i="46"/>
  <c r="W125" i="46" s="1"/>
  <c r="CK125" i="46"/>
  <c r="V125" i="46" s="1"/>
  <c r="CJ125" i="46"/>
  <c r="CI125" i="46"/>
  <c r="T125" i="46" s="1"/>
  <c r="CH125" i="46"/>
  <c r="S125" i="46" s="1"/>
  <c r="CG125" i="46"/>
  <c r="CF125" i="46"/>
  <c r="CE125" i="46"/>
  <c r="CD125" i="46"/>
  <c r="O125" i="46" s="1"/>
  <c r="CC125" i="46"/>
  <c r="N125" i="46" s="1"/>
  <c r="CB125" i="46"/>
  <c r="M125" i="46" s="1"/>
  <c r="CA125" i="46"/>
  <c r="BZ125" i="46"/>
  <c r="K125" i="46" s="1"/>
  <c r="BY125" i="46"/>
  <c r="BX125" i="46"/>
  <c r="BW125" i="46"/>
  <c r="BV125" i="46"/>
  <c r="G125" i="46" s="1"/>
  <c r="BU125" i="46"/>
  <c r="F125" i="46" s="1"/>
  <c r="BT125" i="46"/>
  <c r="E125" i="46" s="1"/>
  <c r="BS125" i="46"/>
  <c r="D125" i="46" s="1"/>
  <c r="BO125" i="46"/>
  <c r="B125" i="46"/>
  <c r="B125" i="44" s="1"/>
  <c r="A125" i="46"/>
  <c r="A123" i="27" s="1"/>
  <c r="EF124" i="46"/>
  <c r="BQ124" i="46" s="1"/>
  <c r="EE124" i="46"/>
  <c r="BP124" i="46" s="1"/>
  <c r="ED124" i="46"/>
  <c r="BO124" i="46" s="1"/>
  <c r="EC124" i="46"/>
  <c r="EB124" i="46"/>
  <c r="EA124" i="46"/>
  <c r="BL124" i="46" s="1"/>
  <c r="DZ124" i="46"/>
  <c r="DY124" i="46"/>
  <c r="DX124" i="46"/>
  <c r="BI124" i="46" s="1"/>
  <c r="DW124" i="46"/>
  <c r="BH124" i="46" s="1"/>
  <c r="DV124" i="46"/>
  <c r="BG124" i="46" s="1"/>
  <c r="DU124" i="46"/>
  <c r="BF124" i="46" s="1"/>
  <c r="DT124" i="46"/>
  <c r="BE124" i="46" s="1"/>
  <c r="DS124" i="46"/>
  <c r="DR124" i="46"/>
  <c r="DQ124" i="46"/>
  <c r="BB124" i="46" s="1"/>
  <c r="DP124" i="46"/>
  <c r="DO124" i="46"/>
  <c r="AZ124" i="46" s="1"/>
  <c r="DN124" i="46"/>
  <c r="AY124" i="46" s="1"/>
  <c r="DM124" i="46"/>
  <c r="AX124" i="46" s="1"/>
  <c r="DL124" i="46"/>
  <c r="DK124" i="46"/>
  <c r="AV124" i="46" s="1"/>
  <c r="DJ124" i="46"/>
  <c r="DI124" i="46"/>
  <c r="AT124" i="46" s="1"/>
  <c r="DH124" i="46"/>
  <c r="AS124" i="46" s="1"/>
  <c r="DG124" i="46"/>
  <c r="AR124" i="46" s="1"/>
  <c r="DF124" i="46"/>
  <c r="AQ124" i="46" s="1"/>
  <c r="DE124" i="46"/>
  <c r="AP124" i="46" s="1"/>
  <c r="DD124" i="46"/>
  <c r="DC124" i="46"/>
  <c r="AN124" i="46" s="1"/>
  <c r="DB124" i="46"/>
  <c r="DA124" i="46"/>
  <c r="CZ124" i="46"/>
  <c r="CY124" i="46"/>
  <c r="AJ124" i="46" s="1"/>
  <c r="CX124" i="46"/>
  <c r="AI124" i="46" s="1"/>
  <c r="CW124" i="46"/>
  <c r="AH124" i="46" s="1"/>
  <c r="CV124" i="46"/>
  <c r="AG124" i="46" s="1"/>
  <c r="CU124" i="46"/>
  <c r="CT124" i="46"/>
  <c r="CS124" i="46"/>
  <c r="CR124" i="46"/>
  <c r="AC124" i="46" s="1"/>
  <c r="CQ124" i="46"/>
  <c r="AB124" i="46" s="1"/>
  <c r="CP124" i="46"/>
  <c r="AA124" i="46" s="1"/>
  <c r="CO124" i="46"/>
  <c r="Z124" i="46" s="1"/>
  <c r="CN124" i="46"/>
  <c r="CM124" i="46"/>
  <c r="X124" i="46" s="1"/>
  <c r="CL124" i="46"/>
  <c r="CK124" i="46"/>
  <c r="V124" i="46" s="1"/>
  <c r="CJ124" i="46"/>
  <c r="CI124" i="46"/>
  <c r="T124" i="46" s="1"/>
  <c r="CH124" i="46"/>
  <c r="S124" i="46" s="1"/>
  <c r="CG124" i="46"/>
  <c r="R124" i="46" s="1"/>
  <c r="CF124" i="46"/>
  <c r="Q124" i="46" s="1"/>
  <c r="CE124" i="46"/>
  <c r="P124" i="46" s="1"/>
  <c r="CD124" i="46"/>
  <c r="CC124" i="46"/>
  <c r="CB124" i="46"/>
  <c r="CA124" i="46"/>
  <c r="L124" i="46" s="1"/>
  <c r="BZ124" i="46"/>
  <c r="K124" i="46" s="1"/>
  <c r="BY124" i="46"/>
  <c r="BX124" i="46"/>
  <c r="I124" i="46" s="1"/>
  <c r="BW124" i="46"/>
  <c r="BV124" i="46"/>
  <c r="BU124" i="46"/>
  <c r="BT124" i="46"/>
  <c r="E124" i="46" s="1"/>
  <c r="BS124" i="46"/>
  <c r="D124" i="46" s="1"/>
  <c r="B124" i="46"/>
  <c r="B124" i="44" s="1"/>
  <c r="A124" i="46"/>
  <c r="A122" i="27" s="1"/>
  <c r="EF123" i="46"/>
  <c r="BQ123" i="46" s="1"/>
  <c r="EE123" i="46"/>
  <c r="ED123" i="46"/>
  <c r="BO123" i="44" s="1"/>
  <c r="EC123" i="46"/>
  <c r="EB123" i="46"/>
  <c r="EA123" i="46"/>
  <c r="BL123" i="46" s="1"/>
  <c r="DZ123" i="46"/>
  <c r="BK123" i="46" s="1"/>
  <c r="DY123" i="46"/>
  <c r="DX123" i="46"/>
  <c r="BI123" i="46" s="1"/>
  <c r="DW123" i="46"/>
  <c r="DV123" i="46"/>
  <c r="DU123" i="46"/>
  <c r="DT123" i="46"/>
  <c r="DS123" i="46"/>
  <c r="BD123" i="46" s="1"/>
  <c r="DR123" i="46"/>
  <c r="BC123" i="46" s="1"/>
  <c r="DQ123" i="46"/>
  <c r="BB123" i="46" s="1"/>
  <c r="DP123" i="46"/>
  <c r="BA123" i="46" s="1"/>
  <c r="DO123" i="46"/>
  <c r="AZ123" i="46" s="1"/>
  <c r="DN123" i="46"/>
  <c r="DM123" i="46"/>
  <c r="DL123" i="46"/>
  <c r="AW123" i="46" s="1"/>
  <c r="DK123" i="46"/>
  <c r="AV123" i="46" s="1"/>
  <c r="DJ123" i="46"/>
  <c r="AU123" i="46" s="1"/>
  <c r="DI123" i="46"/>
  <c r="DH123" i="46"/>
  <c r="AS123" i="46" s="1"/>
  <c r="DG123" i="46"/>
  <c r="AR123" i="46" s="1"/>
  <c r="DF123" i="46"/>
  <c r="DE123" i="46"/>
  <c r="DD123" i="46"/>
  <c r="AO123" i="46" s="1"/>
  <c r="DC123" i="46"/>
  <c r="AN123" i="46" s="1"/>
  <c r="DB123" i="46"/>
  <c r="AM123" i="46" s="1"/>
  <c r="DA123" i="46"/>
  <c r="AL123" i="46" s="1"/>
  <c r="CZ123" i="46"/>
  <c r="AK123" i="46" s="1"/>
  <c r="CY123" i="46"/>
  <c r="AJ123" i="46" s="1"/>
  <c r="CX123" i="46"/>
  <c r="CW123" i="46"/>
  <c r="AH123" i="46" s="1"/>
  <c r="CV123" i="46"/>
  <c r="CU123" i="46"/>
  <c r="AF123" i="46" s="1"/>
  <c r="CT123" i="46"/>
  <c r="AE123" i="46" s="1"/>
  <c r="CS123" i="46"/>
  <c r="CR123" i="46"/>
  <c r="AC123" i="46" s="1"/>
  <c r="CQ123" i="46"/>
  <c r="AB123" i="46" s="1"/>
  <c r="CP123" i="46"/>
  <c r="CO123" i="46"/>
  <c r="CN123" i="46"/>
  <c r="Y123" i="46" s="1"/>
  <c r="CM123" i="46"/>
  <c r="X123" i="46" s="1"/>
  <c r="CL123" i="46"/>
  <c r="W123" i="46" s="1"/>
  <c r="CK123" i="46"/>
  <c r="CJ123" i="46"/>
  <c r="CI123" i="46"/>
  <c r="CH123" i="46"/>
  <c r="CG123" i="46"/>
  <c r="CF123" i="46"/>
  <c r="Q123" i="46" s="1"/>
  <c r="CE123" i="46"/>
  <c r="P123" i="46" s="1"/>
  <c r="CD123" i="46"/>
  <c r="O123" i="46" s="1"/>
  <c r="CC123" i="46"/>
  <c r="N123" i="46" s="1"/>
  <c r="CB123" i="46"/>
  <c r="CA123" i="46"/>
  <c r="L123" i="46" s="1"/>
  <c r="BZ123" i="46"/>
  <c r="BY123" i="46"/>
  <c r="J123" i="46" s="1"/>
  <c r="BX123" i="46"/>
  <c r="BW123" i="46"/>
  <c r="H123" i="46" s="1"/>
  <c r="BV123" i="46"/>
  <c r="G123" i="46" s="1"/>
  <c r="BU123" i="46"/>
  <c r="F123" i="46" s="1"/>
  <c r="BT123" i="46"/>
  <c r="BS123" i="46"/>
  <c r="D123" i="46" s="1"/>
  <c r="BO123" i="46"/>
  <c r="B123" i="46"/>
  <c r="B123" i="44" s="1"/>
  <c r="A123" i="46"/>
  <c r="A121" i="27" s="1"/>
  <c r="EF122" i="46"/>
  <c r="BQ122" i="46" s="1"/>
  <c r="EE122" i="46"/>
  <c r="BP122" i="46" s="1"/>
  <c r="ED122" i="46"/>
  <c r="EC122" i="46"/>
  <c r="BN122" i="46" s="1"/>
  <c r="EB122" i="46"/>
  <c r="BM122" i="46" s="1"/>
  <c r="EA122" i="46"/>
  <c r="DZ122" i="46"/>
  <c r="BK122" i="46" s="1"/>
  <c r="DY122" i="46"/>
  <c r="BJ122" i="46" s="1"/>
  <c r="DX122" i="46"/>
  <c r="BI122" i="46" s="1"/>
  <c r="DW122" i="46"/>
  <c r="BH122" i="46" s="1"/>
  <c r="DV122" i="46"/>
  <c r="DU122" i="46"/>
  <c r="BF122" i="46" s="1"/>
  <c r="DT122" i="46"/>
  <c r="BE122" i="46" s="1"/>
  <c r="DS122" i="46"/>
  <c r="DR122" i="46"/>
  <c r="DQ122" i="46"/>
  <c r="DP122" i="46"/>
  <c r="BA122" i="46" s="1"/>
  <c r="DO122" i="46"/>
  <c r="AZ122" i="46" s="1"/>
  <c r="DN122" i="46"/>
  <c r="AY122" i="46" s="1"/>
  <c r="DM122" i="46"/>
  <c r="DL122" i="46"/>
  <c r="AW122" i="46" s="1"/>
  <c r="DK122" i="46"/>
  <c r="DJ122" i="46"/>
  <c r="DI122" i="46"/>
  <c r="DH122" i="46"/>
  <c r="AS122" i="46" s="1"/>
  <c r="DG122" i="46"/>
  <c r="AR122" i="46" s="1"/>
  <c r="DF122" i="46"/>
  <c r="DE122" i="46"/>
  <c r="AP122" i="46" s="1"/>
  <c r="DD122" i="46"/>
  <c r="AO122" i="46" s="1"/>
  <c r="DC122" i="46"/>
  <c r="DB122" i="46"/>
  <c r="DA122" i="46"/>
  <c r="AL122" i="46" s="1"/>
  <c r="CZ122" i="46"/>
  <c r="AK122" i="46" s="1"/>
  <c r="CY122" i="46"/>
  <c r="AJ122" i="46" s="1"/>
  <c r="CX122" i="46"/>
  <c r="AI122" i="46" s="1"/>
  <c r="CW122" i="46"/>
  <c r="AH122" i="46" s="1"/>
  <c r="CV122" i="46"/>
  <c r="AG122" i="46" s="1"/>
  <c r="CU122" i="46"/>
  <c r="CT122" i="46"/>
  <c r="CS122" i="46"/>
  <c r="CR122" i="46"/>
  <c r="AC122" i="46" s="1"/>
  <c r="CQ122" i="46"/>
  <c r="AB122" i="46" s="1"/>
  <c r="CP122" i="46"/>
  <c r="AA122" i="46" s="1"/>
  <c r="CO122" i="46"/>
  <c r="Z122" i="46" s="1"/>
  <c r="CN122" i="46"/>
  <c r="CM122" i="46"/>
  <c r="CL122" i="46"/>
  <c r="W122" i="46" s="1"/>
  <c r="CK122" i="46"/>
  <c r="CJ122" i="46"/>
  <c r="U122" i="46" s="1"/>
  <c r="CI122" i="46"/>
  <c r="T122" i="46" s="1"/>
  <c r="CH122" i="46"/>
  <c r="S122" i="46" s="1"/>
  <c r="CG122" i="46"/>
  <c r="R122" i="46" s="1"/>
  <c r="CF122" i="46"/>
  <c r="Q122" i="46" s="1"/>
  <c r="CE122" i="46"/>
  <c r="CD122" i="46"/>
  <c r="O122" i="46" s="1"/>
  <c r="CC122" i="46"/>
  <c r="CB122" i="46"/>
  <c r="M122" i="46" s="1"/>
  <c r="CA122" i="46"/>
  <c r="L122" i="46" s="1"/>
  <c r="BZ122" i="46"/>
  <c r="BY122" i="46"/>
  <c r="J122" i="46" s="1"/>
  <c r="BX122" i="46"/>
  <c r="I122" i="46" s="1"/>
  <c r="BW122" i="46"/>
  <c r="BV122" i="46"/>
  <c r="BU122" i="46"/>
  <c r="BT122" i="46"/>
  <c r="E122" i="46" s="1"/>
  <c r="BS122" i="46"/>
  <c r="D122" i="46" s="1"/>
  <c r="B122" i="46"/>
  <c r="B122" i="44" s="1"/>
  <c r="A122" i="46"/>
  <c r="A120" i="27" s="1"/>
  <c r="EF121" i="46"/>
  <c r="BQ121" i="46" s="1"/>
  <c r="EE121" i="46"/>
  <c r="ED121" i="46"/>
  <c r="EC121" i="46"/>
  <c r="EB121" i="46"/>
  <c r="BM121" i="46" s="1"/>
  <c r="EA121" i="46"/>
  <c r="BL121" i="46" s="1"/>
  <c r="DZ121" i="46"/>
  <c r="BK121" i="46" s="1"/>
  <c r="DY121" i="46"/>
  <c r="DX121" i="46"/>
  <c r="BI121" i="46" s="1"/>
  <c r="DW121" i="46"/>
  <c r="DV121" i="46"/>
  <c r="BG121" i="46" s="1"/>
  <c r="DU121" i="46"/>
  <c r="DT121" i="46"/>
  <c r="BE121" i="46" s="1"/>
  <c r="DS121" i="46"/>
  <c r="BD121" i="46" s="1"/>
  <c r="DR121" i="46"/>
  <c r="BC121" i="46" s="1"/>
  <c r="DQ121" i="46"/>
  <c r="BB121" i="46" s="1"/>
  <c r="DP121" i="46"/>
  <c r="DO121" i="46"/>
  <c r="DN121" i="46"/>
  <c r="AY121" i="46" s="1"/>
  <c r="DM121" i="46"/>
  <c r="AX121" i="46" s="1"/>
  <c r="DL121" i="46"/>
  <c r="AW121" i="46" s="1"/>
  <c r="DK121" i="46"/>
  <c r="AV121" i="46" s="1"/>
  <c r="DJ121" i="46"/>
  <c r="DI121" i="46"/>
  <c r="AT121" i="46" s="1"/>
  <c r="DH121" i="46"/>
  <c r="AS121" i="46" s="1"/>
  <c r="DG121" i="46"/>
  <c r="DF121" i="46"/>
  <c r="DE121" i="46"/>
  <c r="DD121" i="46"/>
  <c r="AO121" i="46" s="1"/>
  <c r="DC121" i="46"/>
  <c r="DB121" i="46"/>
  <c r="AM121" i="46" s="1"/>
  <c r="DA121" i="46"/>
  <c r="AL121" i="46" s="1"/>
  <c r="CZ121" i="46"/>
  <c r="AK121" i="46" s="1"/>
  <c r="CY121" i="46"/>
  <c r="CX121" i="46"/>
  <c r="CW121" i="46"/>
  <c r="CV121" i="46"/>
  <c r="AG121" i="46" s="1"/>
  <c r="CU121" i="46"/>
  <c r="CT121" i="46"/>
  <c r="AE121" i="46" s="1"/>
  <c r="CS121" i="46"/>
  <c r="CR121" i="46"/>
  <c r="AC121" i="46" s="1"/>
  <c r="CQ121" i="46"/>
  <c r="CP121" i="46"/>
  <c r="CO121" i="46"/>
  <c r="CN121" i="46"/>
  <c r="Y121" i="46" s="1"/>
  <c r="CM121" i="46"/>
  <c r="CL121" i="46"/>
  <c r="CK121" i="46"/>
  <c r="V121" i="46" s="1"/>
  <c r="CJ121" i="46"/>
  <c r="U121" i="46" s="1"/>
  <c r="CI121" i="46"/>
  <c r="CH121" i="46"/>
  <c r="CG121" i="46"/>
  <c r="CF121" i="46"/>
  <c r="Q121" i="46" s="1"/>
  <c r="CE121" i="46"/>
  <c r="CD121" i="46"/>
  <c r="O121" i="46" s="1"/>
  <c r="CC121" i="46"/>
  <c r="CB121" i="46"/>
  <c r="CA121" i="46"/>
  <c r="BZ121" i="46"/>
  <c r="BY121" i="46"/>
  <c r="BX121" i="46"/>
  <c r="I121" i="46" s="1"/>
  <c r="BW121" i="46"/>
  <c r="BV121" i="46"/>
  <c r="G121" i="46" s="1"/>
  <c r="BU121" i="46"/>
  <c r="F121" i="46" s="1"/>
  <c r="BT121" i="46"/>
  <c r="E121" i="46" s="1"/>
  <c r="BS121" i="46"/>
  <c r="B121" i="46"/>
  <c r="B121" i="44" s="1"/>
  <c r="A121" i="46"/>
  <c r="EF120" i="46"/>
  <c r="BQ120" i="46" s="1"/>
  <c r="EE120" i="46"/>
  <c r="BP120" i="46" s="1"/>
  <c r="ED120" i="46"/>
  <c r="BO120" i="46" s="1"/>
  <c r="EC120" i="46"/>
  <c r="BN120" i="46" s="1"/>
  <c r="EB120" i="46"/>
  <c r="BM120" i="46" s="1"/>
  <c r="EA120" i="46"/>
  <c r="BL120" i="46" s="1"/>
  <c r="DZ120" i="46"/>
  <c r="DY120" i="46"/>
  <c r="DX120" i="46"/>
  <c r="BI120" i="46" s="1"/>
  <c r="DW120" i="46"/>
  <c r="BH120" i="46" s="1"/>
  <c r="DV120" i="46"/>
  <c r="DU120" i="46"/>
  <c r="BF120" i="46" s="1"/>
  <c r="DT120" i="46"/>
  <c r="BE120" i="46" s="1"/>
  <c r="DS120" i="46"/>
  <c r="BD120" i="46" s="1"/>
  <c r="DR120" i="46"/>
  <c r="DQ120" i="46"/>
  <c r="DP120" i="46"/>
  <c r="BA120" i="46" s="1"/>
  <c r="DO120" i="46"/>
  <c r="DN120" i="46"/>
  <c r="DM120" i="46"/>
  <c r="DL120" i="46"/>
  <c r="AW120" i="46" s="1"/>
  <c r="DK120" i="46"/>
  <c r="AV120" i="46" s="1"/>
  <c r="DJ120" i="46"/>
  <c r="DI120" i="46"/>
  <c r="DH120" i="46"/>
  <c r="AS120" i="46" s="1"/>
  <c r="DG120" i="46"/>
  <c r="DF120" i="46"/>
  <c r="AQ120" i="46" s="1"/>
  <c r="DE120" i="46"/>
  <c r="AP120" i="46" s="1"/>
  <c r="DD120" i="46"/>
  <c r="AO120" i="46" s="1"/>
  <c r="DC120" i="46"/>
  <c r="AN120" i="46" s="1"/>
  <c r="DB120" i="46"/>
  <c r="DA120" i="46"/>
  <c r="AL120" i="46" s="1"/>
  <c r="CZ120" i="46"/>
  <c r="AK120" i="46" s="1"/>
  <c r="CY120" i="46"/>
  <c r="CX120" i="46"/>
  <c r="AI120" i="46" s="1"/>
  <c r="CW120" i="46"/>
  <c r="AH120" i="46" s="1"/>
  <c r="CV120" i="46"/>
  <c r="AG120" i="46" s="1"/>
  <c r="CU120" i="46"/>
  <c r="AF120" i="46" s="1"/>
  <c r="CT120" i="46"/>
  <c r="CS120" i="46"/>
  <c r="CR120" i="46"/>
  <c r="AC120" i="46" s="1"/>
  <c r="CQ120" i="46"/>
  <c r="AB120" i="46" s="1"/>
  <c r="CP120" i="46"/>
  <c r="AA120" i="46" s="1"/>
  <c r="CO120" i="46"/>
  <c r="Z120" i="46" s="1"/>
  <c r="CN120" i="46"/>
  <c r="Y120" i="46" s="1"/>
  <c r="CM120" i="46"/>
  <c r="X120" i="46" s="1"/>
  <c r="CL120" i="46"/>
  <c r="CK120" i="46"/>
  <c r="CJ120" i="46"/>
  <c r="U120" i="46" s="1"/>
  <c r="CI120" i="46"/>
  <c r="CH120" i="46"/>
  <c r="S120" i="46" s="1"/>
  <c r="CG120" i="46"/>
  <c r="R120" i="46" s="1"/>
  <c r="CF120" i="46"/>
  <c r="Q120" i="46" s="1"/>
  <c r="CE120" i="46"/>
  <c r="P120" i="46" s="1"/>
  <c r="CD120" i="46"/>
  <c r="CC120" i="46"/>
  <c r="CB120" i="46"/>
  <c r="M120" i="46" s="1"/>
  <c r="CA120" i="46"/>
  <c r="BZ120" i="46"/>
  <c r="K120" i="46" s="1"/>
  <c r="BY120" i="46"/>
  <c r="J120" i="46" s="1"/>
  <c r="BX120" i="46"/>
  <c r="I120" i="46" s="1"/>
  <c r="BW120" i="46"/>
  <c r="H120" i="46" s="1"/>
  <c r="BV120" i="46"/>
  <c r="BU120" i="46"/>
  <c r="BT120" i="46"/>
  <c r="E120" i="46" s="1"/>
  <c r="BS120" i="46"/>
  <c r="D120" i="46" s="1"/>
  <c r="B120" i="46"/>
  <c r="B120" i="44" s="1"/>
  <c r="A120" i="46"/>
  <c r="A118" i="27" s="1"/>
  <c r="EF119" i="46"/>
  <c r="BQ119" i="46" s="1"/>
  <c r="EE119" i="46"/>
  <c r="ED119" i="46"/>
  <c r="BO119" i="44" s="1"/>
  <c r="EC119" i="46"/>
  <c r="EB119" i="46"/>
  <c r="BM119" i="46" s="1"/>
  <c r="EA119" i="46"/>
  <c r="DZ119" i="46"/>
  <c r="BK119" i="46" s="1"/>
  <c r="DY119" i="46"/>
  <c r="BJ119" i="46" s="1"/>
  <c r="DX119" i="46"/>
  <c r="BI119" i="46" s="1"/>
  <c r="DW119" i="46"/>
  <c r="DV119" i="46"/>
  <c r="DU119" i="46"/>
  <c r="BF119" i="46" s="1"/>
  <c r="DT119" i="46"/>
  <c r="BE119" i="46" s="1"/>
  <c r="DS119" i="46"/>
  <c r="DR119" i="46"/>
  <c r="DQ119" i="46"/>
  <c r="BB119" i="46" s="1"/>
  <c r="DP119" i="46"/>
  <c r="BA119" i="46" s="1"/>
  <c r="DO119" i="46"/>
  <c r="DN119" i="46"/>
  <c r="AY119" i="46" s="1"/>
  <c r="DM119" i="46"/>
  <c r="DL119" i="46"/>
  <c r="AW119" i="46" s="1"/>
  <c r="DK119" i="46"/>
  <c r="DJ119" i="46"/>
  <c r="AU119" i="46" s="1"/>
  <c r="DI119" i="46"/>
  <c r="AT119" i="46" s="1"/>
  <c r="DH119" i="46"/>
  <c r="AS119" i="46" s="1"/>
  <c r="DG119" i="46"/>
  <c r="DF119" i="46"/>
  <c r="DE119" i="46"/>
  <c r="DD119" i="46"/>
  <c r="AO119" i="46" s="1"/>
  <c r="DC119" i="46"/>
  <c r="AN119" i="46" s="1"/>
  <c r="DB119" i="46"/>
  <c r="AM119" i="46" s="1"/>
  <c r="DA119" i="46"/>
  <c r="CZ119" i="46"/>
  <c r="AK119" i="46" s="1"/>
  <c r="CY119" i="46"/>
  <c r="CX119" i="46"/>
  <c r="CW119" i="46"/>
  <c r="CV119" i="46"/>
  <c r="AG119" i="46" s="1"/>
  <c r="CU119" i="46"/>
  <c r="AF119" i="46" s="1"/>
  <c r="CT119" i="46"/>
  <c r="AE119" i="46" s="1"/>
  <c r="CS119" i="46"/>
  <c r="AD119" i="46" s="1"/>
  <c r="CR119" i="46"/>
  <c r="AC119" i="46" s="1"/>
  <c r="CQ119" i="46"/>
  <c r="CP119" i="46"/>
  <c r="CO119" i="46"/>
  <c r="CN119" i="46"/>
  <c r="Y119" i="46" s="1"/>
  <c r="CM119" i="46"/>
  <c r="CL119" i="46"/>
  <c r="CK119" i="46"/>
  <c r="V119" i="46" s="1"/>
  <c r="CJ119" i="46"/>
  <c r="U119" i="46" s="1"/>
  <c r="CI119" i="46"/>
  <c r="CH119" i="46"/>
  <c r="S119" i="46" s="1"/>
  <c r="CG119" i="46"/>
  <c r="R119" i="46" s="1"/>
  <c r="CF119" i="46"/>
  <c r="Q119" i="46" s="1"/>
  <c r="CE119" i="46"/>
  <c r="CD119" i="46"/>
  <c r="CC119" i="46"/>
  <c r="N119" i="46" s="1"/>
  <c r="CB119" i="46"/>
  <c r="M119" i="46" s="1"/>
  <c r="CA119" i="46"/>
  <c r="BZ119" i="46"/>
  <c r="BY119" i="46"/>
  <c r="BX119" i="46"/>
  <c r="I119" i="46" s="1"/>
  <c r="BW119" i="46"/>
  <c r="H119" i="46" s="1"/>
  <c r="BV119" i="46"/>
  <c r="G119" i="46" s="1"/>
  <c r="BU119" i="46"/>
  <c r="F119" i="46" s="1"/>
  <c r="BT119" i="46"/>
  <c r="E119" i="46" s="1"/>
  <c r="BS119" i="46"/>
  <c r="BO119" i="46"/>
  <c r="B119" i="46"/>
  <c r="B119" i="44" s="1"/>
  <c r="A119" i="46"/>
  <c r="A117" i="27" s="1"/>
  <c r="EF118" i="46"/>
  <c r="BQ118" i="46" s="1"/>
  <c r="EE118" i="46"/>
  <c r="ED118" i="46"/>
  <c r="BO118" i="46" s="1"/>
  <c r="EC118" i="46"/>
  <c r="EB118" i="46"/>
  <c r="BM118" i="46" s="1"/>
  <c r="EA118" i="46"/>
  <c r="DZ118" i="46"/>
  <c r="BK118" i="46" s="1"/>
  <c r="DY118" i="46"/>
  <c r="BJ118" i="46" s="1"/>
  <c r="DX118" i="46"/>
  <c r="DW118" i="46"/>
  <c r="BH118" i="46" s="1"/>
  <c r="DV118" i="46"/>
  <c r="BG118" i="46" s="1"/>
  <c r="DU118" i="46"/>
  <c r="DT118" i="46"/>
  <c r="BE118" i="46" s="1"/>
  <c r="DS118" i="46"/>
  <c r="DR118" i="46"/>
  <c r="DQ118" i="46"/>
  <c r="BB118" i="46" s="1"/>
  <c r="DP118" i="46"/>
  <c r="BA118" i="46" s="1"/>
  <c r="DO118" i="46"/>
  <c r="AZ118" i="46" s="1"/>
  <c r="DN118" i="46"/>
  <c r="AY118" i="46" s="1"/>
  <c r="DM118" i="46"/>
  <c r="AX118" i="46" s="1"/>
  <c r="DL118" i="46"/>
  <c r="AW118" i="46" s="1"/>
  <c r="DK118" i="46"/>
  <c r="AV118" i="46" s="1"/>
  <c r="DJ118" i="46"/>
  <c r="DI118" i="46"/>
  <c r="AT118" i="46" s="1"/>
  <c r="DH118" i="46"/>
  <c r="AS118" i="46" s="1"/>
  <c r="DG118" i="46"/>
  <c r="AR118" i="46" s="1"/>
  <c r="DF118" i="46"/>
  <c r="AQ118" i="46" s="1"/>
  <c r="DE118" i="46"/>
  <c r="AP118" i="46" s="1"/>
  <c r="DD118" i="46"/>
  <c r="AO118" i="46" s="1"/>
  <c r="DC118" i="46"/>
  <c r="DB118" i="46"/>
  <c r="AM118" i="46" s="1"/>
  <c r="DA118" i="46"/>
  <c r="AL118" i="46" s="1"/>
  <c r="CZ118" i="46"/>
  <c r="CY118" i="46"/>
  <c r="AJ118" i="46" s="1"/>
  <c r="CX118" i="46"/>
  <c r="AI118" i="46" s="1"/>
  <c r="CW118" i="46"/>
  <c r="AH118" i="46" s="1"/>
  <c r="CV118" i="46"/>
  <c r="AG118" i="46" s="1"/>
  <c r="CU118" i="46"/>
  <c r="CT118" i="46"/>
  <c r="AE118" i="46" s="1"/>
  <c r="CS118" i="46"/>
  <c r="AD118" i="46" s="1"/>
  <c r="CR118" i="46"/>
  <c r="AC118" i="46" s="1"/>
  <c r="CQ118" i="46"/>
  <c r="CP118" i="46"/>
  <c r="CO118" i="46"/>
  <c r="Z118" i="46" s="1"/>
  <c r="CN118" i="46"/>
  <c r="Y118" i="46" s="1"/>
  <c r="CM118" i="46"/>
  <c r="X118" i="46" s="1"/>
  <c r="CL118" i="46"/>
  <c r="CK118" i="46"/>
  <c r="V118" i="46" s="1"/>
  <c r="CJ118" i="46"/>
  <c r="U118" i="46" s="1"/>
  <c r="CI118" i="46"/>
  <c r="T118" i="46" s="1"/>
  <c r="CH118" i="46"/>
  <c r="S118" i="46" s="1"/>
  <c r="CG118" i="46"/>
  <c r="R118" i="46" s="1"/>
  <c r="CF118" i="46"/>
  <c r="Q118" i="46" s="1"/>
  <c r="CE118" i="46"/>
  <c r="CD118" i="46"/>
  <c r="CC118" i="46"/>
  <c r="N118" i="46" s="1"/>
  <c r="CB118" i="46"/>
  <c r="CA118" i="46"/>
  <c r="L118" i="46" s="1"/>
  <c r="BZ118" i="46"/>
  <c r="BY118" i="46"/>
  <c r="J118" i="46" s="1"/>
  <c r="BX118" i="46"/>
  <c r="I118" i="46" s="1"/>
  <c r="BW118" i="46"/>
  <c r="BV118" i="46"/>
  <c r="BU118" i="46"/>
  <c r="F118" i="46" s="1"/>
  <c r="BT118" i="46"/>
  <c r="BS118" i="46"/>
  <c r="D118" i="46" s="1"/>
  <c r="B118" i="46"/>
  <c r="B118" i="44" s="1"/>
  <c r="A118" i="46"/>
  <c r="A116" i="27" s="1"/>
  <c r="EF117" i="46"/>
  <c r="EE117" i="46"/>
  <c r="ED117" i="46"/>
  <c r="BO117" i="44" s="1"/>
  <c r="EC117" i="46"/>
  <c r="BN117" i="46" s="1"/>
  <c r="EB117" i="46"/>
  <c r="BM117" i="46" s="1"/>
  <c r="EA117" i="46"/>
  <c r="BL117" i="46" s="1"/>
  <c r="DZ117" i="46"/>
  <c r="BK117" i="46" s="1"/>
  <c r="DY117" i="46"/>
  <c r="BJ117" i="46" s="1"/>
  <c r="DX117" i="46"/>
  <c r="DW117" i="46"/>
  <c r="DV117" i="46"/>
  <c r="BG117" i="46" s="1"/>
  <c r="DU117" i="46"/>
  <c r="BF117" i="46" s="1"/>
  <c r="DT117" i="46"/>
  <c r="DS117" i="46"/>
  <c r="BD117" i="46" s="1"/>
  <c r="DR117" i="46"/>
  <c r="DQ117" i="46"/>
  <c r="BB117" i="46" s="1"/>
  <c r="DP117" i="46"/>
  <c r="DO117" i="46"/>
  <c r="DN117" i="46"/>
  <c r="DM117" i="46"/>
  <c r="AX117" i="46" s="1"/>
  <c r="DL117" i="46"/>
  <c r="DK117" i="46"/>
  <c r="AV117" i="46" s="1"/>
  <c r="DJ117" i="46"/>
  <c r="DI117" i="46"/>
  <c r="AT117" i="46" s="1"/>
  <c r="DH117" i="46"/>
  <c r="DG117" i="46"/>
  <c r="DF117" i="46"/>
  <c r="DE117" i="46"/>
  <c r="AP117" i="46" s="1"/>
  <c r="DD117" i="46"/>
  <c r="AO117" i="46" s="1"/>
  <c r="DC117" i="46"/>
  <c r="AN117" i="46" s="1"/>
  <c r="DB117" i="46"/>
  <c r="AM117" i="46" s="1"/>
  <c r="DA117" i="46"/>
  <c r="AL117" i="46" s="1"/>
  <c r="CZ117" i="46"/>
  <c r="CY117" i="46"/>
  <c r="CX117" i="46"/>
  <c r="CW117" i="46"/>
  <c r="AH117" i="46" s="1"/>
  <c r="CV117" i="46"/>
  <c r="CU117" i="46"/>
  <c r="CT117" i="46"/>
  <c r="AE117" i="46" s="1"/>
  <c r="CS117" i="46"/>
  <c r="AD117" i="46" s="1"/>
  <c r="CR117" i="46"/>
  <c r="CQ117" i="46"/>
  <c r="CP117" i="46"/>
  <c r="AA117" i="46" s="1"/>
  <c r="CO117" i="46"/>
  <c r="Z117" i="46" s="1"/>
  <c r="CN117" i="46"/>
  <c r="CM117" i="46"/>
  <c r="CL117" i="46"/>
  <c r="W117" i="46" s="1"/>
  <c r="CK117" i="46"/>
  <c r="V117" i="46" s="1"/>
  <c r="CJ117" i="46"/>
  <c r="CI117" i="46"/>
  <c r="T117" i="46" s="1"/>
  <c r="CH117" i="46"/>
  <c r="S117" i="46" s="1"/>
  <c r="CG117" i="46"/>
  <c r="R117" i="46" s="1"/>
  <c r="CF117" i="46"/>
  <c r="Q117" i="46" s="1"/>
  <c r="CE117" i="46"/>
  <c r="P117" i="46" s="1"/>
  <c r="CD117" i="46"/>
  <c r="O117" i="46" s="1"/>
  <c r="CC117" i="46"/>
  <c r="N117" i="46" s="1"/>
  <c r="CB117" i="46"/>
  <c r="CA117" i="46"/>
  <c r="BZ117" i="46"/>
  <c r="BY117" i="46"/>
  <c r="J117" i="46" s="1"/>
  <c r="BX117" i="46"/>
  <c r="BW117" i="46"/>
  <c r="H117" i="46" s="1"/>
  <c r="BV117" i="46"/>
  <c r="G117" i="46" s="1"/>
  <c r="BU117" i="46"/>
  <c r="F117" i="46" s="1"/>
  <c r="BT117" i="46"/>
  <c r="BS117" i="46"/>
  <c r="BO117" i="46"/>
  <c r="B117" i="46"/>
  <c r="B117" i="44" s="1"/>
  <c r="A117" i="46"/>
  <c r="EF116" i="46"/>
  <c r="EE116" i="46"/>
  <c r="ED116" i="46"/>
  <c r="BO116" i="46" s="1"/>
  <c r="EC116" i="46"/>
  <c r="EB116" i="46"/>
  <c r="EA116" i="46"/>
  <c r="DZ116" i="46"/>
  <c r="BK116" i="46" s="1"/>
  <c r="DY116" i="46"/>
  <c r="DX116" i="46"/>
  <c r="BI116" i="46" s="1"/>
  <c r="DW116" i="46"/>
  <c r="BH116" i="46" s="1"/>
  <c r="DV116" i="46"/>
  <c r="BG116" i="46" s="1"/>
  <c r="DU116" i="46"/>
  <c r="DT116" i="46"/>
  <c r="DS116" i="46"/>
  <c r="BD116" i="46" s="1"/>
  <c r="DR116" i="46"/>
  <c r="BC116" i="46" s="1"/>
  <c r="DQ116" i="46"/>
  <c r="BB116" i="46" s="1"/>
  <c r="DP116" i="46"/>
  <c r="BA116" i="46" s="1"/>
  <c r="DO116" i="46"/>
  <c r="DN116" i="46"/>
  <c r="DM116" i="46"/>
  <c r="DL116" i="46"/>
  <c r="AW116" i="46" s="1"/>
  <c r="DK116" i="46"/>
  <c r="DJ116" i="46"/>
  <c r="AU116" i="46" s="1"/>
  <c r="DI116" i="46"/>
  <c r="DH116" i="46"/>
  <c r="AS116" i="46" s="1"/>
  <c r="DG116" i="46"/>
  <c r="DF116" i="46"/>
  <c r="AQ116" i="46" s="1"/>
  <c r="DE116" i="46"/>
  <c r="DD116" i="46"/>
  <c r="DC116" i="46"/>
  <c r="DB116" i="46"/>
  <c r="AM116" i="46" s="1"/>
  <c r="DA116" i="46"/>
  <c r="AL116" i="46" s="1"/>
  <c r="CZ116" i="46"/>
  <c r="CY116" i="46"/>
  <c r="CX116" i="46"/>
  <c r="AI116" i="46" s="1"/>
  <c r="CW116" i="46"/>
  <c r="CV116" i="46"/>
  <c r="CU116" i="46"/>
  <c r="AF116" i="46" s="1"/>
  <c r="CT116" i="46"/>
  <c r="AE116" i="46" s="1"/>
  <c r="CS116" i="46"/>
  <c r="CR116" i="46"/>
  <c r="AC116" i="46" s="1"/>
  <c r="CQ116" i="46"/>
  <c r="AB116" i="46" s="1"/>
  <c r="CP116" i="46"/>
  <c r="AA116" i="46" s="1"/>
  <c r="CO116" i="46"/>
  <c r="CN116" i="46"/>
  <c r="Y116" i="46" s="1"/>
  <c r="CM116" i="46"/>
  <c r="CL116" i="46"/>
  <c r="W116" i="46" s="1"/>
  <c r="CK116" i="46"/>
  <c r="CJ116" i="46"/>
  <c r="U116" i="46" s="1"/>
  <c r="CI116" i="46"/>
  <c r="CH116" i="46"/>
  <c r="S116" i="46" s="1"/>
  <c r="CG116" i="46"/>
  <c r="CF116" i="46"/>
  <c r="CE116" i="46"/>
  <c r="CD116" i="46"/>
  <c r="O116" i="46" s="1"/>
  <c r="CC116" i="46"/>
  <c r="CB116" i="46"/>
  <c r="M116" i="46" s="1"/>
  <c r="CA116" i="46"/>
  <c r="BZ116" i="46"/>
  <c r="K116" i="46" s="1"/>
  <c r="BY116" i="46"/>
  <c r="BX116" i="46"/>
  <c r="BW116" i="46"/>
  <c r="H116" i="46" s="1"/>
  <c r="BV116" i="46"/>
  <c r="G116" i="46" s="1"/>
  <c r="BU116" i="46"/>
  <c r="F116" i="46" s="1"/>
  <c r="BT116" i="46"/>
  <c r="BS116" i="46"/>
  <c r="D116" i="46" s="1"/>
  <c r="B116" i="46"/>
  <c r="B116" i="44" s="1"/>
  <c r="A116" i="46"/>
  <c r="EF115" i="46"/>
  <c r="EE115" i="46"/>
  <c r="ED115" i="46"/>
  <c r="BO115" i="46" s="1"/>
  <c r="EC115" i="46"/>
  <c r="EB115" i="46"/>
  <c r="BM115" i="46" s="1"/>
  <c r="EA115" i="46"/>
  <c r="BL115" i="46" s="1"/>
  <c r="DZ115" i="46"/>
  <c r="BK115" i="46" s="1"/>
  <c r="DY115" i="46"/>
  <c r="BJ115" i="46" s="1"/>
  <c r="DX115" i="46"/>
  <c r="DW115" i="46"/>
  <c r="DV115" i="46"/>
  <c r="BG115" i="46" s="1"/>
  <c r="DU115" i="46"/>
  <c r="DT115" i="46"/>
  <c r="DS115" i="46"/>
  <c r="DR115" i="46"/>
  <c r="DQ115" i="46"/>
  <c r="BB115" i="46" s="1"/>
  <c r="DP115" i="46"/>
  <c r="DO115" i="46"/>
  <c r="DN115" i="46"/>
  <c r="AY115" i="46" s="1"/>
  <c r="DM115" i="46"/>
  <c r="AX115" i="46" s="1"/>
  <c r="DL115" i="46"/>
  <c r="AW115" i="46" s="1"/>
  <c r="DK115" i="46"/>
  <c r="DJ115" i="46"/>
  <c r="AU115" i="46" s="1"/>
  <c r="DI115" i="46"/>
  <c r="AT115" i="46" s="1"/>
  <c r="DH115" i="46"/>
  <c r="AS115" i="46" s="1"/>
  <c r="DG115" i="46"/>
  <c r="AR115" i="46" s="1"/>
  <c r="DF115" i="46"/>
  <c r="AQ115" i="46" s="1"/>
  <c r="DE115" i="46"/>
  <c r="AP115" i="46" s="1"/>
  <c r="DD115" i="46"/>
  <c r="AO115" i="46" s="1"/>
  <c r="DC115" i="46"/>
  <c r="AN115" i="46" s="1"/>
  <c r="DB115" i="46"/>
  <c r="AM115" i="46" s="1"/>
  <c r="DA115" i="46"/>
  <c r="AL115" i="46" s="1"/>
  <c r="CZ115" i="46"/>
  <c r="AK115" i="46" s="1"/>
  <c r="CY115" i="46"/>
  <c r="CX115" i="46"/>
  <c r="AI115" i="46" s="1"/>
  <c r="CW115" i="46"/>
  <c r="CV115" i="46"/>
  <c r="AG115" i="46" s="1"/>
  <c r="CU115" i="46"/>
  <c r="AF115" i="46" s="1"/>
  <c r="CT115" i="46"/>
  <c r="AE115" i="46" s="1"/>
  <c r="CS115" i="46"/>
  <c r="AD115" i="46" s="1"/>
  <c r="CR115" i="46"/>
  <c r="CQ115" i="46"/>
  <c r="CP115" i="46"/>
  <c r="AA115" i="46" s="1"/>
  <c r="CO115" i="46"/>
  <c r="CN115" i="46"/>
  <c r="Y115" i="46" s="1"/>
  <c r="CM115" i="46"/>
  <c r="X115" i="46" s="1"/>
  <c r="CL115" i="46"/>
  <c r="W115" i="46" s="1"/>
  <c r="CK115" i="46"/>
  <c r="V115" i="46" s="1"/>
  <c r="CJ115" i="46"/>
  <c r="CI115" i="46"/>
  <c r="CH115" i="46"/>
  <c r="S115" i="46" s="1"/>
  <c r="CG115" i="46"/>
  <c r="CF115" i="46"/>
  <c r="Q115" i="46" s="1"/>
  <c r="CE115" i="46"/>
  <c r="CD115" i="46"/>
  <c r="O115" i="46" s="1"/>
  <c r="CC115" i="46"/>
  <c r="N115" i="46" s="1"/>
  <c r="CB115" i="46"/>
  <c r="M115" i="46" s="1"/>
  <c r="CA115" i="46"/>
  <c r="BZ115" i="46"/>
  <c r="K115" i="46" s="1"/>
  <c r="BY115" i="46"/>
  <c r="J115" i="46" s="1"/>
  <c r="BX115" i="46"/>
  <c r="I115" i="46" s="1"/>
  <c r="BW115" i="46"/>
  <c r="H115" i="46" s="1"/>
  <c r="BV115" i="46"/>
  <c r="G115" i="46" s="1"/>
  <c r="BU115" i="46"/>
  <c r="F115" i="46" s="1"/>
  <c r="BT115" i="46"/>
  <c r="BS115" i="46"/>
  <c r="B115" i="46"/>
  <c r="B115" i="44" s="1"/>
  <c r="A115" i="46"/>
  <c r="A113" i="27" s="1"/>
  <c r="EF114" i="46"/>
  <c r="BQ114" i="46" s="1"/>
  <c r="EE114" i="46"/>
  <c r="BP114" i="46" s="1"/>
  <c r="ED114" i="46"/>
  <c r="BO114" i="46" s="1"/>
  <c r="EC114" i="46"/>
  <c r="EB114" i="46"/>
  <c r="EA114" i="46"/>
  <c r="BL114" i="46" s="1"/>
  <c r="DZ114" i="46"/>
  <c r="BK114" i="46" s="1"/>
  <c r="DY114" i="46"/>
  <c r="DX114" i="46"/>
  <c r="BI114" i="46" s="1"/>
  <c r="DW114" i="46"/>
  <c r="DV114" i="46"/>
  <c r="DU114" i="46"/>
  <c r="DT114" i="46"/>
  <c r="DS114" i="46"/>
  <c r="DR114" i="46"/>
  <c r="BC114" i="46" s="1"/>
  <c r="DQ114" i="46"/>
  <c r="BB114" i="46" s="1"/>
  <c r="DP114" i="46"/>
  <c r="BA114" i="46" s="1"/>
  <c r="DO114" i="46"/>
  <c r="DN114" i="46"/>
  <c r="AY114" i="46" s="1"/>
  <c r="DM114" i="46"/>
  <c r="DL114" i="46"/>
  <c r="DK114" i="46"/>
  <c r="AV114" i="46" s="1"/>
  <c r="DJ114" i="46"/>
  <c r="AU114" i="46" s="1"/>
  <c r="DI114" i="46"/>
  <c r="AT114" i="46" s="1"/>
  <c r="DH114" i="46"/>
  <c r="AS114" i="46" s="1"/>
  <c r="DG114" i="46"/>
  <c r="AR114" i="46" s="1"/>
  <c r="DF114" i="46"/>
  <c r="AQ114" i="44" s="1"/>
  <c r="DE114" i="46"/>
  <c r="DD114" i="46"/>
  <c r="AO114" i="46" s="1"/>
  <c r="DC114" i="46"/>
  <c r="DB114" i="46"/>
  <c r="AM114" i="46" s="1"/>
  <c r="DA114" i="46"/>
  <c r="CZ114" i="46"/>
  <c r="AK114" i="46" s="1"/>
  <c r="CY114" i="46"/>
  <c r="CX114" i="46"/>
  <c r="AI114" i="46" s="1"/>
  <c r="CW114" i="46"/>
  <c r="CV114" i="46"/>
  <c r="CU114" i="46"/>
  <c r="CT114" i="46"/>
  <c r="AE114" i="46" s="1"/>
  <c r="CS114" i="46"/>
  <c r="CR114" i="46"/>
  <c r="AC114" i="46" s="1"/>
  <c r="CQ114" i="46"/>
  <c r="CP114" i="46"/>
  <c r="AA114" i="46" s="1"/>
  <c r="CO114" i="46"/>
  <c r="CN114" i="46"/>
  <c r="CM114" i="46"/>
  <c r="CL114" i="46"/>
  <c r="W114" i="46" s="1"/>
  <c r="CK114" i="46"/>
  <c r="V114" i="46" s="1"/>
  <c r="CJ114" i="46"/>
  <c r="U114" i="46" s="1"/>
  <c r="CI114" i="46"/>
  <c r="CH114" i="46"/>
  <c r="S114" i="46" s="1"/>
  <c r="CG114" i="46"/>
  <c r="CF114" i="46"/>
  <c r="Q114" i="46" s="1"/>
  <c r="CE114" i="46"/>
  <c r="CD114" i="46"/>
  <c r="O114" i="46" s="1"/>
  <c r="CC114" i="46"/>
  <c r="N114" i="46" s="1"/>
  <c r="CB114" i="46"/>
  <c r="CA114" i="46"/>
  <c r="L114" i="46" s="1"/>
  <c r="BZ114" i="46"/>
  <c r="K114" i="46" s="1"/>
  <c r="BY114" i="46"/>
  <c r="BX114" i="46"/>
  <c r="I114" i="46" s="1"/>
  <c r="BW114" i="46"/>
  <c r="H114" i="46" s="1"/>
  <c r="BV114" i="46"/>
  <c r="G114" i="46" s="1"/>
  <c r="BU114" i="46"/>
  <c r="BT114" i="46"/>
  <c r="BS114" i="46"/>
  <c r="D114" i="46" s="1"/>
  <c r="AQ114" i="46"/>
  <c r="B114" i="46"/>
  <c r="B114" i="44" s="1"/>
  <c r="A114" i="46"/>
  <c r="EF113" i="46"/>
  <c r="EE113" i="46"/>
  <c r="BP113" i="46" s="1"/>
  <c r="ED113" i="46"/>
  <c r="BO113" i="44" s="1"/>
  <c r="EC113" i="46"/>
  <c r="BN113" i="44" s="1"/>
  <c r="EB113" i="46"/>
  <c r="BM113" i="46" s="1"/>
  <c r="EA113" i="46"/>
  <c r="BL113" i="46" s="1"/>
  <c r="DZ113" i="46"/>
  <c r="DY113" i="46"/>
  <c r="BJ113" i="46" s="1"/>
  <c r="DX113" i="46"/>
  <c r="DW113" i="46"/>
  <c r="BH113" i="46" s="1"/>
  <c r="DV113" i="46"/>
  <c r="BG113" i="46" s="1"/>
  <c r="DU113" i="46"/>
  <c r="BF113" i="46" s="1"/>
  <c r="DT113" i="46"/>
  <c r="DS113" i="46"/>
  <c r="BD113" i="46" s="1"/>
  <c r="DR113" i="46"/>
  <c r="DQ113" i="46"/>
  <c r="DP113" i="46"/>
  <c r="BA113" i="46" s="1"/>
  <c r="DO113" i="46"/>
  <c r="AZ113" i="46" s="1"/>
  <c r="DN113" i="46"/>
  <c r="AY113" i="46" s="1"/>
  <c r="DM113" i="46"/>
  <c r="AX113" i="46" s="1"/>
  <c r="DL113" i="46"/>
  <c r="DK113" i="46"/>
  <c r="AV113" i="46" s="1"/>
  <c r="DJ113" i="46"/>
  <c r="DI113" i="46"/>
  <c r="DH113" i="46"/>
  <c r="AS113" i="46" s="1"/>
  <c r="DG113" i="46"/>
  <c r="AR113" i="46" s="1"/>
  <c r="DF113" i="46"/>
  <c r="DE113" i="46"/>
  <c r="AP113" i="46" s="1"/>
  <c r="DD113" i="46"/>
  <c r="DC113" i="46"/>
  <c r="AN113" i="46" s="1"/>
  <c r="DB113" i="46"/>
  <c r="DA113" i="46"/>
  <c r="AL113" i="46" s="1"/>
  <c r="CZ113" i="46"/>
  <c r="CY113" i="46"/>
  <c r="AJ113" i="46" s="1"/>
  <c r="CX113" i="46"/>
  <c r="AI113" i="46" s="1"/>
  <c r="CW113" i="46"/>
  <c r="CV113" i="46"/>
  <c r="CU113" i="46"/>
  <c r="AF113" i="46" s="1"/>
  <c r="CT113" i="46"/>
  <c r="CS113" i="46"/>
  <c r="AD113" i="46" s="1"/>
  <c r="CR113" i="46"/>
  <c r="CQ113" i="46"/>
  <c r="AB113" i="46" s="1"/>
  <c r="CP113" i="46"/>
  <c r="CO113" i="46"/>
  <c r="Z113" i="46" s="1"/>
  <c r="CN113" i="46"/>
  <c r="Y113" i="46" s="1"/>
  <c r="CM113" i="46"/>
  <c r="X113" i="46" s="1"/>
  <c r="CL113" i="46"/>
  <c r="CK113" i="46"/>
  <c r="CJ113" i="46"/>
  <c r="CI113" i="46"/>
  <c r="T113" i="46" s="1"/>
  <c r="CH113" i="46"/>
  <c r="CG113" i="46"/>
  <c r="CF113" i="46"/>
  <c r="CE113" i="46"/>
  <c r="P113" i="46" s="1"/>
  <c r="CD113" i="46"/>
  <c r="CC113" i="46"/>
  <c r="CB113" i="46"/>
  <c r="M113" i="46" s="1"/>
  <c r="CA113" i="46"/>
  <c r="L113" i="46" s="1"/>
  <c r="BZ113" i="46"/>
  <c r="K113" i="46" s="1"/>
  <c r="BY113" i="46"/>
  <c r="J113" i="46" s="1"/>
  <c r="BX113" i="46"/>
  <c r="I113" i="46" s="1"/>
  <c r="BW113" i="46"/>
  <c r="BV113" i="46"/>
  <c r="BU113" i="46"/>
  <c r="BT113" i="46"/>
  <c r="BS113" i="46"/>
  <c r="D113" i="46" s="1"/>
  <c r="BO113" i="46"/>
  <c r="B113" i="46"/>
  <c r="B113" i="44" s="1"/>
  <c r="A113" i="46"/>
  <c r="A111" i="27" s="1"/>
  <c r="EF112" i="46"/>
  <c r="BQ112" i="46" s="1"/>
  <c r="EE112" i="46"/>
  <c r="BP112" i="46" s="1"/>
  <c r="ED112" i="46"/>
  <c r="EC112" i="46"/>
  <c r="BN112" i="46" s="1"/>
  <c r="EB112" i="46"/>
  <c r="EA112" i="46"/>
  <c r="BL112" i="46" s="1"/>
  <c r="DZ112" i="46"/>
  <c r="DY112" i="46"/>
  <c r="BJ112" i="46" s="1"/>
  <c r="DX112" i="46"/>
  <c r="DW112" i="46"/>
  <c r="BH112" i="46" s="1"/>
  <c r="DV112" i="46"/>
  <c r="BG112" i="46" s="1"/>
  <c r="DU112" i="46"/>
  <c r="BF112" i="46" s="1"/>
  <c r="DT112" i="46"/>
  <c r="BE112" i="46" s="1"/>
  <c r="DS112" i="46"/>
  <c r="DR112" i="46"/>
  <c r="DQ112" i="46"/>
  <c r="BB112" i="46" s="1"/>
  <c r="DP112" i="46"/>
  <c r="DO112" i="46"/>
  <c r="AZ112" i="46" s="1"/>
  <c r="DN112" i="46"/>
  <c r="AY112" i="46" s="1"/>
  <c r="DM112" i="46"/>
  <c r="AX112" i="46" s="1"/>
  <c r="DL112" i="46"/>
  <c r="AW112" i="46" s="1"/>
  <c r="DK112" i="46"/>
  <c r="AV112" i="46" s="1"/>
  <c r="DJ112" i="46"/>
  <c r="DI112" i="46"/>
  <c r="DH112" i="46"/>
  <c r="AS112" i="46" s="1"/>
  <c r="DG112" i="46"/>
  <c r="AR112" i="46" s="1"/>
  <c r="DF112" i="46"/>
  <c r="AQ112" i="46" s="1"/>
  <c r="DE112" i="46"/>
  <c r="AP112" i="46" s="1"/>
  <c r="DD112" i="46"/>
  <c r="AO112" i="46" s="1"/>
  <c r="DC112" i="46"/>
  <c r="AN112" i="46" s="1"/>
  <c r="DB112" i="46"/>
  <c r="DA112" i="46"/>
  <c r="AL112" i="46" s="1"/>
  <c r="CZ112" i="46"/>
  <c r="CY112" i="46"/>
  <c r="AJ112" i="46" s="1"/>
  <c r="CX112" i="46"/>
  <c r="CW112" i="46"/>
  <c r="AH112" i="46" s="1"/>
  <c r="CV112" i="46"/>
  <c r="CU112" i="46"/>
  <c r="AF112" i="46" s="1"/>
  <c r="CT112" i="46"/>
  <c r="CS112" i="46"/>
  <c r="AD112" i="46" s="1"/>
  <c r="CR112" i="46"/>
  <c r="AC112" i="46" s="1"/>
  <c r="CQ112" i="46"/>
  <c r="AB112" i="46" s="1"/>
  <c r="CP112" i="46"/>
  <c r="AA112" i="46" s="1"/>
  <c r="CO112" i="46"/>
  <c r="Z112" i="46" s="1"/>
  <c r="CN112" i="46"/>
  <c r="Y112" i="46" s="1"/>
  <c r="CM112" i="46"/>
  <c r="X112" i="46" s="1"/>
  <c r="CL112" i="46"/>
  <c r="CK112" i="46"/>
  <c r="V112" i="46" s="1"/>
  <c r="CJ112" i="46"/>
  <c r="CI112" i="46"/>
  <c r="T112" i="46" s="1"/>
  <c r="CH112" i="46"/>
  <c r="CG112" i="46"/>
  <c r="R112" i="46" s="1"/>
  <c r="CF112" i="46"/>
  <c r="Q112" i="46" s="1"/>
  <c r="CE112" i="46"/>
  <c r="P112" i="46" s="1"/>
  <c r="CD112" i="46"/>
  <c r="CC112" i="46"/>
  <c r="N112" i="46" s="1"/>
  <c r="CB112" i="46"/>
  <c r="M112" i="46" s="1"/>
  <c r="CA112" i="46"/>
  <c r="BZ112" i="46"/>
  <c r="BY112" i="46"/>
  <c r="BX112" i="46"/>
  <c r="BW112" i="46"/>
  <c r="H112" i="46" s="1"/>
  <c r="BV112" i="46"/>
  <c r="BU112" i="46"/>
  <c r="BT112" i="46"/>
  <c r="BS112" i="46"/>
  <c r="D112" i="46" s="1"/>
  <c r="B112" i="46"/>
  <c r="B112" i="44" s="1"/>
  <c r="A112" i="46"/>
  <c r="A110" i="27" s="1"/>
  <c r="EF111" i="46"/>
  <c r="BQ111" i="46" s="1"/>
  <c r="EE111" i="46"/>
  <c r="BP111" i="46" s="1"/>
  <c r="ED111" i="46"/>
  <c r="BO111" i="46" s="1"/>
  <c r="EC111" i="46"/>
  <c r="BN111" i="46" s="1"/>
  <c r="EB111" i="46"/>
  <c r="EA111" i="46"/>
  <c r="DZ111" i="46"/>
  <c r="DY111" i="46"/>
  <c r="BJ111" i="46" s="1"/>
  <c r="DX111" i="46"/>
  <c r="BI111" i="46" s="1"/>
  <c r="DW111" i="46"/>
  <c r="BH111" i="46" s="1"/>
  <c r="DV111" i="46"/>
  <c r="DU111" i="46"/>
  <c r="DT111" i="46"/>
  <c r="DS111" i="46"/>
  <c r="BD111" i="46" s="1"/>
  <c r="DR111" i="46"/>
  <c r="BC111" i="46" s="1"/>
  <c r="DQ111" i="46"/>
  <c r="BB111" i="46" s="1"/>
  <c r="DP111" i="46"/>
  <c r="BA111" i="46" s="1"/>
  <c r="DO111" i="46"/>
  <c r="DN111" i="46"/>
  <c r="AY111" i="46" s="1"/>
  <c r="DM111" i="46"/>
  <c r="AX111" i="46" s="1"/>
  <c r="DL111" i="46"/>
  <c r="DK111" i="46"/>
  <c r="DJ111" i="46"/>
  <c r="AU111" i="46" s="1"/>
  <c r="DI111" i="46"/>
  <c r="AT111" i="46" s="1"/>
  <c r="DH111" i="46"/>
  <c r="DG111" i="46"/>
  <c r="AR111" i="46" s="1"/>
  <c r="DF111" i="46"/>
  <c r="AQ111" i="46" s="1"/>
  <c r="DE111" i="46"/>
  <c r="DD111" i="46"/>
  <c r="DC111" i="46"/>
  <c r="DB111" i="46"/>
  <c r="DA111" i="46"/>
  <c r="AL111" i="46" s="1"/>
  <c r="CZ111" i="46"/>
  <c r="AK111" i="46" s="1"/>
  <c r="CY111" i="46"/>
  <c r="CX111" i="46"/>
  <c r="CW111" i="46"/>
  <c r="AH111" i="46" s="1"/>
  <c r="CV111" i="46"/>
  <c r="CU111" i="46"/>
  <c r="AF111" i="46" s="1"/>
  <c r="CT111" i="46"/>
  <c r="CS111" i="46"/>
  <c r="AD111" i="46" s="1"/>
  <c r="CR111" i="46"/>
  <c r="CQ111" i="46"/>
  <c r="AB111" i="46" s="1"/>
  <c r="CP111" i="46"/>
  <c r="AA111" i="46" s="1"/>
  <c r="CO111" i="46"/>
  <c r="Z111" i="46" s="1"/>
  <c r="CN111" i="46"/>
  <c r="CM111" i="46"/>
  <c r="X111" i="46" s="1"/>
  <c r="CL111" i="46"/>
  <c r="W111" i="46" s="1"/>
  <c r="CK111" i="46"/>
  <c r="V111" i="46" s="1"/>
  <c r="CJ111" i="46"/>
  <c r="CI111" i="46"/>
  <c r="CH111" i="46"/>
  <c r="S111" i="46" s="1"/>
  <c r="CG111" i="46"/>
  <c r="R111" i="46" s="1"/>
  <c r="CF111" i="46"/>
  <c r="CE111" i="46"/>
  <c r="CD111" i="46"/>
  <c r="CC111" i="46"/>
  <c r="N111" i="46" s="1"/>
  <c r="CB111" i="46"/>
  <c r="M111" i="46" s="1"/>
  <c r="CA111" i="46"/>
  <c r="L111" i="46" s="1"/>
  <c r="BZ111" i="46"/>
  <c r="BY111" i="46"/>
  <c r="J111" i="46" s="1"/>
  <c r="BX111" i="46"/>
  <c r="BW111" i="46"/>
  <c r="BV111" i="46"/>
  <c r="BU111" i="46"/>
  <c r="F111" i="46" s="1"/>
  <c r="BT111" i="46"/>
  <c r="E111" i="46" s="1"/>
  <c r="BS111" i="46"/>
  <c r="D111" i="46" s="1"/>
  <c r="B111" i="46"/>
  <c r="B111" i="44" s="1"/>
  <c r="A111" i="46"/>
  <c r="A109" i="27" s="1"/>
  <c r="EF110" i="46"/>
  <c r="EE110" i="46"/>
  <c r="ED110" i="46"/>
  <c r="EC110" i="46"/>
  <c r="EB110" i="46"/>
  <c r="BM110" i="46" s="1"/>
  <c r="EA110" i="46"/>
  <c r="BL110" i="46" s="1"/>
  <c r="DZ110" i="46"/>
  <c r="BK110" i="46" s="1"/>
  <c r="DY110" i="46"/>
  <c r="BJ110" i="46" s="1"/>
  <c r="DX110" i="46"/>
  <c r="DW110" i="46"/>
  <c r="DV110" i="46"/>
  <c r="DU110" i="46"/>
  <c r="BF110" i="46" s="1"/>
  <c r="DT110" i="46"/>
  <c r="DS110" i="46"/>
  <c r="BD110" i="46" s="1"/>
  <c r="DR110" i="46"/>
  <c r="DQ110" i="46"/>
  <c r="BB110" i="46" s="1"/>
  <c r="DP110" i="46"/>
  <c r="DO110" i="46"/>
  <c r="DN110" i="46"/>
  <c r="DM110" i="46"/>
  <c r="AX110" i="46" s="1"/>
  <c r="DL110" i="46"/>
  <c r="AW110" i="46" s="1"/>
  <c r="DK110" i="46"/>
  <c r="AV110" i="46" s="1"/>
  <c r="DJ110" i="46"/>
  <c r="AU110" i="46" s="1"/>
  <c r="DI110" i="46"/>
  <c r="AT110" i="46" s="1"/>
  <c r="DH110" i="46"/>
  <c r="DG110" i="46"/>
  <c r="AR110" i="46" s="1"/>
  <c r="DF110" i="46"/>
  <c r="DE110" i="46"/>
  <c r="AP110" i="46" s="1"/>
  <c r="DD110" i="46"/>
  <c r="AO110" i="46" s="1"/>
  <c r="DC110" i="46"/>
  <c r="AN110" i="46" s="1"/>
  <c r="DB110" i="46"/>
  <c r="AM110" i="46" s="1"/>
  <c r="DA110" i="46"/>
  <c r="AL110" i="46" s="1"/>
  <c r="CZ110" i="46"/>
  <c r="CY110" i="46"/>
  <c r="CX110" i="46"/>
  <c r="AI110" i="46" s="1"/>
  <c r="CW110" i="46"/>
  <c r="AH110" i="46" s="1"/>
  <c r="CV110" i="46"/>
  <c r="AG110" i="46" s="1"/>
  <c r="CU110" i="46"/>
  <c r="AF110" i="46" s="1"/>
  <c r="CT110" i="46"/>
  <c r="CS110" i="46"/>
  <c r="AD110" i="46" s="1"/>
  <c r="CR110" i="46"/>
  <c r="CQ110" i="46"/>
  <c r="CP110" i="46"/>
  <c r="AA110" i="46" s="1"/>
  <c r="CO110" i="46"/>
  <c r="Z110" i="46" s="1"/>
  <c r="CN110" i="46"/>
  <c r="CM110" i="46"/>
  <c r="X110" i="46" s="1"/>
  <c r="CL110" i="46"/>
  <c r="CK110" i="46"/>
  <c r="V110" i="46" s="1"/>
  <c r="CJ110" i="46"/>
  <c r="CI110" i="46"/>
  <c r="CH110" i="46"/>
  <c r="CG110" i="46"/>
  <c r="R110" i="46" s="1"/>
  <c r="CF110" i="46"/>
  <c r="Q110" i="46" s="1"/>
  <c r="CE110" i="46"/>
  <c r="P110" i="46" s="1"/>
  <c r="CD110" i="46"/>
  <c r="O110" i="46" s="1"/>
  <c r="CC110" i="46"/>
  <c r="N110" i="46" s="1"/>
  <c r="CB110" i="46"/>
  <c r="CA110" i="46"/>
  <c r="L110" i="46" s="1"/>
  <c r="BZ110" i="46"/>
  <c r="BY110" i="46"/>
  <c r="J110" i="46" s="1"/>
  <c r="BX110" i="46"/>
  <c r="BW110" i="46"/>
  <c r="BV110" i="46"/>
  <c r="G110" i="46" s="1"/>
  <c r="BU110" i="46"/>
  <c r="F110" i="46" s="1"/>
  <c r="BT110" i="46"/>
  <c r="BS110" i="46"/>
  <c r="B110" i="46"/>
  <c r="B110" i="44" s="1"/>
  <c r="A110" i="46"/>
  <c r="C110" i="46" s="1"/>
  <c r="C110" i="44" s="1"/>
  <c r="EF109" i="46"/>
  <c r="EE109" i="46"/>
  <c r="BP109" i="46" s="1"/>
  <c r="ED109" i="46"/>
  <c r="EC109" i="46"/>
  <c r="BN109" i="46" s="1"/>
  <c r="EB109" i="46"/>
  <c r="EA109" i="46"/>
  <c r="BL109" i="46" s="1"/>
  <c r="DZ109" i="46"/>
  <c r="DY109" i="46"/>
  <c r="BJ109" i="46" s="1"/>
  <c r="DX109" i="46"/>
  <c r="BI109" i="46" s="1"/>
  <c r="DW109" i="46"/>
  <c r="BH109" i="46" s="1"/>
  <c r="DV109" i="46"/>
  <c r="BG109" i="46" s="1"/>
  <c r="DU109" i="46"/>
  <c r="BF109" i="46" s="1"/>
  <c r="DT109" i="46"/>
  <c r="DS109" i="46"/>
  <c r="DR109" i="46"/>
  <c r="DQ109" i="46"/>
  <c r="BB109" i="46" s="1"/>
  <c r="DP109" i="46"/>
  <c r="DO109" i="46"/>
  <c r="AZ109" i="46" s="1"/>
  <c r="DN109" i="46"/>
  <c r="AY109" i="46" s="1"/>
  <c r="DM109" i="46"/>
  <c r="DL109" i="46"/>
  <c r="DK109" i="46"/>
  <c r="DJ109" i="46"/>
  <c r="DI109" i="46"/>
  <c r="DH109" i="46"/>
  <c r="DG109" i="46"/>
  <c r="AR109" i="46" s="1"/>
  <c r="DF109" i="46"/>
  <c r="AQ109" i="46" s="1"/>
  <c r="DE109" i="46"/>
  <c r="AP109" i="46" s="1"/>
  <c r="DD109" i="46"/>
  <c r="DC109" i="46"/>
  <c r="DB109" i="46"/>
  <c r="DA109" i="46"/>
  <c r="AL109" i="46" s="1"/>
  <c r="CZ109" i="46"/>
  <c r="AK109" i="46" s="1"/>
  <c r="CY109" i="46"/>
  <c r="AJ109" i="46" s="1"/>
  <c r="CX109" i="46"/>
  <c r="CW109" i="46"/>
  <c r="AH109" i="46" s="1"/>
  <c r="CV109" i="46"/>
  <c r="CU109" i="46"/>
  <c r="AF109" i="46" s="1"/>
  <c r="CT109" i="46"/>
  <c r="AE109" i="46" s="1"/>
  <c r="CS109" i="46"/>
  <c r="AD109" i="46" s="1"/>
  <c r="CR109" i="46"/>
  <c r="AC109" i="46" s="1"/>
  <c r="CQ109" i="46"/>
  <c r="AB109" i="46" s="1"/>
  <c r="CP109" i="46"/>
  <c r="AA109" i="46" s="1"/>
  <c r="CO109" i="46"/>
  <c r="CN109" i="46"/>
  <c r="CM109" i="46"/>
  <c r="CL109" i="46"/>
  <c r="CK109" i="46"/>
  <c r="V109" i="46" s="1"/>
  <c r="CJ109" i="46"/>
  <c r="U109" i="46" s="1"/>
  <c r="CI109" i="46"/>
  <c r="T109" i="46" s="1"/>
  <c r="CH109" i="46"/>
  <c r="S109" i="46" s="1"/>
  <c r="CG109" i="46"/>
  <c r="R109" i="46" s="1"/>
  <c r="CF109" i="46"/>
  <c r="CE109" i="46"/>
  <c r="CD109" i="46"/>
  <c r="O109" i="46" s="1"/>
  <c r="CC109" i="46"/>
  <c r="N109" i="46" s="1"/>
  <c r="CB109" i="46"/>
  <c r="CA109" i="46"/>
  <c r="L109" i="46" s="1"/>
  <c r="BZ109" i="46"/>
  <c r="K109" i="46" s="1"/>
  <c r="BY109" i="46"/>
  <c r="J109" i="46" s="1"/>
  <c r="BX109" i="46"/>
  <c r="BW109" i="46"/>
  <c r="H109" i="46" s="1"/>
  <c r="BV109" i="46"/>
  <c r="G109" i="46" s="1"/>
  <c r="BU109" i="46"/>
  <c r="F109" i="46" s="1"/>
  <c r="BT109" i="46"/>
  <c r="E109" i="46" s="1"/>
  <c r="BS109" i="46"/>
  <c r="D109" i="46" s="1"/>
  <c r="B109" i="46"/>
  <c r="B109" i="44" s="1"/>
  <c r="A109" i="46"/>
  <c r="A107" i="27" s="1"/>
  <c r="EF108" i="46"/>
  <c r="BQ108" i="46" s="1"/>
  <c r="EE108" i="46"/>
  <c r="ED108" i="46"/>
  <c r="BO108" i="44" s="1"/>
  <c r="EC108" i="46"/>
  <c r="EB108" i="46"/>
  <c r="EA108" i="46"/>
  <c r="BL108" i="46" s="1"/>
  <c r="DZ108" i="46"/>
  <c r="BK108" i="46" s="1"/>
  <c r="DY108" i="46"/>
  <c r="BJ108" i="46" s="1"/>
  <c r="DX108" i="46"/>
  <c r="DW108" i="46"/>
  <c r="DV108" i="46"/>
  <c r="DU108" i="46"/>
  <c r="BF108" i="46" s="1"/>
  <c r="DT108" i="46"/>
  <c r="BE108" i="46" s="1"/>
  <c r="DS108" i="46"/>
  <c r="BD108" i="46" s="1"/>
  <c r="DR108" i="46"/>
  <c r="DQ108" i="46"/>
  <c r="BB108" i="46" s="1"/>
  <c r="DP108" i="46"/>
  <c r="BA108" i="46" s="1"/>
  <c r="DO108" i="46"/>
  <c r="DN108" i="46"/>
  <c r="AY108" i="46" s="1"/>
  <c r="DM108" i="46"/>
  <c r="AX108" i="46" s="1"/>
  <c r="DL108" i="46"/>
  <c r="AW108" i="46" s="1"/>
  <c r="DK108" i="46"/>
  <c r="AV108" i="46" s="1"/>
  <c r="DJ108" i="46"/>
  <c r="DI108" i="46"/>
  <c r="AT108" i="46" s="1"/>
  <c r="DH108" i="46"/>
  <c r="AS108" i="46" s="1"/>
  <c r="DG108" i="46"/>
  <c r="DF108" i="46"/>
  <c r="DE108" i="46"/>
  <c r="AP108" i="46" s="1"/>
  <c r="DD108" i="46"/>
  <c r="DC108" i="46"/>
  <c r="AN108" i="46" s="1"/>
  <c r="DB108" i="46"/>
  <c r="AM108" i="46" s="1"/>
  <c r="DA108" i="46"/>
  <c r="AL108" i="46" s="1"/>
  <c r="CZ108" i="46"/>
  <c r="CY108" i="46"/>
  <c r="CX108" i="46"/>
  <c r="AI108" i="46" s="1"/>
  <c r="CW108" i="46"/>
  <c r="AH108" i="46" s="1"/>
  <c r="CV108" i="46"/>
  <c r="CU108" i="46"/>
  <c r="AF108" i="46" s="1"/>
  <c r="CT108" i="46"/>
  <c r="CS108" i="46"/>
  <c r="AD108" i="46" s="1"/>
  <c r="CR108" i="46"/>
  <c r="CQ108" i="46"/>
  <c r="CP108" i="46"/>
  <c r="AA108" i="46" s="1"/>
  <c r="CO108" i="46"/>
  <c r="Z108" i="46" s="1"/>
  <c r="CN108" i="46"/>
  <c r="CM108" i="46"/>
  <c r="X108" i="46" s="1"/>
  <c r="CL108" i="46"/>
  <c r="W108" i="46" s="1"/>
  <c r="CK108" i="46"/>
  <c r="V108" i="46" s="1"/>
  <c r="CJ108" i="46"/>
  <c r="U108" i="46" s="1"/>
  <c r="CI108" i="46"/>
  <c r="CH108" i="46"/>
  <c r="S108" i="46" s="1"/>
  <c r="CG108" i="46"/>
  <c r="R108" i="46" s="1"/>
  <c r="CF108" i="46"/>
  <c r="Q108" i="46" s="1"/>
  <c r="CE108" i="46"/>
  <c r="P108" i="46" s="1"/>
  <c r="CD108" i="46"/>
  <c r="O108" i="46" s="1"/>
  <c r="CC108" i="46"/>
  <c r="N108" i="46" s="1"/>
  <c r="CB108" i="46"/>
  <c r="CA108" i="46"/>
  <c r="BZ108" i="46"/>
  <c r="K108" i="46" s="1"/>
  <c r="BY108" i="46"/>
  <c r="J108" i="46" s="1"/>
  <c r="BX108" i="46"/>
  <c r="BW108" i="46"/>
  <c r="H108" i="46" s="1"/>
  <c r="BV108" i="46"/>
  <c r="G108" i="46" s="1"/>
  <c r="BU108" i="46"/>
  <c r="F108" i="46" s="1"/>
  <c r="BT108" i="46"/>
  <c r="E108" i="46" s="1"/>
  <c r="BS108" i="46"/>
  <c r="BO108" i="46"/>
  <c r="B108" i="46"/>
  <c r="B108" i="44" s="1"/>
  <c r="A108" i="46"/>
  <c r="A108" i="44" s="1"/>
  <c r="EF107" i="46"/>
  <c r="BQ107" i="46" s="1"/>
  <c r="EE107" i="46"/>
  <c r="ED107" i="46"/>
  <c r="BO107" i="46" s="1"/>
  <c r="EC107" i="46"/>
  <c r="BN107" i="46" s="1"/>
  <c r="EB107" i="46"/>
  <c r="BM107" i="46" s="1"/>
  <c r="EA107" i="46"/>
  <c r="BL107" i="46" s="1"/>
  <c r="DZ107" i="46"/>
  <c r="BK107" i="46" s="1"/>
  <c r="DY107" i="46"/>
  <c r="BJ107" i="46" s="1"/>
  <c r="DX107" i="46"/>
  <c r="BI107" i="46" s="1"/>
  <c r="DW107" i="46"/>
  <c r="DV107" i="46"/>
  <c r="BG107" i="46" s="1"/>
  <c r="DU107" i="46"/>
  <c r="DT107" i="46"/>
  <c r="BE107" i="46" s="1"/>
  <c r="DS107" i="46"/>
  <c r="BD107" i="46" s="1"/>
  <c r="DR107" i="46"/>
  <c r="DQ107" i="46"/>
  <c r="DP107" i="46"/>
  <c r="BA107" i="46" s="1"/>
  <c r="DO107" i="46"/>
  <c r="DN107" i="46"/>
  <c r="AY107" i="46" s="1"/>
  <c r="DM107" i="46"/>
  <c r="AX107" i="46" s="1"/>
  <c r="DL107" i="46"/>
  <c r="DK107" i="46"/>
  <c r="AV107" i="46" s="1"/>
  <c r="DJ107" i="46"/>
  <c r="AU107" i="46" s="1"/>
  <c r="DI107" i="46"/>
  <c r="AT107" i="46" s="1"/>
  <c r="DH107" i="46"/>
  <c r="AS107" i="46" s="1"/>
  <c r="DG107" i="46"/>
  <c r="DF107" i="46"/>
  <c r="AQ107" i="46" s="1"/>
  <c r="DE107" i="46"/>
  <c r="AP107" i="46" s="1"/>
  <c r="DD107" i="46"/>
  <c r="AO107" i="46" s="1"/>
  <c r="DC107" i="46"/>
  <c r="DB107" i="46"/>
  <c r="AM107" i="46" s="1"/>
  <c r="DA107" i="46"/>
  <c r="AL107" i="46" s="1"/>
  <c r="CZ107" i="46"/>
  <c r="AK107" i="46" s="1"/>
  <c r="CY107" i="46"/>
  <c r="CX107" i="46"/>
  <c r="AI107" i="46" s="1"/>
  <c r="CW107" i="46"/>
  <c r="AH107" i="46" s="1"/>
  <c r="CV107" i="46"/>
  <c r="AG107" i="46" s="1"/>
  <c r="CU107" i="46"/>
  <c r="CT107" i="46"/>
  <c r="AE107" i="46" s="1"/>
  <c r="CS107" i="46"/>
  <c r="CR107" i="46"/>
  <c r="AC107" i="46" s="1"/>
  <c r="CQ107" i="46"/>
  <c r="CP107" i="46"/>
  <c r="AA107" i="46" s="1"/>
  <c r="CO107" i="46"/>
  <c r="Z107" i="46" s="1"/>
  <c r="CN107" i="46"/>
  <c r="CM107" i="46"/>
  <c r="CL107" i="46"/>
  <c r="W107" i="46" s="1"/>
  <c r="CK107" i="46"/>
  <c r="CJ107" i="46"/>
  <c r="U107" i="46" s="1"/>
  <c r="CI107" i="46"/>
  <c r="CH107" i="46"/>
  <c r="S107" i="46" s="1"/>
  <c r="CG107" i="46"/>
  <c r="CF107" i="46"/>
  <c r="Q107" i="46" s="1"/>
  <c r="CE107" i="46"/>
  <c r="CD107" i="46"/>
  <c r="O107" i="46" s="1"/>
  <c r="CC107" i="46"/>
  <c r="CB107" i="46"/>
  <c r="M107" i="46" s="1"/>
  <c r="CA107" i="46"/>
  <c r="BZ107" i="46"/>
  <c r="K107" i="46" s="1"/>
  <c r="BY107" i="46"/>
  <c r="J107" i="46" s="1"/>
  <c r="BX107" i="46"/>
  <c r="I107" i="46" s="1"/>
  <c r="BW107" i="46"/>
  <c r="BV107" i="46"/>
  <c r="G107" i="46" s="1"/>
  <c r="BU107" i="46"/>
  <c r="BT107" i="46"/>
  <c r="E107" i="46" s="1"/>
  <c r="BS107" i="46"/>
  <c r="B107" i="46"/>
  <c r="B107" i="44" s="1"/>
  <c r="A107" i="46"/>
  <c r="EF106" i="46"/>
  <c r="EE106" i="46"/>
  <c r="BP106" i="46" s="1"/>
  <c r="ED106" i="46"/>
  <c r="BO106" i="44" s="1"/>
  <c r="EC106" i="46"/>
  <c r="BN106" i="46" s="1"/>
  <c r="EB106" i="46"/>
  <c r="BM106" i="46" s="1"/>
  <c r="EA106" i="46"/>
  <c r="BL106" i="46" s="1"/>
  <c r="DZ106" i="46"/>
  <c r="BK106" i="46" s="1"/>
  <c r="DY106" i="46"/>
  <c r="DX106" i="46"/>
  <c r="DW106" i="46"/>
  <c r="DV106" i="46"/>
  <c r="BG106" i="46" s="1"/>
  <c r="DU106" i="46"/>
  <c r="DT106" i="46"/>
  <c r="DS106" i="46"/>
  <c r="BD106" i="46" s="1"/>
  <c r="DR106" i="46"/>
  <c r="BC106" i="46" s="1"/>
  <c r="DQ106" i="46"/>
  <c r="DP106" i="46"/>
  <c r="BA106" i="46" s="1"/>
  <c r="DO106" i="46"/>
  <c r="DN106" i="46"/>
  <c r="AY106" i="46" s="1"/>
  <c r="DM106" i="46"/>
  <c r="DL106" i="46"/>
  <c r="DK106" i="46"/>
  <c r="AV106" i="46" s="1"/>
  <c r="DJ106" i="46"/>
  <c r="AU106" i="46" s="1"/>
  <c r="DI106" i="46"/>
  <c r="DH106" i="46"/>
  <c r="DG106" i="46"/>
  <c r="DF106" i="46"/>
  <c r="AQ106" i="46" s="1"/>
  <c r="DE106" i="46"/>
  <c r="DD106" i="46"/>
  <c r="AO106" i="46" s="1"/>
  <c r="DC106" i="46"/>
  <c r="AN106" i="46" s="1"/>
  <c r="DB106" i="46"/>
  <c r="AM106" i="46" s="1"/>
  <c r="DA106" i="46"/>
  <c r="CZ106" i="46"/>
  <c r="CY106" i="46"/>
  <c r="AJ106" i="46" s="1"/>
  <c r="CX106" i="46"/>
  <c r="AI106" i="46" s="1"/>
  <c r="CW106" i="46"/>
  <c r="CV106" i="46"/>
  <c r="CU106" i="46"/>
  <c r="AF106" i="46" s="1"/>
  <c r="CT106" i="46"/>
  <c r="AE106" i="46" s="1"/>
  <c r="CS106" i="46"/>
  <c r="CR106" i="46"/>
  <c r="CQ106" i="46"/>
  <c r="CP106" i="46"/>
  <c r="AA106" i="46" s="1"/>
  <c r="CO106" i="46"/>
  <c r="CN106" i="46"/>
  <c r="Y106" i="46" s="1"/>
  <c r="CM106" i="46"/>
  <c r="CL106" i="46"/>
  <c r="W106" i="46" s="1"/>
  <c r="CK106" i="46"/>
  <c r="CJ106" i="46"/>
  <c r="U106" i="46" s="1"/>
  <c r="CI106" i="46"/>
  <c r="T106" i="46" s="1"/>
  <c r="CH106" i="46"/>
  <c r="S106" i="46" s="1"/>
  <c r="CG106" i="46"/>
  <c r="R106" i="46" s="1"/>
  <c r="CF106" i="46"/>
  <c r="Q106" i="46" s="1"/>
  <c r="CE106" i="46"/>
  <c r="P106" i="46" s="1"/>
  <c r="CD106" i="46"/>
  <c r="O106" i="46" s="1"/>
  <c r="CC106" i="46"/>
  <c r="CB106" i="46"/>
  <c r="CA106" i="46"/>
  <c r="L106" i="46" s="1"/>
  <c r="BZ106" i="46"/>
  <c r="K106" i="46" s="1"/>
  <c r="BY106" i="46"/>
  <c r="J106" i="46" s="1"/>
  <c r="BX106" i="46"/>
  <c r="I106" i="46" s="1"/>
  <c r="BW106" i="46"/>
  <c r="H106" i="46" s="1"/>
  <c r="BV106" i="46"/>
  <c r="G106" i="46" s="1"/>
  <c r="BU106" i="46"/>
  <c r="BT106" i="46"/>
  <c r="BS106" i="46"/>
  <c r="D106" i="46" s="1"/>
  <c r="BO106" i="46"/>
  <c r="B106" i="46"/>
  <c r="B106" i="44" s="1"/>
  <c r="A106" i="46"/>
  <c r="A104" i="27" s="1"/>
  <c r="EF105" i="46"/>
  <c r="BQ105" i="46" s="1"/>
  <c r="EE105" i="46"/>
  <c r="BP105" i="46" s="1"/>
  <c r="ED105" i="46"/>
  <c r="BO105" i="46" s="1"/>
  <c r="EC105" i="46"/>
  <c r="EB105" i="46"/>
  <c r="BM105" i="46" s="1"/>
  <c r="EA105" i="46"/>
  <c r="BL105" i="46" s="1"/>
  <c r="DZ105" i="46"/>
  <c r="DY105" i="46"/>
  <c r="BJ105" i="46" s="1"/>
  <c r="DX105" i="46"/>
  <c r="BI105" i="46" s="1"/>
  <c r="DW105" i="46"/>
  <c r="BH105" i="46" s="1"/>
  <c r="DV105" i="46"/>
  <c r="BG105" i="44" s="1"/>
  <c r="DU105" i="46"/>
  <c r="BF105" i="44" s="1"/>
  <c r="DT105" i="46"/>
  <c r="DS105" i="46"/>
  <c r="BD105" i="46" s="1"/>
  <c r="DR105" i="46"/>
  <c r="DQ105" i="46"/>
  <c r="BB105" i="46" s="1"/>
  <c r="DP105" i="46"/>
  <c r="BA105" i="46" s="1"/>
  <c r="DO105" i="46"/>
  <c r="AZ105" i="46" s="1"/>
  <c r="DN105" i="46"/>
  <c r="AY105" i="46" s="1"/>
  <c r="DM105" i="46"/>
  <c r="DL105" i="46"/>
  <c r="AW105" i="44" s="1"/>
  <c r="DK105" i="46"/>
  <c r="AV105" i="46" s="1"/>
  <c r="DJ105" i="46"/>
  <c r="AU105" i="46" s="1"/>
  <c r="DI105" i="46"/>
  <c r="AT105" i="46" s="1"/>
  <c r="DH105" i="46"/>
  <c r="AS105" i="46" s="1"/>
  <c r="DG105" i="46"/>
  <c r="AR105" i="46" s="1"/>
  <c r="DF105" i="46"/>
  <c r="DE105" i="46"/>
  <c r="DD105" i="46"/>
  <c r="AO105" i="46" s="1"/>
  <c r="DC105" i="46"/>
  <c r="AN105" i="46" s="1"/>
  <c r="DB105" i="46"/>
  <c r="DA105" i="46"/>
  <c r="AL105" i="46" s="1"/>
  <c r="CZ105" i="46"/>
  <c r="AK105" i="46" s="1"/>
  <c r="CY105" i="46"/>
  <c r="AJ105" i="46" s="1"/>
  <c r="CX105" i="46"/>
  <c r="CW105" i="46"/>
  <c r="CV105" i="46"/>
  <c r="CU105" i="46"/>
  <c r="AF105" i="46" s="1"/>
  <c r="CT105" i="46"/>
  <c r="CS105" i="46"/>
  <c r="AD105" i="46" s="1"/>
  <c r="CR105" i="46"/>
  <c r="AC105" i="46" s="1"/>
  <c r="CQ105" i="46"/>
  <c r="AB105" i="46" s="1"/>
  <c r="CP105" i="46"/>
  <c r="AA105" i="46" s="1"/>
  <c r="CO105" i="46"/>
  <c r="CN105" i="46"/>
  <c r="Y105" i="46" s="1"/>
  <c r="CM105" i="46"/>
  <c r="X105" i="46" s="1"/>
  <c r="CL105" i="46"/>
  <c r="W105" i="46" s="1"/>
  <c r="CK105" i="46"/>
  <c r="V105" i="46" s="1"/>
  <c r="CJ105" i="46"/>
  <c r="U105" i="46" s="1"/>
  <c r="CI105" i="46"/>
  <c r="T105" i="46" s="1"/>
  <c r="CH105" i="46"/>
  <c r="CG105" i="46"/>
  <c r="CF105" i="46"/>
  <c r="CE105" i="46"/>
  <c r="P105" i="46" s="1"/>
  <c r="CD105" i="46"/>
  <c r="O105" i="46" s="1"/>
  <c r="CC105" i="46"/>
  <c r="N105" i="46" s="1"/>
  <c r="CB105" i="46"/>
  <c r="M105" i="46" s="1"/>
  <c r="CA105" i="46"/>
  <c r="L105" i="46" s="1"/>
  <c r="BZ105" i="46"/>
  <c r="BY105" i="46"/>
  <c r="BX105" i="46"/>
  <c r="BW105" i="46"/>
  <c r="H105" i="46" s="1"/>
  <c r="BV105" i="46"/>
  <c r="G105" i="46" s="1"/>
  <c r="BU105" i="46"/>
  <c r="F105" i="46" s="1"/>
  <c r="BT105" i="46"/>
  <c r="BS105" i="46"/>
  <c r="D105" i="46" s="1"/>
  <c r="BG105" i="46"/>
  <c r="BF105" i="46"/>
  <c r="AW105" i="46"/>
  <c r="B105" i="46"/>
  <c r="B105" i="44" s="1"/>
  <c r="A105" i="46"/>
  <c r="EF104" i="46"/>
  <c r="BQ104" i="46" s="1"/>
  <c r="EE104" i="46"/>
  <c r="BP104" i="46" s="1"/>
  <c r="ED104" i="46"/>
  <c r="BO104" i="46" s="1"/>
  <c r="EC104" i="46"/>
  <c r="EB104" i="46"/>
  <c r="EA104" i="46"/>
  <c r="DZ104" i="46"/>
  <c r="BK104" i="46" s="1"/>
  <c r="DY104" i="46"/>
  <c r="DX104" i="46"/>
  <c r="DW104" i="46"/>
  <c r="BH104" i="46" s="1"/>
  <c r="DV104" i="46"/>
  <c r="BG104" i="46" s="1"/>
  <c r="DU104" i="46"/>
  <c r="DT104" i="46"/>
  <c r="BE104" i="46" s="1"/>
  <c r="DS104" i="46"/>
  <c r="DR104" i="46"/>
  <c r="DQ104" i="46"/>
  <c r="DP104" i="46"/>
  <c r="BA104" i="46" s="1"/>
  <c r="DO104" i="46"/>
  <c r="DN104" i="46"/>
  <c r="AY104" i="46" s="1"/>
  <c r="DM104" i="46"/>
  <c r="DL104" i="46"/>
  <c r="DK104" i="46"/>
  <c r="DJ104" i="46"/>
  <c r="AU104" i="46" s="1"/>
  <c r="DI104" i="46"/>
  <c r="AT104" i="46" s="1"/>
  <c r="DH104" i="46"/>
  <c r="AS104" i="46" s="1"/>
  <c r="DG104" i="46"/>
  <c r="DF104" i="46"/>
  <c r="AQ104" i="46" s="1"/>
  <c r="DE104" i="46"/>
  <c r="DD104" i="46"/>
  <c r="DC104" i="46"/>
  <c r="AN104" i="46" s="1"/>
  <c r="DB104" i="46"/>
  <c r="AM104" i="46" s="1"/>
  <c r="DA104" i="46"/>
  <c r="AL104" i="46" s="1"/>
  <c r="CZ104" i="46"/>
  <c r="AK104" i="46" s="1"/>
  <c r="CY104" i="46"/>
  <c r="AJ104" i="46" s="1"/>
  <c r="CX104" i="46"/>
  <c r="AI104" i="46" s="1"/>
  <c r="CW104" i="46"/>
  <c r="CV104" i="46"/>
  <c r="CU104" i="46"/>
  <c r="CT104" i="46"/>
  <c r="AE104" i="46" s="1"/>
  <c r="CS104" i="46"/>
  <c r="AD104" i="46" s="1"/>
  <c r="CR104" i="46"/>
  <c r="AC104" i="46" s="1"/>
  <c r="CQ104" i="46"/>
  <c r="AB104" i="46" s="1"/>
  <c r="CP104" i="46"/>
  <c r="AA104" i="46" s="1"/>
  <c r="CO104" i="46"/>
  <c r="CN104" i="46"/>
  <c r="Y104" i="46" s="1"/>
  <c r="CM104" i="46"/>
  <c r="X104" i="46" s="1"/>
  <c r="CL104" i="46"/>
  <c r="W104" i="46" s="1"/>
  <c r="CK104" i="46"/>
  <c r="V104" i="46" s="1"/>
  <c r="CJ104" i="46"/>
  <c r="U104" i="46" s="1"/>
  <c r="CI104" i="46"/>
  <c r="CH104" i="46"/>
  <c r="S104" i="46" s="1"/>
  <c r="CG104" i="46"/>
  <c r="CF104" i="46"/>
  <c r="CE104" i="46"/>
  <c r="CD104" i="46"/>
  <c r="O104" i="46" s="1"/>
  <c r="CC104" i="46"/>
  <c r="CB104" i="46"/>
  <c r="M104" i="46" s="1"/>
  <c r="CA104" i="46"/>
  <c r="L104" i="46" s="1"/>
  <c r="BZ104" i="46"/>
  <c r="K104" i="46" s="1"/>
  <c r="BY104" i="46"/>
  <c r="BX104" i="46"/>
  <c r="BW104" i="46"/>
  <c r="H104" i="46" s="1"/>
  <c r="BV104" i="46"/>
  <c r="G104" i="46" s="1"/>
  <c r="BU104" i="46"/>
  <c r="F104" i="46" s="1"/>
  <c r="BT104" i="46"/>
  <c r="E104" i="46" s="1"/>
  <c r="BS104" i="46"/>
  <c r="D104" i="46" s="1"/>
  <c r="B104" i="46"/>
  <c r="B104" i="44" s="1"/>
  <c r="A104" i="46"/>
  <c r="C104" i="46" s="1"/>
  <c r="C104" i="44" s="1"/>
  <c r="EF103" i="46"/>
  <c r="BQ103" i="46" s="1"/>
  <c r="EE103" i="46"/>
  <c r="ED103" i="46"/>
  <c r="BO103" i="44" s="1"/>
  <c r="EC103" i="46"/>
  <c r="BN103" i="44" s="1"/>
  <c r="EB103" i="46"/>
  <c r="EA103" i="46"/>
  <c r="DZ103" i="46"/>
  <c r="BK103" i="46" s="1"/>
  <c r="DY103" i="46"/>
  <c r="DX103" i="46"/>
  <c r="BI103" i="46" s="1"/>
  <c r="DW103" i="46"/>
  <c r="DV103" i="46"/>
  <c r="BG103" i="46" s="1"/>
  <c r="DU103" i="46"/>
  <c r="DT103" i="46"/>
  <c r="BE103" i="46" s="1"/>
  <c r="DS103" i="46"/>
  <c r="DR103" i="46"/>
  <c r="BC103" i="46" s="1"/>
  <c r="DQ103" i="46"/>
  <c r="BB103" i="46" s="1"/>
  <c r="DP103" i="46"/>
  <c r="BA103" i="46" s="1"/>
  <c r="DO103" i="46"/>
  <c r="AZ103" i="46" s="1"/>
  <c r="DN103" i="46"/>
  <c r="DM103" i="46"/>
  <c r="DL103" i="46"/>
  <c r="AW103" i="46" s="1"/>
  <c r="DK103" i="46"/>
  <c r="AV103" i="46" s="1"/>
  <c r="DJ103" i="46"/>
  <c r="AU103" i="46" s="1"/>
  <c r="DI103" i="46"/>
  <c r="DH103" i="46"/>
  <c r="AS103" i="46" s="1"/>
  <c r="DG103" i="46"/>
  <c r="AR103" i="46" s="1"/>
  <c r="DF103" i="46"/>
  <c r="AQ103" i="46" s="1"/>
  <c r="DE103" i="46"/>
  <c r="DD103" i="46"/>
  <c r="AO103" i="46" s="1"/>
  <c r="DC103" i="46"/>
  <c r="AN103" i="46" s="1"/>
  <c r="DB103" i="46"/>
  <c r="AM103" i="46" s="1"/>
  <c r="DA103" i="46"/>
  <c r="AL103" i="46" s="1"/>
  <c r="CZ103" i="46"/>
  <c r="AK103" i="46" s="1"/>
  <c r="CY103" i="46"/>
  <c r="CX103" i="46"/>
  <c r="AI103" i="46" s="1"/>
  <c r="CW103" i="46"/>
  <c r="AH103" i="46" s="1"/>
  <c r="CV103" i="46"/>
  <c r="CU103" i="46"/>
  <c r="AF103" i="46" s="1"/>
  <c r="CT103" i="46"/>
  <c r="AE103" i="46" s="1"/>
  <c r="CS103" i="46"/>
  <c r="CR103" i="46"/>
  <c r="AC103" i="46" s="1"/>
  <c r="CQ103" i="46"/>
  <c r="CP103" i="46"/>
  <c r="AA103" i="46" s="1"/>
  <c r="CO103" i="46"/>
  <c r="Z103" i="46" s="1"/>
  <c r="CN103" i="46"/>
  <c r="Y103" i="46" s="1"/>
  <c r="CM103" i="46"/>
  <c r="CL103" i="46"/>
  <c r="W103" i="46" s="1"/>
  <c r="CK103" i="46"/>
  <c r="CJ103" i="46"/>
  <c r="U103" i="46" s="1"/>
  <c r="CI103" i="46"/>
  <c r="T103" i="46" s="1"/>
  <c r="CH103" i="46"/>
  <c r="S103" i="46" s="1"/>
  <c r="CG103" i="46"/>
  <c r="R103" i="46" s="1"/>
  <c r="CF103" i="46"/>
  <c r="CE103" i="46"/>
  <c r="P103" i="46" s="1"/>
  <c r="CD103" i="46"/>
  <c r="O103" i="46" s="1"/>
  <c r="CC103" i="46"/>
  <c r="N103" i="46" s="1"/>
  <c r="CB103" i="46"/>
  <c r="M103" i="46" s="1"/>
  <c r="CA103" i="46"/>
  <c r="L103" i="46" s="1"/>
  <c r="BZ103" i="46"/>
  <c r="K103" i="46" s="1"/>
  <c r="BY103" i="46"/>
  <c r="BX103" i="46"/>
  <c r="I103" i="46" s="1"/>
  <c r="BW103" i="46"/>
  <c r="BV103" i="46"/>
  <c r="G103" i="46" s="1"/>
  <c r="BU103" i="46"/>
  <c r="BT103" i="46"/>
  <c r="E103" i="46" s="1"/>
  <c r="BS103" i="46"/>
  <c r="BO103" i="46"/>
  <c r="BN103" i="46"/>
  <c r="B103" i="46"/>
  <c r="B103" i="44" s="1"/>
  <c r="A103" i="46"/>
  <c r="A101" i="27" s="1"/>
  <c r="EF102" i="46"/>
  <c r="EE102" i="46"/>
  <c r="ED102" i="46"/>
  <c r="EC102" i="46"/>
  <c r="BN102" i="46" s="1"/>
  <c r="EB102" i="46"/>
  <c r="BM102" i="46" s="1"/>
  <c r="EA102" i="46"/>
  <c r="BL102" i="46" s="1"/>
  <c r="DZ102" i="46"/>
  <c r="DY102" i="46"/>
  <c r="BJ102" i="46" s="1"/>
  <c r="DX102" i="46"/>
  <c r="DW102" i="46"/>
  <c r="DV102" i="46"/>
  <c r="DU102" i="46"/>
  <c r="DT102" i="46"/>
  <c r="BE102" i="46" s="1"/>
  <c r="DS102" i="46"/>
  <c r="BD102" i="46" s="1"/>
  <c r="DR102" i="46"/>
  <c r="BC102" i="46" s="1"/>
  <c r="DQ102" i="46"/>
  <c r="DP102" i="46"/>
  <c r="DO102" i="46"/>
  <c r="AZ102" i="46" s="1"/>
  <c r="DN102" i="46"/>
  <c r="AY102" i="46" s="1"/>
  <c r="DM102" i="46"/>
  <c r="DL102" i="46"/>
  <c r="AW102" i="46" s="1"/>
  <c r="DK102" i="46"/>
  <c r="DJ102" i="46"/>
  <c r="AU102" i="46" s="1"/>
  <c r="DI102" i="46"/>
  <c r="AT102" i="46" s="1"/>
  <c r="DH102" i="46"/>
  <c r="DG102" i="46"/>
  <c r="DF102" i="46"/>
  <c r="AQ102" i="46" s="1"/>
  <c r="DE102" i="46"/>
  <c r="DD102" i="46"/>
  <c r="DC102" i="46"/>
  <c r="DB102" i="46"/>
  <c r="AM102" i="46" s="1"/>
  <c r="DA102" i="46"/>
  <c r="AL102" i="46" s="1"/>
  <c r="CZ102" i="46"/>
  <c r="CY102" i="46"/>
  <c r="CX102" i="46"/>
  <c r="CW102" i="46"/>
  <c r="CV102" i="46"/>
  <c r="AG102" i="46" s="1"/>
  <c r="CU102" i="46"/>
  <c r="CT102" i="46"/>
  <c r="AE102" i="46" s="1"/>
  <c r="CS102" i="46"/>
  <c r="CR102" i="46"/>
  <c r="CQ102" i="46"/>
  <c r="CP102" i="46"/>
  <c r="CO102" i="46"/>
  <c r="CN102" i="46"/>
  <c r="Y102" i="46" s="1"/>
  <c r="CM102" i="46"/>
  <c r="X102" i="46" s="1"/>
  <c r="CL102" i="46"/>
  <c r="W102" i="46" s="1"/>
  <c r="CK102" i="46"/>
  <c r="CJ102" i="46"/>
  <c r="CI102" i="46"/>
  <c r="CH102" i="46"/>
  <c r="CG102" i="46"/>
  <c r="R102" i="46" s="1"/>
  <c r="CF102" i="46"/>
  <c r="Q102" i="46" s="1"/>
  <c r="CE102" i="46"/>
  <c r="P102" i="46" s="1"/>
  <c r="CD102" i="46"/>
  <c r="O102" i="46" s="1"/>
  <c r="CC102" i="46"/>
  <c r="N102" i="46" s="1"/>
  <c r="CB102" i="46"/>
  <c r="CA102" i="46"/>
  <c r="L102" i="46" s="1"/>
  <c r="BZ102" i="46"/>
  <c r="K102" i="46" s="1"/>
  <c r="BY102" i="46"/>
  <c r="BX102" i="46"/>
  <c r="I102" i="46" s="1"/>
  <c r="BW102" i="46"/>
  <c r="H102" i="46" s="1"/>
  <c r="BV102" i="46"/>
  <c r="G102" i="46" s="1"/>
  <c r="BU102" i="46"/>
  <c r="F102" i="46" s="1"/>
  <c r="BT102" i="46"/>
  <c r="BS102" i="46"/>
  <c r="B102" i="46"/>
  <c r="B102" i="44" s="1"/>
  <c r="A102" i="46"/>
  <c r="A100" i="27" s="1"/>
  <c r="EF101" i="46"/>
  <c r="BQ101" i="46" s="1"/>
  <c r="EE101" i="46"/>
  <c r="BP101" i="46" s="1"/>
  <c r="ED101" i="46"/>
  <c r="BO101" i="46" s="1"/>
  <c r="EC101" i="46"/>
  <c r="BN101" i="46" s="1"/>
  <c r="EB101" i="46"/>
  <c r="EA101" i="46"/>
  <c r="DZ101" i="46"/>
  <c r="BK101" i="46" s="1"/>
  <c r="DY101" i="46"/>
  <c r="BJ101" i="46" s="1"/>
  <c r="DX101" i="46"/>
  <c r="BI101" i="46" s="1"/>
  <c r="DW101" i="46"/>
  <c r="BH101" i="46" s="1"/>
  <c r="DV101" i="46"/>
  <c r="BG101" i="46" s="1"/>
  <c r="DU101" i="46"/>
  <c r="DT101" i="46"/>
  <c r="DS101" i="46"/>
  <c r="BD101" i="46" s="1"/>
  <c r="DR101" i="46"/>
  <c r="DQ101" i="46"/>
  <c r="BB101" i="46" s="1"/>
  <c r="DP101" i="46"/>
  <c r="BA101" i="46" s="1"/>
  <c r="DO101" i="46"/>
  <c r="AZ101" i="46" s="1"/>
  <c r="DN101" i="46"/>
  <c r="AY101" i="46" s="1"/>
  <c r="DM101" i="46"/>
  <c r="AX101" i="46" s="1"/>
  <c r="DL101" i="46"/>
  <c r="AW101" i="46" s="1"/>
  <c r="DK101" i="46"/>
  <c r="DJ101" i="46"/>
  <c r="DI101" i="46"/>
  <c r="DH101" i="46"/>
  <c r="AS101" i="46" s="1"/>
  <c r="DG101" i="46"/>
  <c r="AR101" i="46" s="1"/>
  <c r="DF101" i="46"/>
  <c r="AQ101" i="46" s="1"/>
  <c r="DE101" i="46"/>
  <c r="AP101" i="46" s="1"/>
  <c r="DD101" i="46"/>
  <c r="AO101" i="46" s="1"/>
  <c r="DC101" i="46"/>
  <c r="DB101" i="46"/>
  <c r="DA101" i="46"/>
  <c r="AL101" i="46" s="1"/>
  <c r="CZ101" i="46"/>
  <c r="AK101" i="46" s="1"/>
  <c r="CY101" i="46"/>
  <c r="AJ101" i="46" s="1"/>
  <c r="CX101" i="46"/>
  <c r="CW101" i="46"/>
  <c r="CV101" i="46"/>
  <c r="AG101" i="46" s="1"/>
  <c r="CU101" i="46"/>
  <c r="AF101" i="46" s="1"/>
  <c r="CT101" i="46"/>
  <c r="CS101" i="46"/>
  <c r="CR101" i="46"/>
  <c r="AC101" i="46" s="1"/>
  <c r="CQ101" i="46"/>
  <c r="CP101" i="46"/>
  <c r="AA101" i="46" s="1"/>
  <c r="CO101" i="46"/>
  <c r="Z101" i="46" s="1"/>
  <c r="CN101" i="46"/>
  <c r="Y101" i="46" s="1"/>
  <c r="CM101" i="46"/>
  <c r="CL101" i="46"/>
  <c r="CK101" i="46"/>
  <c r="CJ101" i="46"/>
  <c r="U101" i="46" s="1"/>
  <c r="CI101" i="46"/>
  <c r="T101" i="46" s="1"/>
  <c r="CH101" i="46"/>
  <c r="S101" i="46" s="1"/>
  <c r="CG101" i="46"/>
  <c r="R101" i="46" s="1"/>
  <c r="CF101" i="46"/>
  <c r="Q101" i="46" s="1"/>
  <c r="CE101" i="46"/>
  <c r="P101" i="46" s="1"/>
  <c r="CD101" i="46"/>
  <c r="CC101" i="46"/>
  <c r="N101" i="46" s="1"/>
  <c r="CB101" i="46"/>
  <c r="M101" i="46" s="1"/>
  <c r="CA101" i="46"/>
  <c r="BZ101" i="46"/>
  <c r="K101" i="46" s="1"/>
  <c r="BY101" i="46"/>
  <c r="J101" i="46" s="1"/>
  <c r="BX101" i="46"/>
  <c r="I101" i="46" s="1"/>
  <c r="BW101" i="46"/>
  <c r="H101" i="46" s="1"/>
  <c r="BV101" i="46"/>
  <c r="BU101" i="46"/>
  <c r="F101" i="46" s="1"/>
  <c r="BT101" i="46"/>
  <c r="E101" i="46" s="1"/>
  <c r="BS101" i="46"/>
  <c r="D101" i="46" s="1"/>
  <c r="B101" i="46"/>
  <c r="B101" i="44" s="1"/>
  <c r="A101" i="46"/>
  <c r="A99" i="27" s="1"/>
  <c r="EF100" i="46"/>
  <c r="BQ100" i="46" s="1"/>
  <c r="EE100" i="46"/>
  <c r="ED100" i="46"/>
  <c r="BO100" i="44" s="1"/>
  <c r="EC100" i="46"/>
  <c r="BN100" i="44" s="1"/>
  <c r="EB100" i="46"/>
  <c r="BM100" i="46" s="1"/>
  <c r="EA100" i="46"/>
  <c r="BL100" i="46" s="1"/>
  <c r="DZ100" i="46"/>
  <c r="BK100" i="46" s="1"/>
  <c r="DY100" i="46"/>
  <c r="DX100" i="46"/>
  <c r="BI100" i="46" s="1"/>
  <c r="DW100" i="46"/>
  <c r="BH100" i="46" s="1"/>
  <c r="DV100" i="46"/>
  <c r="DU100" i="46"/>
  <c r="DT100" i="46"/>
  <c r="BE100" i="46" s="1"/>
  <c r="DS100" i="46"/>
  <c r="BD100" i="46" s="1"/>
  <c r="DR100" i="46"/>
  <c r="BC100" i="46" s="1"/>
  <c r="DQ100" i="46"/>
  <c r="BB100" i="46" s="1"/>
  <c r="DP100" i="46"/>
  <c r="BA100" i="46" s="1"/>
  <c r="DO100" i="46"/>
  <c r="AZ100" i="46" s="1"/>
  <c r="DN100" i="46"/>
  <c r="DM100" i="46"/>
  <c r="AX100" i="46" s="1"/>
  <c r="DL100" i="46"/>
  <c r="AW100" i="46" s="1"/>
  <c r="DK100" i="46"/>
  <c r="AV100" i="46" s="1"/>
  <c r="DJ100" i="46"/>
  <c r="DI100" i="46"/>
  <c r="AT100" i="46" s="1"/>
  <c r="DH100" i="46"/>
  <c r="AS100" i="46" s="1"/>
  <c r="DG100" i="46"/>
  <c r="DF100" i="46"/>
  <c r="DE100" i="46"/>
  <c r="DD100" i="46"/>
  <c r="AO100" i="46" s="1"/>
  <c r="DC100" i="46"/>
  <c r="DB100" i="46"/>
  <c r="AM100" i="46" s="1"/>
  <c r="DA100" i="46"/>
  <c r="CZ100" i="46"/>
  <c r="AK100" i="46" s="1"/>
  <c r="CY100" i="46"/>
  <c r="AJ100" i="46" s="1"/>
  <c r="CX100" i="46"/>
  <c r="CW100" i="46"/>
  <c r="CV100" i="46"/>
  <c r="AG100" i="46" s="1"/>
  <c r="CU100" i="46"/>
  <c r="AF100" i="46" s="1"/>
  <c r="CT100" i="46"/>
  <c r="CS100" i="46"/>
  <c r="CR100" i="46"/>
  <c r="AC100" i="46" s="1"/>
  <c r="CQ100" i="46"/>
  <c r="CP100" i="46"/>
  <c r="CO100" i="46"/>
  <c r="CN100" i="46"/>
  <c r="Y100" i="46" s="1"/>
  <c r="CM100" i="46"/>
  <c r="X100" i="46" s="1"/>
  <c r="CL100" i="46"/>
  <c r="CK100" i="46"/>
  <c r="V100" i="46" s="1"/>
  <c r="CJ100" i="46"/>
  <c r="U100" i="46" s="1"/>
  <c r="CI100" i="46"/>
  <c r="CH100" i="46"/>
  <c r="CG100" i="46"/>
  <c r="R100" i="46" s="1"/>
  <c r="CF100" i="46"/>
  <c r="Q100" i="46" s="1"/>
  <c r="CE100" i="46"/>
  <c r="P100" i="46" s="1"/>
  <c r="CD100" i="46"/>
  <c r="O100" i="46" s="1"/>
  <c r="CC100" i="46"/>
  <c r="N100" i="46" s="1"/>
  <c r="CB100" i="46"/>
  <c r="M100" i="46" s="1"/>
  <c r="CA100" i="46"/>
  <c r="L100" i="46" s="1"/>
  <c r="BZ100" i="46"/>
  <c r="BY100" i="46"/>
  <c r="BX100" i="46"/>
  <c r="I100" i="46" s="1"/>
  <c r="BW100" i="46"/>
  <c r="H100" i="46" s="1"/>
  <c r="BV100" i="46"/>
  <c r="G100" i="46" s="1"/>
  <c r="BU100" i="46"/>
  <c r="F100" i="46" s="1"/>
  <c r="BT100" i="46"/>
  <c r="E100" i="46" s="1"/>
  <c r="BS100" i="46"/>
  <c r="BO100" i="46"/>
  <c r="BN100" i="46"/>
  <c r="B100" i="46"/>
  <c r="B100" i="44" s="1"/>
  <c r="A100" i="46"/>
  <c r="A100" i="44" s="1"/>
  <c r="EF99" i="46"/>
  <c r="BQ99" i="46" s="1"/>
  <c r="EE99" i="46"/>
  <c r="ED99" i="46"/>
  <c r="BO99" i="44" s="1"/>
  <c r="EC99" i="46"/>
  <c r="BN99" i="44" s="1"/>
  <c r="EB99" i="46"/>
  <c r="BM99" i="44" s="1"/>
  <c r="EA99" i="46"/>
  <c r="BL99" i="44" s="1"/>
  <c r="DZ99" i="46"/>
  <c r="BK99" i="44" s="1"/>
  <c r="DY99" i="46"/>
  <c r="DX99" i="46"/>
  <c r="BI99" i="46" s="1"/>
  <c r="DW99" i="46"/>
  <c r="BH99" i="46" s="1"/>
  <c r="DV99" i="46"/>
  <c r="DU99" i="46"/>
  <c r="BF99" i="46" s="1"/>
  <c r="DT99" i="46"/>
  <c r="DS99" i="46"/>
  <c r="BD99" i="46" s="1"/>
  <c r="DR99" i="46"/>
  <c r="BC99" i="46" s="1"/>
  <c r="DQ99" i="46"/>
  <c r="BB99" i="46" s="1"/>
  <c r="DP99" i="46"/>
  <c r="BA99" i="46" s="1"/>
  <c r="DO99" i="46"/>
  <c r="AZ99" i="46" s="1"/>
  <c r="DN99" i="46"/>
  <c r="DM99" i="46"/>
  <c r="AX99" i="46" s="1"/>
  <c r="DL99" i="46"/>
  <c r="DK99" i="46"/>
  <c r="DJ99" i="46"/>
  <c r="AU99" i="46" s="1"/>
  <c r="DI99" i="46"/>
  <c r="DH99" i="46"/>
  <c r="AS99" i="46" s="1"/>
  <c r="DG99" i="46"/>
  <c r="AR99" i="46" s="1"/>
  <c r="DF99" i="46"/>
  <c r="DE99" i="46"/>
  <c r="DD99" i="46"/>
  <c r="DC99" i="46"/>
  <c r="DB99" i="46"/>
  <c r="AM99" i="46" s="1"/>
  <c r="DA99" i="46"/>
  <c r="AL99" i="46" s="1"/>
  <c r="CZ99" i="46"/>
  <c r="AK99" i="46" s="1"/>
  <c r="CY99" i="46"/>
  <c r="CX99" i="46"/>
  <c r="CW99" i="46"/>
  <c r="CV99" i="46"/>
  <c r="AG99" i="46" s="1"/>
  <c r="CU99" i="46"/>
  <c r="CT99" i="46"/>
  <c r="AE99" i="46" s="1"/>
  <c r="CS99" i="46"/>
  <c r="AD99" i="46" s="1"/>
  <c r="CR99" i="46"/>
  <c r="AC99" i="46" s="1"/>
  <c r="CQ99" i="46"/>
  <c r="AB99" i="46" s="1"/>
  <c r="CP99" i="46"/>
  <c r="CO99" i="46"/>
  <c r="Z99" i="46" s="1"/>
  <c r="CN99" i="46"/>
  <c r="CM99" i="46"/>
  <c r="CL99" i="46"/>
  <c r="W99" i="46" s="1"/>
  <c r="CK99" i="46"/>
  <c r="V99" i="46" s="1"/>
  <c r="CJ99" i="46"/>
  <c r="U99" i="46" s="1"/>
  <c r="CI99" i="46"/>
  <c r="T99" i="46" s="1"/>
  <c r="CH99" i="46"/>
  <c r="CG99" i="46"/>
  <c r="R99" i="46" s="1"/>
  <c r="CF99" i="46"/>
  <c r="CE99" i="46"/>
  <c r="P99" i="46" s="1"/>
  <c r="CD99" i="46"/>
  <c r="O99" i="46" s="1"/>
  <c r="CC99" i="46"/>
  <c r="N99" i="46" s="1"/>
  <c r="CB99" i="46"/>
  <c r="M99" i="46" s="1"/>
  <c r="CA99" i="46"/>
  <c r="L99" i="46" s="1"/>
  <c r="BZ99" i="46"/>
  <c r="BY99" i="46"/>
  <c r="J99" i="46" s="1"/>
  <c r="BX99" i="46"/>
  <c r="I99" i="46" s="1"/>
  <c r="BW99" i="46"/>
  <c r="BV99" i="46"/>
  <c r="G99" i="46" s="1"/>
  <c r="BU99" i="46"/>
  <c r="F99" i="46" s="1"/>
  <c r="BT99" i="46"/>
  <c r="E99" i="46" s="1"/>
  <c r="BS99" i="46"/>
  <c r="D99" i="46" s="1"/>
  <c r="BO99" i="46"/>
  <c r="BN99" i="46"/>
  <c r="BM99" i="46"/>
  <c r="B99" i="46"/>
  <c r="B99" i="44" s="1"/>
  <c r="A99" i="46"/>
  <c r="A97" i="27" s="1"/>
  <c r="EF98" i="46"/>
  <c r="EE98" i="46"/>
  <c r="BP98" i="46" s="1"/>
  <c r="ED98" i="46"/>
  <c r="EC98" i="46"/>
  <c r="EB98" i="46"/>
  <c r="BM98" i="46" s="1"/>
  <c r="EA98" i="46"/>
  <c r="BL98" i="46" s="1"/>
  <c r="DZ98" i="46"/>
  <c r="DY98" i="46"/>
  <c r="BJ98" i="46" s="1"/>
  <c r="DX98" i="46"/>
  <c r="BI98" i="46" s="1"/>
  <c r="DW98" i="46"/>
  <c r="BH98" i="46" s="1"/>
  <c r="DV98" i="46"/>
  <c r="BG98" i="46" s="1"/>
  <c r="DU98" i="46"/>
  <c r="DT98" i="46"/>
  <c r="DS98" i="46"/>
  <c r="BD98" i="46" s="1"/>
  <c r="DR98" i="46"/>
  <c r="BC98" i="46" s="1"/>
  <c r="DQ98" i="46"/>
  <c r="BB98" i="46" s="1"/>
  <c r="DP98" i="46"/>
  <c r="BA98" i="46" s="1"/>
  <c r="DO98" i="46"/>
  <c r="AZ98" i="46" s="1"/>
  <c r="DN98" i="46"/>
  <c r="DM98" i="46"/>
  <c r="DL98" i="46"/>
  <c r="DK98" i="46"/>
  <c r="AV98" i="46" s="1"/>
  <c r="DJ98" i="46"/>
  <c r="DI98" i="46"/>
  <c r="AT98" i="46" s="1"/>
  <c r="DH98" i="46"/>
  <c r="AS98" i="46" s="1"/>
  <c r="DG98" i="46"/>
  <c r="AR98" i="46" s="1"/>
  <c r="DF98" i="46"/>
  <c r="AQ98" i="46" s="1"/>
  <c r="DE98" i="46"/>
  <c r="DD98" i="46"/>
  <c r="DC98" i="46"/>
  <c r="AN98" i="46" s="1"/>
  <c r="DB98" i="46"/>
  <c r="AM98" i="46" s="1"/>
  <c r="DA98" i="46"/>
  <c r="AL98" i="46" s="1"/>
  <c r="CZ98" i="46"/>
  <c r="AK98" i="46" s="1"/>
  <c r="CY98" i="46"/>
  <c r="AJ98" i="46" s="1"/>
  <c r="CX98" i="46"/>
  <c r="CW98" i="46"/>
  <c r="CV98" i="46"/>
  <c r="CU98" i="46"/>
  <c r="AF98" i="46" s="1"/>
  <c r="CT98" i="46"/>
  <c r="AE98" i="46" s="1"/>
  <c r="CS98" i="46"/>
  <c r="CR98" i="46"/>
  <c r="AC98" i="46" s="1"/>
  <c r="CQ98" i="46"/>
  <c r="AB98" i="46" s="1"/>
  <c r="CP98" i="46"/>
  <c r="AA98" i="46" s="1"/>
  <c r="CO98" i="46"/>
  <c r="CN98" i="46"/>
  <c r="CM98" i="46"/>
  <c r="X98" i="46" s="1"/>
  <c r="CL98" i="46"/>
  <c r="W98" i="46" s="1"/>
  <c r="CK98" i="46"/>
  <c r="V98" i="46" s="1"/>
  <c r="CJ98" i="46"/>
  <c r="U98" i="46" s="1"/>
  <c r="CI98" i="46"/>
  <c r="T98" i="46" s="1"/>
  <c r="CH98" i="46"/>
  <c r="CG98" i="46"/>
  <c r="CF98" i="46"/>
  <c r="Q98" i="46" s="1"/>
  <c r="CE98" i="46"/>
  <c r="P98" i="46" s="1"/>
  <c r="CD98" i="46"/>
  <c r="CC98" i="46"/>
  <c r="N98" i="46" s="1"/>
  <c r="CB98" i="46"/>
  <c r="CA98" i="46"/>
  <c r="L98" i="46" s="1"/>
  <c r="BZ98" i="46"/>
  <c r="K98" i="46" s="1"/>
  <c r="BY98" i="46"/>
  <c r="BX98" i="46"/>
  <c r="BW98" i="46"/>
  <c r="H98" i="46" s="1"/>
  <c r="BV98" i="46"/>
  <c r="BU98" i="46"/>
  <c r="F98" i="46" s="1"/>
  <c r="BT98" i="46"/>
  <c r="E98" i="46" s="1"/>
  <c r="BS98" i="46"/>
  <c r="D98" i="46" s="1"/>
  <c r="B98" i="46"/>
  <c r="B98" i="44" s="1"/>
  <c r="A98" i="46"/>
  <c r="A96" i="27" s="1"/>
  <c r="EF97" i="46"/>
  <c r="EE97" i="46"/>
  <c r="BP97" i="46" s="1"/>
  <c r="ED97" i="46"/>
  <c r="BO97" i="44" s="1"/>
  <c r="EC97" i="46"/>
  <c r="BN97" i="46" s="1"/>
  <c r="EB97" i="46"/>
  <c r="EA97" i="46"/>
  <c r="BL97" i="46" s="1"/>
  <c r="DZ97" i="46"/>
  <c r="BK97" i="46" s="1"/>
  <c r="DY97" i="46"/>
  <c r="BJ97" i="46" s="1"/>
  <c r="DX97" i="46"/>
  <c r="DW97" i="46"/>
  <c r="BH97" i="46" s="1"/>
  <c r="DV97" i="46"/>
  <c r="BG97" i="46" s="1"/>
  <c r="DU97" i="46"/>
  <c r="BF97" i="46" s="1"/>
  <c r="DT97" i="46"/>
  <c r="BE97" i="46" s="1"/>
  <c r="DS97" i="46"/>
  <c r="BD97" i="46" s="1"/>
  <c r="DR97" i="46"/>
  <c r="BC97" i="46" s="1"/>
  <c r="DQ97" i="46"/>
  <c r="BB97" i="46" s="1"/>
  <c r="DP97" i="46"/>
  <c r="DO97" i="46"/>
  <c r="AZ97" i="46" s="1"/>
  <c r="DN97" i="46"/>
  <c r="DM97" i="46"/>
  <c r="AX97" i="46" s="1"/>
  <c r="DL97" i="46"/>
  <c r="AW97" i="46" s="1"/>
  <c r="DK97" i="46"/>
  <c r="AV97" i="46" s="1"/>
  <c r="DJ97" i="46"/>
  <c r="AU97" i="46" s="1"/>
  <c r="DI97" i="46"/>
  <c r="DH97" i="46"/>
  <c r="DG97" i="46"/>
  <c r="AR97" i="46" s="1"/>
  <c r="DF97" i="46"/>
  <c r="DE97" i="46"/>
  <c r="AP97" i="46" s="1"/>
  <c r="DD97" i="46"/>
  <c r="AO97" i="46" s="1"/>
  <c r="DC97" i="46"/>
  <c r="AN97" i="46" s="1"/>
  <c r="DB97" i="46"/>
  <c r="DA97" i="46"/>
  <c r="AL97" i="46" s="1"/>
  <c r="CZ97" i="46"/>
  <c r="CY97" i="46"/>
  <c r="AJ97" i="46" s="1"/>
  <c r="CX97" i="46"/>
  <c r="CW97" i="46"/>
  <c r="AH97" i="46" s="1"/>
  <c r="CV97" i="46"/>
  <c r="AG97" i="46" s="1"/>
  <c r="CU97" i="46"/>
  <c r="AF97" i="46" s="1"/>
  <c r="CT97" i="46"/>
  <c r="AE97" i="46" s="1"/>
  <c r="CS97" i="46"/>
  <c r="AD97" i="46" s="1"/>
  <c r="CR97" i="46"/>
  <c r="CQ97" i="46"/>
  <c r="AB97" i="46" s="1"/>
  <c r="CP97" i="46"/>
  <c r="AA97" i="46" s="1"/>
  <c r="CO97" i="46"/>
  <c r="CN97" i="46"/>
  <c r="CM97" i="46"/>
  <c r="X97" i="46" s="1"/>
  <c r="CL97" i="46"/>
  <c r="W97" i="46" s="1"/>
  <c r="CK97" i="46"/>
  <c r="V97" i="46" s="1"/>
  <c r="CJ97" i="46"/>
  <c r="CI97" i="46"/>
  <c r="T97" i="46" s="1"/>
  <c r="CH97" i="46"/>
  <c r="CG97" i="46"/>
  <c r="R97" i="46" s="1"/>
  <c r="CF97" i="46"/>
  <c r="CE97" i="46"/>
  <c r="P97" i="46" s="1"/>
  <c r="CD97" i="46"/>
  <c r="CC97" i="46"/>
  <c r="N97" i="46" s="1"/>
  <c r="CB97" i="46"/>
  <c r="CA97" i="46"/>
  <c r="L97" i="46" s="1"/>
  <c r="BZ97" i="46"/>
  <c r="BY97" i="46"/>
  <c r="J97" i="46" s="1"/>
  <c r="BX97" i="46"/>
  <c r="I97" i="46" s="1"/>
  <c r="BW97" i="46"/>
  <c r="H97" i="46" s="1"/>
  <c r="BV97" i="46"/>
  <c r="G97" i="46" s="1"/>
  <c r="BU97" i="46"/>
  <c r="F97" i="46" s="1"/>
  <c r="BT97" i="46"/>
  <c r="BS97" i="46"/>
  <c r="D97" i="46" s="1"/>
  <c r="BO97" i="46"/>
  <c r="B97" i="46"/>
  <c r="B97" i="44" s="1"/>
  <c r="A97" i="46"/>
  <c r="A95" i="27" s="1"/>
  <c r="EF96" i="46"/>
  <c r="BQ96" i="46" s="1"/>
  <c r="EE96" i="46"/>
  <c r="ED96" i="46"/>
  <c r="BO96" i="44" s="1"/>
  <c r="EC96" i="46"/>
  <c r="BN96" i="44" s="1"/>
  <c r="EB96" i="46"/>
  <c r="BM96" i="46" s="1"/>
  <c r="EA96" i="46"/>
  <c r="BL96" i="46" s="1"/>
  <c r="DZ96" i="46"/>
  <c r="BK96" i="46" s="1"/>
  <c r="DY96" i="46"/>
  <c r="DX96" i="46"/>
  <c r="BI96" i="46" s="1"/>
  <c r="DW96" i="46"/>
  <c r="BH96" i="46" s="1"/>
  <c r="DV96" i="46"/>
  <c r="DU96" i="46"/>
  <c r="BF96" i="46" s="1"/>
  <c r="DT96" i="46"/>
  <c r="BE96" i="46" s="1"/>
  <c r="DS96" i="46"/>
  <c r="BD96" i="46" s="1"/>
  <c r="DR96" i="46"/>
  <c r="BC96" i="46" s="1"/>
  <c r="DQ96" i="46"/>
  <c r="BB96" i="46" s="1"/>
  <c r="DP96" i="46"/>
  <c r="BA96" i="46" s="1"/>
  <c r="DO96" i="46"/>
  <c r="AZ96" i="46" s="1"/>
  <c r="DN96" i="46"/>
  <c r="DM96" i="46"/>
  <c r="DL96" i="46"/>
  <c r="AW96" i="46" s="1"/>
  <c r="DK96" i="46"/>
  <c r="AV96" i="46" s="1"/>
  <c r="DJ96" i="46"/>
  <c r="AU96" i="46" s="1"/>
  <c r="DI96" i="46"/>
  <c r="AT96" i="46" s="1"/>
  <c r="DH96" i="46"/>
  <c r="AS96" i="46" s="1"/>
  <c r="DG96" i="46"/>
  <c r="DF96" i="46"/>
  <c r="DE96" i="46"/>
  <c r="AP96" i="46" s="1"/>
  <c r="DD96" i="46"/>
  <c r="AO96" i="46" s="1"/>
  <c r="DC96" i="46"/>
  <c r="DB96" i="46"/>
  <c r="AM96" i="46" s="1"/>
  <c r="DA96" i="46"/>
  <c r="AL96" i="46" s="1"/>
  <c r="CZ96" i="46"/>
  <c r="AK96" i="46" s="1"/>
  <c r="CY96" i="46"/>
  <c r="AJ96" i="46" s="1"/>
  <c r="CX96" i="46"/>
  <c r="CW96" i="46"/>
  <c r="CV96" i="46"/>
  <c r="AG96" i="46" s="1"/>
  <c r="CU96" i="46"/>
  <c r="AF96" i="46" s="1"/>
  <c r="CT96" i="46"/>
  <c r="AE96" i="46" s="1"/>
  <c r="CS96" i="46"/>
  <c r="AD96" i="46" s="1"/>
  <c r="CR96" i="46"/>
  <c r="AC96" i="46" s="1"/>
  <c r="CQ96" i="46"/>
  <c r="CP96" i="46"/>
  <c r="CO96" i="46"/>
  <c r="Z96" i="46" s="1"/>
  <c r="CN96" i="46"/>
  <c r="Y96" i="46" s="1"/>
  <c r="CM96" i="46"/>
  <c r="CL96" i="46"/>
  <c r="W96" i="46" s="1"/>
  <c r="CK96" i="46"/>
  <c r="CJ96" i="46"/>
  <c r="U96" i="46" s="1"/>
  <c r="CI96" i="46"/>
  <c r="CH96" i="46"/>
  <c r="CG96" i="46"/>
  <c r="CF96" i="46"/>
  <c r="Q96" i="46" s="1"/>
  <c r="CE96" i="46"/>
  <c r="CD96" i="46"/>
  <c r="O96" i="46" s="1"/>
  <c r="CC96" i="46"/>
  <c r="CB96" i="46"/>
  <c r="M96" i="46" s="1"/>
  <c r="CA96" i="46"/>
  <c r="BZ96" i="46"/>
  <c r="BY96" i="46"/>
  <c r="J96" i="46" s="1"/>
  <c r="BX96" i="46"/>
  <c r="I96" i="46" s="1"/>
  <c r="BW96" i="46"/>
  <c r="H96" i="46" s="1"/>
  <c r="BV96" i="46"/>
  <c r="BU96" i="46"/>
  <c r="BT96" i="46"/>
  <c r="E96" i="46" s="1"/>
  <c r="BS96" i="46"/>
  <c r="D96" i="46" s="1"/>
  <c r="BO96" i="46"/>
  <c r="BN96" i="46"/>
  <c r="B96" i="46"/>
  <c r="B96" i="44" s="1"/>
  <c r="A96" i="46"/>
  <c r="EF95" i="46"/>
  <c r="EE95" i="46"/>
  <c r="BP95" i="46" s="1"/>
  <c r="ED95" i="46"/>
  <c r="BO95" i="44" s="1"/>
  <c r="EC95" i="46"/>
  <c r="BN95" i="44" s="1"/>
  <c r="EB95" i="46"/>
  <c r="BM95" i="46" s="1"/>
  <c r="EA95" i="46"/>
  <c r="DZ95" i="46"/>
  <c r="BK95" i="46" s="1"/>
  <c r="DY95" i="46"/>
  <c r="BJ95" i="46" s="1"/>
  <c r="DX95" i="46"/>
  <c r="BI95" i="46" s="1"/>
  <c r="DW95" i="46"/>
  <c r="DV95" i="46"/>
  <c r="DU95" i="46"/>
  <c r="DT95" i="46"/>
  <c r="DS95" i="46"/>
  <c r="BD95" i="46" s="1"/>
  <c r="DR95" i="46"/>
  <c r="BC95" i="46" s="1"/>
  <c r="DQ95" i="46"/>
  <c r="BB95" i="46" s="1"/>
  <c r="DP95" i="46"/>
  <c r="BA95" i="46" s="1"/>
  <c r="DO95" i="46"/>
  <c r="AZ95" i="46" s="1"/>
  <c r="DN95" i="46"/>
  <c r="AY95" i="46" s="1"/>
  <c r="DM95" i="46"/>
  <c r="AX95" i="46" s="1"/>
  <c r="DL95" i="46"/>
  <c r="DK95" i="46"/>
  <c r="AV95" i="46" s="1"/>
  <c r="DJ95" i="46"/>
  <c r="AU95" i="46" s="1"/>
  <c r="DI95" i="46"/>
  <c r="AT95" i="46" s="1"/>
  <c r="DH95" i="46"/>
  <c r="DG95" i="46"/>
  <c r="DF95" i="46"/>
  <c r="AQ95" i="46" s="1"/>
  <c r="DE95" i="46"/>
  <c r="AP95" i="46" s="1"/>
  <c r="DD95" i="46"/>
  <c r="DC95" i="46"/>
  <c r="AN95" i="46" s="1"/>
  <c r="DB95" i="46"/>
  <c r="AM95" i="46" s="1"/>
  <c r="DA95" i="46"/>
  <c r="CZ95" i="46"/>
  <c r="CY95" i="46"/>
  <c r="AJ95" i="46" s="1"/>
  <c r="CX95" i="46"/>
  <c r="AI95" i="46" s="1"/>
  <c r="CW95" i="46"/>
  <c r="AH95" i="46" s="1"/>
  <c r="CV95" i="46"/>
  <c r="CU95" i="46"/>
  <c r="CT95" i="46"/>
  <c r="AE95" i="46" s="1"/>
  <c r="CS95" i="46"/>
  <c r="CR95" i="46"/>
  <c r="AC95" i="46" s="1"/>
  <c r="CQ95" i="46"/>
  <c r="AB95" i="46" s="1"/>
  <c r="CP95" i="46"/>
  <c r="AA95" i="46" s="1"/>
  <c r="CO95" i="46"/>
  <c r="Z95" i="46" s="1"/>
  <c r="CN95" i="46"/>
  <c r="CM95" i="46"/>
  <c r="X95" i="46" s="1"/>
  <c r="CL95" i="46"/>
  <c r="W95" i="46" s="1"/>
  <c r="CK95" i="46"/>
  <c r="V95" i="46" s="1"/>
  <c r="CJ95" i="46"/>
  <c r="U95" i="46" s="1"/>
  <c r="CI95" i="46"/>
  <c r="CH95" i="46"/>
  <c r="S95" i="46" s="1"/>
  <c r="CG95" i="46"/>
  <c r="CF95" i="46"/>
  <c r="CE95" i="46"/>
  <c r="CD95" i="46"/>
  <c r="O95" i="46" s="1"/>
  <c r="CC95" i="46"/>
  <c r="CB95" i="46"/>
  <c r="M95" i="46" s="1"/>
  <c r="CA95" i="46"/>
  <c r="BZ95" i="46"/>
  <c r="K95" i="46" s="1"/>
  <c r="BY95" i="46"/>
  <c r="BX95" i="46"/>
  <c r="BW95" i="46"/>
  <c r="BV95" i="46"/>
  <c r="G95" i="46" s="1"/>
  <c r="BU95" i="46"/>
  <c r="F95" i="46" s="1"/>
  <c r="BT95" i="46"/>
  <c r="BS95" i="46"/>
  <c r="BO95" i="46"/>
  <c r="BN95" i="46"/>
  <c r="B95" i="46"/>
  <c r="B95" i="44" s="1"/>
  <c r="A95" i="46"/>
  <c r="A93" i="27" s="1"/>
  <c r="EF94" i="46"/>
  <c r="BQ94" i="46" s="1"/>
  <c r="EE94" i="46"/>
  <c r="BP94" i="46" s="1"/>
  <c r="ED94" i="46"/>
  <c r="BO94" i="46" s="1"/>
  <c r="EC94" i="46"/>
  <c r="BN94" i="46" s="1"/>
  <c r="EB94" i="46"/>
  <c r="BM94" i="46" s="1"/>
  <c r="EA94" i="46"/>
  <c r="BL94" i="46" s="1"/>
  <c r="DZ94" i="46"/>
  <c r="BK94" i="46" s="1"/>
  <c r="DY94" i="46"/>
  <c r="DX94" i="46"/>
  <c r="BI94" i="46" s="1"/>
  <c r="DW94" i="46"/>
  <c r="BH94" i="46" s="1"/>
  <c r="DV94" i="46"/>
  <c r="BG94" i="46" s="1"/>
  <c r="DU94" i="46"/>
  <c r="BF94" i="46" s="1"/>
  <c r="DT94" i="46"/>
  <c r="BE94" i="46" s="1"/>
  <c r="DS94" i="46"/>
  <c r="BD94" i="46" s="1"/>
  <c r="DR94" i="46"/>
  <c r="BC94" i="46" s="1"/>
  <c r="DQ94" i="46"/>
  <c r="DP94" i="46"/>
  <c r="BA94" i="46" s="1"/>
  <c r="DO94" i="46"/>
  <c r="AZ94" i="46" s="1"/>
  <c r="DN94" i="46"/>
  <c r="AY94" i="46" s="1"/>
  <c r="DM94" i="46"/>
  <c r="AX94" i="46" s="1"/>
  <c r="DL94" i="46"/>
  <c r="AW94" i="46" s="1"/>
  <c r="DK94" i="46"/>
  <c r="DJ94" i="46"/>
  <c r="AU94" i="46" s="1"/>
  <c r="DI94" i="46"/>
  <c r="AT94" i="46" s="1"/>
  <c r="DH94" i="46"/>
  <c r="AS94" i="46" s="1"/>
  <c r="DG94" i="46"/>
  <c r="AR94" i="46" s="1"/>
  <c r="DF94" i="46"/>
  <c r="AQ94" i="46" s="1"/>
  <c r="DE94" i="46"/>
  <c r="AP94" i="46" s="1"/>
  <c r="DD94" i="46"/>
  <c r="AO94" i="46" s="1"/>
  <c r="DC94" i="46"/>
  <c r="AN94" i="46" s="1"/>
  <c r="DB94" i="46"/>
  <c r="AM94" i="46" s="1"/>
  <c r="DA94" i="46"/>
  <c r="CZ94" i="46"/>
  <c r="AK94" i="46" s="1"/>
  <c r="CY94" i="46"/>
  <c r="CX94" i="46"/>
  <c r="CW94" i="46"/>
  <c r="AH94" i="46" s="1"/>
  <c r="CV94" i="46"/>
  <c r="AG94" i="46" s="1"/>
  <c r="CU94" i="46"/>
  <c r="AF94" i="46" s="1"/>
  <c r="CT94" i="46"/>
  <c r="CS94" i="46"/>
  <c r="AD94" i="46" s="1"/>
  <c r="CR94" i="46"/>
  <c r="AC94" i="46" s="1"/>
  <c r="CQ94" i="46"/>
  <c r="AB94" i="46" s="1"/>
  <c r="CP94" i="46"/>
  <c r="AA94" i="46" s="1"/>
  <c r="CO94" i="46"/>
  <c r="Z94" i="46" s="1"/>
  <c r="CN94" i="46"/>
  <c r="Y94" i="46" s="1"/>
  <c r="CM94" i="46"/>
  <c r="CL94" i="46"/>
  <c r="W94" i="46" s="1"/>
  <c r="CK94" i="46"/>
  <c r="V94" i="46" s="1"/>
  <c r="CJ94" i="46"/>
  <c r="U94" i="46" s="1"/>
  <c r="CI94" i="46"/>
  <c r="CH94" i="46"/>
  <c r="S94" i="46" s="1"/>
  <c r="CG94" i="46"/>
  <c r="R94" i="46" s="1"/>
  <c r="CF94" i="46"/>
  <c r="Q94" i="46" s="1"/>
  <c r="CE94" i="46"/>
  <c r="P94" i="46" s="1"/>
  <c r="CD94" i="46"/>
  <c r="CC94" i="46"/>
  <c r="CB94" i="46"/>
  <c r="M94" i="46" s="1"/>
  <c r="CA94" i="46"/>
  <c r="L94" i="46" s="1"/>
  <c r="BZ94" i="46"/>
  <c r="K94" i="46" s="1"/>
  <c r="BY94" i="46"/>
  <c r="J94" i="46" s="1"/>
  <c r="BX94" i="46"/>
  <c r="I94" i="46" s="1"/>
  <c r="BW94" i="46"/>
  <c r="H94" i="46" s="1"/>
  <c r="BV94" i="46"/>
  <c r="G94" i="46" s="1"/>
  <c r="BU94" i="46"/>
  <c r="F94" i="46" s="1"/>
  <c r="BT94" i="46"/>
  <c r="E94" i="46" s="1"/>
  <c r="BS94" i="46"/>
  <c r="D94" i="46" s="1"/>
  <c r="B94" i="46"/>
  <c r="B94" i="44" s="1"/>
  <c r="A94" i="46"/>
  <c r="A92" i="27" s="1"/>
  <c r="EF93" i="46"/>
  <c r="BQ93" i="46" s="1"/>
  <c r="EE93" i="46"/>
  <c r="ED93" i="46"/>
  <c r="BO93" i="46" s="1"/>
  <c r="EC93" i="46"/>
  <c r="EB93" i="46"/>
  <c r="BM93" i="46" s="1"/>
  <c r="EA93" i="46"/>
  <c r="DZ93" i="46"/>
  <c r="BK93" i="46" s="1"/>
  <c r="DY93" i="46"/>
  <c r="BJ93" i="46" s="1"/>
  <c r="DX93" i="46"/>
  <c r="BI93" i="46" s="1"/>
  <c r="DW93" i="46"/>
  <c r="BH93" i="46" s="1"/>
  <c r="DV93" i="46"/>
  <c r="BG93" i="46" s="1"/>
  <c r="DU93" i="46"/>
  <c r="DT93" i="46"/>
  <c r="BE93" i="46" s="1"/>
  <c r="DS93" i="46"/>
  <c r="DR93" i="46"/>
  <c r="DQ93" i="46"/>
  <c r="BB93" i="46" s="1"/>
  <c r="DP93" i="46"/>
  <c r="BA93" i="46" s="1"/>
  <c r="DO93" i="46"/>
  <c r="DN93" i="46"/>
  <c r="AY93" i="46" s="1"/>
  <c r="DM93" i="46"/>
  <c r="DL93" i="46"/>
  <c r="AW93" i="46" s="1"/>
  <c r="DK93" i="46"/>
  <c r="AV93" i="46" s="1"/>
  <c r="DJ93" i="46"/>
  <c r="AU93" i="46" s="1"/>
  <c r="DI93" i="46"/>
  <c r="DH93" i="46"/>
  <c r="AS93" i="46" s="1"/>
  <c r="DG93" i="46"/>
  <c r="AR93" i="46" s="1"/>
  <c r="DF93" i="46"/>
  <c r="AQ93" i="46" s="1"/>
  <c r="DE93" i="46"/>
  <c r="AP93" i="46" s="1"/>
  <c r="DD93" i="46"/>
  <c r="AO93" i="46" s="1"/>
  <c r="DC93" i="46"/>
  <c r="AN93" i="46" s="1"/>
  <c r="DB93" i="46"/>
  <c r="AM93" i="46" s="1"/>
  <c r="DA93" i="46"/>
  <c r="AL93" i="46" s="1"/>
  <c r="CZ93" i="46"/>
  <c r="AK93" i="46" s="1"/>
  <c r="CY93" i="46"/>
  <c r="AJ93" i="46" s="1"/>
  <c r="CX93" i="46"/>
  <c r="AI93" i="46" s="1"/>
  <c r="CW93" i="46"/>
  <c r="CV93" i="46"/>
  <c r="AG93" i="46" s="1"/>
  <c r="CU93" i="46"/>
  <c r="AF93" i="46" s="1"/>
  <c r="CT93" i="46"/>
  <c r="AE93" i="46" s="1"/>
  <c r="CS93" i="46"/>
  <c r="AD93" i="46" s="1"/>
  <c r="CR93" i="46"/>
  <c r="AC93" i="46" s="1"/>
  <c r="CQ93" i="46"/>
  <c r="CP93" i="46"/>
  <c r="AA93" i="46" s="1"/>
  <c r="CO93" i="46"/>
  <c r="Z93" i="46" s="1"/>
  <c r="CN93" i="46"/>
  <c r="Y93" i="46" s="1"/>
  <c r="CM93" i="46"/>
  <c r="CL93" i="46"/>
  <c r="CK93" i="46"/>
  <c r="CJ93" i="46"/>
  <c r="U93" i="46" s="1"/>
  <c r="CI93" i="46"/>
  <c r="T93" i="46" s="1"/>
  <c r="CH93" i="46"/>
  <c r="S93" i="46" s="1"/>
  <c r="CG93" i="46"/>
  <c r="R93" i="46" s="1"/>
  <c r="CF93" i="46"/>
  <c r="Q93" i="46" s="1"/>
  <c r="CE93" i="46"/>
  <c r="P93" i="46" s="1"/>
  <c r="CD93" i="46"/>
  <c r="O93" i="46" s="1"/>
  <c r="CC93" i="46"/>
  <c r="CB93" i="46"/>
  <c r="M93" i="46" s="1"/>
  <c r="CA93" i="46"/>
  <c r="BZ93" i="46"/>
  <c r="K93" i="46" s="1"/>
  <c r="BY93" i="46"/>
  <c r="BX93" i="46"/>
  <c r="I93" i="46" s="1"/>
  <c r="BW93" i="46"/>
  <c r="H93" i="46" s="1"/>
  <c r="BV93" i="46"/>
  <c r="G93" i="46" s="1"/>
  <c r="BU93" i="46"/>
  <c r="BT93" i="46"/>
  <c r="E93" i="46" s="1"/>
  <c r="BS93" i="46"/>
  <c r="D93" i="46" s="1"/>
  <c r="B93" i="46"/>
  <c r="B93" i="44" s="1"/>
  <c r="A93" i="46"/>
  <c r="A91" i="27" s="1"/>
  <c r="EF92" i="46"/>
  <c r="BQ92" i="46" s="1"/>
  <c r="EE92" i="46"/>
  <c r="BP92" i="46" s="1"/>
  <c r="ED92" i="46"/>
  <c r="BO92" i="46" s="1"/>
  <c r="EC92" i="46"/>
  <c r="BN92" i="46" s="1"/>
  <c r="EB92" i="46"/>
  <c r="BM92" i="46" s="1"/>
  <c r="EA92" i="46"/>
  <c r="BL92" i="46" s="1"/>
  <c r="DZ92" i="46"/>
  <c r="DY92" i="46"/>
  <c r="BJ92" i="46" s="1"/>
  <c r="DX92" i="46"/>
  <c r="BI92" i="46" s="1"/>
  <c r="DW92" i="46"/>
  <c r="BH92" i="46" s="1"/>
  <c r="DV92" i="46"/>
  <c r="BG92" i="46" s="1"/>
  <c r="DU92" i="46"/>
  <c r="BF92" i="46" s="1"/>
  <c r="DT92" i="46"/>
  <c r="BE92" i="46" s="1"/>
  <c r="DS92" i="46"/>
  <c r="DR92" i="46"/>
  <c r="DQ92" i="46"/>
  <c r="BB92" i="46" s="1"/>
  <c r="DP92" i="46"/>
  <c r="BA92" i="46" s="1"/>
  <c r="DO92" i="46"/>
  <c r="AZ92" i="46" s="1"/>
  <c r="DN92" i="46"/>
  <c r="AY92" i="46" s="1"/>
  <c r="DM92" i="46"/>
  <c r="AX92" i="46" s="1"/>
  <c r="DL92" i="46"/>
  <c r="AW92" i="46" s="1"/>
  <c r="DK92" i="46"/>
  <c r="AV92" i="46" s="1"/>
  <c r="DJ92" i="46"/>
  <c r="DI92" i="46"/>
  <c r="DH92" i="46"/>
  <c r="AS92" i="46" s="1"/>
  <c r="DG92" i="46"/>
  <c r="DF92" i="46"/>
  <c r="AQ92" i="46" s="1"/>
  <c r="DE92" i="46"/>
  <c r="DD92" i="46"/>
  <c r="AO92" i="46" s="1"/>
  <c r="DC92" i="46"/>
  <c r="AN92" i="46" s="1"/>
  <c r="DB92" i="46"/>
  <c r="DA92" i="46"/>
  <c r="AL92" i="46" s="1"/>
  <c r="CZ92" i="46"/>
  <c r="AK92" i="46" s="1"/>
  <c r="CY92" i="46"/>
  <c r="CX92" i="46"/>
  <c r="AI92" i="46" s="1"/>
  <c r="CW92" i="46"/>
  <c r="AH92" i="46" s="1"/>
  <c r="CV92" i="46"/>
  <c r="AG92" i="46" s="1"/>
  <c r="CU92" i="46"/>
  <c r="CT92" i="46"/>
  <c r="CS92" i="46"/>
  <c r="CR92" i="46"/>
  <c r="AC92" i="46" s="1"/>
  <c r="CQ92" i="46"/>
  <c r="AB92" i="46" s="1"/>
  <c r="CP92" i="46"/>
  <c r="AA92" i="46" s="1"/>
  <c r="CO92" i="46"/>
  <c r="Z92" i="46" s="1"/>
  <c r="CN92" i="46"/>
  <c r="Y92" i="46" s="1"/>
  <c r="CM92" i="46"/>
  <c r="CL92" i="46"/>
  <c r="CK92" i="46"/>
  <c r="V92" i="46" s="1"/>
  <c r="CJ92" i="46"/>
  <c r="U92" i="46" s="1"/>
  <c r="CI92" i="46"/>
  <c r="T92" i="46" s="1"/>
  <c r="CH92" i="46"/>
  <c r="S92" i="46" s="1"/>
  <c r="CG92" i="46"/>
  <c r="CF92" i="46"/>
  <c r="Q92" i="46" s="1"/>
  <c r="CE92" i="46"/>
  <c r="P92" i="46" s="1"/>
  <c r="CD92" i="46"/>
  <c r="CC92" i="46"/>
  <c r="CB92" i="46"/>
  <c r="M92" i="46" s="1"/>
  <c r="CA92" i="46"/>
  <c r="L92" i="46" s="1"/>
  <c r="BZ92" i="46"/>
  <c r="K92" i="46" s="1"/>
  <c r="BY92" i="46"/>
  <c r="J92" i="46" s="1"/>
  <c r="BX92" i="46"/>
  <c r="I92" i="46" s="1"/>
  <c r="BW92" i="46"/>
  <c r="BV92" i="46"/>
  <c r="BU92" i="46"/>
  <c r="BT92" i="46"/>
  <c r="E92" i="46" s="1"/>
  <c r="BS92" i="46"/>
  <c r="B92" i="46"/>
  <c r="B92" i="44" s="1"/>
  <c r="A92" i="46"/>
  <c r="A90" i="27" s="1"/>
  <c r="EF91" i="46"/>
  <c r="BQ91" i="46" s="1"/>
  <c r="EE91" i="46"/>
  <c r="BP91" i="46" s="1"/>
  <c r="ED91" i="46"/>
  <c r="BO91" i="44" s="1"/>
  <c r="EC91" i="46"/>
  <c r="BN91" i="46" s="1"/>
  <c r="EB91" i="46"/>
  <c r="BM91" i="46" s="1"/>
  <c r="EA91" i="46"/>
  <c r="DZ91" i="46"/>
  <c r="BK91" i="46" s="1"/>
  <c r="DY91" i="46"/>
  <c r="BJ91" i="46" s="1"/>
  <c r="DX91" i="46"/>
  <c r="BI91" i="46" s="1"/>
  <c r="DW91" i="46"/>
  <c r="DV91" i="46"/>
  <c r="DU91" i="46"/>
  <c r="DT91" i="46"/>
  <c r="BE91" i="46" s="1"/>
  <c r="DS91" i="46"/>
  <c r="BD91" i="46" s="1"/>
  <c r="DR91" i="46"/>
  <c r="BC91" i="46" s="1"/>
  <c r="DQ91" i="46"/>
  <c r="BB91" i="46" s="1"/>
  <c r="DP91" i="46"/>
  <c r="BA91" i="46" s="1"/>
  <c r="DO91" i="46"/>
  <c r="AZ91" i="46" s="1"/>
  <c r="DN91" i="46"/>
  <c r="DM91" i="46"/>
  <c r="DL91" i="46"/>
  <c r="AW91" i="46" s="1"/>
  <c r="DK91" i="46"/>
  <c r="DJ91" i="46"/>
  <c r="AU91" i="46" s="1"/>
  <c r="DI91" i="46"/>
  <c r="DH91" i="46"/>
  <c r="AS91" i="46" s="1"/>
  <c r="DG91" i="46"/>
  <c r="AR91" i="46" s="1"/>
  <c r="DF91" i="46"/>
  <c r="DE91" i="46"/>
  <c r="AP91" i="46" s="1"/>
  <c r="DD91" i="46"/>
  <c r="AO91" i="46" s="1"/>
  <c r="DC91" i="46"/>
  <c r="AN91" i="46" s="1"/>
  <c r="DB91" i="46"/>
  <c r="AM91" i="46" s="1"/>
  <c r="DA91" i="46"/>
  <c r="AL91" i="46" s="1"/>
  <c r="CZ91" i="46"/>
  <c r="AK91" i="46" s="1"/>
  <c r="CY91" i="46"/>
  <c r="AJ91" i="46" s="1"/>
  <c r="CX91" i="46"/>
  <c r="CW91" i="46"/>
  <c r="AH91" i="46" s="1"/>
  <c r="CV91" i="46"/>
  <c r="AG91" i="46" s="1"/>
  <c r="CU91" i="46"/>
  <c r="AF91" i="46" s="1"/>
  <c r="CT91" i="46"/>
  <c r="CS91" i="46"/>
  <c r="CR91" i="46"/>
  <c r="AC91" i="46" s="1"/>
  <c r="CQ91" i="46"/>
  <c r="AB91" i="46" s="1"/>
  <c r="CP91" i="46"/>
  <c r="CO91" i="46"/>
  <c r="CN91" i="46"/>
  <c r="Y91" i="46" s="1"/>
  <c r="CM91" i="46"/>
  <c r="CL91" i="46"/>
  <c r="W91" i="46" s="1"/>
  <c r="CK91" i="46"/>
  <c r="CJ91" i="46"/>
  <c r="U91" i="46" s="1"/>
  <c r="CI91" i="46"/>
  <c r="CH91" i="46"/>
  <c r="CG91" i="46"/>
  <c r="R91" i="46" s="1"/>
  <c r="CF91" i="46"/>
  <c r="Q91" i="46" s="1"/>
  <c r="CE91" i="46"/>
  <c r="P91" i="46" s="1"/>
  <c r="CD91" i="46"/>
  <c r="O91" i="46" s="1"/>
  <c r="CC91" i="46"/>
  <c r="N91" i="46" s="1"/>
  <c r="CB91" i="46"/>
  <c r="M91" i="46" s="1"/>
  <c r="CA91" i="46"/>
  <c r="L91" i="46" s="1"/>
  <c r="BZ91" i="46"/>
  <c r="BY91" i="46"/>
  <c r="J91" i="46" s="1"/>
  <c r="BX91" i="46"/>
  <c r="I91" i="46" s="1"/>
  <c r="BW91" i="46"/>
  <c r="BV91" i="46"/>
  <c r="G91" i="46" s="1"/>
  <c r="BU91" i="46"/>
  <c r="BT91" i="46"/>
  <c r="E91" i="46" s="1"/>
  <c r="BS91" i="46"/>
  <c r="D91" i="46" s="1"/>
  <c r="BO91" i="46"/>
  <c r="B91" i="46"/>
  <c r="B91" i="44" s="1"/>
  <c r="A91" i="46"/>
  <c r="A89" i="27" s="1"/>
  <c r="EF90" i="46"/>
  <c r="BQ90" i="46" s="1"/>
  <c r="EE90" i="46"/>
  <c r="ED90" i="46"/>
  <c r="EC90" i="46"/>
  <c r="BN90" i="46" s="1"/>
  <c r="EB90" i="46"/>
  <c r="BM90" i="46" s="1"/>
  <c r="EA90" i="46"/>
  <c r="BL90" i="46" s="1"/>
  <c r="DZ90" i="46"/>
  <c r="DY90" i="46"/>
  <c r="BJ90" i="46" s="1"/>
  <c r="DX90" i="46"/>
  <c r="BI90" i="46" s="1"/>
  <c r="DW90" i="46"/>
  <c r="BH90" i="46" s="1"/>
  <c r="DV90" i="46"/>
  <c r="DU90" i="46"/>
  <c r="BF90" i="46" s="1"/>
  <c r="DT90" i="46"/>
  <c r="DS90" i="46"/>
  <c r="BD90" i="46" s="1"/>
  <c r="DR90" i="46"/>
  <c r="BC90" i="46" s="1"/>
  <c r="DQ90" i="46"/>
  <c r="BB90" i="46" s="1"/>
  <c r="DP90" i="46"/>
  <c r="BA90" i="46" s="1"/>
  <c r="DO90" i="46"/>
  <c r="AZ90" i="46" s="1"/>
  <c r="DN90" i="46"/>
  <c r="DM90" i="46"/>
  <c r="AX90" i="46" s="1"/>
  <c r="DL90" i="46"/>
  <c r="AW90" i="46" s="1"/>
  <c r="DK90" i="46"/>
  <c r="AV90" i="46" s="1"/>
  <c r="DJ90" i="46"/>
  <c r="AU90" i="46" s="1"/>
  <c r="DI90" i="46"/>
  <c r="AT90" i="46" s="1"/>
  <c r="DH90" i="46"/>
  <c r="DG90" i="46"/>
  <c r="DF90" i="46"/>
  <c r="DE90" i="46"/>
  <c r="AP90" i="46" s="1"/>
  <c r="DD90" i="46"/>
  <c r="AO90" i="46" s="1"/>
  <c r="DC90" i="46"/>
  <c r="AN90" i="46" s="1"/>
  <c r="DB90" i="46"/>
  <c r="AM90" i="46" s="1"/>
  <c r="DA90" i="46"/>
  <c r="AL90" i="46" s="1"/>
  <c r="CZ90" i="46"/>
  <c r="CY90" i="46"/>
  <c r="AJ90" i="46" s="1"/>
  <c r="CX90" i="46"/>
  <c r="CW90" i="46"/>
  <c r="AH90" i="46" s="1"/>
  <c r="CV90" i="46"/>
  <c r="AG90" i="46" s="1"/>
  <c r="CU90" i="46"/>
  <c r="CT90" i="46"/>
  <c r="CS90" i="46"/>
  <c r="AD90" i="46" s="1"/>
  <c r="CR90" i="46"/>
  <c r="AC90" i="46" s="1"/>
  <c r="CQ90" i="46"/>
  <c r="AB90" i="46" s="1"/>
  <c r="CP90" i="46"/>
  <c r="CO90" i="46"/>
  <c r="Z90" i="46" s="1"/>
  <c r="CN90" i="46"/>
  <c r="CM90" i="46"/>
  <c r="X90" i="46" s="1"/>
  <c r="CL90" i="46"/>
  <c r="CK90" i="46"/>
  <c r="V90" i="46" s="1"/>
  <c r="CJ90" i="46"/>
  <c r="U90" i="46" s="1"/>
  <c r="CI90" i="46"/>
  <c r="T90" i="46" s="1"/>
  <c r="CH90" i="46"/>
  <c r="CG90" i="46"/>
  <c r="R90" i="46" s="1"/>
  <c r="CF90" i="46"/>
  <c r="CE90" i="46"/>
  <c r="P90" i="46" s="1"/>
  <c r="CD90" i="46"/>
  <c r="CC90" i="46"/>
  <c r="N90" i="46" s="1"/>
  <c r="CB90" i="46"/>
  <c r="CA90" i="46"/>
  <c r="L90" i="46" s="1"/>
  <c r="BZ90" i="46"/>
  <c r="BY90" i="46"/>
  <c r="J90" i="46" s="1"/>
  <c r="BX90" i="46"/>
  <c r="I90" i="46" s="1"/>
  <c r="BW90" i="46"/>
  <c r="H90" i="46" s="1"/>
  <c r="BV90" i="46"/>
  <c r="G90" i="46" s="1"/>
  <c r="BU90" i="46"/>
  <c r="F90" i="46" s="1"/>
  <c r="BT90" i="46"/>
  <c r="E90" i="46" s="1"/>
  <c r="BS90" i="46"/>
  <c r="B90" i="46"/>
  <c r="B90" i="44" s="1"/>
  <c r="A90" i="46"/>
  <c r="A88" i="27" s="1"/>
  <c r="EF89" i="46"/>
  <c r="EE89" i="46"/>
  <c r="BP89" i="46" s="1"/>
  <c r="ED89" i="46"/>
  <c r="BO89" i="44" s="1"/>
  <c r="EC89" i="46"/>
  <c r="BN89" i="46" s="1"/>
  <c r="EB89" i="46"/>
  <c r="BM89" i="46" s="1"/>
  <c r="EA89" i="46"/>
  <c r="DZ89" i="46"/>
  <c r="DY89" i="46"/>
  <c r="BJ89" i="46" s="1"/>
  <c r="DX89" i="46"/>
  <c r="BI89" i="46" s="1"/>
  <c r="DW89" i="46"/>
  <c r="BH89" i="46" s="1"/>
  <c r="DV89" i="46"/>
  <c r="DU89" i="46"/>
  <c r="BF89" i="46" s="1"/>
  <c r="DT89" i="46"/>
  <c r="BE89" i="46" s="1"/>
  <c r="DS89" i="46"/>
  <c r="BD89" i="46" s="1"/>
  <c r="DR89" i="46"/>
  <c r="DQ89" i="46"/>
  <c r="BB89" i="46" s="1"/>
  <c r="DP89" i="46"/>
  <c r="BA89" i="46" s="1"/>
  <c r="DO89" i="46"/>
  <c r="AZ89" i="46" s="1"/>
  <c r="DN89" i="46"/>
  <c r="DM89" i="46"/>
  <c r="AX89" i="46" s="1"/>
  <c r="DL89" i="46"/>
  <c r="AW89" i="46" s="1"/>
  <c r="DK89" i="46"/>
  <c r="DJ89" i="46"/>
  <c r="DI89" i="46"/>
  <c r="AT89" i="46" s="1"/>
  <c r="DH89" i="46"/>
  <c r="AS89" i="46" s="1"/>
  <c r="DG89" i="46"/>
  <c r="DF89" i="46"/>
  <c r="AQ89" i="46" s="1"/>
  <c r="DE89" i="46"/>
  <c r="AP89" i="46" s="1"/>
  <c r="DD89" i="46"/>
  <c r="DC89" i="46"/>
  <c r="AN89" i="46" s="1"/>
  <c r="DB89" i="46"/>
  <c r="DA89" i="46"/>
  <c r="AL89" i="46" s="1"/>
  <c r="CZ89" i="46"/>
  <c r="CY89" i="46"/>
  <c r="AJ89" i="46" s="1"/>
  <c r="CX89" i="46"/>
  <c r="AI89" i="46" s="1"/>
  <c r="CW89" i="46"/>
  <c r="AH89" i="46" s="1"/>
  <c r="CV89" i="46"/>
  <c r="AG89" i="46" s="1"/>
  <c r="CU89" i="46"/>
  <c r="CT89" i="46"/>
  <c r="CS89" i="46"/>
  <c r="AD89" i="46" s="1"/>
  <c r="CR89" i="46"/>
  <c r="AC89" i="46" s="1"/>
  <c r="CQ89" i="46"/>
  <c r="AB89" i="46" s="1"/>
  <c r="CP89" i="46"/>
  <c r="AA89" i="46" s="1"/>
  <c r="CO89" i="46"/>
  <c r="Z89" i="46" s="1"/>
  <c r="CN89" i="46"/>
  <c r="Y89" i="46" s="1"/>
  <c r="CM89" i="46"/>
  <c r="CL89" i="46"/>
  <c r="CK89" i="46"/>
  <c r="V89" i="46" s="1"/>
  <c r="CJ89" i="46"/>
  <c r="CI89" i="46"/>
  <c r="CH89" i="46"/>
  <c r="S89" i="46" s="1"/>
  <c r="CG89" i="46"/>
  <c r="R89" i="46" s="1"/>
  <c r="CF89" i="46"/>
  <c r="Q89" i="46" s="1"/>
  <c r="CE89" i="46"/>
  <c r="CD89" i="46"/>
  <c r="CC89" i="46"/>
  <c r="N89" i="46" s="1"/>
  <c r="CB89" i="46"/>
  <c r="M89" i="46" s="1"/>
  <c r="CA89" i="46"/>
  <c r="L89" i="46" s="1"/>
  <c r="BZ89" i="46"/>
  <c r="BY89" i="46"/>
  <c r="J89" i="46" s="1"/>
  <c r="BX89" i="46"/>
  <c r="I89" i="46" s="1"/>
  <c r="BW89" i="46"/>
  <c r="H89" i="46" s="1"/>
  <c r="BV89" i="46"/>
  <c r="BU89" i="46"/>
  <c r="F89" i="46" s="1"/>
  <c r="BT89" i="46"/>
  <c r="E89" i="46" s="1"/>
  <c r="BS89" i="46"/>
  <c r="D89" i="46" s="1"/>
  <c r="BO89" i="46"/>
  <c r="B89" i="46"/>
  <c r="B89" i="44" s="1"/>
  <c r="A89" i="46"/>
  <c r="A87" i="27" s="1"/>
  <c r="EF88" i="46"/>
  <c r="EE88" i="46"/>
  <c r="ED88" i="46"/>
  <c r="BO88" i="46" s="1"/>
  <c r="EC88" i="46"/>
  <c r="BN88" i="46" s="1"/>
  <c r="EB88" i="46"/>
  <c r="BM88" i="46" s="1"/>
  <c r="EA88" i="46"/>
  <c r="BL88" i="46" s="1"/>
  <c r="DZ88" i="46"/>
  <c r="BK88" i="46" s="1"/>
  <c r="DY88" i="46"/>
  <c r="DX88" i="46"/>
  <c r="DW88" i="46"/>
  <c r="DV88" i="46"/>
  <c r="BG88" i="46" s="1"/>
  <c r="DU88" i="46"/>
  <c r="DT88" i="46"/>
  <c r="BE88" i="46" s="1"/>
  <c r="DS88" i="46"/>
  <c r="DR88" i="46"/>
  <c r="BC88" i="46" s="1"/>
  <c r="DQ88" i="46"/>
  <c r="DP88" i="46"/>
  <c r="DO88" i="46"/>
  <c r="DN88" i="46"/>
  <c r="AY88" i="46" s="1"/>
  <c r="DM88" i="46"/>
  <c r="AX88" i="46" s="1"/>
  <c r="DL88" i="46"/>
  <c r="DK88" i="46"/>
  <c r="AV88" i="46" s="1"/>
  <c r="DJ88" i="46"/>
  <c r="AU88" i="46" s="1"/>
  <c r="DI88" i="46"/>
  <c r="AT88" i="46" s="1"/>
  <c r="DH88" i="46"/>
  <c r="DG88" i="46"/>
  <c r="DF88" i="46"/>
  <c r="AQ88" i="46" s="1"/>
  <c r="DE88" i="46"/>
  <c r="AP88" i="46" s="1"/>
  <c r="DD88" i="46"/>
  <c r="AO88" i="46" s="1"/>
  <c r="DC88" i="46"/>
  <c r="DB88" i="46"/>
  <c r="AM88" i="46" s="1"/>
  <c r="DA88" i="46"/>
  <c r="CZ88" i="46"/>
  <c r="CY88" i="46"/>
  <c r="CX88" i="46"/>
  <c r="AI88" i="46" s="1"/>
  <c r="CW88" i="46"/>
  <c r="CV88" i="46"/>
  <c r="AG88" i="46" s="1"/>
  <c r="CU88" i="46"/>
  <c r="AF88" i="46" s="1"/>
  <c r="CT88" i="46"/>
  <c r="AE88" i="46" s="1"/>
  <c r="CS88" i="46"/>
  <c r="CR88" i="46"/>
  <c r="CQ88" i="46"/>
  <c r="CP88" i="46"/>
  <c r="AA88" i="46" s="1"/>
  <c r="CO88" i="46"/>
  <c r="Z88" i="46" s="1"/>
  <c r="CN88" i="46"/>
  <c r="Y88" i="46" s="1"/>
  <c r="CM88" i="46"/>
  <c r="CL88" i="46"/>
  <c r="W88" i="46" s="1"/>
  <c r="CK88" i="46"/>
  <c r="V88" i="46" s="1"/>
  <c r="CJ88" i="46"/>
  <c r="CI88" i="46"/>
  <c r="CH88" i="46"/>
  <c r="S88" i="46" s="1"/>
  <c r="CG88" i="46"/>
  <c r="CF88" i="46"/>
  <c r="Q88" i="46" s="1"/>
  <c r="CE88" i="46"/>
  <c r="P88" i="46" s="1"/>
  <c r="CD88" i="46"/>
  <c r="O88" i="46" s="1"/>
  <c r="CC88" i="46"/>
  <c r="N88" i="46" s="1"/>
  <c r="CB88" i="46"/>
  <c r="CA88" i="46"/>
  <c r="BZ88" i="46"/>
  <c r="K88" i="46" s="1"/>
  <c r="BY88" i="46"/>
  <c r="J88" i="46" s="1"/>
  <c r="BX88" i="46"/>
  <c r="I88" i="46" s="1"/>
  <c r="BW88" i="46"/>
  <c r="BV88" i="46"/>
  <c r="G88" i="46" s="1"/>
  <c r="BU88" i="46"/>
  <c r="F88" i="46" s="1"/>
  <c r="BT88" i="46"/>
  <c r="BS88" i="46"/>
  <c r="B88" i="46"/>
  <c r="B88" i="44" s="1"/>
  <c r="A88" i="46"/>
  <c r="A86" i="27" s="1"/>
  <c r="EF87" i="46"/>
  <c r="BQ87" i="46" s="1"/>
  <c r="EE87" i="46"/>
  <c r="ED87" i="46"/>
  <c r="BO87" i="44" s="1"/>
  <c r="EC87" i="46"/>
  <c r="BN87" i="46" s="1"/>
  <c r="EB87" i="46"/>
  <c r="BM87" i="46" s="1"/>
  <c r="EA87" i="46"/>
  <c r="DZ87" i="46"/>
  <c r="BK87" i="46" s="1"/>
  <c r="DY87" i="46"/>
  <c r="BJ87" i="46" s="1"/>
  <c r="DX87" i="46"/>
  <c r="BI87" i="46" s="1"/>
  <c r="DW87" i="46"/>
  <c r="BH87" i="46" s="1"/>
  <c r="DV87" i="46"/>
  <c r="BG87" i="46" s="1"/>
  <c r="DU87" i="46"/>
  <c r="DT87" i="46"/>
  <c r="DS87" i="46"/>
  <c r="DR87" i="46"/>
  <c r="BC87" i="46" s="1"/>
  <c r="DQ87" i="46"/>
  <c r="BB87" i="46" s="1"/>
  <c r="DP87" i="46"/>
  <c r="BA87" i="46" s="1"/>
  <c r="DO87" i="46"/>
  <c r="AZ87" i="46" s="1"/>
  <c r="DN87" i="46"/>
  <c r="AY87" i="46" s="1"/>
  <c r="DM87" i="46"/>
  <c r="AX87" i="46" s="1"/>
  <c r="DL87" i="46"/>
  <c r="AW87" i="46" s="1"/>
  <c r="DK87" i="46"/>
  <c r="DJ87" i="46"/>
  <c r="AU87" i="46" s="1"/>
  <c r="DI87" i="46"/>
  <c r="AT87" i="46" s="1"/>
  <c r="DH87" i="46"/>
  <c r="AS87" i="46" s="1"/>
  <c r="DG87" i="46"/>
  <c r="AR87" i="46" s="1"/>
  <c r="DF87" i="46"/>
  <c r="AQ87" i="46" s="1"/>
  <c r="DE87" i="46"/>
  <c r="AP87" i="46" s="1"/>
  <c r="DD87" i="46"/>
  <c r="AO87" i="46" s="1"/>
  <c r="DC87" i="46"/>
  <c r="DB87" i="46"/>
  <c r="AM87" i="46" s="1"/>
  <c r="DA87" i="46"/>
  <c r="AL87" i="46" s="1"/>
  <c r="CZ87" i="46"/>
  <c r="AK87" i="46" s="1"/>
  <c r="CY87" i="46"/>
  <c r="CX87" i="46"/>
  <c r="AI87" i="46" s="1"/>
  <c r="CW87" i="46"/>
  <c r="AH87" i="46" s="1"/>
  <c r="CV87" i="46"/>
  <c r="AG87" i="46" s="1"/>
  <c r="CU87" i="46"/>
  <c r="CT87" i="46"/>
  <c r="AE87" i="46" s="1"/>
  <c r="CS87" i="46"/>
  <c r="AD87" i="46" s="1"/>
  <c r="CR87" i="46"/>
  <c r="AC87" i="46" s="1"/>
  <c r="CQ87" i="46"/>
  <c r="AB87" i="46" s="1"/>
  <c r="CP87" i="46"/>
  <c r="AA87" i="46" s="1"/>
  <c r="CO87" i="46"/>
  <c r="CN87" i="46"/>
  <c r="Y87" i="46" s="1"/>
  <c r="CM87" i="46"/>
  <c r="CL87" i="46"/>
  <c r="W87" i="46" s="1"/>
  <c r="CK87" i="46"/>
  <c r="V87" i="46" s="1"/>
  <c r="CJ87" i="46"/>
  <c r="CI87" i="46"/>
  <c r="T87" i="46" s="1"/>
  <c r="CH87" i="46"/>
  <c r="S87" i="46" s="1"/>
  <c r="CG87" i="46"/>
  <c r="R87" i="46" s="1"/>
  <c r="CF87" i="46"/>
  <c r="Q87" i="46" s="1"/>
  <c r="CE87" i="46"/>
  <c r="CD87" i="46"/>
  <c r="O87" i="46" s="1"/>
  <c r="CC87" i="46"/>
  <c r="N87" i="46" s="1"/>
  <c r="CB87" i="46"/>
  <c r="M87" i="46" s="1"/>
  <c r="CA87" i="46"/>
  <c r="BZ87" i="46"/>
  <c r="K87" i="46" s="1"/>
  <c r="BY87" i="46"/>
  <c r="J87" i="46" s="1"/>
  <c r="BX87" i="46"/>
  <c r="I87" i="46" s="1"/>
  <c r="BW87" i="46"/>
  <c r="BV87" i="46"/>
  <c r="G87" i="46" s="1"/>
  <c r="BU87" i="46"/>
  <c r="F87" i="46" s="1"/>
  <c r="BT87" i="46"/>
  <c r="E87" i="46" s="1"/>
  <c r="BS87" i="46"/>
  <c r="D87" i="46" s="1"/>
  <c r="BO87" i="46"/>
  <c r="B87" i="46"/>
  <c r="B87" i="44" s="1"/>
  <c r="A87" i="46"/>
  <c r="A85" i="27" s="1"/>
  <c r="EF86" i="46"/>
  <c r="EE86" i="46"/>
  <c r="BP86" i="46" s="1"/>
  <c r="ED86" i="46"/>
  <c r="EC86" i="46"/>
  <c r="BN86" i="46" s="1"/>
  <c r="EB86" i="46"/>
  <c r="BM86" i="46" s="1"/>
  <c r="EA86" i="46"/>
  <c r="BL86" i="46" s="1"/>
  <c r="DZ86" i="46"/>
  <c r="DY86" i="46"/>
  <c r="BJ86" i="46" s="1"/>
  <c r="DX86" i="46"/>
  <c r="DW86" i="46"/>
  <c r="BH86" i="46" s="1"/>
  <c r="DV86" i="46"/>
  <c r="BG86" i="46" s="1"/>
  <c r="DU86" i="46"/>
  <c r="BF86" i="46" s="1"/>
  <c r="DT86" i="46"/>
  <c r="BE86" i="46" s="1"/>
  <c r="DS86" i="46"/>
  <c r="BD86" i="46" s="1"/>
  <c r="DR86" i="46"/>
  <c r="DQ86" i="46"/>
  <c r="DP86" i="46"/>
  <c r="DO86" i="46"/>
  <c r="AZ86" i="46" s="1"/>
  <c r="DN86" i="46"/>
  <c r="DM86" i="46"/>
  <c r="AX86" i="46" s="1"/>
  <c r="DL86" i="46"/>
  <c r="DK86" i="46"/>
  <c r="AV86" i="46" s="1"/>
  <c r="DJ86" i="46"/>
  <c r="AU86" i="46" s="1"/>
  <c r="DI86" i="46"/>
  <c r="DH86" i="46"/>
  <c r="DG86" i="46"/>
  <c r="AR86" i="46" s="1"/>
  <c r="DF86" i="46"/>
  <c r="DE86" i="46"/>
  <c r="DD86" i="46"/>
  <c r="AO86" i="46" s="1"/>
  <c r="DC86" i="46"/>
  <c r="AN86" i="46" s="1"/>
  <c r="DB86" i="46"/>
  <c r="AM86" i="46" s="1"/>
  <c r="DA86" i="46"/>
  <c r="AL86" i="46" s="1"/>
  <c r="CZ86" i="46"/>
  <c r="CY86" i="46"/>
  <c r="AJ86" i="46" s="1"/>
  <c r="CX86" i="46"/>
  <c r="CW86" i="46"/>
  <c r="AH86" i="46" s="1"/>
  <c r="CV86" i="46"/>
  <c r="CU86" i="46"/>
  <c r="AF86" i="46" s="1"/>
  <c r="CT86" i="46"/>
  <c r="CS86" i="46"/>
  <c r="AD86" i="46" s="1"/>
  <c r="CR86" i="46"/>
  <c r="CQ86" i="46"/>
  <c r="AB86" i="46" s="1"/>
  <c r="CP86" i="46"/>
  <c r="AA86" i="46" s="1"/>
  <c r="CO86" i="46"/>
  <c r="Z86" i="46" s="1"/>
  <c r="CN86" i="46"/>
  <c r="Y86" i="46" s="1"/>
  <c r="CM86" i="46"/>
  <c r="X86" i="46" s="1"/>
  <c r="CL86" i="46"/>
  <c r="W86" i="46" s="1"/>
  <c r="CK86" i="46"/>
  <c r="CJ86" i="46"/>
  <c r="CI86" i="46"/>
  <c r="T86" i="46" s="1"/>
  <c r="CH86" i="46"/>
  <c r="CG86" i="46"/>
  <c r="CF86" i="46"/>
  <c r="CE86" i="46"/>
  <c r="P86" i="46" s="1"/>
  <c r="CD86" i="46"/>
  <c r="O86" i="46" s="1"/>
  <c r="CC86" i="46"/>
  <c r="N86" i="46" s="1"/>
  <c r="CB86" i="46"/>
  <c r="CA86" i="46"/>
  <c r="L86" i="46" s="1"/>
  <c r="BZ86" i="46"/>
  <c r="K86" i="46" s="1"/>
  <c r="BY86" i="46"/>
  <c r="J86" i="46" s="1"/>
  <c r="BX86" i="46"/>
  <c r="BW86" i="46"/>
  <c r="H86" i="46" s="1"/>
  <c r="BV86" i="46"/>
  <c r="BU86" i="46"/>
  <c r="F86" i="46" s="1"/>
  <c r="BT86" i="46"/>
  <c r="BS86" i="46"/>
  <c r="D86" i="46" s="1"/>
  <c r="B86" i="46"/>
  <c r="B86" i="44" s="1"/>
  <c r="A86" i="46"/>
  <c r="EF85" i="46"/>
  <c r="BQ85" i="46" s="1"/>
  <c r="EE85" i="46"/>
  <c r="ED85" i="46"/>
  <c r="BO85" i="46" s="1"/>
  <c r="EC85" i="46"/>
  <c r="BN85" i="46" s="1"/>
  <c r="EB85" i="46"/>
  <c r="EA85" i="46"/>
  <c r="BL85" i="46" s="1"/>
  <c r="DZ85" i="46"/>
  <c r="BK85" i="46" s="1"/>
  <c r="DY85" i="46"/>
  <c r="BJ85" i="46" s="1"/>
  <c r="DX85" i="46"/>
  <c r="BI85" i="46" s="1"/>
  <c r="DW85" i="46"/>
  <c r="BH85" i="46" s="1"/>
  <c r="DV85" i="46"/>
  <c r="BG85" i="46" s="1"/>
  <c r="DU85" i="46"/>
  <c r="BF85" i="46" s="1"/>
  <c r="DT85" i="46"/>
  <c r="DS85" i="46"/>
  <c r="BD85" i="46" s="1"/>
  <c r="DR85" i="46"/>
  <c r="DQ85" i="46"/>
  <c r="BB85" i="46" s="1"/>
  <c r="DP85" i="46"/>
  <c r="DO85" i="46"/>
  <c r="AZ85" i="46" s="1"/>
  <c r="DN85" i="46"/>
  <c r="AY85" i="46" s="1"/>
  <c r="DM85" i="46"/>
  <c r="AX85" i="46" s="1"/>
  <c r="DL85" i="46"/>
  <c r="DK85" i="46"/>
  <c r="AV85" i="46" s="1"/>
  <c r="DJ85" i="46"/>
  <c r="DI85" i="46"/>
  <c r="AT85" i="46" s="1"/>
  <c r="DH85" i="46"/>
  <c r="AS85" i="46" s="1"/>
  <c r="DG85" i="46"/>
  <c r="DF85" i="46"/>
  <c r="DE85" i="46"/>
  <c r="AP85" i="46" s="1"/>
  <c r="DD85" i="46"/>
  <c r="DC85" i="46"/>
  <c r="AN85" i="46" s="1"/>
  <c r="DB85" i="46"/>
  <c r="DA85" i="46"/>
  <c r="AL85" i="46" s="1"/>
  <c r="CZ85" i="46"/>
  <c r="AK85" i="46" s="1"/>
  <c r="CY85" i="46"/>
  <c r="AJ85" i="46" s="1"/>
  <c r="CX85" i="46"/>
  <c r="CW85" i="46"/>
  <c r="AH85" i="46" s="1"/>
  <c r="CV85" i="46"/>
  <c r="CU85" i="46"/>
  <c r="AF85" i="46" s="1"/>
  <c r="CT85" i="46"/>
  <c r="CS85" i="46"/>
  <c r="AD85" i="46" s="1"/>
  <c r="CR85" i="46"/>
  <c r="AC85" i="46" s="1"/>
  <c r="CQ85" i="46"/>
  <c r="CP85" i="46"/>
  <c r="AA85" i="46" s="1"/>
  <c r="CO85" i="46"/>
  <c r="Z85" i="46" s="1"/>
  <c r="CN85" i="46"/>
  <c r="CM85" i="46"/>
  <c r="X85" i="46" s="1"/>
  <c r="CL85" i="46"/>
  <c r="W85" i="46" s="1"/>
  <c r="CK85" i="46"/>
  <c r="V85" i="46" s="1"/>
  <c r="CJ85" i="46"/>
  <c r="U85" i="46" s="1"/>
  <c r="CI85" i="46"/>
  <c r="T85" i="46" s="1"/>
  <c r="CH85" i="46"/>
  <c r="S85" i="46" s="1"/>
  <c r="CG85" i="46"/>
  <c r="R85" i="46" s="1"/>
  <c r="CF85" i="46"/>
  <c r="CE85" i="46"/>
  <c r="P85" i="46" s="1"/>
  <c r="CD85" i="46"/>
  <c r="CC85" i="46"/>
  <c r="N85" i="46" s="1"/>
  <c r="CB85" i="46"/>
  <c r="CA85" i="46"/>
  <c r="L85" i="46" s="1"/>
  <c r="BZ85" i="46"/>
  <c r="BY85" i="46"/>
  <c r="J85" i="46" s="1"/>
  <c r="BX85" i="46"/>
  <c r="BW85" i="46"/>
  <c r="H85" i="46" s="1"/>
  <c r="BV85" i="46"/>
  <c r="G85" i="46" s="1"/>
  <c r="BU85" i="46"/>
  <c r="F85" i="46" s="1"/>
  <c r="BT85" i="46"/>
  <c r="E85" i="46" s="1"/>
  <c r="BS85" i="46"/>
  <c r="D85" i="46" s="1"/>
  <c r="B85" i="46"/>
  <c r="B85" i="44" s="1"/>
  <c r="A85" i="46"/>
  <c r="A83" i="27" s="1"/>
  <c r="EF84" i="46"/>
  <c r="EE84" i="46"/>
  <c r="BP84" i="46" s="1"/>
  <c r="ED84" i="46"/>
  <c r="BO84" i="46" s="1"/>
  <c r="EC84" i="46"/>
  <c r="BN84" i="46" s="1"/>
  <c r="EB84" i="46"/>
  <c r="EA84" i="46"/>
  <c r="BL84" i="46" s="1"/>
  <c r="DZ84" i="46"/>
  <c r="DY84" i="46"/>
  <c r="DX84" i="46"/>
  <c r="DW84" i="46"/>
  <c r="BH84" i="46" s="1"/>
  <c r="DV84" i="46"/>
  <c r="BG84" i="46" s="1"/>
  <c r="DU84" i="46"/>
  <c r="BF84" i="46" s="1"/>
  <c r="DT84" i="46"/>
  <c r="DS84" i="46"/>
  <c r="BD84" i="46" s="1"/>
  <c r="DR84" i="46"/>
  <c r="DQ84" i="46"/>
  <c r="BB84" i="46" s="1"/>
  <c r="DP84" i="46"/>
  <c r="DO84" i="46"/>
  <c r="AZ84" i="46" s="1"/>
  <c r="DN84" i="46"/>
  <c r="AY84" i="46" s="1"/>
  <c r="DM84" i="46"/>
  <c r="DL84" i="46"/>
  <c r="AW84" i="46" s="1"/>
  <c r="DK84" i="46"/>
  <c r="AV84" i="46" s="1"/>
  <c r="DJ84" i="46"/>
  <c r="DI84" i="46"/>
  <c r="DH84" i="46"/>
  <c r="DG84" i="46"/>
  <c r="AR84" i="46" s="1"/>
  <c r="DF84" i="46"/>
  <c r="DE84" i="46"/>
  <c r="AP84" i="46" s="1"/>
  <c r="DD84" i="46"/>
  <c r="DC84" i="46"/>
  <c r="AN84" i="46" s="1"/>
  <c r="DB84" i="46"/>
  <c r="DA84" i="46"/>
  <c r="AL84" i="46" s="1"/>
  <c r="CZ84" i="46"/>
  <c r="CY84" i="46"/>
  <c r="AJ84" i="46" s="1"/>
  <c r="CX84" i="46"/>
  <c r="AI84" i="46" s="1"/>
  <c r="CW84" i="46"/>
  <c r="AH84" i="46" s="1"/>
  <c r="CV84" i="46"/>
  <c r="AG84" i="46" s="1"/>
  <c r="CU84" i="46"/>
  <c r="AF84" i="46" s="1"/>
  <c r="CT84" i="46"/>
  <c r="CS84" i="46"/>
  <c r="AD84" i="46" s="1"/>
  <c r="CR84" i="46"/>
  <c r="CQ84" i="46"/>
  <c r="AB84" i="46" s="1"/>
  <c r="CP84" i="46"/>
  <c r="AA84" i="46" s="1"/>
  <c r="CO84" i="46"/>
  <c r="Z84" i="46" s="1"/>
  <c r="CN84" i="46"/>
  <c r="Y84" i="46" s="1"/>
  <c r="CM84" i="46"/>
  <c r="X84" i="46" s="1"/>
  <c r="CL84" i="46"/>
  <c r="CK84" i="46"/>
  <c r="V84" i="46" s="1"/>
  <c r="CJ84" i="46"/>
  <c r="CI84" i="46"/>
  <c r="T84" i="46" s="1"/>
  <c r="CH84" i="46"/>
  <c r="S84" i="46" s="1"/>
  <c r="CG84" i="46"/>
  <c r="R84" i="46" s="1"/>
  <c r="CF84" i="46"/>
  <c r="Q84" i="46" s="1"/>
  <c r="CE84" i="46"/>
  <c r="P84" i="46" s="1"/>
  <c r="CD84" i="46"/>
  <c r="CC84" i="46"/>
  <c r="N84" i="46" s="1"/>
  <c r="CB84" i="46"/>
  <c r="M84" i="46" s="1"/>
  <c r="CA84" i="46"/>
  <c r="L84" i="46" s="1"/>
  <c r="BZ84" i="46"/>
  <c r="BY84" i="46"/>
  <c r="J84" i="46" s="1"/>
  <c r="BX84" i="46"/>
  <c r="I84" i="46" s="1"/>
  <c r="BW84" i="46"/>
  <c r="H84" i="46" s="1"/>
  <c r="BV84" i="46"/>
  <c r="BU84" i="46"/>
  <c r="BT84" i="46"/>
  <c r="BS84" i="46"/>
  <c r="D84" i="46" s="1"/>
  <c r="B84" i="46"/>
  <c r="B84" i="44" s="1"/>
  <c r="A84" i="46"/>
  <c r="A82" i="27" s="1"/>
  <c r="EF83" i="46"/>
  <c r="EE83" i="46"/>
  <c r="BP83" i="46" s="1"/>
  <c r="ED83" i="46"/>
  <c r="EC83" i="46"/>
  <c r="EB83" i="46"/>
  <c r="EA83" i="46"/>
  <c r="BL83" i="46" s="1"/>
  <c r="DZ83" i="46"/>
  <c r="BK83" i="46" s="1"/>
  <c r="DY83" i="46"/>
  <c r="BJ83" i="46" s="1"/>
  <c r="DX83" i="46"/>
  <c r="BI83" i="46" s="1"/>
  <c r="DW83" i="46"/>
  <c r="BH83" i="46" s="1"/>
  <c r="DV83" i="46"/>
  <c r="DU83" i="46"/>
  <c r="BF83" i="46" s="1"/>
  <c r="DT83" i="46"/>
  <c r="DS83" i="46"/>
  <c r="BD83" i="46" s="1"/>
  <c r="DR83" i="46"/>
  <c r="BC83" i="46" s="1"/>
  <c r="DQ83" i="46"/>
  <c r="BB83" i="46" s="1"/>
  <c r="DP83" i="46"/>
  <c r="DO83" i="46"/>
  <c r="AZ83" i="46" s="1"/>
  <c r="DN83" i="46"/>
  <c r="DM83" i="46"/>
  <c r="AX83" i="46" s="1"/>
  <c r="DL83" i="46"/>
  <c r="DK83" i="46"/>
  <c r="AV83" i="46" s="1"/>
  <c r="DJ83" i="46"/>
  <c r="DI83" i="46"/>
  <c r="DH83" i="46"/>
  <c r="AS83" i="46" s="1"/>
  <c r="DG83" i="46"/>
  <c r="AR83" i="46" s="1"/>
  <c r="DF83" i="46"/>
  <c r="DE83" i="46"/>
  <c r="AP83" i="46" s="1"/>
  <c r="DD83" i="46"/>
  <c r="AO83" i="46" s="1"/>
  <c r="DC83" i="46"/>
  <c r="AN83" i="46" s="1"/>
  <c r="DB83" i="46"/>
  <c r="DA83" i="46"/>
  <c r="AL83" i="46" s="1"/>
  <c r="CZ83" i="46"/>
  <c r="CY83" i="46"/>
  <c r="AJ83" i="46" s="1"/>
  <c r="CX83" i="46"/>
  <c r="CW83" i="46"/>
  <c r="AH83" i="46" s="1"/>
  <c r="CV83" i="46"/>
  <c r="AG83" i="46" s="1"/>
  <c r="CU83" i="46"/>
  <c r="AF83" i="46" s="1"/>
  <c r="CT83" i="46"/>
  <c r="CS83" i="46"/>
  <c r="AD83" i="46" s="1"/>
  <c r="CR83" i="46"/>
  <c r="CQ83" i="46"/>
  <c r="AB83" i="46" s="1"/>
  <c r="CP83" i="46"/>
  <c r="AA83" i="44" s="1"/>
  <c r="CO83" i="46"/>
  <c r="Z83" i="46" s="1"/>
  <c r="CN83" i="46"/>
  <c r="CM83" i="46"/>
  <c r="X83" i="46" s="1"/>
  <c r="CL83" i="46"/>
  <c r="CK83" i="46"/>
  <c r="V83" i="46" s="1"/>
  <c r="CJ83" i="46"/>
  <c r="U83" i="46" s="1"/>
  <c r="CI83" i="46"/>
  <c r="T83" i="46" s="1"/>
  <c r="CH83" i="46"/>
  <c r="CG83" i="46"/>
  <c r="CF83" i="46"/>
  <c r="CE83" i="46"/>
  <c r="P83" i="46" s="1"/>
  <c r="CD83" i="46"/>
  <c r="CC83" i="46"/>
  <c r="N83" i="46" s="1"/>
  <c r="CB83" i="46"/>
  <c r="CA83" i="46"/>
  <c r="L83" i="46" s="1"/>
  <c r="BZ83" i="46"/>
  <c r="BY83" i="46"/>
  <c r="BX83" i="46"/>
  <c r="BW83" i="46"/>
  <c r="H83" i="46" s="1"/>
  <c r="BV83" i="46"/>
  <c r="BU83" i="46"/>
  <c r="F83" i="46" s="1"/>
  <c r="BT83" i="46"/>
  <c r="BS83" i="46"/>
  <c r="D83" i="46" s="1"/>
  <c r="B83" i="46"/>
  <c r="B83" i="44" s="1"/>
  <c r="A83" i="46"/>
  <c r="A81" i="27" s="1"/>
  <c r="EF82" i="46"/>
  <c r="BQ82" i="46" s="1"/>
  <c r="EE82" i="46"/>
  <c r="ED82" i="46"/>
  <c r="BO82" i="46" s="1"/>
  <c r="EC82" i="46"/>
  <c r="BN82" i="46" s="1"/>
  <c r="EB82" i="46"/>
  <c r="EA82" i="46"/>
  <c r="DZ82" i="46"/>
  <c r="DY82" i="46"/>
  <c r="DX82" i="46"/>
  <c r="BI82" i="46" s="1"/>
  <c r="DW82" i="46"/>
  <c r="DV82" i="46"/>
  <c r="DU82" i="46"/>
  <c r="DT82" i="46"/>
  <c r="BE82" i="46" s="1"/>
  <c r="DS82" i="46"/>
  <c r="BD82" i="46" s="1"/>
  <c r="DR82" i="46"/>
  <c r="BC82" i="46" s="1"/>
  <c r="DQ82" i="46"/>
  <c r="DP82" i="46"/>
  <c r="BA82" i="46" s="1"/>
  <c r="DO82" i="46"/>
  <c r="DN82" i="46"/>
  <c r="AY82" i="46" s="1"/>
  <c r="DM82" i="46"/>
  <c r="DL82" i="46"/>
  <c r="AW82" i="46" s="1"/>
  <c r="DK82" i="46"/>
  <c r="AV82" i="46" s="1"/>
  <c r="DJ82" i="46"/>
  <c r="DI82" i="46"/>
  <c r="DH82" i="46"/>
  <c r="AS82" i="46" s="1"/>
  <c r="DG82" i="46"/>
  <c r="AR82" i="46" s="1"/>
  <c r="DF82" i="46"/>
  <c r="DE82" i="46"/>
  <c r="DD82" i="46"/>
  <c r="AO82" i="46" s="1"/>
  <c r="DC82" i="46"/>
  <c r="AN82" i="46" s="1"/>
  <c r="DB82" i="46"/>
  <c r="AM82" i="46" s="1"/>
  <c r="DA82" i="46"/>
  <c r="CZ82" i="46"/>
  <c r="AK82" i="46" s="1"/>
  <c r="CY82" i="46"/>
  <c r="CX82" i="46"/>
  <c r="AI82" i="46" s="1"/>
  <c r="CW82" i="46"/>
  <c r="CV82" i="46"/>
  <c r="AG82" i="46" s="1"/>
  <c r="CU82" i="46"/>
  <c r="AF82" i="46" s="1"/>
  <c r="CT82" i="46"/>
  <c r="CS82" i="46"/>
  <c r="CR82" i="46"/>
  <c r="AC82" i="46" s="1"/>
  <c r="CQ82" i="46"/>
  <c r="CP82" i="46"/>
  <c r="AA82" i="46" s="1"/>
  <c r="CO82" i="46"/>
  <c r="Z82" i="46" s="1"/>
  <c r="CN82" i="46"/>
  <c r="Y82" i="46" s="1"/>
  <c r="CM82" i="46"/>
  <c r="X82" i="46" s="1"/>
  <c r="CL82" i="46"/>
  <c r="W82" i="46" s="1"/>
  <c r="CK82" i="46"/>
  <c r="V82" i="46" s="1"/>
  <c r="CJ82" i="46"/>
  <c r="U82" i="46" s="1"/>
  <c r="CI82" i="46"/>
  <c r="T82" i="46" s="1"/>
  <c r="CH82" i="46"/>
  <c r="S82" i="46" s="1"/>
  <c r="CG82" i="46"/>
  <c r="CF82" i="46"/>
  <c r="Q82" i="46" s="1"/>
  <c r="CE82" i="46"/>
  <c r="P82" i="46" s="1"/>
  <c r="CD82" i="46"/>
  <c r="O82" i="46" s="1"/>
  <c r="CC82" i="46"/>
  <c r="CB82" i="46"/>
  <c r="M82" i="46" s="1"/>
  <c r="CA82" i="46"/>
  <c r="L82" i="46" s="1"/>
  <c r="BZ82" i="46"/>
  <c r="K82" i="46" s="1"/>
  <c r="BY82" i="46"/>
  <c r="BX82" i="46"/>
  <c r="I82" i="46" s="1"/>
  <c r="BW82" i="46"/>
  <c r="H82" i="46" s="1"/>
  <c r="BV82" i="46"/>
  <c r="BU82" i="46"/>
  <c r="F82" i="46" s="1"/>
  <c r="BT82" i="46"/>
  <c r="E82" i="46" s="1"/>
  <c r="BS82" i="46"/>
  <c r="D82" i="46" s="1"/>
  <c r="B82" i="46"/>
  <c r="B82" i="44" s="1"/>
  <c r="A82" i="46"/>
  <c r="A80" i="27" s="1"/>
  <c r="EF81" i="46"/>
  <c r="BQ81" i="46" s="1"/>
  <c r="EE81" i="46"/>
  <c r="BP81" i="46" s="1"/>
  <c r="ED81" i="46"/>
  <c r="BO81" i="46" s="1"/>
  <c r="EC81" i="46"/>
  <c r="BN81" i="46" s="1"/>
  <c r="EB81" i="46"/>
  <c r="BM81" i="46" s="1"/>
  <c r="EA81" i="46"/>
  <c r="BL81" i="46" s="1"/>
  <c r="DZ81" i="46"/>
  <c r="BK81" i="46" s="1"/>
  <c r="DY81" i="46"/>
  <c r="BJ81" i="46" s="1"/>
  <c r="DX81" i="46"/>
  <c r="BI81" i="46" s="1"/>
  <c r="DW81" i="46"/>
  <c r="BH81" i="46" s="1"/>
  <c r="DV81" i="46"/>
  <c r="BG81" i="46" s="1"/>
  <c r="DU81" i="46"/>
  <c r="DT81" i="46"/>
  <c r="BE81" i="46" s="1"/>
  <c r="DS81" i="46"/>
  <c r="DR81" i="46"/>
  <c r="BC81" i="46" s="1"/>
  <c r="DQ81" i="46"/>
  <c r="DP81" i="46"/>
  <c r="DO81" i="46"/>
  <c r="AZ81" i="46" s="1"/>
  <c r="DN81" i="46"/>
  <c r="AY81" i="46" s="1"/>
  <c r="DM81" i="46"/>
  <c r="AX81" i="46" s="1"/>
  <c r="DL81" i="46"/>
  <c r="AW81" i="46" s="1"/>
  <c r="DK81" i="46"/>
  <c r="AV81" i="46" s="1"/>
  <c r="DJ81" i="46"/>
  <c r="AU81" i="46" s="1"/>
  <c r="DI81" i="46"/>
  <c r="AT81" i="46" s="1"/>
  <c r="DH81" i="46"/>
  <c r="AS81" i="46" s="1"/>
  <c r="DG81" i="46"/>
  <c r="AR81" i="46" s="1"/>
  <c r="DF81" i="46"/>
  <c r="AQ81" i="46" s="1"/>
  <c r="DE81" i="46"/>
  <c r="DD81" i="46"/>
  <c r="AO81" i="46" s="1"/>
  <c r="DC81" i="46"/>
  <c r="DB81" i="46"/>
  <c r="AM81" i="46" s="1"/>
  <c r="DA81" i="46"/>
  <c r="AL81" i="46" s="1"/>
  <c r="CZ81" i="46"/>
  <c r="AK81" i="46" s="1"/>
  <c r="CY81" i="46"/>
  <c r="AJ81" i="46" s="1"/>
  <c r="CX81" i="46"/>
  <c r="AI81" i="46" s="1"/>
  <c r="CW81" i="46"/>
  <c r="CV81" i="46"/>
  <c r="AG81" i="46" s="1"/>
  <c r="CU81" i="46"/>
  <c r="CT81" i="46"/>
  <c r="AE81" i="46" s="1"/>
  <c r="CS81" i="46"/>
  <c r="CR81" i="46"/>
  <c r="AC81" i="46" s="1"/>
  <c r="CQ81" i="46"/>
  <c r="AB81" i="46" s="1"/>
  <c r="CP81" i="46"/>
  <c r="CO81" i="46"/>
  <c r="CN81" i="46"/>
  <c r="Y81" i="46" s="1"/>
  <c r="CM81" i="46"/>
  <c r="X81" i="46" s="1"/>
  <c r="CL81" i="46"/>
  <c r="W81" i="46" s="1"/>
  <c r="CK81" i="46"/>
  <c r="V81" i="46" s="1"/>
  <c r="CJ81" i="46"/>
  <c r="U81" i="46" s="1"/>
  <c r="CI81" i="46"/>
  <c r="T81" i="46" s="1"/>
  <c r="CH81" i="46"/>
  <c r="CG81" i="46"/>
  <c r="CF81" i="46"/>
  <c r="Q81" i="46" s="1"/>
  <c r="CE81" i="46"/>
  <c r="CD81" i="46"/>
  <c r="O81" i="46" s="1"/>
  <c r="CC81" i="46"/>
  <c r="N81" i="46" s="1"/>
  <c r="CB81" i="46"/>
  <c r="M81" i="46" s="1"/>
  <c r="CA81" i="46"/>
  <c r="L81" i="46" s="1"/>
  <c r="BZ81" i="46"/>
  <c r="K81" i="46" s="1"/>
  <c r="BY81" i="46"/>
  <c r="BX81" i="46"/>
  <c r="I81" i="46" s="1"/>
  <c r="BW81" i="46"/>
  <c r="H81" i="46" s="1"/>
  <c r="BV81" i="46"/>
  <c r="G81" i="46" s="1"/>
  <c r="BU81" i="46"/>
  <c r="F81" i="46" s="1"/>
  <c r="BT81" i="46"/>
  <c r="E81" i="46" s="1"/>
  <c r="BS81" i="46"/>
  <c r="D81" i="46" s="1"/>
  <c r="B81" i="46"/>
  <c r="B81" i="44" s="1"/>
  <c r="A81" i="46"/>
  <c r="A79" i="27" s="1"/>
  <c r="EF80" i="46"/>
  <c r="BQ80" i="46" s="1"/>
  <c r="EE80" i="46"/>
  <c r="BP80" i="46" s="1"/>
  <c r="ED80" i="46"/>
  <c r="BO80" i="44" s="1"/>
  <c r="EC80" i="46"/>
  <c r="BN80" i="46" s="1"/>
  <c r="EB80" i="46"/>
  <c r="EA80" i="46"/>
  <c r="DZ80" i="46"/>
  <c r="DY80" i="46"/>
  <c r="DX80" i="46"/>
  <c r="BI80" i="46" s="1"/>
  <c r="DW80" i="46"/>
  <c r="BH80" i="46" s="1"/>
  <c r="DV80" i="46"/>
  <c r="DU80" i="46"/>
  <c r="BF80" i="46" s="1"/>
  <c r="DT80" i="46"/>
  <c r="BE80" i="46" s="1"/>
  <c r="DS80" i="46"/>
  <c r="DR80" i="46"/>
  <c r="BC80" i="46" s="1"/>
  <c r="DQ80" i="46"/>
  <c r="DP80" i="46"/>
  <c r="BA80" i="46" s="1"/>
  <c r="DO80" i="46"/>
  <c r="AZ80" i="46" s="1"/>
  <c r="DN80" i="46"/>
  <c r="AY80" i="46" s="1"/>
  <c r="DM80" i="46"/>
  <c r="DL80" i="46"/>
  <c r="AW80" i="46" s="1"/>
  <c r="DK80" i="46"/>
  <c r="AV80" i="46" s="1"/>
  <c r="DJ80" i="46"/>
  <c r="AU80" i="46" s="1"/>
  <c r="DI80" i="46"/>
  <c r="DH80" i="46"/>
  <c r="AS80" i="46" s="1"/>
  <c r="DG80" i="46"/>
  <c r="AR80" i="46" s="1"/>
  <c r="DF80" i="46"/>
  <c r="AQ80" i="46" s="1"/>
  <c r="DE80" i="46"/>
  <c r="DD80" i="46"/>
  <c r="DC80" i="46"/>
  <c r="AN80" i="46" s="1"/>
  <c r="DB80" i="46"/>
  <c r="AM80" i="46" s="1"/>
  <c r="DA80" i="46"/>
  <c r="AL80" i="46" s="1"/>
  <c r="CZ80" i="46"/>
  <c r="AK80" i="46" s="1"/>
  <c r="CY80" i="46"/>
  <c r="AJ80" i="46" s="1"/>
  <c r="CX80" i="46"/>
  <c r="AI80" i="46" s="1"/>
  <c r="CW80" i="46"/>
  <c r="AH80" i="46" s="1"/>
  <c r="CV80" i="46"/>
  <c r="AG80" i="46" s="1"/>
  <c r="CU80" i="46"/>
  <c r="AF80" i="46" s="1"/>
  <c r="CT80" i="46"/>
  <c r="CS80" i="46"/>
  <c r="CR80" i="46"/>
  <c r="AC80" i="46" s="1"/>
  <c r="CQ80" i="46"/>
  <c r="AB80" i="46" s="1"/>
  <c r="CP80" i="46"/>
  <c r="AA80" i="46" s="1"/>
  <c r="CO80" i="46"/>
  <c r="Z80" i="46" s="1"/>
  <c r="CN80" i="46"/>
  <c r="Y80" i="46" s="1"/>
  <c r="CM80" i="46"/>
  <c r="CL80" i="46"/>
  <c r="W80" i="46" s="1"/>
  <c r="CK80" i="46"/>
  <c r="CJ80" i="46"/>
  <c r="U80" i="46" s="1"/>
  <c r="CI80" i="46"/>
  <c r="T80" i="46" s="1"/>
  <c r="CH80" i="46"/>
  <c r="S80" i="46" s="1"/>
  <c r="CG80" i="46"/>
  <c r="R80" i="46" s="1"/>
  <c r="CF80" i="46"/>
  <c r="Q80" i="46" s="1"/>
  <c r="CE80" i="46"/>
  <c r="CD80" i="46"/>
  <c r="O80" i="46" s="1"/>
  <c r="CC80" i="46"/>
  <c r="N80" i="46" s="1"/>
  <c r="CB80" i="46"/>
  <c r="M80" i="46" s="1"/>
  <c r="CA80" i="46"/>
  <c r="L80" i="46" s="1"/>
  <c r="BZ80" i="46"/>
  <c r="K80" i="46" s="1"/>
  <c r="BY80" i="46"/>
  <c r="J80" i="46" s="1"/>
  <c r="BX80" i="46"/>
  <c r="I80" i="46" s="1"/>
  <c r="BW80" i="46"/>
  <c r="H80" i="46" s="1"/>
  <c r="BV80" i="46"/>
  <c r="G80" i="46" s="1"/>
  <c r="BU80" i="46"/>
  <c r="BT80" i="46"/>
  <c r="E80" i="46" s="1"/>
  <c r="BS80" i="46"/>
  <c r="D80" i="46" s="1"/>
  <c r="BO80" i="46"/>
  <c r="B80" i="46"/>
  <c r="B80" i="44" s="1"/>
  <c r="A80" i="46"/>
  <c r="A78" i="27" s="1"/>
  <c r="EF79" i="46"/>
  <c r="BQ79" i="46" s="1"/>
  <c r="EE79" i="46"/>
  <c r="BP79" i="46" s="1"/>
  <c r="ED79" i="46"/>
  <c r="EC79" i="46"/>
  <c r="BN79" i="46" s="1"/>
  <c r="EB79" i="46"/>
  <c r="EA79" i="46"/>
  <c r="BL79" i="46" s="1"/>
  <c r="DZ79" i="46"/>
  <c r="BK79" i="46" s="1"/>
  <c r="DY79" i="46"/>
  <c r="BJ79" i="46" s="1"/>
  <c r="DX79" i="46"/>
  <c r="BI79" i="46" s="1"/>
  <c r="DW79" i="46"/>
  <c r="BH79" i="46" s="1"/>
  <c r="DV79" i="46"/>
  <c r="BG79" i="46" s="1"/>
  <c r="DU79" i="46"/>
  <c r="BF79" i="46" s="1"/>
  <c r="DT79" i="46"/>
  <c r="BE79" i="46" s="1"/>
  <c r="DS79" i="46"/>
  <c r="BD79" i="46" s="1"/>
  <c r="DR79" i="46"/>
  <c r="DQ79" i="46"/>
  <c r="BB79" i="46" s="1"/>
  <c r="DP79" i="46"/>
  <c r="BA79" i="46" s="1"/>
  <c r="DO79" i="46"/>
  <c r="AZ79" i="46" s="1"/>
  <c r="DN79" i="46"/>
  <c r="DM79" i="46"/>
  <c r="AX79" i="46" s="1"/>
  <c r="DL79" i="46"/>
  <c r="DK79" i="46"/>
  <c r="AV79" i="46" s="1"/>
  <c r="DJ79" i="46"/>
  <c r="AU79" i="46" s="1"/>
  <c r="DI79" i="46"/>
  <c r="AT79" i="46" s="1"/>
  <c r="DH79" i="46"/>
  <c r="DG79" i="46"/>
  <c r="AR79" i="46" s="1"/>
  <c r="DF79" i="46"/>
  <c r="DE79" i="46"/>
  <c r="AP79" i="46" s="1"/>
  <c r="DD79" i="46"/>
  <c r="AO79" i="46" s="1"/>
  <c r="DC79" i="46"/>
  <c r="AN79" i="46" s="1"/>
  <c r="DB79" i="46"/>
  <c r="AM79" i="46" s="1"/>
  <c r="DA79" i="46"/>
  <c r="AL79" i="46" s="1"/>
  <c r="CZ79" i="46"/>
  <c r="AK79" i="46" s="1"/>
  <c r="CY79" i="46"/>
  <c r="CX79" i="46"/>
  <c r="CW79" i="46"/>
  <c r="AH79" i="46" s="1"/>
  <c r="CV79" i="46"/>
  <c r="CU79" i="46"/>
  <c r="AF79" i="46" s="1"/>
  <c r="CT79" i="46"/>
  <c r="AE79" i="46" s="1"/>
  <c r="CS79" i="46"/>
  <c r="CR79" i="46"/>
  <c r="CQ79" i="46"/>
  <c r="AB79" i="46" s="1"/>
  <c r="CP79" i="46"/>
  <c r="CO79" i="46"/>
  <c r="Z79" i="46" s="1"/>
  <c r="CN79" i="46"/>
  <c r="Y79" i="46" s="1"/>
  <c r="CM79" i="46"/>
  <c r="X79" i="46" s="1"/>
  <c r="CL79" i="46"/>
  <c r="CK79" i="46"/>
  <c r="V79" i="46" s="1"/>
  <c r="CJ79" i="46"/>
  <c r="CI79" i="46"/>
  <c r="T79" i="46" s="1"/>
  <c r="CH79" i="46"/>
  <c r="CG79" i="46"/>
  <c r="R79" i="46" s="1"/>
  <c r="CF79" i="46"/>
  <c r="Q79" i="46" s="1"/>
  <c r="CE79" i="46"/>
  <c r="P79" i="46" s="1"/>
  <c r="CD79" i="46"/>
  <c r="O79" i="46" s="1"/>
  <c r="CC79" i="46"/>
  <c r="N79" i="46" s="1"/>
  <c r="CB79" i="46"/>
  <c r="CA79" i="46"/>
  <c r="L79" i="46" s="1"/>
  <c r="BZ79" i="46"/>
  <c r="BY79" i="46"/>
  <c r="J79" i="46" s="1"/>
  <c r="BX79" i="46"/>
  <c r="BW79" i="46"/>
  <c r="H79" i="46" s="1"/>
  <c r="BV79" i="46"/>
  <c r="G79" i="46" s="1"/>
  <c r="BU79" i="46"/>
  <c r="F79" i="46" s="1"/>
  <c r="BT79" i="46"/>
  <c r="E79" i="46" s="1"/>
  <c r="BS79" i="46"/>
  <c r="D79" i="46" s="1"/>
  <c r="B79" i="46"/>
  <c r="B79" i="44" s="1"/>
  <c r="A79" i="46"/>
  <c r="A77" i="27" s="1"/>
  <c r="EF78" i="46"/>
  <c r="BQ78" i="46" s="1"/>
  <c r="EE78" i="46"/>
  <c r="ED78" i="46"/>
  <c r="BO78" i="44" s="1"/>
  <c r="EC78" i="46"/>
  <c r="BN78" i="44" s="1"/>
  <c r="EB78" i="46"/>
  <c r="BM78" i="46" s="1"/>
  <c r="EA78" i="46"/>
  <c r="DZ78" i="46"/>
  <c r="DY78" i="46"/>
  <c r="BJ78" i="46" s="1"/>
  <c r="DX78" i="46"/>
  <c r="BI78" i="46" s="1"/>
  <c r="DW78" i="46"/>
  <c r="BH78" i="46" s="1"/>
  <c r="DV78" i="46"/>
  <c r="BG78" i="46" s="1"/>
  <c r="DU78" i="46"/>
  <c r="BF78" i="46" s="1"/>
  <c r="DT78" i="46"/>
  <c r="BE78" i="46" s="1"/>
  <c r="DS78" i="46"/>
  <c r="DR78" i="46"/>
  <c r="DQ78" i="46"/>
  <c r="BB78" i="46" s="1"/>
  <c r="DP78" i="46"/>
  <c r="BA78" i="46" s="1"/>
  <c r="DO78" i="46"/>
  <c r="AZ78" i="46" s="1"/>
  <c r="DN78" i="46"/>
  <c r="DM78" i="46"/>
  <c r="DL78" i="46"/>
  <c r="AW78" i="46" s="1"/>
  <c r="DK78" i="46"/>
  <c r="AV78" i="46" s="1"/>
  <c r="DJ78" i="46"/>
  <c r="DI78" i="46"/>
  <c r="AT78" i="46" s="1"/>
  <c r="DH78" i="46"/>
  <c r="DG78" i="46"/>
  <c r="AR78" i="46" s="1"/>
  <c r="DF78" i="46"/>
  <c r="AQ78" i="46" s="1"/>
  <c r="DE78" i="46"/>
  <c r="AP78" i="46" s="1"/>
  <c r="DD78" i="46"/>
  <c r="AO78" i="46" s="1"/>
  <c r="DC78" i="46"/>
  <c r="DB78" i="46"/>
  <c r="AM78" i="46" s="1"/>
  <c r="DA78" i="46"/>
  <c r="AL78" i="46" s="1"/>
  <c r="CZ78" i="46"/>
  <c r="CY78" i="46"/>
  <c r="AJ78" i="46" s="1"/>
  <c r="CX78" i="46"/>
  <c r="AI78" i="46" s="1"/>
  <c r="CW78" i="46"/>
  <c r="AH78" i="46" s="1"/>
  <c r="CV78" i="46"/>
  <c r="AG78" i="46" s="1"/>
  <c r="CU78" i="46"/>
  <c r="AF78" i="46" s="1"/>
  <c r="CT78" i="46"/>
  <c r="CS78" i="46"/>
  <c r="AD78" i="46" s="1"/>
  <c r="CR78" i="46"/>
  <c r="CQ78" i="46"/>
  <c r="CP78" i="46"/>
  <c r="AA78" i="46" s="1"/>
  <c r="CO78" i="46"/>
  <c r="Z78" i="46" s="1"/>
  <c r="CN78" i="46"/>
  <c r="Y78" i="46" s="1"/>
  <c r="CM78" i="46"/>
  <c r="X78" i="46" s="1"/>
  <c r="CL78" i="46"/>
  <c r="W78" i="46" s="1"/>
  <c r="CK78" i="46"/>
  <c r="V78" i="46" s="1"/>
  <c r="CJ78" i="46"/>
  <c r="CI78" i="46"/>
  <c r="T78" i="46" s="1"/>
  <c r="CH78" i="46"/>
  <c r="CG78" i="46"/>
  <c r="R78" i="46" s="1"/>
  <c r="CF78" i="46"/>
  <c r="Q78" i="46" s="1"/>
  <c r="CE78" i="46"/>
  <c r="CD78" i="46"/>
  <c r="CC78" i="46"/>
  <c r="N78" i="46" s="1"/>
  <c r="CB78" i="46"/>
  <c r="CA78" i="46"/>
  <c r="L78" i="46" s="1"/>
  <c r="BZ78" i="46"/>
  <c r="BY78" i="46"/>
  <c r="J78" i="46" s="1"/>
  <c r="BX78" i="46"/>
  <c r="I78" i="46" s="1"/>
  <c r="BW78" i="46"/>
  <c r="BV78" i="46"/>
  <c r="BU78" i="46"/>
  <c r="F78" i="46" s="1"/>
  <c r="BT78" i="46"/>
  <c r="BS78" i="46"/>
  <c r="D78" i="46" s="1"/>
  <c r="BO78" i="46"/>
  <c r="B78" i="46"/>
  <c r="B78" i="44" s="1"/>
  <c r="A78" i="46"/>
  <c r="A76" i="27" s="1"/>
  <c r="EF77" i="46"/>
  <c r="BQ77" i="46" s="1"/>
  <c r="EE77" i="46"/>
  <c r="BP77" i="46" s="1"/>
  <c r="ED77" i="46"/>
  <c r="EC77" i="46"/>
  <c r="EB77" i="46"/>
  <c r="EA77" i="46"/>
  <c r="BL77" i="46" s="1"/>
  <c r="DZ77" i="46"/>
  <c r="DY77" i="46"/>
  <c r="BJ77" i="46" s="1"/>
  <c r="DX77" i="46"/>
  <c r="BI77" i="46" s="1"/>
  <c r="DW77" i="46"/>
  <c r="BH77" i="46" s="1"/>
  <c r="DV77" i="46"/>
  <c r="DU77" i="46"/>
  <c r="BF77" i="46" s="1"/>
  <c r="DT77" i="46"/>
  <c r="DS77" i="46"/>
  <c r="BD77" i="46" s="1"/>
  <c r="DR77" i="46"/>
  <c r="DQ77" i="46"/>
  <c r="BB77" i="46" s="1"/>
  <c r="DP77" i="46"/>
  <c r="BA77" i="46" s="1"/>
  <c r="DO77" i="46"/>
  <c r="AZ77" i="46" s="1"/>
  <c r="DN77" i="46"/>
  <c r="DM77" i="46"/>
  <c r="AX77" i="46" s="1"/>
  <c r="DL77" i="46"/>
  <c r="AW77" i="46" s="1"/>
  <c r="DK77" i="46"/>
  <c r="AV77" i="46" s="1"/>
  <c r="DJ77" i="46"/>
  <c r="AU77" i="46" s="1"/>
  <c r="DI77" i="46"/>
  <c r="DH77" i="46"/>
  <c r="AS77" i="46" s="1"/>
  <c r="DG77" i="46"/>
  <c r="AR77" i="46" s="1"/>
  <c r="DF77" i="46"/>
  <c r="AQ77" i="46" s="1"/>
  <c r="DE77" i="46"/>
  <c r="DD77" i="46"/>
  <c r="AO77" i="46" s="1"/>
  <c r="DC77" i="46"/>
  <c r="AN77" i="46" s="1"/>
  <c r="DB77" i="46"/>
  <c r="AM77" i="46" s="1"/>
  <c r="DA77" i="46"/>
  <c r="AL77" i="46" s="1"/>
  <c r="CZ77" i="46"/>
  <c r="AK77" i="46" s="1"/>
  <c r="CY77" i="46"/>
  <c r="AJ77" i="46" s="1"/>
  <c r="CX77" i="46"/>
  <c r="CW77" i="46"/>
  <c r="AH77" i="46" s="1"/>
  <c r="CV77" i="46"/>
  <c r="AG77" i="46" s="1"/>
  <c r="CU77" i="46"/>
  <c r="AF77" i="46" s="1"/>
  <c r="CT77" i="46"/>
  <c r="AE77" i="46" s="1"/>
  <c r="CS77" i="46"/>
  <c r="AD77" i="46" s="1"/>
  <c r="CR77" i="46"/>
  <c r="AC77" i="46" s="1"/>
  <c r="CQ77" i="46"/>
  <c r="AB77" i="46" s="1"/>
  <c r="CP77" i="46"/>
  <c r="AA77" i="46" s="1"/>
  <c r="CO77" i="46"/>
  <c r="Z77" i="46" s="1"/>
  <c r="CN77" i="46"/>
  <c r="CM77" i="46"/>
  <c r="X77" i="46" s="1"/>
  <c r="CL77" i="46"/>
  <c r="CK77" i="46"/>
  <c r="V77" i="46" s="1"/>
  <c r="CJ77" i="46"/>
  <c r="U77" i="46" s="1"/>
  <c r="CI77" i="46"/>
  <c r="T77" i="46" s="1"/>
  <c r="CH77" i="46"/>
  <c r="CG77" i="46"/>
  <c r="R77" i="46" s="1"/>
  <c r="CF77" i="46"/>
  <c r="Q77" i="46" s="1"/>
  <c r="CE77" i="46"/>
  <c r="P77" i="46" s="1"/>
  <c r="CD77" i="46"/>
  <c r="CC77" i="46"/>
  <c r="N77" i="46" s="1"/>
  <c r="CB77" i="46"/>
  <c r="M77" i="46" s="1"/>
  <c r="CA77" i="46"/>
  <c r="L77" i="46" s="1"/>
  <c r="BZ77" i="46"/>
  <c r="BY77" i="46"/>
  <c r="BX77" i="46"/>
  <c r="I77" i="46" s="1"/>
  <c r="BW77" i="46"/>
  <c r="H77" i="46" s="1"/>
  <c r="BV77" i="46"/>
  <c r="BU77" i="46"/>
  <c r="F77" i="46" s="1"/>
  <c r="BT77" i="46"/>
  <c r="E77" i="46" s="1"/>
  <c r="BS77" i="46"/>
  <c r="D77" i="46" s="1"/>
  <c r="B77" i="46"/>
  <c r="B77" i="44" s="1"/>
  <c r="A77" i="46"/>
  <c r="A75" i="27" s="1"/>
  <c r="EF76" i="46"/>
  <c r="BQ76" i="46" s="1"/>
  <c r="EE76" i="46"/>
  <c r="BP76" i="46" s="1"/>
  <c r="ED76" i="46"/>
  <c r="BO76" i="46" s="1"/>
  <c r="EC76" i="46"/>
  <c r="BN76" i="46" s="1"/>
  <c r="EB76" i="46"/>
  <c r="EA76" i="46"/>
  <c r="BL76" i="46" s="1"/>
  <c r="DZ76" i="46"/>
  <c r="DY76" i="46"/>
  <c r="BJ76" i="46" s="1"/>
  <c r="DX76" i="46"/>
  <c r="BI76" i="46" s="1"/>
  <c r="DW76" i="46"/>
  <c r="BH76" i="46" s="1"/>
  <c r="DV76" i="46"/>
  <c r="DU76" i="46"/>
  <c r="BF76" i="46" s="1"/>
  <c r="DT76" i="46"/>
  <c r="DS76" i="46"/>
  <c r="BD76" i="46" s="1"/>
  <c r="DR76" i="46"/>
  <c r="BC76" i="46" s="1"/>
  <c r="DQ76" i="46"/>
  <c r="BB76" i="46" s="1"/>
  <c r="DP76" i="46"/>
  <c r="BA76" i="46" s="1"/>
  <c r="DO76" i="46"/>
  <c r="AZ76" i="46" s="1"/>
  <c r="DN76" i="46"/>
  <c r="AY76" i="46" s="1"/>
  <c r="DM76" i="46"/>
  <c r="AX76" i="46" s="1"/>
  <c r="DL76" i="46"/>
  <c r="DK76" i="46"/>
  <c r="AV76" i="46" s="1"/>
  <c r="DJ76" i="46"/>
  <c r="DI76" i="46"/>
  <c r="AT76" i="46" s="1"/>
  <c r="DH76" i="46"/>
  <c r="AS76" i="46" s="1"/>
  <c r="DG76" i="46"/>
  <c r="AR76" i="46" s="1"/>
  <c r="DF76" i="46"/>
  <c r="DE76" i="46"/>
  <c r="DD76" i="46"/>
  <c r="AO76" i="46" s="1"/>
  <c r="DC76" i="46"/>
  <c r="AN76" i="46" s="1"/>
  <c r="DB76" i="46"/>
  <c r="AM76" i="46" s="1"/>
  <c r="DA76" i="46"/>
  <c r="AL76" i="46" s="1"/>
  <c r="CZ76" i="46"/>
  <c r="CY76" i="46"/>
  <c r="AJ76" i="46" s="1"/>
  <c r="CX76" i="46"/>
  <c r="CW76" i="46"/>
  <c r="CV76" i="46"/>
  <c r="AG76" i="46" s="1"/>
  <c r="CU76" i="46"/>
  <c r="AF76" i="46" s="1"/>
  <c r="CT76" i="46"/>
  <c r="AE76" i="46" s="1"/>
  <c r="CS76" i="46"/>
  <c r="AD76" i="46" s="1"/>
  <c r="CR76" i="46"/>
  <c r="CQ76" i="46"/>
  <c r="AB76" i="46" s="1"/>
  <c r="CP76" i="46"/>
  <c r="AA76" i="46" s="1"/>
  <c r="CO76" i="46"/>
  <c r="CN76" i="46"/>
  <c r="Y76" i="46" s="1"/>
  <c r="CM76" i="46"/>
  <c r="X76" i="46" s="1"/>
  <c r="CL76" i="46"/>
  <c r="W76" i="46" s="1"/>
  <c r="CK76" i="46"/>
  <c r="V76" i="46" s="1"/>
  <c r="CJ76" i="46"/>
  <c r="CI76" i="46"/>
  <c r="T76" i="46" s="1"/>
  <c r="CH76" i="46"/>
  <c r="S76" i="46" s="1"/>
  <c r="CG76" i="46"/>
  <c r="R76" i="46" s="1"/>
  <c r="CF76" i="46"/>
  <c r="Q76" i="46" s="1"/>
  <c r="CE76" i="46"/>
  <c r="P76" i="46" s="1"/>
  <c r="CD76" i="46"/>
  <c r="CC76" i="46"/>
  <c r="N76" i="46" s="1"/>
  <c r="CB76" i="46"/>
  <c r="M76" i="46" s="1"/>
  <c r="CA76" i="46"/>
  <c r="L76" i="46" s="1"/>
  <c r="BZ76" i="46"/>
  <c r="K76" i="46" s="1"/>
  <c r="BY76" i="46"/>
  <c r="J76" i="46" s="1"/>
  <c r="BX76" i="46"/>
  <c r="BW76" i="46"/>
  <c r="H76" i="46" s="1"/>
  <c r="BV76" i="46"/>
  <c r="BU76" i="46"/>
  <c r="F76" i="46" s="1"/>
  <c r="BT76" i="46"/>
  <c r="E76" i="46" s="1"/>
  <c r="BS76" i="46"/>
  <c r="D76" i="46" s="1"/>
  <c r="B76" i="46"/>
  <c r="B76" i="44" s="1"/>
  <c r="A76" i="46"/>
  <c r="A74" i="27" s="1"/>
  <c r="EF75" i="46"/>
  <c r="BQ75" i="46" s="1"/>
  <c r="EE75" i="46"/>
  <c r="BP75" i="46" s="1"/>
  <c r="ED75" i="46"/>
  <c r="EC75" i="46"/>
  <c r="BN75" i="46" s="1"/>
  <c r="EB75" i="46"/>
  <c r="EA75" i="46"/>
  <c r="DZ75" i="46"/>
  <c r="DY75" i="46"/>
  <c r="BJ75" i="46" s="1"/>
  <c r="DX75" i="46"/>
  <c r="DW75" i="46"/>
  <c r="BH75" i="46" s="1"/>
  <c r="DV75" i="46"/>
  <c r="DU75" i="46"/>
  <c r="BF75" i="46" s="1"/>
  <c r="DT75" i="46"/>
  <c r="BE75" i="46" s="1"/>
  <c r="DS75" i="46"/>
  <c r="BD75" i="46" s="1"/>
  <c r="DR75" i="46"/>
  <c r="DQ75" i="46"/>
  <c r="BB75" i="46" s="1"/>
  <c r="DP75" i="46"/>
  <c r="BA75" i="46" s="1"/>
  <c r="DO75" i="46"/>
  <c r="AZ75" i="46" s="1"/>
  <c r="DN75" i="46"/>
  <c r="DM75" i="46"/>
  <c r="DL75" i="46"/>
  <c r="DK75" i="46"/>
  <c r="AV75" i="46" s="1"/>
  <c r="DJ75" i="46"/>
  <c r="DI75" i="46"/>
  <c r="DH75" i="46"/>
  <c r="AS75" i="46" s="1"/>
  <c r="DG75" i="46"/>
  <c r="AR75" i="46" s="1"/>
  <c r="DF75" i="46"/>
  <c r="AQ75" i="46" s="1"/>
  <c r="DE75" i="46"/>
  <c r="AP75" i="46" s="1"/>
  <c r="DD75" i="46"/>
  <c r="AO75" i="46" s="1"/>
  <c r="DC75" i="46"/>
  <c r="AN75" i="46" s="1"/>
  <c r="DB75" i="46"/>
  <c r="DA75" i="46"/>
  <c r="CZ75" i="46"/>
  <c r="CY75" i="46"/>
  <c r="AJ75" i="46" s="1"/>
  <c r="CX75" i="46"/>
  <c r="AI75" i="46" s="1"/>
  <c r="CW75" i="46"/>
  <c r="CV75" i="46"/>
  <c r="CU75" i="46"/>
  <c r="CT75" i="46"/>
  <c r="CS75" i="46"/>
  <c r="CR75" i="46"/>
  <c r="AC75" i="46" s="1"/>
  <c r="CQ75" i="46"/>
  <c r="AB75" i="46" s="1"/>
  <c r="CP75" i="46"/>
  <c r="AA75" i="46" s="1"/>
  <c r="CO75" i="46"/>
  <c r="Z75" i="46" s="1"/>
  <c r="CN75" i="46"/>
  <c r="Y75" i="46" s="1"/>
  <c r="CM75" i="46"/>
  <c r="X75" i="46" s="1"/>
  <c r="CL75" i="46"/>
  <c r="CK75" i="46"/>
  <c r="CJ75" i="46"/>
  <c r="U75" i="46" s="1"/>
  <c r="CI75" i="46"/>
  <c r="T75" i="46" s="1"/>
  <c r="CH75" i="46"/>
  <c r="CG75" i="46"/>
  <c r="R75" i="46" s="1"/>
  <c r="CF75" i="46"/>
  <c r="CE75" i="46"/>
  <c r="P75" i="46" s="1"/>
  <c r="CD75" i="46"/>
  <c r="CC75" i="46"/>
  <c r="CB75" i="46"/>
  <c r="CA75" i="46"/>
  <c r="L75" i="46" s="1"/>
  <c r="BZ75" i="46"/>
  <c r="BY75" i="46"/>
  <c r="J75" i="46" s="1"/>
  <c r="BX75" i="46"/>
  <c r="I75" i="46" s="1"/>
  <c r="BW75" i="46"/>
  <c r="BV75" i="46"/>
  <c r="BU75" i="46"/>
  <c r="F75" i="46" s="1"/>
  <c r="BT75" i="46"/>
  <c r="E75" i="46" s="1"/>
  <c r="BS75" i="46"/>
  <c r="D75" i="46" s="1"/>
  <c r="B75" i="46"/>
  <c r="B75" i="44" s="1"/>
  <c r="A75" i="46"/>
  <c r="A73" i="27" s="1"/>
  <c r="EF74" i="46"/>
  <c r="EE74" i="46"/>
  <c r="BP74" i="46" s="1"/>
  <c r="ED74" i="46"/>
  <c r="BO74" i="44" s="1"/>
  <c r="EC74" i="46"/>
  <c r="EB74" i="46"/>
  <c r="BM74" i="46" s="1"/>
  <c r="EA74" i="46"/>
  <c r="BL74" i="46" s="1"/>
  <c r="DZ74" i="46"/>
  <c r="DY74" i="46"/>
  <c r="BJ74" i="46" s="1"/>
  <c r="DX74" i="46"/>
  <c r="BI74" i="46" s="1"/>
  <c r="DW74" i="46"/>
  <c r="BH74" i="46" s="1"/>
  <c r="DV74" i="46"/>
  <c r="BG74" i="46" s="1"/>
  <c r="DU74" i="46"/>
  <c r="BF74" i="46" s="1"/>
  <c r="DT74" i="46"/>
  <c r="BE74" i="46" s="1"/>
  <c r="DS74" i="46"/>
  <c r="BD74" i="46" s="1"/>
  <c r="DR74" i="46"/>
  <c r="DQ74" i="46"/>
  <c r="BB74" i="46" s="1"/>
  <c r="DP74" i="46"/>
  <c r="BA74" i="46" s="1"/>
  <c r="DO74" i="46"/>
  <c r="AZ74" i="46" s="1"/>
  <c r="DN74" i="46"/>
  <c r="AY74" i="46" s="1"/>
  <c r="DM74" i="46"/>
  <c r="AX74" i="46" s="1"/>
  <c r="DL74" i="46"/>
  <c r="DK74" i="46"/>
  <c r="AV74" i="46" s="1"/>
  <c r="DJ74" i="46"/>
  <c r="AU74" i="46" s="1"/>
  <c r="DI74" i="46"/>
  <c r="AT74" i="46" s="1"/>
  <c r="DH74" i="46"/>
  <c r="DG74" i="46"/>
  <c r="DF74" i="46"/>
  <c r="DE74" i="46"/>
  <c r="AP74" i="46" s="1"/>
  <c r="DD74" i="46"/>
  <c r="DC74" i="46"/>
  <c r="AN74" i="46" s="1"/>
  <c r="DB74" i="46"/>
  <c r="DA74" i="46"/>
  <c r="AL74" i="46" s="1"/>
  <c r="CZ74" i="46"/>
  <c r="CY74" i="46"/>
  <c r="CX74" i="46"/>
  <c r="CW74" i="46"/>
  <c r="AH74" i="46" s="1"/>
  <c r="CV74" i="46"/>
  <c r="AG74" i="46" s="1"/>
  <c r="CU74" i="46"/>
  <c r="AF74" i="46" s="1"/>
  <c r="CT74" i="46"/>
  <c r="CS74" i="46"/>
  <c r="AD74" i="46" s="1"/>
  <c r="CR74" i="46"/>
  <c r="CQ74" i="46"/>
  <c r="AB74" i="46" s="1"/>
  <c r="CP74" i="46"/>
  <c r="CO74" i="46"/>
  <c r="CN74" i="46"/>
  <c r="CM74" i="46"/>
  <c r="X74" i="46" s="1"/>
  <c r="CL74" i="46"/>
  <c r="W74" i="46" s="1"/>
  <c r="CK74" i="46"/>
  <c r="V74" i="46" s="1"/>
  <c r="CJ74" i="46"/>
  <c r="U74" i="46" s="1"/>
  <c r="CI74" i="46"/>
  <c r="T74" i="46" s="1"/>
  <c r="CH74" i="46"/>
  <c r="S74" i="46" s="1"/>
  <c r="CG74" i="46"/>
  <c r="R74" i="46" s="1"/>
  <c r="CF74" i="46"/>
  <c r="CE74" i="46"/>
  <c r="P74" i="46" s="1"/>
  <c r="CD74" i="46"/>
  <c r="O74" i="46" s="1"/>
  <c r="CC74" i="46"/>
  <c r="N74" i="46" s="1"/>
  <c r="CB74" i="46"/>
  <c r="M74" i="46" s="1"/>
  <c r="CA74" i="46"/>
  <c r="L74" i="46" s="1"/>
  <c r="BZ74" i="46"/>
  <c r="K74" i="46" s="1"/>
  <c r="BY74" i="46"/>
  <c r="J74" i="46" s="1"/>
  <c r="BX74" i="46"/>
  <c r="BW74" i="46"/>
  <c r="H74" i="46" s="1"/>
  <c r="BV74" i="46"/>
  <c r="G74" i="46" s="1"/>
  <c r="BU74" i="46"/>
  <c r="F74" i="46" s="1"/>
  <c r="BT74" i="46"/>
  <c r="BS74" i="46"/>
  <c r="D74" i="46" s="1"/>
  <c r="BO74" i="46"/>
  <c r="B74" i="46"/>
  <c r="B74" i="44" s="1"/>
  <c r="A74" i="46"/>
  <c r="A72" i="27" s="1"/>
  <c r="EF73" i="46"/>
  <c r="BQ73" i="46" s="1"/>
  <c r="EE73" i="46"/>
  <c r="ED73" i="46"/>
  <c r="BO73" i="46" s="1"/>
  <c r="EC73" i="46"/>
  <c r="BN73" i="46" s="1"/>
  <c r="EB73" i="46"/>
  <c r="BM73" i="46" s="1"/>
  <c r="EA73" i="46"/>
  <c r="BL73" i="46" s="1"/>
  <c r="DZ73" i="46"/>
  <c r="DY73" i="46"/>
  <c r="BJ73" i="46" s="1"/>
  <c r="DX73" i="46"/>
  <c r="BI73" i="46" s="1"/>
  <c r="DW73" i="46"/>
  <c r="BH73" i="46" s="1"/>
  <c r="DV73" i="46"/>
  <c r="BG73" i="46" s="1"/>
  <c r="DU73" i="46"/>
  <c r="BF73" i="46" s="1"/>
  <c r="DT73" i="46"/>
  <c r="BE73" i="46" s="1"/>
  <c r="DS73" i="46"/>
  <c r="BD73" i="46" s="1"/>
  <c r="DR73" i="46"/>
  <c r="BC73" i="46" s="1"/>
  <c r="DQ73" i="46"/>
  <c r="BB73" i="46" s="1"/>
  <c r="DP73" i="46"/>
  <c r="BA73" i="46" s="1"/>
  <c r="DO73" i="46"/>
  <c r="AZ73" i="46" s="1"/>
  <c r="DN73" i="46"/>
  <c r="AY73" i="46" s="1"/>
  <c r="DM73" i="46"/>
  <c r="AX73" i="46" s="1"/>
  <c r="DL73" i="46"/>
  <c r="AW73" i="46" s="1"/>
  <c r="DK73" i="46"/>
  <c r="AV73" i="46" s="1"/>
  <c r="DJ73" i="46"/>
  <c r="AU73" i="46" s="1"/>
  <c r="DI73" i="46"/>
  <c r="DH73" i="46"/>
  <c r="AS73" i="46" s="1"/>
  <c r="DG73" i="46"/>
  <c r="DF73" i="46"/>
  <c r="AQ73" i="46" s="1"/>
  <c r="DE73" i="46"/>
  <c r="DD73" i="46"/>
  <c r="DC73" i="46"/>
  <c r="DB73" i="46"/>
  <c r="DA73" i="46"/>
  <c r="CZ73" i="46"/>
  <c r="AK73" i="46" s="1"/>
  <c r="CY73" i="46"/>
  <c r="AJ73" i="46" s="1"/>
  <c r="CX73" i="46"/>
  <c r="AI73" i="46" s="1"/>
  <c r="CW73" i="46"/>
  <c r="AH73" i="46" s="1"/>
  <c r="CV73" i="46"/>
  <c r="AG73" i="46" s="1"/>
  <c r="CU73" i="46"/>
  <c r="AF73" i="46" s="1"/>
  <c r="CT73" i="46"/>
  <c r="AE73" i="46" s="1"/>
  <c r="CS73" i="46"/>
  <c r="CR73" i="46"/>
  <c r="AC73" i="46" s="1"/>
  <c r="CQ73" i="46"/>
  <c r="CP73" i="46"/>
  <c r="AA73" i="46" s="1"/>
  <c r="CO73" i="46"/>
  <c r="Z73" i="46" s="1"/>
  <c r="CN73" i="46"/>
  <c r="CM73" i="46"/>
  <c r="CL73" i="46"/>
  <c r="CK73" i="46"/>
  <c r="V73" i="46" s="1"/>
  <c r="CJ73" i="46"/>
  <c r="U73" i="46" s="1"/>
  <c r="CI73" i="46"/>
  <c r="CH73" i="46"/>
  <c r="S73" i="46" s="1"/>
  <c r="CG73" i="46"/>
  <c r="R73" i="46" s="1"/>
  <c r="CF73" i="46"/>
  <c r="Q73" i="46" s="1"/>
  <c r="CE73" i="46"/>
  <c r="CD73" i="46"/>
  <c r="O73" i="46" s="1"/>
  <c r="CC73" i="46"/>
  <c r="N73" i="46" s="1"/>
  <c r="CB73" i="46"/>
  <c r="M73" i="46" s="1"/>
  <c r="CA73" i="46"/>
  <c r="BZ73" i="46"/>
  <c r="K73" i="46" s="1"/>
  <c r="BY73" i="46"/>
  <c r="BX73" i="46"/>
  <c r="I73" i="46" s="1"/>
  <c r="BW73" i="46"/>
  <c r="H73" i="46" s="1"/>
  <c r="BV73" i="46"/>
  <c r="BU73" i="46"/>
  <c r="BT73" i="46"/>
  <c r="E73" i="46" s="1"/>
  <c r="BS73" i="46"/>
  <c r="B73" i="46"/>
  <c r="B73" i="44" s="1"/>
  <c r="A73" i="46"/>
  <c r="A71" i="27" s="1"/>
  <c r="EF72" i="46"/>
  <c r="BQ72" i="46" s="1"/>
  <c r="EE72" i="46"/>
  <c r="BP72" i="46" s="1"/>
  <c r="ED72" i="46"/>
  <c r="BO72" i="44" s="1"/>
  <c r="EC72" i="46"/>
  <c r="BN72" i="46" s="1"/>
  <c r="EB72" i="46"/>
  <c r="BM72" i="46" s="1"/>
  <c r="EA72" i="46"/>
  <c r="DZ72" i="46"/>
  <c r="BK72" i="46" s="1"/>
  <c r="DY72" i="46"/>
  <c r="BJ72" i="46" s="1"/>
  <c r="DX72" i="46"/>
  <c r="BI72" i="46" s="1"/>
  <c r="DW72" i="46"/>
  <c r="BH72" i="46" s="1"/>
  <c r="DV72" i="46"/>
  <c r="BG72" i="46" s="1"/>
  <c r="DU72" i="46"/>
  <c r="DT72" i="46"/>
  <c r="BE72" i="46" s="1"/>
  <c r="DS72" i="46"/>
  <c r="DR72" i="46"/>
  <c r="BC72" i="46" s="1"/>
  <c r="DQ72" i="46"/>
  <c r="BB72" i="46" s="1"/>
  <c r="DP72" i="46"/>
  <c r="BA72" i="46" s="1"/>
  <c r="DO72" i="46"/>
  <c r="AZ72" i="46" s="1"/>
  <c r="DN72" i="46"/>
  <c r="AY72" i="46" s="1"/>
  <c r="DM72" i="46"/>
  <c r="AX72" i="46" s="1"/>
  <c r="DL72" i="46"/>
  <c r="AW72" i="46" s="1"/>
  <c r="DK72" i="46"/>
  <c r="DJ72" i="46"/>
  <c r="AU72" i="46" s="1"/>
  <c r="DI72" i="46"/>
  <c r="AT72" i="46" s="1"/>
  <c r="DH72" i="46"/>
  <c r="AS72" i="46" s="1"/>
  <c r="DG72" i="46"/>
  <c r="AR72" i="46" s="1"/>
  <c r="DF72" i="46"/>
  <c r="DE72" i="46"/>
  <c r="AP72" i="46" s="1"/>
  <c r="DD72" i="46"/>
  <c r="AO72" i="46" s="1"/>
  <c r="DC72" i="46"/>
  <c r="DB72" i="46"/>
  <c r="AM72" i="46" s="1"/>
  <c r="DA72" i="46"/>
  <c r="AL72" i="46" s="1"/>
  <c r="CZ72" i="46"/>
  <c r="AK72" i="46" s="1"/>
  <c r="CY72" i="46"/>
  <c r="AJ72" i="46" s="1"/>
  <c r="CX72" i="46"/>
  <c r="CW72" i="46"/>
  <c r="AH72" i="46" s="1"/>
  <c r="CV72" i="46"/>
  <c r="AG72" i="46" s="1"/>
  <c r="CU72" i="46"/>
  <c r="CT72" i="46"/>
  <c r="AE72" i="46" s="1"/>
  <c r="CS72" i="46"/>
  <c r="CR72" i="46"/>
  <c r="AC72" i="46" s="1"/>
  <c r="CQ72" i="46"/>
  <c r="AB72" i="46" s="1"/>
  <c r="CP72" i="46"/>
  <c r="AA72" i="46" s="1"/>
  <c r="CO72" i="46"/>
  <c r="CN72" i="46"/>
  <c r="Y72" i="46" s="1"/>
  <c r="CM72" i="46"/>
  <c r="CL72" i="46"/>
  <c r="W72" i="46" s="1"/>
  <c r="CK72" i="46"/>
  <c r="V72" i="46" s="1"/>
  <c r="CJ72" i="46"/>
  <c r="U72" i="46" s="1"/>
  <c r="CI72" i="46"/>
  <c r="T72" i="46" s="1"/>
  <c r="CH72" i="46"/>
  <c r="CG72" i="46"/>
  <c r="R72" i="46" s="1"/>
  <c r="CF72" i="46"/>
  <c r="Q72" i="46" s="1"/>
  <c r="CE72" i="46"/>
  <c r="CD72" i="46"/>
  <c r="O72" i="46" s="1"/>
  <c r="CC72" i="46"/>
  <c r="CB72" i="46"/>
  <c r="M72" i="46" s="1"/>
  <c r="CA72" i="46"/>
  <c r="L72" i="46" s="1"/>
  <c r="BZ72" i="46"/>
  <c r="K72" i="46" s="1"/>
  <c r="BY72" i="46"/>
  <c r="BX72" i="46"/>
  <c r="I72" i="46" s="1"/>
  <c r="BW72" i="46"/>
  <c r="BV72" i="46"/>
  <c r="G72" i="46" s="1"/>
  <c r="BU72" i="46"/>
  <c r="F72" i="46" s="1"/>
  <c r="BT72" i="46"/>
  <c r="E72" i="46" s="1"/>
  <c r="BS72" i="46"/>
  <c r="D72" i="46" s="1"/>
  <c r="BO72" i="46"/>
  <c r="B72" i="46"/>
  <c r="B72" i="44" s="1"/>
  <c r="A72" i="46"/>
  <c r="A70" i="27" s="1"/>
  <c r="EF71" i="46"/>
  <c r="EE71" i="46"/>
  <c r="BP71" i="46" s="1"/>
  <c r="ED71" i="46"/>
  <c r="EC71" i="46"/>
  <c r="BN71" i="46" s="1"/>
  <c r="EB71" i="46"/>
  <c r="EA71" i="46"/>
  <c r="BL71" i="46" s="1"/>
  <c r="DZ71" i="46"/>
  <c r="DY71" i="46"/>
  <c r="BJ71" i="46" s="1"/>
  <c r="DX71" i="46"/>
  <c r="DW71" i="46"/>
  <c r="BH71" i="46" s="1"/>
  <c r="DV71" i="46"/>
  <c r="BG71" i="46" s="1"/>
  <c r="DU71" i="46"/>
  <c r="BF71" i="46" s="1"/>
  <c r="DT71" i="46"/>
  <c r="BE71" i="46" s="1"/>
  <c r="DS71" i="46"/>
  <c r="DR71" i="46"/>
  <c r="DQ71" i="46"/>
  <c r="BB71" i="46" s="1"/>
  <c r="DP71" i="46"/>
  <c r="DO71" i="46"/>
  <c r="AZ71" i="46" s="1"/>
  <c r="DN71" i="46"/>
  <c r="DM71" i="46"/>
  <c r="AX71" i="46" s="1"/>
  <c r="DL71" i="46"/>
  <c r="AW71" i="46" s="1"/>
  <c r="DK71" i="46"/>
  <c r="AV71" i="46" s="1"/>
  <c r="DJ71" i="46"/>
  <c r="AU71" i="46" s="1"/>
  <c r="DI71" i="46"/>
  <c r="AT71" i="46" s="1"/>
  <c r="DH71" i="46"/>
  <c r="DG71" i="46"/>
  <c r="AR71" i="46" s="1"/>
  <c r="DF71" i="46"/>
  <c r="DE71" i="46"/>
  <c r="AP71" i="46" s="1"/>
  <c r="DD71" i="46"/>
  <c r="AO71" i="46" s="1"/>
  <c r="DC71" i="46"/>
  <c r="DB71" i="46"/>
  <c r="AM71" i="46" s="1"/>
  <c r="DA71" i="46"/>
  <c r="AL71" i="46" s="1"/>
  <c r="CZ71" i="46"/>
  <c r="CY71" i="46"/>
  <c r="AJ71" i="46" s="1"/>
  <c r="CX71" i="46"/>
  <c r="AI71" i="46" s="1"/>
  <c r="CW71" i="46"/>
  <c r="AH71" i="46" s="1"/>
  <c r="CV71" i="46"/>
  <c r="CU71" i="46"/>
  <c r="CT71" i="46"/>
  <c r="AE71" i="46" s="1"/>
  <c r="CS71" i="46"/>
  <c r="CR71" i="46"/>
  <c r="AC71" i="46" s="1"/>
  <c r="CQ71" i="46"/>
  <c r="AB71" i="46" s="1"/>
  <c r="CP71" i="46"/>
  <c r="AA71" i="46" s="1"/>
  <c r="CO71" i="46"/>
  <c r="Z71" i="46" s="1"/>
  <c r="CN71" i="46"/>
  <c r="CM71" i="46"/>
  <c r="X71" i="46" s="1"/>
  <c r="CL71" i="46"/>
  <c r="CK71" i="46"/>
  <c r="V71" i="46" s="1"/>
  <c r="CJ71" i="46"/>
  <c r="CI71" i="46"/>
  <c r="T71" i="46" s="1"/>
  <c r="CH71" i="46"/>
  <c r="CG71" i="46"/>
  <c r="R71" i="46" s="1"/>
  <c r="CF71" i="46"/>
  <c r="CE71" i="46"/>
  <c r="P71" i="46" s="1"/>
  <c r="CD71" i="46"/>
  <c r="CC71" i="46"/>
  <c r="N71" i="46" s="1"/>
  <c r="CB71" i="46"/>
  <c r="CA71" i="46"/>
  <c r="L71" i="46" s="1"/>
  <c r="BZ71" i="46"/>
  <c r="K71" i="46" s="1"/>
  <c r="BY71" i="46"/>
  <c r="J71" i="46" s="1"/>
  <c r="BX71" i="46"/>
  <c r="BW71" i="46"/>
  <c r="H71" i="46" s="1"/>
  <c r="BV71" i="46"/>
  <c r="BU71" i="46"/>
  <c r="F71" i="46" s="1"/>
  <c r="BT71" i="46"/>
  <c r="E71" i="46" s="1"/>
  <c r="BS71" i="46"/>
  <c r="D71" i="46" s="1"/>
  <c r="B71" i="46"/>
  <c r="B71" i="44" s="1"/>
  <c r="A71" i="46"/>
  <c r="EF70" i="46"/>
  <c r="BQ70" i="46" s="1"/>
  <c r="EE70" i="46"/>
  <c r="BP70" i="46" s="1"/>
  <c r="ED70" i="46"/>
  <c r="EC70" i="46"/>
  <c r="EB70" i="46"/>
  <c r="EA70" i="46"/>
  <c r="BL70" i="46" s="1"/>
  <c r="DZ70" i="46"/>
  <c r="BK70" i="46" s="1"/>
  <c r="DY70" i="46"/>
  <c r="BJ70" i="46" s="1"/>
  <c r="DX70" i="46"/>
  <c r="BI70" i="46" s="1"/>
  <c r="DW70" i="46"/>
  <c r="BH70" i="46" s="1"/>
  <c r="DV70" i="46"/>
  <c r="DU70" i="46"/>
  <c r="BF70" i="46" s="1"/>
  <c r="DT70" i="46"/>
  <c r="DS70" i="46"/>
  <c r="BD70" i="46" s="1"/>
  <c r="DR70" i="46"/>
  <c r="BC70" i="46" s="1"/>
  <c r="DQ70" i="46"/>
  <c r="BB70" i="46" s="1"/>
  <c r="DP70" i="46"/>
  <c r="DO70" i="46"/>
  <c r="DN70" i="46"/>
  <c r="DM70" i="46"/>
  <c r="DL70" i="46"/>
  <c r="DK70" i="46"/>
  <c r="AV70" i="46" s="1"/>
  <c r="DJ70" i="46"/>
  <c r="AU70" i="46" s="1"/>
  <c r="DI70" i="46"/>
  <c r="AT70" i="46" s="1"/>
  <c r="DH70" i="46"/>
  <c r="AS70" i="46" s="1"/>
  <c r="DG70" i="46"/>
  <c r="DF70" i="46"/>
  <c r="AQ70" i="46" s="1"/>
  <c r="DE70" i="46"/>
  <c r="AP70" i="46" s="1"/>
  <c r="DD70" i="46"/>
  <c r="DC70" i="46"/>
  <c r="AN70" i="46" s="1"/>
  <c r="DB70" i="46"/>
  <c r="AM70" i="46" s="1"/>
  <c r="DA70" i="46"/>
  <c r="AL70" i="46" s="1"/>
  <c r="CZ70" i="46"/>
  <c r="CY70" i="46"/>
  <c r="CX70" i="46"/>
  <c r="AI70" i="46" s="1"/>
  <c r="CW70" i="46"/>
  <c r="AH70" i="46" s="1"/>
  <c r="CV70" i="46"/>
  <c r="CU70" i="46"/>
  <c r="CT70" i="46"/>
  <c r="CS70" i="46"/>
  <c r="AD70" i="46" s="1"/>
  <c r="CR70" i="46"/>
  <c r="CQ70" i="46"/>
  <c r="CP70" i="46"/>
  <c r="AA70" i="46" s="1"/>
  <c r="CO70" i="46"/>
  <c r="Z70" i="46" s="1"/>
  <c r="CN70" i="46"/>
  <c r="CM70" i="46"/>
  <c r="X70" i="46" s="1"/>
  <c r="CL70" i="46"/>
  <c r="W70" i="46" s="1"/>
  <c r="CK70" i="46"/>
  <c r="CJ70" i="46"/>
  <c r="U70" i="46" s="1"/>
  <c r="CI70" i="46"/>
  <c r="T70" i="46" s="1"/>
  <c r="CH70" i="46"/>
  <c r="CG70" i="46"/>
  <c r="R70" i="46" s="1"/>
  <c r="CF70" i="46"/>
  <c r="CE70" i="46"/>
  <c r="CD70" i="46"/>
  <c r="O70" i="46" s="1"/>
  <c r="CC70" i="46"/>
  <c r="N70" i="46" s="1"/>
  <c r="CB70" i="46"/>
  <c r="M70" i="46" s="1"/>
  <c r="CA70" i="46"/>
  <c r="L70" i="46" s="1"/>
  <c r="BZ70" i="46"/>
  <c r="K70" i="46" s="1"/>
  <c r="BY70" i="46"/>
  <c r="J70" i="46" s="1"/>
  <c r="BX70" i="46"/>
  <c r="BW70" i="46"/>
  <c r="H70" i="46" s="1"/>
  <c r="BV70" i="46"/>
  <c r="G70" i="46" s="1"/>
  <c r="BU70" i="46"/>
  <c r="BT70" i="46"/>
  <c r="E70" i="46" s="1"/>
  <c r="BS70" i="46"/>
  <c r="B70" i="46"/>
  <c r="B70" i="44" s="1"/>
  <c r="A70" i="46"/>
  <c r="C70" i="46" s="1"/>
  <c r="C70" i="44" s="1"/>
  <c r="EF69" i="46"/>
  <c r="EE69" i="46"/>
  <c r="ED69" i="46"/>
  <c r="BO69" i="46" s="1"/>
  <c r="EC69" i="46"/>
  <c r="BN69" i="46" s="1"/>
  <c r="EB69" i="46"/>
  <c r="BM69" i="46" s="1"/>
  <c r="EA69" i="46"/>
  <c r="BL69" i="46" s="1"/>
  <c r="DZ69" i="46"/>
  <c r="DY69" i="46"/>
  <c r="DX69" i="46"/>
  <c r="DW69" i="46"/>
  <c r="DV69" i="46"/>
  <c r="DU69" i="46"/>
  <c r="DT69" i="46"/>
  <c r="DS69" i="46"/>
  <c r="BD69" i="46" s="1"/>
  <c r="DR69" i="46"/>
  <c r="BC69" i="46" s="1"/>
  <c r="DQ69" i="46"/>
  <c r="BB69" i="46" s="1"/>
  <c r="DP69" i="46"/>
  <c r="BA69" i="46" s="1"/>
  <c r="DO69" i="46"/>
  <c r="DN69" i="46"/>
  <c r="AY69" i="46" s="1"/>
  <c r="DM69" i="46"/>
  <c r="AX69" i="46" s="1"/>
  <c r="DL69" i="46"/>
  <c r="DK69" i="46"/>
  <c r="AV69" i="46" s="1"/>
  <c r="DJ69" i="46"/>
  <c r="DI69" i="46"/>
  <c r="AT69" i="46" s="1"/>
  <c r="DH69" i="46"/>
  <c r="DG69" i="46"/>
  <c r="DF69" i="46"/>
  <c r="DE69" i="46"/>
  <c r="AP69" i="46" s="1"/>
  <c r="DD69" i="46"/>
  <c r="AO69" i="46" s="1"/>
  <c r="DC69" i="46"/>
  <c r="AN69" i="46" s="1"/>
  <c r="DB69" i="46"/>
  <c r="AM69" i="46" s="1"/>
  <c r="DA69" i="46"/>
  <c r="AL69" i="46" s="1"/>
  <c r="CZ69" i="46"/>
  <c r="AK69" i="46" s="1"/>
  <c r="CY69" i="46"/>
  <c r="CX69" i="46"/>
  <c r="AI69" i="46" s="1"/>
  <c r="CW69" i="46"/>
  <c r="AH69" i="46" s="1"/>
  <c r="CV69" i="46"/>
  <c r="AG69" i="46" s="1"/>
  <c r="CU69" i="46"/>
  <c r="CT69" i="46"/>
  <c r="AE69" i="46" s="1"/>
  <c r="CS69" i="46"/>
  <c r="AD69" i="46" s="1"/>
  <c r="CR69" i="46"/>
  <c r="CQ69" i="46"/>
  <c r="CP69" i="46"/>
  <c r="AA69" i="46" s="1"/>
  <c r="CO69" i="46"/>
  <c r="CN69" i="46"/>
  <c r="Y69" i="46" s="1"/>
  <c r="CM69" i="46"/>
  <c r="X69" i="46" s="1"/>
  <c r="CL69" i="46"/>
  <c r="W69" i="46" s="1"/>
  <c r="CK69" i="46"/>
  <c r="CJ69" i="46"/>
  <c r="CI69" i="46"/>
  <c r="CH69" i="46"/>
  <c r="S69" i="46" s="1"/>
  <c r="CG69" i="46"/>
  <c r="R69" i="46" s="1"/>
  <c r="CF69" i="46"/>
  <c r="CE69" i="46"/>
  <c r="P69" i="46" s="1"/>
  <c r="CD69" i="46"/>
  <c r="O69" i="46" s="1"/>
  <c r="CC69" i="46"/>
  <c r="CB69" i="46"/>
  <c r="CA69" i="46"/>
  <c r="BZ69" i="46"/>
  <c r="K69" i="46" s="1"/>
  <c r="BY69" i="46"/>
  <c r="J69" i="46" s="1"/>
  <c r="BX69" i="46"/>
  <c r="I69" i="46" s="1"/>
  <c r="BW69" i="46"/>
  <c r="BV69" i="46"/>
  <c r="G69" i="46" s="1"/>
  <c r="BU69" i="46"/>
  <c r="F69" i="46" s="1"/>
  <c r="BT69" i="46"/>
  <c r="BS69" i="46"/>
  <c r="B69" i="46"/>
  <c r="B69" i="44" s="1"/>
  <c r="A69" i="46"/>
  <c r="A69" i="44" s="1"/>
  <c r="EF68" i="46"/>
  <c r="BQ68" i="46" s="1"/>
  <c r="EE68" i="46"/>
  <c r="BP68" i="46" s="1"/>
  <c r="ED68" i="46"/>
  <c r="BO68" i="44" s="1"/>
  <c r="EC68" i="46"/>
  <c r="BN68" i="44" s="1"/>
  <c r="EB68" i="46"/>
  <c r="BM68" i="46" s="1"/>
  <c r="EA68" i="46"/>
  <c r="BL68" i="46" s="1"/>
  <c r="DZ68" i="46"/>
  <c r="BK68" i="46" s="1"/>
  <c r="DY68" i="46"/>
  <c r="DX68" i="46"/>
  <c r="BI68" i="46" s="1"/>
  <c r="DW68" i="46"/>
  <c r="DV68" i="46"/>
  <c r="BG68" i="46" s="1"/>
  <c r="DU68" i="46"/>
  <c r="DT68" i="46"/>
  <c r="DS68" i="46"/>
  <c r="BD68" i="46" s="1"/>
  <c r="DR68" i="46"/>
  <c r="BC68" i="46" s="1"/>
  <c r="DQ68" i="46"/>
  <c r="BB68" i="46" s="1"/>
  <c r="DP68" i="46"/>
  <c r="BA68" i="46" s="1"/>
  <c r="DO68" i="46"/>
  <c r="AZ68" i="46" s="1"/>
  <c r="DN68" i="46"/>
  <c r="DM68" i="46"/>
  <c r="AX68" i="46" s="1"/>
  <c r="DL68" i="46"/>
  <c r="DK68" i="46"/>
  <c r="AV68" i="46" s="1"/>
  <c r="DJ68" i="46"/>
  <c r="DI68" i="46"/>
  <c r="AT68" i="46" s="1"/>
  <c r="DH68" i="46"/>
  <c r="AS68" i="46" s="1"/>
  <c r="DG68" i="46"/>
  <c r="AR68" i="46" s="1"/>
  <c r="DF68" i="46"/>
  <c r="AQ68" i="46" s="1"/>
  <c r="DE68" i="46"/>
  <c r="AP68" i="46" s="1"/>
  <c r="DD68" i="46"/>
  <c r="DC68" i="46"/>
  <c r="AN68" i="46" s="1"/>
  <c r="DB68" i="46"/>
  <c r="AM68" i="46" s="1"/>
  <c r="DA68" i="46"/>
  <c r="CZ68" i="46"/>
  <c r="AK68" i="46" s="1"/>
  <c r="CY68" i="46"/>
  <c r="CX68" i="46"/>
  <c r="AI68" i="46" s="1"/>
  <c r="CW68" i="46"/>
  <c r="AH68" i="46" s="1"/>
  <c r="CV68" i="46"/>
  <c r="CU68" i="46"/>
  <c r="CT68" i="46"/>
  <c r="AE68" i="46" s="1"/>
  <c r="CS68" i="46"/>
  <c r="AD68" i="46" s="1"/>
  <c r="CR68" i="46"/>
  <c r="AC68" i="46" s="1"/>
  <c r="CQ68" i="46"/>
  <c r="AB68" i="46" s="1"/>
  <c r="CP68" i="46"/>
  <c r="CO68" i="46"/>
  <c r="Z68" i="46" s="1"/>
  <c r="CN68" i="46"/>
  <c r="Y68" i="46" s="1"/>
  <c r="CM68" i="46"/>
  <c r="X68" i="46" s="1"/>
  <c r="CL68" i="46"/>
  <c r="CK68" i="46"/>
  <c r="CJ68" i="46"/>
  <c r="U68" i="46" s="1"/>
  <c r="CI68" i="46"/>
  <c r="CH68" i="46"/>
  <c r="CG68" i="46"/>
  <c r="R68" i="46" s="1"/>
  <c r="CF68" i="46"/>
  <c r="CE68" i="46"/>
  <c r="CD68" i="46"/>
  <c r="O68" i="46" s="1"/>
  <c r="CC68" i="46"/>
  <c r="N68" i="46" s="1"/>
  <c r="CB68" i="46"/>
  <c r="M68" i="46" s="1"/>
  <c r="CA68" i="46"/>
  <c r="L68" i="46" s="1"/>
  <c r="BZ68" i="46"/>
  <c r="BY68" i="46"/>
  <c r="J68" i="46" s="1"/>
  <c r="BX68" i="46"/>
  <c r="BW68" i="46"/>
  <c r="H68" i="46" s="1"/>
  <c r="BV68" i="46"/>
  <c r="G68" i="46" s="1"/>
  <c r="BU68" i="46"/>
  <c r="BT68" i="46"/>
  <c r="E68" i="46" s="1"/>
  <c r="BS68" i="46"/>
  <c r="D68" i="46" s="1"/>
  <c r="B68" i="46"/>
  <c r="B68" i="44" s="1"/>
  <c r="A68" i="46"/>
  <c r="A66" i="27" s="1"/>
  <c r="EF67" i="46"/>
  <c r="BQ67" i="46" s="1"/>
  <c r="EE67" i="46"/>
  <c r="BP67" i="46" s="1"/>
  <c r="ED67" i="46"/>
  <c r="BO67" i="44" s="1"/>
  <c r="EC67" i="46"/>
  <c r="BN67" i="46" s="1"/>
  <c r="EB67" i="46"/>
  <c r="EA67" i="46"/>
  <c r="BL67" i="46" s="1"/>
  <c r="DZ67" i="46"/>
  <c r="BK67" i="46" s="1"/>
  <c r="DY67" i="46"/>
  <c r="BJ67" i="46" s="1"/>
  <c r="DX67" i="46"/>
  <c r="DW67" i="46"/>
  <c r="DV67" i="46"/>
  <c r="BG67" i="46" s="1"/>
  <c r="DU67" i="46"/>
  <c r="DT67" i="46"/>
  <c r="BE67" i="46" s="1"/>
  <c r="DS67" i="46"/>
  <c r="DR67" i="46"/>
  <c r="DQ67" i="46"/>
  <c r="BB67" i="46" s="1"/>
  <c r="DP67" i="46"/>
  <c r="BA67" i="46" s="1"/>
  <c r="DO67" i="46"/>
  <c r="AZ67" i="46" s="1"/>
  <c r="DN67" i="46"/>
  <c r="DM67" i="46"/>
  <c r="AX67" i="46" s="1"/>
  <c r="DL67" i="46"/>
  <c r="AW67" i="46" s="1"/>
  <c r="DK67" i="46"/>
  <c r="DJ67" i="46"/>
  <c r="DI67" i="46"/>
  <c r="AT67" i="46" s="1"/>
  <c r="DH67" i="46"/>
  <c r="AS67" i="46" s="1"/>
  <c r="DG67" i="46"/>
  <c r="AR67" i="46" s="1"/>
  <c r="DF67" i="46"/>
  <c r="DE67" i="46"/>
  <c r="AP67" i="46" s="1"/>
  <c r="DD67" i="46"/>
  <c r="DC67" i="46"/>
  <c r="DB67" i="46"/>
  <c r="AM67" i="46" s="1"/>
  <c r="DA67" i="46"/>
  <c r="AL67" i="46" s="1"/>
  <c r="CZ67" i="46"/>
  <c r="CY67" i="46"/>
  <c r="AJ67" i="46" s="1"/>
  <c r="CX67" i="46"/>
  <c r="AI67" i="46" s="1"/>
  <c r="CW67" i="46"/>
  <c r="AH67" i="46" s="1"/>
  <c r="CV67" i="46"/>
  <c r="CU67" i="46"/>
  <c r="AF67" i="46" s="1"/>
  <c r="CT67" i="46"/>
  <c r="CS67" i="46"/>
  <c r="AD67" i="46" s="1"/>
  <c r="CR67" i="46"/>
  <c r="AC67" i="46" s="1"/>
  <c r="CQ67" i="46"/>
  <c r="CP67" i="46"/>
  <c r="AA67" i="46" s="1"/>
  <c r="CO67" i="46"/>
  <c r="CN67" i="46"/>
  <c r="CM67" i="46"/>
  <c r="X67" i="46" s="1"/>
  <c r="CL67" i="46"/>
  <c r="CK67" i="46"/>
  <c r="V67" i="46" s="1"/>
  <c r="CJ67" i="46"/>
  <c r="CI67" i="46"/>
  <c r="T67" i="46" s="1"/>
  <c r="CH67" i="46"/>
  <c r="S67" i="46" s="1"/>
  <c r="CG67" i="46"/>
  <c r="R67" i="46" s="1"/>
  <c r="CF67" i="46"/>
  <c r="CE67" i="46"/>
  <c r="P67" i="46" s="1"/>
  <c r="CD67" i="46"/>
  <c r="O67" i="46" s="1"/>
  <c r="CC67" i="46"/>
  <c r="N67" i="46" s="1"/>
  <c r="CB67" i="46"/>
  <c r="M67" i="46" s="1"/>
  <c r="CA67" i="46"/>
  <c r="L67" i="46" s="1"/>
  <c r="BZ67" i="46"/>
  <c r="BY67" i="46"/>
  <c r="J67" i="46" s="1"/>
  <c r="BX67" i="46"/>
  <c r="BW67" i="46"/>
  <c r="H67" i="46" s="1"/>
  <c r="BV67" i="46"/>
  <c r="BU67" i="46"/>
  <c r="F67" i="46" s="1"/>
  <c r="BT67" i="46"/>
  <c r="BS67" i="46"/>
  <c r="BO67" i="46"/>
  <c r="B67" i="46"/>
  <c r="B67" i="44" s="1"/>
  <c r="A67" i="46"/>
  <c r="A65" i="27" s="1"/>
  <c r="EF66" i="46"/>
  <c r="EE66" i="46"/>
  <c r="ED66" i="46"/>
  <c r="BO66" i="46" s="1"/>
  <c r="EC66" i="46"/>
  <c r="BN66" i="46" s="1"/>
  <c r="EB66" i="46"/>
  <c r="BM66" i="46" s="1"/>
  <c r="EA66" i="46"/>
  <c r="BL66" i="46" s="1"/>
  <c r="DZ66" i="46"/>
  <c r="DY66" i="46"/>
  <c r="DX66" i="46"/>
  <c r="DW66" i="46"/>
  <c r="DV66" i="46"/>
  <c r="BG66" i="44" s="1"/>
  <c r="DU66" i="46"/>
  <c r="BF66" i="46" s="1"/>
  <c r="DT66" i="46"/>
  <c r="BE66" i="46" s="1"/>
  <c r="DS66" i="46"/>
  <c r="BD66" i="46" s="1"/>
  <c r="DR66" i="46"/>
  <c r="BC66" i="46" s="1"/>
  <c r="DQ66" i="46"/>
  <c r="DP66" i="46"/>
  <c r="BA66" i="46" s="1"/>
  <c r="DO66" i="46"/>
  <c r="DN66" i="46"/>
  <c r="AY66" i="46" s="1"/>
  <c r="DM66" i="46"/>
  <c r="AX66" i="46" s="1"/>
  <c r="DL66" i="46"/>
  <c r="AW66" i="46" s="1"/>
  <c r="DK66" i="46"/>
  <c r="AV66" i="46" s="1"/>
  <c r="DJ66" i="46"/>
  <c r="DI66" i="46"/>
  <c r="DH66" i="46"/>
  <c r="DG66" i="46"/>
  <c r="DF66" i="46"/>
  <c r="AQ66" i="46" s="1"/>
  <c r="DE66" i="46"/>
  <c r="DD66" i="46"/>
  <c r="AO66" i="46" s="1"/>
  <c r="DC66" i="46"/>
  <c r="AN66" i="46" s="1"/>
  <c r="DB66" i="46"/>
  <c r="DA66" i="46"/>
  <c r="CZ66" i="46"/>
  <c r="CY66" i="46"/>
  <c r="AJ66" i="46" s="1"/>
  <c r="CX66" i="46"/>
  <c r="CW66" i="46"/>
  <c r="AH66" i="46" s="1"/>
  <c r="CV66" i="46"/>
  <c r="AG66" i="46" s="1"/>
  <c r="CU66" i="46"/>
  <c r="AF66" i="46" s="1"/>
  <c r="CT66" i="46"/>
  <c r="AE66" i="46" s="1"/>
  <c r="CS66" i="46"/>
  <c r="CR66" i="46"/>
  <c r="AC66" i="46" s="1"/>
  <c r="CQ66" i="46"/>
  <c r="CP66" i="46"/>
  <c r="AA66" i="46" s="1"/>
  <c r="CO66" i="46"/>
  <c r="CN66" i="46"/>
  <c r="Y66" i="46" s="1"/>
  <c r="CM66" i="46"/>
  <c r="X66" i="46" s="1"/>
  <c r="CL66" i="46"/>
  <c r="CK66" i="46"/>
  <c r="CJ66" i="46"/>
  <c r="CI66" i="46"/>
  <c r="T66" i="46" s="1"/>
  <c r="CH66" i="46"/>
  <c r="S66" i="46" s="1"/>
  <c r="CG66" i="46"/>
  <c r="R66" i="46" s="1"/>
  <c r="CF66" i="46"/>
  <c r="Q66" i="46" s="1"/>
  <c r="CE66" i="46"/>
  <c r="P66" i="46" s="1"/>
  <c r="CD66" i="46"/>
  <c r="O66" i="46" s="1"/>
  <c r="CC66" i="46"/>
  <c r="CB66" i="46"/>
  <c r="M66" i="46" s="1"/>
  <c r="CA66" i="46"/>
  <c r="BZ66" i="46"/>
  <c r="K66" i="46" s="1"/>
  <c r="BY66" i="46"/>
  <c r="BX66" i="46"/>
  <c r="BW66" i="46"/>
  <c r="H66" i="46" s="1"/>
  <c r="BV66" i="46"/>
  <c r="G66" i="46" s="1"/>
  <c r="BU66" i="46"/>
  <c r="BT66" i="46"/>
  <c r="E66" i="46" s="1"/>
  <c r="BS66" i="46"/>
  <c r="BG66" i="46"/>
  <c r="B66" i="46"/>
  <c r="B66" i="44" s="1"/>
  <c r="A66" i="46"/>
  <c r="A66" i="44" s="1"/>
  <c r="EF65" i="46"/>
  <c r="EE65" i="46"/>
  <c r="BP65" i="46" s="1"/>
  <c r="ED65" i="46"/>
  <c r="BO65" i="46" s="1"/>
  <c r="EC65" i="46"/>
  <c r="BN65" i="46" s="1"/>
  <c r="EB65" i="46"/>
  <c r="BM65" i="46" s="1"/>
  <c r="EA65" i="46"/>
  <c r="BL65" i="46" s="1"/>
  <c r="DZ65" i="46"/>
  <c r="BK65" i="46" s="1"/>
  <c r="DY65" i="46"/>
  <c r="DX65" i="46"/>
  <c r="DW65" i="46"/>
  <c r="DV65" i="46"/>
  <c r="BG65" i="46" s="1"/>
  <c r="DU65" i="46"/>
  <c r="DT65" i="46"/>
  <c r="BE65" i="46" s="1"/>
  <c r="DS65" i="46"/>
  <c r="BD65" i="46" s="1"/>
  <c r="DR65" i="46"/>
  <c r="BC65" i="46" s="1"/>
  <c r="DQ65" i="46"/>
  <c r="DP65" i="46"/>
  <c r="DO65" i="46"/>
  <c r="AZ65" i="46" s="1"/>
  <c r="DN65" i="46"/>
  <c r="DM65" i="46"/>
  <c r="AX65" i="46" s="1"/>
  <c r="DL65" i="46"/>
  <c r="DK65" i="46"/>
  <c r="AV65" i="46" s="1"/>
  <c r="DJ65" i="46"/>
  <c r="AU65" i="46" s="1"/>
  <c r="DI65" i="46"/>
  <c r="AT65" i="46" s="1"/>
  <c r="DH65" i="46"/>
  <c r="DG65" i="46"/>
  <c r="DF65" i="46"/>
  <c r="AQ65" i="46" s="1"/>
  <c r="DE65" i="46"/>
  <c r="AP65" i="46" s="1"/>
  <c r="DD65" i="46"/>
  <c r="AO65" i="46" s="1"/>
  <c r="DC65" i="46"/>
  <c r="AN65" i="46" s="1"/>
  <c r="DB65" i="46"/>
  <c r="AM65" i="46" s="1"/>
  <c r="DA65" i="46"/>
  <c r="AL65" i="46" s="1"/>
  <c r="CZ65" i="46"/>
  <c r="CY65" i="46"/>
  <c r="AJ65" i="46" s="1"/>
  <c r="CX65" i="46"/>
  <c r="CW65" i="46"/>
  <c r="CV65" i="46"/>
  <c r="CU65" i="46"/>
  <c r="AF65" i="46" s="1"/>
  <c r="CT65" i="46"/>
  <c r="CS65" i="46"/>
  <c r="AD65" i="46" s="1"/>
  <c r="CR65" i="46"/>
  <c r="CQ65" i="46"/>
  <c r="AB65" i="46" s="1"/>
  <c r="CP65" i="46"/>
  <c r="CO65" i="46"/>
  <c r="Z65" i="46" s="1"/>
  <c r="CN65" i="46"/>
  <c r="Y65" i="46" s="1"/>
  <c r="CM65" i="46"/>
  <c r="X65" i="46" s="1"/>
  <c r="CL65" i="46"/>
  <c r="W65" i="46" s="1"/>
  <c r="CK65" i="46"/>
  <c r="V65" i="46" s="1"/>
  <c r="CJ65" i="46"/>
  <c r="CI65" i="46"/>
  <c r="T65" i="46" s="1"/>
  <c r="CH65" i="46"/>
  <c r="S65" i="46" s="1"/>
  <c r="CG65" i="46"/>
  <c r="CF65" i="46"/>
  <c r="Q65" i="46" s="1"/>
  <c r="CE65" i="46"/>
  <c r="P65" i="46" s="1"/>
  <c r="CD65" i="46"/>
  <c r="O65" i="46" s="1"/>
  <c r="CC65" i="46"/>
  <c r="CB65" i="46"/>
  <c r="CA65" i="46"/>
  <c r="BZ65" i="46"/>
  <c r="K65" i="46" s="1"/>
  <c r="BY65" i="46"/>
  <c r="BX65" i="46"/>
  <c r="I65" i="46" s="1"/>
  <c r="BW65" i="46"/>
  <c r="H65" i="46" s="1"/>
  <c r="BV65" i="46"/>
  <c r="BU65" i="46"/>
  <c r="BT65" i="46"/>
  <c r="BS65" i="46"/>
  <c r="D65" i="46" s="1"/>
  <c r="B65" i="46"/>
  <c r="B65" i="44" s="1"/>
  <c r="A65" i="46"/>
  <c r="C65" i="46" s="1"/>
  <c r="C65" i="44" s="1"/>
  <c r="EF64" i="46"/>
  <c r="EE64" i="46"/>
  <c r="ED64" i="46"/>
  <c r="BO64" i="44" s="1"/>
  <c r="EC64" i="46"/>
  <c r="BN64" i="46" s="1"/>
  <c r="EB64" i="46"/>
  <c r="EA64" i="46"/>
  <c r="DZ64" i="46"/>
  <c r="BK64" i="46" s="1"/>
  <c r="DY64" i="46"/>
  <c r="DX64" i="46"/>
  <c r="DW64" i="46"/>
  <c r="BH64" i="46" s="1"/>
  <c r="DV64" i="46"/>
  <c r="BG64" i="46" s="1"/>
  <c r="DU64" i="46"/>
  <c r="DT64" i="46"/>
  <c r="DS64" i="46"/>
  <c r="BD64" i="46" s="1"/>
  <c r="DR64" i="46"/>
  <c r="DQ64" i="46"/>
  <c r="BB64" i="46" s="1"/>
  <c r="DP64" i="46"/>
  <c r="BA64" i="46" s="1"/>
  <c r="DO64" i="46"/>
  <c r="AZ64" i="46" s="1"/>
  <c r="DN64" i="46"/>
  <c r="DM64" i="46"/>
  <c r="AX64" i="46" s="1"/>
  <c r="DL64" i="46"/>
  <c r="DK64" i="46"/>
  <c r="DJ64" i="46"/>
  <c r="AU64" i="46" s="1"/>
  <c r="DI64" i="46"/>
  <c r="AT64" i="46" s="1"/>
  <c r="DH64" i="46"/>
  <c r="AS64" i="46" s="1"/>
  <c r="DG64" i="46"/>
  <c r="AR64" i="46" s="1"/>
  <c r="DF64" i="46"/>
  <c r="AQ64" i="46" s="1"/>
  <c r="DE64" i="46"/>
  <c r="DD64" i="46"/>
  <c r="DC64" i="46"/>
  <c r="AN64" i="46" s="1"/>
  <c r="DB64" i="46"/>
  <c r="DA64" i="46"/>
  <c r="CZ64" i="46"/>
  <c r="CY64" i="46"/>
  <c r="AJ64" i="46" s="1"/>
  <c r="CX64" i="46"/>
  <c r="AI64" i="46" s="1"/>
  <c r="CW64" i="46"/>
  <c r="CV64" i="46"/>
  <c r="CU64" i="46"/>
  <c r="AF64" i="46" s="1"/>
  <c r="CT64" i="46"/>
  <c r="AE64" i="46" s="1"/>
  <c r="CS64" i="46"/>
  <c r="AD64" i="46" s="1"/>
  <c r="CR64" i="46"/>
  <c r="AC64" i="46" s="1"/>
  <c r="CQ64" i="46"/>
  <c r="AB64" i="46" s="1"/>
  <c r="CP64" i="46"/>
  <c r="CO64" i="46"/>
  <c r="Z64" i="46" s="1"/>
  <c r="CN64" i="46"/>
  <c r="CM64" i="46"/>
  <c r="CL64" i="46"/>
  <c r="W64" i="46" s="1"/>
  <c r="CK64" i="46"/>
  <c r="CJ64" i="46"/>
  <c r="CI64" i="46"/>
  <c r="T64" i="46" s="1"/>
  <c r="CH64" i="46"/>
  <c r="S64" i="46" s="1"/>
  <c r="CG64" i="46"/>
  <c r="R64" i="46" s="1"/>
  <c r="CF64" i="46"/>
  <c r="CE64" i="46"/>
  <c r="P64" i="46" s="1"/>
  <c r="CD64" i="46"/>
  <c r="CC64" i="46"/>
  <c r="CB64" i="46"/>
  <c r="CA64" i="46"/>
  <c r="BZ64" i="46"/>
  <c r="K64" i="46" s="1"/>
  <c r="BY64" i="46"/>
  <c r="J64" i="46" s="1"/>
  <c r="BX64" i="46"/>
  <c r="BW64" i="46"/>
  <c r="BV64" i="46"/>
  <c r="G64" i="46" s="1"/>
  <c r="BU64" i="46"/>
  <c r="BT64" i="46"/>
  <c r="BS64" i="46"/>
  <c r="D64" i="46" s="1"/>
  <c r="BO64" i="46"/>
  <c r="B64" i="46"/>
  <c r="B64" i="44" s="1"/>
  <c r="A64" i="46"/>
  <c r="A62" i="27" s="1"/>
  <c r="EF63" i="46"/>
  <c r="EE63" i="46"/>
  <c r="BP63" i="46" s="1"/>
  <c r="ED63" i="46"/>
  <c r="BO63" i="44" s="1"/>
  <c r="EC63" i="46"/>
  <c r="EB63" i="46"/>
  <c r="BM63" i="46" s="1"/>
  <c r="EA63" i="46"/>
  <c r="BL63" i="46" s="1"/>
  <c r="DZ63" i="46"/>
  <c r="BK63" i="46" s="1"/>
  <c r="DY63" i="46"/>
  <c r="BJ63" i="46" s="1"/>
  <c r="DX63" i="46"/>
  <c r="DW63" i="46"/>
  <c r="BH63" i="46" s="1"/>
  <c r="DV63" i="46"/>
  <c r="DU63" i="46"/>
  <c r="DT63" i="46"/>
  <c r="BE63" i="46" s="1"/>
  <c r="DS63" i="46"/>
  <c r="BD63" i="46" s="1"/>
  <c r="DR63" i="46"/>
  <c r="DQ63" i="46"/>
  <c r="BB63" i="46" s="1"/>
  <c r="DP63" i="46"/>
  <c r="DO63" i="46"/>
  <c r="AZ63" i="46" s="1"/>
  <c r="DN63" i="46"/>
  <c r="AY63" i="46" s="1"/>
  <c r="DM63" i="46"/>
  <c r="AX63" i="46" s="1"/>
  <c r="DL63" i="46"/>
  <c r="AW63" i="46" s="1"/>
  <c r="DK63" i="46"/>
  <c r="DJ63" i="46"/>
  <c r="AU63" i="46" s="1"/>
  <c r="DI63" i="46"/>
  <c r="AT63" i="46" s="1"/>
  <c r="DH63" i="46"/>
  <c r="DG63" i="46"/>
  <c r="AR63" i="46" s="1"/>
  <c r="DF63" i="46"/>
  <c r="DE63" i="46"/>
  <c r="DD63" i="46"/>
  <c r="AO63" i="46" s="1"/>
  <c r="DC63" i="46"/>
  <c r="DB63" i="46"/>
  <c r="DA63" i="46"/>
  <c r="AL63" i="46" s="1"/>
  <c r="CZ63" i="46"/>
  <c r="CY63" i="46"/>
  <c r="AJ63" i="46" s="1"/>
  <c r="CX63" i="46"/>
  <c r="AI63" i="46" s="1"/>
  <c r="CW63" i="46"/>
  <c r="AH63" i="46" s="1"/>
  <c r="CV63" i="46"/>
  <c r="AG63" i="46" s="1"/>
  <c r="CU63" i="46"/>
  <c r="AF63" i="46" s="1"/>
  <c r="CT63" i="46"/>
  <c r="CS63" i="46"/>
  <c r="AD63" i="46" s="1"/>
  <c r="CR63" i="46"/>
  <c r="CQ63" i="46"/>
  <c r="AB63" i="46" s="1"/>
  <c r="CP63" i="46"/>
  <c r="AA63" i="46" s="1"/>
  <c r="CO63" i="46"/>
  <c r="CN63" i="46"/>
  <c r="Y63" i="46" s="1"/>
  <c r="CM63" i="46"/>
  <c r="X63" i="46" s="1"/>
  <c r="CL63" i="46"/>
  <c r="W63" i="46" s="1"/>
  <c r="CK63" i="46"/>
  <c r="V63" i="46" s="1"/>
  <c r="CJ63" i="46"/>
  <c r="CI63" i="46"/>
  <c r="T63" i="46" s="1"/>
  <c r="CH63" i="46"/>
  <c r="CG63" i="46"/>
  <c r="CF63" i="46"/>
  <c r="Q63" i="46" s="1"/>
  <c r="CE63" i="46"/>
  <c r="P63" i="46" s="1"/>
  <c r="CD63" i="46"/>
  <c r="O63" i="46" s="1"/>
  <c r="CC63" i="46"/>
  <c r="N63" i="46" s="1"/>
  <c r="CB63" i="46"/>
  <c r="CA63" i="46"/>
  <c r="L63" i="46" s="1"/>
  <c r="BZ63" i="46"/>
  <c r="K63" i="46" s="1"/>
  <c r="BY63" i="46"/>
  <c r="BX63" i="46"/>
  <c r="I63" i="46" s="1"/>
  <c r="BW63" i="46"/>
  <c r="BV63" i="46"/>
  <c r="G63" i="46" s="1"/>
  <c r="BU63" i="46"/>
  <c r="F63" i="46" s="1"/>
  <c r="BT63" i="46"/>
  <c r="BS63" i="46"/>
  <c r="D63" i="46" s="1"/>
  <c r="B63" i="46"/>
  <c r="B63" i="44" s="1"/>
  <c r="A63" i="46"/>
  <c r="EF62" i="46"/>
  <c r="BQ62" i="46" s="1"/>
  <c r="EE62" i="46"/>
  <c r="ED62" i="46"/>
  <c r="EC62" i="46"/>
  <c r="BN62" i="46" s="1"/>
  <c r="EB62" i="46"/>
  <c r="EA62" i="46"/>
  <c r="BL62" i="46" s="1"/>
  <c r="DZ62" i="46"/>
  <c r="BK62" i="46" s="1"/>
  <c r="DY62" i="46"/>
  <c r="DX62" i="46"/>
  <c r="DW62" i="46"/>
  <c r="BH62" i="46" s="1"/>
  <c r="DV62" i="46"/>
  <c r="BG62" i="46" s="1"/>
  <c r="DU62" i="46"/>
  <c r="DT62" i="46"/>
  <c r="BE62" i="46" s="1"/>
  <c r="DS62" i="46"/>
  <c r="BD62" i="46" s="1"/>
  <c r="DR62" i="46"/>
  <c r="BC62" i="46" s="1"/>
  <c r="DQ62" i="46"/>
  <c r="DP62" i="46"/>
  <c r="BA62" i="46" s="1"/>
  <c r="DO62" i="46"/>
  <c r="AZ62" i="46" s="1"/>
  <c r="DN62" i="46"/>
  <c r="DM62" i="46"/>
  <c r="AX62" i="46" s="1"/>
  <c r="DL62" i="46"/>
  <c r="DK62" i="46"/>
  <c r="AV62" i="46" s="1"/>
  <c r="DJ62" i="46"/>
  <c r="AU62" i="46" s="1"/>
  <c r="DI62" i="46"/>
  <c r="AT62" i="46" s="1"/>
  <c r="DH62" i="46"/>
  <c r="DG62" i="46"/>
  <c r="AR62" i="46" s="1"/>
  <c r="DF62" i="46"/>
  <c r="DE62" i="46"/>
  <c r="DD62" i="46"/>
  <c r="AO62" i="46" s="1"/>
  <c r="DC62" i="46"/>
  <c r="AN62" i="46" s="1"/>
  <c r="DB62" i="46"/>
  <c r="AM62" i="46" s="1"/>
  <c r="DA62" i="46"/>
  <c r="CZ62" i="46"/>
  <c r="AK62" i="46" s="1"/>
  <c r="CY62" i="46"/>
  <c r="CX62" i="46"/>
  <c r="AI62" i="46" s="1"/>
  <c r="CW62" i="46"/>
  <c r="CV62" i="46"/>
  <c r="AG62" i="46" s="1"/>
  <c r="CU62" i="46"/>
  <c r="AF62" i="46" s="1"/>
  <c r="CT62" i="46"/>
  <c r="AE62" i="46" s="1"/>
  <c r="CS62" i="46"/>
  <c r="CR62" i="46"/>
  <c r="AC62" i="46" s="1"/>
  <c r="CQ62" i="46"/>
  <c r="CP62" i="46"/>
  <c r="AA62" i="46" s="1"/>
  <c r="CO62" i="46"/>
  <c r="CN62" i="46"/>
  <c r="Y62" i="46" s="1"/>
  <c r="CM62" i="46"/>
  <c r="X62" i="46" s="1"/>
  <c r="CL62" i="46"/>
  <c r="W62" i="46" s="1"/>
  <c r="CK62" i="46"/>
  <c r="V62" i="46" s="1"/>
  <c r="CJ62" i="46"/>
  <c r="CI62" i="46"/>
  <c r="CH62" i="46"/>
  <c r="S62" i="46" s="1"/>
  <c r="CG62" i="46"/>
  <c r="R62" i="46" s="1"/>
  <c r="CF62" i="46"/>
  <c r="Q62" i="46" s="1"/>
  <c r="CE62" i="46"/>
  <c r="P62" i="46" s="1"/>
  <c r="CD62" i="46"/>
  <c r="O62" i="46" s="1"/>
  <c r="CC62" i="46"/>
  <c r="CB62" i="46"/>
  <c r="M62" i="46" s="1"/>
  <c r="CA62" i="46"/>
  <c r="L62" i="46" s="1"/>
  <c r="BZ62" i="46"/>
  <c r="K62" i="46" s="1"/>
  <c r="BY62" i="46"/>
  <c r="J62" i="46" s="1"/>
  <c r="BX62" i="46"/>
  <c r="BW62" i="46"/>
  <c r="H62" i="46" s="1"/>
  <c r="BV62" i="46"/>
  <c r="G62" i="46" s="1"/>
  <c r="BU62" i="46"/>
  <c r="BT62" i="46"/>
  <c r="BS62" i="46"/>
  <c r="D62" i="46" s="1"/>
  <c r="B62" i="46"/>
  <c r="B62" i="44" s="1"/>
  <c r="A62" i="46"/>
  <c r="A60" i="27" s="1"/>
  <c r="EF61" i="46"/>
  <c r="BQ61" i="46" s="1"/>
  <c r="EE61" i="46"/>
  <c r="BP61" i="46" s="1"/>
  <c r="ED61" i="46"/>
  <c r="BO61" i="44" s="1"/>
  <c r="EC61" i="46"/>
  <c r="BN61" i="44" s="1"/>
  <c r="EB61" i="46"/>
  <c r="BM61" i="44" s="1"/>
  <c r="EA61" i="46"/>
  <c r="BL61" i="46" s="1"/>
  <c r="DZ61" i="46"/>
  <c r="DY61" i="46"/>
  <c r="DX61" i="46"/>
  <c r="DW61" i="46"/>
  <c r="BH61" i="46" s="1"/>
  <c r="DV61" i="46"/>
  <c r="BG61" i="46" s="1"/>
  <c r="DU61" i="46"/>
  <c r="DT61" i="46"/>
  <c r="BE61" i="46" s="1"/>
  <c r="DS61" i="46"/>
  <c r="BD61" i="46" s="1"/>
  <c r="DR61" i="46"/>
  <c r="DQ61" i="46"/>
  <c r="BB61" i="46" s="1"/>
  <c r="DP61" i="46"/>
  <c r="DO61" i="46"/>
  <c r="AZ61" i="46" s="1"/>
  <c r="DN61" i="46"/>
  <c r="DM61" i="46"/>
  <c r="DL61" i="46"/>
  <c r="DK61" i="46"/>
  <c r="AV61" i="46" s="1"/>
  <c r="DJ61" i="46"/>
  <c r="DI61" i="46"/>
  <c r="AT61" i="46" s="1"/>
  <c r="DH61" i="46"/>
  <c r="DG61" i="46"/>
  <c r="DF61" i="46"/>
  <c r="AQ61" i="46" s="1"/>
  <c r="DE61" i="46"/>
  <c r="DD61" i="46"/>
  <c r="AO61" i="46" s="1"/>
  <c r="DC61" i="46"/>
  <c r="AN61" i="44" s="1"/>
  <c r="DB61" i="46"/>
  <c r="DA61" i="46"/>
  <c r="CZ61" i="46"/>
  <c r="AK61" i="46" s="1"/>
  <c r="CY61" i="46"/>
  <c r="AJ61" i="46" s="1"/>
  <c r="CX61" i="46"/>
  <c r="CW61" i="46"/>
  <c r="CV61" i="46"/>
  <c r="AG61" i="46" s="1"/>
  <c r="CU61" i="46"/>
  <c r="AF61" i="46" s="1"/>
  <c r="CT61" i="46"/>
  <c r="CS61" i="46"/>
  <c r="AD61" i="46" s="1"/>
  <c r="CR61" i="46"/>
  <c r="CQ61" i="46"/>
  <c r="CP61" i="46"/>
  <c r="AA61" i="46" s="1"/>
  <c r="CO61" i="46"/>
  <c r="Z61" i="46" s="1"/>
  <c r="CN61" i="46"/>
  <c r="CM61" i="46"/>
  <c r="X61" i="46" s="1"/>
  <c r="CL61" i="46"/>
  <c r="CK61" i="46"/>
  <c r="V61" i="46" s="1"/>
  <c r="CJ61" i="46"/>
  <c r="U61" i="46" s="1"/>
  <c r="CI61" i="46"/>
  <c r="CH61" i="46"/>
  <c r="S61" i="46" s="1"/>
  <c r="CG61" i="46"/>
  <c r="CF61" i="46"/>
  <c r="Q61" i="46" s="1"/>
  <c r="CE61" i="46"/>
  <c r="CD61" i="46"/>
  <c r="CC61" i="46"/>
  <c r="CB61" i="46"/>
  <c r="M61" i="46" s="1"/>
  <c r="CA61" i="46"/>
  <c r="BZ61" i="46"/>
  <c r="K61" i="46" s="1"/>
  <c r="BY61" i="46"/>
  <c r="BX61" i="46"/>
  <c r="I61" i="46" s="1"/>
  <c r="BW61" i="46"/>
  <c r="H61" i="46" s="1"/>
  <c r="BV61" i="46"/>
  <c r="BU61" i="46"/>
  <c r="F61" i="46" s="1"/>
  <c r="BT61" i="46"/>
  <c r="BS61" i="46"/>
  <c r="D61" i="46" s="1"/>
  <c r="BO61" i="46"/>
  <c r="BN61" i="46"/>
  <c r="BM61" i="46"/>
  <c r="AN61" i="46"/>
  <c r="B61" i="46"/>
  <c r="B61" i="44" s="1"/>
  <c r="A61" i="46"/>
  <c r="A59" i="27" s="1"/>
  <c r="EF60" i="46"/>
  <c r="BQ60" i="46" s="1"/>
  <c r="EE60" i="46"/>
  <c r="BP60" i="46" s="1"/>
  <c r="ED60" i="46"/>
  <c r="BO60" i="46" s="1"/>
  <c r="EC60" i="46"/>
  <c r="BN60" i="46" s="1"/>
  <c r="EB60" i="46"/>
  <c r="BM60" i="46" s="1"/>
  <c r="EA60" i="46"/>
  <c r="BL60" i="46" s="1"/>
  <c r="DZ60" i="46"/>
  <c r="DY60" i="46"/>
  <c r="DX60" i="46"/>
  <c r="BI60" i="46" s="1"/>
  <c r="DW60" i="46"/>
  <c r="DV60" i="46"/>
  <c r="BG60" i="46" s="1"/>
  <c r="DU60" i="46"/>
  <c r="DT60" i="46"/>
  <c r="DS60" i="46"/>
  <c r="BD60" i="46" s="1"/>
  <c r="DR60" i="46"/>
  <c r="DQ60" i="46"/>
  <c r="DP60" i="46"/>
  <c r="BA60" i="46" s="1"/>
  <c r="DO60" i="46"/>
  <c r="DN60" i="46"/>
  <c r="AY60" i="46" s="1"/>
  <c r="DM60" i="46"/>
  <c r="AX60" i="46" s="1"/>
  <c r="DL60" i="46"/>
  <c r="AW60" i="46" s="1"/>
  <c r="DK60" i="46"/>
  <c r="DJ60" i="46"/>
  <c r="DI60" i="46"/>
  <c r="DH60" i="46"/>
  <c r="AS60" i="46" s="1"/>
  <c r="DG60" i="46"/>
  <c r="AR60" i="46" s="1"/>
  <c r="DF60" i="46"/>
  <c r="AQ60" i="46" s="1"/>
  <c r="DE60" i="46"/>
  <c r="AP60" i="46" s="1"/>
  <c r="DD60" i="46"/>
  <c r="DC60" i="46"/>
  <c r="AN60" i="46" s="1"/>
  <c r="DB60" i="46"/>
  <c r="AM60" i="46" s="1"/>
  <c r="DA60" i="46"/>
  <c r="AL60" i="46" s="1"/>
  <c r="CZ60" i="46"/>
  <c r="AK60" i="46" s="1"/>
  <c r="CY60" i="46"/>
  <c r="AJ60" i="46" s="1"/>
  <c r="CX60" i="46"/>
  <c r="AI60" i="46" s="1"/>
  <c r="CW60" i="46"/>
  <c r="CV60" i="46"/>
  <c r="AG60" i="46" s="1"/>
  <c r="CU60" i="46"/>
  <c r="AF60" i="46" s="1"/>
  <c r="CT60" i="46"/>
  <c r="AE60" i="46" s="1"/>
  <c r="CS60" i="46"/>
  <c r="AD60" i="46" s="1"/>
  <c r="CR60" i="46"/>
  <c r="CQ60" i="46"/>
  <c r="AB60" i="46" s="1"/>
  <c r="CP60" i="46"/>
  <c r="AA60" i="46" s="1"/>
  <c r="CO60" i="46"/>
  <c r="Z60" i="46" s="1"/>
  <c r="CN60" i="46"/>
  <c r="CM60" i="46"/>
  <c r="X60" i="46" s="1"/>
  <c r="CL60" i="46"/>
  <c r="W60" i="46" s="1"/>
  <c r="CK60" i="46"/>
  <c r="CJ60" i="46"/>
  <c r="U60" i="46" s="1"/>
  <c r="CI60" i="46"/>
  <c r="CH60" i="46"/>
  <c r="CG60" i="46"/>
  <c r="R60" i="46" s="1"/>
  <c r="CF60" i="46"/>
  <c r="Q60" i="46" s="1"/>
  <c r="CE60" i="46"/>
  <c r="P60" i="46" s="1"/>
  <c r="CD60" i="46"/>
  <c r="CC60" i="46"/>
  <c r="N60" i="46" s="1"/>
  <c r="CB60" i="46"/>
  <c r="M60" i="46" s="1"/>
  <c r="CA60" i="46"/>
  <c r="BZ60" i="46"/>
  <c r="K60" i="46" s="1"/>
  <c r="BY60" i="46"/>
  <c r="BX60" i="46"/>
  <c r="I60" i="46" s="1"/>
  <c r="BW60" i="46"/>
  <c r="H60" i="46" s="1"/>
  <c r="BV60" i="46"/>
  <c r="G60" i="46" s="1"/>
  <c r="BU60" i="46"/>
  <c r="F60" i="46" s="1"/>
  <c r="BT60" i="46"/>
  <c r="E60" i="46" s="1"/>
  <c r="BS60" i="46"/>
  <c r="B60" i="46"/>
  <c r="B60" i="44" s="1"/>
  <c r="A60" i="46"/>
  <c r="A58" i="27" s="1"/>
  <c r="EF59" i="46"/>
  <c r="BQ59" i="46" s="1"/>
  <c r="EE59" i="46"/>
  <c r="ED59" i="46"/>
  <c r="BO59" i="44" s="1"/>
  <c r="EC59" i="46"/>
  <c r="EB59" i="46"/>
  <c r="BM59" i="46" s="1"/>
  <c r="EA59" i="46"/>
  <c r="DZ59" i="46"/>
  <c r="BK59" i="46" s="1"/>
  <c r="DY59" i="46"/>
  <c r="BJ59" i="46" s="1"/>
  <c r="DX59" i="46"/>
  <c r="DW59" i="46"/>
  <c r="BH59" i="46" s="1"/>
  <c r="DV59" i="46"/>
  <c r="BG59" i="46" s="1"/>
  <c r="DU59" i="46"/>
  <c r="BF59" i="46" s="1"/>
  <c r="DT59" i="46"/>
  <c r="BE59" i="46" s="1"/>
  <c r="DS59" i="46"/>
  <c r="BD59" i="46" s="1"/>
  <c r="DR59" i="46"/>
  <c r="BC59" i="46" s="1"/>
  <c r="DQ59" i="46"/>
  <c r="DP59" i="46"/>
  <c r="BA59" i="46" s="1"/>
  <c r="DO59" i="46"/>
  <c r="DN59" i="46"/>
  <c r="DM59" i="46"/>
  <c r="AX59" i="46" s="1"/>
  <c r="DL59" i="46"/>
  <c r="AW59" i="46" s="1"/>
  <c r="DK59" i="46"/>
  <c r="DJ59" i="46"/>
  <c r="AU59" i="46" s="1"/>
  <c r="DI59" i="46"/>
  <c r="DH59" i="46"/>
  <c r="AS59" i="46" s="1"/>
  <c r="DG59" i="46"/>
  <c r="DF59" i="46"/>
  <c r="DE59" i="46"/>
  <c r="DD59" i="46"/>
  <c r="AO59" i="46" s="1"/>
  <c r="DC59" i="46"/>
  <c r="AN59" i="46" s="1"/>
  <c r="DB59" i="46"/>
  <c r="DA59" i="46"/>
  <c r="AL59" i="46" s="1"/>
  <c r="CZ59" i="46"/>
  <c r="AK59" i="46" s="1"/>
  <c r="CY59" i="46"/>
  <c r="AJ59" i="46" s="1"/>
  <c r="CX59" i="46"/>
  <c r="CW59" i="46"/>
  <c r="AH59" i="46" s="1"/>
  <c r="CV59" i="46"/>
  <c r="AG59" i="46" s="1"/>
  <c r="CU59" i="46"/>
  <c r="CT59" i="46"/>
  <c r="AE59" i="46" s="1"/>
  <c r="CS59" i="46"/>
  <c r="CR59" i="46"/>
  <c r="AC59" i="46" s="1"/>
  <c r="CQ59" i="46"/>
  <c r="AB59" i="46" s="1"/>
  <c r="CP59" i="46"/>
  <c r="AA59" i="46" s="1"/>
  <c r="CO59" i="46"/>
  <c r="CN59" i="46"/>
  <c r="Y59" i="46" s="1"/>
  <c r="CM59" i="46"/>
  <c r="CL59" i="46"/>
  <c r="CK59" i="46"/>
  <c r="CJ59" i="46"/>
  <c r="U59" i="46" s="1"/>
  <c r="CI59" i="46"/>
  <c r="T59" i="46" s="1"/>
  <c r="CH59" i="46"/>
  <c r="S59" i="46" s="1"/>
  <c r="CG59" i="46"/>
  <c r="R59" i="46" s="1"/>
  <c r="CF59" i="46"/>
  <c r="Q59" i="46" s="1"/>
  <c r="CE59" i="46"/>
  <c r="P59" i="46" s="1"/>
  <c r="CD59" i="46"/>
  <c r="CC59" i="46"/>
  <c r="CB59" i="46"/>
  <c r="CA59" i="46"/>
  <c r="L59" i="46" s="1"/>
  <c r="BZ59" i="46"/>
  <c r="K59" i="46" s="1"/>
  <c r="BY59" i="46"/>
  <c r="BX59" i="46"/>
  <c r="BW59" i="46"/>
  <c r="H59" i="46" s="1"/>
  <c r="BV59" i="46"/>
  <c r="G59" i="46" s="1"/>
  <c r="BU59" i="46"/>
  <c r="F59" i="46" s="1"/>
  <c r="BT59" i="46"/>
  <c r="E59" i="46" s="1"/>
  <c r="BS59" i="46"/>
  <c r="D59" i="46" s="1"/>
  <c r="BO59" i="46"/>
  <c r="B59" i="46"/>
  <c r="B59" i="44" s="1"/>
  <c r="A59" i="46"/>
  <c r="A57" i="27" s="1"/>
  <c r="EF58" i="46"/>
  <c r="BQ58" i="46" s="1"/>
  <c r="EE58" i="46"/>
  <c r="BP58" i="46" s="1"/>
  <c r="ED58" i="46"/>
  <c r="EC58" i="46"/>
  <c r="BN58" i="46" s="1"/>
  <c r="EB58" i="46"/>
  <c r="BM58" i="46" s="1"/>
  <c r="EA58" i="46"/>
  <c r="BL58" i="46" s="1"/>
  <c r="DZ58" i="46"/>
  <c r="DY58" i="46"/>
  <c r="DX58" i="46"/>
  <c r="BI58" i="46" s="1"/>
  <c r="DW58" i="46"/>
  <c r="DV58" i="46"/>
  <c r="DU58" i="46"/>
  <c r="DT58" i="46"/>
  <c r="BE58" i="46" s="1"/>
  <c r="DS58" i="46"/>
  <c r="BD58" i="46" s="1"/>
  <c r="DR58" i="46"/>
  <c r="BC58" i="46" s="1"/>
  <c r="DQ58" i="46"/>
  <c r="DP58" i="46"/>
  <c r="BA58" i="46" s="1"/>
  <c r="DO58" i="46"/>
  <c r="AZ58" i="46" s="1"/>
  <c r="DN58" i="46"/>
  <c r="DM58" i="46"/>
  <c r="AX58" i="46" s="1"/>
  <c r="DL58" i="46"/>
  <c r="AW58" i="46" s="1"/>
  <c r="DK58" i="46"/>
  <c r="AV58" i="46" s="1"/>
  <c r="DJ58" i="46"/>
  <c r="DI58" i="46"/>
  <c r="DH58" i="46"/>
  <c r="DG58" i="46"/>
  <c r="DF58" i="46"/>
  <c r="AQ58" i="46" s="1"/>
  <c r="DE58" i="46"/>
  <c r="AP58" i="46" s="1"/>
  <c r="DD58" i="46"/>
  <c r="AO58" i="46" s="1"/>
  <c r="DC58" i="46"/>
  <c r="DB58" i="46"/>
  <c r="AM58" i="46" s="1"/>
  <c r="DA58" i="46"/>
  <c r="CZ58" i="46"/>
  <c r="CY58" i="46"/>
  <c r="AJ58" i="46" s="1"/>
  <c r="CX58" i="46"/>
  <c r="CW58" i="46"/>
  <c r="AH58" i="46" s="1"/>
  <c r="CV58" i="46"/>
  <c r="CU58" i="46"/>
  <c r="CT58" i="46"/>
  <c r="AE58" i="46" s="1"/>
  <c r="CS58" i="46"/>
  <c r="CR58" i="46"/>
  <c r="CQ58" i="46"/>
  <c r="AB58" i="46" s="1"/>
  <c r="CP58" i="46"/>
  <c r="AA58" i="46" s="1"/>
  <c r="CO58" i="46"/>
  <c r="Z58" i="46" s="1"/>
  <c r="CN58" i="46"/>
  <c r="Y58" i="46" s="1"/>
  <c r="CM58" i="46"/>
  <c r="X58" i="46" s="1"/>
  <c r="CL58" i="46"/>
  <c r="CK58" i="46"/>
  <c r="V58" i="46" s="1"/>
  <c r="CJ58" i="46"/>
  <c r="CI58" i="46"/>
  <c r="T58" i="46" s="1"/>
  <c r="CH58" i="46"/>
  <c r="CG58" i="46"/>
  <c r="CF58" i="46"/>
  <c r="Q58" i="46" s="1"/>
  <c r="CE58" i="46"/>
  <c r="P58" i="46" s="1"/>
  <c r="CD58" i="46"/>
  <c r="O58" i="46" s="1"/>
  <c r="CC58" i="46"/>
  <c r="N58" i="46" s="1"/>
  <c r="CB58" i="46"/>
  <c r="M58" i="46" s="1"/>
  <c r="CA58" i="46"/>
  <c r="L58" i="46" s="1"/>
  <c r="BZ58" i="46"/>
  <c r="K58" i="46" s="1"/>
  <c r="BY58" i="46"/>
  <c r="J58" i="46" s="1"/>
  <c r="BX58" i="46"/>
  <c r="BW58" i="46"/>
  <c r="H58" i="46" s="1"/>
  <c r="BV58" i="46"/>
  <c r="G58" i="46" s="1"/>
  <c r="BU58" i="46"/>
  <c r="BT58" i="46"/>
  <c r="BS58" i="46"/>
  <c r="D58" i="46" s="1"/>
  <c r="B58" i="46"/>
  <c r="B58" i="44" s="1"/>
  <c r="A58" i="46"/>
  <c r="A56" i="27" s="1"/>
  <c r="EF57" i="46"/>
  <c r="BQ57" i="46" s="1"/>
  <c r="EE57" i="46"/>
  <c r="BP57" i="46" s="1"/>
  <c r="ED57" i="46"/>
  <c r="EC57" i="46"/>
  <c r="BN57" i="46" s="1"/>
  <c r="EB57" i="46"/>
  <c r="EA57" i="46"/>
  <c r="DZ57" i="46"/>
  <c r="BK57" i="46" s="1"/>
  <c r="DY57" i="46"/>
  <c r="BJ57" i="46" s="1"/>
  <c r="DX57" i="46"/>
  <c r="BI57" i="46" s="1"/>
  <c r="DW57" i="46"/>
  <c r="BH57" i="46" s="1"/>
  <c r="DV57" i="46"/>
  <c r="BG57" i="46" s="1"/>
  <c r="DU57" i="46"/>
  <c r="DT57" i="46"/>
  <c r="BE57" i="46" s="1"/>
  <c r="DS57" i="46"/>
  <c r="BD57" i="46" s="1"/>
  <c r="DR57" i="46"/>
  <c r="BC57" i="46" s="1"/>
  <c r="DQ57" i="46"/>
  <c r="BB57" i="46" s="1"/>
  <c r="DP57" i="46"/>
  <c r="BA57" i="46" s="1"/>
  <c r="DO57" i="46"/>
  <c r="AZ57" i="46" s="1"/>
  <c r="DN57" i="46"/>
  <c r="AY57" i="46" s="1"/>
  <c r="DM57" i="46"/>
  <c r="AX57" i="46" s="1"/>
  <c r="DL57" i="46"/>
  <c r="DK57" i="46"/>
  <c r="DJ57" i="46"/>
  <c r="AU57" i="46" s="1"/>
  <c r="DI57" i="46"/>
  <c r="DH57" i="46"/>
  <c r="AS57" i="46" s="1"/>
  <c r="DG57" i="46"/>
  <c r="AR57" i="46" s="1"/>
  <c r="DF57" i="46"/>
  <c r="DE57" i="46"/>
  <c r="AP57" i="46" s="1"/>
  <c r="DD57" i="46"/>
  <c r="AO57" i="46" s="1"/>
  <c r="DC57" i="46"/>
  <c r="AN57" i="46" s="1"/>
  <c r="DB57" i="46"/>
  <c r="AM57" i="46" s="1"/>
  <c r="DA57" i="46"/>
  <c r="AL57" i="46" s="1"/>
  <c r="CZ57" i="46"/>
  <c r="AK57" i="46" s="1"/>
  <c r="CY57" i="46"/>
  <c r="AJ57" i="46" s="1"/>
  <c r="CX57" i="46"/>
  <c r="AI57" i="46" s="1"/>
  <c r="CW57" i="46"/>
  <c r="CV57" i="46"/>
  <c r="CU57" i="46"/>
  <c r="AF57" i="46" s="1"/>
  <c r="CT57" i="46"/>
  <c r="CS57" i="46"/>
  <c r="AD57" i="46" s="1"/>
  <c r="CR57" i="46"/>
  <c r="AC57" i="46" s="1"/>
  <c r="CQ57" i="46"/>
  <c r="AB57" i="46" s="1"/>
  <c r="CP57" i="46"/>
  <c r="AA57" i="46" s="1"/>
  <c r="CO57" i="46"/>
  <c r="Z57" i="46" s="1"/>
  <c r="CN57" i="46"/>
  <c r="CM57" i="46"/>
  <c r="X57" i="46" s="1"/>
  <c r="CL57" i="46"/>
  <c r="W57" i="46" s="1"/>
  <c r="CK57" i="46"/>
  <c r="CJ57" i="46"/>
  <c r="U57" i="46" s="1"/>
  <c r="CI57" i="46"/>
  <c r="T57" i="46" s="1"/>
  <c r="CH57" i="46"/>
  <c r="S57" i="46" s="1"/>
  <c r="CG57" i="46"/>
  <c r="CF57" i="46"/>
  <c r="CE57" i="46"/>
  <c r="CD57" i="46"/>
  <c r="CC57" i="46"/>
  <c r="N57" i="46" s="1"/>
  <c r="CB57" i="46"/>
  <c r="M57" i="46" s="1"/>
  <c r="CA57" i="46"/>
  <c r="L57" i="46" s="1"/>
  <c r="BZ57" i="46"/>
  <c r="BY57" i="46"/>
  <c r="J57" i="46" s="1"/>
  <c r="BX57" i="46"/>
  <c r="BW57" i="46"/>
  <c r="BV57" i="46"/>
  <c r="BU57" i="46"/>
  <c r="F57" i="46" s="1"/>
  <c r="BT57" i="46"/>
  <c r="BS57" i="46"/>
  <c r="D57" i="46" s="1"/>
  <c r="B57" i="46"/>
  <c r="B57" i="44" s="1"/>
  <c r="A57" i="46"/>
  <c r="A55" i="27" s="1"/>
  <c r="EF56" i="46"/>
  <c r="BQ56" i="46" s="1"/>
  <c r="EE56" i="46"/>
  <c r="ED56" i="46"/>
  <c r="EC56" i="46"/>
  <c r="BN56" i="46" s="1"/>
  <c r="EB56" i="46"/>
  <c r="BM56" i="46" s="1"/>
  <c r="EA56" i="46"/>
  <c r="BL56" i="46" s="1"/>
  <c r="DZ56" i="46"/>
  <c r="BK56" i="46" s="1"/>
  <c r="DY56" i="46"/>
  <c r="DX56" i="46"/>
  <c r="DW56" i="46"/>
  <c r="BH56" i="46" s="1"/>
  <c r="DV56" i="46"/>
  <c r="DU56" i="46"/>
  <c r="BF56" i="46" s="1"/>
  <c r="DT56" i="46"/>
  <c r="BE56" i="46" s="1"/>
  <c r="DS56" i="46"/>
  <c r="BD56" i="46" s="1"/>
  <c r="DR56" i="46"/>
  <c r="BC56" i="46" s="1"/>
  <c r="DQ56" i="46"/>
  <c r="DP56" i="46"/>
  <c r="DO56" i="46"/>
  <c r="AZ56" i="46" s="1"/>
  <c r="DN56" i="46"/>
  <c r="DM56" i="46"/>
  <c r="AX56" i="46" s="1"/>
  <c r="DL56" i="46"/>
  <c r="AW56" i="46" s="1"/>
  <c r="DK56" i="46"/>
  <c r="AV56" i="46" s="1"/>
  <c r="DJ56" i="46"/>
  <c r="AU56" i="46" s="1"/>
  <c r="DI56" i="46"/>
  <c r="DH56" i="46"/>
  <c r="DG56" i="46"/>
  <c r="AR56" i="46" s="1"/>
  <c r="DF56" i="46"/>
  <c r="DE56" i="46"/>
  <c r="AP56" i="46" s="1"/>
  <c r="DD56" i="46"/>
  <c r="AO56" i="46" s="1"/>
  <c r="DC56" i="46"/>
  <c r="AN56" i="46" s="1"/>
  <c r="DB56" i="46"/>
  <c r="AM56" i="46" s="1"/>
  <c r="DA56" i="46"/>
  <c r="CZ56" i="46"/>
  <c r="CY56" i="46"/>
  <c r="AJ56" i="46" s="1"/>
  <c r="CX56" i="46"/>
  <c r="AI56" i="46" s="1"/>
  <c r="CW56" i="46"/>
  <c r="CV56" i="46"/>
  <c r="AG56" i="46" s="1"/>
  <c r="CU56" i="46"/>
  <c r="CT56" i="46"/>
  <c r="AE56" i="46" s="1"/>
  <c r="CS56" i="46"/>
  <c r="CR56" i="46"/>
  <c r="AC56" i="46" s="1"/>
  <c r="CQ56" i="46"/>
  <c r="AB56" i="46" s="1"/>
  <c r="CP56" i="46"/>
  <c r="AA56" i="46" s="1"/>
  <c r="CO56" i="46"/>
  <c r="Z56" i="46" s="1"/>
  <c r="CN56" i="46"/>
  <c r="Y56" i="46" s="1"/>
  <c r="CM56" i="46"/>
  <c r="X56" i="46" s="1"/>
  <c r="CL56" i="46"/>
  <c r="W56" i="46" s="1"/>
  <c r="CK56" i="46"/>
  <c r="CJ56" i="46"/>
  <c r="CI56" i="46"/>
  <c r="CH56" i="46"/>
  <c r="CG56" i="46"/>
  <c r="R56" i="46" s="1"/>
  <c r="CF56" i="46"/>
  <c r="Q56" i="46" s="1"/>
  <c r="CE56" i="46"/>
  <c r="P56" i="46" s="1"/>
  <c r="CD56" i="46"/>
  <c r="CC56" i="46"/>
  <c r="CB56" i="46"/>
  <c r="CA56" i="46"/>
  <c r="L56" i="46" s="1"/>
  <c r="BZ56" i="46"/>
  <c r="BY56" i="46"/>
  <c r="BX56" i="46"/>
  <c r="BW56" i="46"/>
  <c r="H56" i="46" s="1"/>
  <c r="BV56" i="46"/>
  <c r="G56" i="46" s="1"/>
  <c r="BU56" i="46"/>
  <c r="BT56" i="46"/>
  <c r="BS56" i="46"/>
  <c r="B56" i="46"/>
  <c r="B56" i="44" s="1"/>
  <c r="A56" i="46"/>
  <c r="A54" i="27" s="1"/>
  <c r="EF55" i="46"/>
  <c r="BQ55" i="46" s="1"/>
  <c r="EE55" i="46"/>
  <c r="ED55" i="46"/>
  <c r="BO55" i="46" s="1"/>
  <c r="EC55" i="46"/>
  <c r="BN55" i="46" s="1"/>
  <c r="EB55" i="46"/>
  <c r="BM55" i="46" s="1"/>
  <c r="EA55" i="46"/>
  <c r="BL55" i="46" s="1"/>
  <c r="DZ55" i="46"/>
  <c r="BK55" i="46" s="1"/>
  <c r="DY55" i="46"/>
  <c r="BJ55" i="46" s="1"/>
  <c r="DX55" i="46"/>
  <c r="BI55" i="46" s="1"/>
  <c r="DW55" i="46"/>
  <c r="BH55" i="46" s="1"/>
  <c r="DV55" i="46"/>
  <c r="BG55" i="46" s="1"/>
  <c r="DU55" i="46"/>
  <c r="BF55" i="46" s="1"/>
  <c r="DT55" i="46"/>
  <c r="BE55" i="46" s="1"/>
  <c r="DS55" i="46"/>
  <c r="BD55" i="46" s="1"/>
  <c r="DR55" i="46"/>
  <c r="BC55" i="46" s="1"/>
  <c r="DQ55" i="46"/>
  <c r="BB55" i="46" s="1"/>
  <c r="DP55" i="46"/>
  <c r="BA55" i="46" s="1"/>
  <c r="DO55" i="46"/>
  <c r="AZ55" i="46" s="1"/>
  <c r="DN55" i="46"/>
  <c r="AY55" i="46" s="1"/>
  <c r="DM55" i="46"/>
  <c r="AX55" i="46" s="1"/>
  <c r="DL55" i="46"/>
  <c r="AW55" i="46" s="1"/>
  <c r="DK55" i="46"/>
  <c r="AV55" i="46" s="1"/>
  <c r="DJ55" i="46"/>
  <c r="DI55" i="46"/>
  <c r="DH55" i="46"/>
  <c r="AS55" i="46" s="1"/>
  <c r="DG55" i="46"/>
  <c r="AR55" i="46" s="1"/>
  <c r="DF55" i="46"/>
  <c r="AQ55" i="46" s="1"/>
  <c r="DE55" i="46"/>
  <c r="AP55" i="46" s="1"/>
  <c r="DD55" i="46"/>
  <c r="DC55" i="46"/>
  <c r="AN55" i="46" s="1"/>
  <c r="DB55" i="46"/>
  <c r="DA55" i="46"/>
  <c r="AL55" i="46" s="1"/>
  <c r="CZ55" i="46"/>
  <c r="AK55" i="46" s="1"/>
  <c r="CY55" i="46"/>
  <c r="AJ55" i="46" s="1"/>
  <c r="CX55" i="46"/>
  <c r="AI55" i="46" s="1"/>
  <c r="CW55" i="46"/>
  <c r="AH55" i="46" s="1"/>
  <c r="CV55" i="46"/>
  <c r="AG55" i="46" s="1"/>
  <c r="CU55" i="46"/>
  <c r="AF55" i="46" s="1"/>
  <c r="CT55" i="46"/>
  <c r="CS55" i="46"/>
  <c r="AD55" i="46" s="1"/>
  <c r="CR55" i="46"/>
  <c r="AC55" i="46" s="1"/>
  <c r="CQ55" i="46"/>
  <c r="AB55" i="46" s="1"/>
  <c r="CP55" i="46"/>
  <c r="AA55" i="46" s="1"/>
  <c r="CO55" i="46"/>
  <c r="CN55" i="46"/>
  <c r="Y55" i="46" s="1"/>
  <c r="CM55" i="46"/>
  <c r="X55" i="46" s="1"/>
  <c r="CL55" i="46"/>
  <c r="CK55" i="46"/>
  <c r="V55" i="46" s="1"/>
  <c r="CJ55" i="46"/>
  <c r="U55" i="46" s="1"/>
  <c r="CI55" i="46"/>
  <c r="CH55" i="46"/>
  <c r="S55" i="46" s="1"/>
  <c r="CG55" i="46"/>
  <c r="R55" i="46" s="1"/>
  <c r="CF55" i="46"/>
  <c r="Q55" i="46" s="1"/>
  <c r="CE55" i="46"/>
  <c r="P55" i="46" s="1"/>
  <c r="CD55" i="46"/>
  <c r="CC55" i="46"/>
  <c r="N55" i="46" s="1"/>
  <c r="CB55" i="46"/>
  <c r="M55" i="46" s="1"/>
  <c r="CA55" i="46"/>
  <c r="BZ55" i="46"/>
  <c r="BY55" i="46"/>
  <c r="J55" i="46" s="1"/>
  <c r="BX55" i="46"/>
  <c r="I55" i="46" s="1"/>
  <c r="BW55" i="46"/>
  <c r="H55" i="46" s="1"/>
  <c r="BV55" i="46"/>
  <c r="G55" i="46" s="1"/>
  <c r="BU55" i="46"/>
  <c r="BT55" i="46"/>
  <c r="E55" i="46" s="1"/>
  <c r="BS55" i="46"/>
  <c r="B55" i="46"/>
  <c r="B55" i="44" s="1"/>
  <c r="A55" i="46"/>
  <c r="A53" i="27" s="1"/>
  <c r="EF54" i="46"/>
  <c r="BQ54" i="46" s="1"/>
  <c r="EE54" i="46"/>
  <c r="ED54" i="46"/>
  <c r="BO54" i="44" s="1"/>
  <c r="EC54" i="46"/>
  <c r="BN54" i="44" s="1"/>
  <c r="EB54" i="46"/>
  <c r="BM54" i="44" s="1"/>
  <c r="EA54" i="46"/>
  <c r="BL54" i="46" s="1"/>
  <c r="DZ54" i="46"/>
  <c r="BK54" i="46" s="1"/>
  <c r="DY54" i="46"/>
  <c r="DX54" i="46"/>
  <c r="BI54" i="46" s="1"/>
  <c r="DW54" i="46"/>
  <c r="BH54" i="46" s="1"/>
  <c r="DV54" i="46"/>
  <c r="DU54" i="46"/>
  <c r="BF54" i="46" s="1"/>
  <c r="DT54" i="46"/>
  <c r="BE54" i="46" s="1"/>
  <c r="DS54" i="46"/>
  <c r="BD54" i="46" s="1"/>
  <c r="DR54" i="46"/>
  <c r="BC54" i="46" s="1"/>
  <c r="DQ54" i="46"/>
  <c r="BB54" i="46" s="1"/>
  <c r="DP54" i="46"/>
  <c r="BA54" i="46" s="1"/>
  <c r="DO54" i="46"/>
  <c r="DN54" i="46"/>
  <c r="DM54" i="46"/>
  <c r="DL54" i="46"/>
  <c r="AW54" i="46" s="1"/>
  <c r="DK54" i="46"/>
  <c r="AV54" i="46" s="1"/>
  <c r="DJ54" i="46"/>
  <c r="AU54" i="46" s="1"/>
  <c r="DI54" i="46"/>
  <c r="DH54" i="46"/>
  <c r="AS54" i="46" s="1"/>
  <c r="DG54" i="46"/>
  <c r="DF54" i="46"/>
  <c r="DE54" i="46"/>
  <c r="AP54" i="46" s="1"/>
  <c r="DD54" i="46"/>
  <c r="DC54" i="46"/>
  <c r="AN54" i="46" s="1"/>
  <c r="DB54" i="46"/>
  <c r="AM54" i="46" s="1"/>
  <c r="DA54" i="46"/>
  <c r="CZ54" i="46"/>
  <c r="AK54" i="46" s="1"/>
  <c r="CY54" i="46"/>
  <c r="AJ54" i="46" s="1"/>
  <c r="CX54" i="46"/>
  <c r="AI54" i="46" s="1"/>
  <c r="CW54" i="46"/>
  <c r="CV54" i="46"/>
  <c r="AG54" i="46" s="1"/>
  <c r="CU54" i="46"/>
  <c r="AF54" i="46" s="1"/>
  <c r="CT54" i="46"/>
  <c r="AE54" i="46" s="1"/>
  <c r="CS54" i="46"/>
  <c r="CR54" i="46"/>
  <c r="CQ54" i="46"/>
  <c r="AB54" i="46" s="1"/>
  <c r="CP54" i="46"/>
  <c r="CO54" i="46"/>
  <c r="Z54" i="46" s="1"/>
  <c r="CN54" i="46"/>
  <c r="Y54" i="46" s="1"/>
  <c r="CM54" i="46"/>
  <c r="X54" i="46" s="1"/>
  <c r="CL54" i="46"/>
  <c r="W54" i="46" s="1"/>
  <c r="CK54" i="46"/>
  <c r="CJ54" i="46"/>
  <c r="CI54" i="46"/>
  <c r="CH54" i="46"/>
  <c r="S54" i="46" s="1"/>
  <c r="CG54" i="46"/>
  <c r="CF54" i="46"/>
  <c r="Q54" i="46" s="1"/>
  <c r="CE54" i="46"/>
  <c r="P54" i="46" s="1"/>
  <c r="CD54" i="46"/>
  <c r="O54" i="46" s="1"/>
  <c r="CC54" i="46"/>
  <c r="CB54" i="46"/>
  <c r="M54" i="46" s="1"/>
  <c r="CA54" i="46"/>
  <c r="L54" i="46" s="1"/>
  <c r="BZ54" i="46"/>
  <c r="BY54" i="46"/>
  <c r="J54" i="46" s="1"/>
  <c r="BX54" i="46"/>
  <c r="I54" i="46" s="1"/>
  <c r="BW54" i="46"/>
  <c r="H54" i="46" s="1"/>
  <c r="BV54" i="46"/>
  <c r="G54" i="46" s="1"/>
  <c r="BU54" i="46"/>
  <c r="F54" i="46" s="1"/>
  <c r="BT54" i="46"/>
  <c r="BS54" i="46"/>
  <c r="BO54" i="46"/>
  <c r="BN54" i="46"/>
  <c r="BM54" i="46"/>
  <c r="B54" i="46"/>
  <c r="B54" i="44" s="1"/>
  <c r="A54" i="46"/>
  <c r="A52" i="27" s="1"/>
  <c r="EF53" i="46"/>
  <c r="BQ53" i="46" s="1"/>
  <c r="EE53" i="46"/>
  <c r="BP53" i="46" s="1"/>
  <c r="ED53" i="46"/>
  <c r="BO53" i="46" s="1"/>
  <c r="EC53" i="46"/>
  <c r="EB53" i="46"/>
  <c r="BM53" i="46" s="1"/>
  <c r="EA53" i="46"/>
  <c r="BL53" i="46" s="1"/>
  <c r="DZ53" i="46"/>
  <c r="BK53" i="46" s="1"/>
  <c r="DY53" i="46"/>
  <c r="BJ53" i="46" s="1"/>
  <c r="DX53" i="46"/>
  <c r="BI53" i="46" s="1"/>
  <c r="DW53" i="46"/>
  <c r="BH53" i="46" s="1"/>
  <c r="DV53" i="46"/>
  <c r="BG53" i="46" s="1"/>
  <c r="DU53" i="46"/>
  <c r="BF53" i="46" s="1"/>
  <c r="DT53" i="46"/>
  <c r="BE53" i="46" s="1"/>
  <c r="DS53" i="46"/>
  <c r="BD53" i="46" s="1"/>
  <c r="DR53" i="46"/>
  <c r="BC53" i="46" s="1"/>
  <c r="DQ53" i="46"/>
  <c r="DP53" i="46"/>
  <c r="BA53" i="46" s="1"/>
  <c r="DO53" i="46"/>
  <c r="AZ53" i="46" s="1"/>
  <c r="DN53" i="46"/>
  <c r="DM53" i="46"/>
  <c r="AX53" i="46" s="1"/>
  <c r="DL53" i="46"/>
  <c r="DK53" i="46"/>
  <c r="AV53" i="46" s="1"/>
  <c r="DJ53" i="46"/>
  <c r="AU53" i="46" s="1"/>
  <c r="DI53" i="46"/>
  <c r="AT53" i="46" s="1"/>
  <c r="DH53" i="46"/>
  <c r="AS53" i="46" s="1"/>
  <c r="DG53" i="46"/>
  <c r="AR53" i="46" s="1"/>
  <c r="DF53" i="46"/>
  <c r="AQ53" i="46" s="1"/>
  <c r="DE53" i="46"/>
  <c r="DD53" i="46"/>
  <c r="AO53" i="46" s="1"/>
  <c r="DC53" i="46"/>
  <c r="DB53" i="46"/>
  <c r="AM53" i="46" s="1"/>
  <c r="DA53" i="46"/>
  <c r="CZ53" i="46"/>
  <c r="AK53" i="46" s="1"/>
  <c r="CY53" i="46"/>
  <c r="AJ53" i="46" s="1"/>
  <c r="CX53" i="46"/>
  <c r="CW53" i="46"/>
  <c r="AH53" i="46" s="1"/>
  <c r="CV53" i="46"/>
  <c r="AG53" i="46" s="1"/>
  <c r="CU53" i="46"/>
  <c r="AF53" i="46" s="1"/>
  <c r="CT53" i="46"/>
  <c r="AE53" i="46" s="1"/>
  <c r="CS53" i="46"/>
  <c r="AD53" i="46" s="1"/>
  <c r="CR53" i="46"/>
  <c r="CQ53" i="46"/>
  <c r="CP53" i="46"/>
  <c r="AA53" i="46" s="1"/>
  <c r="CO53" i="46"/>
  <c r="Z53" i="46" s="1"/>
  <c r="CN53" i="46"/>
  <c r="Y53" i="46" s="1"/>
  <c r="CM53" i="46"/>
  <c r="CL53" i="46"/>
  <c r="W53" i="46" s="1"/>
  <c r="CK53" i="46"/>
  <c r="CJ53" i="46"/>
  <c r="U53" i="46" s="1"/>
  <c r="CI53" i="46"/>
  <c r="T53" i="46" s="1"/>
  <c r="CH53" i="46"/>
  <c r="CG53" i="46"/>
  <c r="CF53" i="46"/>
  <c r="Q53" i="46" s="1"/>
  <c r="CE53" i="46"/>
  <c r="P53" i="46" s="1"/>
  <c r="CD53" i="46"/>
  <c r="O53" i="46" s="1"/>
  <c r="CC53" i="46"/>
  <c r="CB53" i="46"/>
  <c r="M53" i="46" s="1"/>
  <c r="CA53" i="46"/>
  <c r="L53" i="46" s="1"/>
  <c r="BZ53" i="46"/>
  <c r="K53" i="46" s="1"/>
  <c r="BY53" i="46"/>
  <c r="J53" i="46" s="1"/>
  <c r="BX53" i="46"/>
  <c r="I53" i="46" s="1"/>
  <c r="BW53" i="46"/>
  <c r="H53" i="46" s="1"/>
  <c r="BV53" i="46"/>
  <c r="G53" i="46" s="1"/>
  <c r="BU53" i="46"/>
  <c r="F53" i="46" s="1"/>
  <c r="BT53" i="46"/>
  <c r="E53" i="46" s="1"/>
  <c r="BS53" i="46"/>
  <c r="D53" i="46" s="1"/>
  <c r="B53" i="46"/>
  <c r="B53" i="44" s="1"/>
  <c r="A53" i="46"/>
  <c r="C53" i="46" s="1"/>
  <c r="C53" i="44" s="1"/>
  <c r="EF52" i="46"/>
  <c r="BQ52" i="46" s="1"/>
  <c r="EE52" i="46"/>
  <c r="BP52" i="46" s="1"/>
  <c r="ED52" i="46"/>
  <c r="BO52" i="46" s="1"/>
  <c r="EC52" i="46"/>
  <c r="BN52" i="46" s="1"/>
  <c r="EB52" i="46"/>
  <c r="EA52" i="46"/>
  <c r="DZ52" i="46"/>
  <c r="BK52" i="46" s="1"/>
  <c r="DY52" i="46"/>
  <c r="BJ52" i="46" s="1"/>
  <c r="DX52" i="46"/>
  <c r="BI52" i="46" s="1"/>
  <c r="DW52" i="46"/>
  <c r="BH52" i="46" s="1"/>
  <c r="DV52" i="46"/>
  <c r="BG52" i="46" s="1"/>
  <c r="DU52" i="46"/>
  <c r="DT52" i="46"/>
  <c r="BE52" i="46" s="1"/>
  <c r="DS52" i="46"/>
  <c r="DR52" i="46"/>
  <c r="DQ52" i="46"/>
  <c r="BB52" i="46" s="1"/>
  <c r="DP52" i="46"/>
  <c r="BA52" i="46" s="1"/>
  <c r="DO52" i="46"/>
  <c r="AZ52" i="46" s="1"/>
  <c r="DN52" i="46"/>
  <c r="DM52" i="46"/>
  <c r="AX52" i="46" s="1"/>
  <c r="DL52" i="46"/>
  <c r="DK52" i="46"/>
  <c r="AV52" i="46" s="1"/>
  <c r="DJ52" i="46"/>
  <c r="AU52" i="46" s="1"/>
  <c r="DI52" i="46"/>
  <c r="AT52" i="46" s="1"/>
  <c r="DH52" i="46"/>
  <c r="AS52" i="46" s="1"/>
  <c r="DG52" i="46"/>
  <c r="AR52" i="46" s="1"/>
  <c r="DF52" i="46"/>
  <c r="AQ52" i="46" s="1"/>
  <c r="DE52" i="46"/>
  <c r="AP52" i="46" s="1"/>
  <c r="DD52" i="46"/>
  <c r="DC52" i="46"/>
  <c r="DB52" i="46"/>
  <c r="AM52" i="46" s="1"/>
  <c r="DA52" i="46"/>
  <c r="AL52" i="46" s="1"/>
  <c r="CZ52" i="46"/>
  <c r="AK52" i="46" s="1"/>
  <c r="CY52" i="46"/>
  <c r="AJ52" i="46" s="1"/>
  <c r="CX52" i="46"/>
  <c r="AI52" i="46" s="1"/>
  <c r="CW52" i="46"/>
  <c r="AH52" i="46" s="1"/>
  <c r="CV52" i="46"/>
  <c r="AG52" i="46" s="1"/>
  <c r="CU52" i="46"/>
  <c r="AF52" i="46" s="1"/>
  <c r="CT52" i="46"/>
  <c r="AE52" i="46" s="1"/>
  <c r="CS52" i="46"/>
  <c r="AD52" i="46" s="1"/>
  <c r="CR52" i="46"/>
  <c r="CQ52" i="46"/>
  <c r="CP52" i="46"/>
  <c r="CO52" i="46"/>
  <c r="Z52" i="46" s="1"/>
  <c r="CN52" i="46"/>
  <c r="Y52" i="46" s="1"/>
  <c r="CM52" i="46"/>
  <c r="CL52" i="46"/>
  <c r="W52" i="46" s="1"/>
  <c r="CK52" i="46"/>
  <c r="V52" i="46" s="1"/>
  <c r="CJ52" i="46"/>
  <c r="U52" i="46" s="1"/>
  <c r="CI52" i="46"/>
  <c r="T52" i="46" s="1"/>
  <c r="CH52" i="46"/>
  <c r="S52" i="46" s="1"/>
  <c r="CG52" i="46"/>
  <c r="R52" i="46" s="1"/>
  <c r="CF52" i="46"/>
  <c r="Q52" i="46" s="1"/>
  <c r="CE52" i="46"/>
  <c r="CD52" i="46"/>
  <c r="CC52" i="46"/>
  <c r="N52" i="46" s="1"/>
  <c r="CB52" i="46"/>
  <c r="CA52" i="46"/>
  <c r="L52" i="46" s="1"/>
  <c r="BZ52" i="46"/>
  <c r="BY52" i="46"/>
  <c r="J52" i="46" s="1"/>
  <c r="BX52" i="46"/>
  <c r="I52" i="46" s="1"/>
  <c r="BW52" i="46"/>
  <c r="H52" i="46" s="1"/>
  <c r="BV52" i="46"/>
  <c r="BU52" i="46"/>
  <c r="F52" i="46" s="1"/>
  <c r="BT52" i="46"/>
  <c r="E52" i="46" s="1"/>
  <c r="BS52" i="46"/>
  <c r="D52" i="46" s="1"/>
  <c r="B52" i="46"/>
  <c r="B52" i="44" s="1"/>
  <c r="A52" i="46"/>
  <c r="A50" i="27" s="1"/>
  <c r="EF51" i="46"/>
  <c r="BQ51" i="46" s="1"/>
  <c r="EE51" i="46"/>
  <c r="BP51" i="46" s="1"/>
  <c r="ED51" i="46"/>
  <c r="BO51" i="46" s="1"/>
  <c r="EC51" i="46"/>
  <c r="BN51" i="46" s="1"/>
  <c r="EB51" i="46"/>
  <c r="BM51" i="46" s="1"/>
  <c r="EA51" i="46"/>
  <c r="BL51" i="46" s="1"/>
  <c r="DZ51" i="46"/>
  <c r="BK51" i="46" s="1"/>
  <c r="DY51" i="46"/>
  <c r="BJ51" i="46" s="1"/>
  <c r="DX51" i="46"/>
  <c r="DW51" i="46"/>
  <c r="DV51" i="46"/>
  <c r="BG51" i="46" s="1"/>
  <c r="DU51" i="46"/>
  <c r="DT51" i="46"/>
  <c r="BE51" i="46" s="1"/>
  <c r="DS51" i="46"/>
  <c r="BD51" i="46" s="1"/>
  <c r="DR51" i="46"/>
  <c r="DQ51" i="46"/>
  <c r="BB51" i="46" s="1"/>
  <c r="DP51" i="46"/>
  <c r="BA51" i="46" s="1"/>
  <c r="DO51" i="46"/>
  <c r="AZ51" i="46" s="1"/>
  <c r="DN51" i="46"/>
  <c r="AY51" i="46" s="1"/>
  <c r="DM51" i="46"/>
  <c r="DL51" i="46"/>
  <c r="AW51" i="46" s="1"/>
  <c r="DK51" i="46"/>
  <c r="AV51" i="46" s="1"/>
  <c r="DJ51" i="46"/>
  <c r="AU51" i="46" s="1"/>
  <c r="DI51" i="46"/>
  <c r="AT51" i="46" s="1"/>
  <c r="DH51" i="46"/>
  <c r="DG51" i="46"/>
  <c r="AR51" i="46" s="1"/>
  <c r="DF51" i="46"/>
  <c r="AQ51" i="46" s="1"/>
  <c r="DE51" i="46"/>
  <c r="DD51" i="46"/>
  <c r="AO51" i="46" s="1"/>
  <c r="DC51" i="46"/>
  <c r="AN51" i="46" s="1"/>
  <c r="DB51" i="46"/>
  <c r="DA51" i="46"/>
  <c r="AL51" i="46" s="1"/>
  <c r="CZ51" i="46"/>
  <c r="AK51" i="46" s="1"/>
  <c r="CY51" i="46"/>
  <c r="AJ51" i="46" s="1"/>
  <c r="CX51" i="46"/>
  <c r="AI51" i="46" s="1"/>
  <c r="CW51" i="46"/>
  <c r="AH51" i="46" s="1"/>
  <c r="CV51" i="46"/>
  <c r="CU51" i="46"/>
  <c r="AF51" i="46" s="1"/>
  <c r="CT51" i="46"/>
  <c r="CS51" i="46"/>
  <c r="CR51" i="46"/>
  <c r="AC51" i="46" s="1"/>
  <c r="CQ51" i="46"/>
  <c r="AB51" i="46" s="1"/>
  <c r="CP51" i="46"/>
  <c r="AA51" i="46" s="1"/>
  <c r="CO51" i="46"/>
  <c r="Z51" i="46" s="1"/>
  <c r="CN51" i="46"/>
  <c r="Y51" i="46" s="1"/>
  <c r="CM51" i="46"/>
  <c r="X51" i="46" s="1"/>
  <c r="CL51" i="46"/>
  <c r="W51" i="46" s="1"/>
  <c r="CK51" i="46"/>
  <c r="V51" i="46" s="1"/>
  <c r="CJ51" i="46"/>
  <c r="CI51" i="46"/>
  <c r="T51" i="46" s="1"/>
  <c r="CH51" i="46"/>
  <c r="S51" i="46" s="1"/>
  <c r="CG51" i="46"/>
  <c r="R51" i="46" s="1"/>
  <c r="CF51" i="46"/>
  <c r="CE51" i="46"/>
  <c r="P51" i="46" s="1"/>
  <c r="CD51" i="46"/>
  <c r="CC51" i="46"/>
  <c r="N51" i="46" s="1"/>
  <c r="CB51" i="46"/>
  <c r="CA51" i="46"/>
  <c r="L51" i="46" s="1"/>
  <c r="BZ51" i="46"/>
  <c r="K51" i="46" s="1"/>
  <c r="BY51" i="46"/>
  <c r="BX51" i="46"/>
  <c r="I51" i="46" s="1"/>
  <c r="BW51" i="46"/>
  <c r="H51" i="46" s="1"/>
  <c r="BV51" i="46"/>
  <c r="BU51" i="46"/>
  <c r="F51" i="46" s="1"/>
  <c r="BT51" i="46"/>
  <c r="E51" i="46" s="1"/>
  <c r="BS51" i="46"/>
  <c r="D51" i="46" s="1"/>
  <c r="B51" i="46"/>
  <c r="B51" i="44" s="1"/>
  <c r="A51" i="46"/>
  <c r="EF50" i="46"/>
  <c r="BQ50" i="46" s="1"/>
  <c r="EE50" i="46"/>
  <c r="ED50" i="46"/>
  <c r="BO50" i="46" s="1"/>
  <c r="EC50" i="46"/>
  <c r="BN50" i="46" s="1"/>
  <c r="EB50" i="46"/>
  <c r="BM50" i="46" s="1"/>
  <c r="EA50" i="46"/>
  <c r="BL50" i="46" s="1"/>
  <c r="DZ50" i="46"/>
  <c r="DY50" i="46"/>
  <c r="DX50" i="46"/>
  <c r="BI50" i="46" s="1"/>
  <c r="DW50" i="46"/>
  <c r="BH50" i="46" s="1"/>
  <c r="DV50" i="46"/>
  <c r="BG50" i="46" s="1"/>
  <c r="DU50" i="46"/>
  <c r="BF50" i="46" s="1"/>
  <c r="DT50" i="46"/>
  <c r="BE50" i="44" s="1"/>
  <c r="DS50" i="46"/>
  <c r="DR50" i="46"/>
  <c r="BC50" i="46" s="1"/>
  <c r="DQ50" i="46"/>
  <c r="DP50" i="46"/>
  <c r="DO50" i="46"/>
  <c r="DN50" i="46"/>
  <c r="DM50" i="46"/>
  <c r="AX50" i="46" s="1"/>
  <c r="DL50" i="46"/>
  <c r="AW50" i="46" s="1"/>
  <c r="DK50" i="46"/>
  <c r="AV50" i="46" s="1"/>
  <c r="DJ50" i="46"/>
  <c r="AU50" i="46" s="1"/>
  <c r="DI50" i="46"/>
  <c r="DH50" i="46"/>
  <c r="AS50" i="46" s="1"/>
  <c r="DG50" i="46"/>
  <c r="AR50" i="46" s="1"/>
  <c r="DF50" i="46"/>
  <c r="DE50" i="46"/>
  <c r="AP50" i="46" s="1"/>
  <c r="DD50" i="46"/>
  <c r="AO50" i="44" s="1"/>
  <c r="DC50" i="46"/>
  <c r="AN50" i="46" s="1"/>
  <c r="DB50" i="46"/>
  <c r="AM50" i="46" s="1"/>
  <c r="DA50" i="46"/>
  <c r="CZ50" i="46"/>
  <c r="CY50" i="46"/>
  <c r="AJ50" i="46" s="1"/>
  <c r="CX50" i="46"/>
  <c r="AI50" i="46" s="1"/>
  <c r="CW50" i="46"/>
  <c r="CV50" i="46"/>
  <c r="AG50" i="46" s="1"/>
  <c r="CU50" i="46"/>
  <c r="CT50" i="46"/>
  <c r="AE50" i="46" s="1"/>
  <c r="CS50" i="46"/>
  <c r="AD50" i="46" s="1"/>
  <c r="CR50" i="46"/>
  <c r="AC50" i="46" s="1"/>
  <c r="CQ50" i="46"/>
  <c r="AB50" i="46" s="1"/>
  <c r="CP50" i="46"/>
  <c r="AA50" i="46" s="1"/>
  <c r="CO50" i="46"/>
  <c r="CN50" i="46"/>
  <c r="Y50" i="46" s="1"/>
  <c r="CM50" i="46"/>
  <c r="X50" i="46" s="1"/>
  <c r="CL50" i="46"/>
  <c r="CK50" i="46"/>
  <c r="CJ50" i="46"/>
  <c r="U50" i="46" s="1"/>
  <c r="CI50" i="46"/>
  <c r="CH50" i="46"/>
  <c r="CG50" i="46"/>
  <c r="CF50" i="46"/>
  <c r="Q50" i="46" s="1"/>
  <c r="CE50" i="46"/>
  <c r="P50" i="46" s="1"/>
  <c r="CD50" i="46"/>
  <c r="O50" i="46" s="1"/>
  <c r="CC50" i="46"/>
  <c r="CB50" i="46"/>
  <c r="M50" i="46" s="1"/>
  <c r="CA50" i="46"/>
  <c r="L50" i="46" s="1"/>
  <c r="BZ50" i="46"/>
  <c r="K50" i="46" s="1"/>
  <c r="BY50" i="46"/>
  <c r="J50" i="46" s="1"/>
  <c r="BX50" i="46"/>
  <c r="I50" i="46" s="1"/>
  <c r="BW50" i="46"/>
  <c r="H50" i="46" s="1"/>
  <c r="BV50" i="46"/>
  <c r="G50" i="46" s="1"/>
  <c r="BU50" i="46"/>
  <c r="F50" i="46" s="1"/>
  <c r="BT50" i="46"/>
  <c r="E50" i="46" s="1"/>
  <c r="BS50" i="46"/>
  <c r="D50" i="46" s="1"/>
  <c r="B50" i="46"/>
  <c r="B50" i="44" s="1"/>
  <c r="A50" i="46"/>
  <c r="A48" i="27" s="1"/>
  <c r="EF49" i="46"/>
  <c r="BQ49" i="46" s="1"/>
  <c r="EE49" i="46"/>
  <c r="BP49" i="46" s="1"/>
  <c r="ED49" i="46"/>
  <c r="BO49" i="46" s="1"/>
  <c r="EC49" i="46"/>
  <c r="EB49" i="46"/>
  <c r="EA49" i="46"/>
  <c r="DZ49" i="46"/>
  <c r="BK49" i="46" s="1"/>
  <c r="DY49" i="46"/>
  <c r="BJ49" i="46" s="1"/>
  <c r="DX49" i="46"/>
  <c r="DW49" i="46"/>
  <c r="DV49" i="46"/>
  <c r="BG49" i="46" s="1"/>
  <c r="DU49" i="46"/>
  <c r="BF49" i="46" s="1"/>
  <c r="DT49" i="46"/>
  <c r="BE49" i="46" s="1"/>
  <c r="DS49" i="46"/>
  <c r="DR49" i="46"/>
  <c r="BC49" i="46" s="1"/>
  <c r="DQ49" i="46"/>
  <c r="DP49" i="46"/>
  <c r="BA49" i="46" s="1"/>
  <c r="DO49" i="46"/>
  <c r="AZ49" i="46" s="1"/>
  <c r="DN49" i="46"/>
  <c r="AY49" i="46" s="1"/>
  <c r="DM49" i="46"/>
  <c r="DL49" i="46"/>
  <c r="DK49" i="46"/>
  <c r="AV49" i="46" s="1"/>
  <c r="DJ49" i="46"/>
  <c r="AU49" i="46" s="1"/>
  <c r="DI49" i="46"/>
  <c r="AT49" i="46" s="1"/>
  <c r="DH49" i="46"/>
  <c r="AS49" i="46" s="1"/>
  <c r="DG49" i="46"/>
  <c r="DF49" i="46"/>
  <c r="AQ49" i="46" s="1"/>
  <c r="DE49" i="46"/>
  <c r="AP49" i="46" s="1"/>
  <c r="DD49" i="46"/>
  <c r="AO49" i="46" s="1"/>
  <c r="DC49" i="46"/>
  <c r="AN49" i="46" s="1"/>
  <c r="DB49" i="46"/>
  <c r="AM49" i="46" s="1"/>
  <c r="DA49" i="46"/>
  <c r="AL49" i="46" s="1"/>
  <c r="CZ49" i="46"/>
  <c r="CY49" i="46"/>
  <c r="AJ49" i="46" s="1"/>
  <c r="CX49" i="46"/>
  <c r="AI49" i="46" s="1"/>
  <c r="CW49" i="46"/>
  <c r="CV49" i="46"/>
  <c r="CU49" i="46"/>
  <c r="AF49" i="46" s="1"/>
  <c r="CT49" i="46"/>
  <c r="AE49" i="46" s="1"/>
  <c r="CS49" i="46"/>
  <c r="AD49" i="46" s="1"/>
  <c r="CR49" i="46"/>
  <c r="AC49" i="46" s="1"/>
  <c r="CQ49" i="46"/>
  <c r="CP49" i="46"/>
  <c r="CO49" i="46"/>
  <c r="CN49" i="46"/>
  <c r="Y49" i="46" s="1"/>
  <c r="CM49" i="46"/>
  <c r="X49" i="46" s="1"/>
  <c r="CL49" i="46"/>
  <c r="W49" i="46" s="1"/>
  <c r="CK49" i="46"/>
  <c r="V49" i="46" s="1"/>
  <c r="CJ49" i="46"/>
  <c r="U49" i="46" s="1"/>
  <c r="CI49" i="46"/>
  <c r="T49" i="46" s="1"/>
  <c r="CH49" i="46"/>
  <c r="S49" i="46" s="1"/>
  <c r="CG49" i="46"/>
  <c r="CF49" i="46"/>
  <c r="Q49" i="46" s="1"/>
  <c r="CE49" i="46"/>
  <c r="CD49" i="46"/>
  <c r="O49" i="46" s="1"/>
  <c r="CC49" i="46"/>
  <c r="CB49" i="46"/>
  <c r="M49" i="46" s="1"/>
  <c r="CA49" i="46"/>
  <c r="L49" i="46" s="1"/>
  <c r="BZ49" i="46"/>
  <c r="K49" i="46" s="1"/>
  <c r="BY49" i="46"/>
  <c r="BX49" i="46"/>
  <c r="I49" i="46" s="1"/>
  <c r="BW49" i="46"/>
  <c r="H49" i="46" s="1"/>
  <c r="BV49" i="46"/>
  <c r="G49" i="46" s="1"/>
  <c r="BU49" i="46"/>
  <c r="F49" i="46" s="1"/>
  <c r="BT49" i="46"/>
  <c r="E49" i="46" s="1"/>
  <c r="BS49" i="46"/>
  <c r="D49" i="46" s="1"/>
  <c r="B49" i="46"/>
  <c r="B49" i="44" s="1"/>
  <c r="A49" i="46"/>
  <c r="A49" i="44" s="1"/>
  <c r="EF48" i="46"/>
  <c r="BQ48" i="46" s="1"/>
  <c r="EE48" i="46"/>
  <c r="BP48" i="46" s="1"/>
  <c r="ED48" i="46"/>
  <c r="BO48" i="44" s="1"/>
  <c r="EC48" i="46"/>
  <c r="EB48" i="46"/>
  <c r="BM48" i="46" s="1"/>
  <c r="EA48" i="46"/>
  <c r="BL48" i="46" s="1"/>
  <c r="DZ48" i="46"/>
  <c r="BK48" i="46" s="1"/>
  <c r="DY48" i="46"/>
  <c r="BJ48" i="46" s="1"/>
  <c r="DX48" i="46"/>
  <c r="BI48" i="46" s="1"/>
  <c r="DW48" i="46"/>
  <c r="BH48" i="46" s="1"/>
  <c r="DV48" i="46"/>
  <c r="BG48" i="46" s="1"/>
  <c r="DU48" i="46"/>
  <c r="BF48" i="44" s="1"/>
  <c r="DT48" i="46"/>
  <c r="BE48" i="46" s="1"/>
  <c r="DS48" i="46"/>
  <c r="BD48" i="46" s="1"/>
  <c r="DR48" i="46"/>
  <c r="DQ48" i="46"/>
  <c r="DP48" i="46"/>
  <c r="BA48" i="46" s="1"/>
  <c r="DO48" i="46"/>
  <c r="AZ48" i="46" s="1"/>
  <c r="DN48" i="46"/>
  <c r="AY48" i="46" s="1"/>
  <c r="DM48" i="46"/>
  <c r="AX48" i="46" s="1"/>
  <c r="DL48" i="46"/>
  <c r="DK48" i="46"/>
  <c r="AV48" i="46" s="1"/>
  <c r="DJ48" i="46"/>
  <c r="DI48" i="46"/>
  <c r="DH48" i="46"/>
  <c r="AS48" i="46" s="1"/>
  <c r="DG48" i="46"/>
  <c r="AR48" i="46" s="1"/>
  <c r="DF48" i="46"/>
  <c r="AQ48" i="46" s="1"/>
  <c r="DE48" i="46"/>
  <c r="AP48" i="46" s="1"/>
  <c r="DD48" i="46"/>
  <c r="AO48" i="46" s="1"/>
  <c r="DC48" i="46"/>
  <c r="AN48" i="46" s="1"/>
  <c r="DB48" i="46"/>
  <c r="AM48" i="46" s="1"/>
  <c r="DA48" i="46"/>
  <c r="AL48" i="46" s="1"/>
  <c r="CZ48" i="46"/>
  <c r="AK48" i="46" s="1"/>
  <c r="CY48" i="46"/>
  <c r="AJ48" i="46" s="1"/>
  <c r="CX48" i="46"/>
  <c r="AI48" i="46" s="1"/>
  <c r="CW48" i="46"/>
  <c r="AH48" i="46" s="1"/>
  <c r="CV48" i="46"/>
  <c r="AG48" i="46" s="1"/>
  <c r="CU48" i="46"/>
  <c r="AF48" i="46" s="1"/>
  <c r="CT48" i="46"/>
  <c r="CS48" i="46"/>
  <c r="CR48" i="46"/>
  <c r="AC48" i="46" s="1"/>
  <c r="CQ48" i="46"/>
  <c r="AB48" i="46" s="1"/>
  <c r="CP48" i="46"/>
  <c r="AA48" i="46" s="1"/>
  <c r="CO48" i="46"/>
  <c r="CN48" i="46"/>
  <c r="Y48" i="46" s="1"/>
  <c r="CM48" i="46"/>
  <c r="X48" i="46" s="1"/>
  <c r="CL48" i="46"/>
  <c r="W48" i="46" s="1"/>
  <c r="CK48" i="46"/>
  <c r="CJ48" i="46"/>
  <c r="U48" i="46" s="1"/>
  <c r="CI48" i="46"/>
  <c r="T48" i="46" s="1"/>
  <c r="CH48" i="46"/>
  <c r="S48" i="46" s="1"/>
  <c r="CG48" i="46"/>
  <c r="R48" i="46" s="1"/>
  <c r="CF48" i="46"/>
  <c r="CE48" i="46"/>
  <c r="P48" i="46" s="1"/>
  <c r="CD48" i="46"/>
  <c r="CC48" i="46"/>
  <c r="CB48" i="46"/>
  <c r="M48" i="46" s="1"/>
  <c r="CA48" i="46"/>
  <c r="L48" i="46" s="1"/>
  <c r="BZ48" i="46"/>
  <c r="K48" i="46" s="1"/>
  <c r="BY48" i="46"/>
  <c r="J48" i="46" s="1"/>
  <c r="BX48" i="46"/>
  <c r="I48" i="46" s="1"/>
  <c r="BW48" i="46"/>
  <c r="H48" i="46" s="1"/>
  <c r="BV48" i="46"/>
  <c r="G48" i="46" s="1"/>
  <c r="BU48" i="46"/>
  <c r="BT48" i="46"/>
  <c r="E48" i="46" s="1"/>
  <c r="BS48" i="46"/>
  <c r="D48" i="46" s="1"/>
  <c r="BO48" i="46"/>
  <c r="BF48" i="46"/>
  <c r="B48" i="46"/>
  <c r="B48" i="44" s="1"/>
  <c r="A48" i="46"/>
  <c r="A46" i="27" s="1"/>
  <c r="EF47" i="46"/>
  <c r="BQ47" i="46" s="1"/>
  <c r="EE47" i="46"/>
  <c r="ED47" i="46"/>
  <c r="BO47" i="46" s="1"/>
  <c r="EC47" i="46"/>
  <c r="BN47" i="46" s="1"/>
  <c r="EB47" i="46"/>
  <c r="BM47" i="46" s="1"/>
  <c r="EA47" i="46"/>
  <c r="BL47" i="46" s="1"/>
  <c r="DZ47" i="46"/>
  <c r="DY47" i="46"/>
  <c r="DX47" i="46"/>
  <c r="DW47" i="46"/>
  <c r="BH47" i="46" s="1"/>
  <c r="DV47" i="46"/>
  <c r="BG47" i="46" s="1"/>
  <c r="DU47" i="46"/>
  <c r="BF47" i="46" s="1"/>
  <c r="DT47" i="46"/>
  <c r="DS47" i="46"/>
  <c r="BD47" i="46" s="1"/>
  <c r="DR47" i="46"/>
  <c r="BC47" i="46" s="1"/>
  <c r="DQ47" i="46"/>
  <c r="DP47" i="46"/>
  <c r="BA47" i="46" s="1"/>
  <c r="DO47" i="46"/>
  <c r="AZ47" i="46" s="1"/>
  <c r="DN47" i="46"/>
  <c r="AY47" i="46" s="1"/>
  <c r="DM47" i="46"/>
  <c r="AX47" i="46" s="1"/>
  <c r="DL47" i="46"/>
  <c r="AW47" i="46" s="1"/>
  <c r="DK47" i="46"/>
  <c r="AV47" i="46" s="1"/>
  <c r="DJ47" i="46"/>
  <c r="DI47" i="46"/>
  <c r="AT47" i="46" s="1"/>
  <c r="DH47" i="46"/>
  <c r="DG47" i="46"/>
  <c r="DF47" i="46"/>
  <c r="AQ47" i="46" s="1"/>
  <c r="DE47" i="46"/>
  <c r="DD47" i="46"/>
  <c r="DC47" i="46"/>
  <c r="AN47" i="46" s="1"/>
  <c r="DB47" i="46"/>
  <c r="DA47" i="46"/>
  <c r="AL47" i="46" s="1"/>
  <c r="CZ47" i="46"/>
  <c r="AK47" i="46" s="1"/>
  <c r="CY47" i="46"/>
  <c r="AJ47" i="46" s="1"/>
  <c r="CX47" i="46"/>
  <c r="AI47" i="46" s="1"/>
  <c r="CW47" i="46"/>
  <c r="CV47" i="46"/>
  <c r="AG47" i="46" s="1"/>
  <c r="CU47" i="46"/>
  <c r="AF47" i="46" s="1"/>
  <c r="CT47" i="46"/>
  <c r="AE47" i="46" s="1"/>
  <c r="CS47" i="46"/>
  <c r="AD47" i="46" s="1"/>
  <c r="CR47" i="46"/>
  <c r="CQ47" i="46"/>
  <c r="CP47" i="46"/>
  <c r="AA47" i="46" s="1"/>
  <c r="CO47" i="46"/>
  <c r="Z47" i="46" s="1"/>
  <c r="CN47" i="46"/>
  <c r="Y47" i="46" s="1"/>
  <c r="CM47" i="46"/>
  <c r="X47" i="46" s="1"/>
  <c r="CL47" i="46"/>
  <c r="W47" i="46" s="1"/>
  <c r="CK47" i="46"/>
  <c r="V47" i="46" s="1"/>
  <c r="CJ47" i="46"/>
  <c r="CI47" i="46"/>
  <c r="T47" i="46" s="1"/>
  <c r="CH47" i="46"/>
  <c r="S47" i="46" s="1"/>
  <c r="CG47" i="46"/>
  <c r="R47" i="46" s="1"/>
  <c r="CF47" i="46"/>
  <c r="CE47" i="46"/>
  <c r="P47" i="46" s="1"/>
  <c r="CD47" i="46"/>
  <c r="O47" i="46" s="1"/>
  <c r="CC47" i="46"/>
  <c r="CB47" i="46"/>
  <c r="M47" i="46" s="1"/>
  <c r="CA47" i="46"/>
  <c r="L47" i="46" s="1"/>
  <c r="BZ47" i="46"/>
  <c r="K47" i="46" s="1"/>
  <c r="BY47" i="46"/>
  <c r="J47" i="46" s="1"/>
  <c r="BX47" i="46"/>
  <c r="I47" i="46" s="1"/>
  <c r="BW47" i="46"/>
  <c r="H47" i="46" s="1"/>
  <c r="BV47" i="46"/>
  <c r="BU47" i="46"/>
  <c r="F47" i="46" s="1"/>
  <c r="BT47" i="46"/>
  <c r="E47" i="46" s="1"/>
  <c r="BS47" i="46"/>
  <c r="B47" i="46"/>
  <c r="B47" i="44" s="1"/>
  <c r="A47" i="46"/>
  <c r="EF46" i="46"/>
  <c r="BQ46" i="46" s="1"/>
  <c r="EE46" i="46"/>
  <c r="BP46" i="46" s="1"/>
  <c r="ED46" i="46"/>
  <c r="BO46" i="46" s="1"/>
  <c r="EC46" i="46"/>
  <c r="BN46" i="46" s="1"/>
  <c r="EB46" i="46"/>
  <c r="BM46" i="46" s="1"/>
  <c r="EA46" i="46"/>
  <c r="BL46" i="46" s="1"/>
  <c r="DZ46" i="46"/>
  <c r="BK46" i="46" s="1"/>
  <c r="DY46" i="46"/>
  <c r="BJ46" i="46" s="1"/>
  <c r="DX46" i="46"/>
  <c r="DW46" i="46"/>
  <c r="BH46" i="46" s="1"/>
  <c r="DV46" i="46"/>
  <c r="BG46" i="46" s="1"/>
  <c r="DU46" i="46"/>
  <c r="BF46" i="46" s="1"/>
  <c r="DT46" i="46"/>
  <c r="BE46" i="46" s="1"/>
  <c r="DS46" i="46"/>
  <c r="BD46" i="46" s="1"/>
  <c r="DR46" i="46"/>
  <c r="BC46" i="46" s="1"/>
  <c r="DQ46" i="46"/>
  <c r="BB46" i="46" s="1"/>
  <c r="DP46" i="46"/>
  <c r="DO46" i="46"/>
  <c r="AZ46" i="46" s="1"/>
  <c r="DN46" i="46"/>
  <c r="AY46" i="46" s="1"/>
  <c r="DM46" i="46"/>
  <c r="DL46" i="46"/>
  <c r="DK46" i="46"/>
  <c r="AV46" i="46" s="1"/>
  <c r="DJ46" i="46"/>
  <c r="AU46" i="46" s="1"/>
  <c r="DI46" i="46"/>
  <c r="DH46" i="46"/>
  <c r="AS46" i="46" s="1"/>
  <c r="DG46" i="46"/>
  <c r="AR46" i="46" s="1"/>
  <c r="DF46" i="46"/>
  <c r="AQ46" i="46" s="1"/>
  <c r="DE46" i="46"/>
  <c r="DD46" i="46"/>
  <c r="AO46" i="46" s="1"/>
  <c r="DC46" i="46"/>
  <c r="AN46" i="46" s="1"/>
  <c r="DB46" i="46"/>
  <c r="AM46" i="46" s="1"/>
  <c r="DA46" i="46"/>
  <c r="AL46" i="46" s="1"/>
  <c r="CZ46" i="46"/>
  <c r="AK46" i="46" s="1"/>
  <c r="CY46" i="46"/>
  <c r="AJ46" i="46" s="1"/>
  <c r="CX46" i="46"/>
  <c r="AI46" i="46" s="1"/>
  <c r="CW46" i="46"/>
  <c r="AH46" i="46" s="1"/>
  <c r="CV46" i="46"/>
  <c r="AG46" i="46" s="1"/>
  <c r="CU46" i="46"/>
  <c r="AF46" i="46" s="1"/>
  <c r="CT46" i="46"/>
  <c r="CS46" i="46"/>
  <c r="CR46" i="46"/>
  <c r="AC46" i="46" s="1"/>
  <c r="CQ46" i="46"/>
  <c r="AB46" i="46" s="1"/>
  <c r="CP46" i="46"/>
  <c r="AA46" i="46" s="1"/>
  <c r="CO46" i="46"/>
  <c r="CN46" i="46"/>
  <c r="CM46" i="46"/>
  <c r="X46" i="46" s="1"/>
  <c r="CL46" i="46"/>
  <c r="W46" i="46" s="1"/>
  <c r="CK46" i="46"/>
  <c r="V46" i="46" s="1"/>
  <c r="CJ46" i="46"/>
  <c r="CI46" i="46"/>
  <c r="T46" i="46" s="1"/>
  <c r="CH46" i="46"/>
  <c r="S46" i="46" s="1"/>
  <c r="CG46" i="46"/>
  <c r="R46" i="46" s="1"/>
  <c r="CF46" i="46"/>
  <c r="Q46" i="46" s="1"/>
  <c r="CE46" i="46"/>
  <c r="P46" i="46" s="1"/>
  <c r="CD46" i="46"/>
  <c r="CC46" i="46"/>
  <c r="N46" i="46" s="1"/>
  <c r="CB46" i="46"/>
  <c r="M46" i="46" s="1"/>
  <c r="CA46" i="46"/>
  <c r="L46" i="46" s="1"/>
  <c r="BZ46" i="46"/>
  <c r="K46" i="46" s="1"/>
  <c r="BY46" i="46"/>
  <c r="J46" i="46" s="1"/>
  <c r="BX46" i="46"/>
  <c r="I46" i="46" s="1"/>
  <c r="BW46" i="46"/>
  <c r="H46" i="46" s="1"/>
  <c r="BV46" i="46"/>
  <c r="G46" i="46" s="1"/>
  <c r="BU46" i="46"/>
  <c r="BT46" i="46"/>
  <c r="E46" i="46" s="1"/>
  <c r="BS46" i="46"/>
  <c r="D46" i="46" s="1"/>
  <c r="B46" i="46"/>
  <c r="B46" i="44" s="1"/>
  <c r="A46" i="46"/>
  <c r="A44" i="27" s="1"/>
  <c r="EF45" i="46"/>
  <c r="BQ45" i="44" s="1"/>
  <c r="EE45" i="46"/>
  <c r="ED45" i="46"/>
  <c r="BO45" i="46" s="1"/>
  <c r="EC45" i="46"/>
  <c r="BN45" i="46" s="1"/>
  <c r="EB45" i="46"/>
  <c r="EA45" i="46"/>
  <c r="BL45" i="46" s="1"/>
  <c r="DZ45" i="46"/>
  <c r="BK45" i="46" s="1"/>
  <c r="DY45" i="46"/>
  <c r="DX45" i="46"/>
  <c r="BI45" i="44" s="1"/>
  <c r="DW45" i="46"/>
  <c r="DV45" i="46"/>
  <c r="BG45" i="46" s="1"/>
  <c r="DU45" i="46"/>
  <c r="BF45" i="46" s="1"/>
  <c r="DT45" i="46"/>
  <c r="BE45" i="46" s="1"/>
  <c r="DS45" i="46"/>
  <c r="BD45" i="46" s="1"/>
  <c r="DR45" i="46"/>
  <c r="BC45" i="46" s="1"/>
  <c r="DQ45" i="46"/>
  <c r="DP45" i="46"/>
  <c r="BA45" i="44" s="1"/>
  <c r="DO45" i="46"/>
  <c r="AZ45" i="46" s="1"/>
  <c r="DN45" i="46"/>
  <c r="AY45" i="46" s="1"/>
  <c r="DM45" i="46"/>
  <c r="DL45" i="46"/>
  <c r="AW45" i="46" s="1"/>
  <c r="DK45" i="46"/>
  <c r="AV45" i="46" s="1"/>
  <c r="DJ45" i="46"/>
  <c r="AU45" i="46" s="1"/>
  <c r="DI45" i="46"/>
  <c r="AT45" i="46" s="1"/>
  <c r="DH45" i="46"/>
  <c r="AS45" i="46" s="1"/>
  <c r="DG45" i="46"/>
  <c r="DF45" i="46"/>
  <c r="AQ45" i="46" s="1"/>
  <c r="DE45" i="46"/>
  <c r="AP45" i="46" s="1"/>
  <c r="DD45" i="46"/>
  <c r="DC45" i="46"/>
  <c r="AN45" i="46" s="1"/>
  <c r="DB45" i="46"/>
  <c r="DA45" i="46"/>
  <c r="CZ45" i="46"/>
  <c r="AK45" i="44" s="1"/>
  <c r="CY45" i="46"/>
  <c r="CX45" i="46"/>
  <c r="CW45" i="46"/>
  <c r="AH45" i="46" s="1"/>
  <c r="CV45" i="46"/>
  <c r="AG45" i="46" s="1"/>
  <c r="CU45" i="46"/>
  <c r="AF45" i="46" s="1"/>
  <c r="CT45" i="46"/>
  <c r="AE45" i="46" s="1"/>
  <c r="CS45" i="46"/>
  <c r="AD45" i="46" s="1"/>
  <c r="CR45" i="46"/>
  <c r="AC45" i="46" s="1"/>
  <c r="CQ45" i="46"/>
  <c r="AB45" i="46" s="1"/>
  <c r="CP45" i="46"/>
  <c r="AA45" i="46" s="1"/>
  <c r="CO45" i="46"/>
  <c r="Z45" i="46" s="1"/>
  <c r="CN45" i="46"/>
  <c r="Y45" i="46" s="1"/>
  <c r="CM45" i="46"/>
  <c r="X45" i="46" s="1"/>
  <c r="CL45" i="46"/>
  <c r="W45" i="46" s="1"/>
  <c r="CK45" i="46"/>
  <c r="CJ45" i="46"/>
  <c r="U45" i="44" s="1"/>
  <c r="CI45" i="46"/>
  <c r="CH45" i="46"/>
  <c r="CG45" i="46"/>
  <c r="R45" i="46" s="1"/>
  <c r="CF45" i="46"/>
  <c r="CE45" i="46"/>
  <c r="CD45" i="46"/>
  <c r="O45" i="46" s="1"/>
  <c r="CC45" i="46"/>
  <c r="N45" i="46" s="1"/>
  <c r="CB45" i="46"/>
  <c r="M45" i="46" s="1"/>
  <c r="CA45" i="46"/>
  <c r="L45" i="46" s="1"/>
  <c r="BZ45" i="46"/>
  <c r="K45" i="46" s="1"/>
  <c r="BY45" i="46"/>
  <c r="J45" i="46" s="1"/>
  <c r="BX45" i="46"/>
  <c r="I45" i="46" s="1"/>
  <c r="BW45" i="46"/>
  <c r="H45" i="46" s="1"/>
  <c r="BV45" i="46"/>
  <c r="G45" i="46" s="1"/>
  <c r="BU45" i="46"/>
  <c r="BT45" i="46"/>
  <c r="E45" i="46" s="1"/>
  <c r="BS45" i="46"/>
  <c r="D45" i="46" s="1"/>
  <c r="B45" i="46"/>
  <c r="B45" i="44" s="1"/>
  <c r="A45" i="46"/>
  <c r="A43" i="27" s="1"/>
  <c r="EF44" i="46"/>
  <c r="EE44" i="46"/>
  <c r="BP44" i="46" s="1"/>
  <c r="ED44" i="46"/>
  <c r="EC44" i="46"/>
  <c r="BN44" i="46" s="1"/>
  <c r="EB44" i="46"/>
  <c r="BM44" i="46" s="1"/>
  <c r="EA44" i="46"/>
  <c r="DZ44" i="46"/>
  <c r="BK44" i="46" s="1"/>
  <c r="DY44" i="46"/>
  <c r="BJ44" i="46" s="1"/>
  <c r="DX44" i="46"/>
  <c r="BI44" i="46" s="1"/>
  <c r="DW44" i="46"/>
  <c r="BH44" i="46" s="1"/>
  <c r="DV44" i="46"/>
  <c r="DU44" i="46"/>
  <c r="BF44" i="46" s="1"/>
  <c r="DT44" i="46"/>
  <c r="DS44" i="46"/>
  <c r="BD44" i="46" s="1"/>
  <c r="DR44" i="46"/>
  <c r="BC44" i="46" s="1"/>
  <c r="DQ44" i="46"/>
  <c r="BB44" i="46" s="1"/>
  <c r="DP44" i="46"/>
  <c r="BA44" i="46" s="1"/>
  <c r="DO44" i="46"/>
  <c r="AZ44" i="46" s="1"/>
  <c r="DN44" i="46"/>
  <c r="AY44" i="46" s="1"/>
  <c r="DM44" i="46"/>
  <c r="AX44" i="46" s="1"/>
  <c r="DL44" i="46"/>
  <c r="DK44" i="46"/>
  <c r="DJ44" i="46"/>
  <c r="AU44" i="46" s="1"/>
  <c r="DI44" i="46"/>
  <c r="AT44" i="46" s="1"/>
  <c r="DH44" i="46"/>
  <c r="AS44" i="46" s="1"/>
  <c r="DG44" i="46"/>
  <c r="DF44" i="46"/>
  <c r="AQ44" i="46" s="1"/>
  <c r="DE44" i="46"/>
  <c r="AP44" i="46" s="1"/>
  <c r="DD44" i="46"/>
  <c r="AO44" i="46" s="1"/>
  <c r="DC44" i="46"/>
  <c r="AN44" i="46" s="1"/>
  <c r="DB44" i="46"/>
  <c r="DA44" i="46"/>
  <c r="AL44" i="46" s="1"/>
  <c r="CZ44" i="46"/>
  <c r="AK44" i="46" s="1"/>
  <c r="CY44" i="46"/>
  <c r="AJ44" i="46" s="1"/>
  <c r="CX44" i="46"/>
  <c r="AI44" i="46" s="1"/>
  <c r="CW44" i="46"/>
  <c r="AH44" i="46" s="1"/>
  <c r="CV44" i="46"/>
  <c r="CU44" i="46"/>
  <c r="CT44" i="46"/>
  <c r="AE44" i="46" s="1"/>
  <c r="CS44" i="46"/>
  <c r="AD44" i="46" s="1"/>
  <c r="CR44" i="46"/>
  <c r="AC44" i="46" s="1"/>
  <c r="CQ44" i="46"/>
  <c r="AB44" i="46" s="1"/>
  <c r="CP44" i="46"/>
  <c r="AA44" i="46" s="1"/>
  <c r="CO44" i="46"/>
  <c r="Z44" i="46" s="1"/>
  <c r="CN44" i="46"/>
  <c r="Y44" i="46" s="1"/>
  <c r="CM44" i="46"/>
  <c r="CL44" i="46"/>
  <c r="W44" i="46" s="1"/>
  <c r="CK44" i="46"/>
  <c r="V44" i="46" s="1"/>
  <c r="CJ44" i="46"/>
  <c r="U44" i="46" s="1"/>
  <c r="CI44" i="46"/>
  <c r="T44" i="46" s="1"/>
  <c r="CH44" i="46"/>
  <c r="S44" i="46" s="1"/>
  <c r="CG44" i="46"/>
  <c r="R44" i="46" s="1"/>
  <c r="CF44" i="46"/>
  <c r="CE44" i="46"/>
  <c r="P44" i="46" s="1"/>
  <c r="CD44" i="46"/>
  <c r="CC44" i="46"/>
  <c r="CB44" i="46"/>
  <c r="M44" i="46" s="1"/>
  <c r="CA44" i="46"/>
  <c r="L44" i="46" s="1"/>
  <c r="BZ44" i="46"/>
  <c r="K44" i="46" s="1"/>
  <c r="BY44" i="46"/>
  <c r="J44" i="46" s="1"/>
  <c r="BX44" i="46"/>
  <c r="BW44" i="46"/>
  <c r="BV44" i="46"/>
  <c r="BU44" i="46"/>
  <c r="BT44" i="46"/>
  <c r="E44" i="46" s="1"/>
  <c r="BS44" i="46"/>
  <c r="B44" i="46"/>
  <c r="B44" i="44" s="1"/>
  <c r="A44" i="46"/>
  <c r="A42" i="27" s="1"/>
  <c r="EF43" i="46"/>
  <c r="BQ43" i="46" s="1"/>
  <c r="EE43" i="46"/>
  <c r="ED43" i="46"/>
  <c r="BO43" i="44" s="1"/>
  <c r="EC43" i="46"/>
  <c r="BN43" i="46" s="1"/>
  <c r="EB43" i="46"/>
  <c r="BM43" i="46" s="1"/>
  <c r="EA43" i="46"/>
  <c r="BL43" i="46" s="1"/>
  <c r="DZ43" i="46"/>
  <c r="BK43" i="46" s="1"/>
  <c r="DY43" i="46"/>
  <c r="BJ43" i="46" s="1"/>
  <c r="DX43" i="46"/>
  <c r="DW43" i="46"/>
  <c r="BH43" i="46" s="1"/>
  <c r="DV43" i="46"/>
  <c r="DU43" i="46"/>
  <c r="BF43" i="46" s="1"/>
  <c r="DT43" i="46"/>
  <c r="BE43" i="46" s="1"/>
  <c r="DS43" i="46"/>
  <c r="DR43" i="46"/>
  <c r="BC43" i="46" s="1"/>
  <c r="DQ43" i="46"/>
  <c r="BB43" i="46" s="1"/>
  <c r="DP43" i="46"/>
  <c r="BA43" i="46" s="1"/>
  <c r="DO43" i="46"/>
  <c r="AZ43" i="46" s="1"/>
  <c r="DN43" i="46"/>
  <c r="DM43" i="46"/>
  <c r="AX43" i="46" s="1"/>
  <c r="DL43" i="46"/>
  <c r="AW43" i="46" s="1"/>
  <c r="DK43" i="46"/>
  <c r="AV43" i="46" s="1"/>
  <c r="DJ43" i="46"/>
  <c r="AU43" i="46" s="1"/>
  <c r="DI43" i="46"/>
  <c r="DH43" i="46"/>
  <c r="DG43" i="46"/>
  <c r="DF43" i="46"/>
  <c r="DE43" i="46"/>
  <c r="AP43" i="46" s="1"/>
  <c r="DD43" i="46"/>
  <c r="AO43" i="46" s="1"/>
  <c r="DC43" i="46"/>
  <c r="AN43" i="46" s="1"/>
  <c r="DB43" i="46"/>
  <c r="DA43" i="46"/>
  <c r="CZ43" i="46"/>
  <c r="AK43" i="46" s="1"/>
  <c r="CY43" i="46"/>
  <c r="CX43" i="46"/>
  <c r="CW43" i="46"/>
  <c r="AH43" i="46" s="1"/>
  <c r="CV43" i="46"/>
  <c r="AG43" i="46" s="1"/>
  <c r="CU43" i="46"/>
  <c r="AF43" i="46" s="1"/>
  <c r="CT43" i="46"/>
  <c r="CS43" i="46"/>
  <c r="CR43" i="46"/>
  <c r="CQ43" i="46"/>
  <c r="AB43" i="46" s="1"/>
  <c r="CP43" i="46"/>
  <c r="CO43" i="46"/>
  <c r="Z43" i="46" s="1"/>
  <c r="CN43" i="46"/>
  <c r="Y43" i="46" s="1"/>
  <c r="CM43" i="46"/>
  <c r="CL43" i="46"/>
  <c r="W43" i="46" s="1"/>
  <c r="CK43" i="46"/>
  <c r="V43" i="46" s="1"/>
  <c r="CJ43" i="46"/>
  <c r="U43" i="46" s="1"/>
  <c r="CI43" i="46"/>
  <c r="CH43" i="46"/>
  <c r="CG43" i="46"/>
  <c r="R43" i="46" s="1"/>
  <c r="CF43" i="46"/>
  <c r="Q43" i="46" s="1"/>
  <c r="CE43" i="46"/>
  <c r="P43" i="46" s="1"/>
  <c r="CD43" i="46"/>
  <c r="O43" i="46" s="1"/>
  <c r="CC43" i="46"/>
  <c r="N43" i="46" s="1"/>
  <c r="CB43" i="46"/>
  <c r="M43" i="46" s="1"/>
  <c r="CA43" i="46"/>
  <c r="BZ43" i="46"/>
  <c r="BY43" i="46"/>
  <c r="J43" i="46" s="1"/>
  <c r="BX43" i="46"/>
  <c r="I43" i="46" s="1"/>
  <c r="BW43" i="46"/>
  <c r="H43" i="46" s="1"/>
  <c r="BV43" i="46"/>
  <c r="G43" i="46" s="1"/>
  <c r="BU43" i="46"/>
  <c r="BT43" i="46"/>
  <c r="BS43" i="46"/>
  <c r="BO43" i="46"/>
  <c r="B43" i="46"/>
  <c r="B43" i="44" s="1"/>
  <c r="A43" i="46"/>
  <c r="A43" i="44" s="1"/>
  <c r="EF42" i="46"/>
  <c r="BQ42" i="46" s="1"/>
  <c r="EE42" i="46"/>
  <c r="BP42" i="46" s="1"/>
  <c r="ED42" i="46"/>
  <c r="BO42" i="46" s="1"/>
  <c r="EC42" i="46"/>
  <c r="EB42" i="46"/>
  <c r="EA42" i="46"/>
  <c r="DZ42" i="46"/>
  <c r="BK42" i="46" s="1"/>
  <c r="DY42" i="46"/>
  <c r="BJ42" i="46" s="1"/>
  <c r="DX42" i="46"/>
  <c r="BI42" i="46" s="1"/>
  <c r="DW42" i="46"/>
  <c r="BH42" i="46" s="1"/>
  <c r="DV42" i="46"/>
  <c r="BG42" i="46" s="1"/>
  <c r="DU42" i="46"/>
  <c r="BF42" i="46" s="1"/>
  <c r="DT42" i="46"/>
  <c r="DS42" i="46"/>
  <c r="BD42" i="46" s="1"/>
  <c r="DR42" i="46"/>
  <c r="BC42" i="46" s="1"/>
  <c r="DQ42" i="46"/>
  <c r="BB42" i="46" s="1"/>
  <c r="DP42" i="46"/>
  <c r="BA42" i="46" s="1"/>
  <c r="DO42" i="46"/>
  <c r="DN42" i="46"/>
  <c r="AY42" i="46" s="1"/>
  <c r="DM42" i="46"/>
  <c r="DL42" i="46"/>
  <c r="DK42" i="46"/>
  <c r="AV42" i="46" s="1"/>
  <c r="DJ42" i="46"/>
  <c r="AU42" i="46" s="1"/>
  <c r="DI42" i="46"/>
  <c r="AT42" i="46" s="1"/>
  <c r="DH42" i="46"/>
  <c r="AS42" i="46" s="1"/>
  <c r="DG42" i="46"/>
  <c r="AR42" i="46" s="1"/>
  <c r="DF42" i="46"/>
  <c r="AQ42" i="46" s="1"/>
  <c r="DE42" i="46"/>
  <c r="DD42" i="46"/>
  <c r="DC42" i="46"/>
  <c r="AN42" i="46" s="1"/>
  <c r="DB42" i="46"/>
  <c r="AM42" i="46" s="1"/>
  <c r="DA42" i="46"/>
  <c r="AL42" i="46" s="1"/>
  <c r="CZ42" i="46"/>
  <c r="AK42" i="46" s="1"/>
  <c r="CY42" i="46"/>
  <c r="AJ42" i="46" s="1"/>
  <c r="CX42" i="46"/>
  <c r="AI42" i="46" s="1"/>
  <c r="CW42" i="46"/>
  <c r="AH42" i="46" s="1"/>
  <c r="CV42" i="46"/>
  <c r="AG42" i="44" s="1"/>
  <c r="CU42" i="46"/>
  <c r="AF42" i="46" s="1"/>
  <c r="CT42" i="46"/>
  <c r="AE42" i="46" s="1"/>
  <c r="CS42" i="46"/>
  <c r="AD42" i="46" s="1"/>
  <c r="CR42" i="46"/>
  <c r="AC42" i="46" s="1"/>
  <c r="CQ42" i="46"/>
  <c r="CP42" i="46"/>
  <c r="AA42" i="46" s="1"/>
  <c r="CO42" i="46"/>
  <c r="Z42" i="46" s="1"/>
  <c r="CN42" i="46"/>
  <c r="CM42" i="46"/>
  <c r="X42" i="46" s="1"/>
  <c r="CL42" i="46"/>
  <c r="W42" i="46" s="1"/>
  <c r="CK42" i="46"/>
  <c r="V42" i="46" s="1"/>
  <c r="CJ42" i="46"/>
  <c r="U42" i="46" s="1"/>
  <c r="CI42" i="46"/>
  <c r="T42" i="46" s="1"/>
  <c r="CH42" i="46"/>
  <c r="S42" i="46" s="1"/>
  <c r="CG42" i="46"/>
  <c r="R42" i="46" s="1"/>
  <c r="CF42" i="46"/>
  <c r="CE42" i="46"/>
  <c r="P42" i="46" s="1"/>
  <c r="CD42" i="46"/>
  <c r="O42" i="46" s="1"/>
  <c r="CC42" i="46"/>
  <c r="N42" i="46" s="1"/>
  <c r="CB42" i="46"/>
  <c r="M42" i="46" s="1"/>
  <c r="CA42" i="46"/>
  <c r="L42" i="46" s="1"/>
  <c r="BZ42" i="46"/>
  <c r="K42" i="46" s="1"/>
  <c r="BY42" i="46"/>
  <c r="BX42" i="46"/>
  <c r="BW42" i="46"/>
  <c r="H42" i="46" s="1"/>
  <c r="BV42" i="46"/>
  <c r="G42" i="46" s="1"/>
  <c r="BU42" i="46"/>
  <c r="F42" i="46" s="1"/>
  <c r="BT42" i="46"/>
  <c r="E42" i="46" s="1"/>
  <c r="BS42" i="46"/>
  <c r="D42" i="46" s="1"/>
  <c r="B42" i="46"/>
  <c r="B42" i="44" s="1"/>
  <c r="A42" i="46"/>
  <c r="C42" i="46" s="1"/>
  <c r="C42" i="44" s="1"/>
  <c r="EF41" i="46"/>
  <c r="EE41" i="46"/>
  <c r="BP41" i="46" s="1"/>
  <c r="ED41" i="46"/>
  <c r="BO41" i="44" s="1"/>
  <c r="EC41" i="46"/>
  <c r="EB41" i="46"/>
  <c r="EA41" i="46"/>
  <c r="BL41" i="46" s="1"/>
  <c r="DZ41" i="46"/>
  <c r="BK41" i="46" s="1"/>
  <c r="DY41" i="46"/>
  <c r="BJ41" i="46" s="1"/>
  <c r="DX41" i="46"/>
  <c r="DW41" i="46"/>
  <c r="BH41" i="46" s="1"/>
  <c r="DV41" i="46"/>
  <c r="BG41" i="46" s="1"/>
  <c r="DU41" i="46"/>
  <c r="DT41" i="46"/>
  <c r="DS41" i="46"/>
  <c r="BD41" i="46" s="1"/>
  <c r="DR41" i="46"/>
  <c r="DQ41" i="46"/>
  <c r="DP41" i="46"/>
  <c r="DO41" i="46"/>
  <c r="AZ41" i="46" s="1"/>
  <c r="DN41" i="46"/>
  <c r="AY41" i="46" s="1"/>
  <c r="DM41" i="46"/>
  <c r="DL41" i="46"/>
  <c r="AW41" i="46" s="1"/>
  <c r="DK41" i="46"/>
  <c r="AV41" i="46" s="1"/>
  <c r="DJ41" i="46"/>
  <c r="DI41" i="46"/>
  <c r="AT41" i="46" s="1"/>
  <c r="DH41" i="46"/>
  <c r="DG41" i="46"/>
  <c r="AR41" i="46" s="1"/>
  <c r="DF41" i="46"/>
  <c r="AQ41" i="46" s="1"/>
  <c r="DE41" i="46"/>
  <c r="DD41" i="46"/>
  <c r="AO41" i="46" s="1"/>
  <c r="DC41" i="46"/>
  <c r="AN41" i="46" s="1"/>
  <c r="DB41" i="46"/>
  <c r="DA41" i="46"/>
  <c r="AL41" i="46" s="1"/>
  <c r="CZ41" i="46"/>
  <c r="CY41" i="46"/>
  <c r="AJ41" i="46" s="1"/>
  <c r="CX41" i="46"/>
  <c r="AI41" i="46" s="1"/>
  <c r="CW41" i="46"/>
  <c r="CV41" i="46"/>
  <c r="AG41" i="46" s="1"/>
  <c r="CU41" i="46"/>
  <c r="CT41" i="46"/>
  <c r="AE41" i="46" s="1"/>
  <c r="CS41" i="46"/>
  <c r="CR41" i="46"/>
  <c r="CQ41" i="46"/>
  <c r="AB41" i="46" s="1"/>
  <c r="CP41" i="46"/>
  <c r="AA41" i="46" s="1"/>
  <c r="CO41" i="46"/>
  <c r="CN41" i="46"/>
  <c r="Y41" i="46" s="1"/>
  <c r="CM41" i="46"/>
  <c r="X41" i="46" s="1"/>
  <c r="CL41" i="46"/>
  <c r="W41" i="46" s="1"/>
  <c r="CK41" i="46"/>
  <c r="V41" i="46" s="1"/>
  <c r="CJ41" i="46"/>
  <c r="CI41" i="46"/>
  <c r="T41" i="46" s="1"/>
  <c r="CH41" i="46"/>
  <c r="S41" i="46" s="1"/>
  <c r="CG41" i="46"/>
  <c r="CF41" i="46"/>
  <c r="Q41" i="46" s="1"/>
  <c r="CE41" i="46"/>
  <c r="CD41" i="46"/>
  <c r="O41" i="46" s="1"/>
  <c r="CC41" i="46"/>
  <c r="CB41" i="46"/>
  <c r="CA41" i="46"/>
  <c r="BZ41" i="46"/>
  <c r="K41" i="46" s="1"/>
  <c r="BY41" i="46"/>
  <c r="BX41" i="46"/>
  <c r="I41" i="46" s="1"/>
  <c r="BW41" i="46"/>
  <c r="H41" i="46" s="1"/>
  <c r="BV41" i="46"/>
  <c r="G41" i="46" s="1"/>
  <c r="BU41" i="46"/>
  <c r="F41" i="46" s="1"/>
  <c r="BT41" i="46"/>
  <c r="BS41" i="46"/>
  <c r="D41" i="46" s="1"/>
  <c r="BO41" i="46"/>
  <c r="B41" i="46"/>
  <c r="B41" i="44" s="1"/>
  <c r="A41" i="46"/>
  <c r="A39" i="27" s="1"/>
  <c r="EF40" i="46"/>
  <c r="BQ40" i="46" s="1"/>
  <c r="EE40" i="46"/>
  <c r="BP40" i="46" s="1"/>
  <c r="ED40" i="46"/>
  <c r="EC40" i="46"/>
  <c r="EB40" i="46"/>
  <c r="BM40" i="46" s="1"/>
  <c r="EA40" i="46"/>
  <c r="BL40" i="46" s="1"/>
  <c r="DZ40" i="46"/>
  <c r="BK40" i="46" s="1"/>
  <c r="DY40" i="46"/>
  <c r="DX40" i="46"/>
  <c r="BI40" i="46" s="1"/>
  <c r="DW40" i="46"/>
  <c r="BH40" i="46" s="1"/>
  <c r="DV40" i="46"/>
  <c r="BG40" i="46" s="1"/>
  <c r="DU40" i="46"/>
  <c r="DT40" i="46"/>
  <c r="BE40" i="46" s="1"/>
  <c r="DS40" i="46"/>
  <c r="BD40" i="46" s="1"/>
  <c r="DR40" i="46"/>
  <c r="BC40" i="46" s="1"/>
  <c r="DQ40" i="46"/>
  <c r="BB40" i="46" s="1"/>
  <c r="DP40" i="46"/>
  <c r="DO40" i="46"/>
  <c r="AZ40" i="46" s="1"/>
  <c r="DN40" i="46"/>
  <c r="AY40" i="46" s="1"/>
  <c r="DM40" i="46"/>
  <c r="AX40" i="46" s="1"/>
  <c r="DL40" i="46"/>
  <c r="DK40" i="46"/>
  <c r="AV40" i="46" s="1"/>
  <c r="DJ40" i="46"/>
  <c r="AU40" i="46" s="1"/>
  <c r="DI40" i="46"/>
  <c r="AT40" i="46" s="1"/>
  <c r="DH40" i="46"/>
  <c r="AS40" i="46" s="1"/>
  <c r="DG40" i="46"/>
  <c r="AR40" i="46" s="1"/>
  <c r="DF40" i="46"/>
  <c r="DE40" i="46"/>
  <c r="AP40" i="46" s="1"/>
  <c r="DD40" i="46"/>
  <c r="AO40" i="46" s="1"/>
  <c r="DC40" i="46"/>
  <c r="AN40" i="46" s="1"/>
  <c r="DB40" i="46"/>
  <c r="AM40" i="46" s="1"/>
  <c r="DA40" i="46"/>
  <c r="CZ40" i="46"/>
  <c r="AK40" i="46" s="1"/>
  <c r="CY40" i="46"/>
  <c r="AJ40" i="46" s="1"/>
  <c r="CX40" i="46"/>
  <c r="AI40" i="46" s="1"/>
  <c r="CW40" i="46"/>
  <c r="CV40" i="46"/>
  <c r="AG40" i="46" s="1"/>
  <c r="CU40" i="46"/>
  <c r="AF40" i="46" s="1"/>
  <c r="CT40" i="46"/>
  <c r="AE40" i="46" s="1"/>
  <c r="CS40" i="46"/>
  <c r="AD40" i="46" s="1"/>
  <c r="CR40" i="46"/>
  <c r="AC40" i="46" s="1"/>
  <c r="CQ40" i="46"/>
  <c r="AB40" i="46" s="1"/>
  <c r="CP40" i="46"/>
  <c r="CO40" i="46"/>
  <c r="Z40" i="46" s="1"/>
  <c r="CN40" i="46"/>
  <c r="Y40" i="46" s="1"/>
  <c r="CM40" i="46"/>
  <c r="X40" i="46" s="1"/>
  <c r="CL40" i="46"/>
  <c r="W40" i="46" s="1"/>
  <c r="CK40" i="46"/>
  <c r="V40" i="46" s="1"/>
  <c r="CJ40" i="46"/>
  <c r="U40" i="46" s="1"/>
  <c r="CI40" i="46"/>
  <c r="CH40" i="46"/>
  <c r="S40" i="46" s="1"/>
  <c r="CG40" i="46"/>
  <c r="R40" i="46" s="1"/>
  <c r="CF40" i="46"/>
  <c r="Q40" i="46" s="1"/>
  <c r="CE40" i="46"/>
  <c r="P40" i="46" s="1"/>
  <c r="CD40" i="46"/>
  <c r="O40" i="46" s="1"/>
  <c r="CC40" i="46"/>
  <c r="N40" i="46" s="1"/>
  <c r="CB40" i="46"/>
  <c r="M40" i="46" s="1"/>
  <c r="CA40" i="46"/>
  <c r="L40" i="46" s="1"/>
  <c r="BZ40" i="46"/>
  <c r="K40" i="46" s="1"/>
  <c r="BY40" i="46"/>
  <c r="BX40" i="46"/>
  <c r="I40" i="46" s="1"/>
  <c r="BW40" i="46"/>
  <c r="H40" i="46" s="1"/>
  <c r="BV40" i="46"/>
  <c r="G40" i="46" s="1"/>
  <c r="BU40" i="46"/>
  <c r="F40" i="46" s="1"/>
  <c r="BT40" i="46"/>
  <c r="E40" i="46" s="1"/>
  <c r="BS40" i="46"/>
  <c r="B40" i="46"/>
  <c r="B40" i="44" s="1"/>
  <c r="A40" i="46"/>
  <c r="EF39" i="46"/>
  <c r="BQ39" i="46" s="1"/>
  <c r="EE39" i="46"/>
  <c r="BP39" i="46" s="1"/>
  <c r="ED39" i="46"/>
  <c r="BO39" i="44" s="1"/>
  <c r="EC39" i="46"/>
  <c r="BN39" i="46" s="1"/>
  <c r="EB39" i="46"/>
  <c r="BM39" i="46" s="1"/>
  <c r="EA39" i="46"/>
  <c r="BL39" i="46" s="1"/>
  <c r="DZ39" i="46"/>
  <c r="DY39" i="46"/>
  <c r="BJ39" i="46" s="1"/>
  <c r="DX39" i="46"/>
  <c r="BI39" i="46" s="1"/>
  <c r="DW39" i="46"/>
  <c r="BH39" i="46" s="1"/>
  <c r="DV39" i="46"/>
  <c r="BG39" i="46" s="1"/>
  <c r="DU39" i="46"/>
  <c r="DT39" i="46"/>
  <c r="BE39" i="46" s="1"/>
  <c r="DS39" i="46"/>
  <c r="DR39" i="46"/>
  <c r="DQ39" i="46"/>
  <c r="DP39" i="46"/>
  <c r="BA39" i="46" s="1"/>
  <c r="DO39" i="46"/>
  <c r="AZ39" i="46" s="1"/>
  <c r="DN39" i="46"/>
  <c r="AY39" i="46" s="1"/>
  <c r="DM39" i="46"/>
  <c r="AX39" i="46" s="1"/>
  <c r="DL39" i="46"/>
  <c r="AW39" i="46" s="1"/>
  <c r="DK39" i="46"/>
  <c r="DJ39" i="46"/>
  <c r="DI39" i="46"/>
  <c r="DH39" i="46"/>
  <c r="DG39" i="46"/>
  <c r="AR39" i="46" s="1"/>
  <c r="DF39" i="46"/>
  <c r="AQ39" i="46" s="1"/>
  <c r="DE39" i="46"/>
  <c r="AP39" i="46" s="1"/>
  <c r="DD39" i="46"/>
  <c r="AO39" i="46" s="1"/>
  <c r="DC39" i="46"/>
  <c r="DB39" i="46"/>
  <c r="DA39" i="46"/>
  <c r="CZ39" i="46"/>
  <c r="AK39" i="46" s="1"/>
  <c r="CY39" i="46"/>
  <c r="AJ39" i="46" s="1"/>
  <c r="CX39" i="46"/>
  <c r="CW39" i="46"/>
  <c r="AH39" i="46" s="1"/>
  <c r="CV39" i="46"/>
  <c r="AG39" i="46" s="1"/>
  <c r="CU39" i="46"/>
  <c r="AF39" i="46" s="1"/>
  <c r="CT39" i="46"/>
  <c r="CS39" i="46"/>
  <c r="CR39" i="46"/>
  <c r="AC39" i="46" s="1"/>
  <c r="CQ39" i="46"/>
  <c r="AB39" i="46" s="1"/>
  <c r="CP39" i="46"/>
  <c r="AA39" i="46" s="1"/>
  <c r="CO39" i="46"/>
  <c r="Z39" i="46" s="1"/>
  <c r="CN39" i="46"/>
  <c r="CM39" i="46"/>
  <c r="X39" i="46" s="1"/>
  <c r="CL39" i="46"/>
  <c r="CK39" i="46"/>
  <c r="CJ39" i="46"/>
  <c r="U39" i="46" s="1"/>
  <c r="CI39" i="46"/>
  <c r="T39" i="46" s="1"/>
  <c r="CH39" i="46"/>
  <c r="S39" i="46" s="1"/>
  <c r="CG39" i="46"/>
  <c r="R39" i="46" s="1"/>
  <c r="CF39" i="46"/>
  <c r="Q39" i="46" s="1"/>
  <c r="CE39" i="46"/>
  <c r="P39" i="46" s="1"/>
  <c r="CD39" i="46"/>
  <c r="CC39" i="46"/>
  <c r="CB39" i="46"/>
  <c r="M39" i="46" s="1"/>
  <c r="CA39" i="46"/>
  <c r="L39" i="46" s="1"/>
  <c r="BZ39" i="46"/>
  <c r="K39" i="46" s="1"/>
  <c r="BY39" i="46"/>
  <c r="J39" i="46" s="1"/>
  <c r="BX39" i="46"/>
  <c r="I39" i="46" s="1"/>
  <c r="BW39" i="46"/>
  <c r="H39" i="46" s="1"/>
  <c r="BV39" i="46"/>
  <c r="BU39" i="46"/>
  <c r="BT39" i="46"/>
  <c r="E39" i="46" s="1"/>
  <c r="BS39" i="46"/>
  <c r="BO39" i="46"/>
  <c r="B39" i="46"/>
  <c r="B39" i="44" s="1"/>
  <c r="A39" i="46"/>
  <c r="A37" i="27" s="1"/>
  <c r="EF38" i="46"/>
  <c r="EE38" i="46"/>
  <c r="BP38" i="46" s="1"/>
  <c r="ED38" i="46"/>
  <c r="EC38" i="46"/>
  <c r="BN38" i="46" s="1"/>
  <c r="EB38" i="46"/>
  <c r="BM38" i="46" s="1"/>
  <c r="EA38" i="46"/>
  <c r="DZ38" i="46"/>
  <c r="BK38" i="46" s="1"/>
  <c r="DY38" i="46"/>
  <c r="BJ38" i="46" s="1"/>
  <c r="DX38" i="46"/>
  <c r="BI38" i="46" s="1"/>
  <c r="DW38" i="46"/>
  <c r="BH38" i="46" s="1"/>
  <c r="DV38" i="46"/>
  <c r="DU38" i="46"/>
  <c r="BF38" i="46" s="1"/>
  <c r="DT38" i="46"/>
  <c r="BE38" i="46" s="1"/>
  <c r="DS38" i="46"/>
  <c r="BD38" i="46" s="1"/>
  <c r="DR38" i="46"/>
  <c r="DQ38" i="46"/>
  <c r="BB38" i="46" s="1"/>
  <c r="DP38" i="46"/>
  <c r="BA38" i="46" s="1"/>
  <c r="DO38" i="46"/>
  <c r="DN38" i="46"/>
  <c r="AY38" i="46" s="1"/>
  <c r="DM38" i="46"/>
  <c r="AX38" i="46" s="1"/>
  <c r="DL38" i="46"/>
  <c r="AW38" i="46" s="1"/>
  <c r="DK38" i="46"/>
  <c r="AV38" i="46" s="1"/>
  <c r="DJ38" i="46"/>
  <c r="AU38" i="46" s="1"/>
  <c r="DI38" i="46"/>
  <c r="AT38" i="46" s="1"/>
  <c r="DH38" i="46"/>
  <c r="DG38" i="46"/>
  <c r="AR38" i="46" s="1"/>
  <c r="DF38" i="46"/>
  <c r="AQ38" i="46" s="1"/>
  <c r="DE38" i="46"/>
  <c r="AP38" i="46" s="1"/>
  <c r="DD38" i="46"/>
  <c r="AO38" i="46" s="1"/>
  <c r="DC38" i="46"/>
  <c r="AN38" i="46" s="1"/>
  <c r="DB38" i="46"/>
  <c r="AM38" i="46" s="1"/>
  <c r="DA38" i="46"/>
  <c r="CZ38" i="46"/>
  <c r="AK38" i="46" s="1"/>
  <c r="CY38" i="46"/>
  <c r="CX38" i="46"/>
  <c r="AI38" i="46" s="1"/>
  <c r="CW38" i="46"/>
  <c r="AH38" i="46" s="1"/>
  <c r="CV38" i="46"/>
  <c r="AG38" i="46" s="1"/>
  <c r="CU38" i="46"/>
  <c r="AF38" i="46" s="1"/>
  <c r="CT38" i="46"/>
  <c r="AE38" i="46" s="1"/>
  <c r="CS38" i="46"/>
  <c r="AD38" i="46" s="1"/>
  <c r="CR38" i="46"/>
  <c r="AC38" i="46" s="1"/>
  <c r="CQ38" i="46"/>
  <c r="AB38" i="46" s="1"/>
  <c r="CP38" i="46"/>
  <c r="AA38" i="46" s="1"/>
  <c r="CO38" i="46"/>
  <c r="Z38" i="46" s="1"/>
  <c r="CN38" i="46"/>
  <c r="Y38" i="46" s="1"/>
  <c r="CM38" i="46"/>
  <c r="CL38" i="46"/>
  <c r="W38" i="46" s="1"/>
  <c r="CK38" i="46"/>
  <c r="V38" i="46" s="1"/>
  <c r="CJ38" i="46"/>
  <c r="CI38" i="46"/>
  <c r="CH38" i="46"/>
  <c r="CG38" i="46"/>
  <c r="R38" i="46" s="1"/>
  <c r="CF38" i="46"/>
  <c r="Q38" i="46" s="1"/>
  <c r="CE38" i="46"/>
  <c r="P38" i="46" s="1"/>
  <c r="CD38" i="46"/>
  <c r="CC38" i="46"/>
  <c r="N38" i="46" s="1"/>
  <c r="CB38" i="46"/>
  <c r="M38" i="46" s="1"/>
  <c r="CA38" i="46"/>
  <c r="L38" i="46" s="1"/>
  <c r="BZ38" i="46"/>
  <c r="BY38" i="46"/>
  <c r="J38" i="46" s="1"/>
  <c r="BX38" i="46"/>
  <c r="I38" i="46" s="1"/>
  <c r="BW38" i="46"/>
  <c r="H38" i="46" s="1"/>
  <c r="BV38" i="46"/>
  <c r="G38" i="46" s="1"/>
  <c r="BU38" i="46"/>
  <c r="F38" i="46" s="1"/>
  <c r="BT38" i="46"/>
  <c r="E38" i="46" s="1"/>
  <c r="BS38" i="46"/>
  <c r="D38" i="46" s="1"/>
  <c r="B38" i="46"/>
  <c r="B38" i="44" s="1"/>
  <c r="A38" i="46"/>
  <c r="A36" i="27" s="1"/>
  <c r="EF37" i="46"/>
  <c r="BQ37" i="46" s="1"/>
  <c r="EE37" i="46"/>
  <c r="BP37" i="46" s="1"/>
  <c r="ED37" i="46"/>
  <c r="BO37" i="46" s="1"/>
  <c r="EC37" i="46"/>
  <c r="EB37" i="46"/>
  <c r="BM37" i="46" s="1"/>
  <c r="EA37" i="46"/>
  <c r="BL37" i="46" s="1"/>
  <c r="DZ37" i="46"/>
  <c r="DY37" i="46"/>
  <c r="BJ37" i="46" s="1"/>
  <c r="DX37" i="46"/>
  <c r="BI37" i="46" s="1"/>
  <c r="DW37" i="46"/>
  <c r="BH37" i="46" s="1"/>
  <c r="DV37" i="46"/>
  <c r="BG37" i="46" s="1"/>
  <c r="DU37" i="46"/>
  <c r="DT37" i="46"/>
  <c r="BE37" i="46" s="1"/>
  <c r="DS37" i="46"/>
  <c r="DR37" i="46"/>
  <c r="DQ37" i="46"/>
  <c r="BB37" i="46" s="1"/>
  <c r="DP37" i="46"/>
  <c r="BA37" i="46" s="1"/>
  <c r="DO37" i="46"/>
  <c r="AZ37" i="46" s="1"/>
  <c r="DN37" i="46"/>
  <c r="AY37" i="46" s="1"/>
  <c r="DM37" i="46"/>
  <c r="DL37" i="46"/>
  <c r="AW37" i="46" s="1"/>
  <c r="DK37" i="46"/>
  <c r="AV37" i="46" s="1"/>
  <c r="DJ37" i="46"/>
  <c r="AU37" i="46" s="1"/>
  <c r="DI37" i="46"/>
  <c r="AT37" i="46" s="1"/>
  <c r="DH37" i="46"/>
  <c r="AS37" i="46" s="1"/>
  <c r="DG37" i="46"/>
  <c r="AR37" i="46" s="1"/>
  <c r="DF37" i="46"/>
  <c r="AQ37" i="46" s="1"/>
  <c r="DE37" i="46"/>
  <c r="DD37" i="46"/>
  <c r="AO37" i="46" s="1"/>
  <c r="DC37" i="46"/>
  <c r="DB37" i="46"/>
  <c r="AM37" i="46" s="1"/>
  <c r="DA37" i="46"/>
  <c r="CZ37" i="46"/>
  <c r="AK37" i="46" s="1"/>
  <c r="CY37" i="46"/>
  <c r="AJ37" i="46" s="1"/>
  <c r="CX37" i="46"/>
  <c r="AI37" i="46" s="1"/>
  <c r="CW37" i="46"/>
  <c r="CV37" i="46"/>
  <c r="CU37" i="46"/>
  <c r="AF37" i="46" s="1"/>
  <c r="CT37" i="46"/>
  <c r="CS37" i="46"/>
  <c r="AD37" i="46" s="1"/>
  <c r="CR37" i="46"/>
  <c r="AC37" i="46" s="1"/>
  <c r="CQ37" i="46"/>
  <c r="AB37" i="46" s="1"/>
  <c r="CP37" i="46"/>
  <c r="AA37" i="46" s="1"/>
  <c r="CO37" i="46"/>
  <c r="CN37" i="46"/>
  <c r="Y37" i="46" s="1"/>
  <c r="CM37" i="46"/>
  <c r="CL37" i="46"/>
  <c r="W37" i="46" s="1"/>
  <c r="CK37" i="46"/>
  <c r="V37" i="46" s="1"/>
  <c r="CJ37" i="46"/>
  <c r="U37" i="46" s="1"/>
  <c r="CI37" i="46"/>
  <c r="T37" i="46" s="1"/>
  <c r="CH37" i="46"/>
  <c r="S37" i="46" s="1"/>
  <c r="CG37" i="46"/>
  <c r="CF37" i="46"/>
  <c r="CE37" i="46"/>
  <c r="P37" i="46" s="1"/>
  <c r="CD37" i="46"/>
  <c r="CC37" i="46"/>
  <c r="N37" i="46" s="1"/>
  <c r="CB37" i="46"/>
  <c r="M37" i="46" s="1"/>
  <c r="CA37" i="46"/>
  <c r="L37" i="46" s="1"/>
  <c r="BZ37" i="46"/>
  <c r="K37" i="46" s="1"/>
  <c r="BY37" i="46"/>
  <c r="BX37" i="46"/>
  <c r="I37" i="46" s="1"/>
  <c r="BW37" i="46"/>
  <c r="BV37" i="46"/>
  <c r="BU37" i="46"/>
  <c r="BT37" i="46"/>
  <c r="E37" i="46" s="1"/>
  <c r="BS37" i="46"/>
  <c r="D37" i="46" s="1"/>
  <c r="B37" i="46"/>
  <c r="B37" i="44" s="1"/>
  <c r="A37" i="46"/>
  <c r="EF36" i="46"/>
  <c r="BQ36" i="46" s="1"/>
  <c r="EE36" i="46"/>
  <c r="ED36" i="46"/>
  <c r="BO36" i="46" s="1"/>
  <c r="EC36" i="46"/>
  <c r="BN36" i="46" s="1"/>
  <c r="EB36" i="46"/>
  <c r="BM36" i="46" s="1"/>
  <c r="EA36" i="46"/>
  <c r="BL36" i="46" s="1"/>
  <c r="DZ36" i="46"/>
  <c r="DY36" i="46"/>
  <c r="BJ36" i="46" s="1"/>
  <c r="DX36" i="46"/>
  <c r="BI36" i="46" s="1"/>
  <c r="DW36" i="46"/>
  <c r="BH36" i="46" s="1"/>
  <c r="DV36" i="46"/>
  <c r="DU36" i="46"/>
  <c r="BF36" i="46" s="1"/>
  <c r="DT36" i="46"/>
  <c r="BE36" i="46" s="1"/>
  <c r="DS36" i="46"/>
  <c r="BD36" i="46" s="1"/>
  <c r="DR36" i="46"/>
  <c r="DQ36" i="46"/>
  <c r="BB36" i="46" s="1"/>
  <c r="DP36" i="46"/>
  <c r="BA36" i="46" s="1"/>
  <c r="DO36" i="46"/>
  <c r="DN36" i="46"/>
  <c r="DM36" i="46"/>
  <c r="DL36" i="46"/>
  <c r="AW36" i="46" s="1"/>
  <c r="DK36" i="46"/>
  <c r="AV36" i="46" s="1"/>
  <c r="DJ36" i="46"/>
  <c r="DI36" i="46"/>
  <c r="AT36" i="46" s="1"/>
  <c r="DH36" i="46"/>
  <c r="AS36" i="46" s="1"/>
  <c r="DG36" i="46"/>
  <c r="DF36" i="46"/>
  <c r="AQ36" i="46" s="1"/>
  <c r="DE36" i="46"/>
  <c r="AP36" i="46" s="1"/>
  <c r="DD36" i="46"/>
  <c r="AO36" i="46" s="1"/>
  <c r="DC36" i="46"/>
  <c r="AN36" i="46" s="1"/>
  <c r="DB36" i="46"/>
  <c r="DA36" i="46"/>
  <c r="AL36" i="46" s="1"/>
  <c r="CZ36" i="46"/>
  <c r="AK36" i="46" s="1"/>
  <c r="CY36" i="46"/>
  <c r="AJ36" i="46" s="1"/>
  <c r="CX36" i="46"/>
  <c r="CW36" i="46"/>
  <c r="AH36" i="46" s="1"/>
  <c r="CV36" i="46"/>
  <c r="AG36" i="46" s="1"/>
  <c r="CU36" i="46"/>
  <c r="AF36" i="46" s="1"/>
  <c r="CT36" i="46"/>
  <c r="CS36" i="46"/>
  <c r="AD36" i="46" s="1"/>
  <c r="CR36" i="46"/>
  <c r="CQ36" i="46"/>
  <c r="AB36" i="46" s="1"/>
  <c r="CP36" i="46"/>
  <c r="CO36" i="46"/>
  <c r="CN36" i="46"/>
  <c r="Y36" i="46" s="1"/>
  <c r="CM36" i="46"/>
  <c r="X36" i="46" s="1"/>
  <c r="CL36" i="46"/>
  <c r="CK36" i="46"/>
  <c r="V36" i="46" s="1"/>
  <c r="CJ36" i="46"/>
  <c r="U36" i="46" s="1"/>
  <c r="CI36" i="46"/>
  <c r="CH36" i="46"/>
  <c r="S36" i="46" s="1"/>
  <c r="CG36" i="46"/>
  <c r="R36" i="46" s="1"/>
  <c r="CF36" i="46"/>
  <c r="Q36" i="46" s="1"/>
  <c r="CE36" i="46"/>
  <c r="P36" i="46" s="1"/>
  <c r="CD36" i="46"/>
  <c r="CC36" i="46"/>
  <c r="N36" i="46" s="1"/>
  <c r="CB36" i="46"/>
  <c r="CA36" i="46"/>
  <c r="BZ36" i="46"/>
  <c r="BY36" i="46"/>
  <c r="J36" i="46" s="1"/>
  <c r="BX36" i="46"/>
  <c r="I36" i="46" s="1"/>
  <c r="BW36" i="46"/>
  <c r="H36" i="46" s="1"/>
  <c r="BV36" i="46"/>
  <c r="BU36" i="46"/>
  <c r="F36" i="46" s="1"/>
  <c r="BT36" i="46"/>
  <c r="E36" i="46" s="1"/>
  <c r="BS36" i="46"/>
  <c r="D36" i="46" s="1"/>
  <c r="B36" i="46"/>
  <c r="B36" i="44" s="1"/>
  <c r="A36" i="46"/>
  <c r="A34" i="27" s="1"/>
  <c r="EF35" i="46"/>
  <c r="BQ35" i="46" s="1"/>
  <c r="EE35" i="46"/>
  <c r="BP35" i="46" s="1"/>
  <c r="ED35" i="46"/>
  <c r="BO35" i="46" s="1"/>
  <c r="EC35" i="46"/>
  <c r="BN35" i="46" s="1"/>
  <c r="EB35" i="46"/>
  <c r="BM35" i="46" s="1"/>
  <c r="EA35" i="46"/>
  <c r="DZ35" i="46"/>
  <c r="BK35" i="46" s="1"/>
  <c r="DY35" i="46"/>
  <c r="DX35" i="46"/>
  <c r="BI35" i="46" s="1"/>
  <c r="DW35" i="46"/>
  <c r="BH35" i="46" s="1"/>
  <c r="DV35" i="46"/>
  <c r="BG35" i="46" s="1"/>
  <c r="DU35" i="46"/>
  <c r="BF35" i="46" s="1"/>
  <c r="DT35" i="46"/>
  <c r="BE35" i="46" s="1"/>
  <c r="DS35" i="46"/>
  <c r="BD35" i="46" s="1"/>
  <c r="DR35" i="46"/>
  <c r="DQ35" i="46"/>
  <c r="DP35" i="46"/>
  <c r="BA35" i="46" s="1"/>
  <c r="DO35" i="46"/>
  <c r="AZ35" i="46" s="1"/>
  <c r="DN35" i="46"/>
  <c r="AY35" i="46" s="1"/>
  <c r="DM35" i="46"/>
  <c r="DL35" i="46"/>
  <c r="DK35" i="46"/>
  <c r="DJ35" i="46"/>
  <c r="DI35" i="46"/>
  <c r="DH35" i="46"/>
  <c r="AS35" i="46" s="1"/>
  <c r="DG35" i="46"/>
  <c r="AR35" i="46" s="1"/>
  <c r="DF35" i="46"/>
  <c r="AQ35" i="46" s="1"/>
  <c r="DE35" i="46"/>
  <c r="AP35" i="46" s="1"/>
  <c r="DD35" i="46"/>
  <c r="DC35" i="46"/>
  <c r="AN35" i="46" s="1"/>
  <c r="DB35" i="46"/>
  <c r="AM35" i="46" s="1"/>
  <c r="DA35" i="46"/>
  <c r="CZ35" i="46"/>
  <c r="AK35" i="46" s="1"/>
  <c r="CY35" i="46"/>
  <c r="AJ35" i="46" s="1"/>
  <c r="CX35" i="46"/>
  <c r="AI35" i="46" s="1"/>
  <c r="CW35" i="46"/>
  <c r="AH35" i="46" s="1"/>
  <c r="CV35" i="46"/>
  <c r="AG35" i="46" s="1"/>
  <c r="CU35" i="46"/>
  <c r="AF35" i="46" s="1"/>
  <c r="CT35" i="46"/>
  <c r="CS35" i="46"/>
  <c r="CR35" i="46"/>
  <c r="AC35" i="46" s="1"/>
  <c r="CQ35" i="46"/>
  <c r="AB35" i="46" s="1"/>
  <c r="CP35" i="46"/>
  <c r="AA35" i="46" s="1"/>
  <c r="CO35" i="46"/>
  <c r="Z35" i="46" s="1"/>
  <c r="CN35" i="46"/>
  <c r="Y35" i="46" s="1"/>
  <c r="CM35" i="46"/>
  <c r="X35" i="46" s="1"/>
  <c r="CL35" i="46"/>
  <c r="W35" i="46" s="1"/>
  <c r="CK35" i="46"/>
  <c r="CJ35" i="46"/>
  <c r="U35" i="46" s="1"/>
  <c r="CI35" i="46"/>
  <c r="T35" i="46" s="1"/>
  <c r="CH35" i="46"/>
  <c r="S35" i="46" s="1"/>
  <c r="CG35" i="46"/>
  <c r="R35" i="46" s="1"/>
  <c r="CF35" i="46"/>
  <c r="Q35" i="46" s="1"/>
  <c r="CE35" i="46"/>
  <c r="CD35" i="46"/>
  <c r="CC35" i="46"/>
  <c r="CB35" i="46"/>
  <c r="M35" i="46" s="1"/>
  <c r="CA35" i="46"/>
  <c r="L35" i="46" s="1"/>
  <c r="BZ35" i="46"/>
  <c r="K35" i="46" s="1"/>
  <c r="BY35" i="46"/>
  <c r="BX35" i="46"/>
  <c r="I35" i="46" s="1"/>
  <c r="BW35" i="46"/>
  <c r="BV35" i="46"/>
  <c r="BU35" i="46"/>
  <c r="BT35" i="46"/>
  <c r="E35" i="46" s="1"/>
  <c r="BS35" i="46"/>
  <c r="B35" i="46"/>
  <c r="B35" i="44" s="1"/>
  <c r="A35" i="46"/>
  <c r="A33" i="27" s="1"/>
  <c r="EF34" i="46"/>
  <c r="BQ34" i="46" s="1"/>
  <c r="EE34" i="46"/>
  <c r="BP34" i="46" s="1"/>
  <c r="ED34" i="46"/>
  <c r="EC34" i="46"/>
  <c r="BN34" i="46" s="1"/>
  <c r="EB34" i="46"/>
  <c r="BM34" i="46" s="1"/>
  <c r="EA34" i="46"/>
  <c r="BL34" i="46" s="1"/>
  <c r="DZ34" i="46"/>
  <c r="BK34" i="46" s="1"/>
  <c r="DY34" i="46"/>
  <c r="BJ34" i="46" s="1"/>
  <c r="DX34" i="46"/>
  <c r="DW34" i="46"/>
  <c r="DV34" i="46"/>
  <c r="BG34" i="46" s="1"/>
  <c r="DU34" i="46"/>
  <c r="DT34" i="46"/>
  <c r="BE34" i="46" s="1"/>
  <c r="DS34" i="46"/>
  <c r="BD34" i="46" s="1"/>
  <c r="DR34" i="46"/>
  <c r="BC34" i="46" s="1"/>
  <c r="DQ34" i="46"/>
  <c r="BB34" i="46" s="1"/>
  <c r="DP34" i="46"/>
  <c r="BA34" i="46" s="1"/>
  <c r="DO34" i="46"/>
  <c r="AZ34" i="46" s="1"/>
  <c r="DN34" i="46"/>
  <c r="DM34" i="46"/>
  <c r="AX34" i="46" s="1"/>
  <c r="DL34" i="46"/>
  <c r="AW34" i="46" s="1"/>
  <c r="DK34" i="46"/>
  <c r="AV34" i="46" s="1"/>
  <c r="DJ34" i="46"/>
  <c r="AU34" i="44" s="1"/>
  <c r="DI34" i="46"/>
  <c r="AT34" i="46" s="1"/>
  <c r="DH34" i="46"/>
  <c r="DG34" i="46"/>
  <c r="AR34" i="46" s="1"/>
  <c r="DF34" i="46"/>
  <c r="DE34" i="46"/>
  <c r="AP34" i="46" s="1"/>
  <c r="DD34" i="46"/>
  <c r="AO34" i="46" s="1"/>
  <c r="DC34" i="46"/>
  <c r="AN34" i="46" s="1"/>
  <c r="DB34" i="46"/>
  <c r="AM34" i="46" s="1"/>
  <c r="DA34" i="46"/>
  <c r="AL34" i="46" s="1"/>
  <c r="CZ34" i="46"/>
  <c r="CY34" i="46"/>
  <c r="AJ34" i="46" s="1"/>
  <c r="CX34" i="46"/>
  <c r="AI34" i="46" s="1"/>
  <c r="CW34" i="46"/>
  <c r="AH34" i="46" s="1"/>
  <c r="CV34" i="46"/>
  <c r="AG34" i="46" s="1"/>
  <c r="CU34" i="46"/>
  <c r="AF34" i="46" s="1"/>
  <c r="CT34" i="46"/>
  <c r="AE34" i="46" s="1"/>
  <c r="CS34" i="46"/>
  <c r="AD34" i="46" s="1"/>
  <c r="CR34" i="46"/>
  <c r="CQ34" i="46"/>
  <c r="AB34" i="46" s="1"/>
  <c r="CP34" i="46"/>
  <c r="CO34" i="46"/>
  <c r="Z34" i="46" s="1"/>
  <c r="CN34" i="46"/>
  <c r="Y34" i="46" s="1"/>
  <c r="CM34" i="46"/>
  <c r="X34" i="46" s="1"/>
  <c r="CL34" i="46"/>
  <c r="W34" i="46" s="1"/>
  <c r="CK34" i="46"/>
  <c r="V34" i="46" s="1"/>
  <c r="CJ34" i="46"/>
  <c r="U34" i="46" s="1"/>
  <c r="CI34" i="46"/>
  <c r="CH34" i="46"/>
  <c r="CG34" i="46"/>
  <c r="R34" i="46" s="1"/>
  <c r="CF34" i="46"/>
  <c r="Q34" i="46" s="1"/>
  <c r="CE34" i="46"/>
  <c r="CD34" i="46"/>
  <c r="O34" i="46" s="1"/>
  <c r="CC34" i="46"/>
  <c r="N34" i="46" s="1"/>
  <c r="CB34" i="46"/>
  <c r="M34" i="46" s="1"/>
  <c r="CA34" i="46"/>
  <c r="L34" i="46" s="1"/>
  <c r="BZ34" i="46"/>
  <c r="BY34" i="46"/>
  <c r="J34" i="46" s="1"/>
  <c r="BX34" i="46"/>
  <c r="I34" i="46" s="1"/>
  <c r="BW34" i="46"/>
  <c r="H34" i="46" s="1"/>
  <c r="BV34" i="46"/>
  <c r="G34" i="46" s="1"/>
  <c r="BU34" i="46"/>
  <c r="F34" i="46" s="1"/>
  <c r="BT34" i="46"/>
  <c r="E34" i="46" s="1"/>
  <c r="BS34" i="46"/>
  <c r="B34" i="46"/>
  <c r="B34" i="44" s="1"/>
  <c r="A34" i="46"/>
  <c r="A32" i="27" s="1"/>
  <c r="EF33" i="46"/>
  <c r="EE33" i="46"/>
  <c r="BP33" i="46" s="1"/>
  <c r="ED33" i="46"/>
  <c r="BO33" i="46" s="1"/>
  <c r="EC33" i="46"/>
  <c r="BN33" i="46" s="1"/>
  <c r="EB33" i="46"/>
  <c r="EA33" i="46"/>
  <c r="DZ33" i="46"/>
  <c r="BK33" i="46" s="1"/>
  <c r="DY33" i="46"/>
  <c r="BJ33" i="46" s="1"/>
  <c r="DX33" i="46"/>
  <c r="DW33" i="46"/>
  <c r="BH33" i="46" s="1"/>
  <c r="DV33" i="46"/>
  <c r="BG33" i="46" s="1"/>
  <c r="DU33" i="46"/>
  <c r="BF33" i="46" s="1"/>
  <c r="DT33" i="46"/>
  <c r="BE33" i="46" s="1"/>
  <c r="DS33" i="46"/>
  <c r="BD33" i="46" s="1"/>
  <c r="DR33" i="46"/>
  <c r="BC33" i="46" s="1"/>
  <c r="DQ33" i="46"/>
  <c r="DP33" i="46"/>
  <c r="DO33" i="46"/>
  <c r="AZ33" i="46" s="1"/>
  <c r="DN33" i="46"/>
  <c r="AY33" i="46" s="1"/>
  <c r="DM33" i="46"/>
  <c r="DL33" i="46"/>
  <c r="DK33" i="46"/>
  <c r="AV33" i="46" s="1"/>
  <c r="DJ33" i="46"/>
  <c r="DI33" i="46"/>
  <c r="AT33" i="46" s="1"/>
  <c r="DH33" i="46"/>
  <c r="DG33" i="46"/>
  <c r="AR33" i="46" s="1"/>
  <c r="DF33" i="46"/>
  <c r="AQ33" i="46" s="1"/>
  <c r="DE33" i="46"/>
  <c r="AP33" i="46" s="1"/>
  <c r="DD33" i="46"/>
  <c r="DC33" i="46"/>
  <c r="AN33" i="46" s="1"/>
  <c r="DB33" i="46"/>
  <c r="AM33" i="46" s="1"/>
  <c r="DA33" i="46"/>
  <c r="AL33" i="46" s="1"/>
  <c r="CZ33" i="46"/>
  <c r="CY33" i="46"/>
  <c r="AJ33" i="46" s="1"/>
  <c r="CX33" i="46"/>
  <c r="AI33" i="46" s="1"/>
  <c r="CW33" i="46"/>
  <c r="AH33" i="46" s="1"/>
  <c r="CV33" i="46"/>
  <c r="CU33" i="46"/>
  <c r="AF33" i="46" s="1"/>
  <c r="CT33" i="46"/>
  <c r="AE33" i="46" s="1"/>
  <c r="CS33" i="46"/>
  <c r="CR33" i="46"/>
  <c r="CQ33" i="46"/>
  <c r="AB33" i="46" s="1"/>
  <c r="CP33" i="46"/>
  <c r="AA33" i="46" s="1"/>
  <c r="CO33" i="46"/>
  <c r="Z33" i="46" s="1"/>
  <c r="CN33" i="46"/>
  <c r="Y33" i="46" s="1"/>
  <c r="CM33" i="46"/>
  <c r="X33" i="46" s="1"/>
  <c r="CL33" i="46"/>
  <c r="W33" i="46" s="1"/>
  <c r="CK33" i="46"/>
  <c r="V33" i="46" s="1"/>
  <c r="CJ33" i="46"/>
  <c r="CI33" i="46"/>
  <c r="T33" i="46" s="1"/>
  <c r="CH33" i="46"/>
  <c r="S33" i="46" s="1"/>
  <c r="CG33" i="46"/>
  <c r="R33" i="46" s="1"/>
  <c r="CF33" i="46"/>
  <c r="Q33" i="46" s="1"/>
  <c r="CE33" i="46"/>
  <c r="CD33" i="46"/>
  <c r="CC33" i="46"/>
  <c r="N33" i="46" s="1"/>
  <c r="CB33" i="46"/>
  <c r="CA33" i="46"/>
  <c r="L33" i="46" s="1"/>
  <c r="BZ33" i="46"/>
  <c r="K33" i="46" s="1"/>
  <c r="BY33" i="46"/>
  <c r="BX33" i="46"/>
  <c r="I33" i="46" s="1"/>
  <c r="BW33" i="46"/>
  <c r="H33" i="46" s="1"/>
  <c r="BV33" i="46"/>
  <c r="G33" i="46" s="1"/>
  <c r="BU33" i="46"/>
  <c r="BT33" i="46"/>
  <c r="BS33" i="46"/>
  <c r="D33" i="46" s="1"/>
  <c r="B33" i="46"/>
  <c r="B33" i="44" s="1"/>
  <c r="A33" i="46"/>
  <c r="A31" i="27" s="1"/>
  <c r="EF32" i="46"/>
  <c r="EE32" i="46"/>
  <c r="BP32" i="46" s="1"/>
  <c r="ED32" i="46"/>
  <c r="BO32" i="44" s="1"/>
  <c r="EC32" i="46"/>
  <c r="BN32" i="46" s="1"/>
  <c r="EB32" i="46"/>
  <c r="BM32" i="46" s="1"/>
  <c r="EA32" i="46"/>
  <c r="BL32" i="46" s="1"/>
  <c r="DZ32" i="46"/>
  <c r="BK32" i="46" s="1"/>
  <c r="DY32" i="46"/>
  <c r="DX32" i="46"/>
  <c r="BI32" i="46" s="1"/>
  <c r="DW32" i="46"/>
  <c r="DV32" i="46"/>
  <c r="DU32" i="46"/>
  <c r="BF32" i="46" s="1"/>
  <c r="DT32" i="46"/>
  <c r="BE32" i="46" s="1"/>
  <c r="DS32" i="46"/>
  <c r="BD32" i="46" s="1"/>
  <c r="DR32" i="46"/>
  <c r="BC32" i="46" s="1"/>
  <c r="DQ32" i="46"/>
  <c r="DP32" i="46"/>
  <c r="BA32" i="46" s="1"/>
  <c r="DO32" i="46"/>
  <c r="AZ32" i="46" s="1"/>
  <c r="DN32" i="46"/>
  <c r="AY32" i="46" s="1"/>
  <c r="DM32" i="46"/>
  <c r="AX32" i="46" s="1"/>
  <c r="DL32" i="46"/>
  <c r="DK32" i="46"/>
  <c r="AV32" i="46" s="1"/>
  <c r="DJ32" i="46"/>
  <c r="AU32" i="46" s="1"/>
  <c r="DI32" i="46"/>
  <c r="DH32" i="46"/>
  <c r="AS32" i="46" s="1"/>
  <c r="DG32" i="46"/>
  <c r="DF32" i="46"/>
  <c r="AQ32" i="46" s="1"/>
  <c r="DE32" i="46"/>
  <c r="AP32" i="46" s="1"/>
  <c r="DD32" i="46"/>
  <c r="AO32" i="46" s="1"/>
  <c r="DC32" i="46"/>
  <c r="AN32" i="46" s="1"/>
  <c r="DB32" i="46"/>
  <c r="AM32" i="46" s="1"/>
  <c r="DA32" i="46"/>
  <c r="CZ32" i="46"/>
  <c r="AK32" i="46" s="1"/>
  <c r="CY32" i="46"/>
  <c r="AJ32" i="46" s="1"/>
  <c r="CX32" i="46"/>
  <c r="AI32" i="46" s="1"/>
  <c r="CW32" i="46"/>
  <c r="AH32" i="46" s="1"/>
  <c r="CV32" i="46"/>
  <c r="AG32" i="46" s="1"/>
  <c r="CU32" i="46"/>
  <c r="AF32" i="46" s="1"/>
  <c r="CT32" i="46"/>
  <c r="AE32" i="46" s="1"/>
  <c r="CS32" i="46"/>
  <c r="CR32" i="46"/>
  <c r="AC32" i="46" s="1"/>
  <c r="CQ32" i="46"/>
  <c r="CP32" i="46"/>
  <c r="AA32" i="46" s="1"/>
  <c r="CO32" i="46"/>
  <c r="Z32" i="46" s="1"/>
  <c r="CN32" i="46"/>
  <c r="Y32" i="46" s="1"/>
  <c r="CM32" i="46"/>
  <c r="X32" i="46" s="1"/>
  <c r="CL32" i="46"/>
  <c r="W32" i="46" s="1"/>
  <c r="CK32" i="46"/>
  <c r="CJ32" i="46"/>
  <c r="CI32" i="46"/>
  <c r="T32" i="46" s="1"/>
  <c r="CH32" i="46"/>
  <c r="S32" i="46" s="1"/>
  <c r="CG32" i="46"/>
  <c r="R32" i="46" s="1"/>
  <c r="CF32" i="46"/>
  <c r="Q32" i="46" s="1"/>
  <c r="CE32" i="46"/>
  <c r="P32" i="46" s="1"/>
  <c r="CD32" i="46"/>
  <c r="O32" i="46" s="1"/>
  <c r="CC32" i="46"/>
  <c r="CB32" i="46"/>
  <c r="CA32" i="46"/>
  <c r="BZ32" i="46"/>
  <c r="K32" i="46" s="1"/>
  <c r="BY32" i="46"/>
  <c r="BX32" i="46"/>
  <c r="I32" i="46" s="1"/>
  <c r="BW32" i="46"/>
  <c r="H32" i="46" s="1"/>
  <c r="BV32" i="46"/>
  <c r="G32" i="46" s="1"/>
  <c r="BU32" i="46"/>
  <c r="BT32" i="46"/>
  <c r="E32" i="46" s="1"/>
  <c r="BS32" i="46"/>
  <c r="D32" i="46" s="1"/>
  <c r="BO32" i="46"/>
  <c r="B32" i="46"/>
  <c r="B32" i="44" s="1"/>
  <c r="A32" i="46"/>
  <c r="A30" i="27" s="1"/>
  <c r="EF31" i="46"/>
  <c r="EE31" i="46"/>
  <c r="BP31" i="46" s="1"/>
  <c r="ED31" i="46"/>
  <c r="BO31" i="44" s="1"/>
  <c r="EC31" i="46"/>
  <c r="BN31" i="46" s="1"/>
  <c r="EB31" i="46"/>
  <c r="BM31" i="46" s="1"/>
  <c r="EA31" i="46"/>
  <c r="DZ31" i="46"/>
  <c r="BK31" i="46" s="1"/>
  <c r="DY31" i="46"/>
  <c r="BJ31" i="46" s="1"/>
  <c r="DX31" i="46"/>
  <c r="DW31" i="46"/>
  <c r="BH31" i="46" s="1"/>
  <c r="DV31" i="46"/>
  <c r="DU31" i="46"/>
  <c r="BF31" i="46" s="1"/>
  <c r="DT31" i="46"/>
  <c r="DS31" i="46"/>
  <c r="BD31" i="46" s="1"/>
  <c r="DR31" i="46"/>
  <c r="BC31" i="46" s="1"/>
  <c r="DQ31" i="46"/>
  <c r="BB31" i="46" s="1"/>
  <c r="DP31" i="46"/>
  <c r="DO31" i="46"/>
  <c r="AZ31" i="46" s="1"/>
  <c r="DN31" i="46"/>
  <c r="AY31" i="46" s="1"/>
  <c r="DM31" i="46"/>
  <c r="AX31" i="46" s="1"/>
  <c r="DL31" i="46"/>
  <c r="AW31" i="46" s="1"/>
  <c r="DK31" i="46"/>
  <c r="DJ31" i="46"/>
  <c r="AU31" i="46" s="1"/>
  <c r="DI31" i="46"/>
  <c r="AT31" i="46" s="1"/>
  <c r="DH31" i="46"/>
  <c r="DG31" i="46"/>
  <c r="AR31" i="46" s="1"/>
  <c r="DF31" i="46"/>
  <c r="DE31" i="46"/>
  <c r="AP31" i="46" s="1"/>
  <c r="DD31" i="46"/>
  <c r="AO31" i="46" s="1"/>
  <c r="DC31" i="46"/>
  <c r="DB31" i="46"/>
  <c r="AM31" i="46" s="1"/>
  <c r="DA31" i="46"/>
  <c r="AL31" i="46" s="1"/>
  <c r="CZ31" i="46"/>
  <c r="CY31" i="46"/>
  <c r="AJ31" i="46" s="1"/>
  <c r="CX31" i="46"/>
  <c r="AI31" i="46" s="1"/>
  <c r="CW31" i="46"/>
  <c r="AH31" i="46" s="1"/>
  <c r="CV31" i="46"/>
  <c r="AG31" i="46" s="1"/>
  <c r="CU31" i="46"/>
  <c r="AF31" i="46" s="1"/>
  <c r="CT31" i="46"/>
  <c r="AE31" i="46" s="1"/>
  <c r="CS31" i="46"/>
  <c r="AD31" i="46" s="1"/>
  <c r="CR31" i="46"/>
  <c r="AC31" i="46" s="1"/>
  <c r="CQ31" i="46"/>
  <c r="CP31" i="46"/>
  <c r="CO31" i="46"/>
  <c r="Z31" i="46" s="1"/>
  <c r="CN31" i="46"/>
  <c r="Y31" i="46" s="1"/>
  <c r="CM31" i="46"/>
  <c r="X31" i="46" s="1"/>
  <c r="CL31" i="46"/>
  <c r="CK31" i="46"/>
  <c r="V31" i="46" s="1"/>
  <c r="CJ31" i="46"/>
  <c r="CI31" i="46"/>
  <c r="T31" i="46" s="1"/>
  <c r="CH31" i="46"/>
  <c r="S31" i="46" s="1"/>
  <c r="CG31" i="46"/>
  <c r="R31" i="46" s="1"/>
  <c r="CF31" i="46"/>
  <c r="Q31" i="46" s="1"/>
  <c r="CE31" i="46"/>
  <c r="CD31" i="46"/>
  <c r="O31" i="46" s="1"/>
  <c r="CC31" i="46"/>
  <c r="N31" i="46" s="1"/>
  <c r="CB31" i="46"/>
  <c r="CA31" i="46"/>
  <c r="L31" i="46" s="1"/>
  <c r="BZ31" i="46"/>
  <c r="K31" i="46" s="1"/>
  <c r="BY31" i="46"/>
  <c r="J31" i="46" s="1"/>
  <c r="BX31" i="46"/>
  <c r="BW31" i="46"/>
  <c r="H31" i="46" s="1"/>
  <c r="BV31" i="46"/>
  <c r="G31" i="46" s="1"/>
  <c r="BU31" i="46"/>
  <c r="F31" i="46" s="1"/>
  <c r="BT31" i="46"/>
  <c r="BS31" i="46"/>
  <c r="D31" i="46" s="1"/>
  <c r="BO31" i="46"/>
  <c r="B31" i="46"/>
  <c r="B31" i="44" s="1"/>
  <c r="A31" i="46"/>
  <c r="A29" i="27" s="1"/>
  <c r="EF30" i="46"/>
  <c r="BQ30" i="46" s="1"/>
  <c r="EE30" i="46"/>
  <c r="BP30" i="46" s="1"/>
  <c r="ED30" i="46"/>
  <c r="BO30" i="46" s="1"/>
  <c r="EC30" i="46"/>
  <c r="BN30" i="46" s="1"/>
  <c r="EB30" i="46"/>
  <c r="EA30" i="46"/>
  <c r="BL30" i="46" s="1"/>
  <c r="DZ30" i="46"/>
  <c r="BK30" i="46" s="1"/>
  <c r="DY30" i="46"/>
  <c r="BJ30" i="46" s="1"/>
  <c r="DX30" i="46"/>
  <c r="DW30" i="46"/>
  <c r="BH30" i="46" s="1"/>
  <c r="DV30" i="46"/>
  <c r="BG30" i="46" s="1"/>
  <c r="DU30" i="46"/>
  <c r="BF30" i="46" s="1"/>
  <c r="DT30" i="46"/>
  <c r="DS30" i="46"/>
  <c r="BD30" i="46" s="1"/>
  <c r="DR30" i="46"/>
  <c r="BC30" i="46" s="1"/>
  <c r="DQ30" i="46"/>
  <c r="DP30" i="46"/>
  <c r="DO30" i="46"/>
  <c r="AZ30" i="46" s="1"/>
  <c r="DN30" i="46"/>
  <c r="AY30" i="46" s="1"/>
  <c r="DM30" i="46"/>
  <c r="AX30" i="46" s="1"/>
  <c r="DL30" i="46"/>
  <c r="DK30" i="46"/>
  <c r="AV30" i="46" s="1"/>
  <c r="DJ30" i="46"/>
  <c r="AU30" i="46" s="1"/>
  <c r="DI30" i="46"/>
  <c r="AT30" i="46" s="1"/>
  <c r="DH30" i="46"/>
  <c r="DG30" i="46"/>
  <c r="AR30" i="46" s="1"/>
  <c r="DF30" i="46"/>
  <c r="AQ30" i="46" s="1"/>
  <c r="DE30" i="46"/>
  <c r="DD30" i="46"/>
  <c r="DC30" i="46"/>
  <c r="AN30" i="46" s="1"/>
  <c r="DB30" i="46"/>
  <c r="DA30" i="46"/>
  <c r="AL30" i="46" s="1"/>
  <c r="CZ30" i="46"/>
  <c r="AK30" i="46" s="1"/>
  <c r="CY30" i="46"/>
  <c r="AJ30" i="46" s="1"/>
  <c r="CX30" i="46"/>
  <c r="AI30" i="46" s="1"/>
  <c r="CW30" i="46"/>
  <c r="AH30" i="46" s="1"/>
  <c r="CV30" i="46"/>
  <c r="CU30" i="46"/>
  <c r="AF30" i="46" s="1"/>
  <c r="CT30" i="46"/>
  <c r="AE30" i="46" s="1"/>
  <c r="CS30" i="46"/>
  <c r="AD30" i="46" s="1"/>
  <c r="CR30" i="46"/>
  <c r="AC30" i="46" s="1"/>
  <c r="CQ30" i="46"/>
  <c r="AB30" i="46" s="1"/>
  <c r="CP30" i="46"/>
  <c r="CO30" i="46"/>
  <c r="Z30" i="46" s="1"/>
  <c r="CN30" i="46"/>
  <c r="CM30" i="46"/>
  <c r="X30" i="46" s="1"/>
  <c r="CL30" i="46"/>
  <c r="CK30" i="46"/>
  <c r="CJ30" i="46"/>
  <c r="U30" i="46" s="1"/>
  <c r="CI30" i="46"/>
  <c r="T30" i="46" s="1"/>
  <c r="CH30" i="46"/>
  <c r="S30" i="46" s="1"/>
  <c r="CG30" i="46"/>
  <c r="CF30" i="46"/>
  <c r="Q30" i="44" s="1"/>
  <c r="CE30" i="46"/>
  <c r="P30" i="46" s="1"/>
  <c r="CD30" i="46"/>
  <c r="CC30" i="46"/>
  <c r="N30" i="46" s="1"/>
  <c r="CB30" i="46"/>
  <c r="CA30" i="46"/>
  <c r="L30" i="46" s="1"/>
  <c r="BZ30" i="46"/>
  <c r="K30" i="46" s="1"/>
  <c r="BY30" i="46"/>
  <c r="J30" i="46" s="1"/>
  <c r="BX30" i="46"/>
  <c r="BW30" i="46"/>
  <c r="H30" i="46" s="1"/>
  <c r="BV30" i="46"/>
  <c r="BU30" i="46"/>
  <c r="BT30" i="46"/>
  <c r="BS30" i="46"/>
  <c r="D30" i="46" s="1"/>
  <c r="B30" i="46"/>
  <c r="B30" i="44" s="1"/>
  <c r="A30" i="46"/>
  <c r="A28" i="27" s="1"/>
  <c r="EF29" i="46"/>
  <c r="BQ29" i="46" s="1"/>
  <c r="EE29" i="46"/>
  <c r="BP29" i="46" s="1"/>
  <c r="ED29" i="46"/>
  <c r="BO29" i="46" s="1"/>
  <c r="EC29" i="46"/>
  <c r="BN29" i="46" s="1"/>
  <c r="EB29" i="46"/>
  <c r="BM29" i="46" s="1"/>
  <c r="EA29" i="46"/>
  <c r="DZ29" i="46"/>
  <c r="BK29" i="46" s="1"/>
  <c r="DY29" i="46"/>
  <c r="BJ29" i="46" s="1"/>
  <c r="DX29" i="46"/>
  <c r="BI29" i="46" s="1"/>
  <c r="DW29" i="46"/>
  <c r="BH29" i="46" s="1"/>
  <c r="DV29" i="46"/>
  <c r="BG29" i="46" s="1"/>
  <c r="DU29" i="46"/>
  <c r="BF29" i="46" s="1"/>
  <c r="DT29" i="46"/>
  <c r="BE29" i="46" s="1"/>
  <c r="DS29" i="46"/>
  <c r="DR29" i="46"/>
  <c r="BC29" i="46" s="1"/>
  <c r="DQ29" i="46"/>
  <c r="BB29" i="46" s="1"/>
  <c r="DP29" i="46"/>
  <c r="BA29" i="46" s="1"/>
  <c r="DO29" i="46"/>
  <c r="AZ29" i="46" s="1"/>
  <c r="DN29" i="46"/>
  <c r="AY29" i="46" s="1"/>
  <c r="DM29" i="46"/>
  <c r="DL29" i="46"/>
  <c r="AW29" i="46" s="1"/>
  <c r="DK29" i="46"/>
  <c r="DJ29" i="46"/>
  <c r="AU29" i="46" s="1"/>
  <c r="DI29" i="46"/>
  <c r="AT29" i="46" s="1"/>
  <c r="DH29" i="46"/>
  <c r="AS29" i="46" s="1"/>
  <c r="DG29" i="46"/>
  <c r="AR29" i="46" s="1"/>
  <c r="DF29" i="46"/>
  <c r="AQ29" i="46" s="1"/>
  <c r="DE29" i="46"/>
  <c r="DD29" i="46"/>
  <c r="AO29" i="46" s="1"/>
  <c r="DC29" i="46"/>
  <c r="DB29" i="46"/>
  <c r="AM29" i="46" s="1"/>
  <c r="DA29" i="46"/>
  <c r="AL29" i="46" s="1"/>
  <c r="CZ29" i="46"/>
  <c r="AK29" i="46" s="1"/>
  <c r="CY29" i="46"/>
  <c r="AJ29" i="46" s="1"/>
  <c r="CX29" i="46"/>
  <c r="CW29" i="46"/>
  <c r="CV29" i="46"/>
  <c r="AG29" i="46" s="1"/>
  <c r="CU29" i="46"/>
  <c r="CT29" i="46"/>
  <c r="AE29" i="46" s="1"/>
  <c r="CS29" i="46"/>
  <c r="CR29" i="46"/>
  <c r="AC29" i="46" s="1"/>
  <c r="CQ29" i="46"/>
  <c r="CP29" i="46"/>
  <c r="AA29" i="46" s="1"/>
  <c r="CO29" i="46"/>
  <c r="CN29" i="46"/>
  <c r="CM29" i="46"/>
  <c r="X29" i="46" s="1"/>
  <c r="CL29" i="46"/>
  <c r="W29" i="46" s="1"/>
  <c r="CK29" i="46"/>
  <c r="CJ29" i="46"/>
  <c r="U29" i="46" s="1"/>
  <c r="CI29" i="46"/>
  <c r="T29" i="46" s="1"/>
  <c r="CH29" i="46"/>
  <c r="S29" i="46" s="1"/>
  <c r="CG29" i="46"/>
  <c r="CF29" i="46"/>
  <c r="CE29" i="46"/>
  <c r="CD29" i="46"/>
  <c r="O29" i="46" s="1"/>
  <c r="CC29" i="46"/>
  <c r="N29" i="46" s="1"/>
  <c r="CB29" i="46"/>
  <c r="M29" i="46" s="1"/>
  <c r="CA29" i="46"/>
  <c r="L29" i="46" s="1"/>
  <c r="BZ29" i="46"/>
  <c r="K29" i="46" s="1"/>
  <c r="BY29" i="46"/>
  <c r="BX29" i="46"/>
  <c r="BW29" i="46"/>
  <c r="BV29" i="46"/>
  <c r="G29" i="46" s="1"/>
  <c r="BU29" i="46"/>
  <c r="F29" i="46" s="1"/>
  <c r="BT29" i="46"/>
  <c r="E29" i="46" s="1"/>
  <c r="BS29" i="46"/>
  <c r="D29" i="46" s="1"/>
  <c r="B29" i="46"/>
  <c r="B29" i="44" s="1"/>
  <c r="A29" i="46"/>
  <c r="A27" i="27" s="1"/>
  <c r="EF28" i="46"/>
  <c r="EE28" i="46"/>
  <c r="ED28" i="46"/>
  <c r="BO28" i="46" s="1"/>
  <c r="EC28" i="46"/>
  <c r="EB28" i="46"/>
  <c r="BM28" i="46" s="1"/>
  <c r="EA28" i="46"/>
  <c r="BL28" i="46" s="1"/>
  <c r="DZ28" i="46"/>
  <c r="BK28" i="46" s="1"/>
  <c r="DY28" i="46"/>
  <c r="BJ28" i="46" s="1"/>
  <c r="DX28" i="46"/>
  <c r="DW28" i="46"/>
  <c r="DV28" i="46"/>
  <c r="BG28" i="46" s="1"/>
  <c r="DU28" i="46"/>
  <c r="BF28" i="46" s="1"/>
  <c r="DT28" i="46"/>
  <c r="BE28" i="46" s="1"/>
  <c r="DS28" i="46"/>
  <c r="BD28" i="46" s="1"/>
  <c r="DR28" i="46"/>
  <c r="DQ28" i="46"/>
  <c r="DP28" i="46"/>
  <c r="DO28" i="46"/>
  <c r="DN28" i="46"/>
  <c r="AY28" i="46" s="1"/>
  <c r="DM28" i="46"/>
  <c r="AX28" i="46" s="1"/>
  <c r="DL28" i="46"/>
  <c r="AW28" i="46" s="1"/>
  <c r="DK28" i="46"/>
  <c r="AV28" i="46" s="1"/>
  <c r="DJ28" i="46"/>
  <c r="AU28" i="46" s="1"/>
  <c r="DI28" i="46"/>
  <c r="DH28" i="46"/>
  <c r="DG28" i="46"/>
  <c r="DF28" i="46"/>
  <c r="DE28" i="46"/>
  <c r="AP28" i="46" s="1"/>
  <c r="DD28" i="46"/>
  <c r="AO28" i="46" s="1"/>
  <c r="DC28" i="46"/>
  <c r="AN28" i="46" s="1"/>
  <c r="DB28" i="46"/>
  <c r="DA28" i="46"/>
  <c r="AL28" i="46" s="1"/>
  <c r="CZ28" i="46"/>
  <c r="CY28" i="46"/>
  <c r="CX28" i="46"/>
  <c r="AI28" i="46" s="1"/>
  <c r="CW28" i="46"/>
  <c r="AH28" i="46" s="1"/>
  <c r="CV28" i="46"/>
  <c r="CU28" i="46"/>
  <c r="AF28" i="46" s="1"/>
  <c r="CT28" i="46"/>
  <c r="AE28" i="46" s="1"/>
  <c r="CS28" i="46"/>
  <c r="AD28" i="46" s="1"/>
  <c r="CR28" i="46"/>
  <c r="CQ28" i="46"/>
  <c r="CP28" i="46"/>
  <c r="AA28" i="46" s="1"/>
  <c r="CO28" i="46"/>
  <c r="Z28" i="46" s="1"/>
  <c r="CN28" i="46"/>
  <c r="Y28" i="46" s="1"/>
  <c r="CM28" i="46"/>
  <c r="CL28" i="46"/>
  <c r="CK28" i="46"/>
  <c r="V28" i="46" s="1"/>
  <c r="CJ28" i="46"/>
  <c r="CI28" i="46"/>
  <c r="CH28" i="46"/>
  <c r="S28" i="46" s="1"/>
  <c r="CG28" i="46"/>
  <c r="R28" i="46" s="1"/>
  <c r="CF28" i="46"/>
  <c r="Q28" i="46" s="1"/>
  <c r="CE28" i="46"/>
  <c r="P28" i="46" s="1"/>
  <c r="CD28" i="46"/>
  <c r="O28" i="46" s="1"/>
  <c r="CC28" i="46"/>
  <c r="N28" i="46" s="1"/>
  <c r="CB28" i="46"/>
  <c r="CA28" i="46"/>
  <c r="BZ28" i="46"/>
  <c r="K28" i="46" s="1"/>
  <c r="BY28" i="46"/>
  <c r="J28" i="46" s="1"/>
  <c r="BX28" i="46"/>
  <c r="I28" i="46" s="1"/>
  <c r="BW28" i="46"/>
  <c r="H28" i="46" s="1"/>
  <c r="BV28" i="46"/>
  <c r="BU28" i="46"/>
  <c r="F28" i="46" s="1"/>
  <c r="BT28" i="46"/>
  <c r="BS28" i="46"/>
  <c r="B28" i="46"/>
  <c r="A28" i="46"/>
  <c r="A26" i="27" s="1"/>
  <c r="EF27" i="46"/>
  <c r="BQ27" i="46" s="1"/>
  <c r="EE27" i="46"/>
  <c r="BP27" i="46" s="1"/>
  <c r="ED27" i="46"/>
  <c r="EC27" i="46"/>
  <c r="BN27" i="46" s="1"/>
  <c r="EB27" i="46"/>
  <c r="BM27" i="46" s="1"/>
  <c r="EA27" i="46"/>
  <c r="BL27" i="46" s="1"/>
  <c r="DZ27" i="46"/>
  <c r="BK27" i="46" s="1"/>
  <c r="DY27" i="46"/>
  <c r="DX27" i="46"/>
  <c r="BI27" i="46" s="1"/>
  <c r="DW27" i="46"/>
  <c r="BH27" i="46" s="1"/>
  <c r="DV27" i="46"/>
  <c r="DU27" i="46"/>
  <c r="BF27" i="46" s="1"/>
  <c r="DT27" i="46"/>
  <c r="DS27" i="46"/>
  <c r="BD27" i="46" s="1"/>
  <c r="DR27" i="46"/>
  <c r="BC27" i="46" s="1"/>
  <c r="DQ27" i="46"/>
  <c r="BB27" i="46" s="1"/>
  <c r="DP27" i="46"/>
  <c r="BA27" i="46" s="1"/>
  <c r="DO27" i="46"/>
  <c r="AZ27" i="46" s="1"/>
  <c r="DN27" i="46"/>
  <c r="DM27" i="46"/>
  <c r="AX27" i="46" s="1"/>
  <c r="DL27" i="46"/>
  <c r="DK27" i="46"/>
  <c r="AV27" i="46" s="1"/>
  <c r="DJ27" i="46"/>
  <c r="AU27" i="46" s="1"/>
  <c r="DI27" i="46"/>
  <c r="AT27" i="46" s="1"/>
  <c r="DH27" i="46"/>
  <c r="AS27" i="46" s="1"/>
  <c r="DG27" i="46"/>
  <c r="AR27" i="46" s="1"/>
  <c r="DF27" i="46"/>
  <c r="DE27" i="46"/>
  <c r="AP27" i="46" s="1"/>
  <c r="DD27" i="46"/>
  <c r="DC27" i="46"/>
  <c r="AN27" i="46" s="1"/>
  <c r="DB27" i="46"/>
  <c r="AM27" i="46" s="1"/>
  <c r="DA27" i="46"/>
  <c r="CZ27" i="46"/>
  <c r="AK27" i="46" s="1"/>
  <c r="CY27" i="46"/>
  <c r="AJ27" i="46" s="1"/>
  <c r="CX27" i="46"/>
  <c r="CW27" i="46"/>
  <c r="AH27" i="46" s="1"/>
  <c r="CV27" i="46"/>
  <c r="CU27" i="46"/>
  <c r="AF27" i="46" s="1"/>
  <c r="CT27" i="46"/>
  <c r="CS27" i="46"/>
  <c r="AD27" i="46" s="1"/>
  <c r="CR27" i="46"/>
  <c r="AC27" i="46" s="1"/>
  <c r="CQ27" i="46"/>
  <c r="AB27" i="46" s="1"/>
  <c r="CP27" i="46"/>
  <c r="CO27" i="46"/>
  <c r="Z27" i="46" s="1"/>
  <c r="CN27" i="46"/>
  <c r="CM27" i="46"/>
  <c r="X27" i="46" s="1"/>
  <c r="CL27" i="46"/>
  <c r="W27" i="46" s="1"/>
  <c r="CK27" i="46"/>
  <c r="CJ27" i="46"/>
  <c r="U27" i="46" s="1"/>
  <c r="CI27" i="46"/>
  <c r="T27" i="46" s="1"/>
  <c r="CH27" i="46"/>
  <c r="CG27" i="46"/>
  <c r="R27" i="46" s="1"/>
  <c r="CF27" i="46"/>
  <c r="CE27" i="46"/>
  <c r="P27" i="46" s="1"/>
  <c r="CD27" i="46"/>
  <c r="O27" i="46" s="1"/>
  <c r="CC27" i="46"/>
  <c r="CB27" i="46"/>
  <c r="M27" i="46" s="1"/>
  <c r="CA27" i="46"/>
  <c r="L27" i="46" s="1"/>
  <c r="BZ27" i="46"/>
  <c r="BY27" i="46"/>
  <c r="J27" i="46" s="1"/>
  <c r="BX27" i="46"/>
  <c r="BW27" i="46"/>
  <c r="H27" i="46" s="1"/>
  <c r="BV27" i="46"/>
  <c r="G27" i="46" s="1"/>
  <c r="BU27" i="46"/>
  <c r="F27" i="46" s="1"/>
  <c r="BT27" i="46"/>
  <c r="E27" i="46" s="1"/>
  <c r="BS27" i="46"/>
  <c r="D27" i="46" s="1"/>
  <c r="B27" i="46"/>
  <c r="A27" i="46"/>
  <c r="A25" i="27" s="1"/>
  <c r="EF26" i="46"/>
  <c r="EE26" i="46"/>
  <c r="BP26" i="46" s="1"/>
  <c r="ED26" i="46"/>
  <c r="BO26" i="46" s="1"/>
  <c r="EC26" i="46"/>
  <c r="BN26" i="44" s="1"/>
  <c r="EB26" i="46"/>
  <c r="BM26" i="46" s="1"/>
  <c r="EA26" i="46"/>
  <c r="BL26" i="46" s="1"/>
  <c r="DZ26" i="46"/>
  <c r="DY26" i="46"/>
  <c r="DX26" i="46"/>
  <c r="DW26" i="46"/>
  <c r="BH26" i="46" s="1"/>
  <c r="DV26" i="46"/>
  <c r="BG26" i="46" s="1"/>
  <c r="DU26" i="46"/>
  <c r="DT26" i="46"/>
  <c r="BE26" i="46" s="1"/>
  <c r="DS26" i="46"/>
  <c r="BD26" i="46" s="1"/>
  <c r="DR26" i="46"/>
  <c r="BC26" i="46" s="1"/>
  <c r="DQ26" i="46"/>
  <c r="BB26" i="46" s="1"/>
  <c r="DP26" i="46"/>
  <c r="DO26" i="46"/>
  <c r="AZ26" i="46" s="1"/>
  <c r="DN26" i="46"/>
  <c r="AY26" i="46" s="1"/>
  <c r="DM26" i="46"/>
  <c r="DL26" i="46"/>
  <c r="AW26" i="46" s="1"/>
  <c r="DK26" i="46"/>
  <c r="AV26" i="46" s="1"/>
  <c r="DJ26" i="46"/>
  <c r="AU26" i="46" s="1"/>
  <c r="DI26" i="46"/>
  <c r="AT26" i="46" s="1"/>
  <c r="DH26" i="46"/>
  <c r="DG26" i="46"/>
  <c r="AR26" i="46" s="1"/>
  <c r="DF26" i="46"/>
  <c r="AQ26" i="46" s="1"/>
  <c r="DE26" i="46"/>
  <c r="DD26" i="46"/>
  <c r="DC26" i="46"/>
  <c r="AN26" i="46" s="1"/>
  <c r="DB26" i="46"/>
  <c r="AM26" i="46" s="1"/>
  <c r="DA26" i="46"/>
  <c r="AL26" i="46" s="1"/>
  <c r="CZ26" i="46"/>
  <c r="CY26" i="46"/>
  <c r="AJ26" i="46" s="1"/>
  <c r="CX26" i="46"/>
  <c r="CW26" i="46"/>
  <c r="CV26" i="46"/>
  <c r="AG26" i="46" s="1"/>
  <c r="CU26" i="46"/>
  <c r="AF26" i="46" s="1"/>
  <c r="CT26" i="46"/>
  <c r="CS26" i="46"/>
  <c r="CR26" i="46"/>
  <c r="CQ26" i="46"/>
  <c r="AB26" i="46" s="1"/>
  <c r="CP26" i="46"/>
  <c r="AA26" i="46" s="1"/>
  <c r="CO26" i="46"/>
  <c r="CN26" i="46"/>
  <c r="Y26" i="46" s="1"/>
  <c r="CM26" i="46"/>
  <c r="X26" i="46" s="1"/>
  <c r="CL26" i="46"/>
  <c r="CK26" i="46"/>
  <c r="V26" i="46" s="1"/>
  <c r="CJ26" i="46"/>
  <c r="CI26" i="46"/>
  <c r="T26" i="46" s="1"/>
  <c r="CH26" i="46"/>
  <c r="S26" i="46" s="1"/>
  <c r="CG26" i="46"/>
  <c r="CF26" i="46"/>
  <c r="Q26" i="46" s="1"/>
  <c r="CE26" i="46"/>
  <c r="P26" i="46" s="1"/>
  <c r="CD26" i="46"/>
  <c r="O26" i="46" s="1"/>
  <c r="CC26" i="46"/>
  <c r="N26" i="46" s="1"/>
  <c r="CB26" i="46"/>
  <c r="CA26" i="46"/>
  <c r="L26" i="46" s="1"/>
  <c r="BZ26" i="46"/>
  <c r="K26" i="46" s="1"/>
  <c r="BY26" i="46"/>
  <c r="BX26" i="46"/>
  <c r="I26" i="46" s="1"/>
  <c r="BW26" i="46"/>
  <c r="H26" i="46" s="1"/>
  <c r="BV26" i="46"/>
  <c r="G26" i="46" s="1"/>
  <c r="BU26" i="46"/>
  <c r="F26" i="46" s="1"/>
  <c r="BT26" i="46"/>
  <c r="BS26" i="46"/>
  <c r="D26" i="46" s="1"/>
  <c r="B26" i="46"/>
  <c r="A26" i="46"/>
  <c r="EF25" i="46"/>
  <c r="EE25" i="46"/>
  <c r="BP25" i="46" s="1"/>
  <c r="ED25" i="46"/>
  <c r="EC25" i="46"/>
  <c r="EB25" i="46"/>
  <c r="EA25" i="46"/>
  <c r="BL25" i="46" s="1"/>
  <c r="DZ25" i="46"/>
  <c r="BK25" i="46" s="1"/>
  <c r="DY25" i="46"/>
  <c r="BJ25" i="46" s="1"/>
  <c r="DX25" i="46"/>
  <c r="DW25" i="46"/>
  <c r="BH25" i="46" s="1"/>
  <c r="DV25" i="46"/>
  <c r="BG25" i="46" s="1"/>
  <c r="DU25" i="46"/>
  <c r="DT25" i="46"/>
  <c r="DS25" i="46"/>
  <c r="BD25" i="46" s="1"/>
  <c r="DR25" i="46"/>
  <c r="BC25" i="46" s="1"/>
  <c r="DQ25" i="46"/>
  <c r="BB25" i="46" s="1"/>
  <c r="DP25" i="46"/>
  <c r="DO25" i="46"/>
  <c r="AZ25" i="46" s="1"/>
  <c r="DN25" i="46"/>
  <c r="AY25" i="46" s="1"/>
  <c r="DM25" i="46"/>
  <c r="DL25" i="46"/>
  <c r="AW25" i="46" s="1"/>
  <c r="DK25" i="46"/>
  <c r="AV25" i="46" s="1"/>
  <c r="DJ25" i="46"/>
  <c r="AU25" i="46" s="1"/>
  <c r="DI25" i="46"/>
  <c r="AT25" i="46" s="1"/>
  <c r="DH25" i="46"/>
  <c r="DG25" i="46"/>
  <c r="AR25" i="46" s="1"/>
  <c r="DF25" i="46"/>
  <c r="AQ25" i="46" s="1"/>
  <c r="DE25" i="46"/>
  <c r="DD25" i="46"/>
  <c r="AO25" i="46" s="1"/>
  <c r="DC25" i="46"/>
  <c r="AN25" i="46" s="1"/>
  <c r="DB25" i="46"/>
  <c r="AM25" i="46" s="1"/>
  <c r="DA25" i="46"/>
  <c r="AL25" i="46" s="1"/>
  <c r="CZ25" i="46"/>
  <c r="AK25" i="46" s="1"/>
  <c r="CY25" i="46"/>
  <c r="AJ25" i="46" s="1"/>
  <c r="CX25" i="46"/>
  <c r="AI25" i="46" s="1"/>
  <c r="CW25" i="46"/>
  <c r="AH25" i="46" s="1"/>
  <c r="CV25" i="46"/>
  <c r="CU25" i="46"/>
  <c r="AF25" i="46" s="1"/>
  <c r="CT25" i="46"/>
  <c r="AE25" i="46" s="1"/>
  <c r="CS25" i="46"/>
  <c r="AD25" i="46" s="1"/>
  <c r="CR25" i="46"/>
  <c r="AC25" i="46" s="1"/>
  <c r="CQ25" i="46"/>
  <c r="AB25" i="46" s="1"/>
  <c r="CP25" i="46"/>
  <c r="AA25" i="46" s="1"/>
  <c r="CO25" i="46"/>
  <c r="Z25" i="46" s="1"/>
  <c r="CN25" i="46"/>
  <c r="CM25" i="46"/>
  <c r="X25" i="46" s="1"/>
  <c r="CL25" i="46"/>
  <c r="W25" i="46" s="1"/>
  <c r="CK25" i="46"/>
  <c r="V25" i="46" s="1"/>
  <c r="CJ25" i="46"/>
  <c r="U25" i="46" s="1"/>
  <c r="CI25" i="46"/>
  <c r="T25" i="46" s="1"/>
  <c r="CH25" i="46"/>
  <c r="S25" i="46" s="1"/>
  <c r="CG25" i="46"/>
  <c r="R25" i="46" s="1"/>
  <c r="CF25" i="46"/>
  <c r="Q25" i="46" s="1"/>
  <c r="CE25" i="46"/>
  <c r="P25" i="46" s="1"/>
  <c r="CD25" i="46"/>
  <c r="CC25" i="46"/>
  <c r="N25" i="46" s="1"/>
  <c r="CB25" i="46"/>
  <c r="M25" i="46" s="1"/>
  <c r="CA25" i="46"/>
  <c r="L25" i="46" s="1"/>
  <c r="BZ25" i="46"/>
  <c r="K25" i="46" s="1"/>
  <c r="BY25" i="46"/>
  <c r="BX25" i="46"/>
  <c r="I25" i="46" s="1"/>
  <c r="BW25" i="46"/>
  <c r="H25" i="46" s="1"/>
  <c r="BV25" i="46"/>
  <c r="G25" i="46" s="1"/>
  <c r="BU25" i="46"/>
  <c r="F25" i="46" s="1"/>
  <c r="BT25" i="46"/>
  <c r="E25" i="46" s="1"/>
  <c r="BS25" i="46"/>
  <c r="B25" i="46"/>
  <c r="A25" i="46"/>
  <c r="A25" i="44" s="1"/>
  <c r="EF24" i="46"/>
  <c r="EE24" i="46"/>
  <c r="BP24" i="46" s="1"/>
  <c r="ED24" i="46"/>
  <c r="EC24" i="46"/>
  <c r="BN24" i="46" s="1"/>
  <c r="EB24" i="46"/>
  <c r="BM24" i="46" s="1"/>
  <c r="EA24" i="46"/>
  <c r="BL24" i="46" s="1"/>
  <c r="DZ24" i="46"/>
  <c r="BK24" i="46" s="1"/>
  <c r="DY24" i="46"/>
  <c r="BJ24" i="46" s="1"/>
  <c r="DX24" i="46"/>
  <c r="BI24" i="46" s="1"/>
  <c r="DW24" i="46"/>
  <c r="BH24" i="46" s="1"/>
  <c r="DV24" i="46"/>
  <c r="DU24" i="46"/>
  <c r="BF24" i="46" s="1"/>
  <c r="DT24" i="46"/>
  <c r="BE24" i="46" s="1"/>
  <c r="DS24" i="46"/>
  <c r="BD24" i="46" s="1"/>
  <c r="DR24" i="46"/>
  <c r="BC24" i="46" s="1"/>
  <c r="DQ24" i="46"/>
  <c r="BB24" i="46" s="1"/>
  <c r="DP24" i="46"/>
  <c r="BA24" i="46" s="1"/>
  <c r="DO24" i="46"/>
  <c r="AZ24" i="46" s="1"/>
  <c r="DN24" i="46"/>
  <c r="DM24" i="46"/>
  <c r="AX24" i="46" s="1"/>
  <c r="DL24" i="46"/>
  <c r="AW24" i="46" s="1"/>
  <c r="DK24" i="46"/>
  <c r="AV24" i="46" s="1"/>
  <c r="DJ24" i="46"/>
  <c r="AU24" i="46" s="1"/>
  <c r="DI24" i="46"/>
  <c r="DH24" i="46"/>
  <c r="DG24" i="46"/>
  <c r="AR24" i="46" s="1"/>
  <c r="DF24" i="46"/>
  <c r="DE24" i="46"/>
  <c r="AP24" i="46" s="1"/>
  <c r="DD24" i="46"/>
  <c r="AO24" i="46" s="1"/>
  <c r="DC24" i="46"/>
  <c r="AN24" i="46" s="1"/>
  <c r="DB24" i="46"/>
  <c r="AM24" i="46" s="1"/>
  <c r="DA24" i="46"/>
  <c r="AL24" i="46" s="1"/>
  <c r="CZ24" i="46"/>
  <c r="CY24" i="46"/>
  <c r="AJ24" i="46" s="1"/>
  <c r="CX24" i="46"/>
  <c r="CW24" i="46"/>
  <c r="CV24" i="46"/>
  <c r="AG24" i="46" s="1"/>
  <c r="CU24" i="46"/>
  <c r="AF24" i="46" s="1"/>
  <c r="CT24" i="46"/>
  <c r="CS24" i="46"/>
  <c r="AD24" i="46" s="1"/>
  <c r="CR24" i="46"/>
  <c r="CQ24" i="46"/>
  <c r="AB24" i="46" s="1"/>
  <c r="CP24" i="46"/>
  <c r="CO24" i="46"/>
  <c r="Z24" i="46" s="1"/>
  <c r="CN24" i="46"/>
  <c r="Y24" i="46" s="1"/>
  <c r="CM24" i="46"/>
  <c r="X24" i="46" s="1"/>
  <c r="CL24" i="46"/>
  <c r="W24" i="46" s="1"/>
  <c r="CK24" i="46"/>
  <c r="V24" i="46" s="1"/>
  <c r="CJ24" i="46"/>
  <c r="U24" i="46" s="1"/>
  <c r="CI24" i="46"/>
  <c r="T24" i="46" s="1"/>
  <c r="CH24" i="46"/>
  <c r="CG24" i="46"/>
  <c r="R24" i="46" s="1"/>
  <c r="CF24" i="46"/>
  <c r="Q24" i="46" s="1"/>
  <c r="CE24" i="46"/>
  <c r="P24" i="46" s="1"/>
  <c r="CD24" i="46"/>
  <c r="O24" i="46" s="1"/>
  <c r="CC24" i="46"/>
  <c r="CB24" i="46"/>
  <c r="CA24" i="46"/>
  <c r="L24" i="46" s="1"/>
  <c r="BZ24" i="46"/>
  <c r="BY24" i="46"/>
  <c r="J24" i="46" s="1"/>
  <c r="BX24" i="46"/>
  <c r="I24" i="46" s="1"/>
  <c r="BW24" i="46"/>
  <c r="H24" i="46" s="1"/>
  <c r="BV24" i="46"/>
  <c r="G24" i="46" s="1"/>
  <c r="BU24" i="46"/>
  <c r="F24" i="46" s="1"/>
  <c r="BT24" i="46"/>
  <c r="E24" i="46" s="1"/>
  <c r="BS24" i="46"/>
  <c r="D24" i="46" s="1"/>
  <c r="B24" i="46"/>
  <c r="A24" i="46"/>
  <c r="A22" i="27" s="1"/>
  <c r="EF23" i="46"/>
  <c r="BQ23" i="46" s="1"/>
  <c r="EE23" i="46"/>
  <c r="BP23" i="46" s="1"/>
  <c r="ED23" i="46"/>
  <c r="EC23" i="46"/>
  <c r="BN23" i="46" s="1"/>
  <c r="EB23" i="46"/>
  <c r="BM23" i="46" s="1"/>
  <c r="EA23" i="46"/>
  <c r="DZ23" i="46"/>
  <c r="DY23" i="46"/>
  <c r="DX23" i="46"/>
  <c r="BI23" i="46" s="1"/>
  <c r="DW23" i="46"/>
  <c r="BH23" i="46" s="1"/>
  <c r="DV23" i="46"/>
  <c r="BG23" i="46" s="1"/>
  <c r="DU23" i="46"/>
  <c r="DT23" i="46"/>
  <c r="BE23" i="46" s="1"/>
  <c r="DS23" i="46"/>
  <c r="DR23" i="46"/>
  <c r="DQ23" i="46"/>
  <c r="DP23" i="46"/>
  <c r="BA23" i="46" s="1"/>
  <c r="DO23" i="46"/>
  <c r="AZ23" i="46" s="1"/>
  <c r="DN23" i="46"/>
  <c r="DM23" i="46"/>
  <c r="DL23" i="46"/>
  <c r="AW23" i="46" s="1"/>
  <c r="DK23" i="46"/>
  <c r="DJ23" i="46"/>
  <c r="DI23" i="46"/>
  <c r="AT23" i="46" s="1"/>
  <c r="DH23" i="46"/>
  <c r="AS23" i="46" s="1"/>
  <c r="DG23" i="46"/>
  <c r="AR23" i="46" s="1"/>
  <c r="DF23" i="46"/>
  <c r="DE23" i="46"/>
  <c r="AP23" i="46" s="1"/>
  <c r="DD23" i="46"/>
  <c r="AO23" i="46" s="1"/>
  <c r="DC23" i="46"/>
  <c r="DB23" i="46"/>
  <c r="DA23" i="46"/>
  <c r="AL23" i="46" s="1"/>
  <c r="CZ23" i="46"/>
  <c r="AK23" i="46" s="1"/>
  <c r="CY23" i="46"/>
  <c r="AJ23" i="46" s="1"/>
  <c r="CX23" i="46"/>
  <c r="AI23" i="46" s="1"/>
  <c r="CW23" i="46"/>
  <c r="CV23" i="46"/>
  <c r="AG23" i="46" s="1"/>
  <c r="CU23" i="46"/>
  <c r="CT23" i="46"/>
  <c r="CS23" i="46"/>
  <c r="AD23" i="46" s="1"/>
  <c r="CR23" i="46"/>
  <c r="AC23" i="46" s="1"/>
  <c r="CQ23" i="46"/>
  <c r="AB23" i="46" s="1"/>
  <c r="CP23" i="46"/>
  <c r="CO23" i="46"/>
  <c r="Z23" i="46" s="1"/>
  <c r="CN23" i="46"/>
  <c r="CM23" i="46"/>
  <c r="CL23" i="46"/>
  <c r="CK23" i="46"/>
  <c r="V23" i="46" s="1"/>
  <c r="CJ23" i="46"/>
  <c r="U23" i="46" s="1"/>
  <c r="CI23" i="46"/>
  <c r="T23" i="46" s="1"/>
  <c r="CH23" i="46"/>
  <c r="S23" i="46" s="1"/>
  <c r="CG23" i="46"/>
  <c r="R23" i="46" s="1"/>
  <c r="CF23" i="46"/>
  <c r="Q23" i="46" s="1"/>
  <c r="CE23" i="46"/>
  <c r="CD23" i="46"/>
  <c r="O23" i="46" s="1"/>
  <c r="CC23" i="46"/>
  <c r="N23" i="46" s="1"/>
  <c r="CB23" i="46"/>
  <c r="M23" i="46" s="1"/>
  <c r="CA23" i="46"/>
  <c r="L23" i="46" s="1"/>
  <c r="BZ23" i="46"/>
  <c r="K23" i="46" s="1"/>
  <c r="BY23" i="46"/>
  <c r="BX23" i="46"/>
  <c r="BW23" i="46"/>
  <c r="BV23" i="46"/>
  <c r="BU23" i="46"/>
  <c r="F23" i="46" s="1"/>
  <c r="BT23" i="46"/>
  <c r="E23" i="46" s="1"/>
  <c r="BS23" i="46"/>
  <c r="D23" i="46" s="1"/>
  <c r="B23" i="46"/>
  <c r="A23" i="46"/>
  <c r="A21" i="27" s="1"/>
  <c r="EF22" i="46"/>
  <c r="BQ22" i="46" s="1"/>
  <c r="EE22" i="46"/>
  <c r="BP22" i="46" s="1"/>
  <c r="ED22" i="46"/>
  <c r="BO22" i="46" s="1"/>
  <c r="EC22" i="46"/>
  <c r="BN22" i="46" s="1"/>
  <c r="EB22" i="46"/>
  <c r="BM22" i="46" s="1"/>
  <c r="EA22" i="46"/>
  <c r="BL22" i="46" s="1"/>
  <c r="DZ22" i="46"/>
  <c r="DY22" i="46"/>
  <c r="BJ22" i="46" s="1"/>
  <c r="DX22" i="46"/>
  <c r="BI22" i="46" s="1"/>
  <c r="DW22" i="46"/>
  <c r="BH22" i="46" s="1"/>
  <c r="DV22" i="46"/>
  <c r="DU22" i="46"/>
  <c r="BF22" i="46" s="1"/>
  <c r="DT22" i="46"/>
  <c r="BE22" i="46" s="1"/>
  <c r="DS22" i="46"/>
  <c r="BD22" i="46" s="1"/>
  <c r="DR22" i="46"/>
  <c r="DQ22" i="46"/>
  <c r="BB22" i="46" s="1"/>
  <c r="DP22" i="46"/>
  <c r="DO22" i="46"/>
  <c r="AZ22" i="46" s="1"/>
  <c r="DN22" i="46"/>
  <c r="AY22" i="46" s="1"/>
  <c r="DM22" i="46"/>
  <c r="AX22" i="46" s="1"/>
  <c r="DL22" i="46"/>
  <c r="AW22" i="46" s="1"/>
  <c r="DK22" i="46"/>
  <c r="AV22" i="46" s="1"/>
  <c r="DJ22" i="46"/>
  <c r="DI22" i="46"/>
  <c r="DH22" i="46"/>
  <c r="AS22" i="46" s="1"/>
  <c r="DG22" i="46"/>
  <c r="AR22" i="46" s="1"/>
  <c r="DF22" i="46"/>
  <c r="AQ22" i="46" s="1"/>
  <c r="DE22" i="46"/>
  <c r="DD22" i="46"/>
  <c r="AO22" i="46" s="1"/>
  <c r="DC22" i="46"/>
  <c r="AN22" i="46" s="1"/>
  <c r="DB22" i="46"/>
  <c r="DA22" i="46"/>
  <c r="AL22" i="46" s="1"/>
  <c r="CZ22" i="46"/>
  <c r="AK22" i="46" s="1"/>
  <c r="CY22" i="46"/>
  <c r="AJ22" i="46" s="1"/>
  <c r="CX22" i="46"/>
  <c r="AI22" i="46" s="1"/>
  <c r="CW22" i="46"/>
  <c r="AH22" i="46" s="1"/>
  <c r="CV22" i="46"/>
  <c r="AG22" i="46" s="1"/>
  <c r="CU22" i="46"/>
  <c r="AF22" i="46" s="1"/>
  <c r="CT22" i="46"/>
  <c r="CS22" i="46"/>
  <c r="AD22" i="46" s="1"/>
  <c r="CR22" i="46"/>
  <c r="CQ22" i="46"/>
  <c r="AB22" i="46" s="1"/>
  <c r="CP22" i="46"/>
  <c r="AA22" i="46" s="1"/>
  <c r="CO22" i="46"/>
  <c r="Z22" i="46" s="1"/>
  <c r="CN22" i="46"/>
  <c r="Y22" i="46" s="1"/>
  <c r="CM22" i="46"/>
  <c r="X22" i="46" s="1"/>
  <c r="CL22" i="46"/>
  <c r="CK22" i="46"/>
  <c r="V22" i="46" s="1"/>
  <c r="CJ22" i="46"/>
  <c r="U22" i="46" s="1"/>
  <c r="CI22" i="46"/>
  <c r="T22" i="46" s="1"/>
  <c r="CH22" i="46"/>
  <c r="S22" i="46" s="1"/>
  <c r="CG22" i="46"/>
  <c r="R22" i="46" s="1"/>
  <c r="CF22" i="46"/>
  <c r="Q22" i="46" s="1"/>
  <c r="CE22" i="46"/>
  <c r="P22" i="46" s="1"/>
  <c r="CD22" i="46"/>
  <c r="CC22" i="46"/>
  <c r="N22" i="46" s="1"/>
  <c r="CB22" i="46"/>
  <c r="CA22" i="46"/>
  <c r="L22" i="46" s="1"/>
  <c r="BZ22" i="46"/>
  <c r="K22" i="46" s="1"/>
  <c r="BY22" i="46"/>
  <c r="J22" i="46" s="1"/>
  <c r="BX22" i="46"/>
  <c r="BW22" i="46"/>
  <c r="H22" i="46" s="1"/>
  <c r="BV22" i="46"/>
  <c r="BU22" i="46"/>
  <c r="F22" i="46" s="1"/>
  <c r="BT22" i="46"/>
  <c r="E22" i="46" s="1"/>
  <c r="BS22" i="46"/>
  <c r="D22" i="46" s="1"/>
  <c r="B22" i="46"/>
  <c r="A22" i="46"/>
  <c r="A20" i="27" s="1"/>
  <c r="EF21" i="46"/>
  <c r="EE21" i="46"/>
  <c r="BP21" i="46" s="1"/>
  <c r="ED21" i="46"/>
  <c r="BO21" i="46" s="1"/>
  <c r="EC21" i="46"/>
  <c r="BN21" i="46" s="1"/>
  <c r="EB21" i="46"/>
  <c r="EA21" i="46"/>
  <c r="BL21" i="46" s="1"/>
  <c r="DZ21" i="46"/>
  <c r="BK21" i="46" s="1"/>
  <c r="DY21" i="46"/>
  <c r="DX21" i="46"/>
  <c r="DW21" i="46"/>
  <c r="BH21" i="46" s="1"/>
  <c r="DV21" i="46"/>
  <c r="BG21" i="46" s="1"/>
  <c r="DU21" i="46"/>
  <c r="BF21" i="46" s="1"/>
  <c r="DT21" i="46"/>
  <c r="DS21" i="46"/>
  <c r="BD21" i="46" s="1"/>
  <c r="DR21" i="46"/>
  <c r="BC21" i="46" s="1"/>
  <c r="DQ21" i="46"/>
  <c r="DP21" i="46"/>
  <c r="DO21" i="46"/>
  <c r="AZ21" i="46" s="1"/>
  <c r="DN21" i="46"/>
  <c r="DM21" i="46"/>
  <c r="AX21" i="46" s="1"/>
  <c r="DL21" i="46"/>
  <c r="DK21" i="46"/>
  <c r="AV21" i="46" s="1"/>
  <c r="DJ21" i="46"/>
  <c r="AU21" i="46" s="1"/>
  <c r="DI21" i="46"/>
  <c r="DH21" i="46"/>
  <c r="DG21" i="46"/>
  <c r="AR21" i="46" s="1"/>
  <c r="DF21" i="46"/>
  <c r="DE21" i="46"/>
  <c r="AP21" i="46" s="1"/>
  <c r="DD21" i="46"/>
  <c r="DC21" i="46"/>
  <c r="AN21" i="46" s="1"/>
  <c r="DB21" i="46"/>
  <c r="AM21" i="46" s="1"/>
  <c r="DA21" i="46"/>
  <c r="AL21" i="46" s="1"/>
  <c r="CZ21" i="46"/>
  <c r="CY21" i="46"/>
  <c r="AJ21" i="46" s="1"/>
  <c r="CX21" i="46"/>
  <c r="CW21" i="46"/>
  <c r="AH21" i="46" s="1"/>
  <c r="CV21" i="46"/>
  <c r="CU21" i="46"/>
  <c r="AF21" i="46" s="1"/>
  <c r="CT21" i="46"/>
  <c r="AE21" i="46" s="1"/>
  <c r="CS21" i="46"/>
  <c r="AD21" i="46" s="1"/>
  <c r="CR21" i="46"/>
  <c r="AC21" i="46" s="1"/>
  <c r="CQ21" i="46"/>
  <c r="AB21" i="46" s="1"/>
  <c r="CP21" i="46"/>
  <c r="AA21" i="46" s="1"/>
  <c r="CO21" i="46"/>
  <c r="Z21" i="46" s="1"/>
  <c r="CN21" i="46"/>
  <c r="CM21" i="46"/>
  <c r="X21" i="46" s="1"/>
  <c r="CL21" i="46"/>
  <c r="CK21" i="46"/>
  <c r="V21" i="46" s="1"/>
  <c r="CJ21" i="46"/>
  <c r="CI21" i="46"/>
  <c r="T21" i="46" s="1"/>
  <c r="CH21" i="46"/>
  <c r="S21" i="46" s="1"/>
  <c r="CG21" i="46"/>
  <c r="R21" i="46" s="1"/>
  <c r="CF21" i="46"/>
  <c r="CE21" i="46"/>
  <c r="P21" i="46" s="1"/>
  <c r="CD21" i="46"/>
  <c r="O21" i="46" s="1"/>
  <c r="CC21" i="46"/>
  <c r="CB21" i="46"/>
  <c r="CA21" i="46"/>
  <c r="L21" i="46" s="1"/>
  <c r="BZ21" i="46"/>
  <c r="K21" i="46" s="1"/>
  <c r="BY21" i="46"/>
  <c r="J21" i="46" s="1"/>
  <c r="BX21" i="46"/>
  <c r="BW21" i="46"/>
  <c r="H21" i="46" s="1"/>
  <c r="BV21" i="46"/>
  <c r="G21" i="46" s="1"/>
  <c r="BU21" i="46"/>
  <c r="F21" i="46" s="1"/>
  <c r="BT21" i="46"/>
  <c r="BS21" i="46"/>
  <c r="D21" i="46" s="1"/>
  <c r="B21" i="46"/>
  <c r="A21" i="46"/>
  <c r="C21" i="46" s="1"/>
  <c r="C21" i="44" s="1"/>
  <c r="EF20" i="46"/>
  <c r="BQ20" i="46" s="1"/>
  <c r="EE20" i="46"/>
  <c r="BP20" i="46" s="1"/>
  <c r="ED20" i="46"/>
  <c r="BO20" i="44" s="1"/>
  <c r="EC20" i="46"/>
  <c r="BN20" i="46" s="1"/>
  <c r="EB20" i="46"/>
  <c r="BM20" i="46" s="1"/>
  <c r="EA20" i="46"/>
  <c r="BL20" i="46" s="1"/>
  <c r="DZ20" i="46"/>
  <c r="BK20" i="46" s="1"/>
  <c r="DY20" i="46"/>
  <c r="BJ20" i="46" s="1"/>
  <c r="DX20" i="46"/>
  <c r="BI20" i="46" s="1"/>
  <c r="DW20" i="46"/>
  <c r="BH20" i="46" s="1"/>
  <c r="DV20" i="46"/>
  <c r="DU20" i="46"/>
  <c r="DT20" i="46"/>
  <c r="BE20" i="46" s="1"/>
  <c r="DS20" i="46"/>
  <c r="BD20" i="46" s="1"/>
  <c r="DR20" i="46"/>
  <c r="BC20" i="46" s="1"/>
  <c r="DQ20" i="46"/>
  <c r="BB20" i="46" s="1"/>
  <c r="DP20" i="46"/>
  <c r="DO20" i="46"/>
  <c r="AZ20" i="46" s="1"/>
  <c r="DN20" i="46"/>
  <c r="DM20" i="46"/>
  <c r="AX20" i="46" s="1"/>
  <c r="DL20" i="46"/>
  <c r="AW20" i="46" s="1"/>
  <c r="DK20" i="46"/>
  <c r="AV20" i="46" s="1"/>
  <c r="DJ20" i="46"/>
  <c r="AU20" i="46" s="1"/>
  <c r="DI20" i="46"/>
  <c r="AT20" i="46" s="1"/>
  <c r="DH20" i="46"/>
  <c r="AS20" i="46" s="1"/>
  <c r="DG20" i="46"/>
  <c r="AR20" i="46" s="1"/>
  <c r="DF20" i="46"/>
  <c r="DE20" i="46"/>
  <c r="AP20" i="46" s="1"/>
  <c r="DD20" i="46"/>
  <c r="AO20" i="46" s="1"/>
  <c r="DC20" i="46"/>
  <c r="AN20" i="46" s="1"/>
  <c r="DB20" i="46"/>
  <c r="DA20" i="46"/>
  <c r="AL20" i="46" s="1"/>
  <c r="CZ20" i="46"/>
  <c r="AK20" i="46" s="1"/>
  <c r="CY20" i="46"/>
  <c r="AJ20" i="46" s="1"/>
  <c r="CX20" i="46"/>
  <c r="CW20" i="46"/>
  <c r="AH20" i="46" s="1"/>
  <c r="CV20" i="46"/>
  <c r="AG20" i="46" s="1"/>
  <c r="CU20" i="46"/>
  <c r="AF20" i="46" s="1"/>
  <c r="CT20" i="46"/>
  <c r="AE20" i="46" s="1"/>
  <c r="CS20" i="46"/>
  <c r="AD20" i="46" s="1"/>
  <c r="CR20" i="46"/>
  <c r="AC20" i="46" s="1"/>
  <c r="CQ20" i="46"/>
  <c r="AB20" i="46" s="1"/>
  <c r="CP20" i="46"/>
  <c r="CO20" i="46"/>
  <c r="CN20" i="46"/>
  <c r="Y20" i="46" s="1"/>
  <c r="CM20" i="46"/>
  <c r="X20" i="46" s="1"/>
  <c r="CL20" i="46"/>
  <c r="CK20" i="46"/>
  <c r="V20" i="46" s="1"/>
  <c r="CJ20" i="46"/>
  <c r="CI20" i="46"/>
  <c r="T20" i="46" s="1"/>
  <c r="CH20" i="46"/>
  <c r="CG20" i="46"/>
  <c r="R20" i="46" s="1"/>
  <c r="CF20" i="46"/>
  <c r="Q20" i="46" s="1"/>
  <c r="CE20" i="46"/>
  <c r="P20" i="46" s="1"/>
  <c r="CD20" i="46"/>
  <c r="O20" i="46" s="1"/>
  <c r="CC20" i="46"/>
  <c r="N20" i="46" s="1"/>
  <c r="CB20" i="46"/>
  <c r="M20" i="46" s="1"/>
  <c r="CA20" i="46"/>
  <c r="L20" i="46" s="1"/>
  <c r="BZ20" i="46"/>
  <c r="BY20" i="46"/>
  <c r="J20" i="46" s="1"/>
  <c r="BX20" i="46"/>
  <c r="I20" i="46" s="1"/>
  <c r="BW20" i="46"/>
  <c r="H20" i="46" s="1"/>
  <c r="BV20" i="46"/>
  <c r="G20" i="46" s="1"/>
  <c r="BU20" i="46"/>
  <c r="F20" i="46" s="1"/>
  <c r="BT20" i="46"/>
  <c r="BS20" i="46"/>
  <c r="D20" i="46" s="1"/>
  <c r="BO20" i="46"/>
  <c r="B20" i="46"/>
  <c r="A20" i="46"/>
  <c r="A18" i="27" s="1"/>
  <c r="EF19" i="46"/>
  <c r="EE19" i="46"/>
  <c r="BP19" i="46" s="1"/>
  <c r="ED19" i="46"/>
  <c r="BO19" i="46" s="1"/>
  <c r="EC19" i="46"/>
  <c r="EB19" i="46"/>
  <c r="BM19" i="46" s="1"/>
  <c r="EA19" i="46"/>
  <c r="BL19" i="46" s="1"/>
  <c r="DZ19" i="46"/>
  <c r="BK19" i="46" s="1"/>
  <c r="DY19" i="46"/>
  <c r="BJ19" i="46" s="1"/>
  <c r="DX19" i="46"/>
  <c r="DW19" i="46"/>
  <c r="DV19" i="46"/>
  <c r="BG19" i="46" s="1"/>
  <c r="DU19" i="46"/>
  <c r="DT19" i="46"/>
  <c r="BE19" i="46" s="1"/>
  <c r="DS19" i="46"/>
  <c r="BD19" i="46" s="1"/>
  <c r="DR19" i="46"/>
  <c r="DQ19" i="46"/>
  <c r="BB19" i="46" s="1"/>
  <c r="DP19" i="46"/>
  <c r="DO19" i="46"/>
  <c r="DN19" i="46"/>
  <c r="AY19" i="46" s="1"/>
  <c r="DM19" i="46"/>
  <c r="DL19" i="46"/>
  <c r="AW19" i="46" s="1"/>
  <c r="DK19" i="46"/>
  <c r="AV19" i="46" s="1"/>
  <c r="DJ19" i="46"/>
  <c r="AU19" i="46" s="1"/>
  <c r="DI19" i="46"/>
  <c r="DH19" i="46"/>
  <c r="DG19" i="46"/>
  <c r="AR19" i="46" s="1"/>
  <c r="DF19" i="46"/>
  <c r="AQ19" i="46" s="1"/>
  <c r="DE19" i="46"/>
  <c r="AP19" i="46" s="1"/>
  <c r="DD19" i="46"/>
  <c r="AO19" i="46" s="1"/>
  <c r="DC19" i="46"/>
  <c r="AN19" i="46" s="1"/>
  <c r="DB19" i="46"/>
  <c r="AM19" i="46" s="1"/>
  <c r="DA19" i="46"/>
  <c r="AL19" i="46" s="1"/>
  <c r="CZ19" i="46"/>
  <c r="CY19" i="46"/>
  <c r="AJ19" i="46" s="1"/>
  <c r="CX19" i="46"/>
  <c r="AI19" i="46" s="1"/>
  <c r="CW19" i="46"/>
  <c r="CV19" i="46"/>
  <c r="AG19" i="46" s="1"/>
  <c r="CU19" i="46"/>
  <c r="AF19" i="46" s="1"/>
  <c r="CT19" i="46"/>
  <c r="AE19" i="46" s="1"/>
  <c r="CS19" i="46"/>
  <c r="AD19" i="46" s="1"/>
  <c r="CR19" i="46"/>
  <c r="CQ19" i="46"/>
  <c r="CP19" i="46"/>
  <c r="CO19" i="46"/>
  <c r="CN19" i="46"/>
  <c r="Y19" i="46" s="1"/>
  <c r="CM19" i="46"/>
  <c r="X19" i="46" s="1"/>
  <c r="CL19" i="46"/>
  <c r="W19" i="46" s="1"/>
  <c r="CK19" i="46"/>
  <c r="V19" i="46" s="1"/>
  <c r="CJ19" i="46"/>
  <c r="CI19" i="46"/>
  <c r="T19" i="46" s="1"/>
  <c r="CH19" i="46"/>
  <c r="S19" i="46" s="1"/>
  <c r="CG19" i="46"/>
  <c r="CF19" i="46"/>
  <c r="Q19" i="46" s="1"/>
  <c r="CE19" i="46"/>
  <c r="P19" i="46" s="1"/>
  <c r="CD19" i="46"/>
  <c r="O19" i="46" s="1"/>
  <c r="CC19" i="46"/>
  <c r="N19" i="46" s="1"/>
  <c r="CB19" i="46"/>
  <c r="CA19" i="46"/>
  <c r="L19" i="46" s="1"/>
  <c r="BZ19" i="46"/>
  <c r="K19" i="46" s="1"/>
  <c r="BY19" i="46"/>
  <c r="J19" i="46" s="1"/>
  <c r="BX19" i="46"/>
  <c r="I19" i="46" s="1"/>
  <c r="BW19" i="46"/>
  <c r="H19" i="46" s="1"/>
  <c r="BV19" i="46"/>
  <c r="G19" i="46" s="1"/>
  <c r="BU19" i="46"/>
  <c r="F19" i="46" s="1"/>
  <c r="BT19" i="46"/>
  <c r="BS19" i="46"/>
  <c r="D19" i="46" s="1"/>
  <c r="B19" i="46"/>
  <c r="A19" i="46"/>
  <c r="A19" i="44" s="1"/>
  <c r="EF18" i="46"/>
  <c r="EE18" i="46"/>
  <c r="ED18" i="46"/>
  <c r="EC18" i="46"/>
  <c r="EB18" i="46"/>
  <c r="BM18" i="46" s="1"/>
  <c r="EA18" i="46"/>
  <c r="BL18" i="46" s="1"/>
  <c r="DZ18" i="46"/>
  <c r="BK18" i="46" s="1"/>
  <c r="DY18" i="46"/>
  <c r="BJ18" i="46" s="1"/>
  <c r="DX18" i="46"/>
  <c r="DW18" i="46"/>
  <c r="BH18" i="46" s="1"/>
  <c r="DV18" i="46"/>
  <c r="BG18" i="46" s="1"/>
  <c r="DU18" i="46"/>
  <c r="DT18" i="46"/>
  <c r="BE18" i="46" s="1"/>
  <c r="DS18" i="46"/>
  <c r="BD18" i="46" s="1"/>
  <c r="DR18" i="46"/>
  <c r="BC18" i="46" s="1"/>
  <c r="DQ18" i="46"/>
  <c r="BB18" i="46" s="1"/>
  <c r="DP18" i="46"/>
  <c r="BA18" i="46" s="1"/>
  <c r="DO18" i="46"/>
  <c r="AZ18" i="46" s="1"/>
  <c r="DN18" i="46"/>
  <c r="AY18" i="46" s="1"/>
  <c r="DM18" i="46"/>
  <c r="DL18" i="46"/>
  <c r="AW18" i="46" s="1"/>
  <c r="DK18" i="46"/>
  <c r="DJ18" i="46"/>
  <c r="DI18" i="46"/>
  <c r="AT18" i="46" s="1"/>
  <c r="DH18" i="46"/>
  <c r="DG18" i="46"/>
  <c r="AR18" i="46" s="1"/>
  <c r="DF18" i="46"/>
  <c r="AQ18" i="46" s="1"/>
  <c r="DE18" i="46"/>
  <c r="DD18" i="46"/>
  <c r="AO18" i="46" s="1"/>
  <c r="DC18" i="46"/>
  <c r="DB18" i="46"/>
  <c r="AM18" i="46" s="1"/>
  <c r="DA18" i="46"/>
  <c r="CZ18" i="46"/>
  <c r="CY18" i="46"/>
  <c r="AJ18" i="46" s="1"/>
  <c r="CX18" i="46"/>
  <c r="AI18" i="46" s="1"/>
  <c r="CW18" i="46"/>
  <c r="CV18" i="46"/>
  <c r="AG18" i="46" s="1"/>
  <c r="CU18" i="46"/>
  <c r="CT18" i="46"/>
  <c r="AE18" i="46" s="1"/>
  <c r="CS18" i="46"/>
  <c r="AD18" i="46" s="1"/>
  <c r="CR18" i="46"/>
  <c r="CQ18" i="46"/>
  <c r="AB18" i="46" s="1"/>
  <c r="CP18" i="46"/>
  <c r="AA18" i="46" s="1"/>
  <c r="CO18" i="46"/>
  <c r="CN18" i="46"/>
  <c r="Y18" i="46" s="1"/>
  <c r="CM18" i="46"/>
  <c r="X18" i="46" s="1"/>
  <c r="CL18" i="46"/>
  <c r="W18" i="46" s="1"/>
  <c r="CK18" i="46"/>
  <c r="V18" i="46" s="1"/>
  <c r="CJ18" i="46"/>
  <c r="U18" i="46" s="1"/>
  <c r="CI18" i="46"/>
  <c r="T18" i="46" s="1"/>
  <c r="CH18" i="46"/>
  <c r="S18" i="46" s="1"/>
  <c r="CG18" i="46"/>
  <c r="CF18" i="46"/>
  <c r="Q18" i="46" s="1"/>
  <c r="CE18" i="46"/>
  <c r="P18" i="46" s="1"/>
  <c r="CD18" i="46"/>
  <c r="O18" i="46" s="1"/>
  <c r="CC18" i="46"/>
  <c r="CB18" i="46"/>
  <c r="CA18" i="46"/>
  <c r="L18" i="46" s="1"/>
  <c r="BZ18" i="46"/>
  <c r="K18" i="46" s="1"/>
  <c r="BY18" i="46"/>
  <c r="BX18" i="46"/>
  <c r="I18" i="46" s="1"/>
  <c r="BW18" i="46"/>
  <c r="H18" i="46" s="1"/>
  <c r="BV18" i="46"/>
  <c r="G18" i="46" s="1"/>
  <c r="BU18" i="46"/>
  <c r="F18" i="46" s="1"/>
  <c r="BT18" i="46"/>
  <c r="BS18" i="46"/>
  <c r="D18" i="46" s="1"/>
  <c r="B18" i="46"/>
  <c r="A18" i="46"/>
  <c r="A16" i="27" s="1"/>
  <c r="EF17" i="46"/>
  <c r="BQ17" i="46" s="1"/>
  <c r="EE17" i="46"/>
  <c r="BP17" i="46" s="1"/>
  <c r="ED17" i="46"/>
  <c r="BO17" i="44" s="1"/>
  <c r="EC17" i="46"/>
  <c r="BN17" i="46" s="1"/>
  <c r="EB17" i="46"/>
  <c r="BM17" i="46" s="1"/>
  <c r="EA17" i="46"/>
  <c r="DZ17" i="46"/>
  <c r="BK17" i="46" s="1"/>
  <c r="DY17" i="46"/>
  <c r="BJ17" i="46" s="1"/>
  <c r="DX17" i="46"/>
  <c r="BI17" i="46" s="1"/>
  <c r="DW17" i="46"/>
  <c r="BH17" i="46" s="1"/>
  <c r="DV17" i="46"/>
  <c r="BG17" i="46" s="1"/>
  <c r="DU17" i="46"/>
  <c r="BF17" i="46" s="1"/>
  <c r="DT17" i="46"/>
  <c r="BE17" i="46" s="1"/>
  <c r="DS17" i="46"/>
  <c r="BD17" i="46" s="1"/>
  <c r="DR17" i="46"/>
  <c r="DQ17" i="46"/>
  <c r="BB17" i="46" s="1"/>
  <c r="DP17" i="46"/>
  <c r="BA17" i="46" s="1"/>
  <c r="DO17" i="46"/>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AO17" i="46" s="1"/>
  <c r="DC17" i="46"/>
  <c r="AN17" i="46" s="1"/>
  <c r="DB17" i="46"/>
  <c r="AM17" i="46" s="1"/>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U17" i="46" s="1"/>
  <c r="CI17" i="46"/>
  <c r="CH17" i="46"/>
  <c r="S17" i="46" s="1"/>
  <c r="CG17" i="46"/>
  <c r="R17" i="46" s="1"/>
  <c r="CF17" i="46"/>
  <c r="Q17" i="46" s="1"/>
  <c r="CE17" i="46"/>
  <c r="P17" i="46" s="1"/>
  <c r="CD17" i="46"/>
  <c r="O17" i="46" s="1"/>
  <c r="CC17" i="46"/>
  <c r="N17" i="46" s="1"/>
  <c r="CB17" i="46"/>
  <c r="M17" i="46" s="1"/>
  <c r="CA17" i="46"/>
  <c r="L17" i="46" s="1"/>
  <c r="BZ17" i="46"/>
  <c r="K17" i="46" s="1"/>
  <c r="BY17" i="46"/>
  <c r="J17" i="46" s="1"/>
  <c r="BX17" i="46"/>
  <c r="I17" i="46" s="1"/>
  <c r="BW17" i="46"/>
  <c r="H17" i="46" s="1"/>
  <c r="BV17" i="46"/>
  <c r="G17" i="46" s="1"/>
  <c r="BU17" i="46"/>
  <c r="F17" i="46" s="1"/>
  <c r="BT17" i="46"/>
  <c r="E17" i="46" s="1"/>
  <c r="BS17" i="46"/>
  <c r="D17" i="46" s="1"/>
  <c r="BO17" i="46"/>
  <c r="B17" i="46"/>
  <c r="A17" i="46"/>
  <c r="A15" i="27" s="1"/>
  <c r="EF16" i="46"/>
  <c r="BQ16" i="46" s="1"/>
  <c r="EE16" i="46"/>
  <c r="BP16" i="46" s="1"/>
  <c r="ED16" i="46"/>
  <c r="BO16" i="46" s="1"/>
  <c r="EC16" i="46"/>
  <c r="BN16" i="46" s="1"/>
  <c r="EB16" i="46"/>
  <c r="EA16" i="46"/>
  <c r="BL16" i="46" s="1"/>
  <c r="DZ16" i="46"/>
  <c r="BK16" i="46" s="1"/>
  <c r="DY16" i="46"/>
  <c r="BJ16" i="46" s="1"/>
  <c r="DX16" i="46"/>
  <c r="DW16" i="46"/>
  <c r="DV16" i="46"/>
  <c r="BG16" i="44" s="1"/>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AU16" i="46" s="1"/>
  <c r="DI16" i="46"/>
  <c r="AT16" i="46" s="1"/>
  <c r="DH16" i="46"/>
  <c r="AS16" i="46" s="1"/>
  <c r="DG16" i="46"/>
  <c r="DF16" i="46"/>
  <c r="DE16" i="46"/>
  <c r="AP16" i="46" s="1"/>
  <c r="DD16" i="46"/>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CP16" i="46"/>
  <c r="CO16" i="46"/>
  <c r="Z16" i="46" s="1"/>
  <c r="CN16" i="46"/>
  <c r="Y16" i="46" s="1"/>
  <c r="CM16" i="46"/>
  <c r="X16" i="46" s="1"/>
  <c r="CL16" i="46"/>
  <c r="W16" i="46" s="1"/>
  <c r="CK16" i="46"/>
  <c r="V16" i="46" s="1"/>
  <c r="CJ16" i="46"/>
  <c r="U16" i="46" s="1"/>
  <c r="CI16" i="46"/>
  <c r="T16" i="46" s="1"/>
  <c r="CH16" i="46"/>
  <c r="S16" i="46" s="1"/>
  <c r="CG16" i="46"/>
  <c r="R16" i="46" s="1"/>
  <c r="CF16" i="46"/>
  <c r="CE16" i="46"/>
  <c r="P16" i="46" s="1"/>
  <c r="CD16" i="46"/>
  <c r="O16" i="46" s="1"/>
  <c r="CC16" i="46"/>
  <c r="N16" i="46" s="1"/>
  <c r="CB16" i="46"/>
  <c r="CA16" i="46"/>
  <c r="BZ16" i="46"/>
  <c r="K16" i="46" s="1"/>
  <c r="BY16" i="46"/>
  <c r="J16" i="46" s="1"/>
  <c r="BX16" i="46"/>
  <c r="I16" i="46" s="1"/>
  <c r="BW16" i="46"/>
  <c r="H16" i="46" s="1"/>
  <c r="BV16" i="46"/>
  <c r="G16" i="46" s="1"/>
  <c r="BU16" i="46"/>
  <c r="F16" i="46" s="1"/>
  <c r="BT16" i="46"/>
  <c r="E16" i="46" s="1"/>
  <c r="BS16" i="46"/>
  <c r="D16" i="46" s="1"/>
  <c r="B16" i="46"/>
  <c r="A16" i="46"/>
  <c r="A14" i="27" s="1"/>
  <c r="EF15" i="46"/>
  <c r="BQ15" i="46" s="1"/>
  <c r="EE15" i="46"/>
  <c r="BP15" i="46" s="1"/>
  <c r="ED15" i="46"/>
  <c r="BO15" i="44" s="1"/>
  <c r="EC15" i="46"/>
  <c r="BN15" i="46" s="1"/>
  <c r="EB15" i="46"/>
  <c r="BM15" i="46" s="1"/>
  <c r="EA15" i="46"/>
  <c r="BL15" i="46" s="1"/>
  <c r="DZ15" i="46"/>
  <c r="BK15" i="46" s="1"/>
  <c r="DY15" i="46"/>
  <c r="DX15" i="46"/>
  <c r="BI15" i="46" s="1"/>
  <c r="DW15" i="46"/>
  <c r="BH15" i="46" s="1"/>
  <c r="DV15" i="46"/>
  <c r="BG15" i="46" s="1"/>
  <c r="DU15" i="46"/>
  <c r="BF15" i="46" s="1"/>
  <c r="DT15" i="46"/>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CZ15" i="46"/>
  <c r="AK15" i="46" s="1"/>
  <c r="CY15" i="46"/>
  <c r="AJ15" i="46" s="1"/>
  <c r="CX15" i="46"/>
  <c r="AI15" i="46" s="1"/>
  <c r="CW15" i="46"/>
  <c r="CV15" i="46"/>
  <c r="AG15" i="46" s="1"/>
  <c r="CU15" i="46"/>
  <c r="AF15" i="46" s="1"/>
  <c r="CT15" i="46"/>
  <c r="AE15" i="46" s="1"/>
  <c r="CS15" i="46"/>
  <c r="AD15" i="46" s="1"/>
  <c r="CR15" i="46"/>
  <c r="AC15" i="46" s="1"/>
  <c r="CQ15" i="46"/>
  <c r="AB15" i="46" s="1"/>
  <c r="CP15" i="46"/>
  <c r="AA15" i="46" s="1"/>
  <c r="CO15" i="46"/>
  <c r="Z15" i="46" s="1"/>
  <c r="CN15" i="46"/>
  <c r="CM15" i="46"/>
  <c r="X15" i="46" s="1"/>
  <c r="CL15" i="46"/>
  <c r="W15" i="46" s="1"/>
  <c r="CK15" i="46"/>
  <c r="V15" i="46" s="1"/>
  <c r="CJ15" i="46"/>
  <c r="U15" i="46" s="1"/>
  <c r="CI15" i="46"/>
  <c r="T15" i="46" s="1"/>
  <c r="CH15" i="46"/>
  <c r="S15" i="46" s="1"/>
  <c r="CG15" i="46"/>
  <c r="R15" i="46" s="1"/>
  <c r="CF15" i="46"/>
  <c r="Q15" i="46" s="1"/>
  <c r="CE15" i="46"/>
  <c r="P15" i="46" s="1"/>
  <c r="CD15" i="46"/>
  <c r="O15" i="46" s="1"/>
  <c r="CC15" i="46"/>
  <c r="CB15" i="46"/>
  <c r="M15" i="46" s="1"/>
  <c r="CA15" i="46"/>
  <c r="L15" i="46" s="1"/>
  <c r="BZ15" i="46"/>
  <c r="K15" i="46" s="1"/>
  <c r="BY15" i="46"/>
  <c r="J15" i="46" s="1"/>
  <c r="BX15" i="46"/>
  <c r="I15" i="46" s="1"/>
  <c r="BW15" i="46"/>
  <c r="H15" i="46" s="1"/>
  <c r="BV15" i="46"/>
  <c r="G15" i="46" s="1"/>
  <c r="BU15" i="46"/>
  <c r="F15" i="46" s="1"/>
  <c r="BT15" i="46"/>
  <c r="E15" i="46" s="1"/>
  <c r="BS15" i="46"/>
  <c r="D15" i="46" s="1"/>
  <c r="BO15" i="46"/>
  <c r="B15" i="46"/>
  <c r="A15" i="46"/>
  <c r="EF14" i="46"/>
  <c r="BQ14" i="46" s="1"/>
  <c r="EE14" i="46"/>
  <c r="BP14" i="46" s="1"/>
  <c r="ED14" i="46"/>
  <c r="EC14" i="46"/>
  <c r="BN14" i="46" s="1"/>
  <c r="EB14" i="46"/>
  <c r="BM14" i="46" s="1"/>
  <c r="EA14" i="46"/>
  <c r="BL14" i="46" s="1"/>
  <c r="DZ14" i="46"/>
  <c r="BK14" i="46" s="1"/>
  <c r="DY14" i="46"/>
  <c r="BJ14" i="46" s="1"/>
  <c r="DX14" i="46"/>
  <c r="BI14" i="46" s="1"/>
  <c r="DW14" i="46"/>
  <c r="BH14" i="46" s="1"/>
  <c r="DV14" i="46"/>
  <c r="DU14" i="46"/>
  <c r="BF14" i="46" s="1"/>
  <c r="DT14" i="46"/>
  <c r="BE14" i="46" s="1"/>
  <c r="DS14" i="46"/>
  <c r="BD14" i="46" s="1"/>
  <c r="DR14" i="46"/>
  <c r="BC14" i="46" s="1"/>
  <c r="DQ14" i="46"/>
  <c r="BB14" i="46" s="1"/>
  <c r="DP14" i="46"/>
  <c r="BA14" i="46" s="1"/>
  <c r="DO14" i="46"/>
  <c r="AZ14" i="46" s="1"/>
  <c r="DN14" i="46"/>
  <c r="DM14" i="46"/>
  <c r="AX14" i="46" s="1"/>
  <c r="DL14" i="46"/>
  <c r="AW14" i="46" s="1"/>
  <c r="DK14" i="46"/>
  <c r="AV14" i="46" s="1"/>
  <c r="DJ14" i="46"/>
  <c r="AU14" i="46" s="1"/>
  <c r="DI14" i="46"/>
  <c r="DH14" i="46"/>
  <c r="AS14" i="46" s="1"/>
  <c r="DG14" i="46"/>
  <c r="AR14" i="46" s="1"/>
  <c r="DF14" i="46"/>
  <c r="DE14" i="46"/>
  <c r="AP14" i="46" s="1"/>
  <c r="DD14" i="46"/>
  <c r="AO14" i="46" s="1"/>
  <c r="DC14" i="46"/>
  <c r="AN14" i="46" s="1"/>
  <c r="DB14" i="46"/>
  <c r="AM14" i="46" s="1"/>
  <c r="DA14" i="46"/>
  <c r="CZ14" i="46"/>
  <c r="AK14" i="46" s="1"/>
  <c r="CY14" i="46"/>
  <c r="AJ14" i="46" s="1"/>
  <c r="CX14" i="46"/>
  <c r="CW14" i="46"/>
  <c r="AH14" i="46" s="1"/>
  <c r="CV14" i="46"/>
  <c r="AG14" i="46" s="1"/>
  <c r="CU14" i="46"/>
  <c r="AF14" i="46" s="1"/>
  <c r="CT14" i="46"/>
  <c r="AE14" i="46" s="1"/>
  <c r="CS14" i="46"/>
  <c r="AD14" i="46" s="1"/>
  <c r="CR14" i="46"/>
  <c r="AC14" i="46" s="1"/>
  <c r="CQ14" i="46"/>
  <c r="AB14" i="46" s="1"/>
  <c r="CP14" i="46"/>
  <c r="CO14" i="46"/>
  <c r="Z14" i="46" s="1"/>
  <c r="CN14" i="46"/>
  <c r="Y14" i="46" s="1"/>
  <c r="CM14" i="46"/>
  <c r="X14" i="46" s="1"/>
  <c r="CL14" i="46"/>
  <c r="W14" i="46" s="1"/>
  <c r="CK14" i="46"/>
  <c r="V14" i="46" s="1"/>
  <c r="CJ14" i="46"/>
  <c r="U14" i="46" s="1"/>
  <c r="CI14" i="46"/>
  <c r="T14" i="46" s="1"/>
  <c r="CH14" i="46"/>
  <c r="CG14" i="46"/>
  <c r="R14" i="46" s="1"/>
  <c r="CF14" i="46"/>
  <c r="Q14" i="46" s="1"/>
  <c r="CE14" i="46"/>
  <c r="P14" i="46" s="1"/>
  <c r="CD14" i="46"/>
  <c r="O14" i="46" s="1"/>
  <c r="CC14" i="46"/>
  <c r="N14" i="46" s="1"/>
  <c r="CB14" i="46"/>
  <c r="M14" i="46" s="1"/>
  <c r="CA14" i="46"/>
  <c r="L14" i="46" s="1"/>
  <c r="BZ14" i="46"/>
  <c r="BY14" i="46"/>
  <c r="J14" i="46" s="1"/>
  <c r="BX14" i="46"/>
  <c r="I14" i="46" s="1"/>
  <c r="BW14" i="46"/>
  <c r="H14" i="46" s="1"/>
  <c r="BV14" i="46"/>
  <c r="G14" i="46" s="1"/>
  <c r="BU14" i="46"/>
  <c r="F14" i="46" s="1"/>
  <c r="BT14" i="46"/>
  <c r="E14" i="46" s="1"/>
  <c r="BS14" i="46"/>
  <c r="D14" i="46" s="1"/>
  <c r="B14" i="46"/>
  <c r="A14" i="46"/>
  <c r="A12" i="27" s="1"/>
  <c r="EF13" i="46"/>
  <c r="BQ13" i="46" s="1"/>
  <c r="EE13" i="46"/>
  <c r="BP13" i="46" s="1"/>
  <c r="ED13" i="46"/>
  <c r="BO13" i="46" s="1"/>
  <c r="EC13" i="46"/>
  <c r="EB13" i="46"/>
  <c r="EA13" i="46"/>
  <c r="BL13" i="46" s="1"/>
  <c r="DZ13" i="46"/>
  <c r="BK13" i="46" s="1"/>
  <c r="DY13" i="46"/>
  <c r="BJ13" i="46" s="1"/>
  <c r="DX13" i="46"/>
  <c r="BI13" i="46" s="1"/>
  <c r="DW13" i="46"/>
  <c r="BH13" i="46" s="1"/>
  <c r="DV13" i="46"/>
  <c r="DU13" i="46"/>
  <c r="BF13" i="46" s="1"/>
  <c r="DT13" i="46"/>
  <c r="DS13" i="46"/>
  <c r="BD13" i="46" s="1"/>
  <c r="DR13" i="46"/>
  <c r="DQ13" i="46"/>
  <c r="BB13" i="46" s="1"/>
  <c r="DP13" i="46"/>
  <c r="BA13" i="46" s="1"/>
  <c r="DO13" i="46"/>
  <c r="AZ13" i="46" s="1"/>
  <c r="DN13" i="46"/>
  <c r="AY13" i="46" s="1"/>
  <c r="DM13" i="46"/>
  <c r="AX13" i="46" s="1"/>
  <c r="DL13" i="46"/>
  <c r="DK13" i="46"/>
  <c r="AV13" i="46" s="1"/>
  <c r="DJ13" i="46"/>
  <c r="DI13" i="46"/>
  <c r="DH13" i="46"/>
  <c r="AS13" i="46" s="1"/>
  <c r="DG13" i="46"/>
  <c r="AR13" i="46" s="1"/>
  <c r="DF13" i="46"/>
  <c r="AQ13" i="46" s="1"/>
  <c r="DE13" i="46"/>
  <c r="AP13" i="46" s="1"/>
  <c r="DD13" i="46"/>
  <c r="DC13" i="46"/>
  <c r="AN13" i="46" s="1"/>
  <c r="DB13" i="46"/>
  <c r="DA13" i="46"/>
  <c r="AL13" i="46" s="1"/>
  <c r="CZ13" i="46"/>
  <c r="AK13" i="46" s="1"/>
  <c r="CY13" i="46"/>
  <c r="AJ13" i="46" s="1"/>
  <c r="CX13" i="46"/>
  <c r="AI13" i="46" s="1"/>
  <c r="CW13" i="46"/>
  <c r="AH13" i="46" s="1"/>
  <c r="CV13" i="46"/>
  <c r="CU13" i="46"/>
  <c r="AF13" i="46" s="1"/>
  <c r="CT13" i="46"/>
  <c r="CS13" i="46"/>
  <c r="AD13" i="46" s="1"/>
  <c r="CR13" i="46"/>
  <c r="AC13" i="46" s="1"/>
  <c r="CQ13" i="46"/>
  <c r="AB13" i="46" s="1"/>
  <c r="CP13" i="46"/>
  <c r="AA13" i="46" s="1"/>
  <c r="CO13" i="46"/>
  <c r="Z13" i="46" s="1"/>
  <c r="CN13" i="46"/>
  <c r="CM13" i="46"/>
  <c r="X13" i="46" s="1"/>
  <c r="CL13" i="46"/>
  <c r="CK13" i="46"/>
  <c r="V13" i="46" s="1"/>
  <c r="CJ13" i="46"/>
  <c r="U13" i="46" s="1"/>
  <c r="CI13" i="46"/>
  <c r="T13" i="46" s="1"/>
  <c r="CH13" i="46"/>
  <c r="S13" i="46" s="1"/>
  <c r="CG13" i="46"/>
  <c r="R13" i="46" s="1"/>
  <c r="CF13" i="46"/>
  <c r="CE13" i="46"/>
  <c r="CD13" i="46"/>
  <c r="CC13" i="46"/>
  <c r="N13" i="46" s="1"/>
  <c r="CB13" i="46"/>
  <c r="M13" i="46" s="1"/>
  <c r="CA13" i="46"/>
  <c r="L13" i="46" s="1"/>
  <c r="BZ13" i="46"/>
  <c r="K13" i="46" s="1"/>
  <c r="BY13" i="46"/>
  <c r="J13" i="46" s="1"/>
  <c r="BX13" i="46"/>
  <c r="BW13" i="46"/>
  <c r="H13" i="46" s="1"/>
  <c r="BV13" i="46"/>
  <c r="G13" i="46" s="1"/>
  <c r="BU13" i="46"/>
  <c r="F13" i="46" s="1"/>
  <c r="BT13" i="46"/>
  <c r="E13" i="46" s="1"/>
  <c r="BS13" i="46"/>
  <c r="D13" i="46" s="1"/>
  <c r="B13" i="46"/>
  <c r="A13" i="46"/>
  <c r="A11" i="27" s="1"/>
  <c r="EF12" i="46"/>
  <c r="BQ12" i="46" s="1"/>
  <c r="EE12" i="46"/>
  <c r="BP12" i="46" s="1"/>
  <c r="ED12" i="46"/>
  <c r="EC12" i="46"/>
  <c r="BN12" i="46" s="1"/>
  <c r="EB12" i="46"/>
  <c r="BM12" i="46" s="1"/>
  <c r="EA12" i="46"/>
  <c r="BL12" i="46" s="1"/>
  <c r="DZ12" i="46"/>
  <c r="BK12" i="46" s="1"/>
  <c r="DY12" i="46"/>
  <c r="BJ12" i="46" s="1"/>
  <c r="DX12" i="46"/>
  <c r="BI12" i="46" s="1"/>
  <c r="DW12" i="46"/>
  <c r="BH12" i="46" s="1"/>
  <c r="DV12" i="46"/>
  <c r="DU12" i="46"/>
  <c r="BF12" i="46" s="1"/>
  <c r="DT12" i="46"/>
  <c r="BE12" i="46" s="1"/>
  <c r="DS12" i="46"/>
  <c r="BD12" i="46" s="1"/>
  <c r="DR12" i="46"/>
  <c r="BC12" i="46" s="1"/>
  <c r="DQ12" i="46"/>
  <c r="BB12" i="46" s="1"/>
  <c r="DP12" i="46"/>
  <c r="BA12" i="46" s="1"/>
  <c r="DO12" i="46"/>
  <c r="AZ12" i="46" s="1"/>
  <c r="DN12" i="46"/>
  <c r="DM12" i="46"/>
  <c r="AX12" i="46" s="1"/>
  <c r="DL12" i="46"/>
  <c r="AW12" i="46" s="1"/>
  <c r="DK12" i="46"/>
  <c r="AV12" i="46" s="1"/>
  <c r="DJ12" i="46"/>
  <c r="AU12" i="46" s="1"/>
  <c r="DI12" i="46"/>
  <c r="DH12" i="46"/>
  <c r="AS12" i="46" s="1"/>
  <c r="DG12" i="46"/>
  <c r="AR12" i="46" s="1"/>
  <c r="DF12" i="46"/>
  <c r="DE12" i="46"/>
  <c r="AP12" i="46" s="1"/>
  <c r="DD12" i="46"/>
  <c r="AO12" i="46" s="1"/>
  <c r="DC12" i="46"/>
  <c r="AN12" i="46" s="1"/>
  <c r="DB12" i="46"/>
  <c r="AM12" i="46" s="1"/>
  <c r="DA12" i="46"/>
  <c r="AL12" i="46" s="1"/>
  <c r="CZ12" i="46"/>
  <c r="AK12" i="46" s="1"/>
  <c r="CY12" i="46"/>
  <c r="AJ12" i="46" s="1"/>
  <c r="CX12" i="46"/>
  <c r="CW12" i="46"/>
  <c r="CV12" i="46"/>
  <c r="AG12" i="46" s="1"/>
  <c r="CU12" i="46"/>
  <c r="AF12" i="46" s="1"/>
  <c r="CT12" i="46"/>
  <c r="AE12" i="46" s="1"/>
  <c r="CS12" i="46"/>
  <c r="AD12" i="46" s="1"/>
  <c r="CR12" i="46"/>
  <c r="AC12" i="46" s="1"/>
  <c r="CQ12" i="46"/>
  <c r="AB12" i="46" s="1"/>
  <c r="CP12" i="46"/>
  <c r="CO12" i="46"/>
  <c r="Z12" i="46" s="1"/>
  <c r="CN12" i="46"/>
  <c r="Y12" i="46" s="1"/>
  <c r="CM12" i="46"/>
  <c r="X12" i="46" s="1"/>
  <c r="CL12" i="46"/>
  <c r="CK12" i="46"/>
  <c r="V12" i="46" s="1"/>
  <c r="CJ12" i="46"/>
  <c r="U12" i="46" s="1"/>
  <c r="CI12" i="46"/>
  <c r="T12" i="46" s="1"/>
  <c r="CH12" i="46"/>
  <c r="CG12" i="46"/>
  <c r="R12" i="46" s="1"/>
  <c r="CF12" i="46"/>
  <c r="Q12" i="46" s="1"/>
  <c r="CE12" i="46"/>
  <c r="P12" i="46" s="1"/>
  <c r="CD12" i="46"/>
  <c r="O12" i="46" s="1"/>
  <c r="CC12" i="46"/>
  <c r="N12" i="46" s="1"/>
  <c r="CB12" i="46"/>
  <c r="M12" i="46" s="1"/>
  <c r="CA12" i="46"/>
  <c r="L12" i="46" s="1"/>
  <c r="BZ12" i="46"/>
  <c r="BY12" i="46"/>
  <c r="J12" i="46" s="1"/>
  <c r="BX12" i="46"/>
  <c r="I12" i="46" s="1"/>
  <c r="BW12" i="46"/>
  <c r="H12" i="46" s="1"/>
  <c r="BV12" i="46"/>
  <c r="G12" i="46" s="1"/>
  <c r="BU12" i="46"/>
  <c r="F12" i="46" s="1"/>
  <c r="BT12" i="46"/>
  <c r="E12" i="46" s="1"/>
  <c r="BS12" i="46"/>
  <c r="D12" i="46" s="1"/>
  <c r="B12" i="46"/>
  <c r="A12" i="46"/>
  <c r="A10" i="27" s="1"/>
  <c r="EF11" i="46"/>
  <c r="BQ11" i="46" s="1"/>
  <c r="EE11" i="46"/>
  <c r="BP11" i="46" s="1"/>
  <c r="ED11" i="46"/>
  <c r="BO11" i="46" s="1"/>
  <c r="EC11" i="46"/>
  <c r="EB11" i="46"/>
  <c r="BM11" i="46" s="1"/>
  <c r="EA11" i="46"/>
  <c r="BL11" i="46" s="1"/>
  <c r="DZ11" i="46"/>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DD11" i="46"/>
  <c r="AO11" i="46" s="1"/>
  <c r="DC11" i="46"/>
  <c r="AN11" i="46" s="1"/>
  <c r="DB11" i="46"/>
  <c r="DA11" i="46"/>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CC11" i="46"/>
  <c r="N11" i="46" s="1"/>
  <c r="CB11" i="46"/>
  <c r="M11" i="46" s="1"/>
  <c r="CA11" i="46"/>
  <c r="L11" i="46" s="1"/>
  <c r="BZ11" i="46"/>
  <c r="K11" i="46" s="1"/>
  <c r="BY11" i="46"/>
  <c r="J11" i="46" s="1"/>
  <c r="BX11" i="46"/>
  <c r="I11" i="46" s="1"/>
  <c r="BW11" i="46"/>
  <c r="H11" i="46" s="1"/>
  <c r="BV11" i="46"/>
  <c r="G11" i="46" s="1"/>
  <c r="BU11" i="46"/>
  <c r="BT11" i="46"/>
  <c r="E11" i="46" s="1"/>
  <c r="BS11" i="46"/>
  <c r="D11" i="46" s="1"/>
  <c r="B11" i="46"/>
  <c r="A11" i="46"/>
  <c r="A9" i="27" s="1"/>
  <c r="EF10" i="46"/>
  <c r="BQ10" i="46" s="1"/>
  <c r="EE10" i="46"/>
  <c r="BP10" i="46" s="1"/>
  <c r="ED10" i="46"/>
  <c r="BO10" i="46" s="1"/>
  <c r="EC10" i="46"/>
  <c r="BN10" i="46" s="1"/>
  <c r="EB10" i="46"/>
  <c r="EA10" i="46"/>
  <c r="BL10" i="46" s="1"/>
  <c r="DZ10" i="46"/>
  <c r="BK10" i="46" s="1"/>
  <c r="DY10" i="46"/>
  <c r="BJ10" i="46" s="1"/>
  <c r="DX10" i="46"/>
  <c r="BI10" i="46" s="1"/>
  <c r="DW10" i="46"/>
  <c r="BH10" i="46" s="1"/>
  <c r="DV10" i="46"/>
  <c r="BG10" i="46" s="1"/>
  <c r="DU10" i="46"/>
  <c r="BF10" i="46" s="1"/>
  <c r="DT10" i="46"/>
  <c r="DS10" i="46"/>
  <c r="BD10" i="46" s="1"/>
  <c r="DR10" i="46"/>
  <c r="BC10" i="46" s="1"/>
  <c r="DQ10" i="46"/>
  <c r="BB10" i="46" s="1"/>
  <c r="DP10" i="46"/>
  <c r="BA10" i="46" s="1"/>
  <c r="DO10" i="46"/>
  <c r="AZ10" i="46" s="1"/>
  <c r="DN10" i="46"/>
  <c r="DM10" i="46"/>
  <c r="AX10" i="46" s="1"/>
  <c r="DL10" i="46"/>
  <c r="DK10" i="46"/>
  <c r="AV10" i="46" s="1"/>
  <c r="DJ10" i="46"/>
  <c r="DI10" i="46"/>
  <c r="AT10" i="46" s="1"/>
  <c r="DH10" i="46"/>
  <c r="AS10" i="46" s="1"/>
  <c r="DG10" i="46"/>
  <c r="AR10" i="46" s="1"/>
  <c r="DF10" i="46"/>
  <c r="AQ10" i="46" s="1"/>
  <c r="DE10" i="46"/>
  <c r="AP10" i="46" s="1"/>
  <c r="DD10" i="46"/>
  <c r="DC10" i="46"/>
  <c r="AN10" i="46" s="1"/>
  <c r="DB10" i="46"/>
  <c r="AM10" i="46" s="1"/>
  <c r="DA10" i="46"/>
  <c r="AL10" i="46" s="1"/>
  <c r="CZ10" i="46"/>
  <c r="AK10" i="46" s="1"/>
  <c r="CY10" i="46"/>
  <c r="AJ10" i="46" s="1"/>
  <c r="CX10" i="46"/>
  <c r="AI10" i="46" s="1"/>
  <c r="CW10" i="46"/>
  <c r="AH10" i="46" s="1"/>
  <c r="CV10" i="46"/>
  <c r="CU10" i="46"/>
  <c r="AF10" i="46" s="1"/>
  <c r="CT10" i="46"/>
  <c r="AE10" i="46" s="1"/>
  <c r="CS10" i="46"/>
  <c r="AD10" i="46" s="1"/>
  <c r="CR10" i="46"/>
  <c r="AC10" i="46" s="1"/>
  <c r="CQ10" i="46"/>
  <c r="CP10" i="46"/>
  <c r="CO10" i="46"/>
  <c r="Z10" i="46" s="1"/>
  <c r="CN10" i="46"/>
  <c r="CM10" i="46"/>
  <c r="X10" i="46" s="1"/>
  <c r="CL10" i="46"/>
  <c r="W10" i="46" s="1"/>
  <c r="CK10" i="46"/>
  <c r="V10" i="46" s="1"/>
  <c r="CJ10" i="46"/>
  <c r="U10" i="46" s="1"/>
  <c r="CI10" i="46"/>
  <c r="T10" i="46" s="1"/>
  <c r="CH10" i="46"/>
  <c r="S10" i="46" s="1"/>
  <c r="CG10" i="46"/>
  <c r="R10" i="46" s="1"/>
  <c r="CF10" i="46"/>
  <c r="CE10" i="46"/>
  <c r="P10" i="46" s="1"/>
  <c r="CD10" i="46"/>
  <c r="O10" i="46" s="1"/>
  <c r="CC10" i="46"/>
  <c r="N10" i="46" s="1"/>
  <c r="CB10" i="46"/>
  <c r="M10" i="46" s="1"/>
  <c r="CA10" i="46"/>
  <c r="L10" i="46" s="1"/>
  <c r="BZ10" i="46"/>
  <c r="K10" i="46" s="1"/>
  <c r="BY10" i="46"/>
  <c r="J10" i="46" s="1"/>
  <c r="BX10" i="46"/>
  <c r="BW10" i="46"/>
  <c r="H10" i="46" s="1"/>
  <c r="BV10" i="46"/>
  <c r="G10" i="46" s="1"/>
  <c r="BU10" i="46"/>
  <c r="F10" i="46" s="1"/>
  <c r="BT10" i="46"/>
  <c r="E10" i="46" s="1"/>
  <c r="BS10" i="46"/>
  <c r="D10" i="46" s="1"/>
  <c r="A10" i="46"/>
  <c r="C10" i="46" s="1"/>
  <c r="C10" i="44" s="1"/>
  <c r="EF9" i="46"/>
  <c r="BQ9" i="46" s="1"/>
  <c r="EE9" i="46"/>
  <c r="BP9" i="46" s="1"/>
  <c r="ED9" i="46"/>
  <c r="BO9" i="44" s="1"/>
  <c r="EC9" i="46"/>
  <c r="BN9" i="46" s="1"/>
  <c r="EB9" i="46"/>
  <c r="BM9" i="46" s="1"/>
  <c r="EA9" i="46"/>
  <c r="BL9" i="46" s="1"/>
  <c r="DZ9" i="46"/>
  <c r="BK9" i="46" s="1"/>
  <c r="DY9" i="46"/>
  <c r="DX9" i="46"/>
  <c r="BI9" i="46" s="1"/>
  <c r="DW9" i="46"/>
  <c r="BH9" i="46" s="1"/>
  <c r="DV9" i="46"/>
  <c r="BG9" i="46" s="1"/>
  <c r="DU9" i="46"/>
  <c r="BF9" i="46" s="1"/>
  <c r="DT9" i="46"/>
  <c r="DS9" i="46"/>
  <c r="BD9" i="46" s="1"/>
  <c r="DR9" i="46"/>
  <c r="BC9" i="46" s="1"/>
  <c r="DQ9" i="46"/>
  <c r="DP9" i="46"/>
  <c r="BA9" i="46" s="1"/>
  <c r="DO9" i="46"/>
  <c r="AZ9" i="46" s="1"/>
  <c r="DN9" i="46"/>
  <c r="AY9" i="46" s="1"/>
  <c r="DM9" i="46"/>
  <c r="AX9" i="46" s="1"/>
  <c r="DL9" i="46"/>
  <c r="AW9" i="46" s="1"/>
  <c r="DK9" i="46"/>
  <c r="AV9" i="46" s="1"/>
  <c r="DJ9" i="46"/>
  <c r="AU9" i="46" s="1"/>
  <c r="DI9" i="46"/>
  <c r="DH9" i="46"/>
  <c r="AS9" i="46" s="1"/>
  <c r="DG9" i="46"/>
  <c r="AR9" i="46" s="1"/>
  <c r="DF9" i="46"/>
  <c r="AQ9" i="46" s="1"/>
  <c r="DE9" i="46"/>
  <c r="AP9" i="46" s="1"/>
  <c r="DD9" i="46"/>
  <c r="AO9" i="46" s="1"/>
  <c r="DC9" i="46"/>
  <c r="AN9" i="46" s="1"/>
  <c r="DB9" i="46"/>
  <c r="AM9" i="46" s="1"/>
  <c r="DA9" i="46"/>
  <c r="CZ9" i="46"/>
  <c r="AK9" i="46" s="1"/>
  <c r="CY9" i="46"/>
  <c r="AJ9" i="46" s="1"/>
  <c r="CX9" i="46"/>
  <c r="AI9" i="46" s="1"/>
  <c r="CW9" i="46"/>
  <c r="AH9" i="46" s="1"/>
  <c r="CV9" i="46"/>
  <c r="AG9" i="46" s="1"/>
  <c r="CU9" i="46"/>
  <c r="AF9" i="46" s="1"/>
  <c r="CT9" i="46"/>
  <c r="AE9" i="46" s="1"/>
  <c r="CS9" i="46"/>
  <c r="CR9" i="46"/>
  <c r="AC9" i="46" s="1"/>
  <c r="CQ9" i="46"/>
  <c r="AB9" i="46" s="1"/>
  <c r="CP9" i="46"/>
  <c r="AA9" i="46" s="1"/>
  <c r="CO9" i="46"/>
  <c r="Z9" i="46" s="1"/>
  <c r="CN9" i="46"/>
  <c r="Y9" i="46" s="1"/>
  <c r="CM9" i="46"/>
  <c r="X9" i="46" s="1"/>
  <c r="CL9" i="46"/>
  <c r="W9" i="46" s="1"/>
  <c r="CK9" i="46"/>
  <c r="CJ9" i="46"/>
  <c r="U9" i="46" s="1"/>
  <c r="CI9" i="46"/>
  <c r="T9" i="46" s="1"/>
  <c r="CH9" i="46"/>
  <c r="S9" i="46" s="1"/>
  <c r="CG9" i="46"/>
  <c r="R9" i="46" s="1"/>
  <c r="CF9" i="46"/>
  <c r="Q9" i="46" s="1"/>
  <c r="CE9" i="46"/>
  <c r="P9" i="46" s="1"/>
  <c r="CD9" i="46"/>
  <c r="O9" i="46" s="1"/>
  <c r="CC9" i="46"/>
  <c r="CB9" i="46"/>
  <c r="M9" i="46" s="1"/>
  <c r="CA9" i="46"/>
  <c r="L9" i="46" s="1"/>
  <c r="BZ9" i="46"/>
  <c r="K9" i="46" s="1"/>
  <c r="BY9" i="46"/>
  <c r="J9" i="46" s="1"/>
  <c r="BX9" i="46"/>
  <c r="I9" i="46" s="1"/>
  <c r="BW9" i="46"/>
  <c r="H9" i="46" s="1"/>
  <c r="BV9" i="46"/>
  <c r="G9" i="46" s="1"/>
  <c r="BU9" i="46"/>
  <c r="BT9" i="46"/>
  <c r="E9" i="46" s="1"/>
  <c r="BS9" i="46"/>
  <c r="D9" i="46" s="1"/>
  <c r="A9" i="46"/>
  <c r="A7" i="27" s="1"/>
  <c r="EF8" i="46"/>
  <c r="BQ8" i="46" s="1"/>
  <c r="EE8" i="46"/>
  <c r="BP8" i="46" s="1"/>
  <c r="ED8" i="46"/>
  <c r="EC8" i="46"/>
  <c r="BN8" i="46" s="1"/>
  <c r="EB8" i="46"/>
  <c r="BM8" i="46" s="1"/>
  <c r="EA8" i="46"/>
  <c r="BL8" i="46" s="1"/>
  <c r="DZ8" i="46"/>
  <c r="BK8" i="46" s="1"/>
  <c r="DY8" i="46"/>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BS8" i="46"/>
  <c r="D8" i="46" s="1"/>
  <c r="A8" i="46"/>
  <c r="A6" i="27" s="1"/>
  <c r="EF7" i="46"/>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CU7" i="46"/>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CF7" i="46"/>
  <c r="Q7" i="46" s="1"/>
  <c r="CE7" i="46"/>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EF6" i="46"/>
  <c r="EE6" i="46"/>
  <c r="BP6" i="46" s="1"/>
  <c r="ED6" i="46"/>
  <c r="EC6" i="46"/>
  <c r="BN6" i="46" s="1"/>
  <c r="EB6" i="46"/>
  <c r="BM6" i="46" s="1"/>
  <c r="EA6" i="46"/>
  <c r="DZ6" i="46"/>
  <c r="BK6" i="46" s="1"/>
  <c r="DY6" i="46"/>
  <c r="DX6" i="46"/>
  <c r="DW6" i="46"/>
  <c r="BH6" i="46" s="1"/>
  <c r="DV6" i="46"/>
  <c r="DU6" i="46"/>
  <c r="BF6" i="46" s="1"/>
  <c r="DT6" i="46"/>
  <c r="BE6" i="46" s="1"/>
  <c r="DS6" i="46"/>
  <c r="DR6" i="46"/>
  <c r="BC6" i="46" s="1"/>
  <c r="DQ6" i="46"/>
  <c r="DP6" i="46"/>
  <c r="DO6" i="46"/>
  <c r="AZ6" i="46" s="1"/>
  <c r="DN6" i="46"/>
  <c r="DM6" i="46"/>
  <c r="AX6" i="46" s="1"/>
  <c r="DL6" i="46"/>
  <c r="AW6" i="46" s="1"/>
  <c r="DK6" i="46"/>
  <c r="DJ6" i="46"/>
  <c r="AU6" i="46" s="1"/>
  <c r="DI6" i="46"/>
  <c r="DH6" i="46"/>
  <c r="DG6" i="46"/>
  <c r="AR6" i="46" s="1"/>
  <c r="DF6" i="46"/>
  <c r="DE6" i="46"/>
  <c r="AP6" i="46" s="1"/>
  <c r="DD6" i="46"/>
  <c r="AO6" i="46" s="1"/>
  <c r="DC6" i="46"/>
  <c r="DB6" i="46"/>
  <c r="AM6" i="46" s="1"/>
  <c r="DA6" i="46"/>
  <c r="CZ6" i="46"/>
  <c r="CY6" i="46"/>
  <c r="AJ6" i="46" s="1"/>
  <c r="CX6" i="46"/>
  <c r="CW6" i="46"/>
  <c r="AH6" i="46" s="1"/>
  <c r="CV6" i="46"/>
  <c r="AG6" i="46" s="1"/>
  <c r="CU6" i="46"/>
  <c r="CT6" i="46"/>
  <c r="AE6" i="46" s="1"/>
  <c r="CS6" i="46"/>
  <c r="CR6" i="46"/>
  <c r="CQ6" i="46"/>
  <c r="AB6" i="46" s="1"/>
  <c r="CP6" i="46"/>
  <c r="CO6" i="46"/>
  <c r="Z6" i="46" s="1"/>
  <c r="CN6" i="46"/>
  <c r="Y6" i="46" s="1"/>
  <c r="CM6" i="46"/>
  <c r="CL6" i="46"/>
  <c r="W6" i="46" s="1"/>
  <c r="CK6" i="46"/>
  <c r="CJ6" i="46"/>
  <c r="CI6" i="46"/>
  <c r="T6" i="46" s="1"/>
  <c r="CH6" i="46"/>
  <c r="CG6" i="46"/>
  <c r="R6" i="46" s="1"/>
  <c r="CF6" i="46"/>
  <c r="Q6" i="46" s="1"/>
  <c r="CE6" i="46"/>
  <c r="CD6" i="46"/>
  <c r="O6" i="46" s="1"/>
  <c r="CC6" i="46"/>
  <c r="CB6" i="46"/>
  <c r="CA6" i="46"/>
  <c r="L6" i="46" s="1"/>
  <c r="BZ6" i="46"/>
  <c r="BY6" i="46"/>
  <c r="J6" i="46" s="1"/>
  <c r="BX6" i="46"/>
  <c r="I6" i="46" s="1"/>
  <c r="BW6" i="46"/>
  <c r="BV6" i="46"/>
  <c r="G6" i="46" s="1"/>
  <c r="BU6" i="46"/>
  <c r="BT6" i="46"/>
  <c r="BS6" i="46"/>
  <c r="D6" i="46" s="1"/>
  <c r="BQ6" i="46"/>
  <c r="BO6" i="46"/>
  <c r="BL6" i="46"/>
  <c r="BJ6" i="46"/>
  <c r="BI6" i="46"/>
  <c r="BG6" i="46"/>
  <c r="BD6" i="46"/>
  <c r="BB6" i="46"/>
  <c r="BA6" i="46"/>
  <c r="AY6" i="46"/>
  <c r="AV6" i="46"/>
  <c r="AT6" i="46"/>
  <c r="AS6" i="46"/>
  <c r="AQ6" i="46"/>
  <c r="AN6" i="46"/>
  <c r="AL6" i="46"/>
  <c r="AK6" i="46"/>
  <c r="AI6" i="46"/>
  <c r="AF6" i="46"/>
  <c r="AD6" i="46"/>
  <c r="AC6" i="46"/>
  <c r="AA6" i="46"/>
  <c r="X6" i="46"/>
  <c r="V6" i="46"/>
  <c r="U6" i="46"/>
  <c r="S6" i="46"/>
  <c r="P6" i="46"/>
  <c r="N6" i="46"/>
  <c r="M6" i="46"/>
  <c r="K6" i="46"/>
  <c r="H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K207" i="44"/>
  <c r="BI207" i="44"/>
  <c r="BC207" i="44"/>
  <c r="AV207" i="44"/>
  <c r="AU207" i="44"/>
  <c r="AT207" i="44"/>
  <c r="AO207" i="44"/>
  <c r="Y207" i="44"/>
  <c r="W207" i="44"/>
  <c r="O207" i="44"/>
  <c r="I207" i="44"/>
  <c r="BM206" i="44"/>
  <c r="BL206" i="44"/>
  <c r="BI206" i="44"/>
  <c r="BG206" i="44"/>
  <c r="BE206" i="44"/>
  <c r="BB206" i="44"/>
  <c r="AZ206" i="44"/>
  <c r="AW206" i="44"/>
  <c r="AT206" i="44"/>
  <c r="AS206" i="44"/>
  <c r="AR206" i="44"/>
  <c r="AO206" i="44"/>
  <c r="AG206" i="44"/>
  <c r="AD206" i="44"/>
  <c r="AB206" i="44"/>
  <c r="Y206" i="44"/>
  <c r="V206" i="44"/>
  <c r="U206" i="44"/>
  <c r="T206" i="44"/>
  <c r="Q206" i="44"/>
  <c r="N206" i="44"/>
  <c r="L206" i="44"/>
  <c r="I206" i="44"/>
  <c r="F206" i="44"/>
  <c r="E206" i="44"/>
  <c r="BQ205" i="44"/>
  <c r="BP205" i="44"/>
  <c r="BL205" i="44"/>
  <c r="BK205" i="44"/>
  <c r="BI205" i="44"/>
  <c r="BF205" i="44"/>
  <c r="BE205" i="44"/>
  <c r="BD205" i="44"/>
  <c r="BA205" i="44"/>
  <c r="AS205" i="44"/>
  <c r="AR205" i="44"/>
  <c r="AP205" i="44"/>
  <c r="AN205" i="44"/>
  <c r="AK205" i="44"/>
  <c r="AF205" i="44"/>
  <c r="AC205" i="44"/>
  <c r="AB205" i="44"/>
  <c r="Z205" i="44"/>
  <c r="X205" i="44"/>
  <c r="W205" i="44"/>
  <c r="U205" i="44"/>
  <c r="M205" i="44"/>
  <c r="J205" i="44"/>
  <c r="G205" i="44"/>
  <c r="E205" i="44"/>
  <c r="D205" i="44"/>
  <c r="BQ204" i="44"/>
  <c r="BN204" i="44"/>
  <c r="BK204" i="44"/>
  <c r="BJ204" i="44"/>
  <c r="BI204" i="44"/>
  <c r="BF204" i="44"/>
  <c r="BB204" i="44"/>
  <c r="BA204" i="44"/>
  <c r="AZ204" i="44"/>
  <c r="AX204" i="44"/>
  <c r="AU204" i="44"/>
  <c r="AP204" i="44"/>
  <c r="AO204" i="44"/>
  <c r="AJ204" i="44"/>
  <c r="AH204" i="44"/>
  <c r="Z204" i="44"/>
  <c r="Y204" i="44"/>
  <c r="V204" i="44"/>
  <c r="U204" i="44"/>
  <c r="R204" i="44"/>
  <c r="O204" i="44"/>
  <c r="J204" i="44"/>
  <c r="BN203" i="44"/>
  <c r="BK203" i="44"/>
  <c r="BJ203" i="44"/>
  <c r="BI203" i="44"/>
  <c r="BF203" i="44"/>
  <c r="BC203" i="44"/>
  <c r="BB203" i="44"/>
  <c r="AT203" i="44"/>
  <c r="AL203" i="44"/>
  <c r="AD203" i="44"/>
  <c r="AC203" i="44"/>
  <c r="V203" i="44"/>
  <c r="S203" i="44"/>
  <c r="R203" i="44"/>
  <c r="N203" i="44"/>
  <c r="M203" i="44"/>
  <c r="K203" i="44"/>
  <c r="J203" i="44"/>
  <c r="H203" i="44"/>
  <c r="F203" i="44"/>
  <c r="E203" i="44"/>
  <c r="BO202" i="44"/>
  <c r="BK202" i="44"/>
  <c r="BI202" i="44"/>
  <c r="BG202" i="44"/>
  <c r="BF202" i="44"/>
  <c r="BD202" i="44"/>
  <c r="BC202" i="44"/>
  <c r="AY202" i="44"/>
  <c r="AT202" i="44"/>
  <c r="AQ202" i="44"/>
  <c r="AI202" i="44"/>
  <c r="AE202" i="44"/>
  <c r="AA202" i="44"/>
  <c r="W202" i="44"/>
  <c r="U202" i="44"/>
  <c r="S202" i="44"/>
  <c r="R202" i="44"/>
  <c r="K202" i="44"/>
  <c r="E202" i="44"/>
  <c r="BP201" i="44"/>
  <c r="BN201" i="44"/>
  <c r="BK201" i="44"/>
  <c r="BE201" i="44"/>
  <c r="BC201" i="44"/>
  <c r="AZ201" i="44"/>
  <c r="AU201" i="44"/>
  <c r="AT201" i="44"/>
  <c r="AO201" i="44"/>
  <c r="AM201" i="44"/>
  <c r="AE201" i="44"/>
  <c r="AD201" i="44"/>
  <c r="Y201" i="44"/>
  <c r="W201" i="44"/>
  <c r="V201" i="44"/>
  <c r="O201" i="44"/>
  <c r="L201" i="44"/>
  <c r="K201" i="44"/>
  <c r="I201" i="44"/>
  <c r="G201" i="44"/>
  <c r="BQ200" i="44"/>
  <c r="BM200" i="44"/>
  <c r="BK200" i="44"/>
  <c r="BI200" i="44"/>
  <c r="BD200" i="44"/>
  <c r="BA200" i="44"/>
  <c r="AX200" i="44"/>
  <c r="AS200" i="44"/>
  <c r="AK200" i="44"/>
  <c r="AC200" i="44"/>
  <c r="X200" i="44"/>
  <c r="U200" i="44"/>
  <c r="M200" i="44"/>
  <c r="E200" i="44"/>
  <c r="BM199" i="44"/>
  <c r="BL199" i="44"/>
  <c r="BE199" i="44"/>
  <c r="AW199" i="44"/>
  <c r="AT199" i="44"/>
  <c r="AR199" i="44"/>
  <c r="AO199" i="44"/>
  <c r="AJ199" i="44"/>
  <c r="AG199" i="44"/>
  <c r="AD199" i="44"/>
  <c r="AA199" i="44"/>
  <c r="Y199" i="44"/>
  <c r="Q199" i="44"/>
  <c r="K199" i="44"/>
  <c r="I199" i="44"/>
  <c r="BJ198" i="44"/>
  <c r="BI198" i="44"/>
  <c r="BF198" i="44"/>
  <c r="BB198" i="44"/>
  <c r="AY198" i="44"/>
  <c r="AT198" i="44"/>
  <c r="AL198" i="44"/>
  <c r="AH198" i="44"/>
  <c r="AG198" i="44"/>
  <c r="AF198" i="44"/>
  <c r="AD198" i="44"/>
  <c r="Z198" i="44"/>
  <c r="V198" i="44"/>
  <c r="R198" i="44"/>
  <c r="N198" i="44"/>
  <c r="M198" i="44"/>
  <c r="F198" i="44"/>
  <c r="BN197" i="44"/>
  <c r="BF197" i="44"/>
  <c r="AX197" i="44"/>
  <c r="AP197" i="44"/>
  <c r="AO197" i="44"/>
  <c r="AL197" i="44"/>
  <c r="AH197" i="44"/>
  <c r="Z197" i="44"/>
  <c r="R197" i="44"/>
  <c r="K197" i="44"/>
  <c r="J197" i="44"/>
  <c r="BQ196" i="44"/>
  <c r="BM196" i="44"/>
  <c r="BJ196" i="44"/>
  <c r="BF196" i="44"/>
  <c r="BB196" i="44"/>
  <c r="BA196" i="44"/>
  <c r="AT196" i="44"/>
  <c r="AS196" i="44"/>
  <c r="AL196" i="44"/>
  <c r="AH196" i="44"/>
  <c r="AD196" i="44"/>
  <c r="Y196" i="44"/>
  <c r="V196" i="44"/>
  <c r="N196" i="44"/>
  <c r="J196" i="44"/>
  <c r="F196" i="44"/>
  <c r="BO195" i="44"/>
  <c r="BG195" i="44"/>
  <c r="BB195" i="44"/>
  <c r="AY195" i="44"/>
  <c r="AQ195" i="44"/>
  <c r="AI195" i="44"/>
  <c r="AA195" i="44"/>
  <c r="W195" i="44"/>
  <c r="S195" i="44"/>
  <c r="K195" i="44"/>
  <c r="BK194" i="44"/>
  <c r="BC194" i="44"/>
  <c r="AU194" i="44"/>
  <c r="AQ194" i="44"/>
  <c r="AM194" i="44"/>
  <c r="AL194" i="44"/>
  <c r="AI194" i="44"/>
  <c r="AG194" i="44"/>
  <c r="AE194" i="44"/>
  <c r="Z194" i="44"/>
  <c r="W194" i="44"/>
  <c r="O194" i="44"/>
  <c r="G194" i="44"/>
  <c r="BO193" i="44"/>
  <c r="BG193" i="44"/>
  <c r="AY193" i="44"/>
  <c r="AQ193" i="44"/>
  <c r="AL193" i="44"/>
  <c r="AI193" i="44"/>
  <c r="AD193" i="44"/>
  <c r="AC193" i="44"/>
  <c r="AA193" i="44"/>
  <c r="Z193" i="44"/>
  <c r="S193" i="44"/>
  <c r="R193" i="44"/>
  <c r="K193" i="44"/>
  <c r="BO192" i="44"/>
  <c r="BN192" i="44"/>
  <c r="BK192" i="44"/>
  <c r="BF192" i="44"/>
  <c r="BC192" i="44"/>
  <c r="BB192" i="44"/>
  <c r="AU192" i="44"/>
  <c r="AM192" i="44"/>
  <c r="AG192" i="44"/>
  <c r="AE192" i="44"/>
  <c r="AD192" i="44"/>
  <c r="Z192" i="44"/>
  <c r="W192" i="44"/>
  <c r="O192" i="44"/>
  <c r="G192" i="44"/>
  <c r="BO191" i="44"/>
  <c r="BG191" i="44"/>
  <c r="AY191" i="44"/>
  <c r="AV191" i="44"/>
  <c r="AQ191" i="44"/>
  <c r="AI191" i="44"/>
  <c r="AA191" i="44"/>
  <c r="S191" i="44"/>
  <c r="N191" i="44"/>
  <c r="K191" i="44"/>
  <c r="F191" i="44"/>
  <c r="BK190" i="44"/>
  <c r="BC190" i="44"/>
  <c r="AU190" i="44"/>
  <c r="AP190" i="44"/>
  <c r="AM190" i="44"/>
  <c r="AH190" i="44"/>
  <c r="AG190" i="44"/>
  <c r="AE190" i="44"/>
  <c r="AD190" i="44"/>
  <c r="W190" i="44"/>
  <c r="Q190" i="44"/>
  <c r="O190" i="44"/>
  <c r="K190" i="44"/>
  <c r="G190" i="44"/>
  <c r="BO189" i="44"/>
  <c r="BJ189" i="44"/>
  <c r="BG189" i="44"/>
  <c r="BF189" i="44"/>
  <c r="AY189" i="44"/>
  <c r="AQ189" i="44"/>
  <c r="AI189" i="44"/>
  <c r="AA189" i="44"/>
  <c r="V189" i="44"/>
  <c r="S189" i="44"/>
  <c r="O189" i="44"/>
  <c r="K189" i="44"/>
  <c r="BL188" i="44"/>
  <c r="BD188" i="44"/>
  <c r="AV188" i="44"/>
  <c r="AQ188" i="44"/>
  <c r="AN188" i="44"/>
  <c r="AJ188" i="44"/>
  <c r="AF188" i="44"/>
  <c r="X188" i="44"/>
  <c r="S188" i="44"/>
  <c r="P188" i="44"/>
  <c r="H188" i="44"/>
  <c r="BP187" i="44"/>
  <c r="BH187" i="44"/>
  <c r="BG187" i="44"/>
  <c r="AZ187" i="44"/>
  <c r="AR187" i="44"/>
  <c r="AM187" i="44"/>
  <c r="AJ187" i="44"/>
  <c r="AE187" i="44"/>
  <c r="AD187" i="44"/>
  <c r="AB187" i="44"/>
  <c r="AA187" i="44"/>
  <c r="T187" i="44"/>
  <c r="N187" i="44"/>
  <c r="L187" i="44"/>
  <c r="D187" i="44"/>
  <c r="BO186" i="44"/>
  <c r="BL186" i="44"/>
  <c r="BD186" i="44"/>
  <c r="AY186" i="44"/>
  <c r="AW186" i="44"/>
  <c r="AV186" i="44"/>
  <c r="AR186" i="44"/>
  <c r="AO186" i="44"/>
  <c r="AN186" i="44"/>
  <c r="AI186" i="44"/>
  <c r="AF186" i="44"/>
  <c r="Z186" i="44"/>
  <c r="X186" i="44"/>
  <c r="T186" i="44"/>
  <c r="S186" i="44"/>
  <c r="P186" i="44"/>
  <c r="K186" i="44"/>
  <c r="H186" i="44"/>
  <c r="BP185" i="44"/>
  <c r="BL185" i="44"/>
  <c r="BH185" i="44"/>
  <c r="BB185" i="44"/>
  <c r="AZ185" i="44"/>
  <c r="AR185" i="44"/>
  <c r="AM185" i="44"/>
  <c r="AL185" i="44"/>
  <c r="AJ185" i="44"/>
  <c r="AI185" i="44"/>
  <c r="AB185" i="44"/>
  <c r="Y185" i="44"/>
  <c r="V185" i="44"/>
  <c r="T185" i="44"/>
  <c r="S185" i="44"/>
  <c r="L185" i="44"/>
  <c r="K185" i="44"/>
  <c r="D185" i="44"/>
  <c r="BM184" i="44"/>
  <c r="BE184" i="44"/>
  <c r="AW184" i="44"/>
  <c r="AO184" i="44"/>
  <c r="AK184" i="44"/>
  <c r="AG184" i="44"/>
  <c r="AA184" i="44"/>
  <c r="Y184" i="44"/>
  <c r="Q184" i="44"/>
  <c r="L184" i="44"/>
  <c r="K184" i="44"/>
  <c r="I184" i="44"/>
  <c r="BQ183" i="44"/>
  <c r="BL183" i="44"/>
  <c r="BK183" i="44"/>
  <c r="BI183" i="44"/>
  <c r="BD183" i="44"/>
  <c r="BA183" i="44"/>
  <c r="AS183" i="44"/>
  <c r="AR183" i="44"/>
  <c r="AK183" i="44"/>
  <c r="AJ183" i="44"/>
  <c r="AG183" i="44"/>
  <c r="AC183" i="44"/>
  <c r="U183" i="44"/>
  <c r="M183" i="44"/>
  <c r="L183" i="44"/>
  <c r="E183" i="44"/>
  <c r="BM182" i="44"/>
  <c r="BE182" i="44"/>
  <c r="AY182" i="44"/>
  <c r="AW182" i="44"/>
  <c r="AR182" i="44"/>
  <c r="AQ182" i="44"/>
  <c r="AO182" i="44"/>
  <c r="AG182" i="44"/>
  <c r="AA182" i="44"/>
  <c r="Y182" i="44"/>
  <c r="Q182" i="44"/>
  <c r="I182" i="44"/>
  <c r="H182" i="44"/>
  <c r="D182" i="44"/>
  <c r="BQ181" i="44"/>
  <c r="BI181" i="44"/>
  <c r="BD181" i="44"/>
  <c r="BA181" i="44"/>
  <c r="AZ181" i="44"/>
  <c r="AS181" i="44"/>
  <c r="AK181" i="44"/>
  <c r="AC181" i="44"/>
  <c r="X181" i="44"/>
  <c r="U181" i="44"/>
  <c r="P181" i="44"/>
  <c r="O181" i="44"/>
  <c r="M181" i="44"/>
  <c r="E181" i="44"/>
  <c r="BM180" i="44"/>
  <c r="BE180" i="44"/>
  <c r="AY180" i="44"/>
  <c r="AW180" i="44"/>
  <c r="AO180" i="44"/>
  <c r="AG180" i="44"/>
  <c r="AC180" i="44"/>
  <c r="Z180" i="44"/>
  <c r="Y180" i="44"/>
  <c r="X180" i="44"/>
  <c r="V180" i="44"/>
  <c r="Q180" i="44"/>
  <c r="I180" i="44"/>
  <c r="BQ179" i="44"/>
  <c r="BI179" i="44"/>
  <c r="BD179" i="44"/>
  <c r="BC179" i="44"/>
  <c r="BA179" i="44"/>
  <c r="AS179" i="44"/>
  <c r="AK179" i="44"/>
  <c r="AC179" i="44"/>
  <c r="X179" i="44"/>
  <c r="U179" i="44"/>
  <c r="M179" i="44"/>
  <c r="E179" i="44"/>
  <c r="BP178" i="44"/>
  <c r="BK178" i="44"/>
  <c r="BH178" i="44"/>
  <c r="BC178" i="44"/>
  <c r="AZ178" i="44"/>
  <c r="AR178" i="44"/>
  <c r="AQ178" i="44"/>
  <c r="AM178" i="44"/>
  <c r="AL178" i="44"/>
  <c r="AJ178" i="44"/>
  <c r="AD178" i="44"/>
  <c r="AB178" i="44"/>
  <c r="T178" i="44"/>
  <c r="S178" i="44"/>
  <c r="L178" i="44"/>
  <c r="K178" i="44"/>
  <c r="D178" i="44"/>
  <c r="BN177" i="44"/>
  <c r="BL177" i="44"/>
  <c r="BF177" i="44"/>
  <c r="BD177" i="44"/>
  <c r="AX177" i="44"/>
  <c r="AV177" i="44"/>
  <c r="AP177" i="44"/>
  <c r="AN177" i="44"/>
  <c r="AH177" i="44"/>
  <c r="AF177" i="44"/>
  <c r="AE177" i="44"/>
  <c r="Z177" i="44"/>
  <c r="X177" i="44"/>
  <c r="S177" i="44"/>
  <c r="P177" i="44"/>
  <c r="O177" i="44"/>
  <c r="K177" i="44"/>
  <c r="H177" i="44"/>
  <c r="BP176" i="44"/>
  <c r="BK176" i="44"/>
  <c r="BH176" i="44"/>
  <c r="BG176" i="44"/>
  <c r="BB176" i="44"/>
  <c r="AZ176" i="44"/>
  <c r="AR176" i="44"/>
  <c r="AJ176" i="44"/>
  <c r="AB176" i="44"/>
  <c r="AA176" i="44"/>
  <c r="T176" i="44"/>
  <c r="S176" i="44"/>
  <c r="O176" i="44"/>
  <c r="N176" i="44"/>
  <c r="L176" i="44"/>
  <c r="D176" i="44"/>
  <c r="BQ175" i="44"/>
  <c r="BO175" i="44"/>
  <c r="BN175" i="44"/>
  <c r="BH175" i="44"/>
  <c r="BG175" i="44"/>
  <c r="AY175" i="44"/>
  <c r="AQ175" i="44"/>
  <c r="AI175" i="44"/>
  <c r="AA175" i="44"/>
  <c r="S175" i="44"/>
  <c r="K175" i="44"/>
  <c r="E175" i="44"/>
  <c r="BK174" i="44"/>
  <c r="BF174" i="44"/>
  <c r="BC174" i="44"/>
  <c r="AY174" i="44"/>
  <c r="AU174" i="44"/>
  <c r="AM174" i="44"/>
  <c r="AE174" i="44"/>
  <c r="Z174" i="44"/>
  <c r="W174" i="44"/>
  <c r="O174" i="44"/>
  <c r="J174" i="44"/>
  <c r="G174" i="44"/>
  <c r="F174" i="44"/>
  <c r="BO173" i="44"/>
  <c r="BI173" i="44"/>
  <c r="BG173" i="44"/>
  <c r="BA173" i="44"/>
  <c r="AY173" i="44"/>
  <c r="AT173" i="44"/>
  <c r="AS173" i="44"/>
  <c r="AQ173" i="44"/>
  <c r="AK173" i="44"/>
  <c r="AI173" i="44"/>
  <c r="AA173" i="44"/>
  <c r="U173" i="44"/>
  <c r="S173" i="44"/>
  <c r="K173" i="44"/>
  <c r="BP172" i="44"/>
  <c r="BM172" i="44"/>
  <c r="BE172" i="44"/>
  <c r="BA172" i="44"/>
  <c r="AW172" i="44"/>
  <c r="AO172" i="44"/>
  <c r="AG172" i="44"/>
  <c r="Y172" i="44"/>
  <c r="T172" i="44"/>
  <c r="S172" i="44"/>
  <c r="Q172" i="44"/>
  <c r="P172" i="44"/>
  <c r="K172" i="44"/>
  <c r="I172" i="44"/>
  <c r="BQ171" i="44"/>
  <c r="BL171" i="44"/>
  <c r="BI171" i="44"/>
  <c r="BH171" i="44"/>
  <c r="BA171" i="44"/>
  <c r="AZ171" i="44"/>
  <c r="AU171" i="44"/>
  <c r="AS171" i="44"/>
  <c r="AK171" i="44"/>
  <c r="AC171" i="44"/>
  <c r="U171" i="44"/>
  <c r="M171" i="44"/>
  <c r="L171" i="44"/>
  <c r="E171" i="44"/>
  <c r="BN170" i="44"/>
  <c r="BM170" i="44"/>
  <c r="BK170" i="44"/>
  <c r="BC170" i="44"/>
  <c r="AU170" i="44"/>
  <c r="AO170" i="44"/>
  <c r="AM170" i="44"/>
  <c r="AE170" i="44"/>
  <c r="W170" i="44"/>
  <c r="R170" i="44"/>
  <c r="O170" i="44"/>
  <c r="K170" i="44"/>
  <c r="G170" i="44"/>
  <c r="BO169" i="44"/>
  <c r="BG169" i="44"/>
  <c r="AY169" i="44"/>
  <c r="AQ169" i="44"/>
  <c r="AI169" i="44"/>
  <c r="AA169" i="44"/>
  <c r="U169" i="44"/>
  <c r="S169" i="44"/>
  <c r="K169" i="44"/>
  <c r="BK168" i="44"/>
  <c r="BJ168" i="44"/>
  <c r="BE168" i="44"/>
  <c r="BC168" i="44"/>
  <c r="AU168" i="44"/>
  <c r="AN168" i="44"/>
  <c r="AM168" i="44"/>
  <c r="AL168" i="44"/>
  <c r="AE168" i="44"/>
  <c r="AD168" i="44"/>
  <c r="Y168" i="44"/>
  <c r="W168" i="44"/>
  <c r="O168" i="44"/>
  <c r="G168" i="44"/>
  <c r="BP167" i="44"/>
  <c r="BH167" i="44"/>
  <c r="BG167" i="44"/>
  <c r="BE167" i="44"/>
  <c r="AZ167" i="44"/>
  <c r="AU167" i="44"/>
  <c r="AR167" i="44"/>
  <c r="AQ167" i="44"/>
  <c r="AL167" i="44"/>
  <c r="AJ167" i="44"/>
  <c r="AB167" i="44"/>
  <c r="T167" i="44"/>
  <c r="P167" i="44"/>
  <c r="L167" i="44"/>
  <c r="I167" i="44"/>
  <c r="D167" i="44"/>
  <c r="BM166" i="44"/>
  <c r="BL166" i="44"/>
  <c r="BJ166" i="44"/>
  <c r="BB166" i="44"/>
  <c r="BA166" i="44"/>
  <c r="AT166" i="44"/>
  <c r="AP166" i="44"/>
  <c r="AL166" i="44"/>
  <c r="AD166" i="44"/>
  <c r="Y166" i="44"/>
  <c r="V166" i="44"/>
  <c r="U166" i="44"/>
  <c r="Q166" i="44"/>
  <c r="N166" i="44"/>
  <c r="I166" i="44"/>
  <c r="F166" i="44"/>
  <c r="BP165" i="44"/>
  <c r="BN165" i="44"/>
  <c r="BJ165" i="44"/>
  <c r="BF165" i="44"/>
  <c r="BE165" i="44"/>
  <c r="AZ165" i="44"/>
  <c r="AX165" i="44"/>
  <c r="AP165" i="44"/>
  <c r="AH165" i="44"/>
  <c r="Z165" i="44"/>
  <c r="T165" i="44"/>
  <c r="R165" i="44"/>
  <c r="J165" i="44"/>
  <c r="BN164" i="44"/>
  <c r="BL164" i="44"/>
  <c r="BG164" i="44"/>
  <c r="BD164" i="44"/>
  <c r="AV164" i="44"/>
  <c r="AN164" i="44"/>
  <c r="AF164" i="44"/>
  <c r="Z164" i="44"/>
  <c r="X164" i="44"/>
  <c r="W164" i="44"/>
  <c r="P164" i="44"/>
  <c r="O164" i="44"/>
  <c r="H164" i="44"/>
  <c r="BP163" i="44"/>
  <c r="BH163" i="44"/>
  <c r="AZ163" i="44"/>
  <c r="AR163" i="44"/>
  <c r="AJ163" i="44"/>
  <c r="AB163" i="44"/>
  <c r="T163" i="44"/>
  <c r="L163" i="44"/>
  <c r="D163" i="44"/>
  <c r="BQ162" i="44"/>
  <c r="BN162" i="44"/>
  <c r="BI162" i="44"/>
  <c r="BA162" i="44"/>
  <c r="AS162" i="44"/>
  <c r="AK162" i="44"/>
  <c r="AC162" i="44"/>
  <c r="Z162" i="44"/>
  <c r="U162" i="44"/>
  <c r="S162" i="44"/>
  <c r="R162" i="44"/>
  <c r="M162" i="44"/>
  <c r="J162" i="44"/>
  <c r="E162" i="44"/>
  <c r="BM161" i="44"/>
  <c r="BJ161" i="44"/>
  <c r="BE161" i="44"/>
  <c r="AW161" i="44"/>
  <c r="AT161" i="44"/>
  <c r="AO161" i="44"/>
  <c r="AG161" i="44"/>
  <c r="AD161" i="44"/>
  <c r="Y161" i="44"/>
  <c r="Q161" i="44"/>
  <c r="N161" i="44"/>
  <c r="I161" i="44"/>
  <c r="F161" i="44"/>
  <c r="BQ160" i="44"/>
  <c r="BN160" i="44"/>
  <c r="BI160" i="44"/>
  <c r="BF160" i="44"/>
  <c r="BA160" i="44"/>
  <c r="AS160" i="44"/>
  <c r="AP160" i="44"/>
  <c r="AK160" i="44"/>
  <c r="AH160" i="44"/>
  <c r="AC160" i="44"/>
  <c r="U160" i="44"/>
  <c r="R160" i="44"/>
  <c r="M160" i="44"/>
  <c r="E160" i="44"/>
  <c r="BN159" i="44"/>
  <c r="BM159" i="44"/>
  <c r="BK159" i="44"/>
  <c r="BF159" i="44"/>
  <c r="AX159" i="44"/>
  <c r="AW159" i="44"/>
  <c r="AU159" i="44"/>
  <c r="AP159" i="44"/>
  <c r="AH159" i="44"/>
  <c r="Z159" i="44"/>
  <c r="W159" i="44"/>
  <c r="R159" i="44"/>
  <c r="J159" i="44"/>
  <c r="BO158" i="44"/>
  <c r="AZ158" i="44"/>
  <c r="AW158" i="44"/>
  <c r="AQ158" i="44"/>
  <c r="AI158" i="44"/>
  <c r="AB158" i="44"/>
  <c r="AA158" i="44"/>
  <c r="E158" i="44"/>
  <c r="D158" i="44"/>
  <c r="BJ157" i="44"/>
  <c r="AV157" i="44"/>
  <c r="AN157" i="44"/>
  <c r="AF157" i="44"/>
  <c r="X157" i="44"/>
  <c r="P157" i="44"/>
  <c r="H157" i="44"/>
  <c r="F157" i="44"/>
  <c r="BP156" i="44"/>
  <c r="BK156" i="44"/>
  <c r="BJ156" i="44"/>
  <c r="BC156" i="44"/>
  <c r="BA156" i="44"/>
  <c r="AU156" i="44"/>
  <c r="AT156" i="44"/>
  <c r="AM156" i="44"/>
  <c r="AE156" i="44"/>
  <c r="AC156" i="44"/>
  <c r="W156" i="44"/>
  <c r="O156" i="44"/>
  <c r="G156" i="44"/>
  <c r="BP155" i="44"/>
  <c r="BH155" i="44"/>
  <c r="BF155" i="44"/>
  <c r="AZ155" i="44"/>
  <c r="AR155" i="44"/>
  <c r="AJ155" i="44"/>
  <c r="AB155" i="44"/>
  <c r="T155" i="44"/>
  <c r="Q155" i="44"/>
  <c r="L155" i="44"/>
  <c r="K155" i="44"/>
  <c r="I155" i="44"/>
  <c r="D155" i="44"/>
  <c r="BQ154" i="44"/>
  <c r="BO154" i="44"/>
  <c r="BL154" i="44"/>
  <c r="BK154" i="44"/>
  <c r="BI154" i="44"/>
  <c r="BD154" i="44"/>
  <c r="BA154" i="44"/>
  <c r="AV154" i="44"/>
  <c r="AU154" i="44"/>
  <c r="AN154" i="44"/>
  <c r="AK154" i="44"/>
  <c r="AF154" i="44"/>
  <c r="X154" i="44"/>
  <c r="P154" i="44"/>
  <c r="H154" i="44"/>
  <c r="BP153" i="44"/>
  <c r="BH153" i="44"/>
  <c r="BE153" i="44"/>
  <c r="AW153" i="44"/>
  <c r="AR153" i="44"/>
  <c r="AJ153" i="44"/>
  <c r="AG153" i="44"/>
  <c r="AB153" i="44"/>
  <c r="T153" i="44"/>
  <c r="L153" i="44"/>
  <c r="D153" i="44"/>
  <c r="BM152" i="44"/>
  <c r="BE152" i="44"/>
  <c r="AW152" i="44"/>
  <c r="AT152" i="44"/>
  <c r="AO152" i="44"/>
  <c r="AN152" i="44"/>
  <c r="AG152" i="44"/>
  <c r="Y152" i="44"/>
  <c r="Q152" i="44"/>
  <c r="I152" i="44"/>
  <c r="BQ151" i="44"/>
  <c r="BI151" i="44"/>
  <c r="BG151" i="44"/>
  <c r="BF151" i="44"/>
  <c r="BA151" i="44"/>
  <c r="AX151" i="44"/>
  <c r="AS151" i="44"/>
  <c r="AK151" i="44"/>
  <c r="AH151" i="44"/>
  <c r="X151" i="44"/>
  <c r="U151" i="44"/>
  <c r="T151" i="44"/>
  <c r="M151" i="44"/>
  <c r="E151" i="44"/>
  <c r="BQ150" i="44"/>
  <c r="BN150" i="44"/>
  <c r="BF150" i="44"/>
  <c r="AX150" i="44"/>
  <c r="AW150" i="44"/>
  <c r="AP150" i="44"/>
  <c r="AH150" i="44"/>
  <c r="AF150" i="44"/>
  <c r="Z150" i="44"/>
  <c r="W150" i="44"/>
  <c r="R150" i="44"/>
  <c r="J150" i="44"/>
  <c r="H150" i="44"/>
  <c r="BJ149" i="44"/>
  <c r="BB149" i="44"/>
  <c r="AT149" i="44"/>
  <c r="AR149" i="44"/>
  <c r="AO149" i="44"/>
  <c r="AL149" i="44"/>
  <c r="V149" i="44"/>
  <c r="N149" i="44"/>
  <c r="M149" i="44"/>
  <c r="F149" i="44"/>
  <c r="BO148" i="44"/>
  <c r="BG148" i="44"/>
  <c r="AY148" i="44"/>
  <c r="AQ148" i="44"/>
  <c r="AP148" i="44"/>
  <c r="AI148" i="44"/>
  <c r="AA148" i="44"/>
  <c r="X148" i="44"/>
  <c r="S148" i="44"/>
  <c r="K148" i="44"/>
  <c r="BK147" i="44"/>
  <c r="BC147" i="44"/>
  <c r="AM147" i="44"/>
  <c r="AE147" i="44"/>
  <c r="AC147" i="44"/>
  <c r="W147" i="44"/>
  <c r="O147" i="44"/>
  <c r="L147" i="44"/>
  <c r="BO146" i="44"/>
  <c r="BG146" i="44"/>
  <c r="AY146" i="44"/>
  <c r="AT146" i="44"/>
  <c r="AQ146" i="44"/>
  <c r="AI146" i="44"/>
  <c r="AA146" i="44"/>
  <c r="K146" i="44"/>
  <c r="BK145" i="44"/>
  <c r="BC145" i="44"/>
  <c r="AU145" i="44"/>
  <c r="AM145" i="44"/>
  <c r="AE145" i="44"/>
  <c r="AC145" i="44"/>
  <c r="W145" i="44"/>
  <c r="O145" i="44"/>
  <c r="G145" i="44"/>
  <c r="BN144" i="44"/>
  <c r="BG144" i="44"/>
  <c r="BE144" i="44"/>
  <c r="AY144" i="44"/>
  <c r="AQ144" i="44"/>
  <c r="AP144" i="44"/>
  <c r="AI144" i="44"/>
  <c r="AA144" i="44"/>
  <c r="S144" i="44"/>
  <c r="BL143" i="44"/>
  <c r="BD143" i="44"/>
  <c r="AV143" i="44"/>
  <c r="AN143" i="44"/>
  <c r="AF143" i="44"/>
  <c r="X143" i="44"/>
  <c r="H143" i="44"/>
  <c r="BQ142" i="44"/>
  <c r="BP142" i="44"/>
  <c r="BI142" i="44"/>
  <c r="BA142" i="44"/>
  <c r="AS142" i="44"/>
  <c r="AK142" i="44"/>
  <c r="AI142" i="44"/>
  <c r="AC142" i="44"/>
  <c r="M142" i="44"/>
  <c r="E142" i="44"/>
  <c r="BM141" i="44"/>
  <c r="BE141" i="44"/>
  <c r="AW141" i="44"/>
  <c r="AO141" i="44"/>
  <c r="AG141" i="44"/>
  <c r="Y141" i="44"/>
  <c r="I141" i="44"/>
  <c r="F141" i="44"/>
  <c r="BK140" i="44"/>
  <c r="BJ140" i="44"/>
  <c r="BC140" i="44"/>
  <c r="AU140" i="44"/>
  <c r="AM140" i="44"/>
  <c r="AL140" i="44"/>
  <c r="AE140" i="44"/>
  <c r="W140" i="44"/>
  <c r="U140" i="44"/>
  <c r="O140" i="44"/>
  <c r="G140" i="44"/>
  <c r="BO139" i="44"/>
  <c r="AW139" i="44"/>
  <c r="AQ139" i="44"/>
  <c r="AN139" i="44"/>
  <c r="AI139" i="44"/>
  <c r="AA139" i="44"/>
  <c r="S139" i="44"/>
  <c r="K139" i="44"/>
  <c r="BL138" i="44"/>
  <c r="BD138" i="44"/>
  <c r="AF138" i="44"/>
  <c r="AE138" i="44"/>
  <c r="X138" i="44"/>
  <c r="H138" i="44"/>
  <c r="BP137" i="44"/>
  <c r="AZ137" i="44"/>
  <c r="AR137" i="44"/>
  <c r="AB137" i="44"/>
  <c r="L137" i="44"/>
  <c r="D137" i="44"/>
  <c r="BM136" i="44"/>
  <c r="AW136" i="44"/>
  <c r="AO136" i="44"/>
  <c r="AG136" i="44"/>
  <c r="X136" i="44"/>
  <c r="Q136" i="44"/>
  <c r="BJ135" i="44"/>
  <c r="BB135" i="44"/>
  <c r="BA135" i="44"/>
  <c r="AT135" i="44"/>
  <c r="V135" i="44"/>
  <c r="N135" i="44"/>
  <c r="F135" i="44"/>
  <c r="BN134" i="44"/>
  <c r="AX134" i="44"/>
  <c r="AO134" i="44"/>
  <c r="Z134" i="44"/>
  <c r="R134" i="44"/>
  <c r="J134" i="44"/>
  <c r="I134" i="44"/>
  <c r="BB133" i="44"/>
  <c r="AT133" i="44"/>
  <c r="AD133" i="44"/>
  <c r="N133" i="44"/>
  <c r="F133" i="44"/>
  <c r="BN132" i="44"/>
  <c r="BM132" i="44"/>
  <c r="AX132" i="44"/>
  <c r="AH132" i="44"/>
  <c r="Z132" i="44"/>
  <c r="R132" i="44"/>
  <c r="J132" i="44"/>
  <c r="BJ131" i="44"/>
  <c r="BB131" i="44"/>
  <c r="AD131" i="44"/>
  <c r="F131" i="44"/>
  <c r="BG130" i="44"/>
  <c r="AQ130" i="44"/>
  <c r="AO130" i="44"/>
  <c r="AI130" i="44"/>
  <c r="AU129" i="44"/>
  <c r="AL129" i="44"/>
  <c r="O129" i="44"/>
  <c r="BO128" i="44"/>
  <c r="S128" i="44"/>
  <c r="BK127" i="44"/>
  <c r="AE127" i="44"/>
  <c r="BO126" i="44"/>
  <c r="AQ126" i="44"/>
  <c r="K126" i="44"/>
  <c r="AM125" i="44"/>
  <c r="G125" i="44"/>
  <c r="AJ124" i="44"/>
  <c r="D124" i="44"/>
  <c r="AV123" i="44"/>
  <c r="AN123" i="44"/>
  <c r="BH122" i="44"/>
  <c r="BA122" i="44"/>
  <c r="U122" i="44"/>
  <c r="BM121" i="44"/>
  <c r="I121" i="44"/>
  <c r="BQ120" i="44"/>
  <c r="AG119" i="44"/>
  <c r="AL118" i="44"/>
  <c r="V118" i="44"/>
  <c r="AY115" i="44"/>
  <c r="BA11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Q28" i="42"/>
  <c r="C207" i="46"/>
  <c r="C207" i="44" s="1"/>
  <c r="C206" i="46"/>
  <c r="C206" i="44" s="1"/>
  <c r="C204" i="46"/>
  <c r="C204" i="44" s="1"/>
  <c r="C203" i="46"/>
  <c r="C203" i="44" s="1"/>
  <c r="C202" i="46"/>
  <c r="C202" i="44" s="1"/>
  <c r="C200" i="46"/>
  <c r="C200" i="44" s="1"/>
  <c r="C199" i="46"/>
  <c r="C199" i="44" s="1"/>
  <c r="C197" i="46"/>
  <c r="C197" i="44" s="1"/>
  <c r="C196" i="46"/>
  <c r="C196" i="44" s="1"/>
  <c r="C195" i="46"/>
  <c r="C195" i="44" s="1"/>
  <c r="C192" i="46"/>
  <c r="C192" i="44" s="1"/>
  <c r="C191" i="46"/>
  <c r="C191" i="44" s="1"/>
  <c r="C188" i="46"/>
  <c r="C188" i="44" s="1"/>
  <c r="C177" i="46"/>
  <c r="C177" i="44" s="1"/>
  <c r="C174" i="46"/>
  <c r="C174" i="44" s="1"/>
  <c r="C170" i="46"/>
  <c r="C170" i="44" s="1"/>
  <c r="C167" i="46"/>
  <c r="C167" i="44" s="1"/>
  <c r="B162" i="44"/>
  <c r="C162" i="46"/>
  <c r="C162" i="44" s="1"/>
  <c r="C159" i="46"/>
  <c r="C159" i="44" s="1"/>
  <c r="C153" i="46"/>
  <c r="C153" i="44" s="1"/>
  <c r="C150" i="46"/>
  <c r="C150" i="44" s="1"/>
  <c r="C134" i="46"/>
  <c r="C134" i="44" s="1"/>
  <c r="C132" i="46"/>
  <c r="C132" i="44" s="1"/>
  <c r="C6" i="46"/>
  <c r="C6" i="44" s="1"/>
  <c r="B205" i="44"/>
  <c r="A205" i="44"/>
  <c r="A204" i="44"/>
  <c r="A203" i="44"/>
  <c r="B202" i="44"/>
  <c r="B201" i="44"/>
  <c r="A199" i="44"/>
  <c r="A198" i="44"/>
  <c r="A197" i="44"/>
  <c r="B195" i="44"/>
  <c r="B193" i="44"/>
  <c r="B192" i="44"/>
  <c r="B191" i="44"/>
  <c r="A190" i="44"/>
  <c r="B188" i="44"/>
  <c r="B184" i="44"/>
  <c r="A179" i="44"/>
  <c r="B177" i="44"/>
  <c r="A176" i="44"/>
  <c r="B175" i="44"/>
  <c r="B171" i="44"/>
  <c r="A170" i="44"/>
  <c r="B169" i="44"/>
  <c r="A167" i="44"/>
  <c r="A162" i="44"/>
  <c r="B160" i="44"/>
  <c r="A159" i="44"/>
  <c r="B157" i="44"/>
  <c r="B155" i="44"/>
  <c r="B148" i="44"/>
  <c r="A148" i="44"/>
  <c r="A147" i="44"/>
  <c r="B146" i="44"/>
  <c r="B141" i="44"/>
  <c r="A141" i="44"/>
  <c r="A136" i="44"/>
  <c r="A132" i="44"/>
  <c r="B130" i="44"/>
  <c r="B126" i="44"/>
  <c r="A6" i="44"/>
  <c r="K29" i="42"/>
  <c r="L29" i="42" s="1"/>
  <c r="M29" i="42" s="1"/>
  <c r="D29" i="42"/>
  <c r="E29" i="42" s="1"/>
  <c r="F29" i="42" s="1"/>
  <c r="L46" i="41"/>
  <c r="AH12" i="40" a="1"/>
  <c r="AH12" i="40" s="1"/>
  <c r="X7" i="40" a="1"/>
  <c r="X7" i="40" s="1"/>
  <c r="X8" i="40" s="1"/>
  <c r="AH9" i="29"/>
  <c r="N9" i="29"/>
  <c r="F9" i="29"/>
  <c r="E9" i="29"/>
  <c r="D9" i="29"/>
  <c r="D8" i="29"/>
  <c r="D7" i="29"/>
  <c r="AH5" i="29"/>
  <c r="AH18" i="28"/>
  <c r="AH17" i="28"/>
  <c r="AH16" i="28"/>
  <c r="AH15" i="28"/>
  <c r="D12" i="28"/>
  <c r="AH8" i="28"/>
  <c r="AH12" i="28" s="1"/>
  <c r="AH7" i="28"/>
  <c r="AW6" i="28"/>
  <c r="AV6" i="28"/>
  <c r="AU6" i="28"/>
  <c r="AT6" i="28"/>
  <c r="AS6" i="28"/>
  <c r="AR6" i="28"/>
  <c r="AM6" i="28"/>
  <c r="AL6" i="28"/>
  <c r="AK6" i="28"/>
  <c r="AJ6" i="28"/>
  <c r="AI6" i="28"/>
  <c r="AH6" i="28"/>
  <c r="AH10" i="28" s="1"/>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H21" i="27"/>
  <c r="AH20" i="27"/>
  <c r="AH19" i="27"/>
  <c r="AH18" i="27"/>
  <c r="AH17" i="27"/>
  <c r="AH16" i="27"/>
  <c r="AH15" i="27"/>
  <c r="AH5" i="27" s="1"/>
  <c r="AH14" i="27"/>
  <c r="AH7" i="27"/>
  <c r="AW6" i="27"/>
  <c r="AV6" i="27"/>
  <c r="AU6" i="27"/>
  <c r="AT6" i="27"/>
  <c r="AS6" i="27"/>
  <c r="AR6" i="27"/>
  <c r="AM6" i="27"/>
  <c r="AL6" i="27"/>
  <c r="AK6" i="27"/>
  <c r="AJ6" i="27"/>
  <c r="AI6" i="27"/>
  <c r="AH6" i="27"/>
  <c r="AH9" i="27" s="1"/>
  <c r="AC6" i="27"/>
  <c r="AB6" i="27"/>
  <c r="AA6" i="27"/>
  <c r="Z6" i="27"/>
  <c r="Y6" i="27"/>
  <c r="X6" i="27"/>
  <c r="S6" i="27"/>
  <c r="R6" i="27"/>
  <c r="Q6" i="27"/>
  <c r="P6" i="27"/>
  <c r="O6" i="27"/>
  <c r="N6" i="27"/>
  <c r="I6" i="27"/>
  <c r="H6" i="27"/>
  <c r="G6" i="27"/>
  <c r="F6" i="27"/>
  <c r="E6" i="27"/>
  <c r="D6" i="27"/>
  <c r="AV5" i="27"/>
  <c r="AU5" i="27"/>
  <c r="AT5" i="27"/>
  <c r="AS5" i="27"/>
  <c r="AR5" i="27"/>
  <c r="AL5" i="27"/>
  <c r="AK5" i="27"/>
  <c r="AJ5" i="27"/>
  <c r="AI5" i="27"/>
  <c r="AB5" i="27"/>
  <c r="AA5" i="27"/>
  <c r="Z5" i="27"/>
  <c r="Y5" i="27"/>
  <c r="X5" i="27"/>
  <c r="R5" i="27"/>
  <c r="Q5" i="27"/>
  <c r="P5" i="27"/>
  <c r="O5" i="27"/>
  <c r="N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O167" i="44" l="1"/>
  <c r="AT180" i="44"/>
  <c r="AQ203" i="44"/>
  <c r="BJ206" i="44"/>
  <c r="U132" i="44"/>
  <c r="AH147" i="44"/>
  <c r="AF151" i="44"/>
  <c r="BC153" i="44"/>
  <c r="BL162" i="44"/>
  <c r="AI163" i="44"/>
  <c r="BC164" i="44"/>
  <c r="AP169" i="44"/>
  <c r="N170" i="44"/>
  <c r="AD174" i="44"/>
  <c r="BJ174" i="44"/>
  <c r="AH175" i="44"/>
  <c r="BC177" i="44"/>
  <c r="BO178" i="44"/>
  <c r="AB179" i="44"/>
  <c r="BH179" i="44"/>
  <c r="T181" i="44"/>
  <c r="P184" i="44"/>
  <c r="AN184" i="44"/>
  <c r="BG185" i="44"/>
  <c r="AM186" i="44"/>
  <c r="BC186" i="44"/>
  <c r="AU188" i="44"/>
  <c r="AT190" i="44"/>
  <c r="BF191" i="44"/>
  <c r="AP193" i="44"/>
  <c r="N194" i="44"/>
  <c r="R195" i="44"/>
  <c r="AV199" i="44"/>
  <c r="L200" i="44"/>
  <c r="AR200" i="44"/>
  <c r="Z202" i="44"/>
  <c r="AX202" i="44"/>
  <c r="AS203" i="44"/>
  <c r="L205" i="44"/>
  <c r="AZ205" i="44"/>
  <c r="P206" i="44"/>
  <c r="S207" i="44"/>
  <c r="AX173" i="44"/>
  <c r="X182" i="44"/>
  <c r="X184" i="44"/>
  <c r="BN191" i="44"/>
  <c r="AT194" i="44"/>
  <c r="Q197" i="44"/>
  <c r="T200" i="44"/>
  <c r="AD148" i="44"/>
  <c r="W153" i="44"/>
  <c r="AC159" i="44"/>
  <c r="D161" i="44"/>
  <c r="AJ161" i="44"/>
  <c r="AG165" i="44"/>
  <c r="R169" i="44"/>
  <c r="BJ170" i="44"/>
  <c r="AM177" i="44"/>
  <c r="BP179" i="44"/>
  <c r="BH181" i="44"/>
  <c r="BP183" i="44"/>
  <c r="AV184" i="44"/>
  <c r="W186" i="44"/>
  <c r="BK186" i="44"/>
  <c r="AE188" i="44"/>
  <c r="BC188" i="44"/>
  <c r="BN189" i="44"/>
  <c r="AH191" i="44"/>
  <c r="BJ192" i="44"/>
  <c r="AX193" i="44"/>
  <c r="BF195" i="44"/>
  <c r="AF199" i="44"/>
  <c r="BD199" i="44"/>
  <c r="J202" i="44"/>
  <c r="U203" i="44"/>
  <c r="BA203" i="44"/>
  <c r="I204" i="44"/>
  <c r="T205" i="44"/>
  <c r="AJ205" i="44"/>
  <c r="BG207" i="44"/>
  <c r="A169" i="44"/>
  <c r="A193" i="44"/>
  <c r="C171" i="46"/>
  <c r="C171" i="44" s="1"/>
  <c r="AN86" i="44"/>
  <c r="BF147" i="44"/>
  <c r="AK150" i="44"/>
  <c r="J156" i="44"/>
  <c r="BM158" i="44"/>
  <c r="AN162" i="44"/>
  <c r="BI166" i="44"/>
  <c r="S167" i="44"/>
  <c r="BL172" i="44"/>
  <c r="AH173" i="44"/>
  <c r="AT174" i="44"/>
  <c r="K176" i="44"/>
  <c r="BK177" i="44"/>
  <c r="L179" i="44"/>
  <c r="D181" i="44"/>
  <c r="AB181" i="44"/>
  <c r="T183" i="44"/>
  <c r="AZ183" i="44"/>
  <c r="BO185" i="44"/>
  <c r="BO187" i="44"/>
  <c r="AP189" i="44"/>
  <c r="BJ190" i="44"/>
  <c r="Z195" i="44"/>
  <c r="AC196" i="44"/>
  <c r="AK198" i="44"/>
  <c r="BQ198" i="44"/>
  <c r="AZ200" i="44"/>
  <c r="F201" i="44"/>
  <c r="AH202" i="44"/>
  <c r="AG204" i="44"/>
  <c r="AA207" i="44"/>
  <c r="AP89" i="44"/>
  <c r="BI132" i="44"/>
  <c r="P151" i="44"/>
  <c r="G155" i="44"/>
  <c r="V157" i="44"/>
  <c r="AY167" i="44"/>
  <c r="R175" i="44"/>
  <c r="H184" i="44"/>
  <c r="BE197" i="44"/>
  <c r="A149" i="44"/>
  <c r="X120" i="44"/>
  <c r="Q149" i="44"/>
  <c r="AV151" i="44"/>
  <c r="Y158" i="44"/>
  <c r="AE164" i="44"/>
  <c r="AC166" i="44"/>
  <c r="V168" i="44"/>
  <c r="AR171" i="44"/>
  <c r="AF172" i="44"/>
  <c r="BF175" i="44"/>
  <c r="AQ176" i="44"/>
  <c r="W177" i="44"/>
  <c r="AZ179" i="44"/>
  <c r="AN180" i="44"/>
  <c r="BP181" i="44"/>
  <c r="BD182" i="44"/>
  <c r="AU186" i="44"/>
  <c r="AP191" i="44"/>
  <c r="F192" i="44"/>
  <c r="BN195" i="44"/>
  <c r="BI196" i="44"/>
  <c r="Y197" i="44"/>
  <c r="AE95" i="44"/>
  <c r="AV120" i="44"/>
  <c r="E132" i="44"/>
  <c r="BF156" i="44"/>
  <c r="AV162" i="44"/>
  <c r="I165" i="44"/>
  <c r="F170" i="44"/>
  <c r="AL170" i="44"/>
  <c r="BF173" i="44"/>
  <c r="V174" i="44"/>
  <c r="AU177" i="44"/>
  <c r="AI178" i="44"/>
  <c r="BG178" i="44"/>
  <c r="T179" i="44"/>
  <c r="AF184" i="44"/>
  <c r="AA185" i="44"/>
  <c r="AY185" i="44"/>
  <c r="AE186" i="44"/>
  <c r="AM188" i="44"/>
  <c r="AX189" i="44"/>
  <c r="AL190" i="44"/>
  <c r="AT192" i="44"/>
  <c r="AH193" i="44"/>
  <c r="BJ194" i="44"/>
  <c r="AH195" i="44"/>
  <c r="AB200" i="44"/>
  <c r="AP202" i="44"/>
  <c r="Q204" i="44"/>
  <c r="BE204" i="44"/>
  <c r="BH205" i="44"/>
  <c r="AQ207" i="44"/>
  <c r="H98" i="44"/>
  <c r="AH127" i="44"/>
  <c r="AH145" i="44"/>
  <c r="N148" i="44"/>
  <c r="AB152" i="44"/>
  <c r="BP152" i="44"/>
  <c r="BC155" i="44"/>
  <c r="M159" i="44"/>
  <c r="AZ161" i="44"/>
  <c r="AA163" i="44"/>
  <c r="M166" i="44"/>
  <c r="AH169" i="44"/>
  <c r="AN172" i="44"/>
  <c r="J173" i="44"/>
  <c r="AP173" i="44"/>
  <c r="Z175" i="44"/>
  <c r="AY176" i="44"/>
  <c r="G177" i="44"/>
  <c r="AN182" i="44"/>
  <c r="BL182" i="44"/>
  <c r="BH183" i="44"/>
  <c r="O188" i="44"/>
  <c r="F194" i="44"/>
  <c r="AG197" i="44"/>
  <c r="BM197" i="44"/>
  <c r="AC198" i="44"/>
  <c r="D200" i="44"/>
  <c r="BH200" i="44"/>
  <c r="AL201" i="44"/>
  <c r="A185" i="44"/>
  <c r="AZ170" i="44"/>
  <c r="AB174" i="44"/>
  <c r="H189" i="44"/>
  <c r="D190" i="44"/>
  <c r="X193" i="44"/>
  <c r="AN193" i="44"/>
  <c r="F199" i="44"/>
  <c r="T201" i="44"/>
  <c r="AN202" i="44"/>
  <c r="AE204" i="44"/>
  <c r="AH205" i="44"/>
  <c r="AW207" i="44"/>
  <c r="BI177" i="44"/>
  <c r="A161" i="44"/>
  <c r="A173" i="44"/>
  <c r="L139" i="44"/>
  <c r="AS177" i="44"/>
  <c r="V182" i="44"/>
  <c r="X202" i="44"/>
  <c r="BG203" i="44"/>
  <c r="BA186" i="44"/>
  <c r="AI106" i="44"/>
  <c r="AC177" i="44"/>
  <c r="BN181" i="44"/>
  <c r="S196" i="44"/>
  <c r="N199" i="44"/>
  <c r="Z200" i="44"/>
  <c r="H202" i="44"/>
  <c r="H175" i="44"/>
  <c r="Y176" i="44"/>
  <c r="AC188" i="44"/>
  <c r="BG198" i="44"/>
  <c r="AB201" i="44"/>
  <c r="AG163" i="44"/>
  <c r="P175" i="44"/>
  <c r="AB190" i="44"/>
  <c r="AR190" i="44"/>
  <c r="BL193" i="44"/>
  <c r="AT109" i="46"/>
  <c r="AT109" i="44"/>
  <c r="F160" i="46"/>
  <c r="F160" i="44"/>
  <c r="AC164" i="46"/>
  <c r="AC164" i="44"/>
  <c r="AB168" i="46"/>
  <c r="AB168" i="44"/>
  <c r="BP170" i="46"/>
  <c r="BP170" i="44"/>
  <c r="BF171" i="46"/>
  <c r="BF171" i="44"/>
  <c r="N172" i="46"/>
  <c r="N172" i="44"/>
  <c r="BH174" i="46"/>
  <c r="BH174" i="44"/>
  <c r="Q176" i="46"/>
  <c r="Q176" i="44"/>
  <c r="J179" i="46"/>
  <c r="J179" i="44"/>
  <c r="AP181" i="46"/>
  <c r="AP181" i="44"/>
  <c r="AL182" i="46"/>
  <c r="AL182" i="44"/>
  <c r="BJ184" i="46"/>
  <c r="BJ184" i="44"/>
  <c r="BM185" i="46"/>
  <c r="BM185" i="44"/>
  <c r="E186" i="46"/>
  <c r="E186" i="44"/>
  <c r="U186" i="46"/>
  <c r="U186" i="44"/>
  <c r="AS186" i="46"/>
  <c r="AS186" i="44"/>
  <c r="AK188" i="46"/>
  <c r="AK188" i="44"/>
  <c r="BA188" i="46"/>
  <c r="BA188" i="44"/>
  <c r="BH190" i="46"/>
  <c r="BH190" i="44"/>
  <c r="BD193" i="46"/>
  <c r="BD193" i="44"/>
  <c r="D194" i="46"/>
  <c r="D194" i="44"/>
  <c r="L194" i="46"/>
  <c r="L194" i="44"/>
  <c r="AB194" i="46"/>
  <c r="AB194" i="44"/>
  <c r="AR194" i="46"/>
  <c r="AR194" i="44"/>
  <c r="BP194" i="46"/>
  <c r="BP194" i="44"/>
  <c r="X195" i="46"/>
  <c r="X195" i="44"/>
  <c r="BO196" i="46"/>
  <c r="BO196" i="44"/>
  <c r="W197" i="46"/>
  <c r="W197" i="44"/>
  <c r="AM197" i="46"/>
  <c r="AM197" i="44"/>
  <c r="BK197" i="46"/>
  <c r="BK197" i="44"/>
  <c r="AM107" i="44"/>
  <c r="AN169" i="44"/>
  <c r="AJ170" i="44"/>
  <c r="AT172" i="44"/>
  <c r="H173" i="44"/>
  <c r="AT182" i="44"/>
  <c r="E188" i="44"/>
  <c r="X191" i="44"/>
  <c r="BH194" i="44"/>
  <c r="AO102" i="46"/>
  <c r="AO102" i="44"/>
  <c r="AY103" i="46"/>
  <c r="AY103" i="44"/>
  <c r="AB115" i="46"/>
  <c r="AB115" i="44"/>
  <c r="BP130" i="46"/>
  <c r="BP130" i="44"/>
  <c r="AE165" i="46"/>
  <c r="AE165" i="44"/>
  <c r="T168" i="46"/>
  <c r="T168" i="44"/>
  <c r="AJ168" i="46"/>
  <c r="AJ168" i="44"/>
  <c r="F180" i="46"/>
  <c r="F180" i="44"/>
  <c r="N180" i="46"/>
  <c r="N180" i="44"/>
  <c r="AD180" i="46"/>
  <c r="AD180" i="44"/>
  <c r="BF181" i="46"/>
  <c r="BF181" i="44"/>
  <c r="AH183" i="46"/>
  <c r="AH183" i="44"/>
  <c r="F184" i="46"/>
  <c r="F184" i="44"/>
  <c r="AG185" i="46"/>
  <c r="AG185" i="44"/>
  <c r="AW185" i="46"/>
  <c r="AW185" i="44"/>
  <c r="X189" i="46"/>
  <c r="X189" i="44"/>
  <c r="AV189" i="46"/>
  <c r="AV189" i="44"/>
  <c r="L192" i="46"/>
  <c r="L192" i="44"/>
  <c r="AV193" i="46"/>
  <c r="AV193" i="44"/>
  <c r="P195" i="46"/>
  <c r="P195" i="44"/>
  <c r="AF195" i="46"/>
  <c r="AF195" i="44"/>
  <c r="AV195" i="46"/>
  <c r="AV195" i="44"/>
  <c r="BD195" i="46"/>
  <c r="BD195" i="44"/>
  <c r="K196" i="46"/>
  <c r="K196" i="44"/>
  <c r="AI196" i="46"/>
  <c r="AI196" i="44"/>
  <c r="G197" i="46"/>
  <c r="G197" i="44"/>
  <c r="C183" i="46"/>
  <c r="C183" i="44" s="1"/>
  <c r="BK158" i="44"/>
  <c r="O165" i="44"/>
  <c r="AA166" i="44"/>
  <c r="P169" i="44"/>
  <c r="AX181" i="44"/>
  <c r="AP183" i="44"/>
  <c r="I185" i="44"/>
  <c r="AW187" i="44"/>
  <c r="BD189" i="44"/>
  <c r="BD191" i="44"/>
  <c r="AJ194" i="44"/>
  <c r="BL195" i="44"/>
  <c r="BC104" i="46"/>
  <c r="BC104" i="44"/>
  <c r="U137" i="46"/>
  <c r="U137" i="44"/>
  <c r="BF152" i="46"/>
  <c r="BF152" i="44"/>
  <c r="O158" i="46"/>
  <c r="O158" i="44"/>
  <c r="AW163" i="46"/>
  <c r="AW163" i="44"/>
  <c r="BQ164" i="46"/>
  <c r="BQ164" i="44"/>
  <c r="AI166" i="46"/>
  <c r="AI166" i="44"/>
  <c r="Y167" i="46"/>
  <c r="Y167" i="44"/>
  <c r="AP171" i="46"/>
  <c r="AP171" i="44"/>
  <c r="AR174" i="46"/>
  <c r="AR174" i="44"/>
  <c r="AX179" i="46"/>
  <c r="AX179" i="44"/>
  <c r="BB180" i="46"/>
  <c r="BB180" i="44"/>
  <c r="C181" i="46"/>
  <c r="C181" i="44" s="1"/>
  <c r="A181" i="44"/>
  <c r="R181" i="46"/>
  <c r="R181" i="44"/>
  <c r="AH181" i="46"/>
  <c r="AH181" i="44"/>
  <c r="BN183" i="46"/>
  <c r="BN183" i="44"/>
  <c r="AD184" i="46"/>
  <c r="AD184" i="44"/>
  <c r="BM187" i="46"/>
  <c r="BM187" i="44"/>
  <c r="P189" i="46"/>
  <c r="P189" i="44"/>
  <c r="AN191" i="46"/>
  <c r="AN191" i="44"/>
  <c r="BL191" i="46"/>
  <c r="BL191" i="44"/>
  <c r="P193" i="46"/>
  <c r="P193" i="44"/>
  <c r="AF193" i="46"/>
  <c r="AF193" i="44"/>
  <c r="AZ194" i="46"/>
  <c r="AZ194" i="44"/>
  <c r="H195" i="46"/>
  <c r="H195" i="44"/>
  <c r="AA196" i="46"/>
  <c r="AA196" i="44"/>
  <c r="AE197" i="46"/>
  <c r="AE197" i="44"/>
  <c r="AU197" i="46"/>
  <c r="AU197" i="44"/>
  <c r="K198" i="46"/>
  <c r="K198" i="44"/>
  <c r="BK107" i="44"/>
  <c r="N111" i="44"/>
  <c r="Y123" i="44"/>
  <c r="L126" i="44"/>
  <c r="AJ157" i="44"/>
  <c r="AO163" i="44"/>
  <c r="V172" i="44"/>
  <c r="L174" i="44"/>
  <c r="AP179" i="44"/>
  <c r="R183" i="44"/>
  <c r="M188" i="44"/>
  <c r="AF191" i="44"/>
  <c r="I123" i="46"/>
  <c r="I123" i="44"/>
  <c r="V160" i="46"/>
  <c r="V160" i="44"/>
  <c r="AZ168" i="46"/>
  <c r="AZ168" i="44"/>
  <c r="AF169" i="46"/>
  <c r="AF169" i="44"/>
  <c r="BD169" i="46"/>
  <c r="BD169" i="44"/>
  <c r="AL172" i="46"/>
  <c r="AL172" i="44"/>
  <c r="X173" i="46"/>
  <c r="X173" i="44"/>
  <c r="T174" i="46"/>
  <c r="T174" i="44"/>
  <c r="X175" i="46"/>
  <c r="X175" i="44"/>
  <c r="AG176" i="46"/>
  <c r="AG176" i="44"/>
  <c r="AW176" i="46"/>
  <c r="AW176" i="44"/>
  <c r="BE176" i="46"/>
  <c r="BE176" i="44"/>
  <c r="AD182" i="46"/>
  <c r="AD182" i="44"/>
  <c r="BB182" i="46"/>
  <c r="BB182" i="44"/>
  <c r="J183" i="46"/>
  <c r="J183" i="44"/>
  <c r="AX183" i="46"/>
  <c r="AX183" i="44"/>
  <c r="V184" i="46"/>
  <c r="V184" i="44"/>
  <c r="BI186" i="46"/>
  <c r="BI186" i="44"/>
  <c r="Q187" i="46"/>
  <c r="Q187" i="44"/>
  <c r="U188" i="46"/>
  <c r="U188" i="44"/>
  <c r="AN189" i="46"/>
  <c r="AN189" i="44"/>
  <c r="BL189" i="46"/>
  <c r="BL189" i="44"/>
  <c r="L190" i="46"/>
  <c r="L190" i="44"/>
  <c r="AJ190" i="46"/>
  <c r="AJ190" i="44"/>
  <c r="AR192" i="46"/>
  <c r="AR192" i="44"/>
  <c r="BH192" i="46"/>
  <c r="BH192" i="44"/>
  <c r="H193" i="46"/>
  <c r="H193" i="44"/>
  <c r="AT111" i="44"/>
  <c r="AE158" i="44"/>
  <c r="BC165" i="44"/>
  <c r="F172" i="44"/>
  <c r="BB172" i="44"/>
  <c r="BP174" i="44"/>
  <c r="U177" i="44"/>
  <c r="AK177" i="44"/>
  <c r="BA177" i="44"/>
  <c r="BQ177" i="44"/>
  <c r="F182" i="44"/>
  <c r="AT184" i="44"/>
  <c r="AC186" i="44"/>
  <c r="BE187" i="44"/>
  <c r="AF189" i="44"/>
  <c r="BP190" i="44"/>
  <c r="AZ192" i="44"/>
  <c r="BP192" i="44"/>
  <c r="T194" i="44"/>
  <c r="AN195" i="44"/>
  <c r="O197" i="44"/>
  <c r="A108" i="27"/>
  <c r="A110" i="44"/>
  <c r="BN110" i="46"/>
  <c r="BN110" i="44"/>
  <c r="J112" i="46"/>
  <c r="J112" i="44"/>
  <c r="BQ113" i="46"/>
  <c r="BQ113" i="44"/>
  <c r="A119" i="27"/>
  <c r="A121" i="44"/>
  <c r="AG138" i="46"/>
  <c r="AG138" i="44"/>
  <c r="Q163" i="46"/>
  <c r="Q163" i="44"/>
  <c r="E164" i="46"/>
  <c r="E164" i="44"/>
  <c r="U164" i="46"/>
  <c r="U164" i="44"/>
  <c r="AS164" i="46"/>
  <c r="AS164" i="44"/>
  <c r="AR170" i="46"/>
  <c r="AR170" i="44"/>
  <c r="AH171" i="46"/>
  <c r="AH171" i="44"/>
  <c r="AN175" i="46"/>
  <c r="AN175" i="44"/>
  <c r="AV175" i="46"/>
  <c r="AV175" i="44"/>
  <c r="AH179" i="46"/>
  <c r="AH179" i="44"/>
  <c r="BJ180" i="46"/>
  <c r="BJ180" i="44"/>
  <c r="N182" i="46"/>
  <c r="N182" i="44"/>
  <c r="BF183" i="46"/>
  <c r="BF183" i="44"/>
  <c r="N184" i="46"/>
  <c r="N184" i="44"/>
  <c r="AL184" i="46"/>
  <c r="AL184" i="44"/>
  <c r="BB184" i="46"/>
  <c r="BB184" i="44"/>
  <c r="Q185" i="46"/>
  <c r="Q185" i="44"/>
  <c r="AK186" i="46"/>
  <c r="AK186" i="44"/>
  <c r="BQ186" i="46"/>
  <c r="BQ186" i="44"/>
  <c r="Y187" i="46"/>
  <c r="Y187" i="44"/>
  <c r="AG187" i="46"/>
  <c r="AG187" i="44"/>
  <c r="AO187" i="46"/>
  <c r="AO187" i="44"/>
  <c r="BI188" i="46"/>
  <c r="BI188" i="44"/>
  <c r="T190" i="46"/>
  <c r="T190" i="44"/>
  <c r="AZ190" i="46"/>
  <c r="AZ190" i="44"/>
  <c r="H191" i="46"/>
  <c r="H191" i="44"/>
  <c r="P191" i="46"/>
  <c r="P191" i="44"/>
  <c r="T192" i="46"/>
  <c r="T192" i="44"/>
  <c r="AJ192" i="46"/>
  <c r="AJ192" i="44"/>
  <c r="W165" i="44"/>
  <c r="J171" i="44"/>
  <c r="AF175" i="44"/>
  <c r="BL175" i="44"/>
  <c r="Z181" i="44"/>
  <c r="BE185" i="44"/>
  <c r="M186" i="44"/>
  <c r="BQ188" i="44"/>
  <c r="AB192" i="44"/>
  <c r="BG196" i="44"/>
  <c r="A141" i="27"/>
  <c r="A143" i="44"/>
  <c r="AX112" i="44"/>
  <c r="O135" i="44"/>
  <c r="AM158" i="44"/>
  <c r="BC107" i="46"/>
  <c r="BC107" i="44"/>
  <c r="BN108" i="46"/>
  <c r="BN108" i="44"/>
  <c r="BE100" i="44"/>
  <c r="BM138" i="44"/>
  <c r="BD105" i="44"/>
  <c r="BM163" i="44"/>
  <c r="AQ166" i="44"/>
  <c r="D170" i="44"/>
  <c r="AB170" i="44"/>
  <c r="AF173" i="44"/>
  <c r="AV173" i="44"/>
  <c r="D174" i="44"/>
  <c r="AZ174" i="44"/>
  <c r="Z179" i="44"/>
  <c r="AO185" i="44"/>
  <c r="I187" i="44"/>
  <c r="AS188" i="44"/>
  <c r="D192" i="44"/>
  <c r="AQ196" i="44"/>
  <c r="BC197" i="44"/>
  <c r="S198" i="44"/>
  <c r="BB199" i="44"/>
  <c r="J200" i="44"/>
  <c r="BN200" i="44"/>
  <c r="AJ201" i="44"/>
  <c r="AA203" i="44"/>
  <c r="AY203" i="44"/>
  <c r="R205" i="44"/>
  <c r="AX205" i="44"/>
  <c r="AG207" i="44"/>
  <c r="BE207" i="44"/>
  <c r="AH200" i="44"/>
  <c r="D201" i="44"/>
  <c r="AM204" i="44"/>
  <c r="AL199" i="44"/>
  <c r="BH201" i="44"/>
  <c r="P202" i="44"/>
  <c r="AV202" i="44"/>
  <c r="BC204" i="44"/>
  <c r="BN205" i="44"/>
  <c r="AA198" i="44"/>
  <c r="V199" i="44"/>
  <c r="BJ199" i="44"/>
  <c r="R200" i="44"/>
  <c r="BF200" i="44"/>
  <c r="AF202" i="44"/>
  <c r="BL202" i="44"/>
  <c r="AI203" i="44"/>
  <c r="G204" i="44"/>
  <c r="W204" i="44"/>
  <c r="AL206" i="44"/>
  <c r="Q207" i="44"/>
  <c r="AI198" i="44"/>
  <c r="AQ198" i="44"/>
  <c r="BO198" i="44"/>
  <c r="AP200" i="44"/>
  <c r="AR201" i="44"/>
  <c r="BM207" i="44"/>
  <c r="AB112" i="44"/>
  <c r="BG183" i="44"/>
  <c r="Z126" i="44"/>
  <c r="Z142" i="44"/>
  <c r="T147" i="44"/>
  <c r="AF130" i="44"/>
  <c r="AK143" i="44"/>
  <c r="H146" i="44"/>
  <c r="BL146" i="44"/>
  <c r="W134" i="44"/>
  <c r="X130" i="44"/>
  <c r="BL139" i="44"/>
  <c r="BP147" i="44"/>
  <c r="G150" i="44"/>
  <c r="BH129" i="44"/>
  <c r="AY133" i="44"/>
  <c r="AM150" i="44"/>
  <c r="AG91" i="44"/>
  <c r="BM91" i="44"/>
  <c r="BI94" i="44"/>
  <c r="L97" i="44"/>
  <c r="BG16" i="46"/>
  <c r="AA83" i="46"/>
  <c r="V88" i="44"/>
  <c r="O70" i="44"/>
  <c r="BI76" i="44"/>
  <c r="BK99" i="46"/>
  <c r="C145" i="46"/>
  <c r="C145" i="44" s="1"/>
  <c r="BB97" i="44"/>
  <c r="R127" i="44"/>
  <c r="Z147" i="44"/>
  <c r="BN147" i="44"/>
  <c r="I149" i="44"/>
  <c r="M150" i="44"/>
  <c r="AI154" i="44"/>
  <c r="AU155" i="44"/>
  <c r="AT157" i="44"/>
  <c r="U159" i="44"/>
  <c r="BP161" i="44"/>
  <c r="AY163" i="44"/>
  <c r="AM164" i="44"/>
  <c r="E166" i="44"/>
  <c r="AI167" i="44"/>
  <c r="N168" i="44"/>
  <c r="BB168" i="44"/>
  <c r="AD170" i="44"/>
  <c r="D171" i="44"/>
  <c r="H172" i="44"/>
  <c r="Z173" i="44"/>
  <c r="N174" i="44"/>
  <c r="BB174" i="44"/>
  <c r="AX175" i="44"/>
  <c r="AA178" i="44"/>
  <c r="AR179" i="44"/>
  <c r="P180" i="44"/>
  <c r="AF180" i="44"/>
  <c r="AR181" i="44"/>
  <c r="AF182" i="44"/>
  <c r="AV182" i="44"/>
  <c r="D183" i="44"/>
  <c r="AB183" i="44"/>
  <c r="BL184" i="44"/>
  <c r="AY187" i="44"/>
  <c r="W188" i="44"/>
  <c r="AH189" i="44"/>
  <c r="Z191" i="44"/>
  <c r="V192" i="44"/>
  <c r="AL192" i="44"/>
  <c r="J193" i="44"/>
  <c r="BN193" i="44"/>
  <c r="J195" i="44"/>
  <c r="AX195" i="44"/>
  <c r="U196" i="44"/>
  <c r="AK196" i="44"/>
  <c r="I197" i="44"/>
  <c r="U198" i="44"/>
  <c r="BA198" i="44"/>
  <c r="X199" i="44"/>
  <c r="AN199" i="44"/>
  <c r="BP200" i="44"/>
  <c r="N201" i="44"/>
  <c r="BN202" i="44"/>
  <c r="BM204" i="44"/>
  <c r="H206" i="44"/>
  <c r="AN206" i="44"/>
  <c r="AY207" i="44"/>
  <c r="A145" i="44"/>
  <c r="A175" i="44"/>
  <c r="V61" i="44"/>
  <c r="Z127" i="44"/>
  <c r="H151" i="44"/>
  <c r="BL151" i="44"/>
  <c r="AJ152" i="44"/>
  <c r="BK153" i="44"/>
  <c r="BE158" i="44"/>
  <c r="BA159" i="44"/>
  <c r="L161" i="44"/>
  <c r="AR161" i="44"/>
  <c r="AX169" i="44"/>
  <c r="BB170" i="44"/>
  <c r="AJ171" i="44"/>
  <c r="X172" i="44"/>
  <c r="AV172" i="44"/>
  <c r="AL174" i="44"/>
  <c r="J175" i="44"/>
  <c r="AY178" i="44"/>
  <c r="D179" i="44"/>
  <c r="BD180" i="44"/>
  <c r="L181" i="44"/>
  <c r="P182" i="44"/>
  <c r="G186" i="44"/>
  <c r="S187" i="44"/>
  <c r="AI187" i="44"/>
  <c r="G188" i="44"/>
  <c r="BK188" i="44"/>
  <c r="R189" i="44"/>
  <c r="BE189" i="44"/>
  <c r="F190" i="44"/>
  <c r="V190" i="44"/>
  <c r="AK190" i="44"/>
  <c r="BB190" i="44"/>
  <c r="J191" i="44"/>
  <c r="AX191" i="44"/>
  <c r="V194" i="44"/>
  <c r="BB194" i="44"/>
  <c r="E196" i="44"/>
  <c r="AW197" i="44"/>
  <c r="E198" i="44"/>
  <c r="H199" i="44"/>
  <c r="AJ200" i="44"/>
  <c r="BB201" i="44"/>
  <c r="AK203" i="44"/>
  <c r="BQ203" i="44"/>
  <c r="X206" i="44"/>
  <c r="BD206" i="44"/>
  <c r="K207" i="44"/>
  <c r="AI207" i="44"/>
  <c r="AX73" i="44"/>
  <c r="BM202" i="44"/>
  <c r="C73" i="46"/>
  <c r="C73" i="44" s="1"/>
  <c r="AC132" i="44"/>
  <c r="AC150" i="44"/>
  <c r="AR152" i="44"/>
  <c r="AU153" i="44"/>
  <c r="AD157" i="44"/>
  <c r="BL99" i="46"/>
  <c r="BG78" i="44"/>
  <c r="M74" i="44"/>
  <c r="BL120" i="44"/>
  <c r="AX127" i="44"/>
  <c r="AD146" i="44"/>
  <c r="BM149" i="44"/>
  <c r="BA150" i="44"/>
  <c r="G153" i="44"/>
  <c r="K154" i="44"/>
  <c r="BK180" i="44"/>
  <c r="C129" i="46"/>
  <c r="C129" i="44" s="1"/>
  <c r="M76" i="44"/>
  <c r="AP145" i="44"/>
  <c r="BJ148" i="44"/>
  <c r="Y149" i="44"/>
  <c r="T152" i="44"/>
  <c r="AY154" i="44"/>
  <c r="AE155" i="44"/>
  <c r="AP156" i="44"/>
  <c r="BN156" i="44"/>
  <c r="I158" i="44"/>
  <c r="AO158" i="44"/>
  <c r="S163" i="44"/>
  <c r="AQ163" i="44"/>
  <c r="Q165" i="44"/>
  <c r="AO165" i="44"/>
  <c r="BM165" i="44"/>
  <c r="AK166" i="44"/>
  <c r="AT168" i="44"/>
  <c r="V170" i="44"/>
  <c r="T171" i="44"/>
  <c r="BP171" i="44"/>
  <c r="BD172" i="44"/>
  <c r="AP175" i="44"/>
  <c r="AI176" i="44"/>
  <c r="AJ179" i="44"/>
  <c r="H180" i="44"/>
  <c r="AV180" i="44"/>
  <c r="BL180" i="44"/>
  <c r="AJ181" i="44"/>
  <c r="BD184" i="44"/>
  <c r="O186" i="44"/>
  <c r="K187" i="44"/>
  <c r="AQ187" i="44"/>
  <c r="J189" i="44"/>
  <c r="Z189" i="44"/>
  <c r="N190" i="44"/>
  <c r="R191" i="44"/>
  <c r="N192" i="44"/>
  <c r="BF193" i="44"/>
  <c r="AD194" i="44"/>
  <c r="AP195" i="44"/>
  <c r="M196" i="44"/>
  <c r="AS198" i="44"/>
  <c r="P199" i="44"/>
  <c r="BJ201" i="44"/>
  <c r="AW204" i="44"/>
  <c r="AF206" i="44"/>
  <c r="AV206" i="44"/>
  <c r="BG120" i="46"/>
  <c r="BG120" i="44"/>
  <c r="BO122" i="46"/>
  <c r="BO122" i="44"/>
  <c r="AB131" i="46"/>
  <c r="AB131" i="44"/>
  <c r="AR131" i="46"/>
  <c r="AR131" i="44"/>
  <c r="H132" i="46"/>
  <c r="H132" i="44"/>
  <c r="U147" i="46"/>
  <c r="U147" i="44"/>
  <c r="AK147" i="46"/>
  <c r="AK147" i="44"/>
  <c r="AS147" i="46"/>
  <c r="AS147" i="44"/>
  <c r="BE148" i="46"/>
  <c r="BE148" i="44"/>
  <c r="G119" i="44"/>
  <c r="BH131" i="44"/>
  <c r="BP135" i="44"/>
  <c r="BF137" i="44"/>
  <c r="AM141" i="44"/>
  <c r="M147" i="44"/>
  <c r="S151" i="44"/>
  <c r="N154" i="44"/>
  <c r="Q157" i="44"/>
  <c r="L158" i="44"/>
  <c r="T133" i="44"/>
  <c r="AY142" i="44"/>
  <c r="E145" i="44"/>
  <c r="Q146" i="44"/>
  <c r="BA147" i="44"/>
  <c r="D149" i="44"/>
  <c r="BL150" i="44"/>
  <c r="W161" i="44"/>
  <c r="V163" i="44"/>
  <c r="L165" i="44"/>
  <c r="AC173" i="44"/>
  <c r="BJ176" i="44"/>
  <c r="E127" i="44"/>
  <c r="BE128" i="44"/>
  <c r="D131" i="44"/>
  <c r="AS140" i="44"/>
  <c r="BJ143" i="44"/>
  <c r="Y146" i="44"/>
  <c r="Q148" i="44"/>
  <c r="AB149" i="44"/>
  <c r="AX155" i="44"/>
  <c r="AS156" i="44"/>
  <c r="T158" i="44"/>
  <c r="BD159" i="44"/>
  <c r="J164" i="44"/>
  <c r="BF164" i="44"/>
  <c r="X166" i="44"/>
  <c r="BD166" i="44"/>
  <c r="N167" i="44"/>
  <c r="AK169" i="44"/>
  <c r="BI169" i="44"/>
  <c r="AK175" i="44"/>
  <c r="S180" i="44"/>
  <c r="BK181" i="44"/>
  <c r="K182" i="44"/>
  <c r="BN188" i="44"/>
  <c r="E114" i="46"/>
  <c r="E114" i="44"/>
  <c r="V123" i="46"/>
  <c r="V123" i="44"/>
  <c r="Q126" i="46"/>
  <c r="Q126" i="44"/>
  <c r="V138" i="46"/>
  <c r="V138" i="44"/>
  <c r="BI145" i="46"/>
  <c r="BI145" i="44"/>
  <c r="I146" i="46"/>
  <c r="I146" i="44"/>
  <c r="C124" i="46"/>
  <c r="C124" i="44" s="1"/>
  <c r="C155" i="46"/>
  <c r="C155" i="44" s="1"/>
  <c r="S122" i="44"/>
  <c r="BQ140" i="44"/>
  <c r="BB143" i="44"/>
  <c r="AK145" i="44"/>
  <c r="AW146" i="44"/>
  <c r="P150" i="44"/>
  <c r="Z153" i="44"/>
  <c r="AO157" i="44"/>
  <c r="AJ158" i="44"/>
  <c r="AN132" i="44"/>
  <c r="P134" i="44"/>
  <c r="BJ138" i="44"/>
  <c r="E140" i="44"/>
  <c r="S142" i="44"/>
  <c r="AD143" i="44"/>
  <c r="AO148" i="44"/>
  <c r="BH149" i="44"/>
  <c r="AN150" i="44"/>
  <c r="AM152" i="44"/>
  <c r="BF153" i="44"/>
  <c r="R155" i="44"/>
  <c r="K160" i="44"/>
  <c r="AU161" i="44"/>
  <c r="AD167" i="44"/>
  <c r="M169" i="44"/>
  <c r="AE171" i="44"/>
  <c r="BA175" i="44"/>
  <c r="AT176" i="44"/>
  <c r="BJ178" i="44"/>
  <c r="A168" i="44"/>
  <c r="AG130" i="44"/>
  <c r="M140" i="44"/>
  <c r="O141" i="44"/>
  <c r="BC141" i="44"/>
  <c r="AA142" i="44"/>
  <c r="BG142" i="44"/>
  <c r="AW144" i="44"/>
  <c r="AV150" i="44"/>
  <c r="AD154" i="44"/>
  <c r="Z155" i="44"/>
  <c r="U156" i="44"/>
  <c r="Y157" i="44"/>
  <c r="BE157" i="44"/>
  <c r="H159" i="44"/>
  <c r="AQ162" i="44"/>
  <c r="AJ165" i="44"/>
  <c r="H166" i="44"/>
  <c r="AN166" i="44"/>
  <c r="BB167" i="44"/>
  <c r="AQ172" i="44"/>
  <c r="M173" i="44"/>
  <c r="BQ173" i="44"/>
  <c r="AG174" i="44"/>
  <c r="U175" i="44"/>
  <c r="R177" i="44"/>
  <c r="O179" i="44"/>
  <c r="AX188" i="44"/>
  <c r="H196" i="44"/>
  <c r="W121" i="46"/>
  <c r="W121" i="44"/>
  <c r="BN124" i="46"/>
  <c r="BN124" i="44"/>
  <c r="AJ135" i="46"/>
  <c r="AJ135" i="44"/>
  <c r="AK140" i="46"/>
  <c r="AK140" i="44"/>
  <c r="BK141" i="46"/>
  <c r="BK141" i="44"/>
  <c r="C144" i="46"/>
  <c r="C144" i="44" s="1"/>
  <c r="AG115" i="44"/>
  <c r="BQ125" i="44"/>
  <c r="M129" i="44"/>
  <c r="L131" i="44"/>
  <c r="AM136" i="44"/>
  <c r="AH137" i="44"/>
  <c r="I139" i="44"/>
  <c r="BA140" i="44"/>
  <c r="W141" i="44"/>
  <c r="AL143" i="44"/>
  <c r="I144" i="44"/>
  <c r="BA145" i="44"/>
  <c r="BM146" i="44"/>
  <c r="AA151" i="44"/>
  <c r="BN153" i="44"/>
  <c r="BQ156" i="44"/>
  <c r="AY160" i="44"/>
  <c r="G161" i="44"/>
  <c r="F163" i="44"/>
  <c r="BH165" i="44"/>
  <c r="BI129" i="46"/>
  <c r="BI129" i="44"/>
  <c r="BE130" i="46"/>
  <c r="BE130" i="44"/>
  <c r="N143" i="46"/>
  <c r="N143" i="44"/>
  <c r="Y148" i="46"/>
  <c r="Y148" i="44"/>
  <c r="AW148" i="46"/>
  <c r="AW148" i="44"/>
  <c r="AJ149" i="46"/>
  <c r="AJ149" i="44"/>
  <c r="BP149" i="46"/>
  <c r="BP149" i="44"/>
  <c r="AI151" i="46"/>
  <c r="AI151" i="44"/>
  <c r="BC152" i="46"/>
  <c r="BC152" i="44"/>
  <c r="BK152" i="46"/>
  <c r="BK152" i="44"/>
  <c r="J153" i="46"/>
  <c r="J153" i="44"/>
  <c r="R153" i="46"/>
  <c r="R153" i="44"/>
  <c r="AH153" i="46"/>
  <c r="AH153" i="44"/>
  <c r="AX153" i="46"/>
  <c r="AX153" i="44"/>
  <c r="AT154" i="46"/>
  <c r="AT154" i="44"/>
  <c r="BM157" i="46"/>
  <c r="BM157" i="44"/>
  <c r="X159" i="46"/>
  <c r="X159" i="44"/>
  <c r="AN159" i="46"/>
  <c r="AN159" i="44"/>
  <c r="BG160" i="46"/>
  <c r="BG160" i="44"/>
  <c r="AE161" i="46"/>
  <c r="AE161" i="44"/>
  <c r="AM161" i="46"/>
  <c r="AM161" i="44"/>
  <c r="AI162" i="46"/>
  <c r="AI162" i="44"/>
  <c r="AT163" i="46"/>
  <c r="AT163" i="44"/>
  <c r="D165" i="46"/>
  <c r="D165" i="44"/>
  <c r="F167" i="46"/>
  <c r="F167" i="44"/>
  <c r="Q168" i="46"/>
  <c r="Q168" i="44"/>
  <c r="AG168" i="46"/>
  <c r="AG168" i="44"/>
  <c r="AW168" i="46"/>
  <c r="AW168" i="44"/>
  <c r="BQ169" i="46"/>
  <c r="BQ169" i="44"/>
  <c r="AG170" i="46"/>
  <c r="AG170" i="44"/>
  <c r="Q174" i="46"/>
  <c r="Q174" i="44"/>
  <c r="BM174" i="46"/>
  <c r="BM174" i="44"/>
  <c r="AC175" i="46"/>
  <c r="AC175" i="44"/>
  <c r="BI175" i="46"/>
  <c r="BI175" i="44"/>
  <c r="F176" i="46"/>
  <c r="F176" i="44"/>
  <c r="J177" i="46"/>
  <c r="J177" i="44"/>
  <c r="AU179" i="46"/>
  <c r="AU179" i="44"/>
  <c r="BK179" i="46"/>
  <c r="BK179" i="44"/>
  <c r="K180" i="46"/>
  <c r="K180" i="44"/>
  <c r="AA180" i="46"/>
  <c r="AA180" i="44"/>
  <c r="AQ180" i="46"/>
  <c r="AQ180" i="44"/>
  <c r="S182" i="46"/>
  <c r="S182" i="44"/>
  <c r="BG182" i="46"/>
  <c r="BG182" i="44"/>
  <c r="G183" i="46"/>
  <c r="G183" i="44"/>
  <c r="W183" i="46"/>
  <c r="W183" i="44"/>
  <c r="AE183" i="46"/>
  <c r="AE183" i="44"/>
  <c r="AM183" i="46"/>
  <c r="AM183" i="44"/>
  <c r="AU183" i="46"/>
  <c r="AU183" i="44"/>
  <c r="BC183" i="46"/>
  <c r="BC183" i="44"/>
  <c r="S184" i="46"/>
  <c r="S184" i="44"/>
  <c r="AI184" i="46"/>
  <c r="AI184" i="44"/>
  <c r="AQ184" i="46"/>
  <c r="AQ184" i="44"/>
  <c r="AY184" i="46"/>
  <c r="AY184" i="44"/>
  <c r="BG184" i="46"/>
  <c r="BG184" i="44"/>
  <c r="BO184" i="46"/>
  <c r="BO184" i="44"/>
  <c r="AD185" i="46"/>
  <c r="AD185" i="44"/>
  <c r="AH186" i="46"/>
  <c r="AH186" i="44"/>
  <c r="AP186" i="46"/>
  <c r="AP186" i="44"/>
  <c r="BF186" i="46"/>
  <c r="BF186" i="44"/>
  <c r="F187" i="46"/>
  <c r="F187" i="44"/>
  <c r="V187" i="46"/>
  <c r="V187" i="44"/>
  <c r="AL187" i="46"/>
  <c r="AL187" i="44"/>
  <c r="AT187" i="46"/>
  <c r="AT187" i="44"/>
  <c r="BB187" i="46"/>
  <c r="BB187" i="44"/>
  <c r="BJ187" i="46"/>
  <c r="BJ187" i="44"/>
  <c r="J188" i="46"/>
  <c r="J188" i="44"/>
  <c r="R188" i="46"/>
  <c r="R188" i="44"/>
  <c r="Z188" i="46"/>
  <c r="Z188" i="44"/>
  <c r="AH188" i="46"/>
  <c r="AH188" i="44"/>
  <c r="AP188" i="46"/>
  <c r="AP188" i="44"/>
  <c r="BF188" i="46"/>
  <c r="BF188" i="44"/>
  <c r="E189" i="46"/>
  <c r="E189" i="44"/>
  <c r="M189" i="46"/>
  <c r="M189" i="44"/>
  <c r="AK189" i="46"/>
  <c r="AK189" i="44"/>
  <c r="BA189" i="46"/>
  <c r="BA189" i="44"/>
  <c r="BI189" i="46"/>
  <c r="BI189" i="44"/>
  <c r="BQ189" i="46"/>
  <c r="BQ189" i="44"/>
  <c r="I190" i="46"/>
  <c r="I190" i="44"/>
  <c r="Y190" i="46"/>
  <c r="Y190" i="44"/>
  <c r="AO190" i="46"/>
  <c r="AO190" i="44"/>
  <c r="AW190" i="46"/>
  <c r="AW190" i="44"/>
  <c r="BE190" i="46"/>
  <c r="BE190" i="44"/>
  <c r="BM190" i="46"/>
  <c r="BM190" i="44"/>
  <c r="E191" i="46"/>
  <c r="E191" i="44"/>
  <c r="M191" i="46"/>
  <c r="M191" i="44"/>
  <c r="U191" i="46"/>
  <c r="U191" i="44"/>
  <c r="AC191" i="46"/>
  <c r="AC191" i="44"/>
  <c r="AK191" i="46"/>
  <c r="AK191" i="44"/>
  <c r="AS191" i="46"/>
  <c r="AS191" i="44"/>
  <c r="BA191" i="46"/>
  <c r="BA191" i="44"/>
  <c r="BI191" i="46"/>
  <c r="BI191" i="44"/>
  <c r="BQ191" i="46"/>
  <c r="BQ191" i="44"/>
  <c r="I192" i="46"/>
  <c r="I192" i="44"/>
  <c r="Q192" i="46"/>
  <c r="Q192" i="44"/>
  <c r="Y192" i="46"/>
  <c r="Y192" i="44"/>
  <c r="AO192" i="46"/>
  <c r="AO192" i="44"/>
  <c r="BE192" i="46"/>
  <c r="BE192" i="44"/>
  <c r="E193" i="46"/>
  <c r="E193" i="44"/>
  <c r="U193" i="46"/>
  <c r="U193" i="44"/>
  <c r="AK193" i="46"/>
  <c r="AK193" i="44"/>
  <c r="AS193" i="46"/>
  <c r="AS193" i="44"/>
  <c r="BA193" i="46"/>
  <c r="BA193" i="44"/>
  <c r="BI193" i="46"/>
  <c r="BI193" i="44"/>
  <c r="BQ193" i="46"/>
  <c r="BQ193" i="44"/>
  <c r="I194" i="46"/>
  <c r="I194" i="44"/>
  <c r="Q194" i="46"/>
  <c r="Q194" i="44"/>
  <c r="Y194" i="46"/>
  <c r="Y194" i="44"/>
  <c r="AO194" i="46"/>
  <c r="AO194" i="44"/>
  <c r="AW194" i="46"/>
  <c r="AW194" i="44"/>
  <c r="BE194" i="46"/>
  <c r="BE194" i="44"/>
  <c r="BM194" i="46"/>
  <c r="BM194" i="44"/>
  <c r="E195" i="46"/>
  <c r="E195" i="44"/>
  <c r="U195" i="46"/>
  <c r="U195" i="44"/>
  <c r="AK195" i="46"/>
  <c r="AK195" i="44"/>
  <c r="BA195" i="46"/>
  <c r="BA195" i="44"/>
  <c r="BI195" i="46"/>
  <c r="BI195" i="44"/>
  <c r="BQ195" i="46"/>
  <c r="BQ195" i="44"/>
  <c r="P196" i="46"/>
  <c r="P196" i="44"/>
  <c r="X196" i="46"/>
  <c r="X196" i="44"/>
  <c r="AF196" i="46"/>
  <c r="AF196" i="44"/>
  <c r="AN196" i="46"/>
  <c r="AN196" i="44"/>
  <c r="BD196" i="46"/>
  <c r="BD196" i="44"/>
  <c r="D197" i="46"/>
  <c r="D197" i="44"/>
  <c r="L197" i="46"/>
  <c r="L197" i="44"/>
  <c r="T197" i="46"/>
  <c r="T197" i="44"/>
  <c r="AB197" i="46"/>
  <c r="AB197" i="44"/>
  <c r="AJ197" i="46"/>
  <c r="AJ197" i="44"/>
  <c r="AR197" i="46"/>
  <c r="AR197" i="44"/>
  <c r="AZ197" i="46"/>
  <c r="AZ197" i="44"/>
  <c r="BH197" i="46"/>
  <c r="BH197" i="44"/>
  <c r="BP197" i="46"/>
  <c r="BP197" i="44"/>
  <c r="H198" i="46"/>
  <c r="H198" i="44"/>
  <c r="P198" i="46"/>
  <c r="P198" i="44"/>
  <c r="X198" i="46"/>
  <c r="X198" i="44"/>
  <c r="AN198" i="46"/>
  <c r="AN198" i="44"/>
  <c r="AV198" i="46"/>
  <c r="AV198" i="44"/>
  <c r="BD198" i="46"/>
  <c r="BD198" i="44"/>
  <c r="BL198" i="46"/>
  <c r="BL198" i="44"/>
  <c r="S199" i="46"/>
  <c r="S199" i="44"/>
  <c r="AI199" i="46"/>
  <c r="AI199" i="44"/>
  <c r="AQ199" i="46"/>
  <c r="AQ199" i="44"/>
  <c r="AY199" i="46"/>
  <c r="AY199" i="44"/>
  <c r="BG199" i="46"/>
  <c r="BG199" i="44"/>
  <c r="G200" i="46"/>
  <c r="G200" i="44"/>
  <c r="O200" i="46"/>
  <c r="O200" i="44"/>
  <c r="W200" i="46"/>
  <c r="W200" i="44"/>
  <c r="AE200" i="46"/>
  <c r="AE200" i="44"/>
  <c r="AM200" i="46"/>
  <c r="AM200" i="44"/>
  <c r="AU200" i="46"/>
  <c r="AU200" i="44"/>
  <c r="BC200" i="46"/>
  <c r="BC200" i="44"/>
  <c r="Q201" i="46"/>
  <c r="Q201" i="44"/>
  <c r="AG201" i="46"/>
  <c r="AG201" i="44"/>
  <c r="AW201" i="46"/>
  <c r="AW201" i="44"/>
  <c r="BM201" i="46"/>
  <c r="BM201" i="44"/>
  <c r="M202" i="46"/>
  <c r="M202" i="44"/>
  <c r="AC202" i="46"/>
  <c r="AC202" i="44"/>
  <c r="AK202" i="46"/>
  <c r="AK202" i="44"/>
  <c r="AS202" i="46"/>
  <c r="AS202" i="44"/>
  <c r="BA202" i="46"/>
  <c r="BA202" i="44"/>
  <c r="BQ202" i="46"/>
  <c r="BQ202" i="44"/>
  <c r="P203" i="46"/>
  <c r="P203" i="44"/>
  <c r="X203" i="46"/>
  <c r="X203" i="44"/>
  <c r="AF203" i="46"/>
  <c r="AF203" i="44"/>
  <c r="AN203" i="46"/>
  <c r="AN203" i="44"/>
  <c r="AV203" i="46"/>
  <c r="AV203" i="44"/>
  <c r="BD203" i="46"/>
  <c r="BD203" i="44"/>
  <c r="BL203" i="46"/>
  <c r="BL203" i="44"/>
  <c r="D204" i="46"/>
  <c r="D204" i="44"/>
  <c r="L204" i="46"/>
  <c r="L204" i="44"/>
  <c r="T204" i="46"/>
  <c r="T204" i="44"/>
  <c r="AB204" i="46"/>
  <c r="AB204" i="44"/>
  <c r="AR204" i="46"/>
  <c r="AR204" i="44"/>
  <c r="BH204" i="46"/>
  <c r="BH204" i="44"/>
  <c r="BP204" i="46"/>
  <c r="BP204" i="44"/>
  <c r="O205" i="46"/>
  <c r="O205" i="44"/>
  <c r="AE205" i="46"/>
  <c r="AE205" i="44"/>
  <c r="AM205" i="46"/>
  <c r="AM205" i="44"/>
  <c r="AU205" i="46"/>
  <c r="AU205" i="44"/>
  <c r="BC205" i="46"/>
  <c r="BC205" i="44"/>
  <c r="K206" i="46"/>
  <c r="K206" i="44"/>
  <c r="S206" i="46"/>
  <c r="S206" i="44"/>
  <c r="AA206" i="46"/>
  <c r="AA206" i="44"/>
  <c r="AI206" i="46"/>
  <c r="AI206" i="44"/>
  <c r="AQ206" i="46"/>
  <c r="AQ206" i="44"/>
  <c r="AY206" i="46"/>
  <c r="AY206" i="44"/>
  <c r="BO206" i="46"/>
  <c r="BO206" i="44"/>
  <c r="F207" i="46"/>
  <c r="F207" i="44"/>
  <c r="N207" i="46"/>
  <c r="N207" i="44"/>
  <c r="V207" i="46"/>
  <c r="V207" i="44"/>
  <c r="AD207" i="46"/>
  <c r="AD207" i="44"/>
  <c r="AL207" i="46"/>
  <c r="AL207" i="44"/>
  <c r="BB207" i="46"/>
  <c r="BB207" i="44"/>
  <c r="BJ207" i="46"/>
  <c r="BJ207" i="44"/>
  <c r="AO126" i="46"/>
  <c r="AO126" i="44"/>
  <c r="AS145" i="46"/>
  <c r="AS145" i="44"/>
  <c r="BQ145" i="46"/>
  <c r="BQ145" i="44"/>
  <c r="BE146" i="46"/>
  <c r="BE146" i="44"/>
  <c r="AQ151" i="46"/>
  <c r="AQ151" i="44"/>
  <c r="AY151" i="46"/>
  <c r="AY151" i="44"/>
  <c r="O152" i="46"/>
  <c r="O152" i="44"/>
  <c r="AE152" i="46"/>
  <c r="AE152" i="44"/>
  <c r="AU152" i="46"/>
  <c r="AU152" i="44"/>
  <c r="F154" i="46"/>
  <c r="F154" i="44"/>
  <c r="BJ154" i="46"/>
  <c r="BJ154" i="44"/>
  <c r="AG157" i="46"/>
  <c r="AG157" i="44"/>
  <c r="AW157" i="46"/>
  <c r="AW157" i="44"/>
  <c r="BP158" i="46"/>
  <c r="BP158" i="44"/>
  <c r="BL159" i="46"/>
  <c r="BL159" i="44"/>
  <c r="O161" i="46"/>
  <c r="O161" i="44"/>
  <c r="K162" i="46"/>
  <c r="K162" i="44"/>
  <c r="AA162" i="46"/>
  <c r="AA162" i="44"/>
  <c r="AD163" i="46"/>
  <c r="AD163" i="44"/>
  <c r="AL163" i="46"/>
  <c r="AL163" i="44"/>
  <c r="BB163" i="46"/>
  <c r="BB163" i="44"/>
  <c r="BJ163" i="46"/>
  <c r="BJ163" i="44"/>
  <c r="C164" i="46"/>
  <c r="C164" i="44" s="1"/>
  <c r="A164" i="44"/>
  <c r="AB165" i="46"/>
  <c r="AB165" i="44"/>
  <c r="AT167" i="46"/>
  <c r="AT167" i="44"/>
  <c r="I168" i="46"/>
  <c r="I168" i="44"/>
  <c r="BM168" i="46"/>
  <c r="BM168" i="44"/>
  <c r="E169" i="46"/>
  <c r="E169" i="44"/>
  <c r="AS169" i="46"/>
  <c r="AS169" i="44"/>
  <c r="Q170" i="46"/>
  <c r="Q170" i="44"/>
  <c r="AW170" i="46"/>
  <c r="AW170" i="44"/>
  <c r="BE170" i="46"/>
  <c r="BE170" i="44"/>
  <c r="G171" i="46"/>
  <c r="G171" i="44"/>
  <c r="O171" i="46"/>
  <c r="O171" i="44"/>
  <c r="AM171" i="46"/>
  <c r="AM171" i="44"/>
  <c r="BC171" i="46"/>
  <c r="BC171" i="44"/>
  <c r="AA172" i="46"/>
  <c r="AA172" i="44"/>
  <c r="BG172" i="46"/>
  <c r="BG172" i="44"/>
  <c r="E173" i="46"/>
  <c r="E173" i="44"/>
  <c r="I174" i="46"/>
  <c r="I174" i="44"/>
  <c r="AW174" i="46"/>
  <c r="AW174" i="44"/>
  <c r="M175" i="46"/>
  <c r="M175" i="44"/>
  <c r="AS175" i="46"/>
  <c r="AS175" i="44"/>
  <c r="V176" i="46"/>
  <c r="V176" i="44"/>
  <c r="AD176" i="46"/>
  <c r="AD176" i="44"/>
  <c r="AL176" i="46"/>
  <c r="AL176" i="44"/>
  <c r="N178" i="46"/>
  <c r="N178" i="44"/>
  <c r="V178" i="46"/>
  <c r="V178" i="44"/>
  <c r="AT178" i="46"/>
  <c r="AT178" i="44"/>
  <c r="BB178" i="46"/>
  <c r="BB178" i="44"/>
  <c r="AE179" i="46"/>
  <c r="AE179" i="44"/>
  <c r="AI180" i="46"/>
  <c r="AI180" i="44"/>
  <c r="BG180" i="46"/>
  <c r="BG180" i="44"/>
  <c r="BO180" i="46"/>
  <c r="BO180" i="44"/>
  <c r="G181" i="46"/>
  <c r="G181" i="44"/>
  <c r="W181" i="46"/>
  <c r="W181" i="44"/>
  <c r="AE181" i="46"/>
  <c r="AE181" i="44"/>
  <c r="AM181" i="46"/>
  <c r="AM181" i="44"/>
  <c r="AU181" i="46"/>
  <c r="AU181" i="44"/>
  <c r="BC181" i="46"/>
  <c r="BC181" i="44"/>
  <c r="AI182" i="46"/>
  <c r="AI182" i="44"/>
  <c r="BO182" i="46"/>
  <c r="BO182" i="44"/>
  <c r="O183" i="46"/>
  <c r="O183" i="44"/>
  <c r="N185" i="46"/>
  <c r="N185" i="44"/>
  <c r="AT185" i="46"/>
  <c r="AT185" i="44"/>
  <c r="BJ185" i="46"/>
  <c r="BJ185" i="44"/>
  <c r="C186" i="46"/>
  <c r="C186" i="44" s="1"/>
  <c r="A186" i="44"/>
  <c r="J186" i="46"/>
  <c r="J186" i="44"/>
  <c r="R186" i="46"/>
  <c r="R186" i="44"/>
  <c r="U189" i="46"/>
  <c r="U189" i="44"/>
  <c r="AZ131" i="44"/>
  <c r="D133" i="44"/>
  <c r="H134" i="44"/>
  <c r="AX137" i="44"/>
  <c r="AE141" i="44"/>
  <c r="AT143" i="44"/>
  <c r="E147" i="44"/>
  <c r="AH155" i="44"/>
  <c r="P159" i="44"/>
  <c r="AA160" i="44"/>
  <c r="BK161" i="44"/>
  <c r="AR165" i="44"/>
  <c r="V167" i="44"/>
  <c r="Y170" i="44"/>
  <c r="BO172" i="44"/>
  <c r="Y174" i="44"/>
  <c r="AO174" i="44"/>
  <c r="BE174" i="44"/>
  <c r="W179" i="44"/>
  <c r="AM179" i="44"/>
  <c r="F185" i="44"/>
  <c r="AX186" i="44"/>
  <c r="BN186" i="44"/>
  <c r="AS189" i="44"/>
  <c r="M193" i="44"/>
  <c r="AS195" i="44"/>
  <c r="AV196" i="44"/>
  <c r="BL196" i="44"/>
  <c r="AF117" i="46"/>
  <c r="AF117" i="44"/>
  <c r="W119" i="46"/>
  <c r="W119" i="44"/>
  <c r="Q144" i="46"/>
  <c r="Q144" i="44"/>
  <c r="Y144" i="46"/>
  <c r="Y144" i="44"/>
  <c r="AO144" i="46"/>
  <c r="AO144" i="44"/>
  <c r="U145" i="46"/>
  <c r="U145" i="44"/>
  <c r="AG146" i="46"/>
  <c r="AG146" i="44"/>
  <c r="I148" i="46"/>
  <c r="I148" i="44"/>
  <c r="L149" i="46"/>
  <c r="L149" i="44"/>
  <c r="X150" i="46"/>
  <c r="X150" i="44"/>
  <c r="K151" i="46"/>
  <c r="K151" i="44"/>
  <c r="G152" i="46"/>
  <c r="G152" i="44"/>
  <c r="W152" i="46"/>
  <c r="W152" i="44"/>
  <c r="AP153" i="46"/>
  <c r="AP153" i="44"/>
  <c r="V154" i="46"/>
  <c r="V154" i="44"/>
  <c r="BB154" i="46"/>
  <c r="BB154" i="44"/>
  <c r="J155" i="46"/>
  <c r="J155" i="44"/>
  <c r="AP155" i="46"/>
  <c r="AP155" i="44"/>
  <c r="BN155" i="46"/>
  <c r="BN155" i="44"/>
  <c r="E156" i="46"/>
  <c r="E156" i="44"/>
  <c r="M156" i="46"/>
  <c r="M156" i="44"/>
  <c r="BI156" i="46"/>
  <c r="BI156" i="44"/>
  <c r="I157" i="46"/>
  <c r="I157" i="44"/>
  <c r="AR158" i="46"/>
  <c r="AR158" i="44"/>
  <c r="AF159" i="46"/>
  <c r="AF159" i="44"/>
  <c r="AV159" i="46"/>
  <c r="AV159" i="44"/>
  <c r="S160" i="46"/>
  <c r="S160" i="44"/>
  <c r="AI160" i="46"/>
  <c r="AI160" i="44"/>
  <c r="AQ160" i="46"/>
  <c r="AQ160" i="44"/>
  <c r="BC161" i="46"/>
  <c r="BC161" i="44"/>
  <c r="AY162" i="46"/>
  <c r="AY162" i="44"/>
  <c r="BG162" i="46"/>
  <c r="BG162" i="44"/>
  <c r="BO162" i="46"/>
  <c r="BO162" i="44"/>
  <c r="N163" i="46"/>
  <c r="N163" i="44"/>
  <c r="R164" i="46"/>
  <c r="R164" i="44"/>
  <c r="AH164" i="46"/>
  <c r="AH164" i="44"/>
  <c r="AP164" i="46"/>
  <c r="AP164" i="44"/>
  <c r="AX164" i="46"/>
  <c r="AX164" i="44"/>
  <c r="P166" i="46"/>
  <c r="P166" i="44"/>
  <c r="AO168" i="46"/>
  <c r="AO168" i="44"/>
  <c r="AC169" i="46"/>
  <c r="AC169" i="44"/>
  <c r="BA169" i="46"/>
  <c r="BA169" i="44"/>
  <c r="F178" i="46"/>
  <c r="F178" i="44"/>
  <c r="AW130" i="44"/>
  <c r="AT138" i="44"/>
  <c r="Q139" i="44"/>
  <c r="BM139" i="44"/>
  <c r="K142" i="44"/>
  <c r="AQ142" i="44"/>
  <c r="AG144" i="44"/>
  <c r="BM144" i="44"/>
  <c r="BQ147" i="44"/>
  <c r="AG148" i="44"/>
  <c r="BM148" i="44"/>
  <c r="T149" i="44"/>
  <c r="AZ149" i="44"/>
  <c r="BD150" i="44"/>
  <c r="AL154" i="44"/>
  <c r="AK156" i="44"/>
  <c r="BH158" i="44"/>
  <c r="AF166" i="44"/>
  <c r="AV166" i="44"/>
  <c r="I170" i="44"/>
  <c r="W171" i="44"/>
  <c r="AI172" i="44"/>
  <c r="AY172" i="44"/>
  <c r="G179" i="44"/>
  <c r="AC189" i="44"/>
  <c r="AW192" i="44"/>
  <c r="BM192" i="44"/>
  <c r="M195" i="44"/>
  <c r="AC195" i="44"/>
  <c r="AK109" i="44"/>
  <c r="BH113" i="44"/>
  <c r="AM90" i="44"/>
  <c r="AA171" i="44"/>
  <c r="H117" i="44"/>
  <c r="BK119" i="44"/>
  <c r="BC121" i="44"/>
  <c r="N123" i="44"/>
  <c r="O160" i="44"/>
  <c r="W180" i="44"/>
  <c r="AO193" i="44"/>
  <c r="P117" i="44"/>
  <c r="AC170" i="44"/>
  <c r="AZ203" i="44"/>
  <c r="A138" i="44"/>
  <c r="C187" i="46"/>
  <c r="C187" i="44" s="1"/>
  <c r="BK206" i="44"/>
  <c r="AM116" i="44"/>
  <c r="A73" i="44"/>
  <c r="C98" i="46"/>
  <c r="C98" i="44" s="1"/>
  <c r="Z73" i="44"/>
  <c r="BN163" i="46"/>
  <c r="BF167" i="44"/>
  <c r="AG191" i="44"/>
  <c r="M201" i="44"/>
  <c r="BI190" i="44"/>
  <c r="P204" i="44"/>
  <c r="AW175" i="44"/>
  <c r="AQ147" i="44"/>
  <c r="AH185" i="44"/>
  <c r="AD188" i="44"/>
  <c r="F63" i="44"/>
  <c r="BG71" i="44"/>
  <c r="C64" i="46"/>
  <c r="C64" i="44" s="1"/>
  <c r="AT51" i="44"/>
  <c r="H66" i="44"/>
  <c r="AT100" i="44"/>
  <c r="W70" i="44"/>
  <c r="C54" i="46"/>
  <c r="C54" i="44" s="1"/>
  <c r="J52" i="44"/>
  <c r="P66" i="44"/>
  <c r="R59" i="44"/>
  <c r="BD66" i="44"/>
  <c r="H101" i="44"/>
  <c r="V63" i="44"/>
  <c r="BB63" i="44"/>
  <c r="F61" i="44"/>
  <c r="S67" i="44"/>
  <c r="AE88" i="44"/>
  <c r="Q96" i="44"/>
  <c r="BA101" i="44"/>
  <c r="AL107" i="44"/>
  <c r="L113" i="44"/>
  <c r="G116" i="44"/>
  <c r="AT118" i="44"/>
  <c r="BA120" i="44"/>
  <c r="P123" i="44"/>
  <c r="BH124" i="44"/>
  <c r="O127" i="44"/>
  <c r="K128" i="44"/>
  <c r="BO130" i="44"/>
  <c r="AL131" i="44"/>
  <c r="AP132" i="44"/>
  <c r="AR97" i="44"/>
  <c r="BE102" i="44"/>
  <c r="AC122" i="44"/>
  <c r="BP124" i="44"/>
  <c r="W127" i="44"/>
  <c r="AA128" i="44"/>
  <c r="BC129" i="44"/>
  <c r="AT131" i="44"/>
  <c r="V104" i="44"/>
  <c r="AJ83" i="44"/>
  <c r="BE108" i="44"/>
  <c r="W114" i="44"/>
  <c r="C136" i="46"/>
  <c r="C136" i="44" s="1"/>
  <c r="H73" i="44"/>
  <c r="AJ85" i="44"/>
  <c r="I93" i="44"/>
  <c r="Q112" i="44"/>
  <c r="BN117" i="44"/>
  <c r="M120" i="44"/>
  <c r="BL123" i="44"/>
  <c r="BC125" i="44"/>
  <c r="BG126" i="44"/>
  <c r="G129" i="44"/>
  <c r="K130" i="44"/>
  <c r="AY130" i="44"/>
  <c r="N131" i="44"/>
  <c r="BJ133" i="44"/>
  <c r="AH134" i="44"/>
  <c r="Y136" i="44"/>
  <c r="T137" i="44"/>
  <c r="BH137" i="44"/>
  <c r="AN138" i="44"/>
  <c r="AY139" i="44"/>
  <c r="BM86" i="44"/>
  <c r="AA110" i="44"/>
  <c r="C62" i="46"/>
  <c r="C62" i="44" s="1"/>
  <c r="AY55" i="44"/>
  <c r="AD63" i="44"/>
  <c r="BG67" i="44"/>
  <c r="BN73" i="44"/>
  <c r="BJ81" i="44"/>
  <c r="BN86" i="44"/>
  <c r="AF120" i="44"/>
  <c r="AJ177" i="44"/>
  <c r="AG200" i="44"/>
  <c r="AI201" i="44"/>
  <c r="I205" i="44"/>
  <c r="O79" i="44"/>
  <c r="AV107" i="44"/>
  <c r="A102" i="44"/>
  <c r="AB87" i="44"/>
  <c r="V92" i="44"/>
  <c r="BM105" i="44"/>
  <c r="AL113" i="44"/>
  <c r="J123" i="44"/>
  <c r="BQ157" i="44"/>
  <c r="AF167" i="44"/>
  <c r="P88" i="44"/>
  <c r="T106" i="44"/>
  <c r="A156" i="44"/>
  <c r="E85" i="44"/>
  <c r="P99" i="44"/>
  <c r="Q129" i="44"/>
  <c r="AL92" i="44"/>
  <c r="K108" i="44"/>
  <c r="C102" i="46"/>
  <c r="C102" i="44" s="1"/>
  <c r="AZ46" i="44"/>
  <c r="BJ72" i="44"/>
  <c r="AJ106" i="44"/>
  <c r="AL153" i="44"/>
  <c r="E157" i="44"/>
  <c r="AU160" i="44"/>
  <c r="BL176" i="44"/>
  <c r="AN185" i="44"/>
  <c r="AB186" i="44"/>
  <c r="AN187" i="44"/>
  <c r="BC189" i="44"/>
  <c r="BI83" i="44"/>
  <c r="F40" i="44"/>
  <c r="A52" i="44"/>
  <c r="BB61" i="44"/>
  <c r="AF66" i="44"/>
  <c r="BQ76" i="44"/>
  <c r="BD99" i="44"/>
  <c r="AU151" i="44"/>
  <c r="BE156" i="44"/>
  <c r="P163" i="44"/>
  <c r="AD165" i="44"/>
  <c r="AA190" i="44"/>
  <c r="A64" i="44"/>
  <c r="A129" i="44"/>
  <c r="N51" i="44"/>
  <c r="AX62" i="44"/>
  <c r="AN66" i="44"/>
  <c r="AO77" i="44"/>
  <c r="BQ85" i="44"/>
  <c r="R100" i="44"/>
  <c r="AS132" i="44"/>
  <c r="BN145" i="44"/>
  <c r="AE151" i="44"/>
  <c r="V153" i="44"/>
  <c r="AR164" i="44"/>
  <c r="BH164" i="44"/>
  <c r="AW179" i="44"/>
  <c r="BO190" i="44"/>
  <c r="O193" i="44"/>
  <c r="BC193" i="44"/>
  <c r="BC195" i="44"/>
  <c r="E199" i="44"/>
  <c r="AQ201" i="44"/>
  <c r="G202" i="44"/>
  <c r="Q205" i="44"/>
  <c r="F53" i="44"/>
  <c r="AB94" i="44"/>
  <c r="F99" i="44"/>
  <c r="AJ101" i="44"/>
  <c r="AU116" i="44"/>
  <c r="AK120" i="44"/>
  <c r="Y121" i="44"/>
  <c r="L124" i="44"/>
  <c r="O125" i="44"/>
  <c r="AM127" i="44"/>
  <c r="AI128" i="44"/>
  <c r="AF155" i="44"/>
  <c r="AM32" i="44"/>
  <c r="S55" i="44"/>
  <c r="AU86" i="44"/>
  <c r="AW89" i="44"/>
  <c r="AG110" i="44"/>
  <c r="AW112" i="44"/>
  <c r="O114" i="44"/>
  <c r="BI122" i="44"/>
  <c r="X123" i="44"/>
  <c r="AB124" i="44"/>
  <c r="AE125" i="44"/>
  <c r="S126" i="44"/>
  <c r="G127" i="44"/>
  <c r="AU127" i="44"/>
  <c r="AY128" i="44"/>
  <c r="AE129" i="44"/>
  <c r="S130" i="44"/>
  <c r="BF132" i="44"/>
  <c r="V133" i="44"/>
  <c r="AP134" i="44"/>
  <c r="AD135" i="44"/>
  <c r="I136" i="44"/>
  <c r="BE136" i="44"/>
  <c r="AJ137" i="44"/>
  <c r="P138" i="44"/>
  <c r="AV138" i="44"/>
  <c r="BG139" i="44"/>
  <c r="Q141" i="44"/>
  <c r="U142" i="44"/>
  <c r="P143" i="44"/>
  <c r="AS143" i="44"/>
  <c r="K144" i="44"/>
  <c r="S146" i="44"/>
  <c r="G147" i="44"/>
  <c r="AB147" i="44"/>
  <c r="AU147" i="44"/>
  <c r="AD149" i="44"/>
  <c r="BC150" i="44"/>
  <c r="AC151" i="44"/>
  <c r="V152" i="44"/>
  <c r="Q153" i="44"/>
  <c r="AZ153" i="44"/>
  <c r="E154" i="44"/>
  <c r="BE155" i="44"/>
  <c r="L156" i="44"/>
  <c r="O159" i="44"/>
  <c r="AE159" i="44"/>
  <c r="A134" i="44"/>
  <c r="C119" i="46"/>
  <c r="C119" i="44" s="1"/>
  <c r="AT40" i="44"/>
  <c r="H100" i="44"/>
  <c r="D113" i="44"/>
  <c r="AO119" i="44"/>
  <c r="M122" i="44"/>
  <c r="BQ122" i="44"/>
  <c r="AF123" i="44"/>
  <c r="AR124" i="44"/>
  <c r="AU125" i="44"/>
  <c r="AA126" i="44"/>
  <c r="BC127" i="44"/>
  <c r="BG128" i="44"/>
  <c r="AM129" i="44"/>
  <c r="AA130" i="44"/>
  <c r="V131" i="44"/>
  <c r="AL133" i="44"/>
  <c r="BF134" i="44"/>
  <c r="AL135" i="44"/>
  <c r="AC143" i="44"/>
  <c r="AH103" i="44"/>
  <c r="AY85" i="44"/>
  <c r="AI87" i="44"/>
  <c r="F90" i="44"/>
  <c r="BE93" i="44"/>
  <c r="Y96" i="44"/>
  <c r="BL100" i="44"/>
  <c r="BL102" i="44"/>
  <c r="O105" i="44"/>
  <c r="BG106" i="44"/>
  <c r="BJ109" i="44"/>
  <c r="AD111" i="44"/>
  <c r="R112" i="44"/>
  <c r="T113" i="44"/>
  <c r="AM114" i="44"/>
  <c r="O116" i="44"/>
  <c r="BJ118" i="44"/>
  <c r="U120" i="44"/>
  <c r="AW121" i="44"/>
  <c r="AS122" i="44"/>
  <c r="BD123" i="44"/>
  <c r="BK125" i="44"/>
  <c r="AI126" i="44"/>
  <c r="P127" i="44"/>
  <c r="AZ128" i="44"/>
  <c r="W129" i="44"/>
  <c r="BK129" i="44"/>
  <c r="AI132" i="44"/>
  <c r="AR146" i="44"/>
  <c r="AX152" i="44"/>
  <c r="X156" i="44"/>
  <c r="BP157" i="44"/>
  <c r="O163" i="44"/>
  <c r="AY164" i="44"/>
  <c r="V173" i="44"/>
  <c r="AE178" i="44"/>
  <c r="BP182" i="44"/>
  <c r="P183" i="44"/>
  <c r="Z190" i="44"/>
  <c r="F193" i="44"/>
  <c r="AO196" i="44"/>
  <c r="Y198" i="44"/>
  <c r="AF200" i="44"/>
  <c r="BM203" i="44"/>
  <c r="AZ85" i="44"/>
  <c r="BG87" i="44"/>
  <c r="M94" i="44"/>
  <c r="BL96" i="44"/>
  <c r="AE99" i="44"/>
  <c r="E101" i="44"/>
  <c r="BM102" i="44"/>
  <c r="X105" i="44"/>
  <c r="BN106" i="44"/>
  <c r="Q108" i="44"/>
  <c r="J110" i="44"/>
  <c r="AK111" i="44"/>
  <c r="BC114" i="44"/>
  <c r="W116" i="44"/>
  <c r="AH117" i="44"/>
  <c r="BI120" i="44"/>
  <c r="AU135" i="44"/>
  <c r="BE138" i="44"/>
  <c r="N160" i="44"/>
  <c r="AD160" i="44"/>
  <c r="AT160" i="44"/>
  <c r="BJ160" i="44"/>
  <c r="J161" i="44"/>
  <c r="BN161" i="44"/>
  <c r="U165" i="44"/>
  <c r="AL169" i="44"/>
  <c r="AH174" i="44"/>
  <c r="O178" i="44"/>
  <c r="AF181" i="44"/>
  <c r="AV183" i="44"/>
  <c r="AJ184" i="44"/>
  <c r="AA186" i="44"/>
  <c r="BG186" i="44"/>
  <c r="AU187" i="44"/>
  <c r="N189" i="44"/>
  <c r="R192" i="44"/>
  <c r="BM198" i="44"/>
  <c r="L199" i="44"/>
  <c r="AD202" i="44"/>
  <c r="A163" i="44"/>
  <c r="AS81" i="44"/>
  <c r="BB90" i="44"/>
  <c r="U94" i="44"/>
  <c r="D97" i="44"/>
  <c r="AA103" i="44"/>
  <c r="W107" i="44"/>
  <c r="AH108" i="44"/>
  <c r="Z110" i="44"/>
  <c r="AL111" i="44"/>
  <c r="AH112" i="44"/>
  <c r="AZ113" i="44"/>
  <c r="K115" i="44"/>
  <c r="AE116" i="44"/>
  <c r="AX117" i="44"/>
  <c r="AC120" i="44"/>
  <c r="BE121" i="44"/>
  <c r="K132" i="44"/>
  <c r="Z136" i="44"/>
  <c r="Y143" i="44"/>
  <c r="V169" i="44"/>
  <c r="J170" i="44"/>
  <c r="BL179" i="44"/>
  <c r="AV181" i="44"/>
  <c r="BK187" i="44"/>
  <c r="K188" i="44"/>
  <c r="J194" i="44"/>
  <c r="AX194" i="44"/>
  <c r="AV200" i="44"/>
  <c r="R201" i="44"/>
  <c r="BF201" i="44"/>
  <c r="F202" i="44"/>
  <c r="A194" i="44"/>
  <c r="C143" i="46"/>
  <c r="C143" i="44" s="1"/>
  <c r="Z89" i="44"/>
  <c r="BQ94" i="44"/>
  <c r="Y100" i="44"/>
  <c r="BP101" i="44"/>
  <c r="O104" i="44"/>
  <c r="N109" i="44"/>
  <c r="AP110" i="44"/>
  <c r="BB111" i="44"/>
  <c r="BN112" i="44"/>
  <c r="AI115" i="44"/>
  <c r="BK116" i="44"/>
  <c r="AE118" i="44"/>
  <c r="BE119" i="44"/>
  <c r="AS120" i="44"/>
  <c r="Q121" i="44"/>
  <c r="W131" i="44"/>
  <c r="AL160" i="44"/>
  <c r="BB160" i="44"/>
  <c r="BF161" i="44"/>
  <c r="G163" i="44"/>
  <c r="BC163" i="44"/>
  <c r="K164" i="44"/>
  <c r="AS165" i="44"/>
  <c r="N173" i="44"/>
  <c r="BG177" i="44"/>
  <c r="G178" i="44"/>
  <c r="W185" i="44"/>
  <c r="AU185" i="44"/>
  <c r="AQ186" i="44"/>
  <c r="BF190" i="44"/>
  <c r="V195" i="44"/>
  <c r="BJ195" i="44"/>
  <c r="AX201" i="44"/>
  <c r="E204" i="44"/>
  <c r="AC204" i="44"/>
  <c r="K156" i="44"/>
  <c r="Z158" i="44"/>
  <c r="BF163" i="44"/>
  <c r="AS170" i="44"/>
  <c r="BF178" i="44"/>
  <c r="AA181" i="44"/>
  <c r="AJ198" i="44"/>
  <c r="AK201" i="44"/>
  <c r="AE206" i="44"/>
  <c r="AW173" i="44"/>
  <c r="AN197" i="44"/>
  <c r="S205" i="44"/>
  <c r="C133" i="46"/>
  <c r="C133" i="44" s="1"/>
  <c r="AV124" i="44"/>
  <c r="O139" i="44"/>
  <c r="AO151" i="44"/>
  <c r="D166" i="44"/>
  <c r="AS174" i="44"/>
  <c r="AM180" i="44"/>
  <c r="J185" i="44"/>
  <c r="BA190" i="44"/>
  <c r="AR196" i="44"/>
  <c r="BP196" i="44"/>
  <c r="BG200" i="44"/>
  <c r="BI201" i="44"/>
  <c r="BC206" i="44"/>
  <c r="R207" i="44"/>
  <c r="A189" i="44"/>
  <c r="AL132" i="44"/>
  <c r="AP158" i="44"/>
  <c r="BM175" i="44"/>
  <c r="AP176" i="44"/>
  <c r="U192" i="44"/>
  <c r="AN204" i="44"/>
  <c r="BF77" i="44"/>
  <c r="AI116" i="44"/>
  <c r="AY129" i="44"/>
  <c r="BD165" i="44"/>
  <c r="I189" i="44"/>
  <c r="AC190" i="44"/>
  <c r="BM191" i="44"/>
  <c r="Y195" i="44"/>
  <c r="AB198" i="44"/>
  <c r="AZ198" i="44"/>
  <c r="BL204" i="44"/>
  <c r="AQ205" i="44"/>
  <c r="S145" i="44"/>
  <c r="BC146" i="44"/>
  <c r="Y160" i="44"/>
  <c r="BE160" i="44"/>
  <c r="AH163" i="44"/>
  <c r="N164" i="44"/>
  <c r="T166" i="44"/>
  <c r="AR166" i="44"/>
  <c r="O172" i="44"/>
  <c r="AO175" i="44"/>
  <c r="W184" i="44"/>
  <c r="BK184" i="44"/>
  <c r="V188" i="44"/>
  <c r="Y191" i="44"/>
  <c r="M192" i="44"/>
  <c r="AK192" i="44"/>
  <c r="I193" i="44"/>
  <c r="AC194" i="44"/>
  <c r="AO195" i="44"/>
  <c r="BM195" i="44"/>
  <c r="P197" i="44"/>
  <c r="K200" i="44"/>
  <c r="AI200" i="44"/>
  <c r="AC201" i="44"/>
  <c r="W206" i="44"/>
  <c r="AZ143" i="44"/>
  <c r="M168" i="44"/>
  <c r="K171" i="44"/>
  <c r="BJ159" i="44"/>
  <c r="E194" i="44"/>
  <c r="AJ196" i="44"/>
  <c r="D203" i="44"/>
  <c r="O206" i="44"/>
  <c r="AF101" i="44"/>
  <c r="AR123" i="44"/>
  <c r="P155" i="44"/>
  <c r="AT164" i="44"/>
  <c r="AE172" i="44"/>
  <c r="AL177" i="44"/>
  <c r="AU182" i="44"/>
  <c r="AA183" i="44"/>
  <c r="BA192" i="44"/>
  <c r="BA201" i="44"/>
  <c r="A160" i="44"/>
  <c r="AM126" i="44"/>
  <c r="W139" i="44"/>
  <c r="BK148" i="44"/>
  <c r="AG162" i="44"/>
  <c r="P165" i="44"/>
  <c r="AJ166" i="44"/>
  <c r="BQ168" i="44"/>
  <c r="BK172" i="44"/>
  <c r="R176" i="44"/>
  <c r="BB177" i="44"/>
  <c r="AH178" i="44"/>
  <c r="K179" i="44"/>
  <c r="BG181" i="44"/>
  <c r="BN185" i="44"/>
  <c r="R187" i="44"/>
  <c r="AP187" i="44"/>
  <c r="BN187" i="44"/>
  <c r="BE191" i="44"/>
  <c r="Y193" i="44"/>
  <c r="AW193" i="44"/>
  <c r="BQ194" i="44"/>
  <c r="BP198" i="44"/>
  <c r="AM199" i="44"/>
  <c r="AW202" i="44"/>
  <c r="G184" i="44"/>
  <c r="BQ121" i="44"/>
  <c r="E161" i="44"/>
  <c r="AX163" i="44"/>
  <c r="Y173" i="44"/>
  <c r="BA194" i="44"/>
  <c r="BH196" i="44"/>
  <c r="AU206" i="44"/>
  <c r="AX207" i="44"/>
  <c r="AB123" i="44"/>
  <c r="AD132" i="44"/>
  <c r="BN149" i="44"/>
  <c r="BK157" i="44"/>
  <c r="AZ166" i="44"/>
  <c r="AK168" i="44"/>
  <c r="BN178" i="44"/>
  <c r="AQ179" i="44"/>
  <c r="G182" i="44"/>
  <c r="AM184" i="44"/>
  <c r="Y189" i="44"/>
  <c r="BQ190" i="44"/>
  <c r="AS194" i="44"/>
  <c r="AB196" i="44"/>
  <c r="AV197" i="44"/>
  <c r="O199" i="44"/>
  <c r="U201" i="44"/>
  <c r="AP207" i="44"/>
  <c r="BN207" i="44"/>
  <c r="W130" i="44"/>
  <c r="I90" i="44"/>
  <c r="AZ100" i="44"/>
  <c r="A178" i="44"/>
  <c r="G97" i="44"/>
  <c r="Z133" i="44"/>
  <c r="AE139" i="44"/>
  <c r="BI152" i="44"/>
  <c r="AB154" i="44"/>
  <c r="BF158" i="44"/>
  <c r="AC161" i="44"/>
  <c r="F164" i="44"/>
  <c r="AF165" i="44"/>
  <c r="AP167" i="44"/>
  <c r="M170" i="44"/>
  <c r="BG171" i="44"/>
  <c r="J176" i="44"/>
  <c r="AU180" i="44"/>
  <c r="BF187" i="44"/>
  <c r="BB188" i="44"/>
  <c r="M190" i="44"/>
  <c r="BM193" i="44"/>
  <c r="D196" i="44"/>
  <c r="BL197" i="44"/>
  <c r="AE199" i="44"/>
  <c r="BC199" i="44"/>
  <c r="AO202" i="44"/>
  <c r="AJ203" i="44"/>
  <c r="BH203" i="44"/>
  <c r="BP203" i="44"/>
  <c r="X204" i="44"/>
  <c r="AA205" i="44"/>
  <c r="AY205" i="44"/>
  <c r="Z207" i="44"/>
  <c r="J115" i="44"/>
  <c r="K137" i="44"/>
  <c r="Z148" i="44"/>
  <c r="BH160" i="44"/>
  <c r="AT127" i="44"/>
  <c r="E131" i="44"/>
  <c r="BC143" i="44"/>
  <c r="AL145" i="44"/>
  <c r="AK178" i="44"/>
  <c r="BA178" i="44"/>
  <c r="K124" i="44"/>
  <c r="Y132" i="44"/>
  <c r="Q150" i="44"/>
  <c r="A180" i="44"/>
  <c r="C148" i="46"/>
  <c r="C148" i="44" s="1"/>
  <c r="N147" i="44"/>
  <c r="AR151" i="44"/>
  <c r="O154" i="44"/>
  <c r="Z130" i="44"/>
  <c r="BA133" i="44"/>
  <c r="W143" i="44"/>
  <c r="Q117" i="44"/>
  <c r="C146" i="46"/>
  <c r="C146" i="44" s="1"/>
  <c r="H152" i="44"/>
  <c r="P168" i="44"/>
  <c r="BQ131" i="44"/>
  <c r="AD147" i="44"/>
  <c r="BA158" i="44"/>
  <c r="E135" i="44"/>
  <c r="S137" i="44"/>
  <c r="D142" i="44"/>
  <c r="AM143" i="44"/>
  <c r="BB147" i="44"/>
  <c r="AS149" i="44"/>
  <c r="BH151" i="44"/>
  <c r="AI153" i="44"/>
  <c r="BO153" i="44"/>
  <c r="AZ160" i="44"/>
  <c r="L175" i="44"/>
  <c r="BF180" i="44"/>
  <c r="BO197" i="44"/>
  <c r="BL45" i="44"/>
  <c r="V127" i="44"/>
  <c r="AS131" i="44"/>
  <c r="P136" i="44"/>
  <c r="AV136" i="44"/>
  <c r="BC138" i="44"/>
  <c r="BB140" i="44"/>
  <c r="P141" i="44"/>
  <c r="AV141" i="44"/>
  <c r="BN146" i="44"/>
  <c r="AQ155" i="44"/>
  <c r="Z157" i="44"/>
  <c r="L160" i="44"/>
  <c r="M178" i="44"/>
  <c r="AC178" i="44"/>
  <c r="S197" i="44"/>
  <c r="AQ197" i="44"/>
  <c r="C172" i="46"/>
  <c r="C172" i="44" s="1"/>
  <c r="T122" i="44"/>
  <c r="AO132" i="44"/>
  <c r="N140" i="44"/>
  <c r="C182" i="46"/>
  <c r="C182" i="44" s="1"/>
  <c r="BQ158" i="44"/>
  <c r="AJ160" i="44"/>
  <c r="AX130" i="44"/>
  <c r="AH139" i="44"/>
  <c r="S153" i="44"/>
  <c r="AY153" i="44"/>
  <c r="AP157" i="44"/>
  <c r="BH162" i="44"/>
  <c r="BN126" i="44"/>
  <c r="Z146" i="44"/>
  <c r="AC149" i="44"/>
  <c r="BM150" i="44"/>
  <c r="AH180" i="44"/>
  <c r="AI197" i="44"/>
  <c r="R128" i="44"/>
  <c r="AC135" i="44"/>
  <c r="BI135" i="44"/>
  <c r="AI137" i="44"/>
  <c r="BO137" i="44"/>
  <c r="T142" i="44"/>
  <c r="AR142" i="44"/>
  <c r="BB145" i="44"/>
  <c r="J146" i="44"/>
  <c r="BN148" i="44"/>
  <c r="X152" i="44"/>
  <c r="AE154" i="44"/>
  <c r="BF157" i="44"/>
  <c r="Q159" i="44"/>
  <c r="AJ175" i="44"/>
  <c r="AE203" i="44"/>
  <c r="AV121" i="44"/>
  <c r="BF139" i="44"/>
  <c r="BL141" i="44"/>
  <c r="AG159" i="44"/>
  <c r="G203" i="44"/>
  <c r="AF119" i="44"/>
  <c r="BH120" i="44"/>
  <c r="AZ122" i="44"/>
  <c r="AQ124" i="44"/>
  <c r="BJ125" i="44"/>
  <c r="J128" i="44"/>
  <c r="AP128" i="44"/>
  <c r="F129" i="44"/>
  <c r="AD129" i="44"/>
  <c r="Q76" i="44"/>
  <c r="Q134" i="44"/>
  <c r="G143" i="44"/>
  <c r="BQ149" i="44"/>
  <c r="BO155" i="44"/>
  <c r="J157" i="44"/>
  <c r="BP120" i="44"/>
  <c r="J126" i="44"/>
  <c r="I132" i="44"/>
  <c r="AC158" i="44"/>
  <c r="AR162" i="44"/>
  <c r="AX180" i="44"/>
  <c r="AG186" i="44"/>
  <c r="AC207" i="44"/>
  <c r="A157" i="44"/>
  <c r="C126" i="46"/>
  <c r="C126" i="44" s="1"/>
  <c r="C141" i="46"/>
  <c r="C141" i="44" s="1"/>
  <c r="C184" i="46"/>
  <c r="C184" i="44" s="1"/>
  <c r="P110" i="44"/>
  <c r="AI113" i="44"/>
  <c r="V114" i="44"/>
  <c r="BA118" i="44"/>
  <c r="AB122" i="44"/>
  <c r="S124" i="44"/>
  <c r="AT125" i="44"/>
  <c r="AD127" i="44"/>
  <c r="BB127" i="44"/>
  <c r="Z128" i="44"/>
  <c r="BF128" i="44"/>
  <c r="BI133" i="44"/>
  <c r="O138" i="44"/>
  <c r="AM138" i="44"/>
  <c r="R139" i="44"/>
  <c r="AZ142" i="44"/>
  <c r="BK143" i="44"/>
  <c r="Z144" i="44"/>
  <c r="AX144" i="44"/>
  <c r="BJ145" i="44"/>
  <c r="AH146" i="44"/>
  <c r="AL147" i="44"/>
  <c r="AK149" i="44"/>
  <c r="AJ151" i="44"/>
  <c r="P152" i="44"/>
  <c r="AQ153" i="44"/>
  <c r="AY155" i="44"/>
  <c r="N156" i="44"/>
  <c r="BN157" i="44"/>
  <c r="BI158" i="44"/>
  <c r="D160" i="44"/>
  <c r="AF168" i="44"/>
  <c r="AB175" i="44"/>
  <c r="E178" i="44"/>
  <c r="R180" i="44"/>
  <c r="Y186" i="44"/>
  <c r="BM186" i="44"/>
  <c r="BG197" i="44"/>
  <c r="W203" i="44"/>
  <c r="AU203" i="44"/>
  <c r="AS207" i="44"/>
  <c r="O123" i="44"/>
  <c r="J130" i="44"/>
  <c r="BA131" i="44"/>
  <c r="AC133" i="44"/>
  <c r="AK135" i="44"/>
  <c r="AD156" i="44"/>
  <c r="AB160" i="44"/>
  <c r="A201" i="44"/>
  <c r="BP122" i="44"/>
  <c r="N127" i="44"/>
  <c r="AH130" i="44"/>
  <c r="BE134" i="44"/>
  <c r="AT140" i="44"/>
  <c r="BD141" i="44"/>
  <c r="R146" i="44"/>
  <c r="U149" i="44"/>
  <c r="BB156" i="44"/>
  <c r="AS158" i="44"/>
  <c r="Y159" i="44"/>
  <c r="AR160" i="44"/>
  <c r="AA197" i="44"/>
  <c r="U207" i="44"/>
  <c r="BG124" i="44"/>
  <c r="N129" i="44"/>
  <c r="AW134" i="44"/>
  <c r="AX146" i="44"/>
  <c r="BA149" i="44"/>
  <c r="L162" i="44"/>
  <c r="BD168" i="44"/>
  <c r="E207" i="44"/>
  <c r="C128" i="46"/>
  <c r="C128" i="44" s="1"/>
  <c r="BC123" i="44"/>
  <c r="R130" i="44"/>
  <c r="M131" i="44"/>
  <c r="AW132" i="44"/>
  <c r="BQ135" i="44"/>
  <c r="AA137" i="44"/>
  <c r="AP139" i="44"/>
  <c r="V140" i="44"/>
  <c r="AE143" i="44"/>
  <c r="AU143" i="44"/>
  <c r="E149" i="44"/>
  <c r="AF152" i="44"/>
  <c r="W154" i="44"/>
  <c r="AI155" i="44"/>
  <c r="BE159" i="44"/>
  <c r="BP160" i="44"/>
  <c r="H168" i="44"/>
  <c r="AZ175" i="44"/>
  <c r="AS178" i="44"/>
  <c r="BQ178" i="44"/>
  <c r="AP180" i="44"/>
  <c r="A146" i="44"/>
  <c r="AX115" i="44"/>
  <c r="AR122" i="44"/>
  <c r="AI124" i="44"/>
  <c r="BB125" i="44"/>
  <c r="AH128" i="44"/>
  <c r="V129" i="44"/>
  <c r="BB129" i="44"/>
  <c r="BI131" i="44"/>
  <c r="U135" i="44"/>
  <c r="H136" i="44"/>
  <c r="AF141" i="44"/>
  <c r="AJ142" i="44"/>
  <c r="O143" i="44"/>
  <c r="AD145" i="44"/>
  <c r="AT145" i="44"/>
  <c r="AP146" i="44"/>
  <c r="R148" i="44"/>
  <c r="BI149" i="44"/>
  <c r="I150" i="44"/>
  <c r="Y150" i="44"/>
  <c r="AO150" i="44"/>
  <c r="L151" i="44"/>
  <c r="AB151" i="44"/>
  <c r="AZ151" i="44"/>
  <c r="BP151" i="44"/>
  <c r="AV152" i="44"/>
  <c r="BL152" i="44"/>
  <c r="BG153" i="44"/>
  <c r="G154" i="44"/>
  <c r="S155" i="44"/>
  <c r="F156" i="44"/>
  <c r="AL156" i="44"/>
  <c r="R157" i="44"/>
  <c r="AH157" i="44"/>
  <c r="AX157" i="44"/>
  <c r="U158" i="44"/>
  <c r="T160" i="44"/>
  <c r="AV168" i="44"/>
  <c r="U178" i="44"/>
  <c r="BN180" i="44"/>
  <c r="BE186" i="44"/>
  <c r="O203" i="44"/>
  <c r="BQ207" i="44"/>
  <c r="AC131" i="44"/>
  <c r="M135" i="44"/>
  <c r="BD136" i="44"/>
  <c r="V145" i="44"/>
  <c r="M158" i="44"/>
  <c r="I159" i="44"/>
  <c r="AB162" i="44"/>
  <c r="BA207" i="44"/>
  <c r="A130" i="44"/>
  <c r="D120" i="44"/>
  <c r="BF130" i="44"/>
  <c r="AK131" i="44"/>
  <c r="AG132" i="44"/>
  <c r="AK133" i="44"/>
  <c r="AS135" i="44"/>
  <c r="BL136" i="44"/>
  <c r="L142" i="44"/>
  <c r="F145" i="44"/>
  <c r="BJ147" i="44"/>
  <c r="BF148" i="44"/>
  <c r="BC154" i="44"/>
  <c r="AO159" i="44"/>
  <c r="D175" i="44"/>
  <c r="Q186" i="44"/>
  <c r="BO124" i="44"/>
  <c r="BJ127" i="44"/>
  <c r="BN128" i="44"/>
  <c r="Q132" i="44"/>
  <c r="M133" i="44"/>
  <c r="BQ133" i="44"/>
  <c r="H141" i="44"/>
  <c r="C130" i="46"/>
  <c r="C130" i="44" s="1"/>
  <c r="BG113" i="44"/>
  <c r="AT114" i="44"/>
  <c r="U118" i="44"/>
  <c r="D122" i="44"/>
  <c r="G123" i="44"/>
  <c r="BK123" i="44"/>
  <c r="R126" i="44"/>
  <c r="BF126" i="44"/>
  <c r="AL127" i="44"/>
  <c r="U131" i="44"/>
  <c r="BE132" i="44"/>
  <c r="AS133" i="44"/>
  <c r="AG134" i="44"/>
  <c r="BM134" i="44"/>
  <c r="AN136" i="44"/>
  <c r="BG137" i="44"/>
  <c r="W138" i="44"/>
  <c r="J139" i="44"/>
  <c r="Z139" i="44"/>
  <c r="F140" i="44"/>
  <c r="AD140" i="44"/>
  <c r="BH142" i="44"/>
  <c r="J144" i="44"/>
  <c r="BF144" i="44"/>
  <c r="N145" i="44"/>
  <c r="V156" i="44"/>
  <c r="AK158" i="44"/>
  <c r="D162" i="44"/>
  <c r="T162" i="44"/>
  <c r="AJ162" i="44"/>
  <c r="AZ162" i="44"/>
  <c r="BP162" i="44"/>
  <c r="X168" i="44"/>
  <c r="BL168" i="44"/>
  <c r="T175" i="44"/>
  <c r="AR175" i="44"/>
  <c r="BP175" i="44"/>
  <c r="BI178" i="44"/>
  <c r="J180" i="44"/>
  <c r="I186" i="44"/>
  <c r="AY197" i="44"/>
  <c r="AM203" i="44"/>
  <c r="M207" i="44"/>
  <c r="AK207" i="44"/>
  <c r="AV117" i="44"/>
  <c r="AO128" i="44"/>
  <c r="P132" i="44"/>
  <c r="BH135" i="44"/>
  <c r="AD138" i="44"/>
  <c r="A139" i="44"/>
  <c r="C139" i="46"/>
  <c r="C139" i="44" s="1"/>
  <c r="G108" i="44"/>
  <c r="BD117" i="44"/>
  <c r="G121" i="44"/>
  <c r="AA122" i="44"/>
  <c r="I126" i="44"/>
  <c r="AW128" i="44"/>
  <c r="AR133" i="44"/>
  <c r="BP133" i="44"/>
  <c r="AR135" i="44"/>
  <c r="BI140" i="44"/>
  <c r="BO142" i="44"/>
  <c r="V143" i="44"/>
  <c r="M145" i="44"/>
  <c r="AO146" i="44"/>
  <c r="BI147" i="44"/>
  <c r="C94" i="46"/>
  <c r="C94" i="44" s="1"/>
  <c r="AY109" i="44"/>
  <c r="AO97" i="44"/>
  <c r="W108" i="44"/>
  <c r="A112" i="44"/>
  <c r="A123" i="44"/>
  <c r="C121" i="46"/>
  <c r="C121" i="44" s="1"/>
  <c r="AJ46" i="44"/>
  <c r="AA55" i="44"/>
  <c r="BD86" i="44"/>
  <c r="AO93" i="44"/>
  <c r="O95" i="44"/>
  <c r="G99" i="44"/>
  <c r="AO100" i="44"/>
  <c r="BL105" i="44"/>
  <c r="O107" i="44"/>
  <c r="F109" i="44"/>
  <c r="V111" i="44"/>
  <c r="BH126" i="44"/>
  <c r="AE131" i="44"/>
  <c r="R161" i="44"/>
  <c r="AA164" i="44"/>
  <c r="BQ165" i="44"/>
  <c r="AO166" i="44"/>
  <c r="G167" i="44"/>
  <c r="AP170" i="44"/>
  <c r="AN171" i="44"/>
  <c r="BH172" i="44"/>
  <c r="W178" i="44"/>
  <c r="AU178" i="44"/>
  <c r="P179" i="44"/>
  <c r="AH48" i="44"/>
  <c r="AM58" i="44"/>
  <c r="BC88" i="44"/>
  <c r="I91" i="44"/>
  <c r="BM93" i="44"/>
  <c r="BC95" i="44"/>
  <c r="W99" i="44"/>
  <c r="AK101" i="44"/>
  <c r="S103" i="44"/>
  <c r="H105" i="44"/>
  <c r="AE107" i="44"/>
  <c r="AD109" i="44"/>
  <c r="Z112" i="44"/>
  <c r="AC124" i="44"/>
  <c r="AR128" i="44"/>
  <c r="BC133" i="44"/>
  <c r="K134" i="44"/>
  <c r="Z141" i="44"/>
  <c r="F142" i="44"/>
  <c r="BH144" i="44"/>
  <c r="AN147" i="44"/>
  <c r="L157" i="44"/>
  <c r="AZ172" i="44"/>
  <c r="P86" i="44"/>
  <c r="AY87" i="44"/>
  <c r="AW96" i="44"/>
  <c r="BH97" i="44"/>
  <c r="BM100" i="44"/>
  <c r="BQ101" i="44"/>
  <c r="AQ103" i="44"/>
  <c r="AF105" i="44"/>
  <c r="AQ106" i="44"/>
  <c r="AX108" i="44"/>
  <c r="AX110" i="44"/>
  <c r="AS113" i="44"/>
  <c r="BD125" i="44"/>
  <c r="A82" i="44"/>
  <c r="D87" i="44"/>
  <c r="AV88" i="44"/>
  <c r="Z93" i="44"/>
  <c r="BF96" i="44"/>
  <c r="A95" i="44"/>
  <c r="BN82" i="44"/>
  <c r="J91" i="44"/>
  <c r="X95" i="44"/>
  <c r="J50" i="44"/>
  <c r="BO55" i="44"/>
  <c r="AW84" i="44"/>
  <c r="F94" i="44"/>
  <c r="N101" i="44"/>
  <c r="AZ31" i="44"/>
  <c r="C41" i="46"/>
  <c r="C41" i="44" s="1"/>
  <c r="AX39" i="44"/>
  <c r="AN45" i="44"/>
  <c r="C120" i="46"/>
  <c r="C120" i="44" s="1"/>
  <c r="H139" i="44"/>
  <c r="X144" i="44"/>
  <c r="AB145" i="44"/>
  <c r="BB152" i="44"/>
  <c r="Y155" i="44"/>
  <c r="AO155" i="44"/>
  <c r="T156" i="44"/>
  <c r="AJ156" i="44"/>
  <c r="V161" i="44"/>
  <c r="AL161" i="44"/>
  <c r="BB161" i="44"/>
  <c r="AH162" i="44"/>
  <c r="E37" i="44"/>
  <c r="BE56" i="44"/>
  <c r="L127" i="44"/>
  <c r="BG118" i="44"/>
  <c r="BL130" i="44"/>
  <c r="Q137" i="44"/>
  <c r="AV146" i="44"/>
  <c r="AN148" i="44"/>
  <c r="S149" i="44"/>
  <c r="C142" i="46"/>
  <c r="C142" i="44" s="1"/>
  <c r="AJ127" i="44"/>
  <c r="BJ136" i="44"/>
  <c r="BD139" i="44"/>
  <c r="D145" i="44"/>
  <c r="BH127" i="44"/>
  <c r="AJ129" i="44"/>
  <c r="J142" i="44"/>
  <c r="AF144" i="44"/>
  <c r="T145" i="44"/>
  <c r="X115" i="44"/>
  <c r="BC132" i="44"/>
  <c r="BG133" i="44"/>
  <c r="AY135" i="44"/>
  <c r="AJ140" i="44"/>
  <c r="E143" i="44"/>
  <c r="P144" i="44"/>
  <c r="AJ145" i="44"/>
  <c r="AZ145" i="44"/>
  <c r="BP145" i="44"/>
  <c r="BL148" i="44"/>
  <c r="K149" i="44"/>
  <c r="AR156" i="44"/>
  <c r="BE89" i="44"/>
  <c r="R87" i="44"/>
  <c r="E90" i="44"/>
  <c r="AL99" i="44"/>
  <c r="BP92" i="44"/>
  <c r="AM86" i="44"/>
  <c r="AT88" i="44"/>
  <c r="AH87" i="44"/>
  <c r="AF91" i="44"/>
  <c r="P93" i="44"/>
  <c r="BJ95" i="44"/>
  <c r="W98" i="44"/>
  <c r="BB99" i="44"/>
  <c r="T101" i="44"/>
  <c r="F104" i="44"/>
  <c r="AW110" i="44"/>
  <c r="AB113" i="44"/>
  <c r="BK114" i="44"/>
  <c r="AQ115" i="44"/>
  <c r="Z117" i="44"/>
  <c r="F118" i="44"/>
  <c r="AW119" i="44"/>
  <c r="AG121" i="44"/>
  <c r="E122" i="44"/>
  <c r="AK122" i="44"/>
  <c r="T124" i="44"/>
  <c r="AZ124" i="44"/>
  <c r="W125" i="44"/>
  <c r="AY126" i="44"/>
  <c r="AQ128" i="44"/>
  <c r="BG85" i="44"/>
  <c r="AV93" i="44"/>
  <c r="E111" i="44"/>
  <c r="AR113" i="44"/>
  <c r="S115" i="44"/>
  <c r="BO115" i="44"/>
  <c r="BC116" i="44"/>
  <c r="AP117" i="44"/>
  <c r="AD118" i="44"/>
  <c r="I119" i="44"/>
  <c r="AV82" i="44"/>
  <c r="Y89" i="44"/>
  <c r="AC90" i="44"/>
  <c r="AA97" i="44"/>
  <c r="BO85" i="44"/>
  <c r="BA90" i="44"/>
  <c r="AB92" i="44"/>
  <c r="BD96" i="44"/>
  <c r="V99" i="44"/>
  <c r="X100" i="44"/>
  <c r="D101" i="44"/>
  <c r="G105" i="44"/>
  <c r="BN78" i="46"/>
  <c r="V108" i="44"/>
  <c r="G117" i="44"/>
  <c r="BN113" i="46"/>
  <c r="BL108" i="44"/>
  <c r="BP109" i="44"/>
  <c r="M29" i="44"/>
  <c r="V40" i="44"/>
  <c r="AN47" i="44"/>
  <c r="AH52" i="44"/>
  <c r="AU56" i="44"/>
  <c r="AT61" i="44"/>
  <c r="AT63" i="44"/>
  <c r="AV66" i="44"/>
  <c r="AA71" i="44"/>
  <c r="L85" i="44"/>
  <c r="AA87" i="44"/>
  <c r="E92" i="44"/>
  <c r="E104" i="44"/>
  <c r="AO106" i="44"/>
  <c r="AC107" i="44"/>
  <c r="J113" i="44"/>
  <c r="C95" i="46"/>
  <c r="C95" i="44" s="1"/>
  <c r="C123" i="46"/>
  <c r="C123" i="44" s="1"/>
  <c r="O32" i="44"/>
  <c r="AG41" i="44"/>
  <c r="F49" i="44"/>
  <c r="BJ53" i="44"/>
  <c r="O58" i="44"/>
  <c r="J62" i="44"/>
  <c r="BJ63" i="44"/>
  <c r="BL66" i="44"/>
  <c r="BB72" i="44"/>
  <c r="BH74" i="44"/>
  <c r="AQ78" i="44"/>
  <c r="L83" i="44"/>
  <c r="BC90" i="44"/>
  <c r="AK94" i="44"/>
  <c r="AV95" i="44"/>
  <c r="BE96" i="44"/>
  <c r="AB97" i="44"/>
  <c r="BC99" i="44"/>
  <c r="M101" i="44"/>
  <c r="BJ101" i="44"/>
  <c r="BN102" i="44"/>
  <c r="G104" i="44"/>
  <c r="P105" i="44"/>
  <c r="S106" i="44"/>
  <c r="AY106" i="44"/>
  <c r="J108" i="44"/>
  <c r="R110" i="44"/>
  <c r="AQ112" i="44"/>
  <c r="BF113" i="44"/>
  <c r="Q115" i="44"/>
  <c r="AR115" i="44"/>
  <c r="BK118" i="44"/>
  <c r="AO123" i="44"/>
  <c r="BI124" i="44"/>
  <c r="AS107" i="44"/>
  <c r="AQ94" i="44"/>
  <c r="Y106" i="44"/>
  <c r="A61" i="44"/>
  <c r="A99" i="44"/>
  <c r="A119" i="44"/>
  <c r="A152" i="44"/>
  <c r="C61" i="46"/>
  <c r="C61" i="44" s="1"/>
  <c r="C106" i="46"/>
  <c r="C106" i="44" s="1"/>
  <c r="R39" i="44"/>
  <c r="L46" i="44"/>
  <c r="AL51" i="44"/>
  <c r="AQ55" i="44"/>
  <c r="AJ59" i="44"/>
  <c r="N63" i="44"/>
  <c r="X66" i="44"/>
  <c r="S69" i="44"/>
  <c r="I73" i="44"/>
  <c r="AS76" i="44"/>
  <c r="AH80" i="44"/>
  <c r="AG84" i="44"/>
  <c r="AZ87" i="44"/>
  <c r="BQ92" i="44"/>
  <c r="E94" i="44"/>
  <c r="BO94" i="44"/>
  <c r="BK95" i="44"/>
  <c r="BM96" i="44"/>
  <c r="AZ97" i="44"/>
  <c r="I100" i="44"/>
  <c r="AC101" i="44"/>
  <c r="Y102" i="44"/>
  <c r="W104" i="44"/>
  <c r="AN105" i="44"/>
  <c r="AE106" i="44"/>
  <c r="E107" i="44"/>
  <c r="AU107" i="44"/>
  <c r="R108" i="44"/>
  <c r="BB109" i="44"/>
  <c r="AB111" i="44"/>
  <c r="BG112" i="44"/>
  <c r="AJ113" i="44"/>
  <c r="BP113" i="44"/>
  <c r="AU114" i="44"/>
  <c r="AA115" i="44"/>
  <c r="BG115" i="44"/>
  <c r="AS116" i="44"/>
  <c r="R117" i="44"/>
  <c r="BF117" i="44"/>
  <c r="AM118" i="44"/>
  <c r="Q119" i="44"/>
  <c r="BM119" i="44"/>
  <c r="AQ120" i="44"/>
  <c r="BB123" i="44"/>
  <c r="R124" i="44"/>
  <c r="U127" i="44"/>
  <c r="AG128" i="44"/>
  <c r="BG134" i="44"/>
  <c r="AX136" i="44"/>
  <c r="AP141" i="44"/>
  <c r="I143" i="44"/>
  <c r="BE143" i="44"/>
  <c r="W149" i="44"/>
  <c r="D109" i="44"/>
  <c r="BO9" i="46"/>
  <c r="C97" i="46"/>
  <c r="C97" i="44" s="1"/>
  <c r="K109" i="44"/>
  <c r="AY111" i="44"/>
  <c r="AK123" i="44"/>
  <c r="K135" i="44"/>
  <c r="V136" i="44"/>
  <c r="L140" i="44"/>
  <c r="V141" i="44"/>
  <c r="BI143" i="44"/>
  <c r="A122" i="44"/>
  <c r="AJ66" i="44"/>
  <c r="BP114" i="44"/>
  <c r="AL121" i="44"/>
  <c r="BI123" i="44"/>
  <c r="BL128" i="44"/>
  <c r="W132" i="44"/>
  <c r="AI133" i="44"/>
  <c r="AX142" i="44"/>
  <c r="C122" i="46"/>
  <c r="C122" i="44" s="1"/>
  <c r="AC105" i="44"/>
  <c r="AM110" i="44"/>
  <c r="S111" i="44"/>
  <c r="H115" i="44"/>
  <c r="AF115" i="44"/>
  <c r="BO118" i="44"/>
  <c r="Z120" i="44"/>
  <c r="F121" i="44"/>
  <c r="J122" i="44"/>
  <c r="BN122" i="44"/>
  <c r="AR125" i="44"/>
  <c r="AV126" i="44"/>
  <c r="AV128" i="44"/>
  <c r="H130" i="44"/>
  <c r="S133" i="44"/>
  <c r="AI135" i="44"/>
  <c r="AT136" i="44"/>
  <c r="AW137" i="44"/>
  <c r="BA138" i="44"/>
  <c r="BQ138" i="44"/>
  <c r="AZ140" i="44"/>
  <c r="U143" i="44"/>
  <c r="AN146" i="44"/>
  <c r="AR147" i="44"/>
  <c r="BH147" i="44"/>
  <c r="AI149" i="44"/>
  <c r="AY149" i="44"/>
  <c r="J151" i="44"/>
  <c r="N152" i="44"/>
  <c r="U154" i="44"/>
  <c r="D156" i="44"/>
  <c r="BD157" i="44"/>
  <c r="S158" i="44"/>
  <c r="BG158" i="44"/>
  <c r="G159" i="44"/>
  <c r="J160" i="44"/>
  <c r="AX162" i="44"/>
  <c r="K163" i="44"/>
  <c r="AW165" i="44"/>
  <c r="AS166" i="44"/>
  <c r="K167" i="44"/>
  <c r="AA167" i="44"/>
  <c r="F168" i="44"/>
  <c r="J169" i="44"/>
  <c r="Z169" i="44"/>
  <c r="BF169" i="44"/>
  <c r="AT170" i="44"/>
  <c r="AB171" i="44"/>
  <c r="AA109" i="44"/>
  <c r="O108" i="44"/>
  <c r="BF120" i="44"/>
  <c r="AP122" i="44"/>
  <c r="A137" i="44"/>
  <c r="F136" i="44"/>
  <c r="I137" i="44"/>
  <c r="BH145" i="44"/>
  <c r="AJ147" i="44"/>
  <c r="AE150" i="44"/>
  <c r="D116" i="44"/>
  <c r="D125" i="44"/>
  <c r="C103" i="46"/>
  <c r="C103" i="44" s="1"/>
  <c r="AR114" i="44"/>
  <c r="BE124" i="44"/>
  <c r="D129" i="44"/>
  <c r="AZ129" i="44"/>
  <c r="O132" i="44"/>
  <c r="BK134" i="44"/>
  <c r="AU150" i="44"/>
  <c r="A103" i="44"/>
  <c r="C137" i="46"/>
  <c r="C137" i="44" s="1"/>
  <c r="W78" i="44"/>
  <c r="BH116" i="44"/>
  <c r="AE117" i="44"/>
  <c r="AF126" i="44"/>
  <c r="AZ127" i="44"/>
  <c r="P128" i="44"/>
  <c r="AN128" i="44"/>
  <c r="S135" i="44"/>
  <c r="AD136" i="44"/>
  <c r="U138" i="44"/>
  <c r="AK138" i="44"/>
  <c r="X139" i="44"/>
  <c r="T140" i="44"/>
  <c r="AD141" i="44"/>
  <c r="AP142" i="44"/>
  <c r="BD146" i="44"/>
  <c r="AZ147" i="44"/>
  <c r="AF148" i="44"/>
  <c r="AP151" i="44"/>
  <c r="I153" i="44"/>
  <c r="BM153" i="44"/>
  <c r="AG155" i="44"/>
  <c r="AZ156" i="44"/>
  <c r="AY158" i="44"/>
  <c r="AM159" i="44"/>
  <c r="AP162" i="44"/>
  <c r="AU164" i="44"/>
  <c r="Y165" i="44"/>
  <c r="BQ166" i="44"/>
  <c r="BN169" i="44"/>
  <c r="R173" i="44"/>
  <c r="BK108" i="44"/>
  <c r="H126" i="44"/>
  <c r="A142" i="44"/>
  <c r="AL96" i="44"/>
  <c r="BQ123" i="44"/>
  <c r="BD130" i="44"/>
  <c r="AA131" i="44"/>
  <c r="BA143" i="44"/>
  <c r="D147" i="44"/>
  <c r="P148" i="44"/>
  <c r="A92" i="44"/>
  <c r="A120" i="44"/>
  <c r="C83" i="46"/>
  <c r="C83" i="44" s="1"/>
  <c r="AX101" i="44"/>
  <c r="AQ109" i="44"/>
  <c r="BK110" i="44"/>
  <c r="AP120" i="44"/>
  <c r="I124" i="44"/>
  <c r="T125" i="44"/>
  <c r="AY131" i="44"/>
  <c r="AA133" i="44"/>
  <c r="BO133" i="44"/>
  <c r="AU134" i="44"/>
  <c r="AQ135" i="44"/>
  <c r="BG135" i="44"/>
  <c r="BI138" i="44"/>
  <c r="BH140" i="44"/>
  <c r="BB141" i="44"/>
  <c r="AF146" i="44"/>
  <c r="AA149" i="44"/>
  <c r="BG149" i="44"/>
  <c r="BJ152" i="44"/>
  <c r="AO153" i="44"/>
  <c r="M154" i="44"/>
  <c r="AS154" i="44"/>
  <c r="AW155" i="44"/>
  <c r="BM155" i="44"/>
  <c r="K158" i="44"/>
  <c r="BC159" i="44"/>
  <c r="Z160" i="44"/>
  <c r="AX160" i="44"/>
  <c r="BF162" i="44"/>
  <c r="BG163" i="44"/>
  <c r="G164" i="44"/>
  <c r="BK164" i="44"/>
  <c r="A84" i="27"/>
  <c r="A86" i="44"/>
  <c r="A112" i="27"/>
  <c r="A114" i="44"/>
  <c r="C114" i="46"/>
  <c r="C114" i="44" s="1"/>
  <c r="BM114" i="46"/>
  <c r="BM114" i="44"/>
  <c r="BE125" i="46"/>
  <c r="BE125" i="44"/>
  <c r="BC151" i="46"/>
  <c r="BC151" i="44"/>
  <c r="M157" i="46"/>
  <c r="M157" i="44"/>
  <c r="AK157" i="46"/>
  <c r="AK157" i="44"/>
  <c r="BA157" i="46"/>
  <c r="BA157" i="44"/>
  <c r="AB159" i="46"/>
  <c r="AB159" i="44"/>
  <c r="AQ161" i="46"/>
  <c r="AQ161" i="44"/>
  <c r="AB164" i="46"/>
  <c r="AB164" i="44"/>
  <c r="N165" i="46"/>
  <c r="N165" i="44"/>
  <c r="S170" i="46"/>
  <c r="S170" i="44"/>
  <c r="AA170" i="46"/>
  <c r="AA170" i="44"/>
  <c r="AQ170" i="46"/>
  <c r="AQ170" i="44"/>
  <c r="Y171" i="46"/>
  <c r="Y171" i="44"/>
  <c r="BK173" i="46"/>
  <c r="BK173" i="44"/>
  <c r="S174" i="46"/>
  <c r="S174" i="44"/>
  <c r="H176" i="46"/>
  <c r="H176" i="44"/>
  <c r="BD176" i="46"/>
  <c r="BD176" i="44"/>
  <c r="L177" i="46"/>
  <c r="L177" i="44"/>
  <c r="AB177" i="46"/>
  <c r="AB177" i="44"/>
  <c r="M180" i="46"/>
  <c r="M180" i="44"/>
  <c r="AI168" i="44"/>
  <c r="AM169" i="44"/>
  <c r="AM173" i="44"/>
  <c r="M182" i="44"/>
  <c r="AR89" i="46"/>
  <c r="AR89" i="44"/>
  <c r="BQ115" i="46"/>
  <c r="BQ115" i="44"/>
  <c r="Q125" i="46"/>
  <c r="Q125" i="44"/>
  <c r="BQ128" i="46"/>
  <c r="BQ128" i="44"/>
  <c r="AF133" i="46"/>
  <c r="AF133" i="44"/>
  <c r="Q140" i="46"/>
  <c r="Q140" i="44"/>
  <c r="E144" i="46"/>
  <c r="E144" i="44"/>
  <c r="AS144" i="46"/>
  <c r="AS144" i="44"/>
  <c r="L150" i="46"/>
  <c r="L150" i="44"/>
  <c r="O151" i="46"/>
  <c r="O151" i="44"/>
  <c r="F155" i="46"/>
  <c r="F155" i="44"/>
  <c r="AD155" i="46"/>
  <c r="AD155" i="44"/>
  <c r="BM156" i="46"/>
  <c r="BM156" i="44"/>
  <c r="BD158" i="46"/>
  <c r="BD158" i="44"/>
  <c r="D159" i="46"/>
  <c r="D159" i="44"/>
  <c r="G160" i="46"/>
  <c r="G160" i="44"/>
  <c r="S161" i="46"/>
  <c r="S161" i="44"/>
  <c r="AI161" i="46"/>
  <c r="AI161" i="44"/>
  <c r="O162" i="46"/>
  <c r="O162" i="44"/>
  <c r="AM162" i="46"/>
  <c r="AM162" i="44"/>
  <c r="AN163" i="46"/>
  <c r="AN163" i="44"/>
  <c r="BL163" i="46"/>
  <c r="BL163" i="44"/>
  <c r="BB165" i="46"/>
  <c r="BB165" i="44"/>
  <c r="J166" i="46"/>
  <c r="J166" i="44"/>
  <c r="Z166" i="46"/>
  <c r="Z166" i="44"/>
  <c r="AX166" i="46"/>
  <c r="AX166" i="44"/>
  <c r="AA168" i="46"/>
  <c r="AA168" i="44"/>
  <c r="BK169" i="46"/>
  <c r="BK169" i="44"/>
  <c r="AG171" i="46"/>
  <c r="AG171" i="44"/>
  <c r="U172" i="46"/>
  <c r="U172" i="44"/>
  <c r="W173" i="46"/>
  <c r="W173" i="44"/>
  <c r="BO174" i="46"/>
  <c r="BO174" i="44"/>
  <c r="G175" i="46"/>
  <c r="G175" i="44"/>
  <c r="AF176" i="46"/>
  <c r="AF176" i="44"/>
  <c r="T177" i="46"/>
  <c r="T177" i="44"/>
  <c r="AZ177" i="46"/>
  <c r="AZ177" i="44"/>
  <c r="A154" i="44"/>
  <c r="S82" i="44"/>
  <c r="AH123" i="44"/>
  <c r="BJ155" i="44"/>
  <c r="AJ164" i="44"/>
  <c r="AN167" i="44"/>
  <c r="AA174" i="44"/>
  <c r="BC175" i="44"/>
  <c r="AN176" i="44"/>
  <c r="L89" i="44"/>
  <c r="AO107" i="44"/>
  <c r="AD113" i="44"/>
  <c r="F137" i="44"/>
  <c r="BK142" i="44"/>
  <c r="Z143" i="44"/>
  <c r="BN143" i="44"/>
  <c r="D150" i="44"/>
  <c r="AL155" i="44"/>
  <c r="AE160" i="44"/>
  <c r="X163" i="44"/>
  <c r="O169" i="44"/>
  <c r="Q171" i="44"/>
  <c r="O173" i="44"/>
  <c r="AU175" i="44"/>
  <c r="AO179" i="44"/>
  <c r="AG181" i="44"/>
  <c r="AO183" i="44"/>
  <c r="U184" i="44"/>
  <c r="AF187" i="44"/>
  <c r="BL187" i="44"/>
  <c r="O191" i="44"/>
  <c r="AM191" i="44"/>
  <c r="AI192" i="44"/>
  <c r="BG192" i="44"/>
  <c r="Z196" i="44"/>
  <c r="T89" i="46"/>
  <c r="T89" i="44"/>
  <c r="BQ148" i="46"/>
  <c r="BQ148" i="44"/>
  <c r="AB150" i="46"/>
  <c r="AB150" i="44"/>
  <c r="AM151" i="46"/>
  <c r="AM151" i="44"/>
  <c r="N153" i="46"/>
  <c r="N153" i="44"/>
  <c r="AV158" i="46"/>
  <c r="AV158" i="44"/>
  <c r="AM160" i="46"/>
  <c r="AM160" i="44"/>
  <c r="BC160" i="46"/>
  <c r="BC160" i="44"/>
  <c r="BK162" i="46"/>
  <c r="BK162" i="44"/>
  <c r="D164" i="46"/>
  <c r="D164" i="44"/>
  <c r="R166" i="46"/>
  <c r="R166" i="44"/>
  <c r="AH166" i="46"/>
  <c r="AH166" i="44"/>
  <c r="X167" i="46"/>
  <c r="X167" i="44"/>
  <c r="AU169" i="46"/>
  <c r="AU169" i="44"/>
  <c r="AU173" i="46"/>
  <c r="AU173" i="44"/>
  <c r="X176" i="46"/>
  <c r="X176" i="44"/>
  <c r="AR150" i="44"/>
  <c r="K168" i="44"/>
  <c r="E172" i="44"/>
  <c r="AC172" i="44"/>
  <c r="BP177" i="44"/>
  <c r="Y179" i="44"/>
  <c r="AY82" i="44"/>
  <c r="BI87" i="44"/>
  <c r="AU94" i="44"/>
  <c r="Q107" i="44"/>
  <c r="T112" i="44"/>
  <c r="AW116" i="44"/>
  <c r="AC148" i="44"/>
  <c r="BI148" i="44"/>
  <c r="AJ150" i="44"/>
  <c r="F153" i="44"/>
  <c r="N155" i="44"/>
  <c r="AC157" i="44"/>
  <c r="H158" i="44"/>
  <c r="AF158" i="44"/>
  <c r="W160" i="44"/>
  <c r="AL165" i="44"/>
  <c r="BD167" i="44"/>
  <c r="AE169" i="44"/>
  <c r="AI170" i="44"/>
  <c r="BG170" i="44"/>
  <c r="BQ172" i="44"/>
  <c r="BC173" i="44"/>
  <c r="O175" i="44"/>
  <c r="P176" i="44"/>
  <c r="AV178" i="44"/>
  <c r="BQ182" i="44"/>
  <c r="BM183" i="44"/>
  <c r="BD185" i="44"/>
  <c r="AF90" i="46"/>
  <c r="AF90" i="44"/>
  <c r="L112" i="46"/>
  <c r="L112" i="44"/>
  <c r="AK128" i="46"/>
  <c r="AK128" i="44"/>
  <c r="BH150" i="46"/>
  <c r="BH150" i="44"/>
  <c r="BP150" i="46"/>
  <c r="BP150" i="44"/>
  <c r="AD153" i="46"/>
  <c r="AD153" i="44"/>
  <c r="BB155" i="46"/>
  <c r="BB155" i="44"/>
  <c r="V165" i="46"/>
  <c r="V165" i="44"/>
  <c r="AT165" i="46"/>
  <c r="AT165" i="44"/>
  <c r="C166" i="46"/>
  <c r="C166" i="44" s="1"/>
  <c r="A166" i="44"/>
  <c r="H167" i="46"/>
  <c r="H167" i="44"/>
  <c r="S168" i="46"/>
  <c r="S168" i="44"/>
  <c r="AQ168" i="46"/>
  <c r="AQ168" i="44"/>
  <c r="AY168" i="46"/>
  <c r="AY168" i="44"/>
  <c r="BG168" i="46"/>
  <c r="BG168" i="44"/>
  <c r="G169" i="46"/>
  <c r="G169" i="44"/>
  <c r="W169" i="46"/>
  <c r="W169" i="44"/>
  <c r="BC169" i="46"/>
  <c r="BC169" i="44"/>
  <c r="BO170" i="46"/>
  <c r="BO170" i="44"/>
  <c r="AW171" i="46"/>
  <c r="AW171" i="44"/>
  <c r="AS172" i="46"/>
  <c r="AS172" i="44"/>
  <c r="BI172" i="46"/>
  <c r="BI172" i="44"/>
  <c r="G173" i="46"/>
  <c r="G173" i="44"/>
  <c r="AQ174" i="46"/>
  <c r="AQ174" i="44"/>
  <c r="AR177" i="46"/>
  <c r="AR177" i="44"/>
  <c r="BH177" i="46"/>
  <c r="BH177" i="44"/>
  <c r="BE179" i="46"/>
  <c r="BE179" i="44"/>
  <c r="BM107" i="44"/>
  <c r="X133" i="44"/>
  <c r="BK160" i="44"/>
  <c r="U180" i="44"/>
  <c r="AR78" i="44"/>
  <c r="BH112" i="44"/>
  <c r="BM125" i="44"/>
  <c r="BI139" i="44"/>
  <c r="C125" i="46"/>
  <c r="C125" i="44" s="1"/>
  <c r="AD97" i="44"/>
  <c r="AS126" i="44"/>
  <c r="P131" i="44"/>
  <c r="AS148" i="44"/>
  <c r="X158" i="44"/>
  <c r="AR159" i="44"/>
  <c r="BP159" i="44"/>
  <c r="K161" i="44"/>
  <c r="AE162" i="44"/>
  <c r="BC162" i="44"/>
  <c r="BP164" i="44"/>
  <c r="BN166" i="44"/>
  <c r="I171" i="44"/>
  <c r="AE173" i="44"/>
  <c r="D177" i="44"/>
  <c r="Q179" i="44"/>
  <c r="AW181" i="44"/>
  <c r="AS182" i="44"/>
  <c r="BI184" i="44"/>
  <c r="H185" i="44"/>
  <c r="AZ186" i="44"/>
  <c r="AY190" i="44"/>
  <c r="M199" i="44"/>
  <c r="AK199" i="44"/>
  <c r="G77" i="46"/>
  <c r="G77" i="44"/>
  <c r="W77" i="46"/>
  <c r="W77" i="44"/>
  <c r="BI70" i="44"/>
  <c r="BC142" i="44"/>
  <c r="U157" i="44"/>
  <c r="BH159" i="44"/>
  <c r="BG161" i="44"/>
  <c r="G162" i="44"/>
  <c r="AF163" i="44"/>
  <c r="AY170" i="44"/>
  <c r="M172" i="44"/>
  <c r="AK172" i="44"/>
  <c r="BG174" i="44"/>
  <c r="AE175" i="44"/>
  <c r="AV176" i="44"/>
  <c r="E180" i="44"/>
  <c r="AK180" i="44"/>
  <c r="BQ180" i="44"/>
  <c r="Q181" i="44"/>
  <c r="U182" i="44"/>
  <c r="BI182" i="44"/>
  <c r="W193" i="44"/>
  <c r="A125" i="44"/>
  <c r="C138" i="46"/>
  <c r="C138" i="44" s="1"/>
  <c r="AK87" i="44"/>
  <c r="W94" i="44"/>
  <c r="AG107" i="44"/>
  <c r="BE107" i="44"/>
  <c r="L110" i="44"/>
  <c r="D112" i="44"/>
  <c r="AF135" i="44"/>
  <c r="BJ137" i="44"/>
  <c r="AH143" i="44"/>
  <c r="E148" i="44"/>
  <c r="BA148" i="44"/>
  <c r="G151" i="44"/>
  <c r="AT155" i="44"/>
  <c r="BL158" i="44"/>
  <c r="AJ159" i="44"/>
  <c r="W162" i="44"/>
  <c r="T164" i="44"/>
  <c r="F165" i="44"/>
  <c r="BF166" i="44"/>
  <c r="AO171" i="44"/>
  <c r="BE171" i="44"/>
  <c r="K174" i="44"/>
  <c r="AI174" i="44"/>
  <c r="H178" i="44"/>
  <c r="AF178" i="44"/>
  <c r="BI180" i="44"/>
  <c r="BM181" i="44"/>
  <c r="I183" i="44"/>
  <c r="E184" i="44"/>
  <c r="BA184" i="44"/>
  <c r="AV187" i="44"/>
  <c r="D188" i="44"/>
  <c r="AB188" i="44"/>
  <c r="AZ188" i="44"/>
  <c r="BK189" i="44"/>
  <c r="W191" i="44"/>
  <c r="AU191" i="44"/>
  <c r="AU193" i="44"/>
  <c r="O195" i="44"/>
  <c r="AP196" i="44"/>
  <c r="AX198" i="44"/>
  <c r="AQ82" i="46"/>
  <c r="AQ82" i="44"/>
  <c r="AW88" i="46"/>
  <c r="AW88" i="44"/>
  <c r="O94" i="46"/>
  <c r="O94" i="44"/>
  <c r="Y107" i="46"/>
  <c r="Y107" i="44"/>
  <c r="H135" i="46"/>
  <c r="H135" i="44"/>
  <c r="M148" i="46"/>
  <c r="M148" i="44"/>
  <c r="BB153" i="46"/>
  <c r="BB153" i="44"/>
  <c r="AS157" i="46"/>
  <c r="AS157" i="44"/>
  <c r="AZ159" i="46"/>
  <c r="AZ159" i="44"/>
  <c r="AV163" i="46"/>
  <c r="AV163" i="44"/>
  <c r="AZ164" i="46"/>
  <c r="AZ164" i="44"/>
  <c r="AV167" i="46"/>
  <c r="AV167" i="44"/>
  <c r="W175" i="46"/>
  <c r="W175" i="44"/>
  <c r="AM175" i="46"/>
  <c r="AM175" i="44"/>
  <c r="BK175" i="46"/>
  <c r="BK175" i="44"/>
  <c r="P178" i="46"/>
  <c r="P178" i="44"/>
  <c r="X178" i="46"/>
  <c r="X178" i="44"/>
  <c r="AN178" i="46"/>
  <c r="AN178" i="44"/>
  <c r="BD178" i="46"/>
  <c r="BD178" i="44"/>
  <c r="BL178" i="46"/>
  <c r="BL178" i="44"/>
  <c r="I179" i="46"/>
  <c r="I179" i="44"/>
  <c r="AG179" i="46"/>
  <c r="AG179" i="44"/>
  <c r="AS180" i="46"/>
  <c r="AS180" i="44"/>
  <c r="BA180" i="46"/>
  <c r="BA180" i="44"/>
  <c r="I181" i="46"/>
  <c r="I181" i="44"/>
  <c r="Y181" i="46"/>
  <c r="Y181" i="44"/>
  <c r="AO181" i="46"/>
  <c r="AO181" i="44"/>
  <c r="BE181" i="46"/>
  <c r="BE181" i="44"/>
  <c r="E182" i="46"/>
  <c r="E182" i="44"/>
  <c r="AC182" i="46"/>
  <c r="AC182" i="44"/>
  <c r="AK182" i="46"/>
  <c r="AK182" i="44"/>
  <c r="BA182" i="46"/>
  <c r="BA182" i="44"/>
  <c r="Q183" i="46"/>
  <c r="Q183" i="44"/>
  <c r="Y183" i="46"/>
  <c r="Y183" i="44"/>
  <c r="AW183" i="46"/>
  <c r="AW183" i="44"/>
  <c r="BE183" i="46"/>
  <c r="BE183" i="44"/>
  <c r="M184" i="46"/>
  <c r="M184" i="44"/>
  <c r="AC184" i="46"/>
  <c r="AC184" i="44"/>
  <c r="AS184" i="46"/>
  <c r="AS184" i="44"/>
  <c r="BQ184" i="46"/>
  <c r="BQ184" i="44"/>
  <c r="P185" i="46"/>
  <c r="P185" i="44"/>
  <c r="X185" i="46"/>
  <c r="X185" i="44"/>
  <c r="AF185" i="46"/>
  <c r="AF185" i="44"/>
  <c r="AV185" i="46"/>
  <c r="AV185" i="44"/>
  <c r="D186" i="46"/>
  <c r="D186" i="44"/>
  <c r="L186" i="46"/>
  <c r="L186" i="44"/>
  <c r="AJ186" i="46"/>
  <c r="AJ186" i="44"/>
  <c r="BH186" i="46"/>
  <c r="BH186" i="44"/>
  <c r="BP186" i="46"/>
  <c r="BP186" i="44"/>
  <c r="H187" i="46"/>
  <c r="H187" i="44"/>
  <c r="P187" i="46"/>
  <c r="P187" i="44"/>
  <c r="X187" i="46"/>
  <c r="X187" i="44"/>
  <c r="BD187" i="46"/>
  <c r="BD187" i="44"/>
  <c r="L188" i="46"/>
  <c r="L188" i="44"/>
  <c r="T188" i="46"/>
  <c r="T188" i="44"/>
  <c r="AR188" i="46"/>
  <c r="AR188" i="44"/>
  <c r="BH188" i="46"/>
  <c r="BH188" i="44"/>
  <c r="BP188" i="46"/>
  <c r="BP188" i="44"/>
  <c r="G189" i="46"/>
  <c r="G189" i="44"/>
  <c r="W189" i="46"/>
  <c r="W189" i="44"/>
  <c r="AE189" i="46"/>
  <c r="AE189" i="44"/>
  <c r="AM189" i="46"/>
  <c r="AM189" i="44"/>
  <c r="AU189" i="46"/>
  <c r="AU189" i="44"/>
  <c r="S190" i="46"/>
  <c r="S190" i="44"/>
  <c r="AI190" i="46"/>
  <c r="AI190" i="44"/>
  <c r="AQ190" i="46"/>
  <c r="AQ190" i="44"/>
  <c r="BG190" i="46"/>
  <c r="BG190" i="44"/>
  <c r="G191" i="46"/>
  <c r="G191" i="44"/>
  <c r="AE191" i="46"/>
  <c r="AE191" i="44"/>
  <c r="BC191" i="46"/>
  <c r="BC191" i="44"/>
  <c r="BK191" i="46"/>
  <c r="BK191" i="44"/>
  <c r="K192" i="46"/>
  <c r="K192" i="44"/>
  <c r="S192" i="46"/>
  <c r="S192" i="44"/>
  <c r="AA192" i="46"/>
  <c r="AA192" i="44"/>
  <c r="AQ192" i="46"/>
  <c r="AQ192" i="44"/>
  <c r="AY192" i="46"/>
  <c r="AY192" i="44"/>
  <c r="G193" i="46"/>
  <c r="G193" i="44"/>
  <c r="AE193" i="46"/>
  <c r="AE193" i="44"/>
  <c r="AM193" i="46"/>
  <c r="AM193" i="44"/>
  <c r="BK193" i="46"/>
  <c r="BK193" i="44"/>
  <c r="K194" i="46"/>
  <c r="K194" i="44"/>
  <c r="S194" i="46"/>
  <c r="S194" i="44"/>
  <c r="AA194" i="46"/>
  <c r="AA194" i="44"/>
  <c r="AY194" i="46"/>
  <c r="AY194" i="44"/>
  <c r="BG194" i="46"/>
  <c r="BG194" i="44"/>
  <c r="BO194" i="46"/>
  <c r="BO194" i="44"/>
  <c r="G195" i="46"/>
  <c r="G195" i="44"/>
  <c r="AE195" i="46"/>
  <c r="AE195" i="44"/>
  <c r="AM195" i="46"/>
  <c r="AM195" i="44"/>
  <c r="AU195" i="46"/>
  <c r="AU195" i="44"/>
  <c r="BK195" i="46"/>
  <c r="BK195" i="44"/>
  <c r="R196" i="46"/>
  <c r="R196" i="44"/>
  <c r="AX196" i="46"/>
  <c r="AX196" i="44"/>
  <c r="BN196" i="46"/>
  <c r="BN196" i="44"/>
  <c r="F197" i="46"/>
  <c r="F197" i="44"/>
  <c r="N197" i="46"/>
  <c r="N197" i="44"/>
  <c r="V197" i="46"/>
  <c r="V197" i="44"/>
  <c r="AD197" i="46"/>
  <c r="AD197" i="44"/>
  <c r="AT197" i="46"/>
  <c r="AT197" i="44"/>
  <c r="BB197" i="46"/>
  <c r="BB197" i="44"/>
  <c r="BJ197" i="46"/>
  <c r="BJ197" i="44"/>
  <c r="J198" i="46"/>
  <c r="J198" i="44"/>
  <c r="AP198" i="46"/>
  <c r="AP198" i="44"/>
  <c r="BN198" i="46"/>
  <c r="BN198" i="44"/>
  <c r="U199" i="46"/>
  <c r="U199" i="44"/>
  <c r="AC199" i="46"/>
  <c r="AC199" i="44"/>
  <c r="AS199" i="46"/>
  <c r="AS199" i="44"/>
  <c r="BA199" i="46"/>
  <c r="BA199" i="44"/>
  <c r="BI199" i="46"/>
  <c r="BI199" i="44"/>
  <c r="BQ199" i="46"/>
  <c r="BQ199" i="44"/>
  <c r="I200" i="46"/>
  <c r="I200" i="44"/>
  <c r="Q200" i="46"/>
  <c r="Q200" i="44"/>
  <c r="Y200" i="46"/>
  <c r="Y200" i="44"/>
  <c r="AO200" i="46"/>
  <c r="AO200" i="44"/>
  <c r="AW200" i="46"/>
  <c r="AW200" i="44"/>
  <c r="BE200" i="46"/>
  <c r="BE200" i="44"/>
  <c r="S201" i="46"/>
  <c r="S201" i="44"/>
  <c r="AA201" i="46"/>
  <c r="AA201" i="44"/>
  <c r="AY201" i="46"/>
  <c r="AY201" i="44"/>
  <c r="BG201" i="46"/>
  <c r="BG201" i="44"/>
  <c r="O202" i="46"/>
  <c r="O202" i="44"/>
  <c r="AM202" i="46"/>
  <c r="AM202" i="44"/>
  <c r="AU202" i="46"/>
  <c r="AU202" i="44"/>
  <c r="Z203" i="46"/>
  <c r="Z203" i="44"/>
  <c r="AH203" i="46"/>
  <c r="AH203" i="44"/>
  <c r="AP203" i="46"/>
  <c r="AP203" i="44"/>
  <c r="AX203" i="46"/>
  <c r="AX203" i="44"/>
  <c r="F204" i="46"/>
  <c r="F204" i="44"/>
  <c r="N204" i="46"/>
  <c r="N204" i="44"/>
  <c r="AD204" i="46"/>
  <c r="AD204" i="44"/>
  <c r="AL204" i="46"/>
  <c r="AL204" i="44"/>
  <c r="AT204" i="46"/>
  <c r="AT204" i="44"/>
  <c r="Y205" i="46"/>
  <c r="Y205" i="44"/>
  <c r="AG205" i="46"/>
  <c r="AG205" i="44"/>
  <c r="AO205" i="46"/>
  <c r="AO205" i="44"/>
  <c r="AW205" i="46"/>
  <c r="AW205" i="44"/>
  <c r="BM205" i="46"/>
  <c r="BM205" i="44"/>
  <c r="M206" i="46"/>
  <c r="M206" i="44"/>
  <c r="AC206" i="46"/>
  <c r="AC206" i="44"/>
  <c r="AK206" i="46"/>
  <c r="AK206" i="44"/>
  <c r="BA206" i="46"/>
  <c r="BA206" i="44"/>
  <c r="BQ206" i="46"/>
  <c r="BQ206" i="44"/>
  <c r="H207" i="46"/>
  <c r="H207" i="44"/>
  <c r="P207" i="46"/>
  <c r="P207" i="44"/>
  <c r="X207" i="46"/>
  <c r="X207" i="44"/>
  <c r="AF207" i="46"/>
  <c r="AF207" i="44"/>
  <c r="AN207" i="46"/>
  <c r="AN207" i="44"/>
  <c r="BD207" i="46"/>
  <c r="BD207" i="44"/>
  <c r="BL207" i="46"/>
  <c r="BL207" i="44"/>
  <c r="Q89" i="44"/>
  <c r="L92" i="44"/>
  <c r="AZ94" i="44"/>
  <c r="AT95" i="44"/>
  <c r="BG97" i="44"/>
  <c r="Z103" i="44"/>
  <c r="R106" i="44"/>
  <c r="AT107" i="44"/>
  <c r="AW108" i="44"/>
  <c r="E109" i="44"/>
  <c r="Q110" i="44"/>
  <c r="K113" i="44"/>
  <c r="H119" i="44"/>
  <c r="AB120" i="44"/>
  <c r="AI28" i="44"/>
  <c r="D94" i="44"/>
  <c r="V95" i="44"/>
  <c r="BH101" i="44"/>
  <c r="A75" i="44"/>
  <c r="BD68" i="44"/>
  <c r="BF75" i="44"/>
  <c r="G81" i="44"/>
  <c r="C77" i="46"/>
  <c r="C77" i="44" s="1"/>
  <c r="AR67" i="44"/>
  <c r="Y71" i="46"/>
  <c r="Y71" i="44"/>
  <c r="M70" i="44"/>
  <c r="AU77" i="44"/>
  <c r="BA79" i="44"/>
  <c r="AF82" i="44"/>
  <c r="W86" i="44"/>
  <c r="J87" i="44"/>
  <c r="AX87" i="44"/>
  <c r="K74" i="44"/>
  <c r="BO76" i="44"/>
  <c r="BI79" i="44"/>
  <c r="AN82" i="44"/>
  <c r="C89" i="46"/>
  <c r="C89" i="44" s="1"/>
  <c r="U70" i="44"/>
  <c r="H80" i="44"/>
  <c r="BM89" i="44"/>
  <c r="P91" i="44"/>
  <c r="T92" i="44"/>
  <c r="H93" i="44"/>
  <c r="BH94" i="44"/>
  <c r="H96" i="44"/>
  <c r="N99" i="44"/>
  <c r="AF100" i="44"/>
  <c r="BD102" i="44"/>
  <c r="AU105" i="44"/>
  <c r="AO110" i="44"/>
  <c r="M111" i="44"/>
  <c r="AO112" i="44"/>
  <c r="BB116" i="44"/>
  <c r="AC118" i="44"/>
  <c r="O77" i="46"/>
  <c r="O77" i="44"/>
  <c r="BK77" i="46"/>
  <c r="BK77" i="44"/>
  <c r="U79" i="46"/>
  <c r="U79" i="44"/>
  <c r="X80" i="46"/>
  <c r="X80" i="44"/>
  <c r="K85" i="46"/>
  <c r="K85" i="44"/>
  <c r="BK86" i="46"/>
  <c r="BK86" i="44"/>
  <c r="AO89" i="46"/>
  <c r="AO89" i="44"/>
  <c r="AK90" i="46"/>
  <c r="AK90" i="44"/>
  <c r="H91" i="46"/>
  <c r="H91" i="44"/>
  <c r="AV91" i="46"/>
  <c r="AV91" i="44"/>
  <c r="BD93" i="46"/>
  <c r="BD93" i="44"/>
  <c r="T94" i="46"/>
  <c r="T94" i="44"/>
  <c r="X96" i="46"/>
  <c r="X96" i="44"/>
  <c r="AT99" i="46"/>
  <c r="AT99" i="44"/>
  <c r="AF102" i="46"/>
  <c r="AF102" i="44"/>
  <c r="AV102" i="46"/>
  <c r="AV102" i="44"/>
  <c r="AX103" i="46"/>
  <c r="AX103" i="44"/>
  <c r="AP106" i="46"/>
  <c r="AP106" i="44"/>
  <c r="BF106" i="46"/>
  <c r="BF106" i="44"/>
  <c r="N107" i="46"/>
  <c r="N107" i="44"/>
  <c r="BB107" i="46"/>
  <c r="BB107" i="44"/>
  <c r="A106" i="27"/>
  <c r="C108" i="46"/>
  <c r="C108" i="44" s="1"/>
  <c r="AG112" i="46"/>
  <c r="AG112" i="44"/>
  <c r="BM112" i="46"/>
  <c r="BM112" i="44"/>
  <c r="AQ113" i="46"/>
  <c r="AQ113" i="44"/>
  <c r="F114" i="46"/>
  <c r="F114" i="44"/>
  <c r="AD114" i="46"/>
  <c r="AD114" i="44"/>
  <c r="AL114" i="46"/>
  <c r="AL114" i="44"/>
  <c r="BJ114" i="46"/>
  <c r="BJ114" i="44"/>
  <c r="R115" i="46"/>
  <c r="R115" i="44"/>
  <c r="Z115" i="46"/>
  <c r="Z115" i="44"/>
  <c r="AH115" i="46"/>
  <c r="AH115" i="44"/>
  <c r="BF115" i="46"/>
  <c r="BF115" i="44"/>
  <c r="BN115" i="46"/>
  <c r="BN115" i="44"/>
  <c r="N116" i="46"/>
  <c r="N116" i="44"/>
  <c r="V116" i="46"/>
  <c r="V116" i="44"/>
  <c r="AD116" i="46"/>
  <c r="AD116" i="44"/>
  <c r="BJ116" i="46"/>
  <c r="BJ116" i="44"/>
  <c r="A115" i="27"/>
  <c r="A117" i="44"/>
  <c r="I117" i="46"/>
  <c r="I117" i="44"/>
  <c r="Y117" i="46"/>
  <c r="Y117" i="44"/>
  <c r="AG117" i="46"/>
  <c r="AG117" i="44"/>
  <c r="AW117" i="46"/>
  <c r="AW117" i="44"/>
  <c r="BE117" i="46"/>
  <c r="BE117" i="44"/>
  <c r="E118" i="46"/>
  <c r="E118" i="44"/>
  <c r="M118" i="46"/>
  <c r="M118" i="44"/>
  <c r="AK118" i="46"/>
  <c r="AK118" i="44"/>
  <c r="BI118" i="46"/>
  <c r="BI118" i="44"/>
  <c r="P119" i="46"/>
  <c r="P119" i="44"/>
  <c r="X119" i="46"/>
  <c r="X119" i="44"/>
  <c r="AV119" i="46"/>
  <c r="AV119" i="44"/>
  <c r="BD119" i="46"/>
  <c r="BD119" i="44"/>
  <c r="BL119" i="46"/>
  <c r="BL119" i="44"/>
  <c r="L120" i="46"/>
  <c r="L120" i="44"/>
  <c r="T120" i="46"/>
  <c r="T120" i="44"/>
  <c r="AJ120" i="46"/>
  <c r="AJ120" i="44"/>
  <c r="AR120" i="46"/>
  <c r="AR120" i="44"/>
  <c r="AZ120" i="46"/>
  <c r="AZ120" i="44"/>
  <c r="H121" i="46"/>
  <c r="H121" i="44"/>
  <c r="P121" i="46"/>
  <c r="P121" i="44"/>
  <c r="X121" i="46"/>
  <c r="X121" i="44"/>
  <c r="AF121" i="46"/>
  <c r="AF121" i="44"/>
  <c r="AN121" i="46"/>
  <c r="AN121" i="44"/>
  <c r="AC111" i="46"/>
  <c r="AC111" i="44"/>
  <c r="I112" i="46"/>
  <c r="I112" i="44"/>
  <c r="S113" i="46"/>
  <c r="S113" i="44"/>
  <c r="AA113" i="46"/>
  <c r="AA113" i="44"/>
  <c r="AT116" i="46"/>
  <c r="AT116" i="44"/>
  <c r="BD82" i="44"/>
  <c r="AG89" i="44"/>
  <c r="AN91" i="44"/>
  <c r="BP94" i="44"/>
  <c r="AF96" i="44"/>
  <c r="AE98" i="44"/>
  <c r="AV100" i="44"/>
  <c r="AR101" i="44"/>
  <c r="H102" i="44"/>
  <c r="AD104" i="44"/>
  <c r="W105" i="44"/>
  <c r="BJ107" i="44"/>
  <c r="U109" i="44"/>
  <c r="AL116" i="44"/>
  <c r="BM117" i="44"/>
  <c r="BC77" i="46"/>
  <c r="BC77" i="44"/>
  <c r="BL82" i="46"/>
  <c r="BL82" i="44"/>
  <c r="G86" i="46"/>
  <c r="G86" i="44"/>
  <c r="Z87" i="46"/>
  <c r="Z87" i="44"/>
  <c r="BF87" i="46"/>
  <c r="BF87" i="44"/>
  <c r="AD88" i="46"/>
  <c r="AD88" i="44"/>
  <c r="AL88" i="46"/>
  <c r="AL88" i="44"/>
  <c r="BJ88" i="46"/>
  <c r="BJ88" i="44"/>
  <c r="AS90" i="46"/>
  <c r="AS90" i="44"/>
  <c r="AJ94" i="46"/>
  <c r="AJ94" i="44"/>
  <c r="AN96" i="46"/>
  <c r="AN96" i="44"/>
  <c r="G98" i="46"/>
  <c r="G98" i="44"/>
  <c r="AU98" i="46"/>
  <c r="AU98" i="44"/>
  <c r="BJ99" i="46"/>
  <c r="BJ99" i="44"/>
  <c r="A98" i="27"/>
  <c r="C100" i="46"/>
  <c r="C100" i="44" s="1"/>
  <c r="AB101" i="46"/>
  <c r="AB101" i="44"/>
  <c r="N104" i="46"/>
  <c r="N104" i="44"/>
  <c r="BB104" i="46"/>
  <c r="BB104" i="44"/>
  <c r="AE105" i="46"/>
  <c r="AE105" i="44"/>
  <c r="BC105" i="46"/>
  <c r="BC105" i="44"/>
  <c r="BK105" i="46"/>
  <c r="BK105" i="44"/>
  <c r="V107" i="46"/>
  <c r="V107" i="44"/>
  <c r="AD107" i="46"/>
  <c r="AD107" i="44"/>
  <c r="I108" i="46"/>
  <c r="I108" i="44"/>
  <c r="Y108" i="46"/>
  <c r="Y108" i="44"/>
  <c r="AO108" i="46"/>
  <c r="AO108" i="44"/>
  <c r="AS109" i="46"/>
  <c r="AS109" i="44"/>
  <c r="BA109" i="46"/>
  <c r="BA109" i="44"/>
  <c r="BQ109" i="46"/>
  <c r="BQ109" i="44"/>
  <c r="I110" i="46"/>
  <c r="I110" i="44"/>
  <c r="BE110" i="46"/>
  <c r="BE110" i="44"/>
  <c r="AS111" i="46"/>
  <c r="AS111" i="44"/>
  <c r="A115" i="44"/>
  <c r="AO69" i="44"/>
  <c r="AV73" i="44"/>
  <c r="AM77" i="44"/>
  <c r="O86" i="44"/>
  <c r="F88" i="44"/>
  <c r="BD91" i="44"/>
  <c r="AZ92" i="44"/>
  <c r="BB95" i="44"/>
  <c r="P100" i="44"/>
  <c r="Y112" i="44"/>
  <c r="N114" i="44"/>
  <c r="AP115" i="44"/>
  <c r="AN119" i="44"/>
  <c r="M79" i="46"/>
  <c r="M79" i="44"/>
  <c r="AI85" i="46"/>
  <c r="AI85" i="44"/>
  <c r="AQ85" i="46"/>
  <c r="AQ85" i="44"/>
  <c r="AE86" i="46"/>
  <c r="AE86" i="44"/>
  <c r="BC86" i="46"/>
  <c r="BC86" i="44"/>
  <c r="BB88" i="46"/>
  <c r="BB88" i="44"/>
  <c r="M90" i="46"/>
  <c r="M90" i="44"/>
  <c r="X91" i="46"/>
  <c r="X91" i="44"/>
  <c r="BL91" i="46"/>
  <c r="BL91" i="44"/>
  <c r="D92" i="46"/>
  <c r="D92" i="44"/>
  <c r="AJ92" i="46"/>
  <c r="AJ92" i="44"/>
  <c r="AR92" i="46"/>
  <c r="AR92" i="44"/>
  <c r="X93" i="46"/>
  <c r="X93" i="44"/>
  <c r="BL93" i="46"/>
  <c r="BL93" i="44"/>
  <c r="N95" i="46"/>
  <c r="N95" i="44"/>
  <c r="AD95" i="46"/>
  <c r="AD95" i="44"/>
  <c r="AL95" i="46"/>
  <c r="AL95" i="44"/>
  <c r="A94" i="27"/>
  <c r="A96" i="44"/>
  <c r="P96" i="46"/>
  <c r="P96" i="44"/>
  <c r="K97" i="46"/>
  <c r="K97" i="44"/>
  <c r="S97" i="46"/>
  <c r="S97" i="44"/>
  <c r="AI97" i="46"/>
  <c r="AI97" i="44"/>
  <c r="AQ97" i="46"/>
  <c r="AQ97" i="44"/>
  <c r="AY97" i="46"/>
  <c r="AY97" i="44"/>
  <c r="O98" i="46"/>
  <c r="O98" i="44"/>
  <c r="BK98" i="46"/>
  <c r="BK98" i="44"/>
  <c r="AN100" i="46"/>
  <c r="AN100" i="44"/>
  <c r="L101" i="46"/>
  <c r="L101" i="44"/>
  <c r="AN102" i="46"/>
  <c r="AN102" i="44"/>
  <c r="J103" i="46"/>
  <c r="J103" i="44"/>
  <c r="AP103" i="46"/>
  <c r="AP103" i="44"/>
  <c r="BF103" i="46"/>
  <c r="BF103" i="44"/>
  <c r="BJ104" i="46"/>
  <c r="BJ104" i="44"/>
  <c r="A103" i="27"/>
  <c r="A105" i="44"/>
  <c r="C105" i="46"/>
  <c r="C105" i="44" s="1"/>
  <c r="AM105" i="46"/>
  <c r="AM105" i="44"/>
  <c r="Z106" i="46"/>
  <c r="Z106" i="44"/>
  <c r="AH106" i="46"/>
  <c r="AH106" i="44"/>
  <c r="AX106" i="46"/>
  <c r="AX106" i="44"/>
  <c r="F107" i="46"/>
  <c r="F107" i="44"/>
  <c r="AG108" i="46"/>
  <c r="AG108" i="44"/>
  <c r="BM108" i="46"/>
  <c r="BM108" i="44"/>
  <c r="M109" i="46"/>
  <c r="M109" i="44"/>
  <c r="Y110" i="46"/>
  <c r="Y110" i="44"/>
  <c r="U111" i="46"/>
  <c r="U111" i="44"/>
  <c r="C96" i="46"/>
  <c r="C96" i="44" s="1"/>
  <c r="AE77" i="44"/>
  <c r="BN87" i="44"/>
  <c r="A89" i="44"/>
  <c r="C115" i="46"/>
  <c r="C115" i="44" s="1"/>
  <c r="Q55" i="44"/>
  <c r="AW71" i="44"/>
  <c r="E79" i="44"/>
  <c r="S85" i="44"/>
  <c r="BI90" i="44"/>
  <c r="AF93" i="44"/>
  <c r="AM98" i="44"/>
  <c r="AD99" i="44"/>
  <c r="P102" i="44"/>
  <c r="AL104" i="44"/>
  <c r="BI109" i="44"/>
  <c r="BI111" i="44"/>
  <c r="BE112" i="44"/>
  <c r="AY113" i="44"/>
  <c r="BB114" i="44"/>
  <c r="BQ118" i="44"/>
  <c r="C117" i="46"/>
  <c r="C117" i="44" s="1"/>
  <c r="AQ65" i="44"/>
  <c r="E70" i="44"/>
  <c r="BE71" i="44"/>
  <c r="AA85" i="44"/>
  <c r="AP87" i="44"/>
  <c r="N88" i="44"/>
  <c r="I89" i="44"/>
  <c r="U90" i="44"/>
  <c r="BQ90" i="44"/>
  <c r="BH92" i="44"/>
  <c r="AN93" i="44"/>
  <c r="L94" i="44"/>
  <c r="AR94" i="44"/>
  <c r="F95" i="44"/>
  <c r="AV96" i="44"/>
  <c r="BC98" i="44"/>
  <c r="BD100" i="44"/>
  <c r="AZ101" i="44"/>
  <c r="X102" i="44"/>
  <c r="R103" i="44"/>
  <c r="AT104" i="44"/>
  <c r="J106" i="44"/>
  <c r="AC109" i="44"/>
  <c r="BM110" i="44"/>
  <c r="BQ111" i="44"/>
  <c r="F116" i="44"/>
  <c r="AO117" i="44"/>
  <c r="AS118" i="44"/>
  <c r="W123" i="44"/>
  <c r="AM123" i="44"/>
  <c r="N125" i="44"/>
  <c r="AL125" i="44"/>
  <c r="AH126" i="44"/>
  <c r="AX126" i="44"/>
  <c r="F127" i="44"/>
  <c r="A126" i="44"/>
  <c r="BD121" i="44"/>
  <c r="L122" i="44"/>
  <c r="AJ122" i="44"/>
  <c r="AE123" i="44"/>
  <c r="AU123" i="44"/>
  <c r="AA124" i="44"/>
  <c r="AY124" i="44"/>
  <c r="V125" i="44"/>
  <c r="AP126" i="44"/>
  <c r="AX128" i="44"/>
  <c r="AT129" i="44"/>
  <c r="BJ129" i="44"/>
  <c r="AP130" i="44"/>
  <c r="U133" i="44"/>
  <c r="Y134" i="44"/>
  <c r="AF136" i="44"/>
  <c r="AY137" i="44"/>
  <c r="G138" i="44"/>
  <c r="AU138" i="44"/>
  <c r="BK138" i="44"/>
  <c r="AX139" i="44"/>
  <c r="BN139" i="44"/>
  <c r="X141" i="44"/>
  <c r="AN141" i="44"/>
  <c r="AB142" i="44"/>
  <c r="R144" i="44"/>
  <c r="AH144" i="44"/>
  <c r="BF146" i="44"/>
  <c r="F147" i="44"/>
  <c r="V147" i="44"/>
  <c r="AT147" i="44"/>
  <c r="J148" i="44"/>
  <c r="AH148" i="44"/>
  <c r="AX148" i="44"/>
  <c r="AG150" i="44"/>
  <c r="BE150" i="44"/>
  <c r="D151" i="44"/>
  <c r="BD152" i="44"/>
  <c r="AA153" i="44"/>
  <c r="AM154" i="44"/>
  <c r="AA155" i="44"/>
  <c r="BG155" i="44"/>
  <c r="A128" i="44"/>
  <c r="BL121" i="44"/>
  <c r="F125" i="44"/>
  <c r="AD125" i="44"/>
  <c r="BN130" i="44"/>
  <c r="E133" i="44"/>
  <c r="Z109" i="46"/>
  <c r="Z109" i="44"/>
  <c r="BF111" i="46"/>
  <c r="BF111" i="44"/>
  <c r="H113" i="46"/>
  <c r="H113" i="44"/>
  <c r="BF118" i="46"/>
  <c r="BF118" i="44"/>
  <c r="BN118" i="46"/>
  <c r="BN118" i="44"/>
  <c r="T123" i="46"/>
  <c r="T123" i="44"/>
  <c r="BH123" i="46"/>
  <c r="BH123" i="44"/>
  <c r="BP123" i="46"/>
  <c r="BP123" i="44"/>
  <c r="H124" i="46"/>
  <c r="H124" i="44"/>
  <c r="BO127" i="46"/>
  <c r="BO127" i="44"/>
  <c r="AI129" i="46"/>
  <c r="AI129" i="44"/>
  <c r="AQ129" i="46"/>
  <c r="AQ129" i="44"/>
  <c r="AX133" i="46"/>
  <c r="AX133" i="44"/>
  <c r="F134" i="46"/>
  <c r="F134" i="44"/>
  <c r="Z135" i="46"/>
  <c r="Z135" i="44"/>
  <c r="AP135" i="46"/>
  <c r="AP135" i="44"/>
  <c r="BN135" i="46"/>
  <c r="BN135" i="44"/>
  <c r="U136" i="46"/>
  <c r="U136" i="44"/>
  <c r="AS136" i="46"/>
  <c r="AS136" i="44"/>
  <c r="BQ136" i="46"/>
  <c r="BQ136" i="44"/>
  <c r="X137" i="46"/>
  <c r="X137" i="44"/>
  <c r="T138" i="46"/>
  <c r="T138" i="44"/>
  <c r="AZ138" i="46"/>
  <c r="AZ138" i="44"/>
  <c r="G139" i="46"/>
  <c r="G139" i="44"/>
  <c r="AU139" i="46"/>
  <c r="AU139" i="44"/>
  <c r="AA140" i="46"/>
  <c r="AA140" i="44"/>
  <c r="AY140" i="46"/>
  <c r="AY140" i="44"/>
  <c r="BG140" i="46"/>
  <c r="BG140" i="44"/>
  <c r="E141" i="46"/>
  <c r="E141" i="44"/>
  <c r="M141" i="46"/>
  <c r="M141" i="44"/>
  <c r="AO142" i="46"/>
  <c r="AO142" i="44"/>
  <c r="BM142" i="46"/>
  <c r="BM142" i="44"/>
  <c r="BP143" i="46"/>
  <c r="BP143" i="44"/>
  <c r="G144" i="46"/>
  <c r="G144" i="44"/>
  <c r="W144" i="46"/>
  <c r="W144" i="44"/>
  <c r="AM144" i="46"/>
  <c r="AM144" i="44"/>
  <c r="BC144" i="46"/>
  <c r="BC144" i="44"/>
  <c r="G146" i="46"/>
  <c r="G146" i="44"/>
  <c r="BK146" i="46"/>
  <c r="BK146" i="44"/>
  <c r="S147" i="46"/>
  <c r="S147" i="44"/>
  <c r="AM148" i="46"/>
  <c r="AM148" i="44"/>
  <c r="AP149" i="46"/>
  <c r="AP149" i="44"/>
  <c r="AX149" i="46"/>
  <c r="AX149" i="44"/>
  <c r="BF149" i="46"/>
  <c r="BF149" i="44"/>
  <c r="AL150" i="46"/>
  <c r="AL150" i="44"/>
  <c r="AT150" i="46"/>
  <c r="AT150" i="44"/>
  <c r="BJ150" i="46"/>
  <c r="BJ150" i="44"/>
  <c r="BE151" i="46"/>
  <c r="BE151" i="44"/>
  <c r="M152" i="46"/>
  <c r="M152" i="44"/>
  <c r="BA152" i="46"/>
  <c r="BA152" i="44"/>
  <c r="BQ152" i="46"/>
  <c r="BQ152" i="44"/>
  <c r="H153" i="46"/>
  <c r="H153" i="44"/>
  <c r="X153" i="46"/>
  <c r="X153" i="44"/>
  <c r="AN153" i="46"/>
  <c r="AN153" i="44"/>
  <c r="AJ154" i="46"/>
  <c r="AJ154" i="44"/>
  <c r="AZ154" i="46"/>
  <c r="AZ154" i="44"/>
  <c r="BH154" i="46"/>
  <c r="BH154" i="44"/>
  <c r="BP154" i="46"/>
  <c r="BP154" i="44"/>
  <c r="H155" i="46"/>
  <c r="H155" i="44"/>
  <c r="X155" i="46"/>
  <c r="X155" i="44"/>
  <c r="BL155" i="46"/>
  <c r="BL155" i="44"/>
  <c r="BG156" i="46"/>
  <c r="BG156" i="44"/>
  <c r="G157" i="46"/>
  <c r="G157" i="44"/>
  <c r="A118" i="44"/>
  <c r="BK128" i="44"/>
  <c r="AV137" i="44"/>
  <c r="BP138" i="44"/>
  <c r="Y142" i="44"/>
  <c r="Q151" i="44"/>
  <c r="AS152" i="44"/>
  <c r="BD155" i="44"/>
  <c r="AX109" i="46"/>
  <c r="AX109" i="44"/>
  <c r="AP111" i="46"/>
  <c r="AP111" i="44"/>
  <c r="AT112" i="46"/>
  <c r="AT112" i="44"/>
  <c r="BG114" i="46"/>
  <c r="BG114" i="44"/>
  <c r="BC115" i="46"/>
  <c r="BC115" i="44"/>
  <c r="M121" i="46"/>
  <c r="M121" i="44"/>
  <c r="Y122" i="46"/>
  <c r="Y122" i="44"/>
  <c r="AF124" i="46"/>
  <c r="AF124" i="44"/>
  <c r="AI125" i="46"/>
  <c r="AI125" i="44"/>
  <c r="AQ125" i="46"/>
  <c r="AQ125" i="44"/>
  <c r="S127" i="46"/>
  <c r="S127" i="44"/>
  <c r="O128" i="46"/>
  <c r="O128" i="44"/>
  <c r="AA129" i="46"/>
  <c r="AA129" i="44"/>
  <c r="Z131" i="46"/>
  <c r="Z131" i="44"/>
  <c r="N132" i="46"/>
  <c r="N132" i="44"/>
  <c r="V132" i="46"/>
  <c r="V132" i="44"/>
  <c r="BJ132" i="46"/>
  <c r="BJ132" i="44"/>
  <c r="J133" i="46"/>
  <c r="J133" i="44"/>
  <c r="AH133" i="46"/>
  <c r="AH133" i="44"/>
  <c r="BF133" i="46"/>
  <c r="BF133" i="44"/>
  <c r="N134" i="46"/>
  <c r="N134" i="44"/>
  <c r="AD134" i="46"/>
  <c r="AD134" i="44"/>
  <c r="AT134" i="46"/>
  <c r="AT134" i="44"/>
  <c r="BB134" i="46"/>
  <c r="BB134" i="44"/>
  <c r="BJ134" i="46"/>
  <c r="BJ134" i="44"/>
  <c r="A133" i="27"/>
  <c r="C135" i="46"/>
  <c r="C135" i="44" s="1"/>
  <c r="R135" i="46"/>
  <c r="R135" i="44"/>
  <c r="AX135" i="46"/>
  <c r="AX135" i="44"/>
  <c r="E136" i="46"/>
  <c r="E136" i="44"/>
  <c r="AK136" i="46"/>
  <c r="AK136" i="44"/>
  <c r="BD137" i="46"/>
  <c r="BD137" i="44"/>
  <c r="BL137" i="46"/>
  <c r="BL137" i="44"/>
  <c r="D138" i="46"/>
  <c r="D138" i="44"/>
  <c r="AM139" i="46"/>
  <c r="AM139" i="44"/>
  <c r="BK139" i="46"/>
  <c r="BK139" i="44"/>
  <c r="S140" i="46"/>
  <c r="S140" i="44"/>
  <c r="AQ140" i="46"/>
  <c r="AQ140" i="44"/>
  <c r="BO140" i="46"/>
  <c r="BO140" i="44"/>
  <c r="AG142" i="46"/>
  <c r="AG142" i="44"/>
  <c r="AW142" i="46"/>
  <c r="AW142" i="44"/>
  <c r="D143" i="46"/>
  <c r="D143" i="44"/>
  <c r="AE144" i="46"/>
  <c r="AE144" i="44"/>
  <c r="AU144" i="46"/>
  <c r="AU144" i="44"/>
  <c r="AA145" i="46"/>
  <c r="AA145" i="44"/>
  <c r="AI145" i="46"/>
  <c r="AI145" i="44"/>
  <c r="BG147" i="46"/>
  <c r="BG147" i="44"/>
  <c r="G148" i="46"/>
  <c r="G148" i="44"/>
  <c r="AE148" i="46"/>
  <c r="AE148" i="44"/>
  <c r="AU148" i="46"/>
  <c r="AU148" i="44"/>
  <c r="BC148" i="46"/>
  <c r="BC148" i="44"/>
  <c r="AH149" i="46"/>
  <c r="AH149" i="44"/>
  <c r="AG151" i="46"/>
  <c r="AG151" i="44"/>
  <c r="BM151" i="46"/>
  <c r="BM151" i="44"/>
  <c r="AN155" i="46"/>
  <c r="AN155" i="44"/>
  <c r="S156" i="46"/>
  <c r="S156" i="44"/>
  <c r="AA156" i="46"/>
  <c r="AA156" i="44"/>
  <c r="AI156" i="46"/>
  <c r="AI156" i="44"/>
  <c r="AQ156" i="46"/>
  <c r="AQ156" i="44"/>
  <c r="A133" i="44"/>
  <c r="C118" i="46"/>
  <c r="C118" i="44" s="1"/>
  <c r="W128" i="44"/>
  <c r="AM128" i="44"/>
  <c r="BF131" i="44"/>
  <c r="F132" i="44"/>
  <c r="BI141" i="44"/>
  <c r="BE142" i="44"/>
  <c r="AY145" i="44"/>
  <c r="N150" i="44"/>
  <c r="P153" i="44"/>
  <c r="F112" i="46"/>
  <c r="F112" i="44"/>
  <c r="AY116" i="46"/>
  <c r="AY116" i="44"/>
  <c r="BA121" i="46"/>
  <c r="BA121" i="44"/>
  <c r="BD124" i="46"/>
  <c r="BD124" i="44"/>
  <c r="W126" i="46"/>
  <c r="W126" i="44"/>
  <c r="BG129" i="46"/>
  <c r="BG129" i="44"/>
  <c r="G130" i="46"/>
  <c r="G130" i="44"/>
  <c r="O130" i="46"/>
  <c r="O130" i="44"/>
  <c r="AE130" i="46"/>
  <c r="AE130" i="44"/>
  <c r="AM130" i="46"/>
  <c r="AM130" i="44"/>
  <c r="AU130" i="46"/>
  <c r="AU130" i="44"/>
  <c r="BK130" i="46"/>
  <c r="BK130" i="44"/>
  <c r="J131" i="46"/>
  <c r="J131" i="44"/>
  <c r="R131" i="46"/>
  <c r="R131" i="44"/>
  <c r="AP131" i="46"/>
  <c r="AP131" i="44"/>
  <c r="AX131" i="46"/>
  <c r="AX131" i="44"/>
  <c r="AT132" i="46"/>
  <c r="AT132" i="44"/>
  <c r="R133" i="46"/>
  <c r="R133" i="44"/>
  <c r="AP133" i="46"/>
  <c r="AP133" i="44"/>
  <c r="BN133" i="46"/>
  <c r="BN133" i="44"/>
  <c r="V134" i="46"/>
  <c r="V134" i="44"/>
  <c r="AL134" i="46"/>
  <c r="AL134" i="44"/>
  <c r="BF135" i="46"/>
  <c r="BF135" i="44"/>
  <c r="M136" i="46"/>
  <c r="M136" i="44"/>
  <c r="AC136" i="46"/>
  <c r="AC136" i="44"/>
  <c r="BA136" i="46"/>
  <c r="BA136" i="44"/>
  <c r="BI136" i="46"/>
  <c r="BI136" i="44"/>
  <c r="H137" i="46"/>
  <c r="H137" i="44"/>
  <c r="P137" i="46"/>
  <c r="P137" i="44"/>
  <c r="AF137" i="46"/>
  <c r="AF137" i="44"/>
  <c r="AN137" i="46"/>
  <c r="AN137" i="44"/>
  <c r="AJ138" i="46"/>
  <c r="AJ138" i="44"/>
  <c r="AR138" i="46"/>
  <c r="AR138" i="44"/>
  <c r="BH138" i="46"/>
  <c r="BH138" i="44"/>
  <c r="BC139" i="46"/>
  <c r="BC139" i="44"/>
  <c r="K140" i="46"/>
  <c r="K140" i="44"/>
  <c r="AI140" i="46"/>
  <c r="AI140" i="44"/>
  <c r="AC141" i="46"/>
  <c r="AC141" i="44"/>
  <c r="AK141" i="46"/>
  <c r="AK141" i="44"/>
  <c r="BA141" i="46"/>
  <c r="BA141" i="44"/>
  <c r="BQ141" i="46"/>
  <c r="BQ141" i="44"/>
  <c r="I142" i="46"/>
  <c r="I142" i="44"/>
  <c r="L143" i="46"/>
  <c r="L143" i="44"/>
  <c r="T143" i="46"/>
  <c r="T143" i="44"/>
  <c r="AB143" i="46"/>
  <c r="AB143" i="44"/>
  <c r="AJ143" i="46"/>
  <c r="AJ143" i="44"/>
  <c r="AR143" i="46"/>
  <c r="AR143" i="44"/>
  <c r="BH143" i="46"/>
  <c r="BH143" i="44"/>
  <c r="BG145" i="46"/>
  <c r="BG145" i="44"/>
  <c r="BO145" i="46"/>
  <c r="BO145" i="44"/>
  <c r="O146" i="46"/>
  <c r="O146" i="44"/>
  <c r="W146" i="46"/>
  <c r="W146" i="44"/>
  <c r="AE146" i="46"/>
  <c r="AE146" i="44"/>
  <c r="AU146" i="46"/>
  <c r="AU146" i="44"/>
  <c r="K147" i="46"/>
  <c r="K147" i="44"/>
  <c r="AA147" i="46"/>
  <c r="AA147" i="44"/>
  <c r="AI147" i="46"/>
  <c r="AI147" i="44"/>
  <c r="AY147" i="46"/>
  <c r="AY147" i="44"/>
  <c r="BO147" i="46"/>
  <c r="BO147" i="44"/>
  <c r="O148" i="46"/>
  <c r="O148" i="44"/>
  <c r="J149" i="46"/>
  <c r="J149" i="44"/>
  <c r="Z149" i="46"/>
  <c r="Z149" i="44"/>
  <c r="F150" i="46"/>
  <c r="F150" i="44"/>
  <c r="AD150" i="46"/>
  <c r="AD150" i="44"/>
  <c r="BB150" i="46"/>
  <c r="BB150" i="44"/>
  <c r="I151" i="46"/>
  <c r="I151" i="44"/>
  <c r="Y151" i="46"/>
  <c r="Y151" i="44"/>
  <c r="AW151" i="46"/>
  <c r="AW151" i="44"/>
  <c r="E152" i="46"/>
  <c r="E152" i="44"/>
  <c r="U152" i="46"/>
  <c r="U152" i="44"/>
  <c r="AC152" i="46"/>
  <c r="AC152" i="44"/>
  <c r="AK152" i="46"/>
  <c r="AK152" i="44"/>
  <c r="AF153" i="46"/>
  <c r="AF153" i="44"/>
  <c r="AV153" i="46"/>
  <c r="AV153" i="44"/>
  <c r="BD153" i="46"/>
  <c r="BD153" i="44"/>
  <c r="BL153" i="46"/>
  <c r="BL153" i="44"/>
  <c r="L154" i="46"/>
  <c r="L154" i="44"/>
  <c r="T154" i="46"/>
  <c r="T154" i="44"/>
  <c r="AR154" i="46"/>
  <c r="AR154" i="44"/>
  <c r="AV155" i="46"/>
  <c r="AV155" i="44"/>
  <c r="N110" i="44"/>
  <c r="AC121" i="44"/>
  <c r="AQ127" i="44"/>
  <c r="BB132" i="44"/>
  <c r="J135" i="44"/>
  <c r="AS141" i="44"/>
  <c r="O144" i="44"/>
  <c r="BK144" i="44"/>
  <c r="K145" i="44"/>
  <c r="W148" i="44"/>
  <c r="R149" i="44"/>
  <c r="F70" i="46"/>
  <c r="F70" i="44"/>
  <c r="A69" i="27"/>
  <c r="A71" i="44"/>
  <c r="AF113" i="44"/>
  <c r="AO122" i="44"/>
  <c r="AB138" i="44"/>
  <c r="Q142" i="44"/>
  <c r="AM146" i="44"/>
  <c r="C151" i="46"/>
  <c r="C151" i="44" s="1"/>
  <c r="J109" i="44"/>
  <c r="BM122" i="44"/>
  <c r="AE128" i="44"/>
  <c r="BC128" i="44"/>
  <c r="S129" i="44"/>
  <c r="U141" i="44"/>
  <c r="A135" i="44"/>
  <c r="C113" i="46"/>
  <c r="C113" i="44" s="1"/>
  <c r="BB112" i="44"/>
  <c r="Z118" i="44"/>
  <c r="BN131" i="44"/>
  <c r="AH135" i="44"/>
  <c r="L138" i="44"/>
  <c r="AQ145" i="44"/>
  <c r="V150" i="44"/>
  <c r="D154" i="44"/>
  <c r="AY156" i="44"/>
  <c r="M72" i="44"/>
  <c r="W157" i="44"/>
  <c r="U161" i="44"/>
  <c r="A80" i="44"/>
  <c r="BP76" i="44"/>
  <c r="Q80" i="44"/>
  <c r="Y82" i="44"/>
  <c r="O157" i="44"/>
  <c r="AU157" i="44"/>
  <c r="F159" i="44"/>
  <c r="AL159" i="44"/>
  <c r="M161" i="44"/>
  <c r="AK161" i="44"/>
  <c r="BI161" i="44"/>
  <c r="AO162" i="44"/>
  <c r="R163" i="44"/>
  <c r="V164" i="44"/>
  <c r="AI171" i="44"/>
  <c r="W172" i="44"/>
  <c r="AU172" i="44"/>
  <c r="E174" i="44"/>
  <c r="BJ177" i="44"/>
  <c r="G180" i="44"/>
  <c r="K181" i="44"/>
  <c r="S183" i="44"/>
  <c r="BC157" i="46"/>
  <c r="BC157" i="44"/>
  <c r="BN158" i="46"/>
  <c r="BN158" i="44"/>
  <c r="AD159" i="46"/>
  <c r="AD159" i="44"/>
  <c r="AT159" i="46"/>
  <c r="AT159" i="44"/>
  <c r="AG160" i="46"/>
  <c r="AG160" i="44"/>
  <c r="BM160" i="46"/>
  <c r="BM160" i="44"/>
  <c r="BA161" i="46"/>
  <c r="BA161" i="44"/>
  <c r="BQ161" i="46"/>
  <c r="BQ161" i="44"/>
  <c r="I162" i="46"/>
  <c r="I162" i="44"/>
  <c r="Y162" i="46"/>
  <c r="Y162" i="44"/>
  <c r="BM162" i="46"/>
  <c r="BM162" i="44"/>
  <c r="J163" i="46"/>
  <c r="J163" i="44"/>
  <c r="Z163" i="46"/>
  <c r="Z163" i="44"/>
  <c r="AP163" i="46"/>
  <c r="AP163" i="44"/>
  <c r="AD164" i="46"/>
  <c r="AD164" i="44"/>
  <c r="BJ164" i="46"/>
  <c r="BJ164" i="44"/>
  <c r="H165" i="46"/>
  <c r="H165" i="44"/>
  <c r="X165" i="46"/>
  <c r="X165" i="44"/>
  <c r="AN165" i="46"/>
  <c r="AN165" i="44"/>
  <c r="BL165" i="46"/>
  <c r="BL165" i="44"/>
  <c r="AB166" i="46"/>
  <c r="AB166" i="44"/>
  <c r="BH166" i="46"/>
  <c r="BH166" i="44"/>
  <c r="J167" i="46"/>
  <c r="J167" i="44"/>
  <c r="Z167" i="46"/>
  <c r="Z167" i="44"/>
  <c r="AH167" i="46"/>
  <c r="AH167" i="44"/>
  <c r="AX167" i="46"/>
  <c r="AX167" i="44"/>
  <c r="E168" i="46"/>
  <c r="E168" i="44"/>
  <c r="U168" i="46"/>
  <c r="U168" i="44"/>
  <c r="AS168" i="46"/>
  <c r="AS168" i="44"/>
  <c r="BA168" i="46"/>
  <c r="BA168" i="44"/>
  <c r="Q169" i="46"/>
  <c r="Q169" i="44"/>
  <c r="AG169" i="46"/>
  <c r="AG169" i="44"/>
  <c r="AO169" i="46"/>
  <c r="AO169" i="44"/>
  <c r="AW169" i="46"/>
  <c r="AW169" i="44"/>
  <c r="BM169" i="46"/>
  <c r="BM169" i="44"/>
  <c r="E170" i="46"/>
  <c r="E170" i="44"/>
  <c r="U170" i="46"/>
  <c r="U170" i="44"/>
  <c r="AK170" i="46"/>
  <c r="AK170" i="44"/>
  <c r="S171" i="46"/>
  <c r="S171" i="44"/>
  <c r="AY171" i="46"/>
  <c r="AY171" i="44"/>
  <c r="G172" i="46"/>
  <c r="G172" i="44"/>
  <c r="AM172" i="46"/>
  <c r="AM172" i="44"/>
  <c r="I173" i="46"/>
  <c r="I173" i="44"/>
  <c r="AG173" i="46"/>
  <c r="AG173" i="44"/>
  <c r="AO173" i="46"/>
  <c r="AO173" i="44"/>
  <c r="BE173" i="46"/>
  <c r="BE173" i="44"/>
  <c r="U174" i="46"/>
  <c r="U174" i="44"/>
  <c r="AK174" i="46"/>
  <c r="AK174" i="44"/>
  <c r="BA174" i="46"/>
  <c r="BA174" i="44"/>
  <c r="BI174" i="46"/>
  <c r="BI174" i="44"/>
  <c r="Y175" i="46"/>
  <c r="Y175" i="44"/>
  <c r="AG175" i="46"/>
  <c r="AG175" i="44"/>
  <c r="Z176" i="46"/>
  <c r="Z176" i="44"/>
  <c r="AX176" i="46"/>
  <c r="AX176" i="44"/>
  <c r="N177" i="46"/>
  <c r="N177" i="44"/>
  <c r="AD177" i="46"/>
  <c r="AD177" i="44"/>
  <c r="AT177" i="46"/>
  <c r="AT177" i="44"/>
  <c r="J178" i="46"/>
  <c r="J178" i="44"/>
  <c r="R178" i="46"/>
  <c r="R178" i="44"/>
  <c r="AP178" i="46"/>
  <c r="AP178" i="44"/>
  <c r="S179" i="46"/>
  <c r="S179" i="44"/>
  <c r="AA179" i="46"/>
  <c r="AA179" i="44"/>
  <c r="BG179" i="46"/>
  <c r="BG179" i="44"/>
  <c r="AE180" i="46"/>
  <c r="AE180" i="44"/>
  <c r="BC180" i="46"/>
  <c r="BC180" i="44"/>
  <c r="S181" i="46"/>
  <c r="S181" i="44"/>
  <c r="AQ181" i="46"/>
  <c r="AQ181" i="44"/>
  <c r="AY181" i="46"/>
  <c r="AY181" i="44"/>
  <c r="BO181" i="46"/>
  <c r="BO181" i="44"/>
  <c r="O182" i="46"/>
  <c r="O182" i="44"/>
  <c r="AE182" i="46"/>
  <c r="AE182" i="44"/>
  <c r="BC182" i="46"/>
  <c r="BC182" i="44"/>
  <c r="BK182" i="46"/>
  <c r="BK182" i="44"/>
  <c r="K183" i="46"/>
  <c r="K183" i="44"/>
  <c r="AQ183" i="46"/>
  <c r="AQ183" i="44"/>
  <c r="BO183" i="46"/>
  <c r="BO183" i="44"/>
  <c r="O184" i="46"/>
  <c r="O184" i="44"/>
  <c r="AE184" i="46"/>
  <c r="AE184" i="44"/>
  <c r="BC184" i="46"/>
  <c r="BC184" i="44"/>
  <c r="R185" i="46"/>
  <c r="R185" i="44"/>
  <c r="AP185" i="46"/>
  <c r="AP185" i="44"/>
  <c r="AX185" i="46"/>
  <c r="AX185" i="44"/>
  <c r="F186" i="46"/>
  <c r="F186" i="44"/>
  <c r="N186" i="46"/>
  <c r="N186" i="44"/>
  <c r="V186" i="46"/>
  <c r="V186" i="44"/>
  <c r="AD186" i="46"/>
  <c r="AD186" i="44"/>
  <c r="AL186" i="46"/>
  <c r="AL186" i="44"/>
  <c r="AT186" i="46"/>
  <c r="AT186" i="44"/>
  <c r="BB186" i="46"/>
  <c r="BB186" i="44"/>
  <c r="BJ186" i="46"/>
  <c r="BJ186" i="44"/>
  <c r="J187" i="46"/>
  <c r="J187" i="44"/>
  <c r="Z187" i="46"/>
  <c r="Z187" i="44"/>
  <c r="AH187" i="46"/>
  <c r="AH187" i="44"/>
  <c r="F188" i="46"/>
  <c r="F188" i="44"/>
  <c r="AT188" i="46"/>
  <c r="AT188" i="44"/>
  <c r="BJ188" i="46"/>
  <c r="BJ188" i="44"/>
  <c r="Q189" i="46"/>
  <c r="Q189" i="44"/>
  <c r="AO189" i="46"/>
  <c r="AO189" i="44"/>
  <c r="E190" i="46"/>
  <c r="E190" i="44"/>
  <c r="AS190" i="46"/>
  <c r="AS190" i="44"/>
  <c r="I191" i="46"/>
  <c r="I191" i="44"/>
  <c r="Q191" i="46"/>
  <c r="Q191" i="44"/>
  <c r="AW191" i="46"/>
  <c r="AW191" i="44"/>
  <c r="E192" i="46"/>
  <c r="E192" i="44"/>
  <c r="AC192" i="46"/>
  <c r="AC192" i="44"/>
  <c r="AS192" i="46"/>
  <c r="AS192" i="44"/>
  <c r="BQ192" i="46"/>
  <c r="BQ192" i="44"/>
  <c r="Q193" i="46"/>
  <c r="Q193" i="44"/>
  <c r="AG193" i="46"/>
  <c r="AG193" i="44"/>
  <c r="BE193" i="46"/>
  <c r="BE193" i="44"/>
  <c r="U194" i="46"/>
  <c r="U194" i="44"/>
  <c r="AK194" i="46"/>
  <c r="AK194" i="44"/>
  <c r="BI194" i="46"/>
  <c r="BI194" i="44"/>
  <c r="Q195" i="46"/>
  <c r="Q195" i="44"/>
  <c r="AG195" i="46"/>
  <c r="AG195" i="44"/>
  <c r="AW195" i="46"/>
  <c r="AW195" i="44"/>
  <c r="BE195" i="46"/>
  <c r="BE195" i="44"/>
  <c r="L196" i="46"/>
  <c r="L196" i="44"/>
  <c r="AZ196" i="46"/>
  <c r="AZ196" i="44"/>
  <c r="X197" i="46"/>
  <c r="X197" i="44"/>
  <c r="AF197" i="46"/>
  <c r="AF197" i="44"/>
  <c r="BD197" i="46"/>
  <c r="BD197" i="44"/>
  <c r="D198" i="46"/>
  <c r="D198" i="44"/>
  <c r="T198" i="46"/>
  <c r="T198" i="44"/>
  <c r="AR198" i="46"/>
  <c r="AR198" i="44"/>
  <c r="BH198" i="46"/>
  <c r="BH198" i="44"/>
  <c r="G199" i="46"/>
  <c r="G199" i="44"/>
  <c r="W199" i="46"/>
  <c r="W199" i="44"/>
  <c r="AU199" i="46"/>
  <c r="AU199" i="44"/>
  <c r="BK199" i="46"/>
  <c r="BK199" i="44"/>
  <c r="S200" i="46"/>
  <c r="S200" i="44"/>
  <c r="AQ200" i="46"/>
  <c r="AQ200" i="44"/>
  <c r="AY200" i="46"/>
  <c r="AY200" i="44"/>
  <c r="BO200" i="46"/>
  <c r="BO200" i="44"/>
  <c r="E201" i="46"/>
  <c r="E201" i="44"/>
  <c r="AS201" i="46"/>
  <c r="AS201" i="44"/>
  <c r="BQ201" i="46"/>
  <c r="BQ201" i="44"/>
  <c r="Q202" i="46"/>
  <c r="Q202" i="44"/>
  <c r="AG202" i="46"/>
  <c r="AG202" i="44"/>
  <c r="BE202" i="46"/>
  <c r="BE202" i="44"/>
  <c r="L203" i="46"/>
  <c r="L203" i="44"/>
  <c r="T203" i="46"/>
  <c r="T203" i="44"/>
  <c r="AR203" i="46"/>
  <c r="AR203" i="44"/>
  <c r="H204" i="46"/>
  <c r="H204" i="44"/>
  <c r="AF204" i="46"/>
  <c r="AF204" i="44"/>
  <c r="AV204" i="46"/>
  <c r="AV204" i="44"/>
  <c r="BD204" i="46"/>
  <c r="BD204" i="44"/>
  <c r="K205" i="46"/>
  <c r="K205" i="44"/>
  <c r="AI205" i="46"/>
  <c r="AI205" i="44"/>
  <c r="BG205" i="46"/>
  <c r="BG205" i="44"/>
  <c r="G206" i="46"/>
  <c r="G206" i="44"/>
  <c r="AM206" i="46"/>
  <c r="AM206" i="44"/>
  <c r="J207" i="46"/>
  <c r="J207" i="44"/>
  <c r="AH207" i="46"/>
  <c r="AH207" i="44"/>
  <c r="BF207" i="46"/>
  <c r="BF207" i="44"/>
  <c r="AM157" i="44"/>
  <c r="J158" i="44"/>
  <c r="K87" i="44"/>
  <c r="Q160" i="44"/>
  <c r="AL164" i="44"/>
  <c r="BI168" i="44"/>
  <c r="Q173" i="44"/>
  <c r="AC174" i="44"/>
  <c r="Q175" i="44"/>
  <c r="BE175" i="44"/>
  <c r="V177" i="44"/>
  <c r="AX178" i="44"/>
  <c r="AI179" i="44"/>
  <c r="AI183" i="44"/>
  <c r="AH158" i="44"/>
  <c r="AC168" i="44"/>
  <c r="BQ170" i="44"/>
  <c r="BM173" i="44"/>
  <c r="AO24" i="44"/>
  <c r="AL79" i="44"/>
  <c r="AK81" i="44"/>
  <c r="BP83" i="44"/>
  <c r="AS94" i="44"/>
  <c r="AM95" i="44"/>
  <c r="AE157" i="44"/>
  <c r="V159" i="44"/>
  <c r="BB159" i="44"/>
  <c r="I160" i="44"/>
  <c r="BE162" i="44"/>
  <c r="L166" i="44"/>
  <c r="BP166" i="44"/>
  <c r="I169" i="44"/>
  <c r="BE169" i="44"/>
  <c r="BI170" i="44"/>
  <c r="I175" i="44"/>
  <c r="AH176" i="44"/>
  <c r="BF176" i="44"/>
  <c r="AI181" i="44"/>
  <c r="W182" i="44"/>
  <c r="AX187" i="44"/>
  <c r="N188" i="44"/>
  <c r="AG189" i="44"/>
  <c r="BM189" i="44"/>
  <c r="U190" i="44"/>
  <c r="I195" i="44"/>
  <c r="T196" i="44"/>
  <c r="AA200" i="44"/>
  <c r="I202" i="44"/>
  <c r="AB203" i="44"/>
  <c r="Q162" i="44"/>
  <c r="AW162" i="44"/>
  <c r="N159" i="44"/>
  <c r="AW160" i="44"/>
  <c r="AS161" i="44"/>
  <c r="A165" i="44"/>
  <c r="AH89" i="44"/>
  <c r="AL90" i="44"/>
  <c r="AO91" i="44"/>
  <c r="R158" i="44"/>
  <c r="AX158" i="44"/>
  <c r="AO160" i="44"/>
  <c r="BB164" i="44"/>
  <c r="AV165" i="44"/>
  <c r="R167" i="44"/>
  <c r="Y169" i="44"/>
  <c r="BA170" i="44"/>
  <c r="AQ171" i="44"/>
  <c r="BC172" i="44"/>
  <c r="M174" i="44"/>
  <c r="BQ174" i="44"/>
  <c r="F177" i="44"/>
  <c r="Z178" i="44"/>
  <c r="AY179" i="44"/>
  <c r="O180" i="44"/>
  <c r="AM182" i="44"/>
  <c r="AY183" i="44"/>
  <c r="AU184" i="44"/>
  <c r="Z185" i="44"/>
  <c r="BF185" i="44"/>
  <c r="AL188" i="44"/>
  <c r="AW189" i="44"/>
  <c r="AO191" i="44"/>
  <c r="BI192" i="44"/>
  <c r="M194" i="44"/>
  <c r="H197" i="44"/>
  <c r="L198" i="44"/>
  <c r="Y202" i="44"/>
  <c r="AV15" i="44"/>
  <c r="AI33" i="44"/>
  <c r="D74" i="44"/>
  <c r="AG24" i="44"/>
  <c r="AI35" i="44"/>
  <c r="AC42" i="44"/>
  <c r="AN77" i="44"/>
  <c r="V110" i="44"/>
  <c r="BJ112" i="44"/>
  <c r="S114" i="44"/>
  <c r="BM120" i="44"/>
  <c r="U72" i="44"/>
  <c r="AK119" i="44"/>
  <c r="BP50" i="46"/>
  <c r="BP50" i="44"/>
  <c r="AG58" i="46"/>
  <c r="AG58" i="44"/>
  <c r="AR59" i="46"/>
  <c r="AR59" i="44"/>
  <c r="AM85" i="46"/>
  <c r="AM85" i="44"/>
  <c r="AH88" i="46"/>
  <c r="AH88" i="44"/>
  <c r="X92" i="46"/>
  <c r="X92" i="44"/>
  <c r="AB102" i="46"/>
  <c r="AB102" i="44"/>
  <c r="AK55" i="44"/>
  <c r="M16" i="46"/>
  <c r="M16" i="44"/>
  <c r="AW32" i="46"/>
  <c r="AW32" i="44"/>
  <c r="X53" i="46"/>
  <c r="X53" i="44"/>
  <c r="AN53" i="46"/>
  <c r="AN53" i="44"/>
  <c r="AO54" i="46"/>
  <c r="AO54" i="44"/>
  <c r="J95" i="46"/>
  <c r="J95" i="44"/>
  <c r="AJ102" i="46"/>
  <c r="AJ102" i="44"/>
  <c r="BH102" i="46"/>
  <c r="BH102" i="44"/>
  <c r="AK108" i="46"/>
  <c r="AK108" i="44"/>
  <c r="M57" i="44"/>
  <c r="BK97" i="44"/>
  <c r="AV53" i="44"/>
  <c r="BA57" i="44"/>
  <c r="X60" i="44"/>
  <c r="L62" i="44"/>
  <c r="AR93" i="44"/>
  <c r="AX95" i="44"/>
  <c r="AL103" i="44"/>
  <c r="E108" i="44"/>
  <c r="BA108" i="44"/>
  <c r="I56" i="46"/>
  <c r="I56" i="44"/>
  <c r="BJ103" i="46"/>
  <c r="BJ103" i="44"/>
  <c r="AQ98" i="44"/>
  <c r="BH100" i="44"/>
  <c r="AX107" i="44"/>
  <c r="I58" i="46"/>
  <c r="I58" i="44"/>
  <c r="S86" i="46"/>
  <c r="S86" i="44"/>
  <c r="AY98" i="46"/>
  <c r="AY98" i="44"/>
  <c r="D100" i="46"/>
  <c r="D100" i="44"/>
  <c r="AB100" i="46"/>
  <c r="AB100" i="44"/>
  <c r="T102" i="46"/>
  <c r="T102" i="44"/>
  <c r="AR102" i="46"/>
  <c r="AR102" i="44"/>
  <c r="V103" i="46"/>
  <c r="V103" i="44"/>
  <c r="A105" i="27"/>
  <c r="A107" i="44"/>
  <c r="BI108" i="46"/>
  <c r="BI108" i="44"/>
  <c r="U112" i="46"/>
  <c r="U112" i="44"/>
  <c r="BI112" i="46"/>
  <c r="BI112" i="44"/>
  <c r="P60" i="44"/>
  <c r="BL60" i="44"/>
  <c r="AF51" i="44"/>
  <c r="AW54" i="44"/>
  <c r="BA55" i="44"/>
  <c r="AZ62" i="44"/>
  <c r="AI84" i="44"/>
  <c r="P101" i="44"/>
  <c r="N103" i="44"/>
  <c r="BQ112" i="44"/>
  <c r="AV60" i="46"/>
  <c r="AV60" i="44"/>
  <c r="AB82" i="46"/>
  <c r="AB82" i="44"/>
  <c r="AB96" i="46"/>
  <c r="AB96" i="44"/>
  <c r="R107" i="46"/>
  <c r="R107" i="44"/>
  <c r="BF107" i="46"/>
  <c r="BF107" i="44"/>
  <c r="BA112" i="46"/>
  <c r="BA112" i="44"/>
  <c r="A114" i="27"/>
  <c r="C116" i="46"/>
  <c r="C116" i="44" s="1"/>
  <c r="BE54" i="44"/>
  <c r="AW58" i="44"/>
  <c r="AV92" i="44"/>
  <c r="L102" i="44"/>
  <c r="AZ102" i="44"/>
  <c r="AA105" i="44"/>
  <c r="AY105" i="44"/>
  <c r="AC112" i="44"/>
  <c r="D39" i="46"/>
  <c r="D39" i="44"/>
  <c r="AX45" i="46"/>
  <c r="AX45" i="44"/>
  <c r="A45" i="27"/>
  <c r="C47" i="46"/>
  <c r="C47" i="44" s="1"/>
  <c r="AZ59" i="46"/>
  <c r="AZ59" i="44"/>
  <c r="BP59" i="46"/>
  <c r="BP59" i="44"/>
  <c r="P61" i="46"/>
  <c r="P61" i="44"/>
  <c r="T62" i="46"/>
  <c r="T62" i="44"/>
  <c r="AB62" i="46"/>
  <c r="AB62" i="44"/>
  <c r="AJ62" i="46"/>
  <c r="AJ62" i="44"/>
  <c r="BP62" i="46"/>
  <c r="BP62" i="44"/>
  <c r="Y90" i="46"/>
  <c r="Y90" i="44"/>
  <c r="X94" i="46"/>
  <c r="X94" i="44"/>
  <c r="AV94" i="46"/>
  <c r="AV94" i="44"/>
  <c r="L96" i="46"/>
  <c r="L96" i="44"/>
  <c r="T100" i="46"/>
  <c r="T100" i="44"/>
  <c r="AV101" i="46"/>
  <c r="AV101" i="44"/>
  <c r="D102" i="46"/>
  <c r="D102" i="44"/>
  <c r="AQ105" i="46"/>
  <c r="AQ105" i="44"/>
  <c r="M108" i="46"/>
  <c r="M108" i="44"/>
  <c r="D91" i="44"/>
  <c r="BC97" i="44"/>
  <c r="Z107" i="44"/>
  <c r="AP107" i="44"/>
  <c r="E57" i="46"/>
  <c r="E57" i="44"/>
  <c r="Z66" i="46"/>
  <c r="Z66" i="44"/>
  <c r="AK89" i="46"/>
  <c r="AK89" i="44"/>
  <c r="AH99" i="46"/>
  <c r="AH99" i="44"/>
  <c r="X101" i="46"/>
  <c r="X101" i="44"/>
  <c r="S105" i="46"/>
  <c r="S105" i="44"/>
  <c r="AC108" i="46"/>
  <c r="AC108" i="44"/>
  <c r="E112" i="46"/>
  <c r="E112" i="44"/>
  <c r="AK112" i="46"/>
  <c r="AK112" i="44"/>
  <c r="AX43" i="44"/>
  <c r="BK83" i="44"/>
  <c r="AW36" i="44"/>
  <c r="G42" i="44"/>
  <c r="AW56" i="44"/>
  <c r="AB59" i="44"/>
  <c r="AV61" i="44"/>
  <c r="AP95" i="44"/>
  <c r="J99" i="44"/>
  <c r="BD101" i="44"/>
  <c r="BB103" i="44"/>
  <c r="J107" i="44"/>
  <c r="A158" i="44"/>
  <c r="C127" i="46"/>
  <c r="C127" i="44" s="1"/>
  <c r="H120" i="44"/>
  <c r="BN127" i="44"/>
  <c r="J145" i="44"/>
  <c r="AL146" i="44"/>
  <c r="V148" i="44"/>
  <c r="E150" i="44"/>
  <c r="AS150" i="44"/>
  <c r="D152" i="44"/>
  <c r="BH152" i="44"/>
  <c r="S154" i="44"/>
  <c r="AQ154" i="44"/>
  <c r="AM155" i="44"/>
  <c r="AL157" i="44"/>
  <c r="Q158" i="44"/>
  <c r="BQ159" i="44"/>
  <c r="H162" i="44"/>
  <c r="BD162" i="44"/>
  <c r="I163" i="44"/>
  <c r="AK164" i="44"/>
  <c r="BK165" i="44"/>
  <c r="BO166" i="44"/>
  <c r="H169" i="44"/>
  <c r="AV169" i="44"/>
  <c r="L170" i="44"/>
  <c r="R171" i="44"/>
  <c r="AX171" i="44"/>
  <c r="AN173" i="44"/>
  <c r="AO176" i="44"/>
  <c r="E177" i="44"/>
  <c r="I178" i="44"/>
  <c r="Q178" i="44"/>
  <c r="Y178" i="44"/>
  <c r="AG178" i="44"/>
  <c r="AO178" i="44"/>
  <c r="AW178" i="44"/>
  <c r="BE178" i="44"/>
  <c r="BM178" i="44"/>
  <c r="R179" i="44"/>
  <c r="BF179" i="44"/>
  <c r="AL180" i="44"/>
  <c r="J181" i="44"/>
  <c r="BJ182" i="44"/>
  <c r="Z183" i="44"/>
  <c r="P120" i="44"/>
  <c r="Z145" i="44"/>
  <c r="BJ146" i="44"/>
  <c r="F146" i="44"/>
  <c r="J127" i="44"/>
  <c r="M132" i="44"/>
  <c r="AK132" i="44"/>
  <c r="AX145" i="44"/>
  <c r="F148" i="44"/>
  <c r="AT148" i="44"/>
  <c r="AG149" i="44"/>
  <c r="BE149" i="44"/>
  <c r="AM153" i="44"/>
  <c r="Z156" i="44"/>
  <c r="AX156" i="44"/>
  <c r="BB157" i="44"/>
  <c r="AS159" i="44"/>
  <c r="AF162" i="44"/>
  <c r="G165" i="44"/>
  <c r="AU165" i="44"/>
  <c r="K166" i="44"/>
  <c r="AY166" i="44"/>
  <c r="L168" i="44"/>
  <c r="BP168" i="44"/>
  <c r="BL169" i="44"/>
  <c r="R147" i="44"/>
  <c r="AX147" i="44"/>
  <c r="C140" i="46"/>
  <c r="C140" i="44" s="1"/>
  <c r="C149" i="46"/>
  <c r="C149" i="44" s="1"/>
  <c r="A127" i="44"/>
  <c r="A131" i="44"/>
  <c r="AN120" i="44"/>
  <c r="BD120" i="44"/>
  <c r="AP127" i="44"/>
  <c r="BA132" i="44"/>
  <c r="R145" i="44"/>
  <c r="V146" i="44"/>
  <c r="BB146" i="44"/>
  <c r="J147" i="44"/>
  <c r="AL148" i="44"/>
  <c r="BI150" i="44"/>
  <c r="BD151" i="44"/>
  <c r="L152" i="44"/>
  <c r="AE153" i="44"/>
  <c r="O155" i="44"/>
  <c r="BK155" i="44"/>
  <c r="R156" i="44"/>
  <c r="N157" i="44"/>
  <c r="AG158" i="44"/>
  <c r="AK159" i="44"/>
  <c r="H160" i="44"/>
  <c r="P160" i="44"/>
  <c r="X160" i="44"/>
  <c r="AF160" i="44"/>
  <c r="AN160" i="44"/>
  <c r="AV160" i="44"/>
  <c r="BD160" i="44"/>
  <c r="BL160" i="44"/>
  <c r="AB161" i="44"/>
  <c r="BH161" i="44"/>
  <c r="X162" i="44"/>
  <c r="Y163" i="44"/>
  <c r="M164" i="44"/>
  <c r="BA164" i="44"/>
  <c r="AM165" i="44"/>
  <c r="Q167" i="44"/>
  <c r="AW167" i="44"/>
  <c r="D168" i="44"/>
  <c r="BH168" i="44"/>
  <c r="X169" i="44"/>
  <c r="BH170" i="44"/>
  <c r="BJ172" i="44"/>
  <c r="P173" i="44"/>
  <c r="BD173" i="44"/>
  <c r="AA50" i="44"/>
  <c r="BC72" i="44"/>
  <c r="W81" i="44"/>
  <c r="V83" i="44"/>
  <c r="BN84" i="44"/>
  <c r="BK96" i="44"/>
  <c r="J85" i="44"/>
  <c r="BA95" i="44"/>
  <c r="AU96" i="44"/>
  <c r="F105" i="44"/>
  <c r="U107" i="44"/>
  <c r="AW115" i="44"/>
  <c r="AC116" i="44"/>
  <c r="AX85" i="44"/>
  <c r="AU51" i="44"/>
  <c r="BL58" i="44"/>
  <c r="BL68" i="44"/>
  <c r="AY80" i="44"/>
  <c r="Z85" i="44"/>
  <c r="X108" i="44"/>
  <c r="AV110" i="44"/>
  <c r="BL112" i="44"/>
  <c r="AZ118" i="44"/>
  <c r="BQ127" i="44"/>
  <c r="BL134" i="44"/>
  <c r="L135" i="44"/>
  <c r="AL138" i="44"/>
  <c r="Y139" i="44"/>
  <c r="AO139" i="44"/>
  <c r="BL71" i="44"/>
  <c r="AA101" i="44"/>
  <c r="AS104" i="44"/>
  <c r="BQ107" i="44"/>
  <c r="AB109" i="44"/>
  <c r="AS114" i="44"/>
  <c r="AO115" i="44"/>
  <c r="BA116" i="44"/>
  <c r="T118" i="44"/>
  <c r="AP124" i="44"/>
  <c r="BF124" i="44"/>
  <c r="E125" i="44"/>
  <c r="AW126" i="44"/>
  <c r="AC127" i="44"/>
  <c r="BI127" i="44"/>
  <c r="Q130" i="44"/>
  <c r="AJ131" i="44"/>
  <c r="AV132" i="44"/>
  <c r="L133" i="44"/>
  <c r="BK136" i="44"/>
  <c r="J137" i="44"/>
  <c r="AP137" i="44"/>
  <c r="BE139" i="44"/>
  <c r="AC140" i="44"/>
  <c r="A124" i="44"/>
  <c r="M46" i="44"/>
  <c r="BL69" i="44"/>
  <c r="BJ77" i="44"/>
  <c r="BJ86" i="44"/>
  <c r="S92" i="44"/>
  <c r="U95" i="44"/>
  <c r="R97" i="44"/>
  <c r="M107" i="44"/>
  <c r="L109" i="44"/>
  <c r="AF110" i="44"/>
  <c r="BD110" i="44"/>
  <c r="BP111" i="44"/>
  <c r="AF112" i="44"/>
  <c r="AC114" i="44"/>
  <c r="U116" i="44"/>
  <c r="BL117" i="44"/>
  <c r="AR118" i="44"/>
  <c r="AM119" i="44"/>
  <c r="AM121" i="44"/>
  <c r="BK121" i="44"/>
  <c r="AI122" i="44"/>
  <c r="AL123" i="44"/>
  <c r="BA125" i="44"/>
  <c r="E129" i="44"/>
  <c r="U129" i="44"/>
  <c r="BQ129" i="44"/>
  <c r="AF134" i="44"/>
  <c r="T135" i="44"/>
  <c r="F138" i="44"/>
  <c r="AG139" i="44"/>
  <c r="G141" i="44"/>
  <c r="AU141" i="44"/>
  <c r="F143" i="44"/>
  <c r="C99" i="46"/>
  <c r="C99" i="44" s="1"/>
  <c r="AV71" i="44"/>
  <c r="AB90" i="44"/>
  <c r="BK91" i="44"/>
  <c r="AE93" i="44"/>
  <c r="O100" i="44"/>
  <c r="BK100" i="44"/>
  <c r="BG101" i="44"/>
  <c r="I106" i="44"/>
  <c r="E99" i="44"/>
  <c r="BI99" i="44"/>
  <c r="AN112" i="44"/>
  <c r="Z113" i="44"/>
  <c r="AP113" i="44"/>
  <c r="AE119" i="44"/>
  <c r="K120" i="44"/>
  <c r="BM126" i="44"/>
  <c r="M127" i="44"/>
  <c r="I128" i="44"/>
  <c r="AC129" i="44"/>
  <c r="AS129" i="44"/>
  <c r="T131" i="44"/>
  <c r="X134" i="44"/>
  <c r="AN134" i="44"/>
  <c r="BD134" i="44"/>
  <c r="AB135" i="44"/>
  <c r="O136" i="44"/>
  <c r="BN137" i="44"/>
  <c r="N138" i="44"/>
  <c r="BB138" i="44"/>
  <c r="BM66" i="44"/>
  <c r="BF86" i="44"/>
  <c r="AG88" i="44"/>
  <c r="A77" i="44"/>
  <c r="BI44" i="44"/>
  <c r="J64" i="44"/>
  <c r="L67" i="44"/>
  <c r="AN70" i="44"/>
  <c r="AS87" i="44"/>
  <c r="AB89" i="44"/>
  <c r="AZ89" i="44"/>
  <c r="P90" i="44"/>
  <c r="Y104" i="44"/>
  <c r="C86" i="46"/>
  <c r="C86" i="44" s="1"/>
  <c r="BG59" i="44"/>
  <c r="AX64" i="44"/>
  <c r="AL85" i="44"/>
  <c r="I88" i="44"/>
  <c r="BM88" i="44"/>
  <c r="BK63" i="44"/>
  <c r="AA82" i="44"/>
  <c r="M87" i="44"/>
  <c r="S48" i="44"/>
  <c r="AV70" i="44"/>
  <c r="D78" i="44"/>
  <c r="AU81" i="44"/>
  <c r="BO82" i="44"/>
  <c r="BJ85" i="44"/>
  <c r="A98" i="44"/>
  <c r="Z61" i="44"/>
  <c r="W63" i="44"/>
  <c r="AO65" i="44"/>
  <c r="AJ67" i="44"/>
  <c r="AP75" i="44"/>
  <c r="T78" i="44"/>
  <c r="AI80" i="44"/>
  <c r="BC81" i="44"/>
  <c r="AH84" i="44"/>
  <c r="AO88" i="44"/>
  <c r="X90" i="44"/>
  <c r="BM95" i="44"/>
  <c r="AJ112" i="44"/>
  <c r="AS115" i="44"/>
  <c r="AT124" i="44"/>
  <c r="AS130" i="44"/>
  <c r="BL133" i="44"/>
  <c r="BM140" i="44"/>
  <c r="AK148" i="44"/>
  <c r="T150" i="44"/>
  <c r="BK151" i="44"/>
  <c r="AT153" i="44"/>
  <c r="BI157" i="44"/>
  <c r="P158" i="44"/>
  <c r="T159" i="44"/>
  <c r="AY161" i="44"/>
  <c r="BD163" i="44"/>
  <c r="A84" i="44"/>
  <c r="C75" i="46"/>
  <c r="C75" i="44" s="1"/>
  <c r="AW66" i="44"/>
  <c r="AU72" i="44"/>
  <c r="BN75" i="44"/>
  <c r="AX77" i="44"/>
  <c r="K82" i="44"/>
  <c r="AD83" i="44"/>
  <c r="AP84" i="44"/>
  <c r="V85" i="44"/>
  <c r="AT85" i="44"/>
  <c r="K102" i="44"/>
  <c r="I107" i="44"/>
  <c r="BD111" i="44"/>
  <c r="E126" i="44"/>
  <c r="E130" i="44"/>
  <c r="C80" i="46"/>
  <c r="C80" i="44" s="1"/>
  <c r="AX69" i="44"/>
  <c r="AK72" i="44"/>
  <c r="Q73" i="44"/>
  <c r="BL77" i="44"/>
  <c r="BE80" i="44"/>
  <c r="BH83" i="44"/>
  <c r="AN84" i="44"/>
  <c r="BN89" i="44"/>
  <c r="V90" i="44"/>
  <c r="AC92" i="44"/>
  <c r="W95" i="44"/>
  <c r="AU95" i="44"/>
  <c r="P98" i="44"/>
  <c r="I102" i="44"/>
  <c r="AW102" i="44"/>
  <c r="AI103" i="44"/>
  <c r="BG103" i="44"/>
  <c r="AU104" i="44"/>
  <c r="AX71" i="44"/>
  <c r="AB74" i="44"/>
  <c r="AT70" i="44"/>
  <c r="AS72" i="44"/>
  <c r="D76" i="44"/>
  <c r="BB68" i="44"/>
  <c r="AZ74" i="44"/>
  <c r="F79" i="44"/>
  <c r="I80" i="44"/>
  <c r="E81" i="44"/>
  <c r="BI81" i="44"/>
  <c r="AV84" i="44"/>
  <c r="G88" i="44"/>
  <c r="X98" i="44"/>
  <c r="BD98" i="44"/>
  <c r="O99" i="44"/>
  <c r="AM99" i="44"/>
  <c r="AW100" i="44"/>
  <c r="U101" i="44"/>
  <c r="BI101" i="44"/>
  <c r="AG102" i="44"/>
  <c r="C91" i="46"/>
  <c r="C91" i="44" s="1"/>
  <c r="C112" i="46"/>
  <c r="C112" i="44" s="1"/>
  <c r="BJ70" i="44"/>
  <c r="BE73" i="44"/>
  <c r="BP74" i="44"/>
  <c r="BD77" i="44"/>
  <c r="Z78" i="44"/>
  <c r="M81" i="44"/>
  <c r="P84" i="44"/>
  <c r="H86" i="44"/>
  <c r="AX89" i="44"/>
  <c r="BI91" i="44"/>
  <c r="AS92" i="44"/>
  <c r="AO96" i="44"/>
  <c r="T97" i="44"/>
  <c r="BP97" i="44"/>
  <c r="AF98" i="44"/>
  <c r="BL98" i="44"/>
  <c r="AU99" i="44"/>
  <c r="Q102" i="44"/>
  <c r="AE104" i="44"/>
  <c r="AV105" i="44"/>
  <c r="G106" i="44"/>
  <c r="AA106" i="44"/>
  <c r="AU106" i="44"/>
  <c r="G107" i="44"/>
  <c r="BF108" i="44"/>
  <c r="V109" i="44"/>
  <c r="BN109" i="44"/>
  <c r="BF110" i="44"/>
  <c r="BJ111" i="44"/>
  <c r="AP112" i="44"/>
  <c r="BF112" i="44"/>
  <c r="AN113" i="44"/>
  <c r="G114" i="44"/>
  <c r="AE114" i="44"/>
  <c r="S116" i="44"/>
  <c r="J117" i="44"/>
  <c r="N118" i="44"/>
  <c r="BB118" i="44"/>
  <c r="Y119" i="44"/>
  <c r="E120" i="44"/>
  <c r="AO121" i="44"/>
  <c r="H123" i="44"/>
  <c r="AA125" i="44"/>
  <c r="AU126" i="44"/>
  <c r="BK126" i="44"/>
  <c r="K127" i="44"/>
  <c r="AY127" i="44"/>
  <c r="AU128" i="44"/>
  <c r="BO129" i="44"/>
  <c r="R69" i="44"/>
  <c r="E72" i="44"/>
  <c r="P75" i="44"/>
  <c r="AF77" i="44"/>
  <c r="AH78" i="44"/>
  <c r="AW82" i="44"/>
  <c r="AB83" i="44"/>
  <c r="D85" i="44"/>
  <c r="AV86" i="44"/>
  <c r="O88" i="44"/>
  <c r="AM88" i="44"/>
  <c r="Y91" i="44"/>
  <c r="Q93" i="44"/>
  <c r="D18" i="44"/>
  <c r="BM7" i="44"/>
  <c r="AM25" i="44"/>
  <c r="BB31" i="44"/>
  <c r="BI35" i="44"/>
  <c r="AI41" i="44"/>
  <c r="BG26" i="44"/>
  <c r="AG36" i="44"/>
  <c r="BG41" i="44"/>
  <c r="AZ64" i="44"/>
  <c r="AA22" i="44"/>
  <c r="AM29" i="44"/>
  <c r="BQ37" i="44"/>
  <c r="AN40" i="44"/>
  <c r="AM42" i="44"/>
  <c r="D50" i="44"/>
  <c r="BD53" i="44"/>
  <c r="BQ55" i="44"/>
  <c r="AK57" i="44"/>
  <c r="BE58" i="44"/>
  <c r="H61" i="44"/>
  <c r="D62" i="44"/>
  <c r="BH62" i="44"/>
  <c r="BK106" i="44"/>
  <c r="AI30" i="44"/>
  <c r="AG38" i="44"/>
  <c r="O23" i="44"/>
  <c r="AW34" i="44"/>
  <c r="R43" i="44"/>
  <c r="AL31" i="44"/>
  <c r="BM34" i="44"/>
  <c r="AW38" i="44"/>
  <c r="K41" i="44"/>
  <c r="AH43" i="44"/>
  <c r="L50" i="44"/>
  <c r="Y54" i="44"/>
  <c r="AC55" i="44"/>
  <c r="AO56" i="44"/>
  <c r="BQ57" i="44"/>
  <c r="BM58" i="44"/>
  <c r="H60" i="44"/>
  <c r="A111" i="44"/>
  <c r="R56" i="44"/>
  <c r="AO63" i="44"/>
  <c r="BH64" i="44"/>
  <c r="AY95" i="44"/>
  <c r="AK96" i="44"/>
  <c r="K107" i="44"/>
  <c r="AY107" i="44"/>
  <c r="BO107" i="44"/>
  <c r="N108" i="44"/>
  <c r="R109" i="44"/>
  <c r="AH109" i="44"/>
  <c r="AX111" i="44"/>
  <c r="AD112" i="44"/>
  <c r="BD113" i="44"/>
  <c r="U121" i="44"/>
  <c r="P124" i="44"/>
  <c r="BQ59" i="44"/>
  <c r="R111" i="44"/>
  <c r="AH111" i="44"/>
  <c r="AY114" i="44"/>
  <c r="G115" i="44"/>
  <c r="K116" i="44"/>
  <c r="BO116" i="44"/>
  <c r="AT117" i="44"/>
  <c r="AP118" i="44"/>
  <c r="BA119" i="44"/>
  <c r="Q122" i="44"/>
  <c r="AS48" i="44"/>
  <c r="Q60" i="44"/>
  <c r="G46" i="44"/>
  <c r="I49" i="44"/>
  <c r="BD65" i="44"/>
  <c r="S66" i="44"/>
  <c r="AY66" i="44"/>
  <c r="O106" i="44"/>
  <c r="Z111" i="44"/>
  <c r="AL112" i="44"/>
  <c r="BN68" i="46"/>
  <c r="BO68" i="46"/>
  <c r="T37" i="44"/>
  <c r="BO50" i="44"/>
  <c r="AH69" i="44"/>
  <c r="J71" i="44"/>
  <c r="AG73" i="44"/>
  <c r="L74" i="44"/>
  <c r="U75" i="44"/>
  <c r="T76" i="44"/>
  <c r="BF78" i="44"/>
  <c r="U81" i="44"/>
  <c r="AO83" i="44"/>
  <c r="X84" i="44"/>
  <c r="X86" i="44"/>
  <c r="N91" i="44"/>
  <c r="AH92" i="44"/>
  <c r="BF92" i="44"/>
  <c r="AK98" i="44"/>
  <c r="A81" i="44"/>
  <c r="BF71" i="44"/>
  <c r="AU63" i="44"/>
  <c r="AN75" i="44"/>
  <c r="AO82" i="44"/>
  <c r="AR83" i="44"/>
  <c r="T85" i="44"/>
  <c r="C71" i="46"/>
  <c r="C71" i="44" s="1"/>
  <c r="AD65" i="44"/>
  <c r="BP67" i="44"/>
  <c r="AR76" i="44"/>
  <c r="P77" i="44"/>
  <c r="J78" i="44"/>
  <c r="BB79" i="44"/>
  <c r="AW80" i="44"/>
  <c r="AF84" i="44"/>
  <c r="BD84" i="44"/>
  <c r="AQ87" i="44"/>
  <c r="A83" i="44"/>
  <c r="A97" i="44"/>
  <c r="A101" i="44"/>
  <c r="C92" i="46"/>
  <c r="C92" i="44" s="1"/>
  <c r="C101" i="46"/>
  <c r="C101" i="44" s="1"/>
  <c r="AL65" i="44"/>
  <c r="AD68" i="44"/>
  <c r="AP69" i="44"/>
  <c r="Z71" i="44"/>
  <c r="AW73" i="44"/>
  <c r="T74" i="44"/>
  <c r="AC81" i="44"/>
  <c r="Q82" i="44"/>
  <c r="D83" i="44"/>
  <c r="AZ83" i="44"/>
  <c r="AU88" i="44"/>
  <c r="BF89" i="44"/>
  <c r="BJ90" i="44"/>
  <c r="Q91" i="44"/>
  <c r="AK92" i="44"/>
  <c r="BI92" i="44"/>
  <c r="Y93" i="44"/>
  <c r="AW93" i="44"/>
  <c r="BA94" i="44"/>
  <c r="I96" i="44"/>
  <c r="AG96" i="44"/>
  <c r="BB96" i="44"/>
  <c r="AN98" i="44"/>
  <c r="D99" i="44"/>
  <c r="T99" i="44"/>
  <c r="AB104" i="44"/>
  <c r="AN106" i="44"/>
  <c r="A67" i="44"/>
  <c r="Y74" i="46"/>
  <c r="Y74" i="44"/>
  <c r="AI109" i="46"/>
  <c r="AI109" i="44"/>
  <c r="AZ114" i="46"/>
  <c r="AZ114" i="44"/>
  <c r="T116" i="46"/>
  <c r="T116" i="44"/>
  <c r="AZ116" i="46"/>
  <c r="AZ116" i="44"/>
  <c r="BC117" i="46"/>
  <c r="BC117" i="44"/>
  <c r="K118" i="46"/>
  <c r="K118" i="44"/>
  <c r="AD121" i="46"/>
  <c r="AD121" i="44"/>
  <c r="BJ121" i="46"/>
  <c r="BJ121" i="44"/>
  <c r="E123" i="46"/>
  <c r="E123" i="44"/>
  <c r="U123" i="46"/>
  <c r="U123" i="44"/>
  <c r="Y124" i="46"/>
  <c r="Y124" i="44"/>
  <c r="AO124" i="46"/>
  <c r="AO124" i="44"/>
  <c r="AW124" i="46"/>
  <c r="AW124" i="44"/>
  <c r="BM124" i="46"/>
  <c r="BM124" i="44"/>
  <c r="L125" i="46"/>
  <c r="L125" i="44"/>
  <c r="AJ125" i="46"/>
  <c r="AJ125" i="44"/>
  <c r="AZ125" i="46"/>
  <c r="AZ125" i="44"/>
  <c r="P126" i="46"/>
  <c r="P126" i="44"/>
  <c r="D127" i="46"/>
  <c r="D127" i="44"/>
  <c r="H128" i="46"/>
  <c r="H128" i="44"/>
  <c r="AF128" i="46"/>
  <c r="AF128" i="44"/>
  <c r="BD128" i="46"/>
  <c r="BD128" i="44"/>
  <c r="L129" i="46"/>
  <c r="L129" i="44"/>
  <c r="AB129" i="46"/>
  <c r="AB129" i="44"/>
  <c r="AV130" i="46"/>
  <c r="AV130" i="44"/>
  <c r="K131" i="46"/>
  <c r="K131" i="44"/>
  <c r="S131" i="46"/>
  <c r="S131" i="44"/>
  <c r="AQ131" i="46"/>
  <c r="AQ131" i="44"/>
  <c r="BG131" i="46"/>
  <c r="BG131" i="44"/>
  <c r="AE134" i="46"/>
  <c r="AE134" i="44"/>
  <c r="AA135" i="46"/>
  <c r="AA135" i="44"/>
  <c r="AO137" i="46"/>
  <c r="AO137" i="44"/>
  <c r="BE137" i="46"/>
  <c r="BE137" i="44"/>
  <c r="BM137" i="46"/>
  <c r="BM137" i="44"/>
  <c r="M138" i="46"/>
  <c r="M138" i="44"/>
  <c r="AF139" i="46"/>
  <c r="AF139" i="44"/>
  <c r="AV139" i="46"/>
  <c r="AV139" i="44"/>
  <c r="AB140" i="46"/>
  <c r="AB140" i="44"/>
  <c r="AR140" i="46"/>
  <c r="AR140" i="44"/>
  <c r="BP140" i="46"/>
  <c r="BP140" i="44"/>
  <c r="N141" i="46"/>
  <c r="N141" i="44"/>
  <c r="AL141" i="46"/>
  <c r="AL141" i="44"/>
  <c r="AT141" i="46"/>
  <c r="AT141" i="44"/>
  <c r="BJ141" i="46"/>
  <c r="BJ141" i="44"/>
  <c r="R142" i="46"/>
  <c r="R142" i="44"/>
  <c r="AH142" i="46"/>
  <c r="AH142" i="44"/>
  <c r="BF142" i="46"/>
  <c r="BF142" i="44"/>
  <c r="BN142" i="46"/>
  <c r="BN142" i="44"/>
  <c r="BQ143" i="46"/>
  <c r="BQ143" i="44"/>
  <c r="AN144" i="46"/>
  <c r="AN144" i="44"/>
  <c r="BD144" i="46"/>
  <c r="BD144" i="44"/>
  <c r="BL144" i="46"/>
  <c r="BL144" i="44"/>
  <c r="P146" i="46"/>
  <c r="P146" i="44"/>
  <c r="X146" i="46"/>
  <c r="X146" i="44"/>
  <c r="AT77" i="46"/>
  <c r="AT77" i="44"/>
  <c r="X89" i="46"/>
  <c r="X89" i="44"/>
  <c r="AK95" i="46"/>
  <c r="AK95" i="44"/>
  <c r="G96" i="46"/>
  <c r="G96" i="44"/>
  <c r="AU100" i="46"/>
  <c r="AU100" i="44"/>
  <c r="AG103" i="46"/>
  <c r="AG103" i="44"/>
  <c r="BI104" i="46"/>
  <c r="BI104" i="44"/>
  <c r="H110" i="46"/>
  <c r="H110" i="44"/>
  <c r="T111" i="46"/>
  <c r="T111" i="44"/>
  <c r="AZ111" i="46"/>
  <c r="AZ111" i="44"/>
  <c r="BD112" i="46"/>
  <c r="BD112" i="44"/>
  <c r="R113" i="46"/>
  <c r="R113" i="44"/>
  <c r="AH113" i="46"/>
  <c r="AH113" i="44"/>
  <c r="M114" i="46"/>
  <c r="M114" i="44"/>
  <c r="BE115" i="46"/>
  <c r="BE115" i="44"/>
  <c r="E116" i="46"/>
  <c r="E116" i="44"/>
  <c r="AK116" i="46"/>
  <c r="AK116" i="44"/>
  <c r="BQ116" i="46"/>
  <c r="BQ116" i="44"/>
  <c r="X117" i="46"/>
  <c r="X117" i="44"/>
  <c r="AB118" i="46"/>
  <c r="AB118" i="44"/>
  <c r="BP118" i="46"/>
  <c r="BP118" i="44"/>
  <c r="O119" i="46"/>
  <c r="O119" i="44"/>
  <c r="BC119" i="46"/>
  <c r="BC119" i="44"/>
  <c r="AY120" i="46"/>
  <c r="AY120" i="44"/>
  <c r="AU121" i="46"/>
  <c r="AU121" i="44"/>
  <c r="K122" i="46"/>
  <c r="K122" i="44"/>
  <c r="AQ122" i="46"/>
  <c r="AQ122" i="44"/>
  <c r="BG122" i="46"/>
  <c r="BG122" i="44"/>
  <c r="AD123" i="46"/>
  <c r="AD123" i="44"/>
  <c r="AT123" i="46"/>
  <c r="AT123" i="44"/>
  <c r="BJ123" i="46"/>
  <c r="BJ123" i="44"/>
  <c r="J124" i="46"/>
  <c r="J124" i="44"/>
  <c r="U125" i="46"/>
  <c r="U125" i="44"/>
  <c r="AG126" i="46"/>
  <c r="AG126" i="44"/>
  <c r="BE126" i="46"/>
  <c r="BE126" i="44"/>
  <c r="AS127" i="46"/>
  <c r="AS127" i="44"/>
  <c r="BA127" i="46"/>
  <c r="BA127" i="44"/>
  <c r="Q128" i="46"/>
  <c r="Q128" i="44"/>
  <c r="BM128" i="46"/>
  <c r="BM128" i="44"/>
  <c r="AK129" i="46"/>
  <c r="AK129" i="44"/>
  <c r="BA129" i="46"/>
  <c r="BA129" i="44"/>
  <c r="I130" i="46"/>
  <c r="I130" i="44"/>
  <c r="Y130" i="46"/>
  <c r="Y130" i="44"/>
  <c r="BM130" i="46"/>
  <c r="BM130" i="44"/>
  <c r="BP131" i="46"/>
  <c r="BP131" i="44"/>
  <c r="X132" i="46"/>
  <c r="X132" i="44"/>
  <c r="AF132" i="46"/>
  <c r="AF132" i="44"/>
  <c r="BD132" i="46"/>
  <c r="BD132" i="44"/>
  <c r="BL132" i="46"/>
  <c r="BL132" i="44"/>
  <c r="AB133" i="46"/>
  <c r="AB133" i="44"/>
  <c r="AJ133" i="46"/>
  <c r="AJ133" i="44"/>
  <c r="AZ133" i="46"/>
  <c r="AZ133" i="44"/>
  <c r="BH133" i="46"/>
  <c r="BH133" i="44"/>
  <c r="AV134" i="46"/>
  <c r="AV134" i="44"/>
  <c r="D135" i="46"/>
  <c r="D135" i="44"/>
  <c r="AZ135" i="46"/>
  <c r="AZ135" i="44"/>
  <c r="AM66" i="46"/>
  <c r="AM66" i="44"/>
  <c r="AL75" i="46"/>
  <c r="AL75" i="44"/>
  <c r="BC93" i="46"/>
  <c r="BC93" i="44"/>
  <c r="W100" i="46"/>
  <c r="W100" i="44"/>
  <c r="AW106" i="46"/>
  <c r="AW106" i="44"/>
  <c r="AJ111" i="46"/>
  <c r="AJ111" i="44"/>
  <c r="AJ90" i="44"/>
  <c r="F98" i="44"/>
  <c r="BB98" i="44"/>
  <c r="AB99" i="44"/>
  <c r="AZ99" i="44"/>
  <c r="G100" i="44"/>
  <c r="N105" i="44"/>
  <c r="P108" i="44"/>
  <c r="AF108" i="44"/>
  <c r="BD108" i="44"/>
  <c r="G110" i="44"/>
  <c r="X112" i="44"/>
  <c r="AK114" i="44"/>
  <c r="AN117" i="44"/>
  <c r="L118" i="44"/>
  <c r="BH118" i="44"/>
  <c r="AD119" i="44"/>
  <c r="AU119" i="44"/>
  <c r="S120" i="44"/>
  <c r="AI120" i="44"/>
  <c r="AE121" i="44"/>
  <c r="R122" i="44"/>
  <c r="AH122" i="44"/>
  <c r="AN126" i="44"/>
  <c r="X128" i="44"/>
  <c r="BP129" i="44"/>
  <c r="P130" i="44"/>
  <c r="G132" i="44"/>
  <c r="AM132" i="44"/>
  <c r="BK132" i="44"/>
  <c r="BC134" i="44"/>
  <c r="AL136" i="44"/>
  <c r="Y137" i="44"/>
  <c r="BM74" i="44"/>
  <c r="R40" i="44"/>
  <c r="AX67" i="44"/>
  <c r="I87" i="44"/>
  <c r="AG87" i="44"/>
  <c r="BF97" i="44"/>
  <c r="AL98" i="44"/>
  <c r="AY101" i="44"/>
  <c r="AW103" i="44"/>
  <c r="D104" i="44"/>
  <c r="AL105" i="44"/>
  <c r="BB105" i="44"/>
  <c r="BH109" i="44"/>
  <c r="D111" i="44"/>
  <c r="BM115" i="44"/>
  <c r="M116" i="44"/>
  <c r="BK117" i="44"/>
  <c r="AI118" i="44"/>
  <c r="AY118" i="44"/>
  <c r="N119" i="44"/>
  <c r="BB121" i="44"/>
  <c r="BF122" i="44"/>
  <c r="F123" i="44"/>
  <c r="Q124" i="44"/>
  <c r="AH124" i="44"/>
  <c r="AX124" i="44"/>
  <c r="M125" i="44"/>
  <c r="AC125" i="44"/>
  <c r="AS125" i="44"/>
  <c r="BI125" i="44"/>
  <c r="AR129" i="44"/>
  <c r="AI131" i="44"/>
  <c r="AE132" i="44"/>
  <c r="AQ133" i="44"/>
  <c r="O134" i="44"/>
  <c r="BO135" i="44"/>
  <c r="N136" i="44"/>
  <c r="BB136" i="44"/>
  <c r="E138" i="44"/>
  <c r="AS138" i="44"/>
  <c r="G136" i="44"/>
  <c r="AE136" i="44"/>
  <c r="BC136" i="44"/>
  <c r="Z137" i="44"/>
  <c r="H148" i="44"/>
  <c r="BD148" i="44"/>
  <c r="O150" i="44"/>
  <c r="BK150" i="44"/>
  <c r="Z151" i="44"/>
  <c r="F152" i="44"/>
  <c r="AL152" i="44"/>
  <c r="W136" i="44"/>
  <c r="AU136" i="44"/>
  <c r="R137" i="44"/>
  <c r="AV148" i="44"/>
  <c r="AQ149" i="44"/>
  <c r="R151" i="44"/>
  <c r="BN151" i="44"/>
  <c r="AD152" i="44"/>
  <c r="Y153" i="44"/>
  <c r="AC154" i="44"/>
  <c r="AB156" i="44"/>
  <c r="BH156" i="44"/>
  <c r="BL157" i="44"/>
  <c r="P103" i="44"/>
  <c r="AJ104" i="44"/>
  <c r="BG109" i="44"/>
  <c r="AQ11" i="44"/>
  <c r="AQ22" i="44"/>
  <c r="BK27" i="44"/>
  <c r="BO30" i="44"/>
  <c r="AO32" i="44"/>
  <c r="Q36" i="44"/>
  <c r="I38" i="44"/>
  <c r="BP39" i="44"/>
  <c r="AA41" i="44"/>
  <c r="J43" i="44"/>
  <c r="AP45" i="44"/>
  <c r="AF53" i="44"/>
  <c r="AG54" i="44"/>
  <c r="U55" i="44"/>
  <c r="BI55" i="44"/>
  <c r="AS57" i="44"/>
  <c r="T59" i="44"/>
  <c r="BD60" i="44"/>
  <c r="AF61" i="44"/>
  <c r="AE12" i="44"/>
  <c r="AY28" i="44"/>
  <c r="AT31" i="44"/>
  <c r="S26" i="44"/>
  <c r="AC37" i="44"/>
  <c r="Z45" i="44"/>
  <c r="M55" i="44"/>
  <c r="Y56" i="44"/>
  <c r="Q58" i="44"/>
  <c r="AF60" i="44"/>
  <c r="BD61" i="44"/>
  <c r="C32" i="46"/>
  <c r="C32" i="44" s="1"/>
  <c r="AJ18" i="44"/>
  <c r="BC29" i="44"/>
  <c r="E35" i="44"/>
  <c r="T39" i="44"/>
  <c r="W42" i="44"/>
  <c r="BL53" i="44"/>
  <c r="AS55" i="44"/>
  <c r="U57" i="44"/>
  <c r="D59" i="44"/>
  <c r="AR62" i="44"/>
  <c r="A45" i="44"/>
  <c r="X19" i="44"/>
  <c r="AA26" i="44"/>
  <c r="K30" i="44"/>
  <c r="Q32" i="44"/>
  <c r="AK37" i="44"/>
  <c r="AB39" i="44"/>
  <c r="BD40" i="44"/>
  <c r="AH45" i="44"/>
  <c r="AV49" i="44"/>
  <c r="X51" i="44"/>
  <c r="H53" i="44"/>
  <c r="Q54" i="44"/>
  <c r="AG56" i="44"/>
  <c r="AC57" i="44"/>
  <c r="Y58" i="44"/>
  <c r="L59" i="44"/>
  <c r="BH59" i="44"/>
  <c r="AN60" i="44"/>
  <c r="X61" i="44"/>
  <c r="BL61" i="44"/>
  <c r="N81" i="44"/>
  <c r="I84" i="44"/>
  <c r="S89" i="44"/>
  <c r="AS93" i="44"/>
  <c r="C45" i="46"/>
  <c r="C45" i="44" s="1"/>
  <c r="BO11" i="44"/>
  <c r="AX15" i="44"/>
  <c r="H19" i="44"/>
  <c r="BO22" i="44"/>
  <c r="AQ26" i="44"/>
  <c r="G29" i="44"/>
  <c r="AC30" i="44"/>
  <c r="BM32" i="44"/>
  <c r="M35" i="44"/>
  <c r="AO36" i="44"/>
  <c r="BA37" i="44"/>
  <c r="P40" i="44"/>
  <c r="BL40" i="44"/>
  <c r="O42" i="44"/>
  <c r="Z43" i="44"/>
  <c r="AR52" i="44"/>
  <c r="F8" i="44"/>
  <c r="AN19" i="44"/>
  <c r="AM27" i="44"/>
  <c r="AY30" i="44"/>
  <c r="I34" i="44"/>
  <c r="BC12" i="44"/>
  <c r="P17" i="44"/>
  <c r="W29" i="44"/>
  <c r="BJ31" i="44"/>
  <c r="AK35" i="44"/>
  <c r="BB8" i="44"/>
  <c r="AA13" i="44"/>
  <c r="X17" i="44"/>
  <c r="G21" i="44"/>
  <c r="BC27" i="44"/>
  <c r="AE29" i="44"/>
  <c r="BG30" i="44"/>
  <c r="AG34" i="44"/>
  <c r="BA35" i="44"/>
  <c r="M37" i="44"/>
  <c r="Q38" i="44"/>
  <c r="AJ39" i="44"/>
  <c r="X40" i="44"/>
  <c r="AE42" i="44"/>
  <c r="BF43" i="44"/>
  <c r="BF45" i="44"/>
  <c r="P53" i="44"/>
  <c r="I54" i="44"/>
  <c r="E55" i="44"/>
  <c r="Q56" i="44"/>
  <c r="BM56" i="44"/>
  <c r="BI57" i="44"/>
  <c r="AO58" i="44"/>
  <c r="AV17" i="44"/>
  <c r="A9" i="44"/>
  <c r="AX9" i="44"/>
  <c r="AE14" i="44"/>
  <c r="O21" i="44"/>
  <c r="A32" i="44"/>
  <c r="BF9" i="44"/>
  <c r="AM14" i="44"/>
  <c r="BD17" i="44"/>
  <c r="AE21" i="44"/>
  <c r="AU25" i="44"/>
  <c r="AA28" i="44"/>
  <c r="AU29" i="44"/>
  <c r="F31" i="44"/>
  <c r="BE34" i="44"/>
  <c r="I36" i="44"/>
  <c r="U37" i="44"/>
  <c r="AO38" i="44"/>
  <c r="BH39" i="44"/>
  <c r="AP40" i="44"/>
  <c r="AQ41" i="44"/>
  <c r="BK42" i="44"/>
  <c r="R45" i="44"/>
  <c r="BN45" i="44"/>
  <c r="K11" i="44"/>
  <c r="Z15" i="44"/>
  <c r="W10" i="44"/>
  <c r="U16" i="44"/>
  <c r="BK21" i="44"/>
  <c r="BO26" i="44"/>
  <c r="M91" i="44"/>
  <c r="AI13" i="44"/>
  <c r="AR18" i="44"/>
  <c r="G25" i="44"/>
  <c r="BG28" i="44"/>
  <c r="M93" i="44"/>
  <c r="C111" i="46"/>
  <c r="C111" i="44" s="1"/>
  <c r="BC10" i="44"/>
  <c r="W14" i="44"/>
  <c r="AC16" i="44"/>
  <c r="AZ18" i="44"/>
  <c r="K22" i="44"/>
  <c r="AE25" i="44"/>
  <c r="G27" i="44"/>
  <c r="BO28" i="44"/>
  <c r="BK29" i="44"/>
  <c r="V31" i="44"/>
  <c r="AG32" i="44"/>
  <c r="AO34" i="44"/>
  <c r="AS35" i="44"/>
  <c r="BM36" i="44"/>
  <c r="BI37" i="44"/>
  <c r="L39" i="44"/>
  <c r="AV40" i="44"/>
  <c r="AY41" i="44"/>
  <c r="BC42" i="44"/>
  <c r="BN43" i="44"/>
  <c r="S59" i="44"/>
  <c r="AN83" i="44"/>
  <c r="BI93" i="44"/>
  <c r="AJ98" i="44"/>
  <c r="AJ105" i="44"/>
  <c r="M119" i="44"/>
  <c r="AC119" i="44"/>
  <c r="AW122" i="44"/>
  <c r="BE57" i="44"/>
  <c r="A90" i="44"/>
  <c r="Q92" i="44"/>
  <c r="AR98" i="44"/>
  <c r="K104" i="44"/>
  <c r="AR86" i="44"/>
  <c r="P97" i="44"/>
  <c r="AU103" i="44"/>
  <c r="U96" i="44"/>
  <c r="AN97" i="44"/>
  <c r="Q101" i="44"/>
  <c r="AE103" i="44"/>
  <c r="AI107" i="44"/>
  <c r="AL108" i="44"/>
  <c r="BF109" i="44"/>
  <c r="F110" i="44"/>
  <c r="AL110" i="44"/>
  <c r="A91" i="44"/>
  <c r="AF36" i="44"/>
  <c r="AW47" i="44"/>
  <c r="AG62" i="44"/>
  <c r="G63" i="44"/>
  <c r="I65" i="44"/>
  <c r="AT68" i="44"/>
  <c r="N70" i="44"/>
  <c r="BB70" i="44"/>
  <c r="AH71" i="44"/>
  <c r="BN71" i="44"/>
  <c r="BA72" i="44"/>
  <c r="BD75" i="44"/>
  <c r="AB76" i="44"/>
  <c r="H77" i="44"/>
  <c r="AP78" i="44"/>
  <c r="N79" i="44"/>
  <c r="BQ81" i="44"/>
  <c r="AG82" i="44"/>
  <c r="BE82" i="44"/>
  <c r="BL86" i="44"/>
  <c r="BK88" i="44"/>
  <c r="BE91" i="44"/>
  <c r="M92" i="44"/>
  <c r="BA92" i="44"/>
  <c r="AG93" i="44"/>
  <c r="AC94" i="44"/>
  <c r="G95" i="44"/>
  <c r="AJ97" i="44"/>
  <c r="AV98" i="44"/>
  <c r="Q100" i="44"/>
  <c r="AG100" i="44"/>
  <c r="AS101" i="44"/>
  <c r="K103" i="44"/>
  <c r="AM104" i="44"/>
  <c r="BK104" i="44"/>
  <c r="K106" i="44"/>
  <c r="Z108" i="44"/>
  <c r="AP108" i="44"/>
  <c r="AL109" i="44"/>
  <c r="AH110" i="44"/>
  <c r="F111" i="44"/>
  <c r="V42" i="44"/>
  <c r="A24" i="44"/>
  <c r="Z64" i="44"/>
  <c r="AG66" i="44"/>
  <c r="BE66" i="44"/>
  <c r="AZ67" i="44"/>
  <c r="J69" i="44"/>
  <c r="BN69" i="44"/>
  <c r="AL70" i="44"/>
  <c r="R71" i="44"/>
  <c r="AC72" i="44"/>
  <c r="BQ72" i="44"/>
  <c r="X75" i="44"/>
  <c r="L76" i="44"/>
  <c r="AT79" i="44"/>
  <c r="AG80" i="44"/>
  <c r="H38" i="44"/>
  <c r="BQ46" i="44"/>
  <c r="W51" i="44"/>
  <c r="AQ52" i="44"/>
  <c r="A62" i="44"/>
  <c r="BO16" i="44"/>
  <c r="AU37" i="44"/>
  <c r="AM38" i="44"/>
  <c r="Y41" i="44"/>
  <c r="H43" i="44"/>
  <c r="AJ44" i="44"/>
  <c r="AA57" i="44"/>
  <c r="AL63" i="44"/>
  <c r="I69" i="44"/>
  <c r="AC89" i="44"/>
  <c r="AB91" i="44"/>
  <c r="AJ93" i="44"/>
  <c r="BD64" i="44"/>
  <c r="T70" i="44"/>
  <c r="AY72" i="44"/>
  <c r="AX74" i="44"/>
  <c r="BF76" i="44"/>
  <c r="AI81" i="44"/>
  <c r="AL86" i="44"/>
  <c r="BB89" i="44"/>
  <c r="AW92" i="44"/>
  <c r="BK93" i="44"/>
  <c r="BJ98" i="44"/>
  <c r="M99" i="44"/>
  <c r="AC99" i="44"/>
  <c r="D65" i="44"/>
  <c r="AE73" i="44"/>
  <c r="N58" i="44"/>
  <c r="P71" i="44"/>
  <c r="G80" i="44"/>
  <c r="P69" i="44"/>
  <c r="AD77" i="44"/>
  <c r="BF74" i="44"/>
  <c r="BB75" i="44"/>
  <c r="Y62" i="44"/>
  <c r="F77" i="44"/>
  <c r="P83" i="44"/>
  <c r="AM93" i="44"/>
  <c r="BP79" i="44"/>
  <c r="AU80" i="44"/>
  <c r="P64" i="44"/>
  <c r="BN85" i="44"/>
  <c r="BN90" i="44"/>
  <c r="AP67" i="44"/>
  <c r="AA94" i="44"/>
  <c r="BC96" i="44"/>
  <c r="BI23" i="44"/>
  <c r="X78" i="44"/>
  <c r="AZ79" i="44"/>
  <c r="BC80" i="44"/>
  <c r="AD86" i="44"/>
  <c r="W91" i="44"/>
  <c r="AS91" i="44"/>
  <c r="BO92" i="44"/>
  <c r="J97" i="44"/>
  <c r="BN97" i="44"/>
  <c r="V98" i="44"/>
  <c r="AS99" i="44"/>
  <c r="AC100" i="44"/>
  <c r="G102" i="44"/>
  <c r="W102" i="44"/>
  <c r="BA104" i="44"/>
  <c r="X110" i="44"/>
  <c r="BH111" i="44"/>
  <c r="H112" i="44"/>
  <c r="V112" i="44"/>
  <c r="U114" i="44"/>
  <c r="BA114" i="44"/>
  <c r="BQ114" i="44"/>
  <c r="W115" i="44"/>
  <c r="D118" i="44"/>
  <c r="AJ118" i="44"/>
  <c r="AA120" i="44"/>
  <c r="AO120" i="44"/>
  <c r="BO120" i="44"/>
  <c r="O121" i="44"/>
  <c r="AS121" i="44"/>
  <c r="I122" i="44"/>
  <c r="AY122" i="44"/>
  <c r="AJ123" i="44"/>
  <c r="Z124" i="44"/>
  <c r="K125" i="44"/>
  <c r="AK125" i="44"/>
  <c r="AY125" i="44"/>
  <c r="Y126" i="44"/>
  <c r="AK127" i="44"/>
  <c r="Y128" i="44"/>
  <c r="Y81" i="44"/>
  <c r="AS82" i="44"/>
  <c r="AB86" i="44"/>
  <c r="BG88" i="44"/>
  <c r="AH79" i="44"/>
  <c r="BQ80" i="44"/>
  <c r="C84" i="46"/>
  <c r="C84" i="44" s="1"/>
  <c r="AC44" i="44"/>
  <c r="AC46" i="44"/>
  <c r="AQ48" i="44"/>
  <c r="BH78" i="44"/>
  <c r="AS80" i="44"/>
  <c r="F83" i="44"/>
  <c r="AL83" i="44"/>
  <c r="F85" i="44"/>
  <c r="BQ87" i="44"/>
  <c r="Y88" i="44"/>
  <c r="AL89" i="44"/>
  <c r="H90" i="44"/>
  <c r="Z90" i="44"/>
  <c r="AN90" i="44"/>
  <c r="BL90" i="44"/>
  <c r="BE92" i="44"/>
  <c r="Q94" i="44"/>
  <c r="H97" i="44"/>
  <c r="V97" i="44"/>
  <c r="AW101" i="44"/>
  <c r="AB105" i="44"/>
  <c r="AT108" i="44"/>
  <c r="BJ108" i="44"/>
  <c r="BN111" i="44"/>
  <c r="AR112" i="44"/>
  <c r="BP112" i="44"/>
  <c r="AI114" i="44"/>
  <c r="AE115" i="44"/>
  <c r="F117" i="44"/>
  <c r="V117" i="44"/>
  <c r="AL117" i="44"/>
  <c r="BB117" i="44"/>
  <c r="R118" i="44"/>
  <c r="E119" i="44"/>
  <c r="AY119" i="44"/>
  <c r="BQ119" i="44"/>
  <c r="Q120" i="44"/>
  <c r="X124" i="44"/>
  <c r="AE126" i="44"/>
  <c r="BC126" i="44"/>
  <c r="BC130" i="44"/>
  <c r="AH131" i="44"/>
  <c r="BD38" i="44"/>
  <c r="AK44" i="44"/>
  <c r="AY48" i="44"/>
  <c r="BG50" i="44"/>
  <c r="AR64" i="44"/>
  <c r="AF65" i="44"/>
  <c r="AN68" i="44"/>
  <c r="X70" i="44"/>
  <c r="R77" i="44"/>
  <c r="AJ78" i="44"/>
  <c r="K80" i="44"/>
  <c r="AM81" i="44"/>
  <c r="M82" i="44"/>
  <c r="AI82" i="44"/>
  <c r="N83" i="44"/>
  <c r="BA87" i="44"/>
  <c r="D89" i="44"/>
  <c r="BH89" i="44"/>
  <c r="AV90" i="44"/>
  <c r="BA93" i="44"/>
  <c r="AM94" i="44"/>
  <c r="BE94" i="44"/>
  <c r="AV97" i="44"/>
  <c r="BJ97" i="44"/>
  <c r="BK101" i="44"/>
  <c r="AY102" i="44"/>
  <c r="G103" i="44"/>
  <c r="AM106" i="44"/>
  <c r="BB110" i="44"/>
  <c r="N112" i="44"/>
  <c r="X113" i="44"/>
  <c r="BG116" i="44"/>
  <c r="AK121" i="44"/>
  <c r="BE122" i="44"/>
  <c r="L123" i="44"/>
  <c r="BL124" i="44"/>
  <c r="BG125" i="44"/>
  <c r="G126" i="44"/>
  <c r="AA127" i="44"/>
  <c r="Y7" i="44"/>
  <c r="O10" i="44"/>
  <c r="AM12" i="44"/>
  <c r="R15" i="44"/>
  <c r="AK16" i="44"/>
  <c r="L18" i="44"/>
  <c r="BL19" i="44"/>
  <c r="AI22" i="44"/>
  <c r="W25" i="44"/>
  <c r="AY26" i="44"/>
  <c r="S28" i="44"/>
  <c r="O29" i="44"/>
  <c r="S30" i="44"/>
  <c r="AD31" i="44"/>
  <c r="Y32" i="44"/>
  <c r="Q34" i="44"/>
  <c r="AC35" i="44"/>
  <c r="Y36" i="44"/>
  <c r="BM38" i="44"/>
  <c r="AZ39" i="44"/>
  <c r="AF40" i="44"/>
  <c r="S41" i="44"/>
  <c r="AU42" i="44"/>
  <c r="AP43" i="44"/>
  <c r="J45" i="44"/>
  <c r="BB46" i="44"/>
  <c r="AK59" i="44"/>
  <c r="BM60" i="44"/>
  <c r="D64" i="44"/>
  <c r="H70" i="44"/>
  <c r="O72" i="44"/>
  <c r="Z75" i="44"/>
  <c r="AH77" i="44"/>
  <c r="AZ78" i="44"/>
  <c r="AA80" i="44"/>
  <c r="O81" i="44"/>
  <c r="R84" i="44"/>
  <c r="BB85" i="44"/>
  <c r="AH86" i="44"/>
  <c r="E87" i="44"/>
  <c r="Q88" i="44"/>
  <c r="BE88" i="44"/>
  <c r="G94" i="44"/>
  <c r="AO114" i="44"/>
  <c r="BQ130" i="44"/>
  <c r="AD8" i="44"/>
  <c r="BA8" i="44"/>
  <c r="AI11" i="44"/>
  <c r="BO13" i="44"/>
  <c r="E16" i="44"/>
  <c r="AN17" i="44"/>
  <c r="BH18" i="44"/>
  <c r="AM21" i="44"/>
  <c r="K26" i="44"/>
  <c r="W27" i="44"/>
  <c r="AB64" i="44"/>
  <c r="P65" i="44"/>
  <c r="J75" i="44"/>
  <c r="Z77" i="44"/>
  <c r="AK60" i="44"/>
  <c r="G66" i="44"/>
  <c r="BC82" i="44"/>
  <c r="BH90" i="44"/>
  <c r="AU91" i="44"/>
  <c r="AY94" i="44"/>
  <c r="BP68" i="44"/>
  <c r="AB68" i="44"/>
  <c r="AV69" i="44"/>
  <c r="A106" i="44"/>
  <c r="C78" i="46"/>
  <c r="C78" i="44" s="1"/>
  <c r="R9" i="44"/>
  <c r="BL32" i="44"/>
  <c r="AZ35" i="44"/>
  <c r="AF38" i="44"/>
  <c r="AE47" i="44"/>
  <c r="V58" i="44"/>
  <c r="Z83" i="44"/>
  <c r="V84" i="44"/>
  <c r="AW87" i="44"/>
  <c r="BM87" i="44"/>
  <c r="AZ90" i="44"/>
  <c r="AM91" i="44"/>
  <c r="AI92" i="44"/>
  <c r="AY92" i="44"/>
  <c r="M95" i="44"/>
  <c r="W96" i="44"/>
  <c r="AM96" i="44"/>
  <c r="AT98" i="44"/>
  <c r="AM100" i="44"/>
  <c r="BC100" i="44"/>
  <c r="AM102" i="44"/>
  <c r="BC102" i="44"/>
  <c r="I103" i="44"/>
  <c r="Y103" i="44"/>
  <c r="AO103" i="44"/>
  <c r="BE103" i="44"/>
  <c r="BA107" i="44"/>
  <c r="AN108" i="44"/>
  <c r="AN110" i="44"/>
  <c r="L111" i="44"/>
  <c r="P112" i="44"/>
  <c r="AV112" i="44"/>
  <c r="AX113" i="44"/>
  <c r="BI114" i="44"/>
  <c r="I115" i="44"/>
  <c r="Y115" i="44"/>
  <c r="BI116" i="44"/>
  <c r="AW23" i="44"/>
  <c r="BD26" i="44"/>
  <c r="R28" i="44"/>
  <c r="K31" i="44"/>
  <c r="AY39" i="44"/>
  <c r="E44" i="44"/>
  <c r="Y47" i="44"/>
  <c r="BI60" i="44"/>
  <c r="Q48" i="46"/>
  <c r="Q48" i="44"/>
  <c r="AW52" i="46"/>
  <c r="AW52" i="44"/>
  <c r="AZ70" i="46"/>
  <c r="AZ70" i="44"/>
  <c r="BD71" i="46"/>
  <c r="BD71" i="44"/>
  <c r="BL78" i="46"/>
  <c r="BL78" i="44"/>
  <c r="AE82" i="46"/>
  <c r="AE82" i="44"/>
  <c r="F84" i="46"/>
  <c r="F84" i="44"/>
  <c r="BE87" i="46"/>
  <c r="BE87" i="44"/>
  <c r="AV89" i="46"/>
  <c r="AV89" i="44"/>
  <c r="BL89" i="46"/>
  <c r="BL89" i="44"/>
  <c r="AR90" i="46"/>
  <c r="AR90" i="44"/>
  <c r="A35" i="27"/>
  <c r="C37" i="46"/>
  <c r="C37" i="44" s="1"/>
  <c r="AU82" i="46"/>
  <c r="AU82" i="44"/>
  <c r="BK82" i="46"/>
  <c r="BK82" i="44"/>
  <c r="A76" i="44"/>
  <c r="C30" i="46"/>
  <c r="C30" i="44" s="1"/>
  <c r="BE7" i="44"/>
  <c r="Z9" i="44"/>
  <c r="S11" i="44"/>
  <c r="BK12" i="44"/>
  <c r="BC14" i="44"/>
  <c r="AZ33" i="44"/>
  <c r="BG39" i="44"/>
  <c r="AL42" i="44"/>
  <c r="AA46" i="44"/>
  <c r="BG48" i="44"/>
  <c r="AI50" i="44"/>
  <c r="BO52" i="44"/>
  <c r="Q66" i="44"/>
  <c r="J67" i="44"/>
  <c r="AZ68" i="44"/>
  <c r="BG72" i="44"/>
  <c r="AX76" i="44"/>
  <c r="D79" i="44"/>
  <c r="BG81" i="44"/>
  <c r="F86" i="44"/>
  <c r="Q87" i="44"/>
  <c r="BQ44" i="46"/>
  <c r="BQ44" i="44"/>
  <c r="AY50" i="46"/>
  <c r="AY50" i="44"/>
  <c r="BK60" i="46"/>
  <c r="BK60" i="44"/>
  <c r="AH64" i="46"/>
  <c r="AH64" i="44"/>
  <c r="BJ65" i="46"/>
  <c r="BJ65" i="44"/>
  <c r="AB67" i="46"/>
  <c r="AB67" i="44"/>
  <c r="F68" i="46"/>
  <c r="F68" i="44"/>
  <c r="A67" i="27"/>
  <c r="C69" i="46"/>
  <c r="C69" i="44" s="1"/>
  <c r="Z69" i="46"/>
  <c r="Z69" i="44"/>
  <c r="V70" i="46"/>
  <c r="V70" i="44"/>
  <c r="Y73" i="46"/>
  <c r="Y73" i="44"/>
  <c r="AJ74" i="46"/>
  <c r="AJ74" i="44"/>
  <c r="H75" i="46"/>
  <c r="H75" i="44"/>
  <c r="AN38" i="44"/>
  <c r="AH15" i="46"/>
  <c r="AH15" i="44"/>
  <c r="BI16" i="46"/>
  <c r="BI16" i="44"/>
  <c r="BP18" i="46"/>
  <c r="BP18" i="44"/>
  <c r="W21" i="46"/>
  <c r="W21" i="44"/>
  <c r="BG22" i="46"/>
  <c r="BG22" i="44"/>
  <c r="O25" i="46"/>
  <c r="O25" i="44"/>
  <c r="AI26" i="46"/>
  <c r="AI26" i="44"/>
  <c r="AE27" i="46"/>
  <c r="AE27" i="44"/>
  <c r="AQ28" i="46"/>
  <c r="AQ28" i="44"/>
  <c r="AA30" i="46"/>
  <c r="AA30" i="44"/>
  <c r="AD29" i="46"/>
  <c r="AD29" i="44"/>
  <c r="N42" i="44"/>
  <c r="AG7" i="46"/>
  <c r="AG7" i="44"/>
  <c r="BJ8" i="46"/>
  <c r="BJ8" i="44"/>
  <c r="AU10" i="46"/>
  <c r="AU10" i="44"/>
  <c r="W12" i="46"/>
  <c r="W12" i="44"/>
  <c r="BG13" i="46"/>
  <c r="BG13" i="44"/>
  <c r="BL17" i="46"/>
  <c r="BL17" i="44"/>
  <c r="V8" i="44"/>
  <c r="BN9" i="44"/>
  <c r="BG11" i="44"/>
  <c r="AQ13" i="44"/>
  <c r="H17" i="44"/>
  <c r="AB18" i="44"/>
  <c r="BD19" i="44"/>
  <c r="X34" i="44"/>
  <c r="AA48" i="44"/>
  <c r="BK51" i="44"/>
  <c r="H54" i="44"/>
  <c r="BD58" i="44"/>
  <c r="R64" i="44"/>
  <c r="BN64" i="44"/>
  <c r="T67" i="44"/>
  <c r="N68" i="44"/>
  <c r="AD70" i="44"/>
  <c r="BP70" i="44"/>
  <c r="AP71" i="44"/>
  <c r="F75" i="44"/>
  <c r="BN76" i="44"/>
  <c r="AL77" i="44"/>
  <c r="AV78" i="44"/>
  <c r="BB84" i="44"/>
  <c r="BH76" i="44"/>
  <c r="N31" i="44"/>
  <c r="I32" i="44"/>
  <c r="BE32" i="44"/>
  <c r="Y34" i="44"/>
  <c r="U35" i="44"/>
  <c r="BQ35" i="44"/>
  <c r="BE36" i="44"/>
  <c r="AS37" i="44"/>
  <c r="Y38" i="44"/>
  <c r="BE38" i="44"/>
  <c r="AR39" i="44"/>
  <c r="H40" i="44"/>
  <c r="R78" i="44"/>
  <c r="V79" i="44"/>
  <c r="BJ79" i="44"/>
  <c r="Y80" i="44"/>
  <c r="I82" i="44"/>
  <c r="T83" i="44"/>
  <c r="H84" i="44"/>
  <c r="BL84" i="44"/>
  <c r="BH85" i="44"/>
  <c r="AF86" i="44"/>
  <c r="S87" i="44"/>
  <c r="W88" i="44"/>
  <c r="R89" i="44"/>
  <c r="AD90" i="44"/>
  <c r="BC91" i="44"/>
  <c r="BI95" i="44"/>
  <c r="AH97" i="44"/>
  <c r="AX97" i="44"/>
  <c r="N98" i="44"/>
  <c r="BA99" i="44"/>
  <c r="BQ99" i="44"/>
  <c r="S101" i="44"/>
  <c r="BO101" i="44"/>
  <c r="U104" i="44"/>
  <c r="AK104" i="44"/>
  <c r="AD105" i="44"/>
  <c r="AT105" i="44"/>
  <c r="BJ105" i="44"/>
  <c r="BB14" i="44"/>
  <c r="F38" i="44"/>
  <c r="BN57" i="44"/>
  <c r="BQ61" i="44"/>
  <c r="G69" i="44"/>
  <c r="AN69" i="44"/>
  <c r="X71" i="44"/>
  <c r="K72" i="44"/>
  <c r="AU73" i="44"/>
  <c r="J74" i="44"/>
  <c r="AH74" i="44"/>
  <c r="AC75" i="44"/>
  <c r="BJ75" i="44"/>
  <c r="R76" i="44"/>
  <c r="N77" i="44"/>
  <c r="AF78" i="44"/>
  <c r="L79" i="44"/>
  <c r="AP83" i="44"/>
  <c r="K29" i="44"/>
  <c r="AV30" i="44"/>
  <c r="A28" i="44"/>
  <c r="A78" i="44"/>
  <c r="C55" i="46"/>
  <c r="C55" i="44" s="1"/>
  <c r="C74" i="46"/>
  <c r="C74" i="44" s="1"/>
  <c r="C85" i="46"/>
  <c r="C85" i="44" s="1"/>
  <c r="BG29" i="44"/>
  <c r="AB35" i="44"/>
  <c r="AR37" i="44"/>
  <c r="T53" i="44"/>
  <c r="AZ65" i="44"/>
  <c r="O73" i="44"/>
  <c r="AP74" i="44"/>
  <c r="BQ75" i="44"/>
  <c r="BB77" i="44"/>
  <c r="AM82" i="44"/>
  <c r="AX83" i="44"/>
  <c r="H89" i="44"/>
  <c r="BD89" i="44"/>
  <c r="O91" i="44"/>
  <c r="K92" i="44"/>
  <c r="AA92" i="44"/>
  <c r="AQ92" i="44"/>
  <c r="G93" i="44"/>
  <c r="AP97" i="44"/>
  <c r="U99" i="44"/>
  <c r="AK99" i="44"/>
  <c r="BI105" i="44"/>
  <c r="BH40" i="44"/>
  <c r="N38" i="44"/>
  <c r="A74" i="44"/>
  <c r="A85" i="44"/>
  <c r="C76" i="46"/>
  <c r="C76" i="44" s="1"/>
  <c r="C87" i="46"/>
  <c r="C87" i="44" s="1"/>
  <c r="BN30" i="44"/>
  <c r="AR33" i="44"/>
  <c r="P38" i="44"/>
  <c r="AV41" i="44"/>
  <c r="BM43" i="44"/>
  <c r="AS46" i="44"/>
  <c r="K48" i="44"/>
  <c r="AP55" i="44"/>
  <c r="AJ63" i="44"/>
  <c r="T65" i="44"/>
  <c r="BC66" i="44"/>
  <c r="H71" i="44"/>
  <c r="AA72" i="44"/>
  <c r="BC73" i="44"/>
  <c r="R74" i="44"/>
  <c r="BA75" i="44"/>
  <c r="J76" i="44"/>
  <c r="V77" i="44"/>
  <c r="BN81" i="44"/>
  <c r="BF83" i="44"/>
  <c r="AL84" i="44"/>
  <c r="Y87" i="44"/>
  <c r="AO87" i="44"/>
  <c r="G91" i="44"/>
  <c r="BG92" i="44"/>
  <c r="AU93" i="44"/>
  <c r="BJ93" i="44"/>
  <c r="K94" i="44"/>
  <c r="BG94" i="44"/>
  <c r="AC95" i="44"/>
  <c r="O96" i="44"/>
  <c r="AG97" i="44"/>
  <c r="BI98" i="44"/>
  <c r="K101" i="44"/>
  <c r="AQ101" i="44"/>
  <c r="O102" i="44"/>
  <c r="AE102" i="44"/>
  <c r="AU102" i="44"/>
  <c r="M104" i="44"/>
  <c r="AC104" i="44"/>
  <c r="BQ104" i="44"/>
  <c r="V105" i="44"/>
  <c r="Q106" i="44"/>
  <c r="AF106" i="44"/>
  <c r="BM106" i="44"/>
  <c r="AK107" i="44"/>
  <c r="BI107" i="44"/>
  <c r="AV108" i="44"/>
  <c r="AJ109" i="44"/>
  <c r="AZ109" i="44"/>
  <c r="AQ111" i="44"/>
  <c r="AF39" i="44"/>
  <c r="BL39" i="44"/>
  <c r="P74" i="44"/>
  <c r="BH75" i="44"/>
  <c r="AV76" i="44"/>
  <c r="L86" i="44"/>
  <c r="O87" i="44"/>
  <c r="A72" i="44"/>
  <c r="C48" i="46"/>
  <c r="C48" i="44" s="1"/>
  <c r="AJ40" i="44"/>
  <c r="AJ75" i="44"/>
  <c r="J79" i="44"/>
  <c r="BN79" i="44"/>
  <c r="C16" i="46"/>
  <c r="C16" i="44" s="1"/>
  <c r="N43" i="44"/>
  <c r="BP53" i="44"/>
  <c r="AR63" i="44"/>
  <c r="G64" i="44"/>
  <c r="AU64" i="44"/>
  <c r="AL78" i="44"/>
  <c r="U82" i="44"/>
  <c r="AK82" i="44"/>
  <c r="AB84" i="44"/>
  <c r="AV85" i="44"/>
  <c r="AZ86" i="44"/>
  <c r="N89" i="44"/>
  <c r="AC93" i="44"/>
  <c r="AG94" i="44"/>
  <c r="AA95" i="44"/>
  <c r="BH98" i="44"/>
  <c r="E100" i="44"/>
  <c r="BQ100" i="44"/>
  <c r="AZ105" i="44"/>
  <c r="BG107" i="44"/>
  <c r="F108" i="44"/>
  <c r="E36" i="44"/>
  <c r="W11" i="44"/>
  <c r="BJ30" i="44"/>
  <c r="AJ53" i="44"/>
  <c r="V78" i="44"/>
  <c r="M58" i="44"/>
  <c r="AJ61" i="44"/>
  <c r="BD74" i="44"/>
  <c r="E82" i="44"/>
  <c r="AZ84" i="44"/>
  <c r="AY88" i="44"/>
  <c r="E91" i="44"/>
  <c r="BJ78" i="44"/>
  <c r="AC80" i="44"/>
  <c r="R44" i="44"/>
  <c r="BM94" i="44"/>
  <c r="M96" i="44"/>
  <c r="A44" i="44"/>
  <c r="AQ70" i="44"/>
  <c r="R72" i="44"/>
  <c r="M73" i="44"/>
  <c r="BI80" i="44"/>
  <c r="BD83" i="44"/>
  <c r="D86" i="44"/>
  <c r="AM87" i="44"/>
  <c r="AK91" i="44"/>
  <c r="I92" i="44"/>
  <c r="AC96" i="44"/>
  <c r="BO104" i="44"/>
  <c r="I16" i="44"/>
  <c r="AK38" i="44"/>
  <c r="BO88" i="44"/>
  <c r="J90" i="44"/>
  <c r="BF90" i="44"/>
  <c r="BM92" i="44"/>
  <c r="I94" i="44"/>
  <c r="AW94" i="44"/>
  <c r="AK7" i="44"/>
  <c r="AF76" i="44"/>
  <c r="L77" i="44"/>
  <c r="AS96" i="44"/>
  <c r="T98" i="44"/>
  <c r="AG101" i="44"/>
  <c r="W103" i="44"/>
  <c r="S104" i="44"/>
  <c r="A27" i="44"/>
  <c r="AU20" i="44"/>
  <c r="G26" i="44"/>
  <c r="AE30" i="44"/>
  <c r="AW37" i="44"/>
  <c r="AZ53" i="44"/>
  <c r="BH63" i="44"/>
  <c r="Z68" i="44"/>
  <c r="AM71" i="44"/>
  <c r="N73" i="44"/>
  <c r="AF74" i="44"/>
  <c r="AO76" i="44"/>
  <c r="BF79" i="44"/>
  <c r="F89" i="44"/>
  <c r="U91" i="44"/>
  <c r="Y92" i="44"/>
  <c r="U93" i="44"/>
  <c r="Y94" i="44"/>
  <c r="AO94" i="44"/>
  <c r="AI95" i="44"/>
  <c r="D98" i="44"/>
  <c r="BA98" i="44"/>
  <c r="BI100" i="44"/>
  <c r="I101" i="44"/>
  <c r="BC103" i="44"/>
  <c r="AI104" i="44"/>
  <c r="AY104" i="44"/>
  <c r="T105" i="44"/>
  <c r="S107" i="44"/>
  <c r="AQ107" i="44"/>
  <c r="AT110" i="44"/>
  <c r="BJ110" i="44"/>
  <c r="AV113" i="44"/>
  <c r="BL113" i="44"/>
  <c r="K114" i="44"/>
  <c r="AA114" i="44"/>
  <c r="BO114" i="44"/>
  <c r="O115" i="44"/>
  <c r="AS119" i="44"/>
  <c r="AW120" i="44"/>
  <c r="C109" i="46"/>
  <c r="C109" i="44" s="1"/>
  <c r="BF27" i="44"/>
  <c r="BP32" i="44"/>
  <c r="AX65" i="44"/>
  <c r="AL71" i="44"/>
  <c r="BA73" i="44"/>
  <c r="AB77" i="44"/>
  <c r="Z79" i="44"/>
  <c r="D84" i="44"/>
  <c r="BP84" i="44"/>
  <c r="BD85" i="44"/>
  <c r="G87" i="44"/>
  <c r="AA88" i="44"/>
  <c r="AQ88" i="44"/>
  <c r="V89" i="44"/>
  <c r="BJ89" i="44"/>
  <c r="AX90" i="44"/>
  <c r="BQ93" i="44"/>
  <c r="S95" i="44"/>
  <c r="BQ96" i="44"/>
  <c r="AF97" i="44"/>
  <c r="BD97" i="44"/>
  <c r="AS100" i="44"/>
  <c r="O103" i="44"/>
  <c r="L105" i="44"/>
  <c r="BC106" i="44"/>
  <c r="AA107" i="44"/>
  <c r="AD108" i="44"/>
  <c r="AM115" i="44"/>
  <c r="AA116" i="44"/>
  <c r="AQ116" i="44"/>
  <c r="BJ117" i="44"/>
  <c r="J118" i="44"/>
  <c r="AX118" i="44"/>
  <c r="U119" i="44"/>
  <c r="Y120" i="44"/>
  <c r="E121" i="44"/>
  <c r="BI121" i="44"/>
  <c r="M43" i="44"/>
  <c r="BM44" i="44"/>
  <c r="BJ24" i="44"/>
  <c r="AK73" i="44"/>
  <c r="AQ61" i="44"/>
  <c r="AH70" i="44"/>
  <c r="BQ73" i="44"/>
  <c r="T77" i="44"/>
  <c r="AZ77" i="44"/>
  <c r="BP77" i="44"/>
  <c r="E80" i="44"/>
  <c r="I81" i="44"/>
  <c r="L84" i="44"/>
  <c r="AF85" i="44"/>
  <c r="BC87" i="44"/>
  <c r="S88" i="44"/>
  <c r="R90" i="44"/>
  <c r="AP90" i="44"/>
  <c r="AC91" i="44"/>
  <c r="AO92" i="44"/>
  <c r="K95" i="44"/>
  <c r="E96" i="44"/>
  <c r="BI96" i="44"/>
  <c r="X97" i="44"/>
  <c r="AZ98" i="44"/>
  <c r="U100" i="44"/>
  <c r="AK100" i="44"/>
  <c r="BK103" i="44"/>
  <c r="AA104" i="44"/>
  <c r="D105" i="44"/>
  <c r="AR105" i="44"/>
  <c r="BP105" i="44"/>
  <c r="AY19" i="44"/>
  <c r="P37" i="44"/>
  <c r="J68" i="44"/>
  <c r="AG72" i="44"/>
  <c r="Q31" i="44"/>
  <c r="AU52" i="44"/>
  <c r="A109" i="44"/>
  <c r="A113" i="44"/>
  <c r="C72" i="46"/>
  <c r="C72" i="44" s="1"/>
  <c r="C79" i="46"/>
  <c r="C79" i="44" s="1"/>
  <c r="C90" i="46"/>
  <c r="C90" i="44" s="1"/>
  <c r="W48" i="44"/>
  <c r="BH54" i="44"/>
  <c r="X57" i="44"/>
  <c r="K60" i="44"/>
  <c r="BB71" i="44"/>
  <c r="U73" i="44"/>
  <c r="T75" i="44"/>
  <c r="F78" i="44"/>
  <c r="AD78" i="44"/>
  <c r="BQ82" i="44"/>
  <c r="BL83" i="44"/>
  <c r="AJ86" i="44"/>
  <c r="AU87" i="44"/>
  <c r="AD89" i="44"/>
  <c r="AT89" i="44"/>
  <c r="AH90" i="44"/>
  <c r="BA91" i="44"/>
  <c r="BQ91" i="44"/>
  <c r="AG92" i="44"/>
  <c r="E93" i="44"/>
  <c r="AK93" i="44"/>
  <c r="AQ95" i="44"/>
  <c r="BA96" i="44"/>
  <c r="BL97" i="44"/>
  <c r="L98" i="44"/>
  <c r="AB98" i="44"/>
  <c r="BP98" i="44"/>
  <c r="M100" i="44"/>
  <c r="BA100" i="44"/>
  <c r="Y101" i="44"/>
  <c r="AO101" i="44"/>
  <c r="AM103" i="44"/>
  <c r="AQ104" i="44"/>
  <c r="BG104" i="44"/>
  <c r="BH105" i="44"/>
  <c r="W106" i="44"/>
  <c r="BB108" i="44"/>
  <c r="AP109" i="44"/>
  <c r="AD110" i="44"/>
  <c r="J111" i="44"/>
  <c r="P113" i="44"/>
  <c r="AU115" i="44"/>
  <c r="BK115" i="44"/>
  <c r="N117" i="44"/>
  <c r="AD117" i="44"/>
  <c r="AH118" i="44"/>
  <c r="BI119" i="44"/>
  <c r="I120" i="44"/>
  <c r="AG120" i="44"/>
  <c r="BE120" i="44"/>
  <c r="AG122" i="44"/>
  <c r="D123" i="44"/>
  <c r="AZ123" i="44"/>
  <c r="AN124" i="44"/>
  <c r="S125" i="44"/>
  <c r="O126" i="44"/>
  <c r="AI127" i="44"/>
  <c r="BG127" i="44"/>
  <c r="G128" i="44"/>
  <c r="K129" i="44"/>
  <c r="BK37" i="46"/>
  <c r="BK37" i="44"/>
  <c r="BM79" i="46"/>
  <c r="BM79" i="44"/>
  <c r="K84" i="46"/>
  <c r="K84" i="44"/>
  <c r="AQ84" i="46"/>
  <c r="AQ84" i="44"/>
  <c r="AU85" i="46"/>
  <c r="AU85" i="44"/>
  <c r="AY86" i="46"/>
  <c r="AY86" i="44"/>
  <c r="BF88" i="46"/>
  <c r="BF88" i="44"/>
  <c r="BQ89" i="46"/>
  <c r="BQ89" i="44"/>
  <c r="Q90" i="46"/>
  <c r="Q90" i="44"/>
  <c r="T91" i="46"/>
  <c r="T91" i="44"/>
  <c r="BH91" i="46"/>
  <c r="BH91" i="44"/>
  <c r="H92" i="46"/>
  <c r="H92" i="44"/>
  <c r="AF92" i="46"/>
  <c r="AF92" i="44"/>
  <c r="AB93" i="46"/>
  <c r="AB93" i="44"/>
  <c r="BP93" i="46"/>
  <c r="BP93" i="44"/>
  <c r="R95" i="46"/>
  <c r="R95" i="44"/>
  <c r="BF95" i="46"/>
  <c r="BF95" i="44"/>
  <c r="T96" i="46"/>
  <c r="T96" i="44"/>
  <c r="AR96" i="46"/>
  <c r="AR96" i="44"/>
  <c r="BP96" i="46"/>
  <c r="BP96" i="44"/>
  <c r="O97" i="46"/>
  <c r="O97" i="44"/>
  <c r="AM97" i="46"/>
  <c r="AM97" i="44"/>
  <c r="S98" i="46"/>
  <c r="S98" i="44"/>
  <c r="AI98" i="46"/>
  <c r="AI98" i="44"/>
  <c r="BO98" i="46"/>
  <c r="BO98" i="44"/>
  <c r="AP99" i="46"/>
  <c r="AP99" i="44"/>
  <c r="AR100" i="46"/>
  <c r="AR100" i="44"/>
  <c r="BP100" i="46"/>
  <c r="BP100" i="44"/>
  <c r="AN101" i="46"/>
  <c r="AN101" i="44"/>
  <c r="BL101" i="46"/>
  <c r="BL101" i="44"/>
  <c r="BP102" i="46"/>
  <c r="BP102" i="44"/>
  <c r="F103" i="46"/>
  <c r="F103" i="44"/>
  <c r="AD103" i="46"/>
  <c r="AD103" i="44"/>
  <c r="AT103" i="46"/>
  <c r="AT103" i="44"/>
  <c r="A102" i="27"/>
  <c r="A104" i="44"/>
  <c r="K105" i="46"/>
  <c r="K105" i="44"/>
  <c r="AI105" i="46"/>
  <c r="AI105" i="44"/>
  <c r="AC24" i="46"/>
  <c r="AC24" i="44"/>
  <c r="AY54" i="46"/>
  <c r="AY54" i="44"/>
  <c r="BL72" i="46"/>
  <c r="BL72" i="44"/>
  <c r="AU76" i="46"/>
  <c r="AU76" i="44"/>
  <c r="AW79" i="46"/>
  <c r="AW79" i="44"/>
  <c r="AE85" i="46"/>
  <c r="AE85" i="44"/>
  <c r="BE29" i="44"/>
  <c r="BC57" i="44"/>
  <c r="W85" i="44"/>
  <c r="AR91" i="44"/>
  <c r="BH93" i="44"/>
  <c r="AN94" i="44"/>
  <c r="BL94" i="44"/>
  <c r="AZ66" i="46"/>
  <c r="AZ66" i="44"/>
  <c r="BK76" i="46"/>
  <c r="BK76" i="44"/>
  <c r="K77" i="46"/>
  <c r="K77" i="44"/>
  <c r="AS78" i="46"/>
  <c r="AS78" i="44"/>
  <c r="AI86" i="46"/>
  <c r="AI86" i="44"/>
  <c r="R88" i="46"/>
  <c r="R88" i="44"/>
  <c r="H31" i="44"/>
  <c r="AQ36" i="44"/>
  <c r="BC55" i="44"/>
  <c r="BJ59" i="44"/>
  <c r="AJ73" i="44"/>
  <c r="H81" i="44"/>
  <c r="L82" i="44"/>
  <c r="S84" i="44"/>
  <c r="AX88" i="44"/>
  <c r="C88" i="46"/>
  <c r="C88" i="44" s="1"/>
  <c r="AK22" i="44"/>
  <c r="E24" i="44"/>
  <c r="AB43" i="44"/>
  <c r="Q65" i="44"/>
  <c r="AI75" i="44"/>
  <c r="AA77" i="44"/>
  <c r="AR82" i="44"/>
  <c r="BC83" i="44"/>
  <c r="BG84" i="44"/>
  <c r="G85" i="44"/>
  <c r="BJ87" i="44"/>
  <c r="J88" i="44"/>
  <c r="BA89" i="44"/>
  <c r="AW90" i="44"/>
  <c r="D93" i="44"/>
  <c r="T93" i="44"/>
  <c r="P94" i="44"/>
  <c r="D96" i="44"/>
  <c r="AE97" i="44"/>
  <c r="AA98" i="44"/>
  <c r="Z99" i="44"/>
  <c r="BK55" i="44"/>
  <c r="Y68" i="44"/>
  <c r="BA69" i="44"/>
  <c r="BL81" i="44"/>
  <c r="AD87" i="44"/>
  <c r="AO25" i="44"/>
  <c r="BE65" i="44"/>
  <c r="BK85" i="44"/>
  <c r="K86" i="44"/>
  <c r="BG86" i="44"/>
  <c r="F87" i="44"/>
  <c r="BB87" i="44"/>
  <c r="E89" i="44"/>
  <c r="AS89" i="44"/>
  <c r="AJ91" i="44"/>
  <c r="H94" i="44"/>
  <c r="AF94" i="44"/>
  <c r="BD94" i="44"/>
  <c r="AJ96" i="44"/>
  <c r="BH96" i="44"/>
  <c r="BG56" i="46"/>
  <c r="BG56" i="44"/>
  <c r="AX61" i="46"/>
  <c r="AX61" i="44"/>
  <c r="AY32" i="44"/>
  <c r="A88" i="44"/>
  <c r="BO36" i="44"/>
  <c r="AI38" i="44"/>
  <c r="AB45" i="44"/>
  <c r="AH51" i="44"/>
  <c r="BF53" i="44"/>
  <c r="AX60" i="44"/>
  <c r="BO84" i="44"/>
  <c r="AT87" i="44"/>
  <c r="AO90" i="44"/>
  <c r="BM90" i="44"/>
  <c r="AZ91" i="44"/>
  <c r="BL92" i="44"/>
  <c r="W97" i="44"/>
  <c r="AU97" i="44"/>
  <c r="AJ100" i="44"/>
  <c r="T43" i="46"/>
  <c r="T43" i="44"/>
  <c r="Z40" i="44"/>
  <c r="J53" i="44"/>
  <c r="T66" i="44"/>
  <c r="BE79" i="44"/>
  <c r="AA86" i="44"/>
  <c r="Z88" i="44"/>
  <c r="BC33" i="44"/>
  <c r="AZ43" i="44"/>
  <c r="BK67" i="44"/>
  <c r="W76" i="44"/>
  <c r="BC76" i="44"/>
  <c r="BI78" i="44"/>
  <c r="AY84" i="44"/>
  <c r="V87" i="44"/>
  <c r="AG90" i="44"/>
  <c r="L91" i="44"/>
  <c r="BP91" i="44"/>
  <c r="P92" i="44"/>
  <c r="AN92" i="44"/>
  <c r="AH95" i="44"/>
  <c r="BG98" i="44"/>
  <c r="AX99" i="44"/>
  <c r="L100" i="44"/>
  <c r="BQ20" i="44"/>
  <c r="U22" i="44"/>
  <c r="AO23" i="44"/>
  <c r="I25" i="44"/>
  <c r="U108" i="44"/>
  <c r="AS108" i="44"/>
  <c r="A116" i="44"/>
  <c r="A140" i="44"/>
  <c r="C107" i="46"/>
  <c r="C107" i="44" s="1"/>
  <c r="C131" i="46"/>
  <c r="C131" i="44" s="1"/>
  <c r="C147" i="46"/>
  <c r="C147" i="44" s="1"/>
  <c r="AX8" i="44"/>
  <c r="AH11" i="44"/>
  <c r="BN16" i="44"/>
  <c r="BH17" i="44"/>
  <c r="BP19" i="44"/>
  <c r="BN22" i="44"/>
  <c r="AH107" i="44"/>
  <c r="BN107" i="44"/>
  <c r="BQ108" i="44"/>
  <c r="AS112" i="44"/>
  <c r="BF127" i="44"/>
  <c r="BQ132" i="44"/>
  <c r="BF145" i="44"/>
  <c r="N146" i="44"/>
  <c r="AP147" i="44"/>
  <c r="BB148" i="44"/>
  <c r="AW149" i="44"/>
  <c r="U150" i="44"/>
  <c r="AN151" i="44"/>
  <c r="AZ152" i="44"/>
  <c r="O153" i="44"/>
  <c r="AA154" i="44"/>
  <c r="BG154" i="44"/>
  <c r="W155" i="44"/>
  <c r="AH156" i="44"/>
  <c r="E159" i="44"/>
  <c r="BI159" i="44"/>
  <c r="T161" i="44"/>
  <c r="P162" i="44"/>
  <c r="BE163" i="44"/>
  <c r="BI164" i="44"/>
  <c r="S166" i="44"/>
  <c r="BG166" i="44"/>
  <c r="AG167" i="44"/>
  <c r="AR168" i="44"/>
  <c r="T170" i="44"/>
  <c r="Z171" i="44"/>
  <c r="AD172" i="44"/>
  <c r="BL173" i="44"/>
  <c r="AJ174" i="44"/>
  <c r="BD175" i="44"/>
  <c r="I176" i="44"/>
  <c r="M177" i="44"/>
  <c r="BO105" i="44"/>
  <c r="M112" i="44"/>
  <c r="BJ10" i="44"/>
  <c r="AL23" i="44"/>
  <c r="AX24" i="44"/>
  <c r="AD21" i="44"/>
  <c r="BB25" i="44"/>
  <c r="Q7" i="44"/>
  <c r="N8" i="44"/>
  <c r="J9" i="44"/>
  <c r="G10" i="44"/>
  <c r="BK10" i="44"/>
  <c r="AY11" i="44"/>
  <c r="AU12" i="44"/>
  <c r="AY13" i="44"/>
  <c r="AU14" i="44"/>
  <c r="AP15" i="44"/>
  <c r="BQ16" i="44"/>
  <c r="AE10" i="44"/>
  <c r="K13" i="44"/>
  <c r="AS16" i="44"/>
  <c r="AT8" i="44"/>
  <c r="AH9" i="44"/>
  <c r="G12" i="44"/>
  <c r="G14" i="44"/>
  <c r="BK14" i="44"/>
  <c r="BF15" i="44"/>
  <c r="R20" i="44"/>
  <c r="C9" i="46"/>
  <c r="C9" i="44" s="1"/>
  <c r="AO7" i="44"/>
  <c r="AP9" i="44"/>
  <c r="AM10" i="44"/>
  <c r="AA11" i="44"/>
  <c r="O12" i="44"/>
  <c r="S13" i="44"/>
  <c r="O14" i="44"/>
  <c r="J15" i="44"/>
  <c r="BN15" i="44"/>
  <c r="BA16" i="44"/>
  <c r="AF17" i="44"/>
  <c r="T18" i="44"/>
  <c r="P19" i="44"/>
  <c r="AU21" i="44"/>
  <c r="AY22" i="44"/>
  <c r="BC25" i="44"/>
  <c r="BB15" i="44"/>
  <c r="S23" i="44"/>
  <c r="F28" i="44"/>
  <c r="C31" i="46"/>
  <c r="C31" i="44" s="1"/>
  <c r="K19" i="44"/>
  <c r="AD22" i="44"/>
  <c r="AJ34" i="44"/>
  <c r="AX21" i="44"/>
  <c r="O24" i="44"/>
  <c r="AH44" i="44"/>
  <c r="AE59" i="44"/>
  <c r="G20" i="44"/>
  <c r="R21" i="44"/>
  <c r="AI23" i="44"/>
  <c r="AL26" i="44"/>
  <c r="BO29" i="44"/>
  <c r="BQ36" i="44"/>
  <c r="O41" i="44"/>
  <c r="BF42" i="44"/>
  <c r="BB43" i="44"/>
  <c r="AO46" i="44"/>
  <c r="AA53" i="44"/>
  <c r="AG55" i="44"/>
  <c r="BE55" i="44"/>
  <c r="AJ60" i="44"/>
  <c r="AV62" i="44"/>
  <c r="AF67" i="44"/>
  <c r="AL69" i="44"/>
  <c r="R70" i="44"/>
  <c r="BF70" i="44"/>
  <c r="J12" i="44"/>
  <c r="BN8" i="44"/>
  <c r="E15" i="44"/>
  <c r="AA29" i="44"/>
  <c r="AB36" i="44"/>
  <c r="A16" i="44"/>
  <c r="AP8" i="44"/>
  <c r="K10" i="44"/>
  <c r="G18" i="44"/>
  <c r="AM26" i="44"/>
  <c r="AW31" i="44"/>
  <c r="AZ34" i="44"/>
  <c r="BG42" i="44"/>
  <c r="W52" i="44"/>
  <c r="AB56" i="44"/>
  <c r="AA61" i="44"/>
  <c r="AG31" i="44"/>
  <c r="Y8" i="44"/>
  <c r="F20" i="44"/>
  <c r="AT30" i="44"/>
  <c r="BA32" i="44"/>
  <c r="BE35" i="44"/>
  <c r="BM37" i="44"/>
  <c r="AI49" i="44"/>
  <c r="X50" i="44"/>
  <c r="A46" i="44"/>
  <c r="BH7" i="44"/>
  <c r="AB17" i="44"/>
  <c r="BD18" i="44"/>
  <c r="BO21" i="44"/>
  <c r="S25" i="44"/>
  <c r="Z27" i="44"/>
  <c r="AF35" i="44"/>
  <c r="X39" i="44"/>
  <c r="S40" i="44"/>
  <c r="Z42" i="44"/>
  <c r="V43" i="44"/>
  <c r="AZ49" i="44"/>
  <c r="BH56" i="44"/>
  <c r="AZ61" i="44"/>
  <c r="V71" i="44"/>
  <c r="AW72" i="44"/>
  <c r="A79" i="44"/>
  <c r="A94" i="44"/>
  <c r="C81" i="46"/>
  <c r="C81" i="44" s="1"/>
  <c r="G11" i="44"/>
  <c r="K18" i="44"/>
  <c r="AR19" i="44"/>
  <c r="AD20" i="44"/>
  <c r="Z21" i="44"/>
  <c r="F22" i="44"/>
  <c r="AL24" i="44"/>
  <c r="F26" i="44"/>
  <c r="Z28" i="44"/>
  <c r="AK32" i="44"/>
  <c r="D36" i="44"/>
  <c r="BI38" i="44"/>
  <c r="BK41" i="44"/>
  <c r="BG49" i="44"/>
  <c r="AU50" i="44"/>
  <c r="AE52" i="44"/>
  <c r="AG53" i="44"/>
  <c r="AC56" i="44"/>
  <c r="AO57" i="44"/>
  <c r="AN59" i="44"/>
  <c r="BP60" i="44"/>
  <c r="BE63" i="44"/>
  <c r="H67" i="44"/>
  <c r="AP70" i="44"/>
  <c r="Y72" i="44"/>
  <c r="AX72" i="44"/>
  <c r="BN72" i="44"/>
  <c r="AS73" i="44"/>
  <c r="AB75" i="44"/>
  <c r="H76" i="44"/>
  <c r="AT78" i="44"/>
  <c r="AP79" i="44"/>
  <c r="BK81" i="44"/>
  <c r="AC82" i="44"/>
  <c r="X83" i="44"/>
  <c r="AR84" i="44"/>
  <c r="BH84" i="44"/>
  <c r="X85" i="44"/>
  <c r="BH86" i="44"/>
  <c r="AE87" i="44"/>
  <c r="K88" i="44"/>
  <c r="AI88" i="44"/>
  <c r="AV106" i="44"/>
  <c r="BL106" i="44"/>
  <c r="BO111" i="44"/>
  <c r="I113" i="44"/>
  <c r="BM113" i="44"/>
  <c r="AB116" i="44"/>
  <c r="AC123" i="44"/>
  <c r="BA123" i="44"/>
  <c r="J8" i="44"/>
  <c r="D19" i="44"/>
  <c r="BJ20" i="44"/>
  <c r="BG23" i="44"/>
  <c r="AI25" i="44"/>
  <c r="AD28" i="44"/>
  <c r="BK30" i="44"/>
  <c r="AF33" i="44"/>
  <c r="BP38" i="44"/>
  <c r="BG40" i="44"/>
  <c r="BN44" i="44"/>
  <c r="Q46" i="44"/>
  <c r="BM46" i="44"/>
  <c r="D49" i="44"/>
  <c r="H50" i="44"/>
  <c r="L53" i="44"/>
  <c r="BA54" i="44"/>
  <c r="BG61" i="44"/>
  <c r="AW67" i="44"/>
  <c r="J70" i="44"/>
  <c r="F71" i="44"/>
  <c r="E73" i="44"/>
  <c r="X74" i="44"/>
  <c r="AG76" i="44"/>
  <c r="BD76" i="44"/>
  <c r="R79" i="44"/>
  <c r="AL80" i="44"/>
  <c r="BM81" i="44"/>
  <c r="H83" i="44"/>
  <c r="AL91" i="44"/>
  <c r="AL18" i="46"/>
  <c r="AL18" i="44"/>
  <c r="Y23" i="46"/>
  <c r="Y23" i="44"/>
  <c r="Y25" i="46"/>
  <c r="Y25" i="44"/>
  <c r="AK28" i="46"/>
  <c r="AK28" i="44"/>
  <c r="BQ28" i="46"/>
  <c r="BQ28" i="44"/>
  <c r="AS30" i="46"/>
  <c r="AS30" i="44"/>
  <c r="BI30" i="46"/>
  <c r="BI30" i="44"/>
  <c r="BL31" i="46"/>
  <c r="BL31" i="44"/>
  <c r="O35" i="46"/>
  <c r="O35" i="44"/>
  <c r="AI36" i="46"/>
  <c r="AI36" i="44"/>
  <c r="AE37" i="46"/>
  <c r="AE37" i="44"/>
  <c r="BG38" i="46"/>
  <c r="BG38" i="44"/>
  <c r="N39" i="46"/>
  <c r="N39" i="44"/>
  <c r="AL39" i="46"/>
  <c r="AL39" i="44"/>
  <c r="J40" i="46"/>
  <c r="J40" i="44"/>
  <c r="M41" i="46"/>
  <c r="M41" i="44"/>
  <c r="AS41" i="46"/>
  <c r="AS41" i="44"/>
  <c r="AJ43" i="46"/>
  <c r="AJ43" i="44"/>
  <c r="X44" i="46"/>
  <c r="X44" i="44"/>
  <c r="AV44" i="46"/>
  <c r="AV44" i="44"/>
  <c r="AJ45" i="46"/>
  <c r="AJ45" i="44"/>
  <c r="AR45" i="46"/>
  <c r="AR45" i="44"/>
  <c r="BH45" i="46"/>
  <c r="BH45" i="44"/>
  <c r="D47" i="46"/>
  <c r="D47" i="44"/>
  <c r="AR47" i="46"/>
  <c r="AR47" i="44"/>
  <c r="BB48" i="46"/>
  <c r="BB48" i="44"/>
  <c r="A47" i="27"/>
  <c r="C49" i="46"/>
  <c r="C49" i="44" s="1"/>
  <c r="R49" i="46"/>
  <c r="R49" i="44"/>
  <c r="AH49" i="46"/>
  <c r="AH49" i="44"/>
  <c r="V50" i="46"/>
  <c r="V50" i="44"/>
  <c r="AT50" i="46"/>
  <c r="AT50" i="44"/>
  <c r="J51" i="46"/>
  <c r="J51" i="44"/>
  <c r="AX51" i="46"/>
  <c r="AX51" i="44"/>
  <c r="BF51" i="46"/>
  <c r="BF51" i="44"/>
  <c r="AQ54" i="46"/>
  <c r="AQ54" i="44"/>
  <c r="AE57" i="46"/>
  <c r="AE57" i="44"/>
  <c r="AI58" i="46"/>
  <c r="AI58" i="44"/>
  <c r="AY58" i="46"/>
  <c r="AY58" i="44"/>
  <c r="BB59" i="46"/>
  <c r="BB59" i="44"/>
  <c r="J60" i="46"/>
  <c r="J60" i="44"/>
  <c r="BF60" i="46"/>
  <c r="BF60" i="44"/>
  <c r="AL62" i="46"/>
  <c r="AL62" i="44"/>
  <c r="BJ62" i="46"/>
  <c r="BJ62" i="44"/>
  <c r="A61" i="27"/>
  <c r="C63" i="46"/>
  <c r="C63" i="44" s="1"/>
  <c r="J63" i="46"/>
  <c r="J63" i="44"/>
  <c r="R63" i="46"/>
  <c r="R63" i="44"/>
  <c r="Z63" i="46"/>
  <c r="Z63" i="44"/>
  <c r="AP63" i="46"/>
  <c r="AP63" i="44"/>
  <c r="BN63" i="46"/>
  <c r="BN63" i="44"/>
  <c r="M64" i="46"/>
  <c r="M64" i="44"/>
  <c r="U64" i="46"/>
  <c r="U64" i="44"/>
  <c r="BQ64" i="46"/>
  <c r="BQ64" i="44"/>
  <c r="D66" i="46"/>
  <c r="D66" i="44"/>
  <c r="AR66" i="46"/>
  <c r="AR66" i="44"/>
  <c r="BH66" i="46"/>
  <c r="BH66" i="44"/>
  <c r="BP66" i="46"/>
  <c r="BP66" i="44"/>
  <c r="W67" i="46"/>
  <c r="W67" i="44"/>
  <c r="AE67" i="46"/>
  <c r="AE67" i="44"/>
  <c r="AU67" i="46"/>
  <c r="AU67" i="44"/>
  <c r="AO68" i="46"/>
  <c r="AO68" i="44"/>
  <c r="BE68" i="46"/>
  <c r="BE68" i="44"/>
  <c r="E69" i="46"/>
  <c r="E69" i="44"/>
  <c r="M69" i="46"/>
  <c r="M69" i="44"/>
  <c r="AC69" i="46"/>
  <c r="AC69" i="44"/>
  <c r="AS69" i="46"/>
  <c r="AS69" i="44"/>
  <c r="BQ69" i="46"/>
  <c r="BQ69" i="44"/>
  <c r="U71" i="46"/>
  <c r="U71" i="44"/>
  <c r="BA71" i="46"/>
  <c r="BA71" i="44"/>
  <c r="L73" i="46"/>
  <c r="L73" i="44"/>
  <c r="T73" i="46"/>
  <c r="T73" i="44"/>
  <c r="BK74" i="46"/>
  <c r="BK74" i="44"/>
  <c r="S75" i="46"/>
  <c r="S75" i="44"/>
  <c r="AY75" i="46"/>
  <c r="AY75" i="44"/>
  <c r="BG75" i="46"/>
  <c r="BG75" i="44"/>
  <c r="BO75" i="46"/>
  <c r="BO75" i="44"/>
  <c r="O76" i="46"/>
  <c r="O76" i="44"/>
  <c r="S77" i="46"/>
  <c r="S77" i="44"/>
  <c r="AI77" i="46"/>
  <c r="AI77" i="44"/>
  <c r="AY77" i="46"/>
  <c r="AY77" i="44"/>
  <c r="BG77" i="46"/>
  <c r="BG77" i="44"/>
  <c r="BO77" i="46"/>
  <c r="BO77" i="44"/>
  <c r="E78" i="46"/>
  <c r="E78" i="44"/>
  <c r="M78" i="46"/>
  <c r="M78" i="44"/>
  <c r="U78" i="46"/>
  <c r="U78" i="44"/>
  <c r="AC78" i="46"/>
  <c r="AC78" i="44"/>
  <c r="AK78" i="46"/>
  <c r="AK78" i="44"/>
  <c r="AG79" i="46"/>
  <c r="AG79" i="44"/>
  <c r="P81" i="46"/>
  <c r="P81" i="44"/>
  <c r="AF81" i="46"/>
  <c r="AF81" i="44"/>
  <c r="AN81" i="46"/>
  <c r="AN81" i="44"/>
  <c r="BD81" i="46"/>
  <c r="BD81" i="44"/>
  <c r="AJ82" i="46"/>
  <c r="AJ82" i="44"/>
  <c r="AZ82" i="46"/>
  <c r="AZ82" i="44"/>
  <c r="BH82" i="46"/>
  <c r="BH82" i="44"/>
  <c r="BP82" i="46"/>
  <c r="BP82" i="44"/>
  <c r="G83" i="46"/>
  <c r="G83" i="44"/>
  <c r="O83" i="46"/>
  <c r="O83" i="44"/>
  <c r="W83" i="46"/>
  <c r="W83" i="44"/>
  <c r="AE83" i="46"/>
  <c r="AE83" i="44"/>
  <c r="AM83" i="46"/>
  <c r="AM83" i="44"/>
  <c r="AU83" i="46"/>
  <c r="AU83" i="44"/>
  <c r="E20" i="46"/>
  <c r="E20" i="44"/>
  <c r="M22" i="46"/>
  <c r="M22" i="44"/>
  <c r="AC22" i="46"/>
  <c r="AC22" i="44"/>
  <c r="I23" i="46"/>
  <c r="I23" i="44"/>
  <c r="AK24" i="46"/>
  <c r="AK24" i="44"/>
  <c r="AS24" i="46"/>
  <c r="AS24" i="44"/>
  <c r="BM25" i="46"/>
  <c r="BM25" i="44"/>
  <c r="M28" i="46"/>
  <c r="M28" i="44"/>
  <c r="AS28" i="46"/>
  <c r="AS28" i="44"/>
  <c r="BI28" i="46"/>
  <c r="BI28" i="44"/>
  <c r="Q29" i="46"/>
  <c r="Q29" i="44"/>
  <c r="K34" i="46"/>
  <c r="K34" i="44"/>
  <c r="BC35" i="46"/>
  <c r="BC35" i="44"/>
  <c r="BC37" i="46"/>
  <c r="BC37" i="44"/>
  <c r="BO38" i="46"/>
  <c r="BO38" i="44"/>
  <c r="V39" i="46"/>
  <c r="V39" i="44"/>
  <c r="BB39" i="46"/>
  <c r="BB39" i="44"/>
  <c r="AH40" i="46"/>
  <c r="AH40" i="44"/>
  <c r="BN40" i="46"/>
  <c r="BN40" i="44"/>
  <c r="BI41" i="46"/>
  <c r="BI41" i="44"/>
  <c r="D43" i="46"/>
  <c r="D43" i="44"/>
  <c r="BP43" i="46"/>
  <c r="BP43" i="44"/>
  <c r="BL44" i="46"/>
  <c r="BL44" i="44"/>
  <c r="BP45" i="46"/>
  <c r="BP45" i="44"/>
  <c r="AB47" i="46"/>
  <c r="AB47" i="44"/>
  <c r="F48" i="46"/>
  <c r="F48" i="44"/>
  <c r="N48" i="46"/>
  <c r="N48" i="44"/>
  <c r="V48" i="46"/>
  <c r="V48" i="44"/>
  <c r="AD48" i="46"/>
  <c r="AD48" i="44"/>
  <c r="AT48" i="46"/>
  <c r="AT48" i="44"/>
  <c r="AX49" i="46"/>
  <c r="AX49" i="44"/>
  <c r="R53" i="46"/>
  <c r="R53" i="44"/>
  <c r="BN53" i="46"/>
  <c r="BN53" i="44"/>
  <c r="AA54" i="46"/>
  <c r="AA54" i="44"/>
  <c r="W55" i="46"/>
  <c r="W55" i="44"/>
  <c r="AE55" i="46"/>
  <c r="AE55" i="44"/>
  <c r="AM55" i="46"/>
  <c r="AM55" i="44"/>
  <c r="AU55" i="46"/>
  <c r="AU55" i="44"/>
  <c r="K56" i="46"/>
  <c r="K56" i="44"/>
  <c r="S56" i="46"/>
  <c r="S56" i="44"/>
  <c r="BG58" i="46"/>
  <c r="BG58" i="44"/>
  <c r="BO58" i="46"/>
  <c r="BO58" i="44"/>
  <c r="N59" i="46"/>
  <c r="N59" i="44"/>
  <c r="V59" i="46"/>
  <c r="V59" i="44"/>
  <c r="AD59" i="46"/>
  <c r="AD59" i="44"/>
  <c r="AT59" i="46"/>
  <c r="AT59" i="44"/>
  <c r="J61" i="46"/>
  <c r="J61" i="44"/>
  <c r="R61" i="46"/>
  <c r="R61" i="44"/>
  <c r="AH61" i="46"/>
  <c r="AH61" i="44"/>
  <c r="AP61" i="46"/>
  <c r="AP61" i="44"/>
  <c r="BF61" i="46"/>
  <c r="BF61" i="44"/>
  <c r="F62" i="46"/>
  <c r="F62" i="44"/>
  <c r="N62" i="46"/>
  <c r="N62" i="44"/>
  <c r="AD62" i="46"/>
  <c r="AD62" i="44"/>
  <c r="BB62" i="46"/>
  <c r="BB62" i="44"/>
  <c r="AK64" i="46"/>
  <c r="AK64" i="44"/>
  <c r="AW65" i="46"/>
  <c r="AW65" i="44"/>
  <c r="AB66" i="46"/>
  <c r="AB66" i="44"/>
  <c r="BQ71" i="46"/>
  <c r="BQ71" i="44"/>
  <c r="P72" i="46"/>
  <c r="P72" i="44"/>
  <c r="AF72" i="46"/>
  <c r="AF72" i="44"/>
  <c r="AR73" i="46"/>
  <c r="AR73" i="44"/>
  <c r="C60" i="46"/>
  <c r="C60" i="44" s="1"/>
  <c r="BM9" i="44"/>
  <c r="AL10" i="44"/>
  <c r="BB12" i="44"/>
  <c r="AS13" i="44"/>
  <c r="AG14" i="44"/>
  <c r="W17" i="44"/>
  <c r="AU19" i="44"/>
  <c r="AD23" i="44"/>
  <c r="J24" i="44"/>
  <c r="BA24" i="44"/>
  <c r="AA32" i="44"/>
  <c r="BG34" i="44"/>
  <c r="AM37" i="44"/>
  <c r="AN44" i="44"/>
  <c r="L45" i="44"/>
  <c r="AZ45" i="44"/>
  <c r="AZ47" i="44"/>
  <c r="AL48" i="44"/>
  <c r="F50" i="44"/>
  <c r="BN51" i="44"/>
  <c r="F59" i="44"/>
  <c r="Z60" i="44"/>
  <c r="V62" i="44"/>
  <c r="AM67" i="44"/>
  <c r="AK69" i="44"/>
  <c r="AC71" i="44"/>
  <c r="BA78" i="44"/>
  <c r="BQ78" i="44"/>
  <c r="AO79" i="44"/>
  <c r="D82" i="44"/>
  <c r="T82" i="44"/>
  <c r="BA20" i="46"/>
  <c r="BA20" i="44"/>
  <c r="BA22" i="46"/>
  <c r="BA22" i="44"/>
  <c r="U28" i="46"/>
  <c r="U28" i="44"/>
  <c r="I29" i="46"/>
  <c r="I29" i="44"/>
  <c r="Y29" i="46"/>
  <c r="Y29" i="44"/>
  <c r="P31" i="46"/>
  <c r="P31" i="44"/>
  <c r="AN31" i="46"/>
  <c r="AN31" i="44"/>
  <c r="AU33" i="46"/>
  <c r="AU33" i="44"/>
  <c r="AA34" i="46"/>
  <c r="AA34" i="44"/>
  <c r="AE35" i="46"/>
  <c r="AE35" i="44"/>
  <c r="BG36" i="46"/>
  <c r="BG36" i="44"/>
  <c r="G37" i="46"/>
  <c r="G37" i="44"/>
  <c r="O37" i="46"/>
  <c r="O37" i="44"/>
  <c r="K38" i="46"/>
  <c r="K38" i="44"/>
  <c r="AT39" i="46"/>
  <c r="AT39" i="44"/>
  <c r="A38" i="27"/>
  <c r="A40" i="44"/>
  <c r="AK41" i="46"/>
  <c r="AK41" i="44"/>
  <c r="BQ41" i="46"/>
  <c r="BQ41" i="44"/>
  <c r="L43" i="46"/>
  <c r="L43" i="44"/>
  <c r="H44" i="46"/>
  <c r="H44" i="44"/>
  <c r="AF44" i="46"/>
  <c r="AF44" i="44"/>
  <c r="BP47" i="46"/>
  <c r="BP47" i="44"/>
  <c r="Z49" i="46"/>
  <c r="Z49" i="44"/>
  <c r="BN49" i="46"/>
  <c r="BN49" i="44"/>
  <c r="N50" i="46"/>
  <c r="N50" i="44"/>
  <c r="AL50" i="46"/>
  <c r="AL50" i="44"/>
  <c r="BB50" i="46"/>
  <c r="BB50" i="44"/>
  <c r="A49" i="27"/>
  <c r="C51" i="46"/>
  <c r="C51" i="44" s="1"/>
  <c r="A51" i="44"/>
  <c r="A51" i="27"/>
  <c r="A53" i="44"/>
  <c r="AP53" i="46"/>
  <c r="AP53" i="44"/>
  <c r="K54" i="46"/>
  <c r="K54" i="44"/>
  <c r="BG54" i="46"/>
  <c r="BG54" i="44"/>
  <c r="O55" i="46"/>
  <c r="O55" i="44"/>
  <c r="AQ56" i="46"/>
  <c r="AQ56" i="44"/>
  <c r="AY56" i="46"/>
  <c r="AY56" i="44"/>
  <c r="BO56" i="46"/>
  <c r="BO56" i="44"/>
  <c r="G57" i="46"/>
  <c r="G57" i="44"/>
  <c r="O57" i="46"/>
  <c r="O57" i="44"/>
  <c r="S58" i="46"/>
  <c r="S58" i="44"/>
  <c r="AH60" i="46"/>
  <c r="AH60" i="44"/>
  <c r="BF63" i="46"/>
  <c r="BF63" i="44"/>
  <c r="E64" i="46"/>
  <c r="E64" i="44"/>
  <c r="BI64" i="46"/>
  <c r="BI64" i="44"/>
  <c r="AG65" i="46"/>
  <c r="AG65" i="44"/>
  <c r="L66" i="46"/>
  <c r="L66" i="44"/>
  <c r="BC67" i="46"/>
  <c r="BC67" i="44"/>
  <c r="I68" i="46"/>
  <c r="I68" i="44"/>
  <c r="Q68" i="46"/>
  <c r="Q68" i="44"/>
  <c r="AG68" i="46"/>
  <c r="AG68" i="44"/>
  <c r="AW68" i="46"/>
  <c r="AW68" i="44"/>
  <c r="BI69" i="46"/>
  <c r="BI69" i="44"/>
  <c r="M71" i="46"/>
  <c r="M71" i="44"/>
  <c r="AK71" i="46"/>
  <c r="AK71" i="44"/>
  <c r="BI71" i="46"/>
  <c r="BI71" i="44"/>
  <c r="H72" i="46"/>
  <c r="H72" i="44"/>
  <c r="X72" i="46"/>
  <c r="X72" i="44"/>
  <c r="AN72" i="46"/>
  <c r="AN72" i="44"/>
  <c r="AV72" i="46"/>
  <c r="AV72" i="44"/>
  <c r="BD72" i="46"/>
  <c r="BD72" i="44"/>
  <c r="AB73" i="46"/>
  <c r="AB73" i="44"/>
  <c r="AE74" i="46"/>
  <c r="AE74" i="44"/>
  <c r="BC74" i="46"/>
  <c r="BC74" i="44"/>
  <c r="K75" i="46"/>
  <c r="K75" i="44"/>
  <c r="C22" i="46"/>
  <c r="C22" i="44" s="1"/>
  <c r="AQ18" i="44"/>
  <c r="G19" i="44"/>
  <c r="AS22" i="44"/>
  <c r="BF24" i="44"/>
  <c r="BD31" i="44"/>
  <c r="AM33" i="44"/>
  <c r="AY38" i="44"/>
  <c r="BD44" i="44"/>
  <c r="L47" i="44"/>
  <c r="BH47" i="44"/>
  <c r="Z51" i="44"/>
  <c r="Z53" i="44"/>
  <c r="AQ58" i="44"/>
  <c r="AL59" i="44"/>
  <c r="AX63" i="44"/>
  <c r="AS64" i="44"/>
  <c r="BM65" i="44"/>
  <c r="G74" i="44"/>
  <c r="W74" i="44"/>
  <c r="AU74" i="44"/>
  <c r="AA75" i="44"/>
  <c r="AQ75" i="44"/>
  <c r="Q79" i="44"/>
  <c r="N18" i="46"/>
  <c r="N18" i="44"/>
  <c r="A17" i="27"/>
  <c r="C19" i="46"/>
  <c r="C19" i="44" s="1"/>
  <c r="U20" i="46"/>
  <c r="U20" i="44"/>
  <c r="M24" i="46"/>
  <c r="M24" i="44"/>
  <c r="BQ24" i="46"/>
  <c r="BQ24" i="44"/>
  <c r="M26" i="46"/>
  <c r="M26" i="44"/>
  <c r="AC28" i="46"/>
  <c r="AC28" i="44"/>
  <c r="E30" i="46"/>
  <c r="E30" i="44"/>
  <c r="M30" i="46"/>
  <c r="M30" i="44"/>
  <c r="BG32" i="46"/>
  <c r="BG32" i="44"/>
  <c r="AY34" i="46"/>
  <c r="AY34" i="44"/>
  <c r="G35" i="46"/>
  <c r="G35" i="44"/>
  <c r="K36" i="46"/>
  <c r="K36" i="44"/>
  <c r="AA36" i="46"/>
  <c r="AA36" i="44"/>
  <c r="AY36" i="46"/>
  <c r="AY36" i="44"/>
  <c r="BF40" i="46"/>
  <c r="BF40" i="44"/>
  <c r="U41" i="46"/>
  <c r="U41" i="44"/>
  <c r="AR43" i="46"/>
  <c r="AR43" i="44"/>
  <c r="BP9" i="44"/>
  <c r="BI20" i="44"/>
  <c r="U24" i="44"/>
  <c r="AG29" i="44"/>
  <c r="AK30" i="44"/>
  <c r="AF31" i="44"/>
  <c r="AI34" i="44"/>
  <c r="P44" i="44"/>
  <c r="T47" i="44"/>
  <c r="AP49" i="44"/>
  <c r="S54" i="44"/>
  <c r="AI56" i="44"/>
  <c r="AM57" i="44"/>
  <c r="BK57" i="44"/>
  <c r="AH63" i="44"/>
  <c r="AP11" i="46"/>
  <c r="AP11" i="44"/>
  <c r="AB16" i="46"/>
  <c r="AB16" i="44"/>
  <c r="BH16" i="46"/>
  <c r="BH16" i="44"/>
  <c r="BC17" i="46"/>
  <c r="BC17" i="44"/>
  <c r="BO18" i="46"/>
  <c r="BO18" i="44"/>
  <c r="BC19" i="46"/>
  <c r="BC19" i="44"/>
  <c r="BF20" i="46"/>
  <c r="BF20" i="44"/>
  <c r="N21" i="46"/>
  <c r="N21" i="44"/>
  <c r="AT21" i="46"/>
  <c r="AT21" i="44"/>
  <c r="BB21" i="46"/>
  <c r="BB21" i="44"/>
  <c r="BJ21" i="46"/>
  <c r="BJ21" i="44"/>
  <c r="AP22" i="46"/>
  <c r="AP22" i="44"/>
  <c r="BJ23" i="46"/>
  <c r="BJ23" i="44"/>
  <c r="AH24" i="46"/>
  <c r="AH24" i="44"/>
  <c r="A24" i="27"/>
  <c r="C26" i="46"/>
  <c r="C26" i="44" s="1"/>
  <c r="N27" i="46"/>
  <c r="N27" i="44"/>
  <c r="V27" i="46"/>
  <c r="V27" i="44"/>
  <c r="BJ27" i="46"/>
  <c r="BJ27" i="44"/>
  <c r="BN28" i="46"/>
  <c r="BN28" i="44"/>
  <c r="V29" i="46"/>
  <c r="V29" i="44"/>
  <c r="AF7" i="46"/>
  <c r="AF7" i="44"/>
  <c r="E8" i="46"/>
  <c r="E8" i="44"/>
  <c r="AT12" i="46"/>
  <c r="AT12" i="44"/>
  <c r="BN13" i="46"/>
  <c r="BN13" i="44"/>
  <c r="AT14" i="46"/>
  <c r="AT14" i="44"/>
  <c r="L16" i="46"/>
  <c r="L16" i="44"/>
  <c r="AR16" i="46"/>
  <c r="AR16" i="44"/>
  <c r="Z20" i="46"/>
  <c r="Z20" i="44"/>
  <c r="BI8" i="44"/>
  <c r="BG18" i="44"/>
  <c r="AW29" i="44"/>
  <c r="AQ32" i="44"/>
  <c r="W35" i="44"/>
  <c r="BJ39" i="44"/>
  <c r="AJ47" i="44"/>
  <c r="BJ48" i="44"/>
  <c r="AP60" i="44"/>
  <c r="BN60" i="44"/>
  <c r="E71" i="44"/>
  <c r="BH73" i="44"/>
  <c r="P7" i="46"/>
  <c r="P7" i="44"/>
  <c r="AC8" i="46"/>
  <c r="AC8" i="44"/>
  <c r="BE9" i="46"/>
  <c r="BE9" i="44"/>
  <c r="BN11" i="46"/>
  <c r="BN11" i="44"/>
  <c r="AL14" i="46"/>
  <c r="AL14" i="44"/>
  <c r="A13" i="27"/>
  <c r="A15" i="44"/>
  <c r="Y15" i="46"/>
  <c r="Y15" i="44"/>
  <c r="BE15" i="46"/>
  <c r="BE15" i="44"/>
  <c r="AW9" i="44"/>
  <c r="AW15" i="44"/>
  <c r="S18" i="44"/>
  <c r="U30" i="44"/>
  <c r="G33" i="44"/>
  <c r="S36" i="44"/>
  <c r="BF49" i="44"/>
  <c r="AH53" i="44"/>
  <c r="W57" i="44"/>
  <c r="AU57" i="44"/>
  <c r="AA58" i="44"/>
  <c r="BA64" i="44"/>
  <c r="A63" i="44"/>
  <c r="C13" i="46"/>
  <c r="C13" i="44" s="1"/>
  <c r="C40" i="46"/>
  <c r="C40" i="44" s="1"/>
  <c r="Q25" i="44"/>
  <c r="AW25" i="44"/>
  <c r="BM27" i="44"/>
  <c r="S32" i="44"/>
  <c r="W33" i="44"/>
  <c r="AX40" i="44"/>
  <c r="BH43" i="44"/>
  <c r="D45" i="44"/>
  <c r="AD50" i="44"/>
  <c r="R51" i="44"/>
  <c r="G55" i="44"/>
  <c r="AA56" i="44"/>
  <c r="K58" i="44"/>
  <c r="R60" i="44"/>
  <c r="AT62" i="44"/>
  <c r="AC64" i="44"/>
  <c r="Y65" i="44"/>
  <c r="BM68" i="44"/>
  <c r="AM76" i="44"/>
  <c r="AQ77" i="44"/>
  <c r="X81" i="44"/>
  <c r="AV81" i="44"/>
  <c r="BB29" i="44"/>
  <c r="A30" i="44"/>
  <c r="AC31" i="44"/>
  <c r="AV38" i="44"/>
  <c r="AT42" i="44"/>
  <c r="Y43" i="44"/>
  <c r="AW43" i="44"/>
  <c r="Y45" i="44"/>
  <c r="AW45" i="44"/>
  <c r="E46" i="44"/>
  <c r="AK46" i="44"/>
  <c r="I47" i="44"/>
  <c r="AI52" i="44"/>
  <c r="AP30" i="46"/>
  <c r="AP30" i="44"/>
  <c r="A41" i="27"/>
  <c r="C43" i="46"/>
  <c r="C43" i="44" s="1"/>
  <c r="Q45" i="46"/>
  <c r="Q45" i="44"/>
  <c r="U46" i="46"/>
  <c r="U46" i="44"/>
  <c r="BA46" i="46"/>
  <c r="BA46" i="44"/>
  <c r="BI46" i="46"/>
  <c r="BI46" i="44"/>
  <c r="AO47" i="46"/>
  <c r="AO47" i="44"/>
  <c r="AQ50" i="46"/>
  <c r="AQ50" i="44"/>
  <c r="G51" i="46"/>
  <c r="G51" i="44"/>
  <c r="O51" i="46"/>
  <c r="O51" i="44"/>
  <c r="K52" i="46"/>
  <c r="K52" i="44"/>
  <c r="AF56" i="46"/>
  <c r="AF56" i="44"/>
  <c r="AI59" i="46"/>
  <c r="AI59" i="44"/>
  <c r="AE63" i="46"/>
  <c r="AE63" i="44"/>
  <c r="AM63" i="46"/>
  <c r="AM63" i="44"/>
  <c r="BC63" i="46"/>
  <c r="BC63" i="44"/>
  <c r="AP64" i="46"/>
  <c r="AP64" i="44"/>
  <c r="BF64" i="46"/>
  <c r="BF64" i="44"/>
  <c r="F65" i="46"/>
  <c r="F65" i="44"/>
  <c r="N65" i="46"/>
  <c r="N65" i="44"/>
  <c r="BB65" i="46"/>
  <c r="BB65" i="44"/>
  <c r="A64" i="27"/>
  <c r="C66" i="46"/>
  <c r="C66" i="44" s="1"/>
  <c r="I66" i="46"/>
  <c r="I66" i="44"/>
  <c r="D67" i="46"/>
  <c r="D67" i="44"/>
  <c r="BH67" i="46"/>
  <c r="BH67" i="44"/>
  <c r="V68" i="46"/>
  <c r="V68" i="44"/>
  <c r="AL68" i="46"/>
  <c r="AL68" i="44"/>
  <c r="BJ68" i="46"/>
  <c r="BJ68" i="44"/>
  <c r="BF69" i="46"/>
  <c r="BF69" i="44"/>
  <c r="R30" i="46"/>
  <c r="R30" i="44"/>
  <c r="P34" i="46"/>
  <c r="P34" i="44"/>
  <c r="D35" i="46"/>
  <c r="D35" i="44"/>
  <c r="X38" i="46"/>
  <c r="X38" i="44"/>
  <c r="BL38" i="46"/>
  <c r="BL38" i="44"/>
  <c r="BM45" i="46"/>
  <c r="BM45" i="44"/>
  <c r="AA52" i="46"/>
  <c r="AA52" i="44"/>
  <c r="AF32" i="44"/>
  <c r="BH35" i="44"/>
  <c r="Q43" i="44"/>
  <c r="BE43" i="44"/>
  <c r="U44" i="44"/>
  <c r="AS44" i="44"/>
  <c r="I45" i="44"/>
  <c r="BM47" i="44"/>
  <c r="S52" i="44"/>
  <c r="O63" i="44"/>
  <c r="AT65" i="44"/>
  <c r="AI39" i="46"/>
  <c r="AI39" i="44"/>
  <c r="AO45" i="46"/>
  <c r="AO45" i="44"/>
  <c r="Q47" i="46"/>
  <c r="Q47" i="44"/>
  <c r="BE47" i="46"/>
  <c r="BE47" i="44"/>
  <c r="S50" i="46"/>
  <c r="S50" i="44"/>
  <c r="AE51" i="46"/>
  <c r="AE51" i="44"/>
  <c r="AM51" i="46"/>
  <c r="AM51" i="44"/>
  <c r="BC51" i="46"/>
  <c r="BC51" i="44"/>
  <c r="AY52" i="46"/>
  <c r="AY52" i="44"/>
  <c r="L55" i="46"/>
  <c r="L55" i="44"/>
  <c r="H32" i="44"/>
  <c r="AV34" i="44"/>
  <c r="BD36" i="44"/>
  <c r="L37" i="44"/>
  <c r="F42" i="44"/>
  <c r="BJ42" i="44"/>
  <c r="AO43" i="44"/>
  <c r="AG47" i="44"/>
  <c r="AI48" i="44"/>
  <c r="K50" i="44"/>
  <c r="BG52" i="44"/>
  <c r="AA59" i="44"/>
  <c r="V65" i="44"/>
  <c r="Y66" i="44"/>
  <c r="AO66" i="44"/>
  <c r="O85" i="46"/>
  <c r="O85" i="44"/>
  <c r="BC85" i="46"/>
  <c r="BC85" i="44"/>
  <c r="AQ86" i="46"/>
  <c r="AQ86" i="44"/>
  <c r="BO86" i="46"/>
  <c r="BO86" i="44"/>
  <c r="U89" i="46"/>
  <c r="U89" i="44"/>
  <c r="BE90" i="46"/>
  <c r="BE90" i="44"/>
  <c r="BD92" i="46"/>
  <c r="BD92" i="44"/>
  <c r="L93" i="46"/>
  <c r="L93" i="44"/>
  <c r="AZ93" i="46"/>
  <c r="AZ93" i="44"/>
  <c r="AO73" i="46"/>
  <c r="AO73" i="44"/>
  <c r="AR74" i="46"/>
  <c r="AR74" i="44"/>
  <c r="AF75" i="46"/>
  <c r="AF75" i="44"/>
  <c r="BL75" i="46"/>
  <c r="BL75" i="44"/>
  <c r="AX78" i="46"/>
  <c r="AX78" i="44"/>
  <c r="AD79" i="46"/>
  <c r="AD79" i="44"/>
  <c r="AO80" i="46"/>
  <c r="AO80" i="44"/>
  <c r="BM80" i="46"/>
  <c r="BM80" i="44"/>
  <c r="BA81" i="46"/>
  <c r="BA81" i="44"/>
  <c r="BM82" i="46"/>
  <c r="BM82" i="44"/>
  <c r="AB85" i="46"/>
  <c r="AB85" i="44"/>
  <c r="AR85" i="46"/>
  <c r="AR85" i="44"/>
  <c r="BP85" i="46"/>
  <c r="BP85" i="44"/>
  <c r="BI72" i="44"/>
  <c r="BM73" i="44"/>
  <c r="AV75" i="44"/>
  <c r="AJ76" i="44"/>
  <c r="AZ76" i="44"/>
  <c r="X77" i="44"/>
  <c r="AV77" i="44"/>
  <c r="AA84" i="44"/>
  <c r="N87" i="44"/>
  <c r="AL87" i="44"/>
  <c r="AP88" i="44"/>
  <c r="BN88" i="44"/>
  <c r="M89" i="44"/>
  <c r="BI89" i="44"/>
  <c r="J89" i="44"/>
  <c r="N90" i="44"/>
  <c r="AT90" i="44"/>
  <c r="AW91" i="44"/>
  <c r="U92" i="44"/>
  <c r="Z95" i="44"/>
  <c r="AZ96" i="44"/>
  <c r="K98" i="44"/>
  <c r="R99" i="44"/>
  <c r="BF99" i="44"/>
  <c r="AG25" i="46"/>
  <c r="AG25" i="44"/>
  <c r="BE25" i="46"/>
  <c r="BE25" i="44"/>
  <c r="E28" i="46"/>
  <c r="E28" i="44"/>
  <c r="BA28" i="46"/>
  <c r="BA28" i="44"/>
  <c r="BA30" i="46"/>
  <c r="BA30" i="44"/>
  <c r="AV31" i="46"/>
  <c r="AV31" i="44"/>
  <c r="O33" i="46"/>
  <c r="O33" i="44"/>
  <c r="S34" i="46"/>
  <c r="S34" i="44"/>
  <c r="AQ34" i="46"/>
  <c r="AQ34" i="44"/>
  <c r="BO34" i="46"/>
  <c r="BO34" i="44"/>
  <c r="AU35" i="46"/>
  <c r="AU35" i="44"/>
  <c r="S38" i="46"/>
  <c r="S38" i="44"/>
  <c r="F39" i="46"/>
  <c r="F39" i="44"/>
  <c r="AD39" i="46"/>
  <c r="AD39" i="44"/>
  <c r="E41" i="46"/>
  <c r="E41" i="44"/>
  <c r="AC41" i="46"/>
  <c r="AC41" i="44"/>
  <c r="BA41" i="46"/>
  <c r="BA41" i="44"/>
  <c r="T45" i="46"/>
  <c r="T45" i="44"/>
  <c r="J49" i="46"/>
  <c r="J49" i="44"/>
  <c r="BJ50" i="46"/>
  <c r="BJ50" i="44"/>
  <c r="AP51" i="46"/>
  <c r="AP51" i="44"/>
  <c r="N24" i="46"/>
  <c r="N24" i="44"/>
  <c r="AD26" i="46"/>
  <c r="AD26" i="44"/>
  <c r="BJ26" i="46"/>
  <c r="BJ26" i="44"/>
  <c r="F30" i="46"/>
  <c r="F30" i="44"/>
  <c r="BL35" i="46"/>
  <c r="BL35" i="44"/>
  <c r="AR36" i="46"/>
  <c r="AR36" i="44"/>
  <c r="BP36" i="46"/>
  <c r="BP36" i="44"/>
  <c r="J42" i="46"/>
  <c r="J42" i="44"/>
  <c r="Q44" i="46"/>
  <c r="Q44" i="44"/>
  <c r="C68" i="46"/>
  <c r="C68" i="44" s="1"/>
  <c r="T7" i="44"/>
  <c r="BP15" i="44"/>
  <c r="Q63" i="44"/>
  <c r="AG63" i="44"/>
  <c r="AN65" i="44"/>
  <c r="BO66" i="44"/>
  <c r="X68" i="44"/>
  <c r="BL70" i="44"/>
  <c r="AE72" i="44"/>
  <c r="R75" i="44"/>
  <c r="AB29" i="46"/>
  <c r="AB29" i="44"/>
  <c r="AA31" i="46"/>
  <c r="AA31" i="44"/>
  <c r="AX33" i="46"/>
  <c r="AX33" i="44"/>
  <c r="AH58" i="44"/>
  <c r="AW63" i="44"/>
  <c r="X65" i="44"/>
  <c r="K66" i="44"/>
  <c r="AV68" i="44"/>
  <c r="S80" i="44"/>
  <c r="BJ83" i="44"/>
  <c r="J84" i="44"/>
  <c r="Z84" i="44"/>
  <c r="N85" i="44"/>
  <c r="J86" i="44"/>
  <c r="Z86" i="44"/>
  <c r="AX86" i="44"/>
  <c r="AC87" i="44"/>
  <c r="AJ89" i="44"/>
  <c r="BP89" i="44"/>
  <c r="BD90" i="44"/>
  <c r="BK94" i="44"/>
  <c r="N97" i="44"/>
  <c r="U106" i="44"/>
  <c r="AZ112" i="44"/>
  <c r="BJ113" i="44"/>
  <c r="AJ64" i="44"/>
  <c r="V13" i="44"/>
  <c r="BA59" i="44"/>
  <c r="BM63" i="44"/>
  <c r="H65" i="44"/>
  <c r="AQ66" i="44"/>
  <c r="G72" i="44"/>
  <c r="BK72" i="44"/>
  <c r="BB23" i="46"/>
  <c r="BB23" i="44"/>
  <c r="AL27" i="46"/>
  <c r="AL27" i="44"/>
  <c r="F57" i="44"/>
  <c r="H68" i="44"/>
  <c r="L15" i="44"/>
  <c r="AA66" i="44"/>
  <c r="W72" i="44"/>
  <c r="A68" i="44"/>
  <c r="AC9" i="44"/>
  <c r="BQ13" i="44"/>
  <c r="W18" i="44"/>
  <c r="AC20" i="44"/>
  <c r="E22" i="44"/>
  <c r="BI22" i="44"/>
  <c r="AG23" i="44"/>
  <c r="BM23" i="44"/>
  <c r="BI24" i="44"/>
  <c r="AX27" i="44"/>
  <c r="N28" i="44"/>
  <c r="AO29" i="44"/>
  <c r="BM29" i="44"/>
  <c r="BQ30" i="44"/>
  <c r="X31" i="44"/>
  <c r="K32" i="44"/>
  <c r="AI32" i="44"/>
  <c r="AE33" i="44"/>
  <c r="BK33" i="44"/>
  <c r="AM35" i="44"/>
  <c r="BK35" i="44"/>
  <c r="W37" i="44"/>
  <c r="AA38" i="44"/>
  <c r="AQ38" i="44"/>
  <c r="I63" i="44"/>
  <c r="Y63" i="44"/>
  <c r="T64" i="44"/>
  <c r="AV65" i="44"/>
  <c r="BL65" i="44"/>
  <c r="BD70" i="44"/>
  <c r="AM72" i="44"/>
  <c r="L78" i="44"/>
  <c r="AQ80" i="44"/>
  <c r="AE81" i="44"/>
  <c r="BB83" i="44"/>
  <c r="BF84" i="44"/>
  <c r="AD85" i="44"/>
  <c r="BC94" i="44"/>
  <c r="F97" i="44"/>
  <c r="AL97" i="44"/>
  <c r="BF58" i="46"/>
  <c r="BF58" i="44"/>
  <c r="U62" i="46"/>
  <c r="U62" i="44"/>
  <c r="L64" i="46"/>
  <c r="L64" i="44"/>
  <c r="BP64" i="46"/>
  <c r="BP64" i="44"/>
  <c r="AI66" i="46"/>
  <c r="AI66" i="44"/>
  <c r="P68" i="46"/>
  <c r="P68" i="44"/>
  <c r="AF68" i="46"/>
  <c r="AF68" i="44"/>
  <c r="P70" i="46"/>
  <c r="P70" i="44"/>
  <c r="AF70" i="46"/>
  <c r="AF70" i="44"/>
  <c r="AH75" i="46"/>
  <c r="AH75" i="44"/>
  <c r="AX75" i="46"/>
  <c r="AX75" i="44"/>
  <c r="J77" i="46"/>
  <c r="J77" i="44"/>
  <c r="AP77" i="46"/>
  <c r="AP77" i="44"/>
  <c r="BN77" i="46"/>
  <c r="BN77" i="44"/>
  <c r="AB78" i="46"/>
  <c r="AB78" i="44"/>
  <c r="BP78" i="46"/>
  <c r="BP78" i="44"/>
  <c r="BG80" i="46"/>
  <c r="BG80" i="44"/>
  <c r="BG82" i="46"/>
  <c r="BG82" i="44"/>
  <c r="AT83" i="46"/>
  <c r="AT83" i="44"/>
  <c r="AX84" i="46"/>
  <c r="AX84" i="44"/>
  <c r="R86" i="46"/>
  <c r="R86" i="44"/>
  <c r="AP86" i="46"/>
  <c r="AP86" i="44"/>
  <c r="U87" i="46"/>
  <c r="U87" i="44"/>
  <c r="AE94" i="46"/>
  <c r="AE94" i="44"/>
  <c r="AT97" i="46"/>
  <c r="AT97" i="44"/>
  <c r="BM104" i="46"/>
  <c r="BM104" i="44"/>
  <c r="BI106" i="46"/>
  <c r="BI106" i="44"/>
  <c r="AW107" i="46"/>
  <c r="AW107" i="44"/>
  <c r="AZ110" i="46"/>
  <c r="AZ110" i="44"/>
  <c r="BQ126" i="46"/>
  <c r="BQ126" i="44"/>
  <c r="E128" i="46"/>
  <c r="E128" i="44"/>
  <c r="AC128" i="46"/>
  <c r="AC128" i="44"/>
  <c r="BE129" i="46"/>
  <c r="BE129" i="44"/>
  <c r="AH138" i="46"/>
  <c r="AH138" i="44"/>
  <c r="AK144" i="46"/>
  <c r="AK144" i="44"/>
  <c r="BQ47" i="44"/>
  <c r="AX53" i="44"/>
  <c r="AI54" i="44"/>
  <c r="U148" i="44"/>
  <c r="AZ150" i="44"/>
  <c r="W151" i="44"/>
  <c r="BJ153" i="44"/>
  <c r="V155" i="44"/>
  <c r="AN158" i="44"/>
  <c r="L159" i="44"/>
  <c r="AA161" i="44"/>
  <c r="BO161" i="44"/>
  <c r="AU162" i="44"/>
  <c r="H163" i="44"/>
  <c r="L164" i="44"/>
  <c r="A5" i="27"/>
  <c r="A7" i="44"/>
  <c r="AT28" i="46"/>
  <c r="AT28" i="44"/>
  <c r="V30" i="46"/>
  <c r="V30" i="44"/>
  <c r="AV35" i="46"/>
  <c r="AV35" i="44"/>
  <c r="AZ36" i="46"/>
  <c r="AZ36" i="44"/>
  <c r="H37" i="46"/>
  <c r="H37" i="44"/>
  <c r="T38" i="46"/>
  <c r="T38" i="44"/>
  <c r="AA40" i="46"/>
  <c r="AA40" i="44"/>
  <c r="BB41" i="46"/>
  <c r="BB41" i="44"/>
  <c r="E43" i="46"/>
  <c r="E43" i="44"/>
  <c r="I44" i="46"/>
  <c r="I44" i="44"/>
  <c r="AG44" i="46"/>
  <c r="AG44" i="44"/>
  <c r="AW44" i="46"/>
  <c r="AW44" i="44"/>
  <c r="BE44" i="46"/>
  <c r="BE44" i="44"/>
  <c r="Y46" i="46"/>
  <c r="Y46" i="44"/>
  <c r="BI47" i="46"/>
  <c r="BI47" i="44"/>
  <c r="O48" i="46"/>
  <c r="O48" i="44"/>
  <c r="AE48" i="46"/>
  <c r="AE48" i="44"/>
  <c r="AU48" i="46"/>
  <c r="AU48" i="44"/>
  <c r="BC48" i="46"/>
  <c r="BC48" i="44"/>
  <c r="AA49" i="46"/>
  <c r="AA49" i="44"/>
  <c r="BK50" i="46"/>
  <c r="BK50" i="44"/>
  <c r="G52" i="46"/>
  <c r="G52" i="44"/>
  <c r="O52" i="46"/>
  <c r="O52" i="44"/>
  <c r="BC52" i="46"/>
  <c r="BC52" i="44"/>
  <c r="AI53" i="46"/>
  <c r="AI53" i="44"/>
  <c r="AY53" i="46"/>
  <c r="AY53" i="44"/>
  <c r="D54" i="46"/>
  <c r="D54" i="44"/>
  <c r="T54" i="46"/>
  <c r="T54" i="44"/>
  <c r="AZ54" i="46"/>
  <c r="AZ54" i="44"/>
  <c r="BP54" i="46"/>
  <c r="BP54" i="44"/>
  <c r="T56" i="46"/>
  <c r="T56" i="44"/>
  <c r="H57" i="46"/>
  <c r="H57" i="44"/>
  <c r="P57" i="46"/>
  <c r="P57" i="44"/>
  <c r="AV57" i="46"/>
  <c r="AV57" i="44"/>
  <c r="BL57" i="46"/>
  <c r="BL57" i="44"/>
  <c r="AR58" i="46"/>
  <c r="AR58" i="44"/>
  <c r="O59" i="46"/>
  <c r="O59" i="44"/>
  <c r="W59" i="46"/>
  <c r="W59" i="44"/>
  <c r="AI61" i="46"/>
  <c r="AI61" i="44"/>
  <c r="AY61" i="46"/>
  <c r="AY61" i="44"/>
  <c r="BG63" i="46"/>
  <c r="BG63" i="44"/>
  <c r="V64" i="46"/>
  <c r="V64" i="44"/>
  <c r="AL64" i="46"/>
  <c r="AL64" i="44"/>
  <c r="A63" i="27"/>
  <c r="A65" i="44"/>
  <c r="BF65" i="46"/>
  <c r="BF65" i="44"/>
  <c r="AK66" i="46"/>
  <c r="AK66" i="44"/>
  <c r="BJ69" i="46"/>
  <c r="BJ69" i="44"/>
  <c r="AX70" i="46"/>
  <c r="AX70" i="44"/>
  <c r="BN70" i="46"/>
  <c r="BN70" i="44"/>
  <c r="AD71" i="46"/>
  <c r="AD71" i="44"/>
  <c r="AT13" i="46"/>
  <c r="AT13" i="44"/>
  <c r="AR32" i="46"/>
  <c r="AR32" i="44"/>
  <c r="BL33" i="46"/>
  <c r="BL33" i="44"/>
  <c r="L36" i="46"/>
  <c r="L36" i="44"/>
  <c r="X37" i="46"/>
  <c r="X37" i="44"/>
  <c r="BN42" i="46"/>
  <c r="BN42" i="44"/>
  <c r="BK18" i="44"/>
  <c r="BB22" i="44"/>
  <c r="Z25" i="44"/>
  <c r="L38" i="44"/>
  <c r="BH38" i="44"/>
  <c r="E47" i="44"/>
  <c r="G48" i="44"/>
  <c r="AE50" i="44"/>
  <c r="A19" i="27"/>
  <c r="A21" i="44"/>
  <c r="AT22" i="46"/>
  <c r="AT22" i="44"/>
  <c r="J23" i="46"/>
  <c r="J23" i="44"/>
  <c r="AH23" i="46"/>
  <c r="AH23" i="44"/>
  <c r="BB30" i="46"/>
  <c r="BB30" i="44"/>
  <c r="BH34" i="46"/>
  <c r="BH34" i="44"/>
  <c r="P35" i="46"/>
  <c r="P35" i="44"/>
  <c r="T36" i="46"/>
  <c r="T36" i="44"/>
  <c r="AZ38" i="46"/>
  <c r="AZ38" i="44"/>
  <c r="A40" i="27"/>
  <c r="A42" i="44"/>
  <c r="AP42" i="46"/>
  <c r="AP42" i="44"/>
  <c r="AL20" i="44"/>
  <c r="AB38" i="44"/>
  <c r="AL41" i="44"/>
  <c r="AH42" i="44"/>
  <c r="C23" i="46"/>
  <c r="C23" i="44" s="1"/>
  <c r="AB7" i="44"/>
  <c r="BP7" i="44"/>
  <c r="AT11" i="44"/>
  <c r="BF12" i="44"/>
  <c r="J14" i="44"/>
  <c r="BQ15" i="44"/>
  <c r="AM18" i="44"/>
  <c r="N20" i="44"/>
  <c r="AT20" i="44"/>
  <c r="BF21" i="44"/>
  <c r="AP23" i="44"/>
  <c r="N26" i="44"/>
  <c r="AH27" i="44"/>
  <c r="BJ28" i="44"/>
  <c r="AJ32" i="44"/>
  <c r="H33" i="44"/>
  <c r="AN33" i="44"/>
  <c r="AR34" i="44"/>
  <c r="AR38" i="44"/>
  <c r="V41" i="44"/>
  <c r="BJ41" i="44"/>
  <c r="BA43" i="44"/>
  <c r="BQ43" i="44"/>
  <c r="Y44" i="44"/>
  <c r="BA47" i="44"/>
  <c r="AQ49" i="44"/>
  <c r="BO49" i="44"/>
  <c r="BC50" i="44"/>
  <c r="L56" i="44"/>
  <c r="AF57" i="44"/>
  <c r="K61" i="44"/>
  <c r="AI63" i="44"/>
  <c r="P67" i="44"/>
  <c r="F11" i="46"/>
  <c r="F11" i="44"/>
  <c r="AU18" i="46"/>
  <c r="AU18" i="44"/>
  <c r="AP25" i="46"/>
  <c r="AP25" i="44"/>
  <c r="BE31" i="46"/>
  <c r="BE31" i="44"/>
  <c r="D34" i="46"/>
  <c r="D34" i="44"/>
  <c r="AN37" i="46"/>
  <c r="AN37" i="44"/>
  <c r="AJ38" i="46"/>
  <c r="AJ38" i="44"/>
  <c r="AQ40" i="46"/>
  <c r="AQ40" i="44"/>
  <c r="AC43" i="46"/>
  <c r="AC43" i="44"/>
  <c r="AS43" i="46"/>
  <c r="AS43" i="44"/>
  <c r="A14" i="44"/>
  <c r="S19" i="44"/>
  <c r="AD30" i="44"/>
  <c r="AZ32" i="44"/>
  <c r="BD33" i="44"/>
  <c r="BD35" i="44"/>
  <c r="BL37" i="44"/>
  <c r="AO44" i="44"/>
  <c r="AG8" i="44"/>
  <c r="BM8" i="44"/>
  <c r="AS9" i="44"/>
  <c r="BQ9" i="44"/>
  <c r="Z12" i="44"/>
  <c r="M15" i="44"/>
  <c r="AI19" i="44"/>
  <c r="BG19" i="44"/>
  <c r="J21" i="44"/>
  <c r="AH21" i="44"/>
  <c r="N22" i="44"/>
  <c r="AL22" i="44"/>
  <c r="F24" i="44"/>
  <c r="AD24" i="44"/>
  <c r="AT26" i="44"/>
  <c r="J27" i="44"/>
  <c r="AL28" i="44"/>
  <c r="N30" i="44"/>
  <c r="Y31" i="44"/>
  <c r="AO31" i="44"/>
  <c r="BP34" i="44"/>
  <c r="X35" i="44"/>
  <c r="AN35" i="44"/>
  <c r="AV37" i="44"/>
  <c r="R42" i="44"/>
  <c r="AK43" i="44"/>
  <c r="K49" i="44"/>
  <c r="O50" i="44"/>
  <c r="BK52" i="44"/>
  <c r="BG53" i="44"/>
  <c r="L54" i="44"/>
  <c r="BD57" i="44"/>
  <c r="AZ58" i="44"/>
  <c r="BP58" i="44"/>
  <c r="AX23" i="46"/>
  <c r="AX23" i="44"/>
  <c r="BB28" i="46"/>
  <c r="BB28" i="44"/>
  <c r="P33" i="46"/>
  <c r="P33" i="44"/>
  <c r="T34" i="46"/>
  <c r="T34" i="44"/>
  <c r="BD37" i="46"/>
  <c r="BD37" i="44"/>
  <c r="BO40" i="46"/>
  <c r="BO40" i="44"/>
  <c r="N41" i="46"/>
  <c r="N41" i="44"/>
  <c r="AW46" i="46"/>
  <c r="AW46" i="44"/>
  <c r="U47" i="46"/>
  <c r="U47" i="44"/>
  <c r="AC47" i="46"/>
  <c r="AC47" i="44"/>
  <c r="AS47" i="46"/>
  <c r="AS47" i="44"/>
  <c r="W50" i="46"/>
  <c r="W50" i="44"/>
  <c r="BN23" i="44"/>
  <c r="C27" i="46"/>
  <c r="C27" i="44" s="1"/>
  <c r="AP10" i="44"/>
  <c r="BN12" i="44"/>
  <c r="AX14" i="44"/>
  <c r="Z23" i="44"/>
  <c r="BB24" i="44"/>
  <c r="AH25" i="44"/>
  <c r="V26" i="44"/>
  <c r="BN27" i="44"/>
  <c r="T32" i="44"/>
  <c r="AJ36" i="44"/>
  <c r="D38" i="44"/>
  <c r="K40" i="44"/>
  <c r="F41" i="44"/>
  <c r="AT41" i="44"/>
  <c r="U43" i="44"/>
  <c r="BE46" i="44"/>
  <c r="AK47" i="44"/>
  <c r="AL11" i="46"/>
  <c r="AL11" i="44"/>
  <c r="AH12" i="46"/>
  <c r="AH12" i="44"/>
  <c r="AA19" i="46"/>
  <c r="AA19" i="44"/>
  <c r="BF23" i="46"/>
  <c r="BF23" i="44"/>
  <c r="AT24" i="46"/>
  <c r="AT24" i="44"/>
  <c r="A23" i="27"/>
  <c r="C25" i="46"/>
  <c r="C25" i="44" s="1"/>
  <c r="J25" i="46"/>
  <c r="J25" i="44"/>
  <c r="I31" i="46"/>
  <c r="I31" i="44"/>
  <c r="L32" i="46"/>
  <c r="L32" i="44"/>
  <c r="AB32" i="46"/>
  <c r="AB32" i="44"/>
  <c r="BH32" i="46"/>
  <c r="BH32" i="44"/>
  <c r="H35" i="46"/>
  <c r="H35" i="44"/>
  <c r="AD41" i="46"/>
  <c r="AD41" i="44"/>
  <c r="AX42" i="46"/>
  <c r="AX42" i="44"/>
  <c r="BI43" i="46"/>
  <c r="BI43" i="44"/>
  <c r="AP14" i="44"/>
  <c r="R23" i="44"/>
  <c r="V24" i="44"/>
  <c r="BJ22" i="44"/>
  <c r="V28" i="44"/>
  <c r="BM31" i="44"/>
  <c r="AB34" i="44"/>
  <c r="AY40" i="44"/>
  <c r="AG46" i="44"/>
  <c r="M47" i="44"/>
  <c r="AM50" i="44"/>
  <c r="AM52" i="44"/>
  <c r="A23" i="44"/>
  <c r="A31" i="44"/>
  <c r="C14" i="46"/>
  <c r="C14" i="44" s="1"/>
  <c r="C29" i="46"/>
  <c r="C29" i="44" s="1"/>
  <c r="J10" i="44"/>
  <c r="U15" i="44"/>
  <c r="AQ19" i="44"/>
  <c r="BO19" i="44"/>
  <c r="V20" i="44"/>
  <c r="BB20" i="44"/>
  <c r="AP21" i="44"/>
  <c r="BN21" i="44"/>
  <c r="V22" i="44"/>
  <c r="R25" i="44"/>
  <c r="BB26" i="44"/>
  <c r="R27" i="44"/>
  <c r="AP27" i="44"/>
  <c r="AL30" i="44"/>
  <c r="D32" i="44"/>
  <c r="X33" i="44"/>
  <c r="AV33" i="44"/>
  <c r="L34" i="44"/>
  <c r="BH36" i="44"/>
  <c r="AF37" i="44"/>
  <c r="AI40" i="44"/>
  <c r="I46" i="44"/>
  <c r="AM48" i="44"/>
  <c r="BK48" i="44"/>
  <c r="S49" i="44"/>
  <c r="AY49" i="44"/>
  <c r="G50" i="44"/>
  <c r="AQ53" i="44"/>
  <c r="AN57" i="44"/>
  <c r="S61" i="44"/>
  <c r="R68" i="44"/>
  <c r="F69" i="44"/>
  <c r="BM12" i="44"/>
  <c r="AO14" i="44"/>
  <c r="D15" i="44"/>
  <c r="M20" i="44"/>
  <c r="AK20" i="44"/>
  <c r="I72" i="44"/>
  <c r="H74" i="44"/>
  <c r="AN74" i="44"/>
  <c r="BP75" i="44"/>
  <c r="P76" i="44"/>
  <c r="BB78" i="44"/>
  <c r="U80" i="44"/>
  <c r="AK80" i="44"/>
  <c r="BA80" i="44"/>
  <c r="Q81" i="44"/>
  <c r="AG81" i="44"/>
  <c r="AW81" i="44"/>
  <c r="BI82" i="44"/>
  <c r="AF83" i="44"/>
  <c r="T84" i="44"/>
  <c r="P85" i="44"/>
  <c r="AN85" i="44"/>
  <c r="BL85" i="44"/>
  <c r="T86" i="44"/>
  <c r="G13" i="44"/>
  <c r="F15" i="44"/>
  <c r="F18" i="44"/>
  <c r="BB18" i="44"/>
  <c r="AS20" i="44"/>
  <c r="AO72" i="44"/>
  <c r="BM72" i="44"/>
  <c r="AC73" i="44"/>
  <c r="BI73" i="44"/>
  <c r="AN76" i="44"/>
  <c r="AJ84" i="44"/>
  <c r="H85" i="44"/>
  <c r="BP86" i="44"/>
  <c r="W87" i="44"/>
  <c r="BK87" i="44"/>
  <c r="BQ7" i="46"/>
  <c r="BQ7" i="44"/>
  <c r="AE13" i="46"/>
  <c r="AE13" i="44"/>
  <c r="N15" i="46"/>
  <c r="N15" i="44"/>
  <c r="T17" i="46"/>
  <c r="T17" i="44"/>
  <c r="BH19" i="46"/>
  <c r="BH19" i="44"/>
  <c r="AY21" i="46"/>
  <c r="AY21" i="44"/>
  <c r="AA23" i="46"/>
  <c r="AA23" i="44"/>
  <c r="AY23" i="46"/>
  <c r="AY23" i="44"/>
  <c r="BO25" i="46"/>
  <c r="BO25" i="44"/>
  <c r="W28" i="46"/>
  <c r="W28" i="44"/>
  <c r="G30" i="46"/>
  <c r="G30" i="44"/>
  <c r="O30" i="46"/>
  <c r="O30" i="44"/>
  <c r="W30" i="46"/>
  <c r="W30" i="44"/>
  <c r="AG33" i="46"/>
  <c r="AG33" i="44"/>
  <c r="AW33" i="46"/>
  <c r="AW33" i="44"/>
  <c r="U38" i="46"/>
  <c r="U38" i="44"/>
  <c r="T40" i="46"/>
  <c r="T40" i="44"/>
  <c r="AT43" i="46"/>
  <c r="AT43" i="44"/>
  <c r="BB45" i="46"/>
  <c r="BB45" i="44"/>
  <c r="AP46" i="46"/>
  <c r="AP46" i="44"/>
  <c r="AX46" i="46"/>
  <c r="AX46" i="44"/>
  <c r="AB49" i="46"/>
  <c r="AB49" i="44"/>
  <c r="BD50" i="46"/>
  <c r="BD50" i="44"/>
  <c r="BD52" i="46"/>
  <c r="BD52" i="44"/>
  <c r="AB53" i="46"/>
  <c r="AB53" i="44"/>
  <c r="AO55" i="46"/>
  <c r="AO55" i="44"/>
  <c r="Q57" i="46"/>
  <c r="Q57" i="44"/>
  <c r="Y57" i="46"/>
  <c r="Y57" i="44"/>
  <c r="AG57" i="46"/>
  <c r="AG57" i="44"/>
  <c r="AW57" i="46"/>
  <c r="AW57" i="44"/>
  <c r="AF59" i="46"/>
  <c r="AF59" i="44"/>
  <c r="BO63" i="46"/>
  <c r="S63" i="46"/>
  <c r="S63" i="44"/>
  <c r="AQ63" i="46"/>
  <c r="AQ63" i="44"/>
  <c r="N64" i="46"/>
  <c r="N64" i="44"/>
  <c r="BJ64" i="46"/>
  <c r="BJ64" i="44"/>
  <c r="J65" i="46"/>
  <c r="J65" i="44"/>
  <c r="R65" i="46"/>
  <c r="R65" i="44"/>
  <c r="AH65" i="46"/>
  <c r="AH65" i="44"/>
  <c r="U66" i="46"/>
  <c r="U66" i="44"/>
  <c r="AS66" i="46"/>
  <c r="AS66" i="44"/>
  <c r="BI66" i="46"/>
  <c r="BI66" i="44"/>
  <c r="BQ66" i="46"/>
  <c r="BQ66" i="44"/>
  <c r="AN67" i="46"/>
  <c r="AN67" i="44"/>
  <c r="AV67" i="46"/>
  <c r="AV67" i="44"/>
  <c r="BD67" i="46"/>
  <c r="BD67" i="44"/>
  <c r="BF68" i="46"/>
  <c r="BF68" i="44"/>
  <c r="N69" i="46"/>
  <c r="N69" i="44"/>
  <c r="V69" i="46"/>
  <c r="V69" i="44"/>
  <c r="A68" i="27"/>
  <c r="A70" i="44"/>
  <c r="A8" i="27"/>
  <c r="A10" i="44"/>
  <c r="Q16" i="46"/>
  <c r="Q16" i="44"/>
  <c r="AO16" i="46"/>
  <c r="AO16" i="44"/>
  <c r="AE24" i="46"/>
  <c r="AE24" i="44"/>
  <c r="AM28" i="46"/>
  <c r="AM28" i="44"/>
  <c r="BC28" i="46"/>
  <c r="BC28" i="44"/>
  <c r="M32" i="46"/>
  <c r="M32" i="44"/>
  <c r="BM33" i="46"/>
  <c r="BM33" i="44"/>
  <c r="AK34" i="46"/>
  <c r="AK34" i="44"/>
  <c r="AW35" i="46"/>
  <c r="AW35" i="44"/>
  <c r="AN39" i="46"/>
  <c r="AN39" i="44"/>
  <c r="Z46" i="46"/>
  <c r="Z46" i="44"/>
  <c r="P52" i="46"/>
  <c r="P52" i="44"/>
  <c r="X52" i="46"/>
  <c r="X52" i="44"/>
  <c r="AK56" i="46"/>
  <c r="AK56" i="44"/>
  <c r="BA56" i="46"/>
  <c r="BA56" i="44"/>
  <c r="BI56" i="46"/>
  <c r="BI56" i="44"/>
  <c r="I57" i="46"/>
  <c r="I57" i="44"/>
  <c r="BM57" i="46"/>
  <c r="BM57" i="44"/>
  <c r="E58" i="46"/>
  <c r="E58" i="44"/>
  <c r="U58" i="46"/>
  <c r="U58" i="44"/>
  <c r="AC58" i="46"/>
  <c r="AC58" i="44"/>
  <c r="AK58" i="46"/>
  <c r="AK58" i="44"/>
  <c r="AS58" i="46"/>
  <c r="AS58" i="44"/>
  <c r="X59" i="46"/>
  <c r="X59" i="44"/>
  <c r="AV59" i="46"/>
  <c r="AV59" i="44"/>
  <c r="L61" i="46"/>
  <c r="L61" i="44"/>
  <c r="AB61" i="46"/>
  <c r="AB61" i="44"/>
  <c r="AR61" i="46"/>
  <c r="AR61" i="44"/>
  <c r="F64" i="46"/>
  <c r="F64" i="44"/>
  <c r="AA21" i="44"/>
  <c r="I55" i="44"/>
  <c r="BA58" i="44"/>
  <c r="BN65" i="44"/>
  <c r="AL15" i="46"/>
  <c r="AL15" i="44"/>
  <c r="AF18" i="46"/>
  <c r="AF18" i="44"/>
  <c r="AV18" i="46"/>
  <c r="AV18" i="44"/>
  <c r="W20" i="46"/>
  <c r="W20" i="44"/>
  <c r="AI21" i="46"/>
  <c r="AI21" i="44"/>
  <c r="AQ23" i="46"/>
  <c r="AQ23" i="44"/>
  <c r="G28" i="46"/>
  <c r="G28" i="44"/>
  <c r="U32" i="46"/>
  <c r="U32" i="44"/>
  <c r="BQ32" i="46"/>
  <c r="BQ32" i="44"/>
  <c r="AC34" i="46"/>
  <c r="AC34" i="44"/>
  <c r="AC36" i="46"/>
  <c r="AC36" i="44"/>
  <c r="AS38" i="46"/>
  <c r="AS38" i="44"/>
  <c r="AV39" i="46"/>
  <c r="AV39" i="44"/>
  <c r="D40" i="46"/>
  <c r="D40" i="44"/>
  <c r="AU41" i="46"/>
  <c r="AU41" i="44"/>
  <c r="BC41" i="46"/>
  <c r="BC41" i="44"/>
  <c r="AL43" i="46"/>
  <c r="AL43" i="44"/>
  <c r="V45" i="46"/>
  <c r="V45" i="44"/>
  <c r="AL45" i="46"/>
  <c r="AL45" i="44"/>
  <c r="BJ47" i="46"/>
  <c r="BJ47" i="44"/>
  <c r="AR49" i="46"/>
  <c r="AR49" i="44"/>
  <c r="BH49" i="46"/>
  <c r="BH49" i="44"/>
  <c r="BL52" i="46"/>
  <c r="BL52" i="44"/>
  <c r="E54" i="46"/>
  <c r="E54" i="44"/>
  <c r="U54" i="46"/>
  <c r="U54" i="44"/>
  <c r="AC54" i="46"/>
  <c r="AC54" i="44"/>
  <c r="E56" i="46"/>
  <c r="E56" i="44"/>
  <c r="M56" i="46"/>
  <c r="M56" i="44"/>
  <c r="U56" i="46"/>
  <c r="U56" i="44"/>
  <c r="AS56" i="46"/>
  <c r="AS56" i="44"/>
  <c r="T61" i="46"/>
  <c r="T61" i="44"/>
  <c r="A48" i="44"/>
  <c r="AD15" i="44"/>
  <c r="BC30" i="44"/>
  <c r="M38" i="44"/>
  <c r="P39" i="44"/>
  <c r="BP40" i="44"/>
  <c r="AE41" i="44"/>
  <c r="BO42" i="44"/>
  <c r="Z44" i="44"/>
  <c r="BF44" i="44"/>
  <c r="D53" i="44"/>
  <c r="BI54" i="44"/>
  <c r="Y55" i="44"/>
  <c r="BD62" i="44"/>
  <c r="M66" i="44"/>
  <c r="AC7" i="44"/>
  <c r="AW16" i="44"/>
  <c r="AJ17" i="44"/>
  <c r="K21" i="44"/>
  <c r="AM24" i="44"/>
  <c r="BG25" i="44"/>
  <c r="AU28" i="44"/>
  <c r="AC32" i="44"/>
  <c r="E34" i="44"/>
  <c r="Q35" i="44"/>
  <c r="AS36" i="44"/>
  <c r="AI42" i="44"/>
  <c r="BJ43" i="44"/>
  <c r="H48" i="44"/>
  <c r="X48" i="44"/>
  <c r="AB51" i="44"/>
  <c r="AR51" i="44"/>
  <c r="P59" i="44"/>
  <c r="BH61" i="44"/>
  <c r="H62" i="44"/>
  <c r="X62" i="44"/>
  <c r="AN62" i="44"/>
  <c r="K63" i="44"/>
  <c r="BA66" i="44"/>
  <c r="AP68" i="44"/>
  <c r="AD69" i="44"/>
  <c r="AT69" i="44"/>
  <c r="AA10" i="46"/>
  <c r="AA10" i="44"/>
  <c r="O11" i="46"/>
  <c r="O11" i="44"/>
  <c r="AM11" i="46"/>
  <c r="AM11" i="44"/>
  <c r="BM16" i="46"/>
  <c r="BM16" i="44"/>
  <c r="AZ17" i="46"/>
  <c r="AZ17" i="44"/>
  <c r="AN18" i="46"/>
  <c r="AN18" i="44"/>
  <c r="AB19" i="46"/>
  <c r="AB19" i="44"/>
  <c r="AZ19" i="46"/>
  <c r="AZ19" i="44"/>
  <c r="AM20" i="46"/>
  <c r="AM20" i="44"/>
  <c r="AQ21" i="46"/>
  <c r="AQ21" i="44"/>
  <c r="BO23" i="46"/>
  <c r="BO23" i="44"/>
  <c r="W26" i="46"/>
  <c r="W26" i="44"/>
  <c r="M36" i="46"/>
  <c r="M36" i="44"/>
  <c r="Q37" i="46"/>
  <c r="Q37" i="44"/>
  <c r="BD39" i="46"/>
  <c r="BD39" i="44"/>
  <c r="F43" i="46"/>
  <c r="F43" i="44"/>
  <c r="AD43" i="46"/>
  <c r="AD43" i="44"/>
  <c r="BJ45" i="46"/>
  <c r="BJ45" i="44"/>
  <c r="N47" i="46"/>
  <c r="N47" i="44"/>
  <c r="BB47" i="46"/>
  <c r="BB47" i="44"/>
  <c r="BL59" i="46"/>
  <c r="BL59" i="44"/>
  <c r="L60" i="46"/>
  <c r="L60" i="44"/>
  <c r="T60" i="46"/>
  <c r="T60" i="44"/>
  <c r="AZ60" i="46"/>
  <c r="AZ60" i="44"/>
  <c r="BH60" i="46"/>
  <c r="BH60" i="44"/>
  <c r="AU11" i="44"/>
  <c r="O26" i="44"/>
  <c r="BK28" i="44"/>
  <c r="AY29" i="44"/>
  <c r="Y33" i="44"/>
  <c r="BQ34" i="44"/>
  <c r="AZ40" i="44"/>
  <c r="AT45" i="44"/>
  <c r="AS54" i="44"/>
  <c r="BB64" i="44"/>
  <c r="AE11" i="44"/>
  <c r="BK13" i="44"/>
  <c r="D17" i="44"/>
  <c r="BP17" i="44"/>
  <c r="P18" i="44"/>
  <c r="AJ19" i="44"/>
  <c r="AE20" i="44"/>
  <c r="BC20" i="44"/>
  <c r="BC24" i="44"/>
  <c r="O28" i="44"/>
  <c r="BA34" i="44"/>
  <c r="BA38" i="44"/>
  <c r="S42" i="44"/>
  <c r="AY42" i="44"/>
  <c r="J44" i="44"/>
  <c r="AP44" i="44"/>
  <c r="AD45" i="44"/>
  <c r="BD48" i="44"/>
  <c r="BO10" i="44"/>
  <c r="BC11" i="44"/>
  <c r="Y16" i="44"/>
  <c r="L19" i="44"/>
  <c r="O20" i="44"/>
  <c r="W24" i="44"/>
  <c r="K25" i="44"/>
  <c r="AA25" i="44"/>
  <c r="AQ25" i="44"/>
  <c r="AU26" i="44"/>
  <c r="AE28" i="44"/>
  <c r="S29" i="44"/>
  <c r="I33" i="44"/>
  <c r="U34" i="44"/>
  <c r="AG35" i="44"/>
  <c r="BI36" i="44"/>
  <c r="I37" i="44"/>
  <c r="AO37" i="44"/>
  <c r="E38" i="44"/>
  <c r="AC38" i="44"/>
  <c r="N45" i="44"/>
  <c r="V47" i="44"/>
  <c r="BM55" i="44"/>
  <c r="BQ58" i="44"/>
  <c r="AR60" i="44"/>
  <c r="AA63" i="44"/>
  <c r="AY63" i="44"/>
  <c r="AP65" i="44"/>
  <c r="E66" i="44"/>
  <c r="AC66" i="44"/>
  <c r="AY10" i="46"/>
  <c r="AY10" i="44"/>
  <c r="BK11" i="46"/>
  <c r="BK11" i="44"/>
  <c r="AE26" i="46"/>
  <c r="AE26" i="44"/>
  <c r="BK26" i="46"/>
  <c r="BK26" i="44"/>
  <c r="AI29" i="46"/>
  <c r="AI29" i="44"/>
  <c r="AM30" i="46"/>
  <c r="AM30" i="44"/>
  <c r="AO33" i="46"/>
  <c r="AO33" i="44"/>
  <c r="AS34" i="46"/>
  <c r="AS34" i="44"/>
  <c r="BI34" i="46"/>
  <c r="BI34" i="44"/>
  <c r="AO35" i="46"/>
  <c r="AO35" i="44"/>
  <c r="AG37" i="46"/>
  <c r="AG37" i="44"/>
  <c r="BQ38" i="46"/>
  <c r="BQ38" i="44"/>
  <c r="AM41" i="46"/>
  <c r="AM41" i="44"/>
  <c r="F45" i="46"/>
  <c r="F45" i="44"/>
  <c r="D60" i="46"/>
  <c r="D60" i="44"/>
  <c r="C44" i="46"/>
  <c r="C44" i="44" s="1"/>
  <c r="AH8" i="44"/>
  <c r="AT15" i="44"/>
  <c r="BE16" i="44"/>
  <c r="L17" i="44"/>
  <c r="AR17" i="44"/>
  <c r="BL18" i="44"/>
  <c r="BG21" i="44"/>
  <c r="K23" i="44"/>
  <c r="G24" i="44"/>
  <c r="AU30" i="44"/>
  <c r="AS32" i="44"/>
  <c r="BI32" i="44"/>
  <c r="BM35" i="44"/>
  <c r="Y37" i="44"/>
  <c r="BE37" i="44"/>
  <c r="L40" i="44"/>
  <c r="AB40" i="44"/>
  <c r="AR40" i="44"/>
  <c r="G41" i="44"/>
  <c r="W41" i="44"/>
  <c r="H52" i="44"/>
  <c r="AF52" i="44"/>
  <c r="AR53" i="44"/>
  <c r="BH53" i="44"/>
  <c r="AW55" i="44"/>
  <c r="AB60" i="44"/>
  <c r="BL62" i="44"/>
  <c r="AD64" i="44"/>
  <c r="AT64" i="44"/>
  <c r="Z65" i="44"/>
  <c r="X67" i="44"/>
  <c r="BL67" i="44"/>
  <c r="C46" i="46"/>
  <c r="C46" i="44" s="1"/>
  <c r="AQ10" i="44"/>
  <c r="V15" i="44"/>
  <c r="AG16" i="44"/>
  <c r="H18" i="44"/>
  <c r="X18" i="44"/>
  <c r="T19" i="44"/>
  <c r="BK20" i="44"/>
  <c r="S21" i="44"/>
  <c r="AU24" i="44"/>
  <c r="BK24" i="44"/>
  <c r="AY25" i="44"/>
  <c r="BC26" i="44"/>
  <c r="AQ29" i="44"/>
  <c r="E32" i="44"/>
  <c r="Q33" i="44"/>
  <c r="BE33" i="44"/>
  <c r="M34" i="44"/>
  <c r="I35" i="44"/>
  <c r="Y35" i="44"/>
  <c r="U36" i="44"/>
  <c r="AK36" i="44"/>
  <c r="BA36" i="44"/>
  <c r="H39" i="44"/>
  <c r="K42" i="44"/>
  <c r="AA42" i="44"/>
  <c r="AQ42" i="44"/>
  <c r="AX44" i="44"/>
  <c r="AH46" i="44"/>
  <c r="AF48" i="44"/>
  <c r="AJ51" i="44"/>
  <c r="AZ51" i="44"/>
  <c r="M54" i="44"/>
  <c r="AK54" i="44"/>
  <c r="BQ54" i="44"/>
  <c r="BQ56" i="44"/>
  <c r="BI58" i="44"/>
  <c r="H59" i="44"/>
  <c r="BD59" i="44"/>
  <c r="D61" i="44"/>
  <c r="BP61" i="44"/>
  <c r="P62" i="44"/>
  <c r="AF62" i="44"/>
  <c r="AH68" i="44"/>
  <c r="AX68" i="44"/>
  <c r="BB69" i="44"/>
  <c r="Z70" i="44"/>
  <c r="Q72" i="44"/>
  <c r="AZ75" i="44"/>
  <c r="X76" i="44"/>
  <c r="AR77" i="44"/>
  <c r="Y51" i="44"/>
  <c r="N71" i="44"/>
  <c r="AT71" i="44"/>
  <c r="BE72" i="44"/>
  <c r="AV74" i="44"/>
  <c r="BL74" i="44"/>
  <c r="L75" i="44"/>
  <c r="D77" i="44"/>
  <c r="AJ77" i="44"/>
  <c r="N78" i="44"/>
  <c r="AX79" i="44"/>
  <c r="M80" i="44"/>
  <c r="AO81" i="44"/>
  <c r="BE81" i="44"/>
  <c r="BA82" i="44"/>
  <c r="AV83" i="44"/>
  <c r="BJ71" i="44"/>
  <c r="D75" i="44"/>
  <c r="AR75" i="44"/>
  <c r="BL76" i="44"/>
  <c r="BH77" i="44"/>
  <c r="AK50" i="46"/>
  <c r="AK50" i="44"/>
  <c r="BA50" i="46"/>
  <c r="BA50" i="44"/>
  <c r="AS50" i="44"/>
  <c r="BE51" i="44"/>
  <c r="AX58" i="44"/>
  <c r="R66" i="44"/>
  <c r="C56" i="46"/>
  <c r="C56" i="44" s="1"/>
  <c r="C82" i="46"/>
  <c r="C82" i="44" s="1"/>
  <c r="AU46" i="44"/>
  <c r="Q49" i="44"/>
  <c r="E50" i="44"/>
  <c r="AC50" i="44"/>
  <c r="AS52" i="44"/>
  <c r="BI52" i="44"/>
  <c r="I53" i="44"/>
  <c r="Y53" i="44"/>
  <c r="J54" i="44"/>
  <c r="AP54" i="44"/>
  <c r="BF54" i="44"/>
  <c r="AD55" i="44"/>
  <c r="AX56" i="44"/>
  <c r="I60" i="44"/>
  <c r="Q61" i="44"/>
  <c r="AQ64" i="44"/>
  <c r="AM65" i="44"/>
  <c r="O68" i="44"/>
  <c r="K69" i="44"/>
  <c r="AA69" i="44"/>
  <c r="AT72" i="44"/>
  <c r="Y75" i="44"/>
  <c r="AI78" i="44"/>
  <c r="BK79" i="44"/>
  <c r="J80" i="44"/>
  <c r="Y84" i="44"/>
  <c r="AC85" i="44"/>
  <c r="BI85" i="44"/>
  <c r="BH87" i="44"/>
  <c r="BL88" i="44"/>
  <c r="AU90" i="44"/>
  <c r="AN95" i="44"/>
  <c r="Z96" i="44"/>
  <c r="AL101" i="44"/>
  <c r="R102" i="44"/>
  <c r="L103" i="44"/>
  <c r="L106" i="44"/>
  <c r="AI108" i="44"/>
  <c r="AU111" i="44"/>
  <c r="AA117" i="44"/>
  <c r="AL120" i="44"/>
  <c r="E124" i="44"/>
  <c r="O46" i="46"/>
  <c r="O46" i="44"/>
  <c r="AT55" i="46"/>
  <c r="AT55" i="44"/>
  <c r="J56" i="46"/>
  <c r="J56" i="44"/>
  <c r="AH56" i="46"/>
  <c r="AH56" i="44"/>
  <c r="AV63" i="46"/>
  <c r="AV63" i="44"/>
  <c r="M50" i="44"/>
  <c r="BI50" i="44"/>
  <c r="AO61" i="44"/>
  <c r="AK62" i="44"/>
  <c r="AX66" i="44"/>
  <c r="AM68" i="44"/>
  <c r="C58" i="46"/>
  <c r="C58" i="44" s="1"/>
  <c r="M48" i="44"/>
  <c r="BN56" i="44"/>
  <c r="AU70" i="44"/>
  <c r="BA74" i="44"/>
  <c r="E76" i="44"/>
  <c r="BM49" i="46"/>
  <c r="BM49" i="44"/>
  <c r="M52" i="46"/>
  <c r="M52" i="44"/>
  <c r="R54" i="46"/>
  <c r="R54" i="44"/>
  <c r="AH54" i="46"/>
  <c r="AH54" i="44"/>
  <c r="AX54" i="46"/>
  <c r="AX54" i="44"/>
  <c r="AN63" i="46"/>
  <c r="AN63" i="44"/>
  <c r="A58" i="44"/>
  <c r="BJ57" i="44"/>
  <c r="E59" i="44"/>
  <c r="AF25" i="44"/>
  <c r="AK48" i="44"/>
  <c r="AO49" i="44"/>
  <c r="BM53" i="44"/>
  <c r="Z54" i="44"/>
  <c r="U59" i="44"/>
  <c r="M62" i="44"/>
  <c r="O65" i="44"/>
  <c r="BF73" i="44"/>
  <c r="Q77" i="44"/>
  <c r="U85" i="44"/>
  <c r="H30" i="44"/>
  <c r="BQ48" i="44"/>
  <c r="BM51" i="44"/>
  <c r="AO53" i="44"/>
  <c r="BJ55" i="44"/>
  <c r="Z56" i="44"/>
  <c r="N57" i="44"/>
  <c r="BB57" i="44"/>
  <c r="AP58" i="44"/>
  <c r="BN58" i="44"/>
  <c r="AG61" i="44"/>
  <c r="BE61" i="44"/>
  <c r="AC62" i="44"/>
  <c r="AF63" i="44"/>
  <c r="S64" i="44"/>
  <c r="AE68" i="44"/>
  <c r="G70" i="44"/>
  <c r="BA76" i="44"/>
  <c r="I77" i="44"/>
  <c r="AA78" i="44"/>
  <c r="G79" i="44"/>
  <c r="AM79" i="44"/>
  <c r="BF80" i="44"/>
  <c r="F81" i="44"/>
  <c r="U83" i="44"/>
  <c r="AS83" i="44"/>
  <c r="Q84" i="44"/>
  <c r="AR87" i="44"/>
  <c r="AF88" i="44"/>
  <c r="AQ89" i="44"/>
  <c r="G90" i="44"/>
  <c r="R93" i="44"/>
  <c r="AP93" i="44"/>
  <c r="AD94" i="44"/>
  <c r="BM98" i="44"/>
  <c r="X104" i="44"/>
  <c r="O109" i="44"/>
  <c r="AA112" i="44"/>
  <c r="AV114" i="44"/>
  <c r="BD116" i="44"/>
  <c r="AX121" i="44"/>
  <c r="BJ122" i="44"/>
  <c r="AW123" i="44"/>
  <c r="AS124" i="44"/>
  <c r="BH130" i="44"/>
  <c r="AM133" i="44"/>
  <c r="AQ134" i="44"/>
  <c r="AI45" i="46"/>
  <c r="AI45" i="44"/>
  <c r="Q51" i="46"/>
  <c r="Q51" i="44"/>
  <c r="AG51" i="46"/>
  <c r="AG51" i="44"/>
  <c r="AW53" i="46"/>
  <c r="AW53" i="44"/>
  <c r="F55" i="46"/>
  <c r="F55" i="44"/>
  <c r="J58" i="44"/>
  <c r="AE8" i="44"/>
  <c r="AS59" i="44"/>
  <c r="BA67" i="44"/>
  <c r="AI71" i="44"/>
  <c r="V72" i="44"/>
  <c r="A36" i="44"/>
  <c r="A93" i="44"/>
  <c r="C93" i="46"/>
  <c r="C93" i="44" s="1"/>
  <c r="W46" i="44"/>
  <c r="AC48" i="44"/>
  <c r="Y49" i="44"/>
  <c r="U50" i="44"/>
  <c r="AW51" i="44"/>
  <c r="BE53" i="44"/>
  <c r="V55" i="44"/>
  <c r="AP56" i="44"/>
  <c r="I61" i="44"/>
  <c r="BL63" i="44"/>
  <c r="AI64" i="44"/>
  <c r="BG64" i="44"/>
  <c r="AH66" i="44"/>
  <c r="AC67" i="44"/>
  <c r="AS67" i="44"/>
  <c r="G68" i="44"/>
  <c r="BK70" i="44"/>
  <c r="K71" i="44"/>
  <c r="AL72" i="44"/>
  <c r="R73" i="44"/>
  <c r="AO75" i="44"/>
  <c r="AT81" i="44"/>
  <c r="AO86" i="44"/>
  <c r="BJ92" i="44"/>
  <c r="V94" i="44"/>
  <c r="AP96" i="44"/>
  <c r="F101" i="44"/>
  <c r="BP106" i="44"/>
  <c r="BL107" i="44"/>
  <c r="AY108" i="44"/>
  <c r="W111" i="44"/>
  <c r="H114" i="44"/>
  <c r="AF116" i="44"/>
  <c r="S117" i="44"/>
  <c r="BG117" i="44"/>
  <c r="BF119" i="44"/>
  <c r="AL122" i="44"/>
  <c r="Q123" i="44"/>
  <c r="AR126" i="44"/>
  <c r="BD129" i="44"/>
  <c r="L130" i="44"/>
  <c r="AE133" i="44"/>
  <c r="BK133" i="44"/>
  <c r="S134" i="44"/>
  <c r="BO134" i="44"/>
  <c r="AG49" i="46"/>
  <c r="AG49" i="44"/>
  <c r="AW49" i="46"/>
  <c r="AW49" i="44"/>
  <c r="AC59" i="44"/>
  <c r="BA62" i="44"/>
  <c r="W65" i="44"/>
  <c r="BK46" i="44"/>
  <c r="BA48" i="44"/>
  <c r="BE49" i="44"/>
  <c r="AL57" i="44"/>
  <c r="Z58" i="44"/>
  <c r="BK65" i="44"/>
  <c r="BQ67" i="44"/>
  <c r="BC68" i="44"/>
  <c r="U74" i="44"/>
  <c r="Z80" i="44"/>
  <c r="A56" i="44"/>
  <c r="BN32" i="44"/>
  <c r="AM46" i="44"/>
  <c r="E48" i="44"/>
  <c r="BQ50" i="44"/>
  <c r="E52" i="44"/>
  <c r="U52" i="44"/>
  <c r="AK52" i="44"/>
  <c r="BA52" i="44"/>
  <c r="BQ52" i="44"/>
  <c r="Q53" i="44"/>
  <c r="AL55" i="44"/>
  <c r="BF56" i="44"/>
  <c r="AD57" i="44"/>
  <c r="AG60" i="44"/>
  <c r="AW60" i="44"/>
  <c r="X63" i="44"/>
  <c r="BD63" i="44"/>
  <c r="K64" i="44"/>
  <c r="BC65" i="44"/>
  <c r="BN66" i="44"/>
  <c r="M67" i="44"/>
  <c r="AI69" i="44"/>
  <c r="AM70" i="44"/>
  <c r="AH73" i="44"/>
  <c r="AW77" i="44"/>
  <c r="R80" i="44"/>
  <c r="V81" i="44"/>
  <c r="AS85" i="44"/>
  <c r="AI89" i="44"/>
  <c r="BB92" i="44"/>
  <c r="BB101" i="44"/>
  <c r="AZ103" i="44"/>
  <c r="Y105" i="44"/>
  <c r="BD107" i="44"/>
  <c r="S108" i="44"/>
  <c r="G109" i="44"/>
  <c r="AI110" i="44"/>
  <c r="M113" i="44"/>
  <c r="BA113" i="44"/>
  <c r="BL114" i="44"/>
  <c r="H116" i="44"/>
  <c r="R119" i="44"/>
  <c r="BL125" i="44"/>
  <c r="T126" i="44"/>
  <c r="R58" i="46"/>
  <c r="R58" i="44"/>
  <c r="M59" i="46"/>
  <c r="M59" i="44"/>
  <c r="Y60" i="46"/>
  <c r="Y60" i="44"/>
  <c r="BE60" i="46"/>
  <c r="BE60" i="44"/>
  <c r="Y61" i="46"/>
  <c r="Y61" i="44"/>
  <c r="AW61" i="46"/>
  <c r="AW61" i="44"/>
  <c r="BI62" i="46"/>
  <c r="BI62" i="44"/>
  <c r="AA64" i="46"/>
  <c r="AA64" i="44"/>
  <c r="AY64" i="46"/>
  <c r="AY64" i="44"/>
  <c r="G65" i="46"/>
  <c r="G65" i="44"/>
  <c r="AE65" i="46"/>
  <c r="AE65" i="44"/>
  <c r="J66" i="46"/>
  <c r="J66" i="44"/>
  <c r="E67" i="46"/>
  <c r="E67" i="44"/>
  <c r="AK67" i="46"/>
  <c r="AK67" i="44"/>
  <c r="BI67" i="46"/>
  <c r="BI67" i="44"/>
  <c r="W68" i="46"/>
  <c r="W68" i="44"/>
  <c r="AU68" i="46"/>
  <c r="AU68" i="44"/>
  <c r="AQ69" i="46"/>
  <c r="AQ69" i="44"/>
  <c r="S71" i="46"/>
  <c r="S71" i="44"/>
  <c r="AQ71" i="46"/>
  <c r="AQ71" i="44"/>
  <c r="AY71" i="46"/>
  <c r="AY71" i="44"/>
  <c r="N72" i="46"/>
  <c r="N72" i="44"/>
  <c r="J73" i="46"/>
  <c r="J73" i="44"/>
  <c r="AC74" i="46"/>
  <c r="AC74" i="44"/>
  <c r="AS74" i="46"/>
  <c r="AS74" i="44"/>
  <c r="BQ74" i="46"/>
  <c r="BQ74" i="44"/>
  <c r="AG75" i="46"/>
  <c r="AG75" i="44"/>
  <c r="U76" i="46"/>
  <c r="U76" i="44"/>
  <c r="AC76" i="46"/>
  <c r="AC76" i="44"/>
  <c r="AK76" i="46"/>
  <c r="AK76" i="44"/>
  <c r="Y77" i="46"/>
  <c r="Y77" i="44"/>
  <c r="K78" i="46"/>
  <c r="K78" i="44"/>
  <c r="S78" i="46"/>
  <c r="S78" i="44"/>
  <c r="BC79" i="46"/>
  <c r="BC79" i="44"/>
  <c r="AP80" i="46"/>
  <c r="AP80" i="44"/>
  <c r="AX80" i="46"/>
  <c r="AX80" i="44"/>
  <c r="J82" i="46"/>
  <c r="J82" i="44"/>
  <c r="R82" i="46"/>
  <c r="R82" i="44"/>
  <c r="AH82" i="46"/>
  <c r="AH82" i="44"/>
  <c r="E83" i="46"/>
  <c r="E83" i="44"/>
  <c r="M83" i="46"/>
  <c r="M83" i="44"/>
  <c r="BA83" i="46"/>
  <c r="BA83" i="44"/>
  <c r="BE84" i="46"/>
  <c r="BE84" i="44"/>
  <c r="BM84" i="46"/>
  <c r="BM84" i="44"/>
  <c r="AW86" i="46"/>
  <c r="AW86" i="44"/>
  <c r="AJ87" i="46"/>
  <c r="AJ87" i="44"/>
  <c r="BP87" i="46"/>
  <c r="BP87" i="44"/>
  <c r="H88" i="46"/>
  <c r="H88" i="44"/>
  <c r="X88" i="46"/>
  <c r="X88" i="44"/>
  <c r="AN88" i="46"/>
  <c r="AN88" i="44"/>
  <c r="BD88" i="46"/>
  <c r="BD88" i="44"/>
  <c r="K89" i="46"/>
  <c r="K89" i="44"/>
  <c r="AY89" i="46"/>
  <c r="AY89" i="44"/>
  <c r="BG89" i="46"/>
  <c r="BG89" i="44"/>
  <c r="O90" i="46"/>
  <c r="O90" i="44"/>
  <c r="W90" i="46"/>
  <c r="W90" i="44"/>
  <c r="AE90" i="46"/>
  <c r="AE90" i="44"/>
  <c r="BK90" i="46"/>
  <c r="BK90" i="44"/>
  <c r="AX91" i="46"/>
  <c r="AX91" i="44"/>
  <c r="BF91" i="46"/>
  <c r="BF91" i="44"/>
  <c r="N92" i="46"/>
  <c r="N92" i="44"/>
  <c r="AD92" i="46"/>
  <c r="AD92" i="44"/>
  <c r="AT92" i="46"/>
  <c r="AT92" i="44"/>
  <c r="J93" i="46"/>
  <c r="J93" i="44"/>
  <c r="AH93" i="46"/>
  <c r="AH93" i="44"/>
  <c r="AX93" i="46"/>
  <c r="AX93" i="44"/>
  <c r="BN93" i="46"/>
  <c r="BN93" i="44"/>
  <c r="N94" i="46"/>
  <c r="N94" i="44"/>
  <c r="AL94" i="46"/>
  <c r="AL94" i="44"/>
  <c r="BB94" i="46"/>
  <c r="BB94" i="44"/>
  <c r="BJ94" i="46"/>
  <c r="BJ94" i="44"/>
  <c r="P95" i="46"/>
  <c r="P95" i="44"/>
  <c r="AF95" i="46"/>
  <c r="AF95" i="44"/>
  <c r="R96" i="46"/>
  <c r="R96" i="44"/>
  <c r="AX96" i="46"/>
  <c r="AX96" i="44"/>
  <c r="I98" i="46"/>
  <c r="I98" i="44"/>
  <c r="Y98" i="46"/>
  <c r="Y98" i="44"/>
  <c r="AG98" i="46"/>
  <c r="AG98" i="44"/>
  <c r="AO98" i="46"/>
  <c r="AO98" i="44"/>
  <c r="AW98" i="46"/>
  <c r="AW98" i="44"/>
  <c r="H99" i="46"/>
  <c r="H99" i="44"/>
  <c r="X99" i="46"/>
  <c r="X99" i="44"/>
  <c r="AF99" i="46"/>
  <c r="AF99" i="44"/>
  <c r="AN99" i="46"/>
  <c r="AN99" i="44"/>
  <c r="AV99" i="46"/>
  <c r="AV99" i="44"/>
  <c r="J100" i="46"/>
  <c r="J100" i="44"/>
  <c r="Z100" i="46"/>
  <c r="Z100" i="44"/>
  <c r="AH100" i="46"/>
  <c r="AH100" i="44"/>
  <c r="BF100" i="46"/>
  <c r="BF100" i="44"/>
  <c r="AD101" i="46"/>
  <c r="AD101" i="44"/>
  <c r="AT101" i="46"/>
  <c r="AT101" i="44"/>
  <c r="J102" i="46"/>
  <c r="J102" i="44"/>
  <c r="Z102" i="46"/>
  <c r="Z102" i="44"/>
  <c r="AH102" i="46"/>
  <c r="AH102" i="44"/>
  <c r="AP102" i="46"/>
  <c r="AP102" i="44"/>
  <c r="AX102" i="46"/>
  <c r="AX102" i="44"/>
  <c r="BF102" i="46"/>
  <c r="BF102" i="44"/>
  <c r="D103" i="46"/>
  <c r="D103" i="44"/>
  <c r="AB103" i="46"/>
  <c r="AB103" i="44"/>
  <c r="BH103" i="46"/>
  <c r="BH103" i="44"/>
  <c r="BP103" i="46"/>
  <c r="BP103" i="44"/>
  <c r="P104" i="46"/>
  <c r="P104" i="44"/>
  <c r="AF104" i="46"/>
  <c r="AF104" i="44"/>
  <c r="BD104" i="46"/>
  <c r="BD104" i="44"/>
  <c r="BL104" i="46"/>
  <c r="BL104" i="44"/>
  <c r="I105" i="46"/>
  <c r="I105" i="44"/>
  <c r="Q105" i="46"/>
  <c r="Q105" i="44"/>
  <c r="AG105" i="46"/>
  <c r="AG105" i="44"/>
  <c r="AB106" i="46"/>
  <c r="AB106" i="44"/>
  <c r="AR106" i="46"/>
  <c r="AR106" i="44"/>
  <c r="BH106" i="46"/>
  <c r="BH106" i="44"/>
  <c r="H107" i="46"/>
  <c r="H107" i="44"/>
  <c r="P107" i="46"/>
  <c r="P107" i="44"/>
  <c r="X107" i="46"/>
  <c r="X107" i="44"/>
  <c r="AF107" i="46"/>
  <c r="AF107" i="44"/>
  <c r="AN107" i="46"/>
  <c r="AN107" i="44"/>
  <c r="AQ108" i="46"/>
  <c r="AQ108" i="44"/>
  <c r="AM109" i="46"/>
  <c r="AM109" i="44"/>
  <c r="AU109" i="46"/>
  <c r="AU109" i="44"/>
  <c r="BK109" i="46"/>
  <c r="BK109" i="44"/>
  <c r="S110" i="46"/>
  <c r="S110" i="44"/>
  <c r="AQ110" i="46"/>
  <c r="AQ110" i="44"/>
  <c r="AY110" i="46"/>
  <c r="AY110" i="44"/>
  <c r="BG110" i="46"/>
  <c r="BG110" i="44"/>
  <c r="BO110" i="46"/>
  <c r="BO110" i="44"/>
  <c r="O111" i="46"/>
  <c r="O111" i="44"/>
  <c r="AE111" i="46"/>
  <c r="AE111" i="44"/>
  <c r="BK111" i="46"/>
  <c r="BK111" i="44"/>
  <c r="K112" i="46"/>
  <c r="K112" i="44"/>
  <c r="S112" i="46"/>
  <c r="S112" i="44"/>
  <c r="AI112" i="46"/>
  <c r="AI112" i="44"/>
  <c r="BO112" i="46"/>
  <c r="BO112" i="44"/>
  <c r="E113" i="46"/>
  <c r="E113" i="44"/>
  <c r="U113" i="46"/>
  <c r="U113" i="44"/>
  <c r="AC113" i="46"/>
  <c r="AC113" i="44"/>
  <c r="AK113" i="46"/>
  <c r="AK113" i="44"/>
  <c r="BI113" i="46"/>
  <c r="BI113" i="44"/>
  <c r="P114" i="46"/>
  <c r="P114" i="44"/>
  <c r="X114" i="46"/>
  <c r="X114" i="44"/>
  <c r="AF114" i="46"/>
  <c r="AF114" i="44"/>
  <c r="AN114" i="46"/>
  <c r="AN114" i="44"/>
  <c r="D115" i="46"/>
  <c r="D115" i="44"/>
  <c r="L115" i="46"/>
  <c r="L115" i="44"/>
  <c r="T115" i="46"/>
  <c r="T115" i="44"/>
  <c r="AJ115" i="46"/>
  <c r="AJ115" i="44"/>
  <c r="BH115" i="46"/>
  <c r="BH115" i="44"/>
  <c r="BP115" i="46"/>
  <c r="BP115" i="44"/>
  <c r="X116" i="46"/>
  <c r="X116" i="44"/>
  <c r="AN116" i="46"/>
  <c r="AN116" i="44"/>
  <c r="BL116" i="46"/>
  <c r="BL116" i="44"/>
  <c r="K117" i="46"/>
  <c r="K117" i="44"/>
  <c r="AQ117" i="46"/>
  <c r="AQ117" i="44"/>
  <c r="AY117" i="46"/>
  <c r="AY117" i="44"/>
  <c r="G118" i="46"/>
  <c r="G118" i="44"/>
  <c r="O118" i="46"/>
  <c r="O118" i="44"/>
  <c r="AU118" i="46"/>
  <c r="AU118" i="44"/>
  <c r="Z119" i="46"/>
  <c r="Z119" i="44"/>
  <c r="AH119" i="46"/>
  <c r="AH119" i="44"/>
  <c r="AX119" i="46"/>
  <c r="AX119" i="44"/>
  <c r="BN119" i="46"/>
  <c r="BN119" i="44"/>
  <c r="F120" i="46"/>
  <c r="F120" i="44"/>
  <c r="N120" i="46"/>
  <c r="N120" i="44"/>
  <c r="V120" i="46"/>
  <c r="V120" i="44"/>
  <c r="AD120" i="46"/>
  <c r="AD120" i="44"/>
  <c r="AT120" i="46"/>
  <c r="AT120" i="44"/>
  <c r="BB120" i="46"/>
  <c r="BB120" i="44"/>
  <c r="J121" i="46"/>
  <c r="J121" i="44"/>
  <c r="R121" i="46"/>
  <c r="R121" i="44"/>
  <c r="AH121" i="46"/>
  <c r="AH121" i="44"/>
  <c r="AP121" i="46"/>
  <c r="AP121" i="44"/>
  <c r="BN121" i="46"/>
  <c r="BN121" i="44"/>
  <c r="F122" i="46"/>
  <c r="F122" i="44"/>
  <c r="V122" i="46"/>
  <c r="V122" i="44"/>
  <c r="AD122" i="46"/>
  <c r="AD122" i="44"/>
  <c r="BB122" i="46"/>
  <c r="BB122" i="44"/>
  <c r="AG123" i="46"/>
  <c r="AG123" i="44"/>
  <c r="BE123" i="46"/>
  <c r="BE123" i="44"/>
  <c r="BM123" i="46"/>
  <c r="BM123" i="44"/>
  <c r="M124" i="46"/>
  <c r="M124" i="44"/>
  <c r="U124" i="46"/>
  <c r="U124" i="44"/>
  <c r="AK124" i="46"/>
  <c r="AK124" i="44"/>
  <c r="BA124" i="46"/>
  <c r="BA124" i="44"/>
  <c r="H125" i="46"/>
  <c r="H125" i="44"/>
  <c r="P125" i="46"/>
  <c r="P125" i="44"/>
  <c r="X125" i="46"/>
  <c r="X125" i="44"/>
  <c r="AN125" i="46"/>
  <c r="AN125" i="44"/>
  <c r="AV125" i="46"/>
  <c r="AV125" i="44"/>
  <c r="D126" i="46"/>
  <c r="D126" i="44"/>
  <c r="AB126" i="46"/>
  <c r="AB126" i="44"/>
  <c r="AJ126" i="46"/>
  <c r="AJ126" i="44"/>
  <c r="AZ126" i="46"/>
  <c r="AZ126" i="44"/>
  <c r="H127" i="46"/>
  <c r="H127" i="44"/>
  <c r="X127" i="46"/>
  <c r="X127" i="44"/>
  <c r="AF127" i="46"/>
  <c r="AF127" i="44"/>
  <c r="AN127" i="46"/>
  <c r="AN127" i="44"/>
  <c r="AV127" i="46"/>
  <c r="AV127" i="44"/>
  <c r="BL127" i="46"/>
  <c r="BL127" i="44"/>
  <c r="D128" i="46"/>
  <c r="D128" i="44"/>
  <c r="L128" i="46"/>
  <c r="L128" i="44"/>
  <c r="T128" i="46"/>
  <c r="T128" i="44"/>
  <c r="AB128" i="46"/>
  <c r="AB128" i="44"/>
  <c r="AJ128" i="46"/>
  <c r="AJ128" i="44"/>
  <c r="BH128" i="46"/>
  <c r="BH128" i="44"/>
  <c r="BP128" i="46"/>
  <c r="BP128" i="44"/>
  <c r="H129" i="46"/>
  <c r="H129" i="44"/>
  <c r="P129" i="46"/>
  <c r="P129" i="44"/>
  <c r="X129" i="46"/>
  <c r="X129" i="44"/>
  <c r="AN129" i="46"/>
  <c r="AN129" i="44"/>
  <c r="AV129" i="46"/>
  <c r="AV129" i="44"/>
  <c r="BL129" i="46"/>
  <c r="BL129" i="44"/>
  <c r="D130" i="46"/>
  <c r="D130" i="44"/>
  <c r="T130" i="46"/>
  <c r="T130" i="44"/>
  <c r="AJ130" i="46"/>
  <c r="AJ130" i="44"/>
  <c r="AR130" i="46"/>
  <c r="AR130" i="44"/>
  <c r="AZ130" i="46"/>
  <c r="AZ130" i="44"/>
  <c r="G131" i="46"/>
  <c r="G131" i="44"/>
  <c r="O131" i="46"/>
  <c r="O131" i="44"/>
  <c r="AM131" i="46"/>
  <c r="AM131" i="44"/>
  <c r="AU131" i="46"/>
  <c r="AU131" i="44"/>
  <c r="BC131" i="46"/>
  <c r="BC131" i="44"/>
  <c r="BK131" i="46"/>
  <c r="BK131" i="44"/>
  <c r="S132" i="46"/>
  <c r="S132" i="44"/>
  <c r="AQ132" i="46"/>
  <c r="AQ132" i="44"/>
  <c r="AY132" i="46"/>
  <c r="AY132" i="44"/>
  <c r="BG132" i="46"/>
  <c r="BG132" i="44"/>
  <c r="BO132" i="46"/>
  <c r="BO132" i="44"/>
  <c r="O133" i="46"/>
  <c r="O133" i="44"/>
  <c r="W133" i="46"/>
  <c r="W133" i="44"/>
  <c r="AA134" i="46"/>
  <c r="AA134" i="44"/>
  <c r="AI134" i="46"/>
  <c r="AI134" i="44"/>
  <c r="AY134" i="46"/>
  <c r="AY134" i="44"/>
  <c r="G135" i="46"/>
  <c r="G135" i="44"/>
  <c r="W135" i="46"/>
  <c r="W135" i="44"/>
  <c r="AM135" i="46"/>
  <c r="AM135" i="44"/>
  <c r="BC135" i="46"/>
  <c r="BC135" i="44"/>
  <c r="BK135" i="46"/>
  <c r="BK135" i="44"/>
  <c r="J136" i="46"/>
  <c r="J136" i="44"/>
  <c r="R136" i="46"/>
  <c r="R136" i="44"/>
  <c r="AH136" i="46"/>
  <c r="AH136" i="44"/>
  <c r="AP136" i="46"/>
  <c r="AP136" i="44"/>
  <c r="BF136" i="46"/>
  <c r="BF136" i="44"/>
  <c r="BN136" i="46"/>
  <c r="BN136" i="44"/>
  <c r="M137" i="46"/>
  <c r="M137" i="44"/>
  <c r="AC137" i="46"/>
  <c r="AC137" i="44"/>
  <c r="AK137" i="46"/>
  <c r="AK137" i="44"/>
  <c r="AS137" i="46"/>
  <c r="AS137" i="44"/>
  <c r="BA137" i="46"/>
  <c r="BA137" i="44"/>
  <c r="BI137" i="46"/>
  <c r="BI137" i="44"/>
  <c r="BQ137" i="46"/>
  <c r="BQ137" i="44"/>
  <c r="Q138" i="46"/>
  <c r="Q138" i="44"/>
  <c r="Y138" i="46"/>
  <c r="Y138" i="44"/>
  <c r="AO138" i="46"/>
  <c r="AO138" i="44"/>
  <c r="AW138" i="46"/>
  <c r="AW138" i="44"/>
  <c r="D139" i="46"/>
  <c r="D139" i="44"/>
  <c r="T139" i="46"/>
  <c r="T139" i="44"/>
  <c r="AJ139" i="46"/>
  <c r="AJ139" i="44"/>
  <c r="AR139" i="46"/>
  <c r="AR139" i="44"/>
  <c r="AZ139" i="46"/>
  <c r="AZ139" i="44"/>
  <c r="BP139" i="46"/>
  <c r="BP139" i="44"/>
  <c r="H140" i="46"/>
  <c r="H140" i="44"/>
  <c r="P140" i="46"/>
  <c r="P140" i="44"/>
  <c r="X140" i="46"/>
  <c r="X140" i="44"/>
  <c r="AF140" i="46"/>
  <c r="AF140" i="44"/>
  <c r="AN140" i="46"/>
  <c r="AN140" i="44"/>
  <c r="AV140" i="46"/>
  <c r="AV140" i="44"/>
  <c r="BD140" i="46"/>
  <c r="BD140" i="44"/>
  <c r="BL140" i="46"/>
  <c r="BL140" i="44"/>
  <c r="J141" i="46"/>
  <c r="J141" i="44"/>
  <c r="R141" i="46"/>
  <c r="R141" i="44"/>
  <c r="AH141" i="46"/>
  <c r="AH141" i="44"/>
  <c r="AX141" i="46"/>
  <c r="AX141" i="44"/>
  <c r="BF141" i="46"/>
  <c r="BF141" i="44"/>
  <c r="N142" i="46"/>
  <c r="N142" i="44"/>
  <c r="V142" i="46"/>
  <c r="V142" i="44"/>
  <c r="AD142" i="46"/>
  <c r="AD142" i="44"/>
  <c r="AE46" i="46"/>
  <c r="AE46" i="44"/>
  <c r="AC52" i="46"/>
  <c r="AC52" i="44"/>
  <c r="V57" i="46"/>
  <c r="V57" i="44"/>
  <c r="AT57" i="46"/>
  <c r="AT57" i="44"/>
  <c r="BI59" i="46"/>
  <c r="BI59" i="44"/>
  <c r="AO60" i="46"/>
  <c r="AO60" i="44"/>
  <c r="E62" i="46"/>
  <c r="E62" i="44"/>
  <c r="AS62" i="46"/>
  <c r="AS62" i="44"/>
  <c r="H63" i="46"/>
  <c r="H63" i="44"/>
  <c r="AP66" i="46"/>
  <c r="AP66" i="44"/>
  <c r="U67" i="46"/>
  <c r="U67" i="44"/>
  <c r="BG69" i="46"/>
  <c r="BG69" i="44"/>
  <c r="AE70" i="46"/>
  <c r="AE70" i="44"/>
  <c r="BO71" i="46"/>
  <c r="BO71" i="44"/>
  <c r="AD72" i="46"/>
  <c r="AD72" i="44"/>
  <c r="AP73" i="46"/>
  <c r="AP73" i="44"/>
  <c r="E74" i="46"/>
  <c r="E74" i="44"/>
  <c r="AK74" i="46"/>
  <c r="AK74" i="44"/>
  <c r="Q75" i="46"/>
  <c r="Q75" i="44"/>
  <c r="AW75" i="46"/>
  <c r="AW75" i="44"/>
  <c r="BM75" i="46"/>
  <c r="BM75" i="44"/>
  <c r="BE77" i="46"/>
  <c r="BE77" i="44"/>
  <c r="BM77" i="46"/>
  <c r="BM77" i="44"/>
  <c r="AY78" i="46"/>
  <c r="AY78" i="44"/>
  <c r="W79" i="46"/>
  <c r="W79" i="44"/>
  <c r="AD81" i="46"/>
  <c r="AD81" i="44"/>
  <c r="BB81" i="46"/>
  <c r="BB81" i="44"/>
  <c r="AP82" i="46"/>
  <c r="AP82" i="44"/>
  <c r="AX82" i="46"/>
  <c r="AX82" i="44"/>
  <c r="BF82" i="46"/>
  <c r="BF82" i="44"/>
  <c r="AC83" i="46"/>
  <c r="AC83" i="44"/>
  <c r="AK83" i="46"/>
  <c r="AK83" i="44"/>
  <c r="BQ83" i="46"/>
  <c r="BQ83" i="44"/>
  <c r="AO84" i="46"/>
  <c r="AO84" i="44"/>
  <c r="M85" i="46"/>
  <c r="M85" i="44"/>
  <c r="BA85" i="46"/>
  <c r="BA85" i="44"/>
  <c r="I86" i="46"/>
  <c r="I86" i="44"/>
  <c r="Q86" i="46"/>
  <c r="Q86" i="44"/>
  <c r="AG86" i="46"/>
  <c r="AG86" i="44"/>
  <c r="L87" i="46"/>
  <c r="L87" i="44"/>
  <c r="BC46" i="44"/>
  <c r="U48" i="44"/>
  <c r="BI48" i="44"/>
  <c r="I51" i="44"/>
  <c r="AO51" i="44"/>
  <c r="N55" i="44"/>
  <c r="BB55" i="44"/>
  <c r="BQ62" i="44"/>
  <c r="P63" i="44"/>
  <c r="AU65" i="44"/>
  <c r="BF66" i="44"/>
  <c r="BK68" i="44"/>
  <c r="AY69" i="44"/>
  <c r="BO69" i="44"/>
  <c r="BC70" i="44"/>
  <c r="F72" i="44"/>
  <c r="BI74" i="44"/>
  <c r="I75" i="44"/>
  <c r="BE75" i="44"/>
  <c r="AG77" i="44"/>
  <c r="AE79" i="44"/>
  <c r="AU79" i="44"/>
  <c r="BN80" i="44"/>
  <c r="AL81" i="44"/>
  <c r="Z82" i="44"/>
  <c r="AK85" i="44"/>
  <c r="Y86" i="44"/>
  <c r="BE86" i="44"/>
  <c r="T87" i="44"/>
  <c r="AA89" i="44"/>
  <c r="R91" i="44"/>
  <c r="AP91" i="44"/>
  <c r="BN91" i="44"/>
  <c r="AT94" i="44"/>
  <c r="T103" i="44"/>
  <c r="AR103" i="44"/>
  <c r="AN104" i="44"/>
  <c r="BC111" i="44"/>
  <c r="AY112" i="44"/>
  <c r="AT142" i="44"/>
  <c r="L144" i="44"/>
  <c r="D146" i="44"/>
  <c r="T157" i="44"/>
  <c r="AL142" i="44"/>
  <c r="D144" i="44"/>
  <c r="AW143" i="44"/>
  <c r="AB144" i="44"/>
  <c r="H145" i="44"/>
  <c r="G158" i="44"/>
  <c r="BC158" i="44"/>
  <c r="AK165" i="44"/>
  <c r="P147" i="44"/>
  <c r="AR157" i="44"/>
  <c r="AP161" i="44"/>
  <c r="AI164" i="44"/>
  <c r="AW166" i="44"/>
  <c r="BB142" i="46"/>
  <c r="BB142" i="44"/>
  <c r="BJ142" i="46"/>
  <c r="BJ142" i="44"/>
  <c r="Q143" i="46"/>
  <c r="Q143" i="44"/>
  <c r="AG143" i="46"/>
  <c r="AG143" i="44"/>
  <c r="BM143" i="46"/>
  <c r="BM143" i="44"/>
  <c r="T144" i="46"/>
  <c r="T144" i="44"/>
  <c r="AJ144" i="46"/>
  <c r="AJ144" i="44"/>
  <c r="AR144" i="46"/>
  <c r="AR144" i="44"/>
  <c r="AZ144" i="46"/>
  <c r="AZ144" i="44"/>
  <c r="BP144" i="46"/>
  <c r="BP144" i="44"/>
  <c r="BL145" i="46"/>
  <c r="BL145" i="44"/>
  <c r="AV147" i="46"/>
  <c r="AV147" i="44"/>
  <c r="AE149" i="46"/>
  <c r="AE149" i="44"/>
  <c r="AU149" i="46"/>
  <c r="AU149" i="44"/>
  <c r="I154" i="46"/>
  <c r="I154" i="44"/>
  <c r="BD156" i="46"/>
  <c r="BD156" i="44"/>
  <c r="BL156" i="46"/>
  <c r="BL156" i="44"/>
  <c r="D157" i="46"/>
  <c r="D157" i="44"/>
  <c r="AB157" i="46"/>
  <c r="AB157" i="44"/>
  <c r="AZ157" i="46"/>
  <c r="AZ157" i="44"/>
  <c r="BH157" i="46"/>
  <c r="BH157" i="44"/>
  <c r="W158" i="46"/>
  <c r="W158" i="44"/>
  <c r="AU158" i="46"/>
  <c r="AU158" i="44"/>
  <c r="K159" i="46"/>
  <c r="K159" i="44"/>
  <c r="S159" i="46"/>
  <c r="S159" i="44"/>
  <c r="AA159" i="46"/>
  <c r="AA159" i="44"/>
  <c r="AI159" i="46"/>
  <c r="AI159" i="44"/>
  <c r="AQ159" i="46"/>
  <c r="AQ159" i="44"/>
  <c r="AY159" i="46"/>
  <c r="AY159" i="44"/>
  <c r="BG159" i="46"/>
  <c r="BG159" i="44"/>
  <c r="BO159" i="46"/>
  <c r="BO159" i="44"/>
  <c r="Z161" i="46"/>
  <c r="Z161" i="44"/>
  <c r="AH161" i="46"/>
  <c r="AH161" i="44"/>
  <c r="AX161" i="46"/>
  <c r="AX161" i="44"/>
  <c r="F162" i="46"/>
  <c r="F162" i="44"/>
  <c r="N162" i="46"/>
  <c r="N162" i="44"/>
  <c r="V162" i="46"/>
  <c r="V162" i="44"/>
  <c r="AD162" i="46"/>
  <c r="AD162" i="44"/>
  <c r="AL162" i="46"/>
  <c r="AL162" i="44"/>
  <c r="AT162" i="46"/>
  <c r="AT162" i="44"/>
  <c r="BB162" i="46"/>
  <c r="BB162" i="44"/>
  <c r="BJ162" i="46"/>
  <c r="BJ162" i="44"/>
  <c r="W163" i="46"/>
  <c r="W163" i="44"/>
  <c r="AE163" i="46"/>
  <c r="AE163" i="44"/>
  <c r="AM163" i="46"/>
  <c r="AM163" i="44"/>
  <c r="AU163" i="46"/>
  <c r="AU163" i="44"/>
  <c r="BK163" i="46"/>
  <c r="BK163" i="44"/>
  <c r="S164" i="46"/>
  <c r="S164" i="44"/>
  <c r="AQ164" i="46"/>
  <c r="AQ164" i="44"/>
  <c r="BO164" i="46"/>
  <c r="BO164" i="44"/>
  <c r="E165" i="46"/>
  <c r="E165" i="44"/>
  <c r="M165" i="46"/>
  <c r="M165" i="44"/>
  <c r="AC165" i="46"/>
  <c r="AC165" i="44"/>
  <c r="BA165" i="46"/>
  <c r="BA165" i="44"/>
  <c r="BI165" i="46"/>
  <c r="BI165" i="44"/>
  <c r="AG166" i="46"/>
  <c r="AG166" i="44"/>
  <c r="BE166" i="46"/>
  <c r="BE166" i="44"/>
  <c r="O167" i="46"/>
  <c r="O167" i="44"/>
  <c r="W167" i="46"/>
  <c r="W167" i="44"/>
  <c r="AE167" i="46"/>
  <c r="AE167" i="44"/>
  <c r="AM167" i="46"/>
  <c r="AM167" i="44"/>
  <c r="BC167" i="46"/>
  <c r="BC167" i="44"/>
  <c r="J168" i="46"/>
  <c r="J168" i="44"/>
  <c r="R168" i="46"/>
  <c r="R168" i="44"/>
  <c r="Z168" i="46"/>
  <c r="Z168" i="44"/>
  <c r="AH168" i="46"/>
  <c r="AH168" i="44"/>
  <c r="AP168" i="46"/>
  <c r="AP168" i="44"/>
  <c r="AX168" i="46"/>
  <c r="AX168" i="44"/>
  <c r="BF168" i="46"/>
  <c r="BF168" i="44"/>
  <c r="BN168" i="46"/>
  <c r="BN168" i="44"/>
  <c r="F169" i="46"/>
  <c r="F169" i="44"/>
  <c r="N169" i="46"/>
  <c r="N169" i="44"/>
  <c r="AD169" i="46"/>
  <c r="AD169" i="44"/>
  <c r="AT169" i="46"/>
  <c r="AT169" i="44"/>
  <c r="BB169" i="46"/>
  <c r="BB169" i="44"/>
  <c r="BJ169" i="46"/>
  <c r="BJ169" i="44"/>
  <c r="Z170" i="46"/>
  <c r="Z170" i="44"/>
  <c r="AH170" i="46"/>
  <c r="AH170" i="44"/>
  <c r="AX170" i="46"/>
  <c r="AX170" i="44"/>
  <c r="BF170" i="46"/>
  <c r="BF170" i="44"/>
  <c r="H171" i="46"/>
  <c r="H171" i="44"/>
  <c r="P171" i="46"/>
  <c r="P171" i="44"/>
  <c r="X171" i="46"/>
  <c r="X171" i="44"/>
  <c r="AF171" i="46"/>
  <c r="AF171" i="44"/>
  <c r="AV171" i="46"/>
  <c r="AV171" i="44"/>
  <c r="BD171" i="46"/>
  <c r="BD171" i="44"/>
  <c r="D172" i="46"/>
  <c r="D172" i="44"/>
  <c r="L172" i="46"/>
  <c r="L172" i="44"/>
  <c r="AB172" i="46"/>
  <c r="AB172" i="44"/>
  <c r="AJ172" i="46"/>
  <c r="AJ172" i="44"/>
  <c r="AR172" i="46"/>
  <c r="AR172" i="44"/>
  <c r="F173" i="46"/>
  <c r="F173" i="44"/>
  <c r="AD173" i="46"/>
  <c r="AD173" i="44"/>
  <c r="AL173" i="46"/>
  <c r="AL173" i="44"/>
  <c r="BB173" i="46"/>
  <c r="BB173" i="44"/>
  <c r="BJ173" i="46"/>
  <c r="BJ173" i="44"/>
  <c r="R174" i="46"/>
  <c r="R174" i="44"/>
  <c r="AP174" i="46"/>
  <c r="AP174" i="44"/>
  <c r="AX174" i="46"/>
  <c r="AX174" i="44"/>
  <c r="BN174" i="46"/>
  <c r="BN174" i="44"/>
  <c r="F175" i="46"/>
  <c r="F175" i="44"/>
  <c r="N175" i="46"/>
  <c r="N175" i="44"/>
  <c r="V175" i="46"/>
  <c r="V175" i="44"/>
  <c r="AD175" i="46"/>
  <c r="AD175" i="44"/>
  <c r="AL175" i="46"/>
  <c r="AL175" i="44"/>
  <c r="AT175" i="46"/>
  <c r="AT175" i="44"/>
  <c r="BB175" i="46"/>
  <c r="BB175" i="44"/>
  <c r="BJ175" i="46"/>
  <c r="BJ175" i="44"/>
  <c r="G176" i="46"/>
  <c r="G176" i="44"/>
  <c r="W176" i="46"/>
  <c r="W176" i="44"/>
  <c r="AE176" i="46"/>
  <c r="AE176" i="44"/>
  <c r="AM176" i="46"/>
  <c r="AM176" i="44"/>
  <c r="AU176" i="46"/>
  <c r="AU176" i="44"/>
  <c r="BC176" i="46"/>
  <c r="BC176" i="44"/>
  <c r="AA177" i="46"/>
  <c r="AA177" i="44"/>
  <c r="AI177" i="46"/>
  <c r="AI177" i="44"/>
  <c r="AQ177" i="46"/>
  <c r="AQ177" i="44"/>
  <c r="AY177" i="46"/>
  <c r="AY177" i="44"/>
  <c r="BO177" i="46"/>
  <c r="BO177" i="44"/>
  <c r="H179" i="46"/>
  <c r="H179" i="44"/>
  <c r="AF179" i="46"/>
  <c r="AF179" i="44"/>
  <c r="AN179" i="46"/>
  <c r="AN179" i="44"/>
  <c r="AV179" i="46"/>
  <c r="AV179" i="44"/>
  <c r="D180" i="46"/>
  <c r="D180" i="44"/>
  <c r="L180" i="46"/>
  <c r="L180" i="44"/>
  <c r="T180" i="46"/>
  <c r="T180" i="44"/>
  <c r="AB180" i="46"/>
  <c r="AB180" i="44"/>
  <c r="AJ180" i="46"/>
  <c r="AJ180" i="44"/>
  <c r="AR180" i="46"/>
  <c r="AR180" i="44"/>
  <c r="BB189" i="44"/>
  <c r="AT191" i="44"/>
  <c r="AX192" i="44"/>
  <c r="AP194" i="44"/>
  <c r="F195" i="44"/>
  <c r="BE196" i="44"/>
  <c r="BE198" i="44"/>
  <c r="BJ202" i="44"/>
  <c r="AJ182" i="44"/>
  <c r="BP184" i="44"/>
  <c r="AY188" i="44"/>
  <c r="AT189" i="44"/>
  <c r="BN190" i="44"/>
  <c r="AL191" i="44"/>
  <c r="BJ193" i="44"/>
  <c r="I198" i="44"/>
  <c r="BP199" i="44"/>
  <c r="T182" i="44"/>
  <c r="D184" i="44"/>
  <c r="AZ184" i="44"/>
  <c r="O185" i="44"/>
  <c r="V191" i="44"/>
  <c r="AT193" i="44"/>
  <c r="R194" i="44"/>
  <c r="AD195" i="44"/>
  <c r="AG196" i="44"/>
  <c r="D199" i="44"/>
  <c r="AZ199" i="44"/>
  <c r="P200" i="44"/>
  <c r="Z201" i="44"/>
  <c r="AL202" i="44"/>
  <c r="I203" i="44"/>
  <c r="Q203" i="44"/>
  <c r="Y203" i="44"/>
  <c r="AG203" i="44"/>
  <c r="AO203" i="44"/>
  <c r="AW203" i="44"/>
  <c r="BE203" i="44"/>
  <c r="AZ180" i="44"/>
  <c r="BH180" i="44"/>
  <c r="BP180" i="44"/>
  <c r="L182" i="44"/>
  <c r="X183" i="44"/>
  <c r="AR184" i="44"/>
  <c r="G185" i="44"/>
  <c r="G187" i="44"/>
  <c r="AA188" i="44"/>
  <c r="H181" i="46"/>
  <c r="H181" i="44"/>
  <c r="AN181" i="46"/>
  <c r="AN181" i="44"/>
  <c r="BL181" i="46"/>
  <c r="BL181" i="44"/>
  <c r="AB182" i="46"/>
  <c r="AB182" i="44"/>
  <c r="AZ182" i="46"/>
  <c r="AZ182" i="44"/>
  <c r="BH182" i="46"/>
  <c r="BH182" i="44"/>
  <c r="H183" i="46"/>
  <c r="H183" i="44"/>
  <c r="AF183" i="46"/>
  <c r="AF183" i="44"/>
  <c r="AN183" i="46"/>
  <c r="AN183" i="44"/>
  <c r="T184" i="46"/>
  <c r="T184" i="44"/>
  <c r="AB184" i="46"/>
  <c r="AB184" i="44"/>
  <c r="BH184" i="46"/>
  <c r="BH184" i="44"/>
  <c r="AE185" i="46"/>
  <c r="AE185" i="44"/>
  <c r="BC185" i="46"/>
  <c r="BC185" i="44"/>
  <c r="BK185" i="46"/>
  <c r="BK185" i="44"/>
  <c r="O187" i="46"/>
  <c r="O187" i="44"/>
  <c r="W187" i="46"/>
  <c r="W187" i="44"/>
  <c r="BC187" i="46"/>
  <c r="BC187" i="44"/>
  <c r="AI188" i="46"/>
  <c r="AI188" i="44"/>
  <c r="BG188" i="46"/>
  <c r="BG188" i="44"/>
  <c r="BO188" i="46"/>
  <c r="BO188" i="44"/>
  <c r="F189" i="46"/>
  <c r="F189" i="44"/>
  <c r="AD189" i="46"/>
  <c r="AD189" i="44"/>
  <c r="AL189" i="46"/>
  <c r="AL189" i="44"/>
  <c r="J190" i="46"/>
  <c r="J190" i="44"/>
  <c r="R190" i="46"/>
  <c r="R190" i="44"/>
  <c r="AX190" i="46"/>
  <c r="AX190" i="44"/>
  <c r="AD191" i="46"/>
  <c r="AD191" i="44"/>
  <c r="BB191" i="46"/>
  <c r="BB191" i="44"/>
  <c r="BJ191" i="46"/>
  <c r="BJ191" i="44"/>
  <c r="J192" i="46"/>
  <c r="J192" i="44"/>
  <c r="AH192" i="46"/>
  <c r="AH192" i="44"/>
  <c r="AP192" i="46"/>
  <c r="AP192" i="44"/>
  <c r="N193" i="46"/>
  <c r="N193" i="44"/>
  <c r="V193" i="46"/>
  <c r="V193" i="44"/>
  <c r="BB193" i="46"/>
  <c r="BB193" i="44"/>
  <c r="AH194" i="46"/>
  <c r="AH194" i="44"/>
  <c r="BF194" i="46"/>
  <c r="BF194" i="44"/>
  <c r="BN194" i="46"/>
  <c r="BN194" i="44"/>
  <c r="N195" i="46"/>
  <c r="N195" i="44"/>
  <c r="AL195" i="46"/>
  <c r="AL195" i="44"/>
  <c r="AT195" i="46"/>
  <c r="AT195" i="44"/>
  <c r="I196" i="46"/>
  <c r="I196" i="44"/>
  <c r="Q196" i="46"/>
  <c r="Q196" i="44"/>
  <c r="AW196" i="46"/>
  <c r="AW196" i="44"/>
  <c r="E197" i="46"/>
  <c r="E197" i="44"/>
  <c r="M197" i="46"/>
  <c r="M197" i="44"/>
  <c r="U197" i="46"/>
  <c r="U197" i="44"/>
  <c r="AC197" i="46"/>
  <c r="AC197" i="44"/>
  <c r="AK197" i="46"/>
  <c r="AK197" i="44"/>
  <c r="AS197" i="46"/>
  <c r="AS197" i="44"/>
  <c r="BA197" i="46"/>
  <c r="BA197" i="44"/>
  <c r="BI197" i="46"/>
  <c r="BI197" i="44"/>
  <c r="BQ197" i="46"/>
  <c r="BQ197" i="44"/>
  <c r="Q198" i="46"/>
  <c r="Q198" i="44"/>
  <c r="AO198" i="46"/>
  <c r="AO198" i="44"/>
  <c r="AW198" i="46"/>
  <c r="AW198" i="44"/>
  <c r="T199" i="46"/>
  <c r="T199" i="44"/>
  <c r="AB199" i="46"/>
  <c r="AB199" i="44"/>
  <c r="BH199" i="46"/>
  <c r="BH199" i="44"/>
  <c r="H200" i="46"/>
  <c r="H200" i="44"/>
  <c r="AN200" i="46"/>
  <c r="AN200" i="44"/>
  <c r="BL200" i="46"/>
  <c r="BL200" i="44"/>
  <c r="J201" i="46"/>
  <c r="J201" i="44"/>
  <c r="AH201" i="46"/>
  <c r="AH201" i="44"/>
  <c r="AP201" i="46"/>
  <c r="AP201" i="44"/>
  <c r="N202" i="46"/>
  <c r="N202" i="44"/>
  <c r="V202" i="46"/>
  <c r="V202" i="44"/>
  <c r="BB202" i="46"/>
  <c r="BB202" i="44"/>
  <c r="M204" i="46"/>
  <c r="M204" i="44"/>
  <c r="AK204" i="46"/>
  <c r="AK204" i="44"/>
  <c r="AS204" i="46"/>
  <c r="AS204" i="44"/>
  <c r="H205" i="46"/>
  <c r="H205" i="44"/>
  <c r="P205" i="46"/>
  <c r="P205" i="44"/>
  <c r="AV205" i="46"/>
  <c r="AV205" i="44"/>
  <c r="D206" i="46"/>
  <c r="D206" i="44"/>
  <c r="AJ206" i="46"/>
  <c r="AJ206" i="44"/>
  <c r="BH206" i="46"/>
  <c r="BH206" i="44"/>
  <c r="BP206" i="46"/>
  <c r="BP206" i="44"/>
  <c r="G207" i="46"/>
  <c r="G207" i="44"/>
  <c r="AE207" i="46"/>
  <c r="AE207" i="44"/>
  <c r="AM207" i="46"/>
  <c r="AM207" i="44"/>
  <c r="AU9" i="44"/>
  <c r="H13" i="44"/>
  <c r="BE18" i="44"/>
  <c r="AT38" i="44"/>
  <c r="AO18" i="44"/>
  <c r="A37" i="44"/>
  <c r="A57" i="44"/>
  <c r="C18" i="46"/>
  <c r="C18" i="44" s="1"/>
  <c r="C39" i="46"/>
  <c r="C39" i="44" s="1"/>
  <c r="X9" i="44"/>
  <c r="U12" i="44"/>
  <c r="BH27" i="44"/>
  <c r="S33" i="44"/>
  <c r="AY33" i="44"/>
  <c r="R35" i="44"/>
  <c r="Q39" i="44"/>
  <c r="AW39" i="44"/>
  <c r="L42" i="44"/>
  <c r="BH42" i="44"/>
  <c r="T44" i="44"/>
  <c r="BC47" i="44"/>
  <c r="Y48" i="44"/>
  <c r="AX48" i="44"/>
  <c r="AL49" i="44"/>
  <c r="AX50" i="44"/>
  <c r="BJ51" i="44"/>
  <c r="I52" i="44"/>
  <c r="BE52" i="44"/>
  <c r="AD53" i="44"/>
  <c r="BI53" i="44"/>
  <c r="W56" i="44"/>
  <c r="AI57" i="44"/>
  <c r="AX59" i="44"/>
  <c r="AS60" i="44"/>
  <c r="BQ60" i="44"/>
  <c r="M61" i="44"/>
  <c r="AZ63" i="44"/>
  <c r="K65" i="44"/>
  <c r="BG68" i="44"/>
  <c r="O69" i="44"/>
  <c r="AM69" i="44"/>
  <c r="AA70" i="44"/>
  <c r="BB73" i="44"/>
  <c r="X28" i="46"/>
  <c r="X28" i="44"/>
  <c r="AL38" i="46"/>
  <c r="AL38" i="44"/>
  <c r="BA40" i="46"/>
  <c r="BA40" i="44"/>
  <c r="P41" i="46"/>
  <c r="P41" i="44"/>
  <c r="AF41" i="46"/>
  <c r="AF41" i="44"/>
  <c r="AB42" i="46"/>
  <c r="AB42" i="44"/>
  <c r="AZ42" i="46"/>
  <c r="AZ42" i="44"/>
  <c r="AE43" i="46"/>
  <c r="AE43" i="44"/>
  <c r="AM43" i="46"/>
  <c r="AM43" i="44"/>
  <c r="BG44" i="46"/>
  <c r="BG44" i="44"/>
  <c r="BO44" i="46"/>
  <c r="BO44" i="44"/>
  <c r="AM45" i="46"/>
  <c r="AM45" i="44"/>
  <c r="G47" i="46"/>
  <c r="G47" i="44"/>
  <c r="AM47" i="46"/>
  <c r="AM47" i="44"/>
  <c r="AU47" i="46"/>
  <c r="AU47" i="44"/>
  <c r="BK47" i="46"/>
  <c r="BK47" i="44"/>
  <c r="AW48" i="46"/>
  <c r="AW48" i="44"/>
  <c r="AK49" i="46"/>
  <c r="AK49" i="44"/>
  <c r="BI49" i="46"/>
  <c r="BI49" i="44"/>
  <c r="M51" i="46"/>
  <c r="M51" i="44"/>
  <c r="U51" i="46"/>
  <c r="U51" i="44"/>
  <c r="AS51" i="46"/>
  <c r="AS51" i="44"/>
  <c r="BI51" i="46"/>
  <c r="BI51" i="44"/>
  <c r="AO52" i="46"/>
  <c r="AO52" i="44"/>
  <c r="BM52" i="46"/>
  <c r="BM52" i="44"/>
  <c r="AC53" i="46"/>
  <c r="AC53" i="44"/>
  <c r="N54" i="46"/>
  <c r="N54" i="44"/>
  <c r="V54" i="46"/>
  <c r="V54" i="44"/>
  <c r="AD54" i="46"/>
  <c r="AD54" i="44"/>
  <c r="AL54" i="46"/>
  <c r="AL54" i="44"/>
  <c r="BJ54" i="46"/>
  <c r="BJ54" i="44"/>
  <c r="Z55" i="46"/>
  <c r="Z55" i="44"/>
  <c r="R57" i="46"/>
  <c r="R57" i="44"/>
  <c r="AH57" i="46"/>
  <c r="AH57" i="44"/>
  <c r="BF57" i="46"/>
  <c r="BF57" i="44"/>
  <c r="F58" i="46"/>
  <c r="F58" i="44"/>
  <c r="AC60" i="46"/>
  <c r="AC60" i="44"/>
  <c r="E61" i="46"/>
  <c r="E61" i="44"/>
  <c r="AC61" i="46"/>
  <c r="AC61" i="44"/>
  <c r="AS61" i="46"/>
  <c r="AS61" i="44"/>
  <c r="BA61" i="46"/>
  <c r="BA61" i="44"/>
  <c r="BI61" i="46"/>
  <c r="BI61" i="44"/>
  <c r="I62" i="46"/>
  <c r="I62" i="44"/>
  <c r="AW62" i="46"/>
  <c r="AW62" i="44"/>
  <c r="BM62" i="46"/>
  <c r="BM62" i="44"/>
  <c r="O64" i="46"/>
  <c r="O64" i="44"/>
  <c r="AM64" i="46"/>
  <c r="AM64" i="44"/>
  <c r="BC64" i="46"/>
  <c r="BC64" i="44"/>
  <c r="AA65" i="46"/>
  <c r="AA65" i="44"/>
  <c r="AI65" i="46"/>
  <c r="AI65" i="44"/>
  <c r="AY65" i="46"/>
  <c r="AY65" i="44"/>
  <c r="F66" i="46"/>
  <c r="F66" i="44"/>
  <c r="N66" i="46"/>
  <c r="N66" i="44"/>
  <c r="V66" i="46"/>
  <c r="V66" i="44"/>
  <c r="AD66" i="46"/>
  <c r="AD66" i="44"/>
  <c r="AL66" i="46"/>
  <c r="AL66" i="44"/>
  <c r="AT66" i="46"/>
  <c r="AT66" i="44"/>
  <c r="BB66" i="46"/>
  <c r="BB66" i="44"/>
  <c r="BJ66" i="46"/>
  <c r="BJ66" i="44"/>
  <c r="I67" i="46"/>
  <c r="I67" i="44"/>
  <c r="Q67" i="46"/>
  <c r="Q67" i="44"/>
  <c r="Y67" i="46"/>
  <c r="Y67" i="44"/>
  <c r="AG67" i="46"/>
  <c r="AG67" i="44"/>
  <c r="AO67" i="46"/>
  <c r="AO67" i="44"/>
  <c r="BM67" i="46"/>
  <c r="BM67" i="44"/>
  <c r="K68" i="46"/>
  <c r="K68" i="44"/>
  <c r="S68" i="46"/>
  <c r="S68" i="44"/>
  <c r="AA68" i="46"/>
  <c r="AA68" i="44"/>
  <c r="AY68" i="46"/>
  <c r="AY68" i="44"/>
  <c r="AU69" i="46"/>
  <c r="AU69" i="44"/>
  <c r="BK69" i="46"/>
  <c r="BK69" i="44"/>
  <c r="S70" i="46"/>
  <c r="S70" i="44"/>
  <c r="AY70" i="46"/>
  <c r="AY70" i="44"/>
  <c r="BG70" i="46"/>
  <c r="BG70" i="44"/>
  <c r="BO70" i="46"/>
  <c r="BO70" i="44"/>
  <c r="G71" i="46"/>
  <c r="G71" i="44"/>
  <c r="O71" i="46"/>
  <c r="O71" i="44"/>
  <c r="W71" i="46"/>
  <c r="W71" i="44"/>
  <c r="BC71" i="46"/>
  <c r="BC71" i="44"/>
  <c r="BK71" i="46"/>
  <c r="BK71" i="44"/>
  <c r="J72" i="46"/>
  <c r="J72" i="44"/>
  <c r="Z72" i="46"/>
  <c r="Z72" i="44"/>
  <c r="BF72" i="46"/>
  <c r="BF72" i="44"/>
  <c r="F73" i="46"/>
  <c r="F73" i="44"/>
  <c r="AD73" i="46"/>
  <c r="AD73" i="44"/>
  <c r="AL73" i="46"/>
  <c r="AL73" i="44"/>
  <c r="AT73" i="46"/>
  <c r="AT73" i="44"/>
  <c r="I74" i="46"/>
  <c r="I74" i="44"/>
  <c r="Q74" i="46"/>
  <c r="Q74" i="44"/>
  <c r="AO74" i="46"/>
  <c r="AO74" i="44"/>
  <c r="AW74" i="46"/>
  <c r="AW74" i="44"/>
  <c r="M75" i="46"/>
  <c r="M75" i="44"/>
  <c r="AK75" i="46"/>
  <c r="AK75" i="44"/>
  <c r="BI75" i="46"/>
  <c r="BI75" i="44"/>
  <c r="I76" i="46"/>
  <c r="I76" i="44"/>
  <c r="AW76" i="46"/>
  <c r="AW76" i="44"/>
  <c r="BE76" i="46"/>
  <c r="BE76" i="44"/>
  <c r="BM76" i="46"/>
  <c r="BM76" i="44"/>
  <c r="G78" i="46"/>
  <c r="G78" i="44"/>
  <c r="O78" i="46"/>
  <c r="O78" i="44"/>
  <c r="AE78" i="46"/>
  <c r="AE78" i="44"/>
  <c r="AU78" i="46"/>
  <c r="AU78" i="44"/>
  <c r="BC78" i="46"/>
  <c r="BC78" i="44"/>
  <c r="BK78" i="46"/>
  <c r="BK78" i="44"/>
  <c r="K79" i="46"/>
  <c r="K79" i="44"/>
  <c r="S79" i="46"/>
  <c r="S79" i="44"/>
  <c r="AA79" i="46"/>
  <c r="AA79" i="44"/>
  <c r="AI79" i="46"/>
  <c r="AI79" i="44"/>
  <c r="AQ79" i="46"/>
  <c r="AQ79" i="44"/>
  <c r="AY79" i="46"/>
  <c r="AY79" i="44"/>
  <c r="BO79" i="46"/>
  <c r="BO79" i="44"/>
  <c r="F80" i="46"/>
  <c r="F80" i="44"/>
  <c r="V80" i="46"/>
  <c r="V80" i="44"/>
  <c r="AD80" i="46"/>
  <c r="AD80" i="44"/>
  <c r="AT80" i="46"/>
  <c r="AT80" i="44"/>
  <c r="BB80" i="46"/>
  <c r="BB80" i="44"/>
  <c r="BJ80" i="46"/>
  <c r="BJ80" i="44"/>
  <c r="J81" i="46"/>
  <c r="J81" i="44"/>
  <c r="R81" i="46"/>
  <c r="R81" i="44"/>
  <c r="Z81" i="46"/>
  <c r="Z81" i="44"/>
  <c r="AH81" i="46"/>
  <c r="AH81" i="44"/>
  <c r="AP81" i="46"/>
  <c r="AP81" i="44"/>
  <c r="BF81" i="46"/>
  <c r="BF81" i="44"/>
  <c r="N82" i="46"/>
  <c r="N82" i="44"/>
  <c r="AD82" i="46"/>
  <c r="AD82" i="44"/>
  <c r="AL82" i="46"/>
  <c r="AL82" i="44"/>
  <c r="AT82" i="46"/>
  <c r="AT82" i="44"/>
  <c r="BB82" i="46"/>
  <c r="BB82" i="44"/>
  <c r="BJ82" i="46"/>
  <c r="BJ82" i="44"/>
  <c r="I83" i="46"/>
  <c r="I83" i="44"/>
  <c r="Q83" i="46"/>
  <c r="Q83" i="44"/>
  <c r="Y83" i="46"/>
  <c r="Y83" i="44"/>
  <c r="AW83" i="46"/>
  <c r="AW83" i="44"/>
  <c r="BE83" i="46"/>
  <c r="BE83" i="44"/>
  <c r="BM83" i="46"/>
  <c r="BM83" i="44"/>
  <c r="E84" i="46"/>
  <c r="E84" i="44"/>
  <c r="U84" i="46"/>
  <c r="U84" i="44"/>
  <c r="AC84" i="46"/>
  <c r="AC84" i="44"/>
  <c r="AK84" i="46"/>
  <c r="AK84" i="44"/>
  <c r="AS84" i="46"/>
  <c r="AS84" i="44"/>
  <c r="BA84" i="46"/>
  <c r="BA84" i="44"/>
  <c r="BI84" i="46"/>
  <c r="BI84" i="44"/>
  <c r="BQ84" i="46"/>
  <c r="BQ84" i="44"/>
  <c r="I85" i="46"/>
  <c r="I85" i="44"/>
  <c r="Q85" i="46"/>
  <c r="Q85" i="44"/>
  <c r="Y85" i="46"/>
  <c r="Y85" i="44"/>
  <c r="AG85" i="46"/>
  <c r="AG85" i="44"/>
  <c r="AO85" i="46"/>
  <c r="AO85" i="44"/>
  <c r="AW85" i="46"/>
  <c r="AW85" i="44"/>
  <c r="BE85" i="46"/>
  <c r="BE85" i="44"/>
  <c r="BM85" i="46"/>
  <c r="BM85" i="44"/>
  <c r="H87" i="46"/>
  <c r="H87" i="44"/>
  <c r="P87" i="46"/>
  <c r="P87" i="44"/>
  <c r="X87" i="46"/>
  <c r="X87" i="44"/>
  <c r="AF87" i="46"/>
  <c r="AF87" i="44"/>
  <c r="AN87" i="46"/>
  <c r="AN87" i="44"/>
  <c r="AV87" i="46"/>
  <c r="AV87" i="44"/>
  <c r="BD87" i="46"/>
  <c r="BD87" i="44"/>
  <c r="BL87" i="46"/>
  <c r="BL87" i="44"/>
  <c r="D88" i="46"/>
  <c r="D88" i="44"/>
  <c r="L88" i="46"/>
  <c r="L88" i="44"/>
  <c r="T88" i="46"/>
  <c r="T88" i="44"/>
  <c r="AB88" i="46"/>
  <c r="AB88" i="44"/>
  <c r="AJ88" i="46"/>
  <c r="AJ88" i="44"/>
  <c r="AR88" i="46"/>
  <c r="AR88" i="44"/>
  <c r="AZ88" i="46"/>
  <c r="AZ88" i="44"/>
  <c r="BH88" i="46"/>
  <c r="BH88" i="44"/>
  <c r="BP88" i="46"/>
  <c r="BP88" i="44"/>
  <c r="F91" i="46"/>
  <c r="F91" i="44"/>
  <c r="AD91" i="46"/>
  <c r="AD91" i="44"/>
  <c r="AT91" i="46"/>
  <c r="AT91" i="44"/>
  <c r="R92" i="46"/>
  <c r="R92" i="44"/>
  <c r="F93" i="46"/>
  <c r="F93" i="44"/>
  <c r="N93" i="46"/>
  <c r="N93" i="44"/>
  <c r="V93" i="46"/>
  <c r="V93" i="44"/>
  <c r="AT93" i="46"/>
  <c r="AT93" i="44"/>
  <c r="D95" i="46"/>
  <c r="D95" i="44"/>
  <c r="L95" i="46"/>
  <c r="L95" i="44"/>
  <c r="T95" i="46"/>
  <c r="T95" i="44"/>
  <c r="AR95" i="46"/>
  <c r="AR95" i="44"/>
  <c r="BH95" i="46"/>
  <c r="BH95" i="44"/>
  <c r="F96" i="46"/>
  <c r="F96" i="44"/>
  <c r="N96" i="46"/>
  <c r="N96" i="44"/>
  <c r="V96" i="46"/>
  <c r="V96" i="44"/>
  <c r="BJ96" i="46"/>
  <c r="BJ96" i="44"/>
  <c r="Q97" i="46"/>
  <c r="Q97" i="44"/>
  <c r="Y97" i="46"/>
  <c r="Y97" i="44"/>
  <c r="AQ31" i="46"/>
  <c r="AQ31" i="44"/>
  <c r="AK40" i="44"/>
  <c r="AA16" i="46"/>
  <c r="AA16" i="44"/>
  <c r="K55" i="46"/>
  <c r="K55" i="44"/>
  <c r="O56" i="46"/>
  <c r="O56" i="44"/>
  <c r="K57" i="46"/>
  <c r="K57" i="44"/>
  <c r="AQ57" i="46"/>
  <c r="AQ57" i="44"/>
  <c r="BO57" i="46"/>
  <c r="BO57" i="44"/>
  <c r="BK58" i="46"/>
  <c r="BK58" i="44"/>
  <c r="J59" i="46"/>
  <c r="J59" i="44"/>
  <c r="Z59" i="46"/>
  <c r="Z59" i="44"/>
  <c r="AP59" i="46"/>
  <c r="AP59" i="44"/>
  <c r="BN59" i="46"/>
  <c r="BN59" i="44"/>
  <c r="V60" i="46"/>
  <c r="V60" i="44"/>
  <c r="AT60" i="46"/>
  <c r="AT60" i="44"/>
  <c r="BB60" i="46"/>
  <c r="BB60" i="44"/>
  <c r="BJ60" i="46"/>
  <c r="BJ60" i="44"/>
  <c r="N61" i="46"/>
  <c r="N61" i="44"/>
  <c r="AL61" i="46"/>
  <c r="AL61" i="44"/>
  <c r="BJ61" i="46"/>
  <c r="BJ61" i="44"/>
  <c r="Z62" i="46"/>
  <c r="Z62" i="44"/>
  <c r="AH62" i="46"/>
  <c r="AH62" i="44"/>
  <c r="AP62" i="46"/>
  <c r="AP62" i="44"/>
  <c r="BF62" i="46"/>
  <c r="BF62" i="44"/>
  <c r="E63" i="46"/>
  <c r="E63" i="44"/>
  <c r="M63" i="46"/>
  <c r="M63" i="44"/>
  <c r="U63" i="46"/>
  <c r="U63" i="44"/>
  <c r="AC63" i="46"/>
  <c r="AC63" i="44"/>
  <c r="AK63" i="46"/>
  <c r="AK63" i="44"/>
  <c r="AS63" i="46"/>
  <c r="AS63" i="44"/>
  <c r="BA63" i="46"/>
  <c r="BA63" i="44"/>
  <c r="BI63" i="46"/>
  <c r="BI63" i="44"/>
  <c r="BQ63" i="46"/>
  <c r="BQ63" i="44"/>
  <c r="H64" i="46"/>
  <c r="H64" i="44"/>
  <c r="X64" i="46"/>
  <c r="X64" i="44"/>
  <c r="AV64" i="46"/>
  <c r="AV64" i="44"/>
  <c r="BL64" i="46"/>
  <c r="BL64" i="44"/>
  <c r="L65" i="46"/>
  <c r="L65" i="44"/>
  <c r="AR65" i="46"/>
  <c r="AR65" i="44"/>
  <c r="BH65" i="46"/>
  <c r="BH65" i="44"/>
  <c r="W66" i="46"/>
  <c r="W66" i="44"/>
  <c r="AU66" i="46"/>
  <c r="AU66" i="44"/>
  <c r="BK66" i="46"/>
  <c r="BK66" i="44"/>
  <c r="Z67" i="46"/>
  <c r="Z67" i="44"/>
  <c r="BF67" i="46"/>
  <c r="BF67" i="44"/>
  <c r="T68" i="46"/>
  <c r="T68" i="44"/>
  <c r="AJ68" i="46"/>
  <c r="AJ68" i="44"/>
  <c r="BH68" i="46"/>
  <c r="BH68" i="44"/>
  <c r="H69" i="46"/>
  <c r="H69" i="44"/>
  <c r="AF69" i="46"/>
  <c r="AF69" i="44"/>
  <c r="D70" i="46"/>
  <c r="D70" i="44"/>
  <c r="AB70" i="46"/>
  <c r="AB70" i="44"/>
  <c r="AJ70" i="46"/>
  <c r="AJ70" i="44"/>
  <c r="AR70" i="46"/>
  <c r="AR70" i="44"/>
  <c r="AF71" i="46"/>
  <c r="AF71" i="44"/>
  <c r="AN71" i="46"/>
  <c r="AN71" i="44"/>
  <c r="S72" i="46"/>
  <c r="S72" i="44"/>
  <c r="AI72" i="46"/>
  <c r="AI72" i="44"/>
  <c r="AQ72" i="46"/>
  <c r="AQ72" i="44"/>
  <c r="G73" i="46"/>
  <c r="G73" i="44"/>
  <c r="W73" i="46"/>
  <c r="W73" i="44"/>
  <c r="AM73" i="46"/>
  <c r="AM73" i="44"/>
  <c r="BK73" i="46"/>
  <c r="BK73" i="44"/>
  <c r="Z74" i="46"/>
  <c r="Z74" i="44"/>
  <c r="BN74" i="46"/>
  <c r="BN74" i="44"/>
  <c r="N75" i="46"/>
  <c r="N75" i="44"/>
  <c r="V75" i="46"/>
  <c r="V75" i="44"/>
  <c r="AD75" i="46"/>
  <c r="AD75" i="44"/>
  <c r="AT75" i="46"/>
  <c r="AT75" i="44"/>
  <c r="Z76" i="46"/>
  <c r="Z76" i="44"/>
  <c r="AH76" i="46"/>
  <c r="AH76" i="44"/>
  <c r="AP76" i="46"/>
  <c r="AP76" i="44"/>
  <c r="H78" i="46"/>
  <c r="H78" i="44"/>
  <c r="P78" i="46"/>
  <c r="P78" i="44"/>
  <c r="AN78" i="46"/>
  <c r="AN78" i="44"/>
  <c r="BD78" i="46"/>
  <c r="BD78" i="44"/>
  <c r="P13" i="46"/>
  <c r="P13" i="44"/>
  <c r="AN30" i="44"/>
  <c r="AL40" i="46"/>
  <c r="AL40" i="44"/>
  <c r="P45" i="46"/>
  <c r="P45" i="44"/>
  <c r="N49" i="46"/>
  <c r="N49" i="44"/>
  <c r="R50" i="46"/>
  <c r="R50" i="44"/>
  <c r="W58" i="46"/>
  <c r="W58" i="44"/>
  <c r="A54" i="44"/>
  <c r="T8" i="44"/>
  <c r="AJ8" i="44"/>
  <c r="AE9" i="44"/>
  <c r="AK10" i="44"/>
  <c r="BI10" i="44"/>
  <c r="AC14" i="44"/>
  <c r="AS14" i="44"/>
  <c r="AM15" i="44"/>
  <c r="AH16" i="44"/>
  <c r="AT17" i="44"/>
  <c r="BQ17" i="44"/>
  <c r="I20" i="44"/>
  <c r="AZ23" i="44"/>
  <c r="Q24" i="44"/>
  <c r="U27" i="44"/>
  <c r="AO28" i="44"/>
  <c r="D29" i="44"/>
  <c r="T31" i="44"/>
  <c r="V34" i="44"/>
  <c r="AY35" i="44"/>
  <c r="AD38" i="44"/>
  <c r="BJ38" i="44"/>
  <c r="BP44" i="44"/>
  <c r="O45" i="44"/>
  <c r="S46" i="44"/>
  <c r="AF47" i="44"/>
  <c r="AV47" i="44"/>
  <c r="BM48" i="44"/>
  <c r="AC49" i="44"/>
  <c r="BQ49" i="44"/>
  <c r="Y52" i="44"/>
  <c r="AX52" i="44"/>
  <c r="BG57" i="44"/>
  <c r="AL60" i="44"/>
  <c r="AK61" i="44"/>
  <c r="BN62" i="44"/>
  <c r="AB63" i="44"/>
  <c r="AN64" i="44"/>
  <c r="AJ65" i="44"/>
  <c r="BO65" i="44"/>
  <c r="AE66" i="44"/>
  <c r="R67" i="44"/>
  <c r="BN67" i="44"/>
  <c r="AQ68" i="44"/>
  <c r="AE69" i="44"/>
  <c r="K70" i="44"/>
  <c r="E77" i="44"/>
  <c r="M77" i="44"/>
  <c r="U77" i="44"/>
  <c r="AC77" i="44"/>
  <c r="AK77" i="44"/>
  <c r="AS77" i="44"/>
  <c r="BA77" i="44"/>
  <c r="BI77" i="44"/>
  <c r="BQ77" i="44"/>
  <c r="N80" i="44"/>
  <c r="AX81" i="44"/>
  <c r="F82" i="44"/>
  <c r="BJ91" i="44"/>
  <c r="Z92" i="44"/>
  <c r="BG31" i="46"/>
  <c r="BG31" i="44"/>
  <c r="J33" i="46"/>
  <c r="J33" i="44"/>
  <c r="AX35" i="46"/>
  <c r="AX35" i="44"/>
  <c r="Y39" i="46"/>
  <c r="Y39" i="44"/>
  <c r="U17" i="44"/>
  <c r="BM39" i="44"/>
  <c r="AT19" i="46"/>
  <c r="AT19" i="44"/>
  <c r="BC38" i="46"/>
  <c r="BC38" i="44"/>
  <c r="BJ40" i="46"/>
  <c r="BJ40" i="44"/>
  <c r="BE41" i="46"/>
  <c r="BE41" i="44"/>
  <c r="BM41" i="46"/>
  <c r="BM41" i="44"/>
  <c r="D44" i="46"/>
  <c r="D44" i="44"/>
  <c r="Z50" i="46"/>
  <c r="Z50" i="44"/>
  <c r="AU58" i="46"/>
  <c r="AU58" i="44"/>
  <c r="A41" i="44"/>
  <c r="A50" i="44"/>
  <c r="A55" i="44"/>
  <c r="A59" i="44"/>
  <c r="C50" i="46"/>
  <c r="C50" i="44" s="1"/>
  <c r="C57" i="46"/>
  <c r="C57" i="44" s="1"/>
  <c r="AN15" i="44"/>
  <c r="AI16" i="44"/>
  <c r="BF16" i="44"/>
  <c r="Q18" i="44"/>
  <c r="BM20" i="44"/>
  <c r="T25" i="44"/>
  <c r="Y26" i="44"/>
  <c r="AS27" i="44"/>
  <c r="Q28" i="44"/>
  <c r="AJ29" i="44"/>
  <c r="BA29" i="44"/>
  <c r="P30" i="44"/>
  <c r="BD30" i="44"/>
  <c r="J39" i="44"/>
  <c r="N40" i="44"/>
  <c r="BB40" i="44"/>
  <c r="AO41" i="44"/>
  <c r="K44" i="44"/>
  <c r="AE45" i="44"/>
  <c r="T46" i="44"/>
  <c r="AR46" i="44"/>
  <c r="AD49" i="44"/>
  <c r="AC51" i="44"/>
  <c r="BB51" i="44"/>
  <c r="BQ51" i="44"/>
  <c r="Z52" i="44"/>
  <c r="AS53" i="44"/>
  <c r="J55" i="44"/>
  <c r="AI55" i="44"/>
  <c r="BF55" i="44"/>
  <c r="AM56" i="44"/>
  <c r="BK56" i="44"/>
  <c r="S57" i="44"/>
  <c r="AX57" i="44"/>
  <c r="G58" i="44"/>
  <c r="AE58" i="44"/>
  <c r="BC58" i="44"/>
  <c r="N60" i="44"/>
  <c r="Q62" i="44"/>
  <c r="AO62" i="44"/>
  <c r="T63" i="44"/>
  <c r="AE64" i="44"/>
  <c r="BP65" i="44"/>
  <c r="L68" i="44"/>
  <c r="AR68" i="44"/>
  <c r="BC69" i="44"/>
  <c r="L70" i="44"/>
  <c r="BH70" i="44"/>
  <c r="AP72" i="44"/>
  <c r="BE74" i="44"/>
  <c r="AS75" i="44"/>
  <c r="AG83" i="44"/>
  <c r="BB91" i="44"/>
  <c r="D25" i="46"/>
  <c r="D25" i="44"/>
  <c r="J35" i="46"/>
  <c r="J35" i="44"/>
  <c r="BC9" i="44"/>
  <c r="BP21" i="44"/>
  <c r="AQ16" i="46"/>
  <c r="AQ16" i="44"/>
  <c r="I22" i="46"/>
  <c r="I22" i="44"/>
  <c r="AB31" i="46"/>
  <c r="AB31" i="44"/>
  <c r="BF39" i="46"/>
  <c r="BF39" i="44"/>
  <c r="X43" i="46"/>
  <c r="X43" i="44"/>
  <c r="BN48" i="46"/>
  <c r="BN48" i="44"/>
  <c r="BB49" i="46"/>
  <c r="BB49" i="44"/>
  <c r="AD51" i="46"/>
  <c r="AD51" i="44"/>
  <c r="BF52" i="46"/>
  <c r="BF52" i="44"/>
  <c r="N53" i="46"/>
  <c r="N53" i="44"/>
  <c r="BK9" i="44"/>
  <c r="G15" i="44"/>
  <c r="X15" i="44"/>
  <c r="S16" i="44"/>
  <c r="F17" i="44"/>
  <c r="AG22" i="44"/>
  <c r="AV22" i="44"/>
  <c r="BM26" i="44"/>
  <c r="BQ27" i="44"/>
  <c r="AK29" i="44"/>
  <c r="V38" i="44"/>
  <c r="BB38" i="44"/>
  <c r="Z39" i="44"/>
  <c r="BQ40" i="44"/>
  <c r="Q41" i="44"/>
  <c r="BP42" i="44"/>
  <c r="H47" i="44"/>
  <c r="BL47" i="44"/>
  <c r="J48" i="44"/>
  <c r="AS49" i="44"/>
  <c r="AP52" i="44"/>
  <c r="BN52" i="44"/>
  <c r="AT53" i="44"/>
  <c r="BB54" i="44"/>
  <c r="BG55" i="44"/>
  <c r="G56" i="44"/>
  <c r="AY57" i="44"/>
  <c r="BF59" i="44"/>
  <c r="AD60" i="44"/>
  <c r="BA60" i="44"/>
  <c r="AD61" i="44"/>
  <c r="R62" i="44"/>
  <c r="L63" i="44"/>
  <c r="AF64" i="44"/>
  <c r="BK64" i="44"/>
  <c r="AB65" i="44"/>
  <c r="BG65" i="44"/>
  <c r="AH67" i="44"/>
  <c r="BE67" i="44"/>
  <c r="AI68" i="44"/>
  <c r="W69" i="44"/>
  <c r="BD69" i="44"/>
  <c r="AI70" i="44"/>
  <c r="AE71" i="44"/>
  <c r="V73" i="44"/>
  <c r="AG74" i="44"/>
  <c r="BG79" i="44"/>
  <c r="AB10" i="46"/>
  <c r="AB10" i="44"/>
  <c r="AS17" i="44"/>
  <c r="AO26" i="46"/>
  <c r="AO26" i="44"/>
  <c r="AG28" i="46"/>
  <c r="AG28" i="44"/>
  <c r="O38" i="46"/>
  <c r="O38" i="44"/>
  <c r="BD43" i="46"/>
  <c r="BD43" i="44"/>
  <c r="AR44" i="46"/>
  <c r="AR44" i="44"/>
  <c r="Z48" i="46"/>
  <c r="Z48" i="44"/>
  <c r="AH50" i="46"/>
  <c r="AH50" i="44"/>
  <c r="V53" i="46"/>
  <c r="V53" i="44"/>
  <c r="AL53" i="46"/>
  <c r="AL53" i="44"/>
  <c r="BB53" i="46"/>
  <c r="BB53" i="44"/>
  <c r="A33" i="44"/>
  <c r="C33" i="46"/>
  <c r="C33" i="44" s="1"/>
  <c r="A20" i="44"/>
  <c r="C52" i="46"/>
  <c r="C52" i="44" s="1"/>
  <c r="C59" i="46"/>
  <c r="C59" i="44" s="1"/>
  <c r="C67" i="46"/>
  <c r="C67" i="44" s="1"/>
  <c r="O9" i="44"/>
  <c r="BL9" i="44"/>
  <c r="L10" i="44"/>
  <c r="AK14" i="44"/>
  <c r="D23" i="44"/>
  <c r="BH31" i="44"/>
  <c r="BB34" i="44"/>
  <c r="E40" i="44"/>
  <c r="O43" i="44"/>
  <c r="AQ44" i="44"/>
  <c r="BH44" i="44"/>
  <c r="AV45" i="44"/>
  <c r="BK45" i="44"/>
  <c r="K46" i="44"/>
  <c r="AI46" i="44"/>
  <c r="BH46" i="44"/>
  <c r="X47" i="44"/>
  <c r="AG48" i="44"/>
  <c r="U49" i="44"/>
  <c r="AT49" i="44"/>
  <c r="BF50" i="44"/>
  <c r="F51" i="44"/>
  <c r="V51" i="44"/>
  <c r="R52" i="44"/>
  <c r="M53" i="44"/>
  <c r="AK53" i="44"/>
  <c r="BQ53" i="44"/>
  <c r="AE56" i="44"/>
  <c r="BC56" i="44"/>
  <c r="J57" i="44"/>
  <c r="AP57" i="44"/>
  <c r="AH59" i="44"/>
  <c r="F60" i="44"/>
  <c r="U61" i="44"/>
  <c r="BE62" i="44"/>
  <c r="D63" i="44"/>
  <c r="BP63" i="44"/>
  <c r="W64" i="44"/>
  <c r="S65" i="44"/>
  <c r="O66" i="44"/>
  <c r="D68" i="44"/>
  <c r="X69" i="44"/>
  <c r="AU71" i="44"/>
  <c r="AH72" i="44"/>
  <c r="BJ73" i="44"/>
  <c r="E75" i="44"/>
  <c r="Y76" i="44"/>
  <c r="AM78" i="44"/>
  <c r="V82" i="44"/>
  <c r="M84" i="44"/>
  <c r="J92" i="44"/>
  <c r="W80" i="44"/>
  <c r="N84" i="44"/>
  <c r="R85" i="44"/>
  <c r="E98" i="44"/>
  <c r="BH99" i="44"/>
  <c r="N100" i="44"/>
  <c r="BN101" i="44"/>
  <c r="S109" i="44"/>
  <c r="O110" i="44"/>
  <c r="BM97" i="46"/>
  <c r="BM97" i="44"/>
  <c r="M98" i="46"/>
  <c r="M98" i="44"/>
  <c r="BQ98" i="46"/>
  <c r="BQ98" i="44"/>
  <c r="AJ99" i="46"/>
  <c r="AJ99" i="44"/>
  <c r="BP99" i="46"/>
  <c r="BP99" i="44"/>
  <c r="AD100" i="46"/>
  <c r="AD100" i="44"/>
  <c r="AL100" i="46"/>
  <c r="AL100" i="44"/>
  <c r="BJ100" i="46"/>
  <c r="BJ100" i="44"/>
  <c r="AH101" i="46"/>
  <c r="AH101" i="44"/>
  <c r="BF101" i="46"/>
  <c r="BF101" i="44"/>
  <c r="V102" i="46"/>
  <c r="V102" i="44"/>
  <c r="AD102" i="46"/>
  <c r="AD102" i="44"/>
  <c r="BB102" i="46"/>
  <c r="BB102" i="44"/>
  <c r="H103" i="46"/>
  <c r="H103" i="44"/>
  <c r="X103" i="46"/>
  <c r="X103" i="44"/>
  <c r="BD103" i="46"/>
  <c r="BD103" i="44"/>
  <c r="BL103" i="46"/>
  <c r="BL103" i="44"/>
  <c r="T104" i="46"/>
  <c r="T104" i="44"/>
  <c r="AR104" i="46"/>
  <c r="AR104" i="44"/>
  <c r="AZ104" i="46"/>
  <c r="AZ104" i="44"/>
  <c r="E105" i="46"/>
  <c r="E105" i="44"/>
  <c r="X106" i="46"/>
  <c r="X106" i="44"/>
  <c r="D107" i="46"/>
  <c r="D107" i="44"/>
  <c r="L107" i="46"/>
  <c r="L107" i="44"/>
  <c r="T107" i="46"/>
  <c r="T107" i="44"/>
  <c r="AB107" i="46"/>
  <c r="AB107" i="44"/>
  <c r="AJ107" i="46"/>
  <c r="AJ107" i="44"/>
  <c r="AR107" i="46"/>
  <c r="AR107" i="44"/>
  <c r="AZ107" i="46"/>
  <c r="AZ107" i="44"/>
  <c r="BH107" i="46"/>
  <c r="BH107" i="44"/>
  <c r="BP107" i="46"/>
  <c r="BP107" i="44"/>
  <c r="AE108" i="46"/>
  <c r="AE108" i="44"/>
  <c r="AU108" i="46"/>
  <c r="AU108" i="44"/>
  <c r="BC108" i="46"/>
  <c r="BC108" i="44"/>
  <c r="BO109" i="46"/>
  <c r="BO109" i="44"/>
  <c r="W110" i="46"/>
  <c r="W110" i="44"/>
  <c r="AE110" i="46"/>
  <c r="AE110" i="44"/>
  <c r="BC110" i="46"/>
  <c r="BC110" i="44"/>
  <c r="K111" i="46"/>
  <c r="K111" i="44"/>
  <c r="AI111" i="46"/>
  <c r="AI111" i="44"/>
  <c r="BG111" i="46"/>
  <c r="BG111" i="44"/>
  <c r="G112" i="46"/>
  <c r="G112" i="44"/>
  <c r="O112" i="46"/>
  <c r="O112" i="44"/>
  <c r="W112" i="46"/>
  <c r="W112" i="44"/>
  <c r="AE112" i="46"/>
  <c r="AE112" i="44"/>
  <c r="AM112" i="46"/>
  <c r="AM112" i="44"/>
  <c r="AU112" i="46"/>
  <c r="AU112" i="44"/>
  <c r="BC112" i="46"/>
  <c r="BC112" i="44"/>
  <c r="BK112" i="46"/>
  <c r="BK112" i="44"/>
  <c r="Q113" i="46"/>
  <c r="Q113" i="44"/>
  <c r="AG113" i="46"/>
  <c r="AG113" i="44"/>
  <c r="AO113" i="46"/>
  <c r="AO113" i="44"/>
  <c r="AW113" i="46"/>
  <c r="AW113" i="44"/>
  <c r="BE113" i="46"/>
  <c r="BE113" i="44"/>
  <c r="T114" i="46"/>
  <c r="T114" i="44"/>
  <c r="AB114" i="46"/>
  <c r="AB114" i="44"/>
  <c r="AJ114" i="46"/>
  <c r="AJ114" i="44"/>
  <c r="BH114" i="46"/>
  <c r="BH114" i="44"/>
  <c r="P115" i="46"/>
  <c r="P115" i="44"/>
  <c r="AV115" i="46"/>
  <c r="AV115" i="44"/>
  <c r="BD115" i="46"/>
  <c r="BD115" i="44"/>
  <c r="L116" i="46"/>
  <c r="L116" i="44"/>
  <c r="AJ116" i="46"/>
  <c r="AJ116" i="44"/>
  <c r="AR116" i="46"/>
  <c r="AR116" i="44"/>
  <c r="AJ79" i="46"/>
  <c r="AJ79" i="44"/>
  <c r="AE80" i="46"/>
  <c r="AE80" i="44"/>
  <c r="BK80" i="46"/>
  <c r="BK80" i="44"/>
  <c r="S81" i="46"/>
  <c r="S81" i="44"/>
  <c r="AA81" i="46"/>
  <c r="AA81" i="44"/>
  <c r="G82" i="46"/>
  <c r="G82" i="44"/>
  <c r="J83" i="46"/>
  <c r="J83" i="44"/>
  <c r="R83" i="46"/>
  <c r="R83" i="44"/>
  <c r="BN83" i="46"/>
  <c r="BN83" i="44"/>
  <c r="AT84" i="46"/>
  <c r="AT84" i="44"/>
  <c r="BJ84" i="46"/>
  <c r="BJ84" i="44"/>
  <c r="V86" i="46"/>
  <c r="V86" i="44"/>
  <c r="AT86" i="46"/>
  <c r="AT86" i="44"/>
  <c r="BB86" i="46"/>
  <c r="BB86" i="44"/>
  <c r="E88" i="46"/>
  <c r="E88" i="44"/>
  <c r="M88" i="46"/>
  <c r="M88" i="44"/>
  <c r="U88" i="46"/>
  <c r="U88" i="44"/>
  <c r="AC88" i="46"/>
  <c r="AC88" i="44"/>
  <c r="AK88" i="46"/>
  <c r="AK88" i="44"/>
  <c r="AS88" i="46"/>
  <c r="AS88" i="44"/>
  <c r="BA88" i="46"/>
  <c r="BA88" i="44"/>
  <c r="BI88" i="46"/>
  <c r="BI88" i="44"/>
  <c r="BQ88" i="46"/>
  <c r="BQ88" i="44"/>
  <c r="P89" i="46"/>
  <c r="P89" i="44"/>
  <c r="AF89" i="46"/>
  <c r="AF89" i="44"/>
  <c r="AB79" i="44"/>
  <c r="BH79" i="44"/>
  <c r="O80" i="44"/>
  <c r="AM80" i="44"/>
  <c r="BO81" i="44"/>
  <c r="AH83" i="44"/>
  <c r="BF85" i="44"/>
  <c r="BJ102" i="44"/>
  <c r="AN103" i="44"/>
  <c r="BQ105" i="44"/>
  <c r="P106" i="44"/>
  <c r="Y113" i="44"/>
  <c r="L114" i="44"/>
  <c r="K81" i="44"/>
  <c r="AY81" i="44"/>
  <c r="W82" i="44"/>
  <c r="AP85" i="44"/>
  <c r="R101" i="44"/>
  <c r="F102" i="44"/>
  <c r="AF103" i="44"/>
  <c r="BP104" i="44"/>
  <c r="U105" i="44"/>
  <c r="H106" i="44"/>
  <c r="AM108" i="44"/>
  <c r="AA111" i="44"/>
  <c r="D114" i="44"/>
  <c r="AN115" i="44"/>
  <c r="BL115" i="44"/>
  <c r="T79" i="44"/>
  <c r="AR79" i="44"/>
  <c r="AQ81" i="44"/>
  <c r="O82" i="44"/>
  <c r="AD84" i="44"/>
  <c r="AH85" i="44"/>
  <c r="N86" i="44"/>
  <c r="J101" i="44"/>
  <c r="BH104" i="44"/>
  <c r="M105" i="44"/>
  <c r="BA105" i="44"/>
  <c r="AU110" i="44"/>
  <c r="BP116" i="46"/>
  <c r="BP116" i="44"/>
  <c r="AU117" i="46"/>
  <c r="AU117" i="44"/>
  <c r="AA118" i="46"/>
  <c r="AA118" i="44"/>
  <c r="AL119" i="46"/>
  <c r="AL119" i="44"/>
  <c r="AX120" i="46"/>
  <c r="AX120" i="44"/>
  <c r="N121" i="46"/>
  <c r="N121" i="44"/>
  <c r="AX122" i="46"/>
  <c r="AX122" i="44"/>
  <c r="M123" i="46"/>
  <c r="M123" i="44"/>
  <c r="BP125" i="46"/>
  <c r="BP125" i="44"/>
  <c r="BL126" i="46"/>
  <c r="BL126" i="44"/>
  <c r="AR127" i="46"/>
  <c r="AR127" i="44"/>
  <c r="T129" i="46"/>
  <c r="T129" i="44"/>
  <c r="AN130" i="46"/>
  <c r="AN130" i="44"/>
  <c r="AU132" i="46"/>
  <c r="AU132" i="44"/>
  <c r="K133" i="46"/>
  <c r="K133" i="44"/>
  <c r="D90" i="46"/>
  <c r="D90" i="44"/>
  <c r="BP90" i="46"/>
  <c r="BP90" i="44"/>
  <c r="AE91" i="46"/>
  <c r="AE91" i="44"/>
  <c r="W93" i="46"/>
  <c r="W93" i="44"/>
  <c r="AI94" i="46"/>
  <c r="AI94" i="44"/>
  <c r="E95" i="46"/>
  <c r="E95" i="44"/>
  <c r="AS95" i="46"/>
  <c r="AS95" i="44"/>
  <c r="BQ95" i="46"/>
  <c r="BQ95" i="44"/>
  <c r="Z97" i="46"/>
  <c r="Z97" i="44"/>
  <c r="AD98" i="46"/>
  <c r="AD98" i="44"/>
  <c r="AE100" i="46"/>
  <c r="AE100" i="44"/>
  <c r="AI101" i="46"/>
  <c r="AI101" i="44"/>
  <c r="BK102" i="46"/>
  <c r="BK102" i="44"/>
  <c r="Q103" i="46"/>
  <c r="Q103" i="44"/>
  <c r="BM103" i="46"/>
  <c r="BM103" i="44"/>
  <c r="AG106" i="46"/>
  <c r="AG106" i="44"/>
  <c r="BE106" i="46"/>
  <c r="BE106" i="44"/>
  <c r="W117" i="44"/>
  <c r="F119" i="44"/>
  <c r="BJ119" i="44"/>
  <c r="AH120" i="44"/>
  <c r="AN89" i="44"/>
  <c r="T90" i="44"/>
  <c r="O93" i="44"/>
  <c r="S94" i="44"/>
  <c r="AE96" i="44"/>
  <c r="O117" i="44"/>
  <c r="BB119" i="44"/>
  <c r="R120" i="44"/>
  <c r="BN120" i="44"/>
  <c r="V121" i="44"/>
  <c r="X126" i="44"/>
  <c r="AB127" i="44"/>
  <c r="L90" i="44"/>
  <c r="AM117" i="44"/>
  <c r="S118" i="44"/>
  <c r="AQ118" i="44"/>
  <c r="V119" i="44"/>
  <c r="AT119" i="44"/>
  <c r="J120" i="44"/>
  <c r="AT121" i="44"/>
  <c r="Z122" i="44"/>
  <c r="AS123" i="44"/>
  <c r="AG124" i="44"/>
  <c r="AB125" i="44"/>
  <c r="BH125" i="44"/>
  <c r="BD126" i="44"/>
  <c r="T127" i="44"/>
  <c r="BP127" i="44"/>
  <c r="H108" i="44"/>
  <c r="T109" i="44"/>
  <c r="AR109" i="44"/>
  <c r="BL110" i="44"/>
  <c r="AR111" i="44"/>
  <c r="G134" i="44"/>
  <c r="AM134" i="44"/>
  <c r="AG137" i="44"/>
  <c r="AC138" i="44"/>
  <c r="P139" i="44"/>
  <c r="D140" i="44"/>
  <c r="M143" i="44"/>
  <c r="H144" i="44"/>
  <c r="AV144" i="44"/>
  <c r="L145" i="44"/>
  <c r="AR145" i="44"/>
  <c r="AK12" i="44"/>
  <c r="AZ8" i="44"/>
  <c r="BP8" i="44"/>
  <c r="AF9" i="44"/>
  <c r="BQ10" i="44"/>
  <c r="Y11" i="44"/>
  <c r="AO11" i="44"/>
  <c r="AS12" i="44"/>
  <c r="AY16" i="44"/>
  <c r="AL17" i="44"/>
  <c r="Y20" i="44"/>
  <c r="AO20" i="44"/>
  <c r="AC21" i="44"/>
  <c r="AK23" i="44"/>
  <c r="Y24" i="44"/>
  <c r="AK25" i="44"/>
  <c r="I26" i="44"/>
  <c r="E27" i="44"/>
  <c r="I28" i="44"/>
  <c r="BE28" i="44"/>
  <c r="AC29" i="44"/>
  <c r="D31" i="44"/>
  <c r="AR31" i="44"/>
  <c r="G32" i="44"/>
  <c r="AE32" i="44"/>
  <c r="BC32" i="44"/>
  <c r="K33" i="44"/>
  <c r="AA33" i="44"/>
  <c r="AQ33" i="44"/>
  <c r="AA35" i="44"/>
  <c r="AI37" i="44"/>
  <c r="BG37" i="44"/>
  <c r="W38" i="44"/>
  <c r="U42" i="44"/>
  <c r="BQ42" i="44"/>
  <c r="BO46" i="44"/>
  <c r="L8" i="44"/>
  <c r="AC10" i="44"/>
  <c r="P15" i="44"/>
  <c r="AF15" i="44"/>
  <c r="F19" i="44"/>
  <c r="AL19" i="44"/>
  <c r="BE24" i="44"/>
  <c r="U29" i="44"/>
  <c r="AS29" i="44"/>
  <c r="G38" i="44"/>
  <c r="AK42" i="44"/>
  <c r="BI42" i="44"/>
  <c r="P43" i="44"/>
  <c r="L44" i="44"/>
  <c r="O47" i="44"/>
  <c r="BM11" i="44"/>
  <c r="V17" i="44"/>
  <c r="BB19" i="44"/>
  <c r="Q22" i="44"/>
  <c r="BA23" i="44"/>
  <c r="E25" i="44"/>
  <c r="AC25" i="44"/>
  <c r="BE26" i="44"/>
  <c r="AC27" i="44"/>
  <c r="E29" i="44"/>
  <c r="AH39" i="44"/>
  <c r="H45" i="44"/>
  <c r="I48" i="44"/>
  <c r="E49" i="44"/>
  <c r="C20" i="46"/>
  <c r="C20" i="44" s="1"/>
  <c r="O7" i="44"/>
  <c r="AE7" i="44"/>
  <c r="BK7" i="44"/>
  <c r="BH8" i="44"/>
  <c r="I11" i="44"/>
  <c r="AG11" i="44"/>
  <c r="BJ17" i="44"/>
  <c r="V19" i="44"/>
  <c r="Q20" i="44"/>
  <c r="AW22" i="44"/>
  <c r="BM22" i="44"/>
  <c r="M23" i="44"/>
  <c r="AC23" i="44"/>
  <c r="BQ23" i="44"/>
  <c r="M27" i="44"/>
  <c r="BA27" i="44"/>
  <c r="Y28" i="44"/>
  <c r="AW28" i="44"/>
  <c r="BI29" i="44"/>
  <c r="AJ31" i="44"/>
  <c r="W32" i="44"/>
  <c r="AU32" i="44"/>
  <c r="BG33" i="44"/>
  <c r="S35" i="44"/>
  <c r="AQ35" i="44"/>
  <c r="AA37" i="44"/>
  <c r="AY37" i="44"/>
  <c r="BK38" i="44"/>
  <c r="AD40" i="44"/>
  <c r="BM40" i="44"/>
  <c r="I41" i="44"/>
  <c r="BP41" i="44"/>
  <c r="M42" i="44"/>
  <c r="AV43" i="44"/>
  <c r="AB44" i="44"/>
  <c r="AZ44" i="44"/>
  <c r="AF45" i="44"/>
  <c r="BD45" i="44"/>
  <c r="BO45" i="44"/>
  <c r="N46" i="44"/>
  <c r="BG46" i="44"/>
  <c r="AO48" i="44"/>
  <c r="BA49" i="44"/>
  <c r="E51" i="44"/>
  <c r="AK51" i="44"/>
  <c r="Q52" i="44"/>
  <c r="E53" i="44"/>
  <c r="BA53" i="44"/>
  <c r="F54" i="44"/>
  <c r="R55" i="44"/>
  <c r="AX55" i="44"/>
  <c r="Z57" i="44"/>
  <c r="AV9" i="44"/>
  <c r="M10" i="44"/>
  <c r="H15" i="44"/>
  <c r="BD15" i="44"/>
  <c r="K16" i="44"/>
  <c r="Y22" i="44"/>
  <c r="AO22" i="44"/>
  <c r="AS23" i="44"/>
  <c r="AW24" i="44"/>
  <c r="U25" i="44"/>
  <c r="Q26" i="44"/>
  <c r="AG26" i="44"/>
  <c r="AW26" i="44"/>
  <c r="AK27" i="44"/>
  <c r="BM28" i="44"/>
  <c r="L31" i="44"/>
  <c r="BP31" i="44"/>
  <c r="BK32" i="44"/>
  <c r="K35" i="44"/>
  <c r="BO35" i="44"/>
  <c r="S37" i="44"/>
  <c r="AQ37" i="44"/>
  <c r="BO37" i="44"/>
  <c r="AU38" i="44"/>
  <c r="E42" i="44"/>
  <c r="BA42" i="44"/>
  <c r="AN43" i="44"/>
  <c r="X45" i="44"/>
  <c r="AY46" i="44"/>
  <c r="T13" i="44"/>
  <c r="W7" i="44"/>
  <c r="AM7" i="44"/>
  <c r="BE11" i="44"/>
  <c r="M12" i="44"/>
  <c r="U14" i="44"/>
  <c r="BI14" i="44"/>
  <c r="BB17" i="44"/>
  <c r="N19" i="44"/>
  <c r="AD19" i="44"/>
  <c r="BJ19" i="44"/>
  <c r="L20" i="44"/>
  <c r="BE20" i="44"/>
  <c r="BE22" i="44"/>
  <c r="E23" i="44"/>
  <c r="U23" i="44"/>
  <c r="I24" i="44"/>
  <c r="BM24" i="44"/>
  <c r="M25" i="44"/>
  <c r="BI27" i="44"/>
  <c r="BQ29" i="44"/>
  <c r="BO33" i="44"/>
  <c r="BG35" i="44"/>
  <c r="K37" i="44"/>
  <c r="AE38" i="44"/>
  <c r="AP39" i="44"/>
  <c r="BN39" i="44"/>
  <c r="AW41" i="44"/>
  <c r="AS42" i="44"/>
  <c r="AF43" i="44"/>
  <c r="BL43" i="44"/>
  <c r="AQ46" i="44"/>
  <c r="W47" i="44"/>
  <c r="BE48" i="44"/>
  <c r="M49" i="44"/>
  <c r="BA51" i="44"/>
  <c r="AG52" i="44"/>
  <c r="U53" i="44"/>
  <c r="AH55" i="44"/>
  <c r="BN55" i="44"/>
  <c r="AU7" i="44"/>
  <c r="D8" i="44"/>
  <c r="P9" i="44"/>
  <c r="AN9" i="44"/>
  <c r="BD9" i="44"/>
  <c r="U10" i="44"/>
  <c r="M14" i="44"/>
  <c r="BA14" i="44"/>
  <c r="G7" i="44"/>
  <c r="BC7" i="44"/>
  <c r="AB8" i="44"/>
  <c r="AR8" i="44"/>
  <c r="E10" i="44"/>
  <c r="Q11" i="44"/>
  <c r="AW11" i="44"/>
  <c r="AC12" i="44"/>
  <c r="BA12" i="44"/>
  <c r="BQ12" i="44"/>
  <c r="H9" i="44"/>
  <c r="BA10" i="44"/>
  <c r="BI12" i="44"/>
  <c r="E14" i="44"/>
  <c r="BQ14" i="44"/>
  <c r="BL15" i="44"/>
  <c r="N17" i="44"/>
  <c r="AD17" i="44"/>
  <c r="AG20" i="44"/>
  <c r="AW20" i="44"/>
  <c r="AS10" i="44"/>
  <c r="E12" i="44"/>
  <c r="W9" i="44"/>
  <c r="AV11" i="44"/>
  <c r="AE15" i="44"/>
  <c r="AU15" i="44"/>
  <c r="BK15" i="44"/>
  <c r="Y18" i="44"/>
  <c r="P20" i="44"/>
  <c r="AB21" i="44"/>
  <c r="C7" i="46"/>
  <c r="C7" i="44" s="1"/>
  <c r="T9" i="44"/>
  <c r="M13" i="44"/>
  <c r="U13" i="44"/>
  <c r="BH15" i="44"/>
  <c r="BQ22" i="44"/>
  <c r="Q23" i="44"/>
  <c r="BE23" i="44"/>
  <c r="I7" i="44"/>
  <c r="AW7" i="44"/>
  <c r="AL8" i="44"/>
  <c r="AO9" i="44"/>
  <c r="AL12" i="44"/>
  <c r="J13" i="44"/>
  <c r="H7" i="44"/>
  <c r="AG17" i="44"/>
  <c r="BM19" i="44"/>
  <c r="D22" i="44"/>
  <c r="T22" i="44"/>
  <c r="AR26" i="44"/>
  <c r="BF32" i="44"/>
  <c r="N33" i="44"/>
  <c r="AD37" i="44"/>
  <c r="BQ39" i="44"/>
  <c r="AB41" i="44"/>
  <c r="BD12" i="44"/>
  <c r="F16" i="44"/>
  <c r="AF42" i="44"/>
  <c r="J47" i="44"/>
  <c r="Y19" i="44"/>
  <c r="AO19" i="44"/>
  <c r="BP24" i="44"/>
  <c r="AV27" i="44"/>
  <c r="BP30" i="44"/>
  <c r="Z32" i="44"/>
  <c r="BN36" i="44"/>
  <c r="AK39" i="44"/>
  <c r="AJ11" i="44"/>
  <c r="T26" i="44"/>
  <c r="AF27" i="44"/>
  <c r="BJ33" i="44"/>
  <c r="J34" i="44"/>
  <c r="AG40" i="44"/>
  <c r="AN14" i="44"/>
  <c r="U18" i="44"/>
  <c r="BA18" i="44"/>
  <c r="BP13" i="44"/>
  <c r="AT16" i="44"/>
  <c r="BD25" i="44"/>
  <c r="AJ30" i="44"/>
  <c r="BK8" i="44"/>
  <c r="AR22" i="44"/>
  <c r="BP26" i="44"/>
  <c r="L30" i="44"/>
  <c r="AU31" i="44"/>
  <c r="BJ37" i="44"/>
  <c r="O44" i="46"/>
  <c r="O44" i="44"/>
  <c r="AP47" i="46"/>
  <c r="AP47" i="44"/>
  <c r="D55" i="46"/>
  <c r="D55" i="44"/>
  <c r="AF58" i="46"/>
  <c r="AF58" i="44"/>
  <c r="AN58" i="46"/>
  <c r="AN58" i="44"/>
  <c r="AQ59" i="46"/>
  <c r="AQ59" i="44"/>
  <c r="AY59" i="46"/>
  <c r="AY59" i="44"/>
  <c r="O60" i="46"/>
  <c r="O60" i="44"/>
  <c r="AU60" i="46"/>
  <c r="AU60" i="44"/>
  <c r="BC60" i="46"/>
  <c r="BC60" i="44"/>
  <c r="G61" i="46"/>
  <c r="G61" i="44"/>
  <c r="O61" i="46"/>
  <c r="O61" i="44"/>
  <c r="W61" i="46"/>
  <c r="W61" i="44"/>
  <c r="AE61" i="46"/>
  <c r="AE61" i="44"/>
  <c r="AM61" i="46"/>
  <c r="AM61" i="44"/>
  <c r="AU61" i="46"/>
  <c r="AU61" i="44"/>
  <c r="BC61" i="46"/>
  <c r="BC61" i="44"/>
  <c r="BK61" i="46"/>
  <c r="BK61" i="44"/>
  <c r="AQ62" i="46"/>
  <c r="AQ62" i="44"/>
  <c r="AY62" i="46"/>
  <c r="AY62" i="44"/>
  <c r="BO62" i="46"/>
  <c r="BO62" i="44"/>
  <c r="I64" i="46"/>
  <c r="I64" i="44"/>
  <c r="Q64" i="46"/>
  <c r="Q64" i="44"/>
  <c r="Y64" i="46"/>
  <c r="Y64" i="44"/>
  <c r="AG64" i="46"/>
  <c r="AG64" i="44"/>
  <c r="AO64" i="46"/>
  <c r="AO64" i="44"/>
  <c r="AW64" i="46"/>
  <c r="AW64" i="44"/>
  <c r="BE64" i="46"/>
  <c r="BE64" i="44"/>
  <c r="BM64" i="46"/>
  <c r="BM64" i="44"/>
  <c r="E65" i="46"/>
  <c r="E65" i="44"/>
  <c r="M65" i="46"/>
  <c r="M65" i="44"/>
  <c r="U65" i="46"/>
  <c r="U65" i="44"/>
  <c r="AC65" i="46"/>
  <c r="AC65" i="44"/>
  <c r="AK65" i="46"/>
  <c r="AK65" i="44"/>
  <c r="AS65" i="46"/>
  <c r="AS65" i="44"/>
  <c r="BA65" i="46"/>
  <c r="BA65" i="44"/>
  <c r="BI65" i="46"/>
  <c r="BI65" i="44"/>
  <c r="BQ65" i="46"/>
  <c r="BQ65" i="44"/>
  <c r="K67" i="46"/>
  <c r="K67" i="44"/>
  <c r="AQ67" i="46"/>
  <c r="AQ67" i="44"/>
  <c r="AY67" i="46"/>
  <c r="AY67" i="44"/>
  <c r="Q69" i="46"/>
  <c r="Q69" i="44"/>
  <c r="AW69" i="46"/>
  <c r="AW69" i="44"/>
  <c r="BE69" i="46"/>
  <c r="BE69" i="44"/>
  <c r="AC70" i="46"/>
  <c r="AC70" i="44"/>
  <c r="AK70" i="46"/>
  <c r="AK70" i="44"/>
  <c r="BA70" i="46"/>
  <c r="BA70" i="44"/>
  <c r="I71" i="46"/>
  <c r="I71" i="44"/>
  <c r="Q71" i="46"/>
  <c r="Q71" i="44"/>
  <c r="AG71" i="46"/>
  <c r="AG71" i="44"/>
  <c r="BM71" i="46"/>
  <c r="BM71" i="44"/>
  <c r="P73" i="46"/>
  <c r="P73" i="44"/>
  <c r="X73" i="46"/>
  <c r="X73" i="44"/>
  <c r="AN73" i="46"/>
  <c r="AN73" i="44"/>
  <c r="AA74" i="46"/>
  <c r="AA74" i="44"/>
  <c r="AI74" i="46"/>
  <c r="AI74" i="44"/>
  <c r="AQ74" i="46"/>
  <c r="AQ74" i="44"/>
  <c r="G75" i="46"/>
  <c r="G75" i="44"/>
  <c r="O75" i="46"/>
  <c r="O75" i="44"/>
  <c r="W75" i="46"/>
  <c r="W75" i="44"/>
  <c r="AE75" i="46"/>
  <c r="AE75" i="44"/>
  <c r="AM75" i="46"/>
  <c r="AM75" i="44"/>
  <c r="AU75" i="46"/>
  <c r="AU75" i="44"/>
  <c r="BC75" i="46"/>
  <c r="BC75" i="44"/>
  <c r="BK75" i="46"/>
  <c r="BK75" i="44"/>
  <c r="AI76" i="46"/>
  <c r="AI76" i="44"/>
  <c r="AQ76" i="46"/>
  <c r="AQ76" i="44"/>
  <c r="BG76" i="46"/>
  <c r="BG76" i="44"/>
  <c r="AC79" i="46"/>
  <c r="AC79" i="44"/>
  <c r="AS79" i="46"/>
  <c r="AS79" i="44"/>
  <c r="P80" i="46"/>
  <c r="P80" i="44"/>
  <c r="BD80" i="46"/>
  <c r="BD80" i="44"/>
  <c r="BL80" i="46"/>
  <c r="BL80" i="44"/>
  <c r="K83" i="46"/>
  <c r="K83" i="44"/>
  <c r="S83" i="46"/>
  <c r="S83" i="44"/>
  <c r="AI83" i="46"/>
  <c r="AI83" i="44"/>
  <c r="AQ83" i="46"/>
  <c r="AQ83" i="44"/>
  <c r="AY83" i="46"/>
  <c r="AY83" i="44"/>
  <c r="BG83" i="46"/>
  <c r="BG83" i="44"/>
  <c r="BO83" i="46"/>
  <c r="BO83" i="44"/>
  <c r="G84" i="46"/>
  <c r="G84" i="44"/>
  <c r="O84" i="46"/>
  <c r="O84" i="44"/>
  <c r="W84" i="46"/>
  <c r="W84" i="44"/>
  <c r="AE84" i="46"/>
  <c r="AE84" i="44"/>
  <c r="AM84" i="46"/>
  <c r="AM84" i="44"/>
  <c r="AU84" i="46"/>
  <c r="AU84" i="44"/>
  <c r="BC84" i="46"/>
  <c r="BC84" i="44"/>
  <c r="BK84" i="46"/>
  <c r="BK84" i="44"/>
  <c r="E86" i="46"/>
  <c r="E86" i="44"/>
  <c r="M86" i="46"/>
  <c r="M86" i="44"/>
  <c r="U86" i="46"/>
  <c r="U86" i="44"/>
  <c r="AC86" i="46"/>
  <c r="AC86" i="44"/>
  <c r="AK86" i="46"/>
  <c r="AK86" i="44"/>
  <c r="AS86" i="46"/>
  <c r="AS86" i="44"/>
  <c r="BA86" i="46"/>
  <c r="BA86" i="44"/>
  <c r="BI86" i="46"/>
  <c r="BI86" i="44"/>
  <c r="BQ86" i="46"/>
  <c r="BQ86" i="44"/>
  <c r="G89" i="46"/>
  <c r="G89" i="44"/>
  <c r="O89" i="46"/>
  <c r="O89" i="44"/>
  <c r="W89" i="46"/>
  <c r="W89" i="44"/>
  <c r="AE89" i="46"/>
  <c r="AE89" i="44"/>
  <c r="AM89" i="46"/>
  <c r="AM89" i="44"/>
  <c r="AU89" i="46"/>
  <c r="AU89" i="44"/>
  <c r="BC89" i="46"/>
  <c r="BC89" i="44"/>
  <c r="BK89" i="46"/>
  <c r="BK89" i="44"/>
  <c r="K90" i="46"/>
  <c r="K90" i="44"/>
  <c r="S90" i="46"/>
  <c r="S90" i="44"/>
  <c r="AA90" i="46"/>
  <c r="AA90" i="44"/>
  <c r="AI90" i="46"/>
  <c r="AI90" i="44"/>
  <c r="AQ90" i="46"/>
  <c r="AQ90" i="44"/>
  <c r="AY90" i="46"/>
  <c r="AY90" i="44"/>
  <c r="BG90" i="46"/>
  <c r="BG90" i="44"/>
  <c r="BO90" i="46"/>
  <c r="BO90" i="44"/>
  <c r="V91" i="46"/>
  <c r="V91" i="44"/>
  <c r="AP92" i="46"/>
  <c r="AP92" i="44"/>
  <c r="F33" i="46"/>
  <c r="F33" i="44"/>
  <c r="AD33" i="46"/>
  <c r="AD33" i="44"/>
  <c r="BL42" i="46"/>
  <c r="BL42" i="44"/>
  <c r="G44" i="46"/>
  <c r="G44" i="44"/>
  <c r="F46" i="46"/>
  <c r="F46" i="44"/>
  <c r="AD46" i="46"/>
  <c r="AD46" i="44"/>
  <c r="AT46" i="46"/>
  <c r="AT46" i="44"/>
  <c r="BP55" i="46"/>
  <c r="BP55" i="44"/>
  <c r="O8" i="44"/>
  <c r="BL27" i="44"/>
  <c r="BI39" i="44"/>
  <c r="T41" i="44"/>
  <c r="BK44" i="44"/>
  <c r="BG45" i="44"/>
  <c r="BN47" i="44"/>
  <c r="BB33" i="46"/>
  <c r="BB33" i="44"/>
  <c r="F37" i="46"/>
  <c r="F37" i="44"/>
  <c r="S45" i="46"/>
  <c r="S45" i="44"/>
  <c r="C34" i="46"/>
  <c r="C34" i="44" s="1"/>
  <c r="AW17" i="44"/>
  <c r="X25" i="44"/>
  <c r="AH34" i="44"/>
  <c r="Y40" i="44"/>
  <c r="AA45" i="44"/>
  <c r="AJ52" i="44"/>
  <c r="X56" i="44"/>
  <c r="I17" i="44"/>
  <c r="D20" i="44"/>
  <c r="AV21" i="44"/>
  <c r="AJ22" i="44"/>
  <c r="BH24" i="44"/>
  <c r="AV25" i="44"/>
  <c r="O31" i="44"/>
  <c r="AX32" i="44"/>
  <c r="BB37" i="44"/>
  <c r="AC39" i="44"/>
  <c r="BE40" i="44"/>
  <c r="BC44" i="44"/>
  <c r="AL46" i="44"/>
  <c r="BF47" i="44"/>
  <c r="H49" i="44"/>
  <c r="BH50" i="44"/>
  <c r="P51" i="44"/>
  <c r="BL51" i="44"/>
  <c r="AZ55" i="44"/>
  <c r="P56" i="44"/>
  <c r="BD56" i="44"/>
  <c r="P58" i="44"/>
  <c r="AV58" i="44"/>
  <c r="K59" i="44"/>
  <c r="G60" i="44"/>
  <c r="AI62" i="44"/>
  <c r="E68" i="44"/>
  <c r="M68" i="44"/>
  <c r="U68" i="44"/>
  <c r="AC68" i="44"/>
  <c r="AK68" i="44"/>
  <c r="AS68" i="44"/>
  <c r="BA68" i="44"/>
  <c r="BI68" i="44"/>
  <c r="BQ68" i="44"/>
  <c r="AG69" i="44"/>
  <c r="AS70" i="44"/>
  <c r="W31" i="46"/>
  <c r="W31" i="44"/>
  <c r="BF34" i="46"/>
  <c r="BF34" i="44"/>
  <c r="L41" i="46"/>
  <c r="L41" i="44"/>
  <c r="AH47" i="46"/>
  <c r="AH47" i="44"/>
  <c r="C17" i="46"/>
  <c r="C17" i="44" s="1"/>
  <c r="AJ20" i="44"/>
  <c r="AF21" i="44"/>
  <c r="R32" i="44"/>
  <c r="AN49" i="44"/>
  <c r="AN54" i="44"/>
  <c r="J7" i="44"/>
  <c r="AZ13" i="44"/>
  <c r="BJ16" i="44"/>
  <c r="BM17" i="44"/>
  <c r="V37" i="44"/>
  <c r="A38" i="44"/>
  <c r="A47" i="44"/>
  <c r="C36" i="46"/>
  <c r="C36" i="44" s="1"/>
  <c r="BD10" i="44"/>
  <c r="AZ11" i="44"/>
  <c r="BP11" i="44"/>
  <c r="AB13" i="44"/>
  <c r="AL16" i="44"/>
  <c r="AG19" i="44"/>
  <c r="AZ20" i="44"/>
  <c r="BL21" i="44"/>
  <c r="BH22" i="44"/>
  <c r="D24" i="44"/>
  <c r="AB24" i="44"/>
  <c r="X27" i="44"/>
  <c r="BD27" i="44"/>
  <c r="AB30" i="44"/>
  <c r="BK31" i="44"/>
  <c r="BF36" i="44"/>
  <c r="N37" i="44"/>
  <c r="BA39" i="44"/>
  <c r="Q40" i="44"/>
  <c r="AZ41" i="44"/>
  <c r="P42" i="44"/>
  <c r="AV42" i="44"/>
  <c r="W44" i="44"/>
  <c r="AF49" i="44"/>
  <c r="AB50" i="44"/>
  <c r="BP52" i="44"/>
  <c r="AF54" i="44"/>
  <c r="AR55" i="44"/>
  <c r="H56" i="44"/>
  <c r="H58" i="44"/>
  <c r="AA62" i="44"/>
  <c r="Y69" i="44"/>
  <c r="D72" i="44"/>
  <c r="L72" i="44"/>
  <c r="T72" i="44"/>
  <c r="AB72" i="44"/>
  <c r="AJ72" i="44"/>
  <c r="AR72" i="44"/>
  <c r="AZ72" i="44"/>
  <c r="BH72" i="44"/>
  <c r="BP72" i="44"/>
  <c r="AF73" i="44"/>
  <c r="AA76" i="44"/>
  <c r="AK79" i="44"/>
  <c r="H82" i="44"/>
  <c r="P82" i="44"/>
  <c r="X82" i="44"/>
  <c r="Z36" i="46"/>
  <c r="Z36" i="44"/>
  <c r="AX36" i="46"/>
  <c r="AX36" i="44"/>
  <c r="D11" i="44"/>
  <c r="X14" i="44"/>
  <c r="AP36" i="44"/>
  <c r="BH41" i="44"/>
  <c r="BD42" i="44"/>
  <c r="BL56" i="44"/>
  <c r="BD14" i="44"/>
  <c r="X21" i="44"/>
  <c r="P25" i="44"/>
  <c r="L26" i="44"/>
  <c r="H27" i="44"/>
  <c r="BH30" i="44"/>
  <c r="X10" i="44"/>
  <c r="BL12" i="44"/>
  <c r="BH13" i="44"/>
  <c r="BB16" i="44"/>
  <c r="Y17" i="44"/>
  <c r="AO17" i="44"/>
  <c r="AB20" i="44"/>
  <c r="L22" i="44"/>
  <c r="AZ24" i="44"/>
  <c r="H25" i="44"/>
  <c r="AZ26" i="44"/>
  <c r="AN27" i="44"/>
  <c r="AZ30" i="44"/>
  <c r="G31" i="44"/>
  <c r="AP32" i="44"/>
  <c r="AT33" i="44"/>
  <c r="Z34" i="44"/>
  <c r="AX34" i="44"/>
  <c r="AH36" i="44"/>
  <c r="AT37" i="44"/>
  <c r="J38" i="44"/>
  <c r="R38" i="44"/>
  <c r="Z38" i="44"/>
  <c r="AH38" i="44"/>
  <c r="AP38" i="44"/>
  <c r="AX38" i="44"/>
  <c r="BF38" i="44"/>
  <c r="BN38" i="44"/>
  <c r="U39" i="44"/>
  <c r="AR41" i="44"/>
  <c r="H42" i="44"/>
  <c r="AY45" i="44"/>
  <c r="Z47" i="44"/>
  <c r="AX47" i="44"/>
  <c r="X49" i="44"/>
  <c r="H51" i="44"/>
  <c r="BD51" i="44"/>
  <c r="T52" i="44"/>
  <c r="BH52" i="44"/>
  <c r="BL54" i="44"/>
  <c r="AJ55" i="44"/>
  <c r="AV56" i="44"/>
  <c r="AM60" i="44"/>
  <c r="S62" i="44"/>
  <c r="BM69" i="44"/>
  <c r="AO71" i="44"/>
  <c r="BG74" i="44"/>
  <c r="S76" i="44"/>
  <c r="I78" i="44"/>
  <c r="Q78" i="44"/>
  <c r="Y78" i="44"/>
  <c r="AG78" i="44"/>
  <c r="AO78" i="44"/>
  <c r="AW78" i="44"/>
  <c r="BE78" i="44"/>
  <c r="BM78" i="44"/>
  <c r="AV80" i="44"/>
  <c r="J32" i="46"/>
  <c r="J32" i="44"/>
  <c r="AL37" i="46"/>
  <c r="AL37" i="44"/>
  <c r="AS39" i="46"/>
  <c r="AS39" i="44"/>
  <c r="AW40" i="46"/>
  <c r="AW40" i="44"/>
  <c r="AM44" i="46"/>
  <c r="AM44" i="44"/>
  <c r="BD49" i="46"/>
  <c r="BD49" i="44"/>
  <c r="BL49" i="46"/>
  <c r="BL49" i="44"/>
  <c r="T50" i="46"/>
  <c r="T50" i="44"/>
  <c r="AZ50" i="46"/>
  <c r="AZ50" i="44"/>
  <c r="AB52" i="46"/>
  <c r="AB52" i="44"/>
  <c r="V16" i="44"/>
  <c r="BH20" i="44"/>
  <c r="AJ24" i="44"/>
  <c r="BH55" i="44"/>
  <c r="X58" i="44"/>
  <c r="BE19" i="44"/>
  <c r="AJ26" i="44"/>
  <c r="R36" i="44"/>
  <c r="H10" i="44"/>
  <c r="A17" i="44"/>
  <c r="BL14" i="44"/>
  <c r="N16" i="44"/>
  <c r="AN21" i="44"/>
  <c r="AB22" i="44"/>
  <c r="AN25" i="44"/>
  <c r="D26" i="44"/>
  <c r="AB26" i="44"/>
  <c r="X29" i="44"/>
  <c r="AE31" i="44"/>
  <c r="BC31" i="44"/>
  <c r="V33" i="44"/>
  <c r="R34" i="44"/>
  <c r="J36" i="44"/>
  <c r="I40" i="44"/>
  <c r="D41" i="44"/>
  <c r="AN42" i="44"/>
  <c r="AU44" i="44"/>
  <c r="K45" i="44"/>
  <c r="BJ46" i="44"/>
  <c r="R47" i="44"/>
  <c r="AV51" i="44"/>
  <c r="L52" i="44"/>
  <c r="AZ52" i="44"/>
  <c r="X54" i="44"/>
  <c r="BD54" i="44"/>
  <c r="AB55" i="44"/>
  <c r="AE60" i="44"/>
  <c r="K62" i="44"/>
  <c r="BG62" i="44"/>
  <c r="AI67" i="44"/>
  <c r="BL73" i="44"/>
  <c r="S74" i="44"/>
  <c r="AY74" i="44"/>
  <c r="K76" i="44"/>
  <c r="AY76" i="44"/>
  <c r="AN80" i="44"/>
  <c r="D81" i="44"/>
  <c r="L81" i="44"/>
  <c r="T81" i="44"/>
  <c r="AB81" i="44"/>
  <c r="AJ81" i="44"/>
  <c r="AR81" i="44"/>
  <c r="AZ81" i="44"/>
  <c r="BH81" i="44"/>
  <c r="BP81" i="44"/>
  <c r="P49" i="46"/>
  <c r="P49" i="44"/>
  <c r="T55" i="46"/>
  <c r="T55" i="44"/>
  <c r="Z7" i="44"/>
  <c r="H21" i="44"/>
  <c r="BP22" i="44"/>
  <c r="L24" i="44"/>
  <c r="D30" i="44"/>
  <c r="E39" i="44"/>
  <c r="X42" i="44"/>
  <c r="AE44" i="44"/>
  <c r="AJ50" i="44"/>
  <c r="BL25" i="44"/>
  <c r="BH26" i="44"/>
  <c r="AM31" i="44"/>
  <c r="A34" i="44"/>
  <c r="C38" i="46"/>
  <c r="C38" i="44" s="1"/>
  <c r="AD16" i="44"/>
  <c r="Q17" i="44"/>
  <c r="BE17" i="44"/>
  <c r="I19" i="44"/>
  <c r="T20" i="44"/>
  <c r="AR20" i="44"/>
  <c r="BP20" i="44"/>
  <c r="P21" i="44"/>
  <c r="BD21" i="44"/>
  <c r="AZ22" i="44"/>
  <c r="T24" i="44"/>
  <c r="AR24" i="44"/>
  <c r="P27" i="44"/>
  <c r="T30" i="44"/>
  <c r="AR30" i="44"/>
  <c r="AH32" i="44"/>
  <c r="AL33" i="44"/>
  <c r="AP34" i="44"/>
  <c r="BN34" i="44"/>
  <c r="M39" i="44"/>
  <c r="AO40" i="44"/>
  <c r="AJ41" i="44"/>
  <c r="AQ45" i="44"/>
  <c r="V46" i="44"/>
  <c r="AR50" i="44"/>
  <c r="AN51" i="44"/>
  <c r="D52" i="44"/>
  <c r="P54" i="44"/>
  <c r="AV54" i="44"/>
  <c r="AN56" i="44"/>
  <c r="D57" i="44"/>
  <c r="L57" i="44"/>
  <c r="T57" i="44"/>
  <c r="AB57" i="44"/>
  <c r="AJ57" i="44"/>
  <c r="AR57" i="44"/>
  <c r="AZ57" i="44"/>
  <c r="BH57" i="44"/>
  <c r="BP57" i="44"/>
  <c r="W60" i="44"/>
  <c r="AA67" i="44"/>
  <c r="BQ70" i="44"/>
  <c r="BD73" i="44"/>
  <c r="BQ79" i="44"/>
  <c r="AF80" i="44"/>
  <c r="AD93" i="44"/>
  <c r="J94" i="44"/>
  <c r="R94" i="44"/>
  <c r="Z94" i="44"/>
  <c r="AH94" i="44"/>
  <c r="AP94" i="44"/>
  <c r="AX94" i="44"/>
  <c r="BF94" i="44"/>
  <c r="BN94" i="44"/>
  <c r="AB95" i="44"/>
  <c r="BP95" i="44"/>
  <c r="AD96" i="44"/>
  <c r="AW97" i="44"/>
  <c r="U98" i="44"/>
  <c r="L99" i="44"/>
  <c r="AR99" i="44"/>
  <c r="BN92" i="44"/>
  <c r="BB93" i="44"/>
  <c r="AZ95" i="44"/>
  <c r="AT96" i="44"/>
  <c r="I97" i="44"/>
  <c r="AS98" i="44"/>
  <c r="V100" i="44"/>
  <c r="AP101" i="44"/>
  <c r="N102" i="44"/>
  <c r="AT102" i="44"/>
  <c r="AV103" i="44"/>
  <c r="L104" i="44"/>
  <c r="AS105" i="44"/>
  <c r="AX92" i="44"/>
  <c r="AL93" i="44"/>
  <c r="AJ95" i="44"/>
  <c r="BE97" i="44"/>
  <c r="AC98" i="44"/>
  <c r="F100" i="44"/>
  <c r="BB100" i="44"/>
  <c r="Z101" i="44"/>
  <c r="AL102" i="44"/>
  <c r="AK105" i="44"/>
  <c r="BD106" i="44"/>
  <c r="BB7" i="44"/>
  <c r="AQ8" i="44"/>
  <c r="BG8" i="44"/>
  <c r="G9" i="44"/>
  <c r="AR10" i="44"/>
  <c r="BH10" i="44"/>
  <c r="BD11" i="44"/>
  <c r="T12" i="44"/>
  <c r="AJ12" i="44"/>
  <c r="AZ12" i="44"/>
  <c r="X13" i="44"/>
  <c r="R16" i="44"/>
  <c r="AP16" i="44"/>
  <c r="BD20" i="44"/>
  <c r="AJ21" i="44"/>
  <c r="L23" i="44"/>
  <c r="P24" i="44"/>
  <c r="L25" i="44"/>
  <c r="X26" i="44"/>
  <c r="AB27" i="44"/>
  <c r="AF28" i="44"/>
  <c r="L29" i="44"/>
  <c r="BH29" i="44"/>
  <c r="BF33" i="44"/>
  <c r="N34" i="44"/>
  <c r="N36" i="44"/>
  <c r="AT36" i="44"/>
  <c r="BI40" i="44"/>
  <c r="AN41" i="44"/>
  <c r="T42" i="44"/>
  <c r="S8" i="44"/>
  <c r="N7" i="44"/>
  <c r="AL7" i="44"/>
  <c r="D10" i="44"/>
  <c r="D12" i="44"/>
  <c r="BL13" i="44"/>
  <c r="AB14" i="44"/>
  <c r="AZ14" i="44"/>
  <c r="T10" i="44"/>
  <c r="AJ10" i="44"/>
  <c r="H11" i="44"/>
  <c r="X11" i="44"/>
  <c r="AV13" i="44"/>
  <c r="L14" i="44"/>
  <c r="BP14" i="44"/>
  <c r="W15" i="44"/>
  <c r="J16" i="44"/>
  <c r="M17" i="44"/>
  <c r="AK17" i="44"/>
  <c r="BI17" i="44"/>
  <c r="AG18" i="44"/>
  <c r="X20" i="44"/>
  <c r="D21" i="44"/>
  <c r="T27" i="44"/>
  <c r="AR27" i="44"/>
  <c r="AP33" i="44"/>
  <c r="F34" i="44"/>
  <c r="AT34" i="44"/>
  <c r="F36" i="44"/>
  <c r="AL36" i="44"/>
  <c r="BE39" i="44"/>
  <c r="AS40" i="44"/>
  <c r="X41" i="44"/>
  <c r="D42" i="44"/>
  <c r="W43" i="44"/>
  <c r="AY44" i="44"/>
  <c r="W45" i="44"/>
  <c r="F47" i="44"/>
  <c r="P48" i="44"/>
  <c r="BL48" i="44"/>
  <c r="AJ49" i="44"/>
  <c r="P50" i="44"/>
  <c r="BL50" i="44"/>
  <c r="AF50" i="46"/>
  <c r="AF50" i="44"/>
  <c r="AN52" i="46"/>
  <c r="AN52" i="44"/>
  <c r="AR54" i="46"/>
  <c r="AR54" i="44"/>
  <c r="AM59" i="46"/>
  <c r="AM59" i="44"/>
  <c r="S60" i="46"/>
  <c r="S60" i="44"/>
  <c r="G67" i="46"/>
  <c r="G67" i="44"/>
  <c r="Q70" i="46"/>
  <c r="Q70" i="44"/>
  <c r="AG70" i="46"/>
  <c r="AG70" i="44"/>
  <c r="AO70" i="46"/>
  <c r="AO70" i="44"/>
  <c r="AW70" i="46"/>
  <c r="AW70" i="44"/>
  <c r="BE70" i="46"/>
  <c r="BE70" i="44"/>
  <c r="BM70" i="46"/>
  <c r="BM70" i="44"/>
  <c r="D73" i="46"/>
  <c r="D73" i="44"/>
  <c r="G76" i="46"/>
  <c r="G76" i="44"/>
  <c r="I79" i="46"/>
  <c r="I79" i="44"/>
  <c r="Z91" i="46"/>
  <c r="Z91" i="44"/>
  <c r="F92" i="46"/>
  <c r="F92" i="44"/>
  <c r="BF93" i="46"/>
  <c r="BF93" i="44"/>
  <c r="H95" i="46"/>
  <c r="H95" i="44"/>
  <c r="BL95" i="46"/>
  <c r="BL95" i="44"/>
  <c r="AH96" i="46"/>
  <c r="AH96" i="44"/>
  <c r="E97" i="46"/>
  <c r="E97" i="44"/>
  <c r="M97" i="46"/>
  <c r="M97" i="44"/>
  <c r="U97" i="46"/>
  <c r="U97" i="44"/>
  <c r="AC97" i="46"/>
  <c r="AC97" i="44"/>
  <c r="AK97" i="46"/>
  <c r="AK97" i="44"/>
  <c r="AS97" i="46"/>
  <c r="AS97" i="44"/>
  <c r="BA97" i="46"/>
  <c r="BA97" i="44"/>
  <c r="BI97" i="46"/>
  <c r="BI97" i="44"/>
  <c r="BQ97" i="46"/>
  <c r="BQ97" i="44"/>
  <c r="BE98" i="46"/>
  <c r="BE98" i="44"/>
  <c r="AP100" i="46"/>
  <c r="AP100" i="44"/>
  <c r="V101" i="46"/>
  <c r="V101" i="44"/>
  <c r="AJ103" i="46"/>
  <c r="AJ103" i="44"/>
  <c r="AV104" i="46"/>
  <c r="AV104" i="44"/>
  <c r="BE105" i="46"/>
  <c r="BE105" i="44"/>
  <c r="AZ106" i="46"/>
  <c r="AZ106" i="44"/>
  <c r="BG108" i="46"/>
  <c r="BG108" i="44"/>
  <c r="W109" i="46"/>
  <c r="W109" i="44"/>
  <c r="BC109" i="46"/>
  <c r="BC109" i="44"/>
  <c r="K110" i="46"/>
  <c r="K110" i="44"/>
  <c r="G111" i="46"/>
  <c r="G111" i="44"/>
  <c r="AM111" i="46"/>
  <c r="AM111" i="44"/>
  <c r="BD114" i="46"/>
  <c r="BD114" i="44"/>
  <c r="AZ115" i="46"/>
  <c r="AZ115" i="44"/>
  <c r="P116" i="46"/>
  <c r="P116" i="44"/>
  <c r="AV116" i="46"/>
  <c r="AV116" i="44"/>
  <c r="AI117" i="46"/>
  <c r="AI117" i="44"/>
  <c r="W118" i="46"/>
  <c r="W118" i="44"/>
  <c r="BC118" i="46"/>
  <c r="BC118" i="44"/>
  <c r="J119" i="46"/>
  <c r="J119" i="44"/>
  <c r="AP119" i="46"/>
  <c r="AP119" i="44"/>
  <c r="BJ120" i="46"/>
  <c r="BJ120" i="44"/>
  <c r="Z121" i="46"/>
  <c r="Z121" i="44"/>
  <c r="BF121" i="46"/>
  <c r="BF121" i="44"/>
  <c r="N122" i="46"/>
  <c r="N122" i="44"/>
  <c r="AT122" i="46"/>
  <c r="AT122" i="44"/>
  <c r="BH51" i="46"/>
  <c r="BH51" i="44"/>
  <c r="S53" i="46"/>
  <c r="S53" i="44"/>
  <c r="D56" i="46"/>
  <c r="D56" i="44"/>
  <c r="BP56" i="46"/>
  <c r="BP56" i="44"/>
  <c r="BH58" i="46"/>
  <c r="BH58" i="44"/>
  <c r="U69" i="46"/>
  <c r="U69" i="44"/>
  <c r="I70" i="46"/>
  <c r="I70" i="44"/>
  <c r="Y70" i="46"/>
  <c r="Y70" i="44"/>
  <c r="AS71" i="46"/>
  <c r="AS71" i="44"/>
  <c r="BP73" i="46"/>
  <c r="BP73" i="44"/>
  <c r="AM74" i="46"/>
  <c r="AM74" i="44"/>
  <c r="A39" i="44"/>
  <c r="F7" i="44"/>
  <c r="AD7" i="44"/>
  <c r="AP7" i="44"/>
  <c r="BJ7" i="44"/>
  <c r="AI8" i="44"/>
  <c r="AY8" i="44"/>
  <c r="AZ10" i="44"/>
  <c r="BL11" i="44"/>
  <c r="AB12" i="44"/>
  <c r="AR12" i="44"/>
  <c r="BP12" i="44"/>
  <c r="AF13" i="44"/>
  <c r="AR14" i="44"/>
  <c r="BC15" i="44"/>
  <c r="BA17" i="44"/>
  <c r="I18" i="44"/>
  <c r="AW18" i="44"/>
  <c r="T21" i="44"/>
  <c r="P22" i="44"/>
  <c r="AN22" i="44"/>
  <c r="BP23" i="44"/>
  <c r="AF24" i="44"/>
  <c r="AR25" i="44"/>
  <c r="AN26" i="44"/>
  <c r="AH33" i="44"/>
  <c r="AL34" i="44"/>
  <c r="AH35" i="44"/>
  <c r="AC40" i="44"/>
  <c r="H41" i="44"/>
  <c r="AR42" i="44"/>
  <c r="BK43" i="44"/>
  <c r="AI44" i="44"/>
  <c r="G45" i="44"/>
  <c r="R46" i="44"/>
  <c r="AT47" i="44"/>
  <c r="AV48" i="44"/>
  <c r="AV50" i="44"/>
  <c r="T51" i="44"/>
  <c r="AV52" i="44"/>
  <c r="AZ56" i="44"/>
  <c r="AJ58" i="44"/>
  <c r="G59" i="44"/>
  <c r="BK59" i="44"/>
  <c r="O67" i="44"/>
  <c r="AZ73" i="44"/>
  <c r="O74" i="44"/>
  <c r="AE76" i="44"/>
  <c r="Y79" i="44"/>
  <c r="D80" i="44"/>
  <c r="L80" i="44"/>
  <c r="T80" i="44"/>
  <c r="AB80" i="44"/>
  <c r="AJ80" i="44"/>
  <c r="AR80" i="44"/>
  <c r="AZ80" i="44"/>
  <c r="BH80" i="44"/>
  <c r="BP80" i="44"/>
  <c r="AH91" i="44"/>
  <c r="BD95" i="44"/>
  <c r="J96" i="44"/>
  <c r="Q98" i="44"/>
  <c r="AX100" i="44"/>
  <c r="H104" i="44"/>
  <c r="AO105" i="44"/>
  <c r="D106" i="44"/>
  <c r="AA108" i="44"/>
  <c r="AE109" i="44"/>
  <c r="A8" i="44"/>
  <c r="AT7" i="44"/>
  <c r="K8" i="44"/>
  <c r="AA8" i="44"/>
  <c r="BP10" i="44"/>
  <c r="AN11" i="44"/>
  <c r="L12" i="44"/>
  <c r="BD13" i="44"/>
  <c r="T14" i="44"/>
  <c r="AJ14" i="44"/>
  <c r="O15" i="44"/>
  <c r="Z16" i="44"/>
  <c r="E17" i="44"/>
  <c r="AC17" i="44"/>
  <c r="H20" i="44"/>
  <c r="BL24" i="44"/>
  <c r="AJ25" i="44"/>
  <c r="BL26" i="44"/>
  <c r="L27" i="44"/>
  <c r="BP29" i="44"/>
  <c r="AF30" i="44"/>
  <c r="BL30" i="44"/>
  <c r="S31" i="44"/>
  <c r="AY31" i="44"/>
  <c r="Z35" i="44"/>
  <c r="BN35" i="44"/>
  <c r="BJ36" i="44"/>
  <c r="I39" i="44"/>
  <c r="AO39" i="44"/>
  <c r="U40" i="44"/>
  <c r="BL41" i="44"/>
  <c r="AJ42" i="44"/>
  <c r="G43" i="44"/>
  <c r="BC43" i="44"/>
  <c r="AA44" i="44"/>
  <c r="BC45" i="44"/>
  <c r="J46" i="44"/>
  <c r="BN46" i="44"/>
  <c r="AL47" i="44"/>
  <c r="T49" i="44"/>
  <c r="BP49" i="44"/>
  <c r="L51" i="44"/>
  <c r="BP51" i="44"/>
  <c r="AJ54" i="44"/>
  <c r="H55" i="44"/>
  <c r="P55" i="44"/>
  <c r="X55" i="44"/>
  <c r="AF55" i="44"/>
  <c r="AN55" i="44"/>
  <c r="AV55" i="44"/>
  <c r="BD55" i="44"/>
  <c r="BL55" i="44"/>
  <c r="AR56" i="44"/>
  <c r="D58" i="44"/>
  <c r="L58" i="44"/>
  <c r="T58" i="44"/>
  <c r="AB58" i="44"/>
  <c r="BC59" i="44"/>
  <c r="AA60" i="44"/>
  <c r="AI60" i="44"/>
  <c r="AQ60" i="44"/>
  <c r="AY60" i="44"/>
  <c r="BG60" i="44"/>
  <c r="BO60" i="44"/>
  <c r="G62" i="44"/>
  <c r="O62" i="44"/>
  <c r="W62" i="44"/>
  <c r="AE62" i="44"/>
  <c r="AM62" i="44"/>
  <c r="AU62" i="44"/>
  <c r="BC62" i="44"/>
  <c r="BK62" i="44"/>
  <c r="A35" i="44"/>
  <c r="C8" i="46"/>
  <c r="C8" i="44" s="1"/>
  <c r="C35" i="46"/>
  <c r="C35" i="44" s="1"/>
  <c r="V7" i="44"/>
  <c r="AM9" i="44"/>
  <c r="P11" i="44"/>
  <c r="AF11" i="44"/>
  <c r="BH12" i="44"/>
  <c r="AN13" i="44"/>
  <c r="D14" i="44"/>
  <c r="BH14" i="44"/>
  <c r="AX16" i="44"/>
  <c r="BM18" i="44"/>
  <c r="AF22" i="44"/>
  <c r="T23" i="44"/>
  <c r="X24" i="44"/>
  <c r="BD24" i="44"/>
  <c r="AB25" i="44"/>
  <c r="BH25" i="44"/>
  <c r="AF26" i="44"/>
  <c r="AZ27" i="44"/>
  <c r="H28" i="44"/>
  <c r="AN28" i="44"/>
  <c r="BL28" i="44"/>
  <c r="AR29" i="44"/>
  <c r="Z33" i="44"/>
  <c r="BN33" i="44"/>
  <c r="AD34" i="44"/>
  <c r="BF35" i="44"/>
  <c r="V36" i="44"/>
  <c r="BB36" i="44"/>
  <c r="M40" i="44"/>
  <c r="BD41" i="44"/>
  <c r="AU43" i="44"/>
  <c r="S44" i="44"/>
  <c r="AU45" i="44"/>
  <c r="BF46" i="44"/>
  <c r="AD47" i="44"/>
  <c r="AN48" i="44"/>
  <c r="L49" i="44"/>
  <c r="AN50" i="44"/>
  <c r="D51" i="44"/>
  <c r="K53" i="44"/>
  <c r="BO53" i="44"/>
  <c r="AB54" i="44"/>
  <c r="AJ56" i="44"/>
  <c r="AU59" i="44"/>
  <c r="BQ124" i="44"/>
  <c r="AF125" i="44"/>
  <c r="BP126" i="44"/>
  <c r="BD127" i="44"/>
  <c r="AF129" i="44"/>
  <c r="AB130" i="44"/>
  <c r="AA132" i="44"/>
  <c r="G133" i="44"/>
  <c r="AU133" i="44"/>
  <c r="AE135" i="44"/>
  <c r="E137" i="44"/>
  <c r="I138" i="44"/>
  <c r="AB139" i="44"/>
  <c r="BH139" i="44"/>
  <c r="AO143" i="44"/>
  <c r="M8" i="44"/>
  <c r="I9" i="44"/>
  <c r="V10" i="44"/>
  <c r="AX11" i="44"/>
  <c r="F12" i="44"/>
  <c r="F14" i="44"/>
  <c r="AG15" i="44"/>
  <c r="AE17" i="44"/>
  <c r="V21" i="44"/>
  <c r="AH22" i="44"/>
  <c r="BJ25" i="44"/>
  <c r="AT27" i="44"/>
  <c r="AP28" i="44"/>
  <c r="AL29" i="44"/>
  <c r="AH30" i="44"/>
  <c r="AV36" i="44"/>
  <c r="AJ37" i="44"/>
  <c r="AQ102" i="44"/>
  <c r="AN7" i="44"/>
  <c r="AT10" i="44"/>
  <c r="BK17" i="44"/>
  <c r="AH20" i="44"/>
  <c r="F23" i="44"/>
  <c r="Z24" i="44"/>
  <c r="F29" i="44"/>
  <c r="X32" i="44"/>
  <c r="L33" i="44"/>
  <c r="BP33" i="44"/>
  <c r="AN34" i="44"/>
  <c r="T35" i="44"/>
  <c r="A26" i="44"/>
  <c r="C11" i="46"/>
  <c r="C11" i="44" s="1"/>
  <c r="C28" i="46"/>
  <c r="C28" i="44" s="1"/>
  <c r="BD7" i="44"/>
  <c r="AK8" i="44"/>
  <c r="Y9" i="44"/>
  <c r="R11" i="44"/>
  <c r="V12" i="44"/>
  <c r="BJ12" i="44"/>
  <c r="AH13" i="44"/>
  <c r="AX13" i="44"/>
  <c r="V14" i="44"/>
  <c r="D16" i="44"/>
  <c r="AJ16" i="44"/>
  <c r="BP16" i="44"/>
  <c r="AI18" i="44"/>
  <c r="O19" i="44"/>
  <c r="AM19" i="44"/>
  <c r="BK19" i="44"/>
  <c r="BN20" i="44"/>
  <c r="Z22" i="44"/>
  <c r="R24" i="44"/>
  <c r="BN24" i="44"/>
  <c r="AH28" i="44"/>
  <c r="BJ29" i="44"/>
  <c r="Z30" i="44"/>
  <c r="P32" i="44"/>
  <c r="D33" i="44"/>
  <c r="BH33" i="44"/>
  <c r="AF34" i="44"/>
  <c r="L35" i="44"/>
  <c r="BP35" i="44"/>
  <c r="AN36" i="44"/>
  <c r="AB37" i="44"/>
  <c r="AQ39" i="44"/>
  <c r="BB42" i="44"/>
  <c r="AG43" i="44"/>
  <c r="M44" i="44"/>
  <c r="BE45" i="44"/>
  <c r="AB46" i="44"/>
  <c r="P47" i="44"/>
  <c r="AP48" i="44"/>
  <c r="V49" i="44"/>
  <c r="BN50" i="44"/>
  <c r="AG99" i="44"/>
  <c r="BE104" i="44"/>
  <c r="H109" i="44"/>
  <c r="AR110" i="44"/>
  <c r="AK115" i="44"/>
  <c r="X118" i="44"/>
  <c r="S119" i="44"/>
  <c r="K91" i="46"/>
  <c r="K91" i="44"/>
  <c r="S91" i="46"/>
  <c r="S91" i="44"/>
  <c r="AA91" i="46"/>
  <c r="AA91" i="44"/>
  <c r="AI91" i="46"/>
  <c r="AI91" i="44"/>
  <c r="AQ91" i="46"/>
  <c r="AQ91" i="44"/>
  <c r="AY91" i="46"/>
  <c r="AY91" i="44"/>
  <c r="BG91" i="46"/>
  <c r="BG91" i="44"/>
  <c r="G92" i="46"/>
  <c r="G92" i="44"/>
  <c r="O92" i="46"/>
  <c r="O92" i="44"/>
  <c r="W92" i="46"/>
  <c r="W92" i="44"/>
  <c r="AE92" i="46"/>
  <c r="AE92" i="44"/>
  <c r="AM92" i="46"/>
  <c r="AM92" i="44"/>
  <c r="AU92" i="46"/>
  <c r="AU92" i="44"/>
  <c r="BC92" i="46"/>
  <c r="BC92" i="44"/>
  <c r="BK92" i="46"/>
  <c r="BK92" i="44"/>
  <c r="I95" i="46"/>
  <c r="I95" i="44"/>
  <c r="Q95" i="46"/>
  <c r="Q95" i="44"/>
  <c r="Y95" i="46"/>
  <c r="Y95" i="44"/>
  <c r="AG95" i="46"/>
  <c r="AG95" i="44"/>
  <c r="AO95" i="46"/>
  <c r="AO95" i="44"/>
  <c r="AW95" i="46"/>
  <c r="AW95" i="44"/>
  <c r="BE95" i="46"/>
  <c r="BE95" i="44"/>
  <c r="K96" i="46"/>
  <c r="K96" i="44"/>
  <c r="S96" i="46"/>
  <c r="S96" i="44"/>
  <c r="AA96" i="46"/>
  <c r="AA96" i="44"/>
  <c r="AI96" i="46"/>
  <c r="AI96" i="44"/>
  <c r="AQ96" i="46"/>
  <c r="AQ96" i="44"/>
  <c r="AY96" i="46"/>
  <c r="AY96" i="44"/>
  <c r="BG96" i="46"/>
  <c r="BG96" i="44"/>
  <c r="J98" i="46"/>
  <c r="J98" i="44"/>
  <c r="R98" i="46"/>
  <c r="R98" i="44"/>
  <c r="Z98" i="46"/>
  <c r="Z98" i="44"/>
  <c r="AH98" i="46"/>
  <c r="AH98" i="44"/>
  <c r="AP98" i="46"/>
  <c r="AP98" i="44"/>
  <c r="AX98" i="46"/>
  <c r="AX98" i="44"/>
  <c r="BF98" i="46"/>
  <c r="BF98" i="44"/>
  <c r="BN98" i="46"/>
  <c r="BN98" i="44"/>
  <c r="Q99" i="46"/>
  <c r="Q99" i="44"/>
  <c r="Y99" i="46"/>
  <c r="Y99" i="44"/>
  <c r="AO99" i="46"/>
  <c r="AO99" i="44"/>
  <c r="AW99" i="46"/>
  <c r="AW99" i="44"/>
  <c r="BE99" i="46"/>
  <c r="BE99" i="44"/>
  <c r="K100" i="46"/>
  <c r="K100" i="44"/>
  <c r="S100" i="46"/>
  <c r="S100" i="44"/>
  <c r="AA100" i="46"/>
  <c r="AA100" i="44"/>
  <c r="AI100" i="46"/>
  <c r="AI100" i="44"/>
  <c r="AQ100" i="46"/>
  <c r="AQ100" i="44"/>
  <c r="AY100" i="46"/>
  <c r="AY100" i="44"/>
  <c r="BG100" i="46"/>
  <c r="BG100" i="44"/>
  <c r="G101" i="46"/>
  <c r="G101" i="44"/>
  <c r="O101" i="46"/>
  <c r="O101" i="44"/>
  <c r="W101" i="46"/>
  <c r="W101" i="44"/>
  <c r="AE101" i="46"/>
  <c r="AE101" i="44"/>
  <c r="AM101" i="46"/>
  <c r="AM101" i="44"/>
  <c r="AU101" i="46"/>
  <c r="AU101" i="44"/>
  <c r="BC101" i="46"/>
  <c r="BC101" i="44"/>
  <c r="S102" i="46"/>
  <c r="S102" i="44"/>
  <c r="AA102" i="46"/>
  <c r="AA102" i="44"/>
  <c r="AI102" i="46"/>
  <c r="AI102" i="44"/>
  <c r="BG102" i="46"/>
  <c r="BG102" i="44"/>
  <c r="BO102" i="46"/>
  <c r="BO102" i="44"/>
  <c r="I104" i="46"/>
  <c r="I104" i="44"/>
  <c r="Q104" i="46"/>
  <c r="Q104" i="44"/>
  <c r="AG104" i="46"/>
  <c r="AG104" i="44"/>
  <c r="AO104" i="46"/>
  <c r="AO104" i="44"/>
  <c r="AW104" i="46"/>
  <c r="AW104" i="44"/>
  <c r="J105" i="46"/>
  <c r="J105" i="44"/>
  <c r="R105" i="46"/>
  <c r="R105" i="44"/>
  <c r="Z105" i="46"/>
  <c r="Z105" i="44"/>
  <c r="AH105" i="46"/>
  <c r="AH105" i="44"/>
  <c r="AP105" i="46"/>
  <c r="AP105" i="44"/>
  <c r="AX105" i="46"/>
  <c r="AX105" i="44"/>
  <c r="BN105" i="46"/>
  <c r="BN105" i="44"/>
  <c r="E106" i="46"/>
  <c r="E106" i="44"/>
  <c r="M106" i="46"/>
  <c r="M106" i="44"/>
  <c r="AC106" i="46"/>
  <c r="AC106" i="44"/>
  <c r="AK106" i="46"/>
  <c r="AK106" i="44"/>
  <c r="AS106" i="46"/>
  <c r="AS106" i="44"/>
  <c r="BQ106" i="46"/>
  <c r="BQ106" i="44"/>
  <c r="D108" i="46"/>
  <c r="D108" i="44"/>
  <c r="L108" i="46"/>
  <c r="L108" i="44"/>
  <c r="T108" i="46"/>
  <c r="T108" i="44"/>
  <c r="AB108" i="46"/>
  <c r="AB108" i="44"/>
  <c r="AJ108" i="46"/>
  <c r="AJ108" i="44"/>
  <c r="AR108" i="46"/>
  <c r="AR108" i="44"/>
  <c r="AZ108" i="46"/>
  <c r="AZ108" i="44"/>
  <c r="BH108" i="46"/>
  <c r="BH108" i="44"/>
  <c r="BP108" i="46"/>
  <c r="BP108" i="44"/>
  <c r="P109" i="46"/>
  <c r="P109" i="44"/>
  <c r="X109" i="46"/>
  <c r="X109" i="44"/>
  <c r="AN109" i="46"/>
  <c r="AN109" i="44"/>
  <c r="AV109" i="46"/>
  <c r="AV109" i="44"/>
  <c r="BD109" i="46"/>
  <c r="BD109" i="44"/>
  <c r="D110" i="46"/>
  <c r="D110" i="44"/>
  <c r="T110" i="46"/>
  <c r="T110" i="44"/>
  <c r="AB110" i="46"/>
  <c r="AB110" i="44"/>
  <c r="AJ110" i="46"/>
  <c r="AJ110" i="44"/>
  <c r="BH110" i="46"/>
  <c r="BH110" i="44"/>
  <c r="BP110" i="46"/>
  <c r="BP110" i="44"/>
  <c r="H111" i="46"/>
  <c r="H111" i="44"/>
  <c r="P111" i="46"/>
  <c r="P111" i="44"/>
  <c r="AN111" i="46"/>
  <c r="AN111" i="44"/>
  <c r="AV111" i="46"/>
  <c r="AV111" i="44"/>
  <c r="BL111" i="46"/>
  <c r="BL111" i="44"/>
  <c r="F113" i="46"/>
  <c r="F113" i="44"/>
  <c r="N113" i="46"/>
  <c r="N113" i="44"/>
  <c r="V113" i="46"/>
  <c r="V113" i="44"/>
  <c r="AT113" i="46"/>
  <c r="AT113" i="44"/>
  <c r="BB113" i="46"/>
  <c r="BB113" i="44"/>
  <c r="Y114" i="46"/>
  <c r="Y114" i="44"/>
  <c r="AG114" i="46"/>
  <c r="AG114" i="44"/>
  <c r="AW114" i="46"/>
  <c r="AW114" i="44"/>
  <c r="BE114" i="46"/>
  <c r="BE114" i="44"/>
  <c r="E115" i="46"/>
  <c r="E115" i="44"/>
  <c r="U115" i="46"/>
  <c r="U115" i="44"/>
  <c r="AC115" i="46"/>
  <c r="AC115" i="44"/>
  <c r="BA115" i="46"/>
  <c r="BA115" i="44"/>
  <c r="BI115" i="46"/>
  <c r="BI115" i="44"/>
  <c r="I116" i="46"/>
  <c r="I116" i="44"/>
  <c r="Q116" i="46"/>
  <c r="Q116" i="44"/>
  <c r="AG116" i="46"/>
  <c r="AG116" i="44"/>
  <c r="AO116" i="46"/>
  <c r="AO116" i="44"/>
  <c r="BE116" i="46"/>
  <c r="BE116" i="44"/>
  <c r="BM116" i="46"/>
  <c r="BM116" i="44"/>
  <c r="D117" i="46"/>
  <c r="D117" i="44"/>
  <c r="L117" i="46"/>
  <c r="L117" i="44"/>
  <c r="AB117" i="46"/>
  <c r="AB117" i="44"/>
  <c r="AJ117" i="46"/>
  <c r="AJ117" i="44"/>
  <c r="AR117" i="46"/>
  <c r="AR117" i="44"/>
  <c r="AZ117" i="46"/>
  <c r="AZ117" i="44"/>
  <c r="BH117" i="46"/>
  <c r="BH117" i="44"/>
  <c r="BP117" i="46"/>
  <c r="BP117" i="44"/>
  <c r="H118" i="46"/>
  <c r="H118" i="44"/>
  <c r="P118" i="46"/>
  <c r="P118" i="44"/>
  <c r="AF118" i="46"/>
  <c r="AF118" i="44"/>
  <c r="AN118" i="46"/>
  <c r="AN118" i="44"/>
  <c r="BD118" i="46"/>
  <c r="BD118" i="44"/>
  <c r="BL118" i="46"/>
  <c r="BL118" i="44"/>
  <c r="K119" i="46"/>
  <c r="K119" i="44"/>
  <c r="AA119" i="46"/>
  <c r="AA119" i="44"/>
  <c r="AI119" i="46"/>
  <c r="AI119" i="44"/>
  <c r="AQ119" i="46"/>
  <c r="AQ119" i="44"/>
  <c r="BG119" i="46"/>
  <c r="BG119" i="44"/>
  <c r="G120" i="46"/>
  <c r="G120" i="44"/>
  <c r="O120" i="46"/>
  <c r="O120" i="44"/>
  <c r="W120" i="46"/>
  <c r="W120" i="44"/>
  <c r="AE120" i="46"/>
  <c r="AE120" i="44"/>
  <c r="AM120" i="46"/>
  <c r="AM120" i="44"/>
  <c r="AU120" i="46"/>
  <c r="AU120" i="44"/>
  <c r="BC120" i="46"/>
  <c r="BC120" i="44"/>
  <c r="BK120" i="46"/>
  <c r="BK120" i="44"/>
  <c r="K121" i="46"/>
  <c r="K121" i="44"/>
  <c r="S121" i="46"/>
  <c r="S121" i="44"/>
  <c r="AA121" i="46"/>
  <c r="AA121" i="44"/>
  <c r="AI121" i="46"/>
  <c r="AI121" i="44"/>
  <c r="AQ121" i="46"/>
  <c r="AQ121" i="44"/>
  <c r="BO121" i="46"/>
  <c r="BO121" i="44"/>
  <c r="G122" i="46"/>
  <c r="G122" i="44"/>
  <c r="AE122" i="46"/>
  <c r="AE122" i="44"/>
  <c r="AM122" i="46"/>
  <c r="AM122" i="44"/>
  <c r="AU122" i="46"/>
  <c r="AU122" i="44"/>
  <c r="BC122" i="46"/>
  <c r="BC122" i="44"/>
  <c r="R123" i="46"/>
  <c r="R123" i="44"/>
  <c r="Z123" i="46"/>
  <c r="Z123" i="44"/>
  <c r="AP123" i="46"/>
  <c r="AP123" i="44"/>
  <c r="AX123" i="46"/>
  <c r="AX123" i="44"/>
  <c r="BF123" i="46"/>
  <c r="BF123" i="44"/>
  <c r="BN123" i="46"/>
  <c r="BN123" i="44"/>
  <c r="F124" i="46"/>
  <c r="F124" i="44"/>
  <c r="N124" i="46"/>
  <c r="N124" i="44"/>
  <c r="AD124" i="46"/>
  <c r="AD124" i="44"/>
  <c r="AL124" i="46"/>
  <c r="AL124" i="44"/>
  <c r="BJ124" i="46"/>
  <c r="BJ124" i="44"/>
  <c r="I125" i="46"/>
  <c r="I125" i="44"/>
  <c r="Y125" i="46"/>
  <c r="Y125" i="44"/>
  <c r="AG125" i="46"/>
  <c r="AG125" i="44"/>
  <c r="AO125" i="46"/>
  <c r="AO125" i="44"/>
  <c r="AW125" i="46"/>
  <c r="AW125" i="44"/>
  <c r="M126" i="46"/>
  <c r="M126" i="44"/>
  <c r="U126" i="46"/>
  <c r="U126" i="44"/>
  <c r="AC126" i="46"/>
  <c r="AC126" i="44"/>
  <c r="AK126" i="46"/>
  <c r="AK126" i="44"/>
  <c r="BA126" i="46"/>
  <c r="BA126" i="44"/>
  <c r="BI126" i="46"/>
  <c r="BI126" i="44"/>
  <c r="I127" i="46"/>
  <c r="I127" i="44"/>
  <c r="Q127" i="46"/>
  <c r="Q127" i="44"/>
  <c r="Y127" i="46"/>
  <c r="Y127" i="44"/>
  <c r="AG127" i="46"/>
  <c r="AG127" i="44"/>
  <c r="AO127" i="46"/>
  <c r="AO127" i="44"/>
  <c r="AW127" i="46"/>
  <c r="AW127" i="44"/>
  <c r="BE127" i="46"/>
  <c r="BE127" i="44"/>
  <c r="BM127" i="46"/>
  <c r="BM127" i="44"/>
  <c r="M128" i="46"/>
  <c r="M128" i="44"/>
  <c r="U128" i="46"/>
  <c r="U128" i="44"/>
  <c r="AS128" i="46"/>
  <c r="AS128" i="44"/>
  <c r="BA128" i="46"/>
  <c r="BA128" i="44"/>
  <c r="BI128" i="46"/>
  <c r="BI128" i="44"/>
  <c r="I129" i="46"/>
  <c r="I129" i="44"/>
  <c r="Y129" i="46"/>
  <c r="Y129" i="44"/>
  <c r="AG129" i="46"/>
  <c r="AG129" i="44"/>
  <c r="AO129" i="46"/>
  <c r="AO129" i="44"/>
  <c r="AW129" i="46"/>
  <c r="AW129" i="44"/>
  <c r="BM129" i="46"/>
  <c r="BM129" i="44"/>
  <c r="M130" i="46"/>
  <c r="M130" i="44"/>
  <c r="U130" i="46"/>
  <c r="U130" i="44"/>
  <c r="AC130" i="46"/>
  <c r="AC130" i="44"/>
  <c r="AK130" i="46"/>
  <c r="AK130" i="44"/>
  <c r="BA130" i="46"/>
  <c r="BA130" i="44"/>
  <c r="BI130" i="46"/>
  <c r="BI130" i="44"/>
  <c r="H131" i="46"/>
  <c r="H131" i="44"/>
  <c r="AT54" i="46"/>
  <c r="AT54" i="44"/>
  <c r="F56" i="46"/>
  <c r="F56" i="44"/>
  <c r="N56" i="46"/>
  <c r="N56" i="44"/>
  <c r="V56" i="46"/>
  <c r="V56" i="44"/>
  <c r="AD56" i="46"/>
  <c r="AD56" i="44"/>
  <c r="AL56" i="46"/>
  <c r="AL56" i="44"/>
  <c r="AT56" i="46"/>
  <c r="AT56" i="44"/>
  <c r="BB56" i="46"/>
  <c r="BB56" i="44"/>
  <c r="BJ56" i="46"/>
  <c r="BJ56" i="44"/>
  <c r="AD58" i="46"/>
  <c r="AD58" i="44"/>
  <c r="AL58" i="46"/>
  <c r="AL58" i="44"/>
  <c r="AT58" i="46"/>
  <c r="AT58" i="44"/>
  <c r="BB58" i="46"/>
  <c r="BB58" i="44"/>
  <c r="BJ58" i="46"/>
  <c r="BJ58" i="44"/>
  <c r="I59" i="46"/>
  <c r="I59" i="44"/>
  <c r="C15" i="46"/>
  <c r="C15" i="44" s="1"/>
  <c r="X7" i="44"/>
  <c r="Q9" i="44"/>
  <c r="N10" i="44"/>
  <c r="J11" i="44"/>
  <c r="Z13" i="44"/>
  <c r="AP13" i="44"/>
  <c r="BJ14" i="44"/>
  <c r="BM15" i="44"/>
  <c r="O17" i="44"/>
  <c r="AU17" i="44"/>
  <c r="AY18" i="44"/>
  <c r="AE19" i="44"/>
  <c r="J20" i="44"/>
  <c r="AX20" i="44"/>
  <c r="R22" i="44"/>
  <c r="BF22" i="44"/>
  <c r="AT23" i="44"/>
  <c r="F27" i="44"/>
  <c r="BF28" i="44"/>
  <c r="J30" i="44"/>
  <c r="BF30" i="44"/>
  <c r="BD32" i="44"/>
  <c r="AJ33" i="44"/>
  <c r="H34" i="44"/>
  <c r="BL34" i="44"/>
  <c r="AR35" i="44"/>
  <c r="X36" i="44"/>
  <c r="D37" i="44"/>
  <c r="BP37" i="44"/>
  <c r="AA39" i="44"/>
  <c r="G40" i="44"/>
  <c r="O40" i="44"/>
  <c r="W40" i="44"/>
  <c r="AE40" i="44"/>
  <c r="AM40" i="44"/>
  <c r="AU40" i="44"/>
  <c r="BC40" i="44"/>
  <c r="BK40" i="44"/>
  <c r="AD42" i="44"/>
  <c r="I43" i="44"/>
  <c r="BA44" i="44"/>
  <c r="AG45" i="44"/>
  <c r="D46" i="44"/>
  <c r="BP46" i="44"/>
  <c r="BD47" i="44"/>
  <c r="R48" i="44"/>
  <c r="BJ49" i="44"/>
  <c r="AP50" i="44"/>
  <c r="BA106" i="44"/>
  <c r="AF109" i="44"/>
  <c r="AF111" i="44"/>
  <c r="T117" i="44"/>
  <c r="AV118" i="44"/>
  <c r="BK122" i="44"/>
  <c r="V124" i="44"/>
  <c r="A13" i="44"/>
  <c r="A22" i="44"/>
  <c r="C24" i="46"/>
  <c r="C24" i="44" s="1"/>
  <c r="AV7" i="44"/>
  <c r="U8" i="44"/>
  <c r="BQ8" i="44"/>
  <c r="F10" i="44"/>
  <c r="BB10" i="44"/>
  <c r="N12" i="44"/>
  <c r="BF13" i="44"/>
  <c r="N14" i="44"/>
  <c r="Q15" i="44"/>
  <c r="AO15" i="44"/>
  <c r="T16" i="44"/>
  <c r="AZ16" i="44"/>
  <c r="AA18" i="44"/>
  <c r="F21" i="44"/>
  <c r="AL21" i="44"/>
  <c r="J22" i="44"/>
  <c r="V23" i="44"/>
  <c r="AP24" i="44"/>
  <c r="AT25" i="44"/>
  <c r="AD27" i="44"/>
  <c r="BB27" i="44"/>
  <c r="AX30" i="44"/>
  <c r="AV32" i="44"/>
  <c r="AB33" i="44"/>
  <c r="P36" i="44"/>
  <c r="BH37" i="44"/>
  <c r="S39" i="44"/>
  <c r="K93" i="44"/>
  <c r="S93" i="44"/>
  <c r="AA93" i="44"/>
  <c r="AI93" i="44"/>
  <c r="AQ93" i="44"/>
  <c r="AY93" i="44"/>
  <c r="BG93" i="44"/>
  <c r="BO93" i="44"/>
  <c r="BL109" i="44"/>
  <c r="X111" i="44"/>
  <c r="Q114" i="44"/>
  <c r="Y116" i="44"/>
  <c r="BG121" i="44"/>
  <c r="W122" i="44"/>
  <c r="BL7" i="44"/>
  <c r="AS8" i="44"/>
  <c r="AG9" i="44"/>
  <c r="AD10" i="44"/>
  <c r="Z11" i="44"/>
  <c r="BF11" i="44"/>
  <c r="AD12" i="44"/>
  <c r="R13" i="44"/>
  <c r="AD14" i="44"/>
  <c r="I15" i="44"/>
  <c r="G17" i="44"/>
  <c r="AM17" i="44"/>
  <c r="W19" i="44"/>
  <c r="AP20" i="44"/>
  <c r="AX22" i="44"/>
  <c r="N23" i="44"/>
  <c r="F25" i="44"/>
  <c r="N25" i="44"/>
  <c r="V25" i="44"/>
  <c r="AD25" i="44"/>
  <c r="AL25" i="44"/>
  <c r="J28" i="44"/>
  <c r="AX28" i="44"/>
  <c r="N29" i="44"/>
  <c r="AT29" i="44"/>
  <c r="AN32" i="44"/>
  <c r="T33" i="44"/>
  <c r="BD34" i="44"/>
  <c r="AJ35" i="44"/>
  <c r="H36" i="44"/>
  <c r="BL36" i="44"/>
  <c r="AZ37" i="44"/>
  <c r="K39" i="44"/>
  <c r="I99" i="44"/>
  <c r="E103" i="44"/>
  <c r="M103" i="44"/>
  <c r="U103" i="44"/>
  <c r="AC103" i="44"/>
  <c r="AK103" i="44"/>
  <c r="AS103" i="44"/>
  <c r="BA103" i="44"/>
  <c r="BI103" i="44"/>
  <c r="BQ103" i="44"/>
  <c r="I114" i="44"/>
  <c r="M115" i="44"/>
  <c r="AY121" i="44"/>
  <c r="O122" i="44"/>
  <c r="BB124" i="44"/>
  <c r="D134" i="44"/>
  <c r="AQ136" i="44"/>
  <c r="M139" i="44"/>
  <c r="AI141" i="44"/>
  <c r="X131" i="44"/>
  <c r="AI136" i="44"/>
  <c r="AP138" i="44"/>
  <c r="E139" i="44"/>
  <c r="AA141" i="44"/>
  <c r="AJ146" i="44"/>
  <c r="K150" i="44"/>
  <c r="S150" i="44"/>
  <c r="AA150" i="44"/>
  <c r="AI150" i="44"/>
  <c r="AQ150" i="44"/>
  <c r="AY150" i="44"/>
  <c r="BG150" i="44"/>
  <c r="BO150" i="44"/>
  <c r="Q154" i="44"/>
  <c r="AF131" i="46"/>
  <c r="AF131" i="44"/>
  <c r="BD131" i="46"/>
  <c r="BD131" i="44"/>
  <c r="BL131" i="46"/>
  <c r="BL131" i="44"/>
  <c r="AB132" i="46"/>
  <c r="AB132" i="44"/>
  <c r="AJ132" i="46"/>
  <c r="AJ132" i="44"/>
  <c r="AR132" i="46"/>
  <c r="AR132" i="44"/>
  <c r="AZ132" i="46"/>
  <c r="AZ132" i="44"/>
  <c r="BH132" i="46"/>
  <c r="BH132" i="44"/>
  <c r="BP132" i="46"/>
  <c r="BP132" i="44"/>
  <c r="P133" i="46"/>
  <c r="P133" i="44"/>
  <c r="AN133" i="46"/>
  <c r="AN133" i="44"/>
  <c r="AV133" i="46"/>
  <c r="AV133" i="44"/>
  <c r="BD133" i="46"/>
  <c r="BD133" i="44"/>
  <c r="L134" i="46"/>
  <c r="L134" i="44"/>
  <c r="T134" i="46"/>
  <c r="T134" i="44"/>
  <c r="AB134" i="46"/>
  <c r="AB134" i="44"/>
  <c r="AJ134" i="46"/>
  <c r="AJ134" i="44"/>
  <c r="AR134" i="46"/>
  <c r="AR134" i="44"/>
  <c r="BP134" i="46"/>
  <c r="BP134" i="44"/>
  <c r="P135" i="46"/>
  <c r="P135" i="44"/>
  <c r="AN135" i="46"/>
  <c r="AN135" i="44"/>
  <c r="AV135" i="46"/>
  <c r="AV135" i="44"/>
  <c r="BD135" i="46"/>
  <c r="BD135" i="44"/>
  <c r="K136" i="46"/>
  <c r="K136" i="44"/>
  <c r="S136" i="46"/>
  <c r="S136" i="44"/>
  <c r="AA136" i="46"/>
  <c r="AA136" i="44"/>
  <c r="AY136" i="46"/>
  <c r="AY136" i="44"/>
  <c r="N137" i="46"/>
  <c r="N137" i="44"/>
  <c r="V137" i="46"/>
  <c r="V137" i="44"/>
  <c r="AD137" i="46"/>
  <c r="AD137" i="44"/>
  <c r="AL137" i="46"/>
  <c r="AL137" i="44"/>
  <c r="AT137" i="46"/>
  <c r="AT137" i="44"/>
  <c r="J138" i="46"/>
  <c r="J138" i="44"/>
  <c r="R138" i="46"/>
  <c r="R138" i="44"/>
  <c r="Z138" i="46"/>
  <c r="Z138" i="44"/>
  <c r="AX138" i="46"/>
  <c r="AX138" i="44"/>
  <c r="U139" i="46"/>
  <c r="U139" i="44"/>
  <c r="AS139" i="46"/>
  <c r="AS139" i="44"/>
  <c r="BA139" i="46"/>
  <c r="BA139" i="44"/>
  <c r="Y140" i="46"/>
  <c r="Y140" i="44"/>
  <c r="AG140" i="46"/>
  <c r="AG140" i="44"/>
  <c r="BE140" i="46"/>
  <c r="BE140" i="44"/>
  <c r="S141" i="46"/>
  <c r="S141" i="44"/>
  <c r="AQ141" i="46"/>
  <c r="AQ141" i="44"/>
  <c r="AY141" i="46"/>
  <c r="AY141" i="44"/>
  <c r="BG141" i="46"/>
  <c r="BG141" i="44"/>
  <c r="O142" i="46"/>
  <c r="O142" i="44"/>
  <c r="W142" i="46"/>
  <c r="W142" i="44"/>
  <c r="AE142" i="46"/>
  <c r="AE142" i="44"/>
  <c r="AM142" i="46"/>
  <c r="AM142" i="44"/>
  <c r="AU142" i="46"/>
  <c r="AU142" i="44"/>
  <c r="R143" i="46"/>
  <c r="R143" i="44"/>
  <c r="AP143" i="46"/>
  <c r="AP143" i="44"/>
  <c r="AX143" i="46"/>
  <c r="AX143" i="44"/>
  <c r="BF143" i="46"/>
  <c r="BF143" i="44"/>
  <c r="M144" i="46"/>
  <c r="M144" i="44"/>
  <c r="U144" i="46"/>
  <c r="U144" i="44"/>
  <c r="AC144" i="46"/>
  <c r="AC144" i="44"/>
  <c r="BA144" i="46"/>
  <c r="BA144" i="44"/>
  <c r="BQ144" i="46"/>
  <c r="BQ144" i="44"/>
  <c r="X145" i="46"/>
  <c r="X145" i="44"/>
  <c r="AF145" i="46"/>
  <c r="AF145" i="44"/>
  <c r="AN145" i="46"/>
  <c r="AN145" i="44"/>
  <c r="AV145" i="46"/>
  <c r="AV145" i="44"/>
  <c r="BD145" i="46"/>
  <c r="BD145" i="44"/>
  <c r="L146" i="46"/>
  <c r="L146" i="44"/>
  <c r="T146" i="46"/>
  <c r="T146" i="44"/>
  <c r="AB146" i="46"/>
  <c r="AB146" i="44"/>
  <c r="AZ146" i="46"/>
  <c r="AZ146" i="44"/>
  <c r="H147" i="46"/>
  <c r="H147" i="44"/>
  <c r="AF147" i="46"/>
  <c r="AF147" i="44"/>
  <c r="BD147" i="46"/>
  <c r="BD147" i="44"/>
  <c r="BL147" i="46"/>
  <c r="BL147" i="44"/>
  <c r="D148" i="46"/>
  <c r="D148" i="44"/>
  <c r="L148" i="46"/>
  <c r="L148" i="44"/>
  <c r="T148" i="46"/>
  <c r="T148" i="44"/>
  <c r="AB148" i="46"/>
  <c r="AB148" i="44"/>
  <c r="AJ148" i="46"/>
  <c r="AJ148" i="44"/>
  <c r="AR148" i="46"/>
  <c r="AR148" i="44"/>
  <c r="AZ148" i="46"/>
  <c r="AZ148" i="44"/>
  <c r="BH148" i="46"/>
  <c r="BH148" i="44"/>
  <c r="BP148" i="46"/>
  <c r="BP148" i="44"/>
  <c r="G149" i="46"/>
  <c r="G149" i="44"/>
  <c r="O149" i="46"/>
  <c r="O149" i="44"/>
  <c r="AM149" i="46"/>
  <c r="AM149" i="44"/>
  <c r="BK149" i="46"/>
  <c r="BK149" i="44"/>
  <c r="J152" i="46"/>
  <c r="J152" i="44"/>
  <c r="R152" i="46"/>
  <c r="R152" i="44"/>
  <c r="Z152" i="46"/>
  <c r="Z152" i="44"/>
  <c r="AP152" i="46"/>
  <c r="AP152" i="44"/>
  <c r="BN152" i="46"/>
  <c r="BN152" i="44"/>
  <c r="Y154" i="46"/>
  <c r="Y154" i="44"/>
  <c r="AG154" i="46"/>
  <c r="AG154" i="44"/>
  <c r="AO154" i="46"/>
  <c r="AO154" i="44"/>
  <c r="AW154" i="46"/>
  <c r="AW154" i="44"/>
  <c r="BE154" i="46"/>
  <c r="BE154" i="44"/>
  <c r="BM154" i="46"/>
  <c r="BM154" i="44"/>
  <c r="E155" i="46"/>
  <c r="E155" i="44"/>
  <c r="M155" i="46"/>
  <c r="M155" i="44"/>
  <c r="U155" i="46"/>
  <c r="U155" i="44"/>
  <c r="AC155" i="46"/>
  <c r="AC155" i="44"/>
  <c r="AK155" i="46"/>
  <c r="AK155" i="44"/>
  <c r="AS155" i="46"/>
  <c r="AS155" i="44"/>
  <c r="BA155" i="46"/>
  <c r="BA155" i="44"/>
  <c r="BI155" i="46"/>
  <c r="BI155" i="44"/>
  <c r="BQ155" i="46"/>
  <c r="BQ155" i="44"/>
  <c r="H156" i="46"/>
  <c r="H156" i="44"/>
  <c r="P156" i="46"/>
  <c r="P156" i="44"/>
  <c r="AF156" i="46"/>
  <c r="AF156" i="44"/>
  <c r="AN156" i="46"/>
  <c r="AN156" i="44"/>
  <c r="AV156" i="46"/>
  <c r="AV156" i="44"/>
  <c r="K157" i="46"/>
  <c r="K157" i="44"/>
  <c r="S157" i="46"/>
  <c r="S157" i="44"/>
  <c r="AA157" i="46"/>
  <c r="AA157" i="44"/>
  <c r="AI157" i="46"/>
  <c r="AI157" i="44"/>
  <c r="AQ157" i="46"/>
  <c r="AQ157" i="44"/>
  <c r="AY157" i="46"/>
  <c r="AY157" i="44"/>
  <c r="BG157" i="46"/>
  <c r="BG157" i="44"/>
  <c r="BO157" i="46"/>
  <c r="BO157" i="44"/>
  <c r="F158" i="46"/>
  <c r="F158" i="44"/>
  <c r="N158" i="46"/>
  <c r="N158" i="44"/>
  <c r="V158" i="46"/>
  <c r="V158" i="44"/>
  <c r="AD158" i="46"/>
  <c r="AD158" i="44"/>
  <c r="AL158" i="46"/>
  <c r="AL158" i="44"/>
  <c r="AT158" i="46"/>
  <c r="AT158" i="44"/>
  <c r="BB158" i="46"/>
  <c r="BB158" i="44"/>
  <c r="BJ158" i="46"/>
  <c r="BJ158" i="44"/>
  <c r="H161" i="46"/>
  <c r="H161" i="44"/>
  <c r="P161" i="46"/>
  <c r="P161" i="44"/>
  <c r="X161" i="46"/>
  <c r="X161" i="44"/>
  <c r="AF161" i="46"/>
  <c r="AF161" i="44"/>
  <c r="AN161" i="46"/>
  <c r="AN161" i="44"/>
  <c r="AV161" i="46"/>
  <c r="AV161" i="44"/>
  <c r="BD161" i="46"/>
  <c r="BD161" i="44"/>
  <c r="BL161" i="46"/>
  <c r="BL161" i="44"/>
  <c r="E163" i="46"/>
  <c r="E163" i="44"/>
  <c r="M163" i="46"/>
  <c r="M163" i="44"/>
  <c r="U163" i="46"/>
  <c r="U163" i="44"/>
  <c r="AC163" i="46"/>
  <c r="AC163" i="44"/>
  <c r="AK163" i="46"/>
  <c r="AK163" i="44"/>
  <c r="AS163" i="46"/>
  <c r="AS163" i="44"/>
  <c r="BA163" i="46"/>
  <c r="BA163" i="44"/>
  <c r="BI163" i="46"/>
  <c r="BI163" i="44"/>
  <c r="BQ163" i="46"/>
  <c r="BQ163" i="44"/>
  <c r="I164" i="46"/>
  <c r="I164" i="44"/>
  <c r="Q164" i="46"/>
  <c r="Q164" i="44"/>
  <c r="Y164" i="46"/>
  <c r="Y164" i="44"/>
  <c r="AG164" i="46"/>
  <c r="AG164" i="44"/>
  <c r="AO164" i="46"/>
  <c r="AO164" i="44"/>
  <c r="AW164" i="46"/>
  <c r="AW164" i="44"/>
  <c r="BE164" i="46"/>
  <c r="BE164" i="44"/>
  <c r="BM164" i="46"/>
  <c r="BM164" i="44"/>
  <c r="K165" i="46"/>
  <c r="K165" i="44"/>
  <c r="S165" i="46"/>
  <c r="S165" i="44"/>
  <c r="AA165" i="46"/>
  <c r="AA165" i="44"/>
  <c r="AI165" i="46"/>
  <c r="AI165" i="44"/>
  <c r="AQ165" i="46"/>
  <c r="AQ165" i="44"/>
  <c r="AY165" i="46"/>
  <c r="AY165" i="44"/>
  <c r="BG165" i="46"/>
  <c r="BG165" i="44"/>
  <c r="G166" i="46"/>
  <c r="G166" i="44"/>
  <c r="O166" i="46"/>
  <c r="O166" i="44"/>
  <c r="W166" i="46"/>
  <c r="W166" i="44"/>
  <c r="AE166" i="46"/>
  <c r="AE166" i="44"/>
  <c r="AM166" i="46"/>
  <c r="AM166" i="44"/>
  <c r="AU166" i="46"/>
  <c r="AU166" i="44"/>
  <c r="BC166" i="46"/>
  <c r="BC166" i="44"/>
  <c r="BK166" i="46"/>
  <c r="BK166" i="44"/>
  <c r="E167" i="46"/>
  <c r="E167" i="44"/>
  <c r="M167" i="46"/>
  <c r="M167" i="44"/>
  <c r="U167" i="46"/>
  <c r="U167" i="44"/>
  <c r="AC167" i="46"/>
  <c r="AC167" i="44"/>
  <c r="AK167" i="46"/>
  <c r="AK167" i="44"/>
  <c r="AS167" i="46"/>
  <c r="AS167" i="44"/>
  <c r="BA167" i="46"/>
  <c r="BA167" i="44"/>
  <c r="BI167" i="46"/>
  <c r="BI167" i="44"/>
  <c r="BQ167" i="46"/>
  <c r="BQ167" i="44"/>
  <c r="D169" i="46"/>
  <c r="D169" i="44"/>
  <c r="L169" i="46"/>
  <c r="L169" i="44"/>
  <c r="T169" i="46"/>
  <c r="T169" i="44"/>
  <c r="AB169" i="46"/>
  <c r="AB169" i="44"/>
  <c r="AJ169" i="46"/>
  <c r="AJ169" i="44"/>
  <c r="AR169" i="46"/>
  <c r="AR169" i="44"/>
  <c r="AZ169" i="46"/>
  <c r="AZ169" i="44"/>
  <c r="BH169" i="46"/>
  <c r="BH169" i="44"/>
  <c r="BP169" i="46"/>
  <c r="BP169" i="44"/>
  <c r="H170" i="46"/>
  <c r="H170" i="44"/>
  <c r="P170" i="46"/>
  <c r="P170" i="44"/>
  <c r="X170" i="46"/>
  <c r="X170" i="44"/>
  <c r="AF170" i="46"/>
  <c r="AF170" i="44"/>
  <c r="AN170" i="46"/>
  <c r="AN170" i="44"/>
  <c r="AV170" i="46"/>
  <c r="AV170" i="44"/>
  <c r="BD170" i="46"/>
  <c r="BD170" i="44"/>
  <c r="BL170" i="46"/>
  <c r="BL170" i="44"/>
  <c r="F171" i="46"/>
  <c r="F171" i="44"/>
  <c r="N171" i="46"/>
  <c r="N171" i="44"/>
  <c r="V171" i="46"/>
  <c r="V171" i="44"/>
  <c r="AD171" i="46"/>
  <c r="AD171" i="44"/>
  <c r="AL171" i="46"/>
  <c r="AL171" i="44"/>
  <c r="AT171" i="46"/>
  <c r="AT171" i="44"/>
  <c r="BB171" i="46"/>
  <c r="BB171" i="44"/>
  <c r="J172" i="46"/>
  <c r="J172" i="44"/>
  <c r="R172" i="46"/>
  <c r="R172" i="44"/>
  <c r="Z172" i="46"/>
  <c r="Z172" i="44"/>
  <c r="AH172" i="46"/>
  <c r="AH172" i="44"/>
  <c r="AP172" i="46"/>
  <c r="AP172" i="44"/>
  <c r="AX172" i="46"/>
  <c r="AX172" i="44"/>
  <c r="BF172" i="46"/>
  <c r="BF172" i="44"/>
  <c r="BN172" i="46"/>
  <c r="BN172" i="44"/>
  <c r="D173" i="46"/>
  <c r="D173" i="44"/>
  <c r="L173" i="46"/>
  <c r="L173" i="44"/>
  <c r="T173" i="46"/>
  <c r="T173" i="44"/>
  <c r="AB173" i="46"/>
  <c r="AB173" i="44"/>
  <c r="AJ173" i="46"/>
  <c r="AJ173" i="44"/>
  <c r="AR173" i="46"/>
  <c r="AR173" i="44"/>
  <c r="AZ173" i="46"/>
  <c r="AZ173" i="44"/>
  <c r="BH173" i="46"/>
  <c r="BH173" i="44"/>
  <c r="BP173" i="46"/>
  <c r="BP173" i="44"/>
  <c r="H174" i="46"/>
  <c r="H174" i="44"/>
  <c r="P174" i="46"/>
  <c r="P174" i="44"/>
  <c r="E60" i="44"/>
  <c r="M60" i="44"/>
  <c r="U60" i="44"/>
  <c r="BH134" i="44"/>
  <c r="X135" i="44"/>
  <c r="BL135" i="44"/>
  <c r="BB137" i="44"/>
  <c r="AK139" i="44"/>
  <c r="I140" i="44"/>
  <c r="K141" i="44"/>
  <c r="BI144" i="44"/>
  <c r="BP146" i="44"/>
  <c r="E153" i="44"/>
  <c r="M153" i="44"/>
  <c r="U153" i="44"/>
  <c r="AC153" i="44"/>
  <c r="AK153" i="44"/>
  <c r="AS153" i="44"/>
  <c r="BA153" i="44"/>
  <c r="BI153" i="44"/>
  <c r="BQ153" i="44"/>
  <c r="AV131" i="44"/>
  <c r="AZ134" i="44"/>
  <c r="BG136" i="44"/>
  <c r="BN138" i="44"/>
  <c r="AC139" i="44"/>
  <c r="AW140" i="44"/>
  <c r="BH146" i="44"/>
  <c r="Q59" i="44"/>
  <c r="Y59" i="44"/>
  <c r="AG59" i="44"/>
  <c r="AO59" i="44"/>
  <c r="AW59" i="44"/>
  <c r="BE59" i="44"/>
  <c r="BM59" i="44"/>
  <c r="AN131" i="44"/>
  <c r="D132" i="44"/>
  <c r="L132" i="44"/>
  <c r="T132" i="44"/>
  <c r="H133" i="44"/>
  <c r="BF138" i="44"/>
  <c r="BQ139" i="44"/>
  <c r="AO140" i="44"/>
  <c r="G142" i="44"/>
  <c r="J143" i="44"/>
  <c r="P145" i="44"/>
  <c r="X147" i="44"/>
  <c r="BC149" i="44"/>
  <c r="F151" i="44"/>
  <c r="N151" i="44"/>
  <c r="V151" i="44"/>
  <c r="AD151" i="44"/>
  <c r="AL151" i="44"/>
  <c r="AT151" i="44"/>
  <c r="BB151" i="44"/>
  <c r="BJ151" i="44"/>
  <c r="AH152" i="44"/>
  <c r="F181" i="44"/>
  <c r="N181" i="44"/>
  <c r="V181" i="44"/>
  <c r="AD181" i="44"/>
  <c r="AL181" i="44"/>
  <c r="AT181" i="44"/>
  <c r="BB181" i="44"/>
  <c r="BJ181" i="44"/>
  <c r="J182" i="46"/>
  <c r="J182" i="44"/>
  <c r="R182" i="46"/>
  <c r="R182" i="44"/>
  <c r="Z182" i="46"/>
  <c r="Z182" i="44"/>
  <c r="AH182" i="46"/>
  <c r="AH182" i="44"/>
  <c r="AP182" i="46"/>
  <c r="AP182" i="44"/>
  <c r="AX182" i="46"/>
  <c r="AX182" i="44"/>
  <c r="BF182" i="46"/>
  <c r="BF182" i="44"/>
  <c r="BN182" i="46"/>
  <c r="BN182" i="44"/>
  <c r="AL183" i="46"/>
  <c r="AL183" i="44"/>
  <c r="AT183" i="46"/>
  <c r="AT183" i="44"/>
  <c r="BB183" i="46"/>
  <c r="BB183" i="44"/>
  <c r="BJ183" i="46"/>
  <c r="BJ183" i="44"/>
  <c r="J184" i="46"/>
  <c r="J184" i="44"/>
  <c r="R184" i="46"/>
  <c r="R184" i="44"/>
  <c r="Z184" i="46"/>
  <c r="Z184" i="44"/>
  <c r="AH184" i="46"/>
  <c r="AH184" i="44"/>
  <c r="AP184" i="46"/>
  <c r="AP184" i="44"/>
  <c r="AX184" i="46"/>
  <c r="AX184" i="44"/>
  <c r="BF184" i="46"/>
  <c r="BF184" i="44"/>
  <c r="BN184" i="46"/>
  <c r="BN184" i="44"/>
  <c r="E187" i="46"/>
  <c r="E187" i="44"/>
  <c r="M187" i="46"/>
  <c r="M187" i="44"/>
  <c r="U187" i="46"/>
  <c r="U187" i="44"/>
  <c r="AC187" i="46"/>
  <c r="AC187" i="44"/>
  <c r="AK187" i="46"/>
  <c r="AK187" i="44"/>
  <c r="AS187" i="46"/>
  <c r="AS187" i="44"/>
  <c r="BA187" i="46"/>
  <c r="BA187" i="44"/>
  <c r="BI187" i="46"/>
  <c r="BI187" i="44"/>
  <c r="BQ187" i="46"/>
  <c r="BQ187" i="44"/>
  <c r="D189" i="46"/>
  <c r="D189" i="44"/>
  <c r="L189" i="46"/>
  <c r="L189" i="44"/>
  <c r="T189" i="46"/>
  <c r="T189" i="44"/>
  <c r="AB189" i="46"/>
  <c r="AB189" i="44"/>
  <c r="AJ189" i="46"/>
  <c r="AJ189" i="44"/>
  <c r="AR189" i="46"/>
  <c r="AR189" i="44"/>
  <c r="AZ189" i="46"/>
  <c r="AZ189" i="44"/>
  <c r="BH189" i="46"/>
  <c r="BH189" i="44"/>
  <c r="BP189" i="46"/>
  <c r="BP189" i="44"/>
  <c r="H190" i="46"/>
  <c r="H190" i="44"/>
  <c r="P190" i="46"/>
  <c r="P190" i="44"/>
  <c r="X190" i="46"/>
  <c r="X190" i="44"/>
  <c r="AF190" i="46"/>
  <c r="AF190" i="44"/>
  <c r="AN190" i="46"/>
  <c r="AN190" i="44"/>
  <c r="AV190" i="46"/>
  <c r="AV190" i="44"/>
  <c r="BD190" i="46"/>
  <c r="BD190" i="44"/>
  <c r="BL190" i="46"/>
  <c r="BL190" i="44"/>
  <c r="D191" i="46"/>
  <c r="D191" i="44"/>
  <c r="L191" i="46"/>
  <c r="L191" i="44"/>
  <c r="T191" i="46"/>
  <c r="T191" i="44"/>
  <c r="AB191" i="46"/>
  <c r="AB191" i="44"/>
  <c r="AJ191" i="46"/>
  <c r="AJ191" i="44"/>
  <c r="AR191" i="46"/>
  <c r="AR191" i="44"/>
  <c r="AZ191" i="46"/>
  <c r="AZ191" i="44"/>
  <c r="BH191" i="46"/>
  <c r="BH191" i="44"/>
  <c r="BP191" i="46"/>
  <c r="BP191" i="44"/>
  <c r="H192" i="46"/>
  <c r="H192" i="44"/>
  <c r="P192" i="46"/>
  <c r="P192" i="44"/>
  <c r="X192" i="46"/>
  <c r="X192" i="44"/>
  <c r="AF192" i="46"/>
  <c r="AF192" i="44"/>
  <c r="AN192" i="46"/>
  <c r="AN192" i="44"/>
  <c r="AV192" i="46"/>
  <c r="AV192" i="44"/>
  <c r="BD192" i="46"/>
  <c r="BD192" i="44"/>
  <c r="BL192" i="46"/>
  <c r="BL192" i="44"/>
  <c r="D193" i="46"/>
  <c r="D193" i="44"/>
  <c r="L193" i="46"/>
  <c r="L193" i="44"/>
  <c r="T193" i="46"/>
  <c r="T193" i="44"/>
  <c r="AB193" i="46"/>
  <c r="AB193" i="44"/>
  <c r="AJ193" i="46"/>
  <c r="AJ193" i="44"/>
  <c r="AR193" i="46"/>
  <c r="AR193" i="44"/>
  <c r="AZ193" i="46"/>
  <c r="AZ193" i="44"/>
  <c r="BH193" i="46"/>
  <c r="BH193" i="44"/>
  <c r="BP193" i="46"/>
  <c r="BP193" i="44"/>
  <c r="H194" i="46"/>
  <c r="H194" i="44"/>
  <c r="P194" i="46"/>
  <c r="P194" i="44"/>
  <c r="X194" i="46"/>
  <c r="X194" i="44"/>
  <c r="AF194" i="46"/>
  <c r="AF194" i="44"/>
  <c r="AN194" i="46"/>
  <c r="AN194" i="44"/>
  <c r="AV194" i="46"/>
  <c r="AV194" i="44"/>
  <c r="BD194" i="46"/>
  <c r="BD194" i="44"/>
  <c r="BL194" i="46"/>
  <c r="BL194" i="44"/>
  <c r="D195" i="46"/>
  <c r="D195" i="44"/>
  <c r="L195" i="46"/>
  <c r="L195" i="44"/>
  <c r="T195" i="46"/>
  <c r="T195" i="44"/>
  <c r="AB195" i="46"/>
  <c r="AB195" i="44"/>
  <c r="AJ195" i="46"/>
  <c r="AJ195" i="44"/>
  <c r="AR195" i="46"/>
  <c r="AR195" i="44"/>
  <c r="AZ195" i="46"/>
  <c r="AZ195" i="44"/>
  <c r="BH195" i="46"/>
  <c r="BH195" i="44"/>
  <c r="BP195" i="46"/>
  <c r="BP195" i="44"/>
  <c r="G196" i="46"/>
  <c r="G196" i="44"/>
  <c r="O196" i="46"/>
  <c r="O196" i="44"/>
  <c r="W196" i="46"/>
  <c r="W196" i="44"/>
  <c r="AE196" i="46"/>
  <c r="AE196" i="44"/>
  <c r="AM196" i="46"/>
  <c r="AM196" i="44"/>
  <c r="AU196" i="46"/>
  <c r="AU196" i="44"/>
  <c r="BC196" i="46"/>
  <c r="BC196" i="44"/>
  <c r="BK196" i="46"/>
  <c r="BK196" i="44"/>
  <c r="G198" i="46"/>
  <c r="G198" i="44"/>
  <c r="O198" i="46"/>
  <c r="O198" i="44"/>
  <c r="W198" i="46"/>
  <c r="W198" i="44"/>
  <c r="AE198" i="46"/>
  <c r="AE198" i="44"/>
  <c r="AM198" i="46"/>
  <c r="AM198" i="44"/>
  <c r="AU198" i="46"/>
  <c r="AU198" i="44"/>
  <c r="BC198" i="46"/>
  <c r="BC198" i="44"/>
  <c r="BK198" i="46"/>
  <c r="BK198" i="44"/>
  <c r="J199" i="46"/>
  <c r="J199" i="44"/>
  <c r="R199" i="46"/>
  <c r="R199" i="44"/>
  <c r="Z199" i="46"/>
  <c r="Z199" i="44"/>
  <c r="AH199" i="46"/>
  <c r="AH199" i="44"/>
  <c r="AP199" i="46"/>
  <c r="AP199" i="44"/>
  <c r="AX199" i="46"/>
  <c r="AX199" i="44"/>
  <c r="BF199" i="46"/>
  <c r="BF199" i="44"/>
  <c r="BN199" i="46"/>
  <c r="BN199" i="44"/>
  <c r="F200" i="46"/>
  <c r="F200" i="44"/>
  <c r="N200" i="46"/>
  <c r="N200" i="44"/>
  <c r="V200" i="46"/>
  <c r="V200" i="44"/>
  <c r="AD200" i="46"/>
  <c r="AD200" i="44"/>
  <c r="AL200" i="46"/>
  <c r="AL200" i="44"/>
  <c r="AT200" i="46"/>
  <c r="AT200" i="44"/>
  <c r="BB200" i="46"/>
  <c r="BB200" i="44"/>
  <c r="BJ200" i="46"/>
  <c r="BJ200" i="44"/>
  <c r="H201" i="46"/>
  <c r="H201" i="44"/>
  <c r="P201" i="46"/>
  <c r="P201" i="44"/>
  <c r="X201" i="46"/>
  <c r="X201" i="44"/>
  <c r="AF201" i="46"/>
  <c r="AF201" i="44"/>
  <c r="AN201" i="46"/>
  <c r="AN201" i="44"/>
  <c r="AV201" i="46"/>
  <c r="AV201" i="44"/>
  <c r="BD201" i="46"/>
  <c r="BD201" i="44"/>
  <c r="BL201" i="46"/>
  <c r="BL201" i="44"/>
  <c r="D202" i="46"/>
  <c r="D202" i="44"/>
  <c r="L202" i="46"/>
  <c r="L202" i="44"/>
  <c r="T202" i="46"/>
  <c r="T202" i="44"/>
  <c r="AB202" i="46"/>
  <c r="AB202" i="44"/>
  <c r="AJ202" i="46"/>
  <c r="AJ202" i="44"/>
  <c r="AR202" i="46"/>
  <c r="AR202" i="44"/>
  <c r="AZ202" i="46"/>
  <c r="AZ202" i="44"/>
  <c r="BH202" i="46"/>
  <c r="BH202" i="44"/>
  <c r="BP202" i="46"/>
  <c r="BP202" i="44"/>
  <c r="K204" i="46"/>
  <c r="K204" i="44"/>
  <c r="S204" i="46"/>
  <c r="S204" i="44"/>
  <c r="AA204" i="46"/>
  <c r="AA204" i="44"/>
  <c r="AI204" i="46"/>
  <c r="AI204" i="44"/>
  <c r="AQ204" i="46"/>
  <c r="AQ204" i="44"/>
  <c r="AY204" i="46"/>
  <c r="AY204" i="44"/>
  <c r="BG204" i="46"/>
  <c r="BG204" i="44"/>
  <c r="BO204" i="46"/>
  <c r="BO204" i="44"/>
  <c r="F205" i="46"/>
  <c r="F205" i="44"/>
  <c r="N205" i="46"/>
  <c r="N205" i="44"/>
  <c r="V205" i="46"/>
  <c r="V205" i="44"/>
  <c r="AD205" i="46"/>
  <c r="AD205" i="44"/>
  <c r="AL205" i="46"/>
  <c r="AL205" i="44"/>
  <c r="AT205" i="46"/>
  <c r="AT205" i="44"/>
  <c r="BB205" i="46"/>
  <c r="BB205" i="44"/>
  <c r="BJ205" i="46"/>
  <c r="BJ205" i="44"/>
  <c r="J206" i="46"/>
  <c r="J206" i="44"/>
  <c r="R206" i="46"/>
  <c r="R206" i="44"/>
  <c r="Z206" i="46"/>
  <c r="Z206" i="44"/>
  <c r="AH206" i="46"/>
  <c r="AH206" i="44"/>
  <c r="AP206" i="46"/>
  <c r="AP206" i="44"/>
  <c r="AX206" i="46"/>
  <c r="AX206" i="44"/>
  <c r="BF206" i="46"/>
  <c r="BF206" i="44"/>
  <c r="BN206" i="46"/>
  <c r="BN206" i="44"/>
  <c r="D207" i="46"/>
  <c r="D207" i="44"/>
  <c r="L207" i="46"/>
  <c r="L207" i="44"/>
  <c r="T207" i="46"/>
  <c r="T207" i="44"/>
  <c r="AB207" i="46"/>
  <c r="AB207" i="44"/>
  <c r="AJ207" i="46"/>
  <c r="AJ207" i="44"/>
  <c r="AR207" i="46"/>
  <c r="AR207" i="44"/>
  <c r="AZ207" i="46"/>
  <c r="AZ207" i="44"/>
  <c r="BH207" i="46"/>
  <c r="BH207" i="44"/>
  <c r="BP207" i="46"/>
  <c r="BP207" i="44"/>
  <c r="I177" i="44"/>
  <c r="Q177" i="44"/>
  <c r="Y177" i="44"/>
  <c r="AG177" i="44"/>
  <c r="AO177" i="44"/>
  <c r="AW177" i="44"/>
  <c r="BE177" i="44"/>
  <c r="BM177" i="44"/>
  <c r="E185" i="44"/>
  <c r="M185" i="44"/>
  <c r="U185" i="44"/>
  <c r="AC185" i="44"/>
  <c r="AK185" i="44"/>
  <c r="AS185" i="44"/>
  <c r="BA185" i="44"/>
  <c r="BI185" i="44"/>
  <c r="BQ185" i="44"/>
  <c r="X174" i="44"/>
  <c r="AF174" i="44"/>
  <c r="AN174" i="44"/>
  <c r="AV174" i="44"/>
  <c r="BD174" i="44"/>
  <c r="BL174" i="44"/>
  <c r="F179" i="44"/>
  <c r="N179" i="44"/>
  <c r="V179" i="44"/>
  <c r="AD179" i="44"/>
  <c r="AL179" i="44"/>
  <c r="AT179" i="44"/>
  <c r="BB179" i="44"/>
  <c r="BJ179" i="44"/>
  <c r="F183" i="44"/>
  <c r="N183" i="44"/>
  <c r="V183" i="44"/>
  <c r="AD183" i="44"/>
  <c r="I188" i="44"/>
  <c r="Q188" i="44"/>
  <c r="Y188" i="44"/>
  <c r="AG188" i="44"/>
  <c r="AO188" i="44"/>
  <c r="AW188" i="44"/>
  <c r="BE188" i="44"/>
  <c r="BM188" i="44"/>
  <c r="E176" i="44"/>
  <c r="M176" i="44"/>
  <c r="U176" i="44"/>
  <c r="AC176" i="44"/>
  <c r="AK176" i="44"/>
  <c r="AS176" i="44"/>
  <c r="BA176" i="44"/>
  <c r="BI176" i="44"/>
  <c r="BQ176" i="44"/>
  <c r="D69" i="46"/>
  <c r="D69" i="44"/>
  <c r="L69" i="46"/>
  <c r="L69" i="44"/>
  <c r="T69" i="46"/>
  <c r="T69" i="44"/>
  <c r="AB69" i="46"/>
  <c r="AB69" i="44"/>
  <c r="AJ69" i="46"/>
  <c r="AJ69" i="44"/>
  <c r="AR69" i="46"/>
  <c r="AR69" i="44"/>
  <c r="AZ69" i="46"/>
  <c r="AZ69" i="44"/>
  <c r="BH69" i="46"/>
  <c r="BH69" i="44"/>
  <c r="BP69" i="46"/>
  <c r="BP69" i="44"/>
  <c r="AF19" i="44"/>
  <c r="BL20" i="44"/>
  <c r="BH21" i="44"/>
  <c r="X22" i="44"/>
  <c r="AR23" i="44"/>
  <c r="H24" i="44"/>
  <c r="BP25" i="44"/>
  <c r="P28" i="44"/>
  <c r="D71" i="44"/>
  <c r="L71" i="44"/>
  <c r="T71" i="44"/>
  <c r="AB71" i="44"/>
  <c r="AJ71" i="44"/>
  <c r="AR71" i="44"/>
  <c r="AZ71" i="44"/>
  <c r="BH71" i="44"/>
  <c r="BP71" i="44"/>
  <c r="F74" i="44"/>
  <c r="N74" i="44"/>
  <c r="V74" i="44"/>
  <c r="AD74" i="44"/>
  <c r="AL74" i="44"/>
  <c r="AT74" i="44"/>
  <c r="BB74" i="44"/>
  <c r="BJ74" i="44"/>
  <c r="J104" i="46"/>
  <c r="J104" i="44"/>
  <c r="R104" i="46"/>
  <c r="R104" i="44"/>
  <c r="Z104" i="46"/>
  <c r="Z104" i="44"/>
  <c r="AH104" i="46"/>
  <c r="AH104" i="44"/>
  <c r="AP104" i="46"/>
  <c r="AP104" i="44"/>
  <c r="AX104" i="46"/>
  <c r="AX104" i="44"/>
  <c r="AJ23" i="44"/>
  <c r="R7" i="44"/>
  <c r="R7" i="46"/>
  <c r="AV20" i="44"/>
  <c r="L21" i="44"/>
  <c r="BL22" i="44"/>
  <c r="P26" i="44"/>
  <c r="D27" i="44"/>
  <c r="AJ27" i="44"/>
  <c r="BD28" i="44"/>
  <c r="T29" i="44"/>
  <c r="F67" i="44"/>
  <c r="N67" i="44"/>
  <c r="V67" i="44"/>
  <c r="AD67" i="44"/>
  <c r="AL67" i="44"/>
  <c r="AT67" i="44"/>
  <c r="BB67" i="44"/>
  <c r="BJ67" i="44"/>
  <c r="K73" i="44"/>
  <c r="S73" i="44"/>
  <c r="AA73" i="44"/>
  <c r="AI73" i="44"/>
  <c r="AQ73" i="44"/>
  <c r="AY73" i="44"/>
  <c r="BG73" i="44"/>
  <c r="BO73" i="44"/>
  <c r="AZ21" i="44"/>
  <c r="H22" i="44"/>
  <c r="AN20" i="44"/>
  <c r="AV24" i="44"/>
  <c r="AV26" i="44"/>
  <c r="AV19" i="44"/>
  <c r="AF20" i="44"/>
  <c r="AR21" i="44"/>
  <c r="BC21" i="44"/>
  <c r="S22" i="44"/>
  <c r="BD22" i="44"/>
  <c r="AB23" i="44"/>
  <c r="BH23" i="44"/>
  <c r="AN24" i="44"/>
  <c r="AZ25" i="44"/>
  <c r="BK25" i="44"/>
  <c r="H26" i="44"/>
  <c r="O27" i="44"/>
  <c r="AU27" i="44"/>
  <c r="BP27" i="44"/>
  <c r="K28" i="44"/>
  <c r="AV28" i="44"/>
  <c r="AZ29" i="44"/>
  <c r="X30" i="44"/>
  <c r="AQ30" i="44"/>
  <c r="AI31" i="44"/>
  <c r="R33" i="44"/>
  <c r="BJ34" i="44"/>
  <c r="AP35" i="44"/>
  <c r="AD36" i="44"/>
  <c r="AG39" i="44"/>
  <c r="BF104" i="46"/>
  <c r="BF104" i="44"/>
  <c r="BN104" i="46"/>
  <c r="BN104" i="44"/>
  <c r="F106" i="46"/>
  <c r="F106" i="44"/>
  <c r="N106" i="46"/>
  <c r="N106" i="44"/>
  <c r="V106" i="46"/>
  <c r="V106" i="44"/>
  <c r="AD106" i="46"/>
  <c r="AD106" i="44"/>
  <c r="AL106" i="46"/>
  <c r="AL106" i="44"/>
  <c r="AT106" i="46"/>
  <c r="AT106" i="44"/>
  <c r="BB106" i="46"/>
  <c r="BB106" i="44"/>
  <c r="BJ106" i="46"/>
  <c r="BJ106" i="44"/>
  <c r="I109" i="46"/>
  <c r="I109" i="44"/>
  <c r="Q109" i="46"/>
  <c r="Q109" i="44"/>
  <c r="Y109" i="46"/>
  <c r="Y109" i="44"/>
  <c r="AG109" i="46"/>
  <c r="AG109" i="44"/>
  <c r="AO109" i="46"/>
  <c r="AO109" i="44"/>
  <c r="AW109" i="46"/>
  <c r="AW109" i="44"/>
  <c r="BE109" i="46"/>
  <c r="BE109" i="44"/>
  <c r="BM109" i="46"/>
  <c r="BM109" i="44"/>
  <c r="E110" i="46"/>
  <c r="E110" i="44"/>
  <c r="M110" i="46"/>
  <c r="M110" i="44"/>
  <c r="U110" i="46"/>
  <c r="U110" i="44"/>
  <c r="AC110" i="46"/>
  <c r="AC110" i="44"/>
  <c r="AK110" i="46"/>
  <c r="AK110" i="44"/>
  <c r="AS110" i="46"/>
  <c r="AS110" i="44"/>
  <c r="BA110" i="46"/>
  <c r="BA110" i="44"/>
  <c r="BI110" i="46"/>
  <c r="BI110" i="44"/>
  <c r="BQ110" i="46"/>
  <c r="BQ110" i="44"/>
  <c r="I111" i="46"/>
  <c r="I111" i="44"/>
  <c r="Q111" i="46"/>
  <c r="Q111" i="44"/>
  <c r="Y111" i="46"/>
  <c r="Y111" i="44"/>
  <c r="AG111" i="46"/>
  <c r="AG111" i="44"/>
  <c r="AO111" i="46"/>
  <c r="AO111" i="44"/>
  <c r="AW111" i="46"/>
  <c r="AW111" i="44"/>
  <c r="BE111" i="46"/>
  <c r="BE111" i="44"/>
  <c r="BM111" i="46"/>
  <c r="BM111" i="44"/>
  <c r="G113" i="46"/>
  <c r="G113" i="44"/>
  <c r="O113" i="46"/>
  <c r="O113" i="44"/>
  <c r="W113" i="46"/>
  <c r="W113" i="44"/>
  <c r="AE113" i="46"/>
  <c r="AE113" i="44"/>
  <c r="AM113" i="46"/>
  <c r="AM113" i="44"/>
  <c r="AU113" i="46"/>
  <c r="AU113" i="44"/>
  <c r="BC113" i="46"/>
  <c r="BC113" i="44"/>
  <c r="BK113" i="46"/>
  <c r="BK113" i="44"/>
  <c r="J114" i="46"/>
  <c r="J114" i="44"/>
  <c r="R114" i="46"/>
  <c r="R114" i="44"/>
  <c r="Z114" i="46"/>
  <c r="Z114" i="44"/>
  <c r="AH114" i="46"/>
  <c r="AH114" i="44"/>
  <c r="AP114" i="46"/>
  <c r="AP114" i="44"/>
  <c r="AX114" i="46"/>
  <c r="AX114" i="44"/>
  <c r="BF114" i="46"/>
  <c r="BF114" i="44"/>
  <c r="BN114" i="46"/>
  <c r="BN114" i="44"/>
  <c r="J116" i="46"/>
  <c r="J116" i="44"/>
  <c r="R116" i="46"/>
  <c r="R116" i="44"/>
  <c r="Z116" i="46"/>
  <c r="Z116" i="44"/>
  <c r="AH116" i="46"/>
  <c r="AH116" i="44"/>
  <c r="AP116" i="46"/>
  <c r="AP116" i="44"/>
  <c r="AX116" i="46"/>
  <c r="AX116" i="44"/>
  <c r="BF116" i="46"/>
  <c r="BF116" i="44"/>
  <c r="BN116" i="46"/>
  <c r="BN116" i="44"/>
  <c r="E117" i="46"/>
  <c r="E117" i="44"/>
  <c r="M117" i="46"/>
  <c r="M117" i="44"/>
  <c r="U117" i="46"/>
  <c r="U117" i="44"/>
  <c r="AC117" i="46"/>
  <c r="AC117" i="44"/>
  <c r="AK117" i="46"/>
  <c r="AK117" i="44"/>
  <c r="AS117" i="46"/>
  <c r="AS117" i="44"/>
  <c r="BA117" i="46"/>
  <c r="BA117" i="44"/>
  <c r="BI117" i="46"/>
  <c r="BI117" i="44"/>
  <c r="BQ117" i="46"/>
  <c r="BQ117" i="44"/>
  <c r="D119" i="46"/>
  <c r="D119" i="44"/>
  <c r="L119" i="46"/>
  <c r="L119" i="44"/>
  <c r="T119" i="46"/>
  <c r="T119" i="44"/>
  <c r="AB119" i="46"/>
  <c r="AB119" i="44"/>
  <c r="AJ119" i="46"/>
  <c r="AJ119" i="44"/>
  <c r="AR119" i="46"/>
  <c r="AR119" i="44"/>
  <c r="AZ119" i="46"/>
  <c r="AZ119" i="44"/>
  <c r="BH119" i="46"/>
  <c r="BH119" i="44"/>
  <c r="BP119" i="46"/>
  <c r="BP119" i="44"/>
  <c r="D121" i="46"/>
  <c r="D121" i="44"/>
  <c r="L121" i="46"/>
  <c r="L121" i="44"/>
  <c r="T121" i="46"/>
  <c r="T121" i="44"/>
  <c r="AB121" i="46"/>
  <c r="AB121" i="44"/>
  <c r="AJ121" i="46"/>
  <c r="AJ121" i="44"/>
  <c r="AR121" i="46"/>
  <c r="AR121" i="44"/>
  <c r="AZ121" i="46"/>
  <c r="AZ121" i="44"/>
  <c r="BH121" i="46"/>
  <c r="BH121" i="44"/>
  <c r="BP121" i="46"/>
  <c r="BP121" i="44"/>
  <c r="H122" i="46"/>
  <c r="H122" i="44"/>
  <c r="P122" i="46"/>
  <c r="P122" i="44"/>
  <c r="X122" i="46"/>
  <c r="X122" i="44"/>
  <c r="AF122" i="46"/>
  <c r="AF122" i="44"/>
  <c r="AN122" i="46"/>
  <c r="AN122" i="44"/>
  <c r="AV122" i="46"/>
  <c r="AV122" i="44"/>
  <c r="BD122" i="46"/>
  <c r="BD122" i="44"/>
  <c r="BL122" i="46"/>
  <c r="BL122" i="44"/>
  <c r="K123" i="46"/>
  <c r="K123" i="44"/>
  <c r="S123" i="46"/>
  <c r="S123" i="44"/>
  <c r="AA123" i="46"/>
  <c r="AA123" i="44"/>
  <c r="AI123" i="46"/>
  <c r="AI123" i="44"/>
  <c r="AQ123" i="46"/>
  <c r="AQ123" i="44"/>
  <c r="AY123" i="46"/>
  <c r="AY123" i="44"/>
  <c r="BG123" i="46"/>
  <c r="BG123" i="44"/>
  <c r="G124" i="46"/>
  <c r="G124" i="44"/>
  <c r="O124" i="46"/>
  <c r="O124" i="44"/>
  <c r="W124" i="46"/>
  <c r="W124" i="44"/>
  <c r="AE124" i="46"/>
  <c r="AE124" i="44"/>
  <c r="AM124" i="46"/>
  <c r="AM124" i="44"/>
  <c r="AU124" i="46"/>
  <c r="AU124" i="44"/>
  <c r="BC124" i="46"/>
  <c r="BC124" i="44"/>
  <c r="BK124" i="46"/>
  <c r="BK124" i="44"/>
  <c r="J125" i="46"/>
  <c r="J125" i="44"/>
  <c r="R125" i="46"/>
  <c r="R125" i="44"/>
  <c r="Z125" i="46"/>
  <c r="Z125" i="44"/>
  <c r="AH125" i="46"/>
  <c r="AH125" i="44"/>
  <c r="AP125" i="46"/>
  <c r="AP125" i="44"/>
  <c r="AX125" i="46"/>
  <c r="AX125" i="44"/>
  <c r="BF125" i="46"/>
  <c r="BF125" i="44"/>
  <c r="BN125" i="46"/>
  <c r="BN125" i="44"/>
  <c r="F126" i="46"/>
  <c r="F126" i="44"/>
  <c r="N126" i="46"/>
  <c r="N126" i="44"/>
  <c r="V126" i="46"/>
  <c r="V126" i="44"/>
  <c r="AD126" i="46"/>
  <c r="AD126" i="44"/>
  <c r="AL126" i="46"/>
  <c r="AL126" i="44"/>
  <c r="AT126" i="46"/>
  <c r="AT126" i="44"/>
  <c r="BB126" i="46"/>
  <c r="BB126" i="44"/>
  <c r="BJ126" i="46"/>
  <c r="BJ126" i="44"/>
  <c r="F128" i="46"/>
  <c r="F128" i="44"/>
  <c r="N128" i="46"/>
  <c r="N128" i="44"/>
  <c r="V128" i="46"/>
  <c r="V128" i="44"/>
  <c r="AD128" i="46"/>
  <c r="AD128" i="44"/>
  <c r="AL128" i="46"/>
  <c r="AL128" i="44"/>
  <c r="AT128" i="46"/>
  <c r="AT128" i="44"/>
  <c r="BB128" i="46"/>
  <c r="BB128" i="44"/>
  <c r="BJ128" i="46"/>
  <c r="BJ128" i="44"/>
  <c r="J129" i="46"/>
  <c r="J129" i="44"/>
  <c r="R129" i="46"/>
  <c r="R129" i="44"/>
  <c r="Z129" i="46"/>
  <c r="Z129" i="44"/>
  <c r="AH129" i="46"/>
  <c r="AH129" i="44"/>
  <c r="AP129" i="46"/>
  <c r="AP129" i="44"/>
  <c r="AX129" i="46"/>
  <c r="AX129" i="44"/>
  <c r="BF129" i="46"/>
  <c r="BF129" i="44"/>
  <c r="BN129" i="46"/>
  <c r="BN129" i="44"/>
  <c r="F130" i="46"/>
  <c r="F130" i="44"/>
  <c r="N130" i="46"/>
  <c r="N130" i="44"/>
  <c r="V130" i="46"/>
  <c r="V130" i="44"/>
  <c r="AD130" i="46"/>
  <c r="AD130" i="44"/>
  <c r="AL130" i="46"/>
  <c r="AL130" i="44"/>
  <c r="AT130" i="46"/>
  <c r="AT130" i="44"/>
  <c r="BB130" i="46"/>
  <c r="BB130" i="44"/>
  <c r="BJ130" i="46"/>
  <c r="BJ130" i="44"/>
  <c r="I131" i="46"/>
  <c r="I131" i="44"/>
  <c r="Q131" i="46"/>
  <c r="Q131" i="44"/>
  <c r="Y131" i="46"/>
  <c r="Y131" i="44"/>
  <c r="AG131" i="46"/>
  <c r="AG131" i="44"/>
  <c r="AO131" i="46"/>
  <c r="AO131" i="44"/>
  <c r="AW131" i="46"/>
  <c r="AW131" i="44"/>
  <c r="BE131" i="46"/>
  <c r="BE131" i="44"/>
  <c r="BM131" i="46"/>
  <c r="BM131" i="44"/>
  <c r="I133" i="46"/>
  <c r="I133" i="44"/>
  <c r="Q133" i="46"/>
  <c r="Q133" i="44"/>
  <c r="Y133" i="46"/>
  <c r="Y133" i="44"/>
  <c r="AG133" i="46"/>
  <c r="AG133" i="44"/>
  <c r="AO133" i="46"/>
  <c r="AO133" i="44"/>
  <c r="AW133" i="46"/>
  <c r="AW133" i="44"/>
  <c r="BE133" i="46"/>
  <c r="BE133" i="44"/>
  <c r="BM133" i="46"/>
  <c r="BM133" i="44"/>
  <c r="E134" i="46"/>
  <c r="E134" i="44"/>
  <c r="M134" i="46"/>
  <c r="M134" i="44"/>
  <c r="U134" i="46"/>
  <c r="U134" i="44"/>
  <c r="AC134" i="46"/>
  <c r="AC134" i="44"/>
  <c r="AK134" i="46"/>
  <c r="AK134" i="44"/>
  <c r="AS134" i="46"/>
  <c r="AS134" i="44"/>
  <c r="BA134" i="46"/>
  <c r="BA134" i="44"/>
  <c r="BI134" i="46"/>
  <c r="BI134" i="44"/>
  <c r="BQ134" i="46"/>
  <c r="BQ134" i="44"/>
  <c r="I135" i="46"/>
  <c r="I135" i="44"/>
  <c r="Q135" i="46"/>
  <c r="Q135" i="44"/>
  <c r="Y135" i="46"/>
  <c r="Y135" i="44"/>
  <c r="AG135" i="46"/>
  <c r="AG135" i="44"/>
  <c r="AO135" i="46"/>
  <c r="AO135" i="44"/>
  <c r="AW135" i="46"/>
  <c r="AW135" i="44"/>
  <c r="BE135" i="46"/>
  <c r="BE135" i="44"/>
  <c r="BM135" i="46"/>
  <c r="BM135" i="44"/>
  <c r="D136" i="46"/>
  <c r="D136" i="44"/>
  <c r="L136" i="46"/>
  <c r="L136" i="44"/>
  <c r="T136" i="46"/>
  <c r="T136" i="44"/>
  <c r="AB136" i="46"/>
  <c r="AB136" i="44"/>
  <c r="AJ136" i="46"/>
  <c r="AJ136" i="44"/>
  <c r="AR136" i="46"/>
  <c r="AR136" i="44"/>
  <c r="AZ136" i="46"/>
  <c r="AZ136" i="44"/>
  <c r="BH136" i="46"/>
  <c r="BH136" i="44"/>
  <c r="BP136" i="46"/>
  <c r="BP136" i="44"/>
  <c r="G137" i="46"/>
  <c r="G137" i="44"/>
  <c r="O137" i="46"/>
  <c r="O137" i="44"/>
  <c r="W137" i="46"/>
  <c r="W137" i="44"/>
  <c r="AE137" i="46"/>
  <c r="AE137" i="44"/>
  <c r="AM137" i="46"/>
  <c r="AM137" i="44"/>
  <c r="AU137" i="46"/>
  <c r="AU137" i="44"/>
  <c r="BC137" i="46"/>
  <c r="BC137" i="44"/>
  <c r="BK137" i="46"/>
  <c r="BK137" i="44"/>
  <c r="K138" i="46"/>
  <c r="K138" i="44"/>
  <c r="S138" i="46"/>
  <c r="S138" i="44"/>
  <c r="AA138" i="46"/>
  <c r="AA138" i="44"/>
  <c r="AI138" i="46"/>
  <c r="AI138" i="44"/>
  <c r="AQ138" i="46"/>
  <c r="AQ138" i="44"/>
  <c r="AY138" i="46"/>
  <c r="AY138" i="44"/>
  <c r="BG138" i="46"/>
  <c r="BG138" i="44"/>
  <c r="BO138" i="46"/>
  <c r="BO138" i="44"/>
  <c r="F139" i="46"/>
  <c r="F139" i="44"/>
  <c r="N139" i="46"/>
  <c r="N139" i="44"/>
  <c r="V139" i="46"/>
  <c r="V139" i="44"/>
  <c r="AD139" i="46"/>
  <c r="AD139" i="44"/>
  <c r="AL139" i="46"/>
  <c r="AL139" i="44"/>
  <c r="AT139" i="46"/>
  <c r="AT139" i="44"/>
  <c r="BB139" i="46"/>
  <c r="BB139" i="44"/>
  <c r="BJ139" i="46"/>
  <c r="BJ139" i="44"/>
  <c r="J140" i="46"/>
  <c r="J140" i="44"/>
  <c r="R140" i="46"/>
  <c r="R140" i="44"/>
  <c r="Z140" i="46"/>
  <c r="Z140" i="44"/>
  <c r="AH140" i="46"/>
  <c r="AH140" i="44"/>
  <c r="AP140" i="46"/>
  <c r="AP140" i="44"/>
  <c r="AX140" i="46"/>
  <c r="AX140" i="44"/>
  <c r="BF140" i="46"/>
  <c r="BF140" i="44"/>
  <c r="BN140" i="46"/>
  <c r="BN140" i="44"/>
  <c r="D141" i="46"/>
  <c r="D141" i="44"/>
  <c r="L141" i="46"/>
  <c r="L141" i="44"/>
  <c r="T141" i="46"/>
  <c r="T141" i="44"/>
  <c r="AB141" i="46"/>
  <c r="AB141" i="44"/>
  <c r="AJ141" i="46"/>
  <c r="AJ141" i="44"/>
  <c r="AR141" i="46"/>
  <c r="AR141" i="44"/>
  <c r="AZ141" i="46"/>
  <c r="AZ141" i="44"/>
  <c r="BH141" i="46"/>
  <c r="BH141" i="44"/>
  <c r="BP141" i="46"/>
  <c r="BP141" i="44"/>
  <c r="H142" i="46"/>
  <c r="H142" i="44"/>
  <c r="P142" i="46"/>
  <c r="P142" i="44"/>
  <c r="X142" i="46"/>
  <c r="X142" i="44"/>
  <c r="AF142" i="46"/>
  <c r="AF142" i="44"/>
  <c r="AN142" i="46"/>
  <c r="AN142" i="44"/>
  <c r="AV142" i="46"/>
  <c r="AV142" i="44"/>
  <c r="BD142" i="46"/>
  <c r="BD142" i="44"/>
  <c r="BL142" i="46"/>
  <c r="BL142" i="44"/>
  <c r="K143" i="46"/>
  <c r="K143" i="44"/>
  <c r="S143" i="46"/>
  <c r="S143" i="44"/>
  <c r="AA143" i="46"/>
  <c r="AA143" i="44"/>
  <c r="AI143" i="46"/>
  <c r="AI143" i="44"/>
  <c r="AQ143" i="46"/>
  <c r="AQ143" i="44"/>
  <c r="AY143" i="46"/>
  <c r="AY143" i="44"/>
  <c r="BG143" i="46"/>
  <c r="BG143" i="44"/>
  <c r="F144" i="46"/>
  <c r="F144" i="44"/>
  <c r="N144" i="46"/>
  <c r="N144" i="44"/>
  <c r="V144" i="46"/>
  <c r="V144" i="44"/>
  <c r="AD144" i="46"/>
  <c r="AD144" i="44"/>
  <c r="AL144" i="46"/>
  <c r="AL144" i="44"/>
  <c r="AT144" i="46"/>
  <c r="AT144" i="44"/>
  <c r="BB144" i="46"/>
  <c r="BB144" i="44"/>
  <c r="BG95" i="46"/>
  <c r="BG95" i="44"/>
  <c r="K99" i="46"/>
  <c r="K99" i="44"/>
  <c r="S99" i="46"/>
  <c r="S99" i="44"/>
  <c r="AA99" i="46"/>
  <c r="AA99" i="44"/>
  <c r="AI99" i="46"/>
  <c r="AI99" i="44"/>
  <c r="AQ99" i="46"/>
  <c r="AQ99" i="44"/>
  <c r="AY99" i="46"/>
  <c r="AY99" i="44"/>
  <c r="BG99" i="46"/>
  <c r="BG99" i="44"/>
  <c r="BE101" i="46"/>
  <c r="BE101" i="44"/>
  <c r="BM101" i="46"/>
  <c r="BM101" i="44"/>
  <c r="E102" i="46"/>
  <c r="E102" i="44"/>
  <c r="M102" i="46"/>
  <c r="M102" i="44"/>
  <c r="U102" i="46"/>
  <c r="U102" i="44"/>
  <c r="AC102" i="46"/>
  <c r="AC102" i="44"/>
  <c r="AK102" i="46"/>
  <c r="AK102" i="44"/>
  <c r="AS102" i="46"/>
  <c r="AS102" i="44"/>
  <c r="BA102" i="46"/>
  <c r="BA102" i="44"/>
  <c r="BI102" i="46"/>
  <c r="BI102" i="44"/>
  <c r="BQ102" i="46"/>
  <c r="BQ102" i="44"/>
  <c r="F76" i="44"/>
  <c r="N76" i="44"/>
  <c r="V76" i="44"/>
  <c r="AD76" i="44"/>
  <c r="AL76" i="44"/>
  <c r="AT76" i="44"/>
  <c r="BB76" i="44"/>
  <c r="BJ76" i="44"/>
  <c r="H79" i="44"/>
  <c r="P79" i="44"/>
  <c r="X79" i="44"/>
  <c r="AF79" i="44"/>
  <c r="AN79" i="44"/>
  <c r="AV79" i="44"/>
  <c r="BD79" i="44"/>
  <c r="BL79" i="44"/>
  <c r="F115" i="44"/>
  <c r="N115" i="44"/>
  <c r="V115" i="44"/>
  <c r="AD115" i="44"/>
  <c r="AL115" i="44"/>
  <c r="AT115" i="44"/>
  <c r="BB115" i="44"/>
  <c r="BJ115" i="44"/>
  <c r="I118" i="44"/>
  <c r="Q118" i="44"/>
  <c r="Y118" i="44"/>
  <c r="AG118" i="44"/>
  <c r="AO118" i="44"/>
  <c r="AW118" i="44"/>
  <c r="BE118" i="44"/>
  <c r="BM118" i="44"/>
  <c r="I145" i="44"/>
  <c r="Q145" i="44"/>
  <c r="Y145" i="44"/>
  <c r="AG145" i="44"/>
  <c r="AO145" i="44"/>
  <c r="AW145" i="44"/>
  <c r="BE145" i="44"/>
  <c r="BM145" i="44"/>
  <c r="K152" i="44"/>
  <c r="S152" i="44"/>
  <c r="AA152" i="44"/>
  <c r="AI152" i="44"/>
  <c r="AQ152" i="44"/>
  <c r="AY152" i="44"/>
  <c r="BG152" i="44"/>
  <c r="BO152" i="44"/>
  <c r="BJ144" i="44"/>
  <c r="J154" i="44"/>
  <c r="R154" i="44"/>
  <c r="Z154" i="44"/>
  <c r="AH154" i="44"/>
  <c r="AP154" i="44"/>
  <c r="AX154" i="44"/>
  <c r="BF154" i="44"/>
  <c r="BN154" i="44"/>
  <c r="I147" i="44"/>
  <c r="Q147" i="44"/>
  <c r="Y147" i="44"/>
  <c r="AG147" i="44"/>
  <c r="AO147" i="44"/>
  <c r="AW147" i="44"/>
  <c r="BE147" i="44"/>
  <c r="BM147" i="44"/>
  <c r="E146" i="44"/>
  <c r="M146" i="44"/>
  <c r="U146" i="44"/>
  <c r="AC146" i="44"/>
  <c r="AK146" i="44"/>
  <c r="AS146" i="44"/>
  <c r="BA146" i="44"/>
  <c r="BI146" i="44"/>
  <c r="BQ146" i="44"/>
  <c r="I156" i="44"/>
  <c r="Q156" i="44"/>
  <c r="Y156" i="44"/>
  <c r="AG156" i="44"/>
  <c r="AO156" i="44"/>
  <c r="AW156" i="44"/>
  <c r="H149" i="44"/>
  <c r="P149" i="44"/>
  <c r="X149" i="44"/>
  <c r="AF149" i="44"/>
  <c r="AN149" i="44"/>
  <c r="AV149" i="44"/>
  <c r="BD149" i="44"/>
  <c r="BL149"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U7" i="44"/>
  <c r="BI7" i="44"/>
  <c r="Z8" i="44"/>
  <c r="BE8" i="44"/>
  <c r="U9" i="44"/>
  <c r="AH10" i="44"/>
  <c r="AD11" i="44"/>
  <c r="AW12" i="44"/>
  <c r="N13" i="44"/>
  <c r="AH14" i="44"/>
  <c r="AZ15" i="44"/>
  <c r="BI15" i="44"/>
  <c r="J17" i="44"/>
  <c r="R17" i="44"/>
  <c r="Z17" i="44"/>
  <c r="AH17" i="44"/>
  <c r="AP17" i="44"/>
  <c r="AX17" i="44"/>
  <c r="BF17" i="44"/>
  <c r="BN17" i="44"/>
  <c r="AD18" i="44"/>
  <c r="A7" i="29"/>
  <c r="A15" i="29"/>
  <c r="A23" i="29"/>
  <c r="A31" i="29"/>
  <c r="A39" i="29"/>
  <c r="A47" i="29"/>
  <c r="A55" i="29"/>
  <c r="A63" i="29"/>
  <c r="A71" i="29"/>
  <c r="A79" i="29"/>
  <c r="A87" i="29"/>
  <c r="A95" i="29"/>
  <c r="A103" i="29"/>
  <c r="A111" i="29"/>
  <c r="A119" i="29"/>
  <c r="A127" i="29"/>
  <c r="A135" i="29"/>
  <c r="A143" i="29"/>
  <c r="A12" i="44"/>
  <c r="L7" i="44"/>
  <c r="AZ7" i="44"/>
  <c r="Q8" i="44"/>
  <c r="BF8" i="44"/>
  <c r="L9" i="44"/>
  <c r="BI9" i="44"/>
  <c r="AI10" i="44"/>
  <c r="BN10" i="44"/>
  <c r="AX12" i="44"/>
  <c r="E13" i="44"/>
  <c r="AL13" i="44"/>
  <c r="BJ13" i="44"/>
  <c r="Y14" i="44"/>
  <c r="AR15" i="44"/>
  <c r="BA15" i="44"/>
  <c r="K17" i="44"/>
  <c r="S17" i="44"/>
  <c r="AA17" i="44"/>
  <c r="AI17" i="44"/>
  <c r="AQ17" i="44"/>
  <c r="AY17" i="44"/>
  <c r="BG17" i="44"/>
  <c r="AE18" i="44"/>
  <c r="BJ18" i="44"/>
  <c r="Q19" i="44"/>
  <c r="AW19" i="44"/>
  <c r="A8" i="29"/>
  <c r="A16" i="29"/>
  <c r="A24" i="29"/>
  <c r="A32" i="29"/>
  <c r="A40" i="29"/>
  <c r="A48" i="29"/>
  <c r="A56" i="29"/>
  <c r="A64" i="29"/>
  <c r="A72" i="29"/>
  <c r="A80" i="29"/>
  <c r="A88" i="29"/>
  <c r="A96" i="29"/>
  <c r="A104" i="29"/>
  <c r="A112" i="29"/>
  <c r="A120" i="29"/>
  <c r="A128" i="29"/>
  <c r="A136" i="29"/>
  <c r="A144" i="29"/>
  <c r="D7" i="44"/>
  <c r="M7" i="44"/>
  <c r="BA7" i="44"/>
  <c r="I8" i="44"/>
  <c r="R8" i="44"/>
  <c r="AW8" i="44"/>
  <c r="M9" i="44"/>
  <c r="AK9" i="44"/>
  <c r="Z10" i="44"/>
  <c r="V11" i="44"/>
  <c r="BJ11" i="44"/>
  <c r="R12" i="44"/>
  <c r="AO12" i="44"/>
  <c r="F13" i="44"/>
  <c r="Q14" i="44"/>
  <c r="Z14" i="44"/>
  <c r="BM14" i="44"/>
  <c r="AJ15" i="44"/>
  <c r="AS15" i="44"/>
  <c r="V18" i="44"/>
  <c r="A9" i="29"/>
  <c r="A17" i="29"/>
  <c r="A25" i="29"/>
  <c r="A33" i="29"/>
  <c r="A41" i="29"/>
  <c r="A49" i="29"/>
  <c r="A57" i="29"/>
  <c r="A65" i="29"/>
  <c r="A73" i="29"/>
  <c r="A81" i="29"/>
  <c r="A89" i="29"/>
  <c r="A97" i="29"/>
  <c r="A105" i="29"/>
  <c r="A113" i="29"/>
  <c r="A121" i="29"/>
  <c r="A129" i="29"/>
  <c r="A137" i="29"/>
  <c r="A145" i="29"/>
  <c r="C12" i="46"/>
  <c r="C12" i="44" s="1"/>
  <c r="E7" i="44"/>
  <c r="AR7" i="44"/>
  <c r="D9" i="44"/>
  <c r="R10" i="44"/>
  <c r="BF10" i="44"/>
  <c r="AP12" i="44"/>
  <c r="AC13" i="44"/>
  <c r="BA13" i="44"/>
  <c r="R14" i="44"/>
  <c r="BE14" i="44"/>
  <c r="BN14" i="44"/>
  <c r="AB15" i="44"/>
  <c r="AK15" i="44"/>
  <c r="G16" i="44"/>
  <c r="O16" i="44"/>
  <c r="W16" i="44"/>
  <c r="AE16" i="44"/>
  <c r="AM16" i="44"/>
  <c r="AU16" i="44"/>
  <c r="BC16" i="44"/>
  <c r="BK16" i="44"/>
  <c r="A10" i="29"/>
  <c r="A18" i="29"/>
  <c r="A26" i="29"/>
  <c r="A34" i="29"/>
  <c r="A42" i="29"/>
  <c r="A50" i="29"/>
  <c r="A58" i="29"/>
  <c r="A66" i="29"/>
  <c r="A74" i="29"/>
  <c r="A82" i="29"/>
  <c r="A90" i="29"/>
  <c r="A98" i="29"/>
  <c r="A106" i="29"/>
  <c r="A114" i="29"/>
  <c r="A122" i="29"/>
  <c r="A130" i="29"/>
  <c r="A138" i="29"/>
  <c r="A146" i="29"/>
  <c r="AJ7" i="44"/>
  <c r="AS7" i="44"/>
  <c r="AO8" i="44"/>
  <c r="E9" i="44"/>
  <c r="BA9" i="44"/>
  <c r="S10" i="44"/>
  <c r="AX10" i="44"/>
  <c r="BG10" i="44"/>
  <c r="N11" i="44"/>
  <c r="BB11" i="44"/>
  <c r="AG12" i="44"/>
  <c r="AD13" i="44"/>
  <c r="BB13" i="44"/>
  <c r="I14" i="44"/>
  <c r="AW14" i="44"/>
  <c r="BF14" i="44"/>
  <c r="T15" i="44"/>
  <c r="AC15" i="44"/>
  <c r="H16" i="44"/>
  <c r="P16" i="44"/>
  <c r="X16" i="44"/>
  <c r="AF16" i="44"/>
  <c r="AN16" i="44"/>
  <c r="AV16" i="44"/>
  <c r="BD16" i="44"/>
  <c r="BL16" i="44"/>
  <c r="O18" i="44"/>
  <c r="AT18" i="44"/>
  <c r="BC18" i="44"/>
  <c r="A11" i="29"/>
  <c r="A19" i="29"/>
  <c r="A27" i="29"/>
  <c r="A35" i="29"/>
  <c r="A43" i="29"/>
  <c r="A51" i="29"/>
  <c r="A59" i="29"/>
  <c r="A67" i="29"/>
  <c r="A75" i="29"/>
  <c r="A83" i="29"/>
  <c r="A91" i="29"/>
  <c r="A99" i="29"/>
  <c r="A107" i="29"/>
  <c r="A115" i="29"/>
  <c r="A123" i="29"/>
  <c r="A131" i="29"/>
  <c r="A139" i="29"/>
  <c r="A147" i="29"/>
  <c r="G8" i="44"/>
  <c r="AI9" i="44"/>
  <c r="BL10" i="44"/>
  <c r="AR11" i="44"/>
  <c r="P12" i="44"/>
  <c r="AF14" i="44"/>
  <c r="K15" i="44"/>
  <c r="S15" i="44"/>
  <c r="AA15" i="44"/>
  <c r="AI15" i="44"/>
  <c r="AQ15" i="44"/>
  <c r="AY15" i="44"/>
  <c r="BG15" i="44"/>
  <c r="BN7" i="44"/>
  <c r="BC8" i="44"/>
  <c r="AA9" i="44"/>
  <c r="BG9" i="44"/>
  <c r="AV10" i="44"/>
  <c r="AB11" i="44"/>
  <c r="H12" i="44"/>
  <c r="AV12" i="44"/>
  <c r="P14" i="44"/>
  <c r="BF7" i="44"/>
  <c r="AU8" i="44"/>
  <c r="S9" i="44"/>
  <c r="AN10" i="44"/>
  <c r="T11" i="44"/>
  <c r="AN12" i="44"/>
  <c r="L13" i="44"/>
  <c r="AR13" i="44"/>
  <c r="H14" i="44"/>
  <c r="AX7" i="44"/>
  <c r="AM8" i="44"/>
  <c r="K9" i="44"/>
  <c r="AY9" i="44"/>
  <c r="AF10" i="44"/>
  <c r="L11" i="44"/>
  <c r="AF12" i="44"/>
  <c r="D13" i="44"/>
  <c r="AH7" i="44"/>
  <c r="W8" i="44"/>
  <c r="AQ9" i="44"/>
  <c r="P10" i="44"/>
  <c r="BH11" i="44"/>
  <c r="X12" i="44"/>
  <c r="AJ13" i="44"/>
  <c r="AV14"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BH9" i="44"/>
  <c r="Y12" i="44"/>
  <c r="A7" i="28"/>
  <c r="A15" i="28"/>
  <c r="A23" i="28"/>
  <c r="A31" i="28"/>
  <c r="A39" i="28"/>
  <c r="A47" i="28"/>
  <c r="A55" i="28"/>
  <c r="A63" i="28"/>
  <c r="A71" i="28"/>
  <c r="A79" i="28"/>
  <c r="A87" i="28"/>
  <c r="A95" i="28"/>
  <c r="A103" i="28"/>
  <c r="A111" i="28"/>
  <c r="A119" i="28"/>
  <c r="A127" i="28"/>
  <c r="A135" i="28"/>
  <c r="A143" i="28"/>
  <c r="AZ9" i="44"/>
  <c r="Q12" i="44"/>
  <c r="A8" i="28"/>
  <c r="A16" i="28"/>
  <c r="A24" i="28"/>
  <c r="A32" i="28"/>
  <c r="A40" i="28"/>
  <c r="A48" i="28"/>
  <c r="A56" i="28"/>
  <c r="A64" i="28"/>
  <c r="A72" i="28"/>
  <c r="A80" i="28"/>
  <c r="A88" i="28"/>
  <c r="A96" i="28"/>
  <c r="A104" i="28"/>
  <c r="A112" i="28"/>
  <c r="A120" i="28"/>
  <c r="A128" i="28"/>
  <c r="A136" i="28"/>
  <c r="A144" i="28"/>
  <c r="H8" i="44"/>
  <c r="P8" i="44"/>
  <c r="X8" i="44"/>
  <c r="AF8" i="44"/>
  <c r="AN8" i="44"/>
  <c r="AV8" i="44"/>
  <c r="BD8" i="44"/>
  <c r="BL8" i="44"/>
  <c r="AR9" i="44"/>
  <c r="I12" i="44"/>
  <c r="AK13" i="44"/>
  <c r="A9" i="28"/>
  <c r="A17" i="28"/>
  <c r="A25" i="28"/>
  <c r="A33" i="28"/>
  <c r="A41" i="28"/>
  <c r="A49" i="28"/>
  <c r="A57" i="28"/>
  <c r="A65" i="28"/>
  <c r="A73" i="28"/>
  <c r="A81" i="28"/>
  <c r="A89" i="28"/>
  <c r="A97" i="28"/>
  <c r="A105" i="28"/>
  <c r="A113" i="28"/>
  <c r="A121" i="28"/>
  <c r="A129" i="28"/>
  <c r="A137" i="28"/>
  <c r="A145" i="28"/>
  <c r="K7" i="44"/>
  <c r="S7" i="44"/>
  <c r="AA7" i="44"/>
  <c r="AI7" i="44"/>
  <c r="AQ7" i="44"/>
  <c r="AY7" i="44"/>
  <c r="BG7" i="44"/>
  <c r="BO7" i="44"/>
  <c r="AJ9" i="44"/>
  <c r="A10" i="28"/>
  <c r="A18" i="28"/>
  <c r="A26" i="28"/>
  <c r="A34" i="28"/>
  <c r="A42" i="28"/>
  <c r="A50" i="28"/>
  <c r="A58" i="28"/>
  <c r="A66" i="28"/>
  <c r="A74" i="28"/>
  <c r="A82" i="28"/>
  <c r="A90" i="28"/>
  <c r="A98" i="28"/>
  <c r="A106" i="28"/>
  <c r="A114" i="28"/>
  <c r="A122" i="28"/>
  <c r="A130" i="28"/>
  <c r="A138" i="28"/>
  <c r="A146" i="28"/>
  <c r="AB9" i="44"/>
  <c r="E11" i="44"/>
  <c r="M11" i="44"/>
  <c r="U11" i="44"/>
  <c r="AC11" i="44"/>
  <c r="AK11" i="44"/>
  <c r="AS11" i="44"/>
  <c r="BA11" i="44"/>
  <c r="BI11" i="44"/>
  <c r="BQ11" i="44"/>
  <c r="BE12" i="44"/>
  <c r="BI13" i="44"/>
  <c r="A11" i="28"/>
  <c r="A19" i="28"/>
  <c r="A27" i="28"/>
  <c r="A35" i="28"/>
  <c r="A43" i="28"/>
  <c r="A51" i="28"/>
  <c r="A59" i="28"/>
  <c r="A67" i="28"/>
  <c r="A75" i="28"/>
  <c r="A83" i="28"/>
  <c r="A91" i="28"/>
  <c r="A99" i="28"/>
  <c r="A107" i="28"/>
  <c r="A115" i="28"/>
  <c r="A123" i="28"/>
  <c r="A131" i="28"/>
  <c r="A139" i="28"/>
  <c r="A147" i="28"/>
  <c r="AP19" i="44"/>
  <c r="BO8" i="46"/>
  <c r="BO8" i="44"/>
  <c r="I10" i="46"/>
  <c r="I10" i="44"/>
  <c r="Q10" i="46"/>
  <c r="Q10" i="44"/>
  <c r="Y10" i="46"/>
  <c r="Y10" i="44"/>
  <c r="AG10" i="46"/>
  <c r="AG10" i="44"/>
  <c r="AO10" i="46"/>
  <c r="AO10" i="44"/>
  <c r="AW10" i="46"/>
  <c r="AW10" i="44"/>
  <c r="BE10" i="46"/>
  <c r="BE10" i="44"/>
  <c r="BM10" i="46"/>
  <c r="BM10" i="44"/>
  <c r="AG42" i="46"/>
  <c r="J41" i="46"/>
  <c r="J41" i="44"/>
  <c r="R41" i="46"/>
  <c r="R41" i="44"/>
  <c r="Z41" i="46"/>
  <c r="Z41" i="44"/>
  <c r="AH41" i="46"/>
  <c r="AH41" i="44"/>
  <c r="AP41" i="46"/>
  <c r="AP41" i="44"/>
  <c r="AX41" i="46"/>
  <c r="AX41" i="44"/>
  <c r="BF41" i="46"/>
  <c r="BF41" i="44"/>
  <c r="BN41" i="46"/>
  <c r="BN41" i="44"/>
  <c r="G22" i="46"/>
  <c r="G22" i="44"/>
  <c r="O22" i="46"/>
  <c r="O22" i="44"/>
  <c r="W22" i="46"/>
  <c r="W22" i="44"/>
  <c r="AE22" i="46"/>
  <c r="AE22" i="44"/>
  <c r="AM22" i="44"/>
  <c r="AM22" i="46"/>
  <c r="AU22" i="46"/>
  <c r="AU22" i="44"/>
  <c r="BC22" i="46"/>
  <c r="BC22" i="44"/>
  <c r="BK22" i="46"/>
  <c r="BK22" i="44"/>
  <c r="E21" i="46"/>
  <c r="E21" i="44"/>
  <c r="M21" i="46"/>
  <c r="M21" i="44"/>
  <c r="U21" i="46"/>
  <c r="U21" i="44"/>
  <c r="AK21" i="46"/>
  <c r="AK21" i="44"/>
  <c r="AS21" i="46"/>
  <c r="AS21" i="44"/>
  <c r="BA21" i="46"/>
  <c r="BA21" i="44"/>
  <c r="BI21" i="46"/>
  <c r="BI21" i="44"/>
  <c r="BQ21" i="46"/>
  <c r="BQ21" i="44"/>
  <c r="E31" i="46"/>
  <c r="E31" i="44"/>
  <c r="M31" i="46"/>
  <c r="M31" i="44"/>
  <c r="U31" i="46"/>
  <c r="U31" i="44"/>
  <c r="AK31" i="46"/>
  <c r="AK31" i="44"/>
  <c r="AS31" i="46"/>
  <c r="AS31" i="44"/>
  <c r="BA31" i="46"/>
  <c r="BA31" i="44"/>
  <c r="BI31" i="46"/>
  <c r="BI31" i="44"/>
  <c r="BQ31" i="46"/>
  <c r="BQ31" i="44"/>
  <c r="F32" i="46"/>
  <c r="F32" i="44"/>
  <c r="N32" i="46"/>
  <c r="N32" i="44"/>
  <c r="V32" i="46"/>
  <c r="V32" i="44"/>
  <c r="AD32" i="46"/>
  <c r="AD32" i="44"/>
  <c r="AL32" i="46"/>
  <c r="AL32" i="44"/>
  <c r="AT32" i="46"/>
  <c r="AT32" i="44"/>
  <c r="BB32" i="46"/>
  <c r="BB32" i="44"/>
  <c r="BJ32" i="46"/>
  <c r="BJ32" i="44"/>
  <c r="J37" i="46"/>
  <c r="J37" i="44"/>
  <c r="R37" i="46"/>
  <c r="R37" i="44"/>
  <c r="Z37" i="46"/>
  <c r="Z37" i="44"/>
  <c r="AH37" i="46"/>
  <c r="AH37" i="44"/>
  <c r="AP37" i="46"/>
  <c r="AP37" i="44"/>
  <c r="AX37" i="46"/>
  <c r="AX37" i="44"/>
  <c r="BF37" i="46"/>
  <c r="BF37" i="44"/>
  <c r="BN37" i="46"/>
  <c r="BN37" i="44"/>
  <c r="G39" i="46"/>
  <c r="G39" i="44"/>
  <c r="O39" i="46"/>
  <c r="O39" i="44"/>
  <c r="W39" i="46"/>
  <c r="W39" i="44"/>
  <c r="AE39" i="46"/>
  <c r="AE39" i="44"/>
  <c r="AM39" i="46"/>
  <c r="AM39" i="44"/>
  <c r="AU39" i="46"/>
  <c r="AU39" i="44"/>
  <c r="BC39" i="46"/>
  <c r="BC39" i="44"/>
  <c r="BK39" i="46"/>
  <c r="BK39" i="44"/>
  <c r="G36" i="46"/>
  <c r="G36" i="44"/>
  <c r="O36" i="46"/>
  <c r="O36" i="44"/>
  <c r="W36" i="46"/>
  <c r="W36" i="44"/>
  <c r="AE36" i="46"/>
  <c r="AE36" i="44"/>
  <c r="AM36" i="46"/>
  <c r="AM36" i="44"/>
  <c r="AU36" i="46"/>
  <c r="AU36" i="44"/>
  <c r="BC36" i="46"/>
  <c r="BC36" i="44"/>
  <c r="BK36" i="46"/>
  <c r="BK36" i="44"/>
  <c r="R19" i="46"/>
  <c r="R19" i="44"/>
  <c r="Z19" i="46"/>
  <c r="Z19" i="44"/>
  <c r="AH19" i="46"/>
  <c r="AH19" i="44"/>
  <c r="AX19" i="46"/>
  <c r="AX19" i="44"/>
  <c r="BF19" i="46"/>
  <c r="BF19" i="44"/>
  <c r="BN19" i="46"/>
  <c r="BN19" i="44"/>
  <c r="K20" i="46"/>
  <c r="K20" i="44"/>
  <c r="S20" i="46"/>
  <c r="S20" i="44"/>
  <c r="AA20" i="46"/>
  <c r="AA20" i="44"/>
  <c r="AI20" i="46"/>
  <c r="AI20" i="44"/>
  <c r="AQ20" i="46"/>
  <c r="AQ20" i="44"/>
  <c r="AY20" i="46"/>
  <c r="AY20" i="44"/>
  <c r="BG20" i="46"/>
  <c r="BG20" i="44"/>
  <c r="I30" i="46"/>
  <c r="I30" i="44"/>
  <c r="Y30" i="46"/>
  <c r="Y30" i="44"/>
  <c r="AG30" i="46"/>
  <c r="AG30" i="44"/>
  <c r="AO30" i="46"/>
  <c r="AO30" i="44"/>
  <c r="AW30" i="46"/>
  <c r="AW30" i="44"/>
  <c r="BE30" i="44"/>
  <c r="BE30" i="46"/>
  <c r="BM30" i="44"/>
  <c r="BM30" i="46"/>
  <c r="F35" i="46"/>
  <c r="F35" i="44"/>
  <c r="N35" i="46"/>
  <c r="N35" i="44"/>
  <c r="V35" i="46"/>
  <c r="V35" i="44"/>
  <c r="AD35" i="46"/>
  <c r="AD35" i="44"/>
  <c r="AL35" i="46"/>
  <c r="AL35" i="44"/>
  <c r="AT35" i="46"/>
  <c r="AT35" i="44"/>
  <c r="BB35" i="46"/>
  <c r="BB35" i="44"/>
  <c r="BJ35" i="46"/>
  <c r="BJ35" i="44"/>
  <c r="E18" i="46"/>
  <c r="E18" i="44"/>
  <c r="M18" i="46"/>
  <c r="M18" i="44"/>
  <c r="AC18" i="46"/>
  <c r="AC18" i="44"/>
  <c r="AK18" i="46"/>
  <c r="AK18" i="44"/>
  <c r="AS18" i="46"/>
  <c r="AS18" i="44"/>
  <c r="BI18" i="46"/>
  <c r="BI18" i="44"/>
  <c r="BQ18" i="46"/>
  <c r="BQ18" i="44"/>
  <c r="E33" i="46"/>
  <c r="E33" i="44"/>
  <c r="M33" i="46"/>
  <c r="M33" i="44"/>
  <c r="U33" i="46"/>
  <c r="U33" i="44"/>
  <c r="AC33" i="46"/>
  <c r="AC33" i="44"/>
  <c r="AK33" i="44"/>
  <c r="AK33" i="46"/>
  <c r="AS33" i="46"/>
  <c r="AS33" i="44"/>
  <c r="BA33" i="46"/>
  <c r="BA33" i="44"/>
  <c r="BI33" i="46"/>
  <c r="BI33" i="44"/>
  <c r="BQ33" i="46"/>
  <c r="BQ33" i="44"/>
  <c r="K43" i="46"/>
  <c r="K43" i="44"/>
  <c r="S43" i="46"/>
  <c r="S43" i="44"/>
  <c r="AA43" i="46"/>
  <c r="AA43" i="44"/>
  <c r="AI43" i="46"/>
  <c r="AI43" i="44"/>
  <c r="AQ43" i="46"/>
  <c r="AQ43" i="44"/>
  <c r="AY43" i="46"/>
  <c r="AY43" i="44"/>
  <c r="BG43" i="46"/>
  <c r="BG43" i="44"/>
  <c r="F44" i="46"/>
  <c r="F44" i="44"/>
  <c r="N44" i="46"/>
  <c r="N44" i="44"/>
  <c r="J19" i="44"/>
  <c r="K12" i="46"/>
  <c r="K12" i="44"/>
  <c r="S12" i="46"/>
  <c r="S12" i="44"/>
  <c r="AA12" i="46"/>
  <c r="AA12" i="44"/>
  <c r="AI12" i="46"/>
  <c r="AI12" i="44"/>
  <c r="AQ12" i="46"/>
  <c r="AQ12" i="44"/>
  <c r="AY12" i="46"/>
  <c r="AY12" i="44"/>
  <c r="BG12" i="46"/>
  <c r="BG12" i="44"/>
  <c r="BO12" i="46"/>
  <c r="BO12" i="44"/>
  <c r="O13" i="46"/>
  <c r="O13" i="44"/>
  <c r="W13" i="46"/>
  <c r="W13" i="44"/>
  <c r="AM13" i="46"/>
  <c r="AM13" i="44"/>
  <c r="AU13" i="46"/>
  <c r="AU13" i="44"/>
  <c r="BC13" i="46"/>
  <c r="BC13" i="44"/>
  <c r="K14" i="46"/>
  <c r="K14" i="44"/>
  <c r="S14" i="46"/>
  <c r="S14" i="44"/>
  <c r="AA14" i="46"/>
  <c r="AA14" i="44"/>
  <c r="AI14" i="46"/>
  <c r="AI14" i="44"/>
  <c r="AQ14" i="46"/>
  <c r="AQ14" i="44"/>
  <c r="AY14" i="46"/>
  <c r="AY14" i="44"/>
  <c r="BG14" i="46"/>
  <c r="BG14" i="44"/>
  <c r="BO14" i="46"/>
  <c r="BO14" i="44"/>
  <c r="G23" i="46"/>
  <c r="G23" i="44"/>
  <c r="W23" i="46"/>
  <c r="W23" i="44"/>
  <c r="AE23" i="44"/>
  <c r="AE23" i="46"/>
  <c r="AM23" i="46"/>
  <c r="AM23" i="44"/>
  <c r="AU23" i="46"/>
  <c r="AU23" i="44"/>
  <c r="BC23" i="46"/>
  <c r="BC23" i="44"/>
  <c r="BK23" i="46"/>
  <c r="BK23" i="44"/>
  <c r="K24" i="46"/>
  <c r="K24" i="44"/>
  <c r="S24" i="46"/>
  <c r="S24" i="44"/>
  <c r="AA24" i="46"/>
  <c r="AA24" i="44"/>
  <c r="AI24" i="46"/>
  <c r="AI24" i="44"/>
  <c r="AQ24" i="46"/>
  <c r="AQ24" i="44"/>
  <c r="AY24" i="46"/>
  <c r="AY24" i="44"/>
  <c r="BG24" i="46"/>
  <c r="BG24" i="44"/>
  <c r="BO24" i="46"/>
  <c r="BO24" i="44"/>
  <c r="AX25" i="46"/>
  <c r="AX25" i="44"/>
  <c r="BF25" i="46"/>
  <c r="BF25" i="44"/>
  <c r="BN25" i="46"/>
  <c r="BN25" i="44"/>
  <c r="E26" i="46"/>
  <c r="E26" i="44"/>
  <c r="U26" i="46"/>
  <c r="U26" i="44"/>
  <c r="AC26" i="46"/>
  <c r="AC26" i="44"/>
  <c r="AK26" i="46"/>
  <c r="AK26" i="44"/>
  <c r="AS26" i="46"/>
  <c r="AS26" i="44"/>
  <c r="BA26" i="46"/>
  <c r="BA26" i="44"/>
  <c r="BI26" i="46"/>
  <c r="BI26" i="44"/>
  <c r="BQ26" i="46"/>
  <c r="BQ26" i="44"/>
  <c r="I27" i="46"/>
  <c r="I27" i="44"/>
  <c r="Q27" i="46"/>
  <c r="Q27" i="44"/>
  <c r="Y27" i="46"/>
  <c r="Y27" i="44"/>
  <c r="AG27" i="46"/>
  <c r="AG27" i="44"/>
  <c r="AO27" i="46"/>
  <c r="AO27" i="44"/>
  <c r="AW27" i="46"/>
  <c r="AW27" i="44"/>
  <c r="BE27" i="46"/>
  <c r="BE27" i="44"/>
  <c r="D28" i="46"/>
  <c r="D28" i="44"/>
  <c r="L28" i="46"/>
  <c r="L28" i="44"/>
  <c r="T28" i="46"/>
  <c r="T28" i="44"/>
  <c r="AB28" i="46"/>
  <c r="AB28" i="44"/>
  <c r="AJ28" i="46"/>
  <c r="AJ28" i="44"/>
  <c r="AR28" i="46"/>
  <c r="AR28" i="44"/>
  <c r="AZ28" i="46"/>
  <c r="AZ28" i="44"/>
  <c r="BH28" i="46"/>
  <c r="BH28" i="44"/>
  <c r="BP28" i="46"/>
  <c r="BP28" i="44"/>
  <c r="H29" i="46"/>
  <c r="H29" i="44"/>
  <c r="P29" i="46"/>
  <c r="P29" i="44"/>
  <c r="AF29" i="46"/>
  <c r="AF29" i="44"/>
  <c r="AN29" i="46"/>
  <c r="AN29" i="44"/>
  <c r="AV29" i="46"/>
  <c r="AV29" i="44"/>
  <c r="BD29" i="46"/>
  <c r="BD29" i="44"/>
  <c r="BL29" i="46"/>
  <c r="BL29" i="44"/>
  <c r="Q30" i="46"/>
  <c r="I42" i="46"/>
  <c r="I42" i="44"/>
  <c r="Q42" i="46"/>
  <c r="Q42" i="44"/>
  <c r="Y42" i="46"/>
  <c r="Y42" i="44"/>
  <c r="AO42" i="46"/>
  <c r="AO42" i="44"/>
  <c r="AW42" i="46"/>
  <c r="AW42" i="44"/>
  <c r="BE42" i="44"/>
  <c r="BE42" i="46"/>
  <c r="BM42" i="46"/>
  <c r="BM42" i="44"/>
  <c r="K47" i="44"/>
  <c r="S47" i="44"/>
  <c r="AA47" i="44"/>
  <c r="AI47" i="44"/>
  <c r="AQ47" i="44"/>
  <c r="AY47" i="44"/>
  <c r="BG47" i="44"/>
  <c r="BO47" i="44"/>
  <c r="G49" i="44"/>
  <c r="O49" i="44"/>
  <c r="W49" i="44"/>
  <c r="AE49" i="44"/>
  <c r="AM49" i="44"/>
  <c r="AU49" i="44"/>
  <c r="BC49" i="44"/>
  <c r="BK49" i="44"/>
  <c r="K51" i="44"/>
  <c r="S51" i="44"/>
  <c r="AA51" i="44"/>
  <c r="AI51" i="44"/>
  <c r="AQ51" i="44"/>
  <c r="AY51" i="44"/>
  <c r="BG51" i="44"/>
  <c r="BO51" i="44"/>
  <c r="G53" i="44"/>
  <c r="O53" i="44"/>
  <c r="W53" i="44"/>
  <c r="AE53" i="44"/>
  <c r="AM53" i="44"/>
  <c r="AU53" i="44"/>
  <c r="BC53" i="44"/>
  <c r="BK53" i="44"/>
  <c r="AO50" i="46"/>
  <c r="U45" i="46"/>
  <c r="BE50" i="46"/>
  <c r="G54" i="44"/>
  <c r="O54" i="44"/>
  <c r="W54" i="44"/>
  <c r="AE54" i="44"/>
  <c r="AM54" i="44"/>
  <c r="AU54" i="44"/>
  <c r="BC54" i="44"/>
  <c r="BK54" i="44"/>
  <c r="AK45" i="46"/>
  <c r="H46" i="44"/>
  <c r="P46" i="44"/>
  <c r="X46" i="44"/>
  <c r="AF46" i="44"/>
  <c r="AN46" i="44"/>
  <c r="AV46" i="44"/>
  <c r="BD46" i="44"/>
  <c r="BL46" i="44"/>
  <c r="D48" i="44"/>
  <c r="L48" i="44"/>
  <c r="T48" i="44"/>
  <c r="AB48" i="44"/>
  <c r="AJ48" i="44"/>
  <c r="AR48" i="44"/>
  <c r="AZ48" i="44"/>
  <c r="BH48" i="44"/>
  <c r="BP48" i="44"/>
  <c r="BA45" i="46"/>
  <c r="I50" i="44"/>
  <c r="Q50" i="44"/>
  <c r="Y50" i="44"/>
  <c r="AG50" i="44"/>
  <c r="AW50" i="44"/>
  <c r="BM50" i="44"/>
  <c r="BI45" i="46"/>
  <c r="V44" i="44"/>
  <c r="AD44" i="44"/>
  <c r="AL44" i="44"/>
  <c r="AT44" i="44"/>
  <c r="BB44" i="44"/>
  <c r="BJ44" i="44"/>
  <c r="F52" i="44"/>
  <c r="N52" i="44"/>
  <c r="V52" i="44"/>
  <c r="AD52" i="44"/>
  <c r="AL52" i="44"/>
  <c r="AT52" i="44"/>
  <c r="BB52" i="44"/>
  <c r="BJ52" i="44"/>
  <c r="BQ45" i="46"/>
  <c r="E45" i="44"/>
  <c r="M45" i="44"/>
  <c r="AC45" i="44"/>
  <c r="AS45" i="44"/>
  <c r="BN26" i="46"/>
  <c r="F9" i="46"/>
  <c r="F9" i="44"/>
  <c r="N9" i="46"/>
  <c r="N9" i="44"/>
  <c r="V9" i="46"/>
  <c r="V9" i="44"/>
  <c r="AD9" i="46"/>
  <c r="AD9" i="44"/>
  <c r="AL9" i="46"/>
  <c r="AL9" i="44"/>
  <c r="AT9" i="46"/>
  <c r="AT9" i="44"/>
  <c r="BB9" i="44"/>
  <c r="BB9" i="46"/>
  <c r="BJ9" i="46"/>
  <c r="BJ9" i="44"/>
  <c r="BJ15" i="46"/>
  <c r="BJ15" i="44"/>
  <c r="J18" i="46"/>
  <c r="J18" i="44"/>
  <c r="R18" i="46"/>
  <c r="R18" i="44"/>
  <c r="Z18" i="46"/>
  <c r="Z18" i="44"/>
  <c r="AH18" i="46"/>
  <c r="AH18" i="44"/>
  <c r="AP18" i="46"/>
  <c r="AP18" i="44"/>
  <c r="AX18" i="46"/>
  <c r="AX18" i="44"/>
  <c r="BF18" i="46"/>
  <c r="BF18" i="44"/>
  <c r="BN18" i="46"/>
  <c r="BN18" i="44"/>
  <c r="J29" i="46"/>
  <c r="J29" i="44"/>
  <c r="R29" i="46"/>
  <c r="R29" i="44"/>
  <c r="Z29" i="46"/>
  <c r="Z29" i="44"/>
  <c r="AH29" i="46"/>
  <c r="AH29" i="44"/>
  <c r="AP29" i="46"/>
  <c r="AP29" i="44"/>
  <c r="AX29" i="46"/>
  <c r="AX29" i="44"/>
  <c r="H23" i="46"/>
  <c r="H23" i="44"/>
  <c r="P23" i="46"/>
  <c r="P23" i="44"/>
  <c r="X23" i="46"/>
  <c r="X23" i="44"/>
  <c r="AF23" i="46"/>
  <c r="AF23" i="44"/>
  <c r="AN23" i="46"/>
  <c r="AN23" i="44"/>
  <c r="AV23" i="46"/>
  <c r="AV23" i="44"/>
  <c r="BD23" i="46"/>
  <c r="BD23" i="44"/>
  <c r="BL23" i="46"/>
  <c r="BL23" i="44"/>
  <c r="AS25" i="46"/>
  <c r="AS25" i="44"/>
  <c r="BA25" i="46"/>
  <c r="BA25" i="44"/>
  <c r="BI25" i="46"/>
  <c r="BI25" i="44"/>
  <c r="BQ25" i="46"/>
  <c r="BQ25" i="44"/>
  <c r="I13" i="46"/>
  <c r="I13" i="44"/>
  <c r="Q13" i="46"/>
  <c r="Q13" i="44"/>
  <c r="Y13" i="46"/>
  <c r="Y13" i="44"/>
  <c r="AG13" i="46"/>
  <c r="AG13" i="44"/>
  <c r="AO13" i="46"/>
  <c r="AO13" i="44"/>
  <c r="AW13" i="46"/>
  <c r="AW13" i="44"/>
  <c r="BE13" i="46"/>
  <c r="BE13" i="44"/>
  <c r="BM13" i="46"/>
  <c r="BM13" i="44"/>
  <c r="I21" i="46"/>
  <c r="I21" i="44"/>
  <c r="Q21" i="46"/>
  <c r="Q21" i="44"/>
  <c r="Y21" i="46"/>
  <c r="Y21" i="44"/>
  <c r="AG21" i="46"/>
  <c r="AG21" i="44"/>
  <c r="AO21" i="46"/>
  <c r="AO21" i="44"/>
  <c r="AW21" i="46"/>
  <c r="AW21" i="44"/>
  <c r="BE21" i="46"/>
  <c r="BE21" i="44"/>
  <c r="BM21" i="46"/>
  <c r="BM21" i="44"/>
  <c r="J26" i="46"/>
  <c r="J26" i="44"/>
  <c r="R26" i="46"/>
  <c r="R26" i="44"/>
  <c r="Z26" i="46"/>
  <c r="Z26" i="44"/>
  <c r="AH26" i="46"/>
  <c r="AH26" i="44"/>
  <c r="AP26" i="46"/>
  <c r="AP26" i="44"/>
  <c r="AX26" i="46"/>
  <c r="AX26" i="44"/>
  <c r="BF26" i="46"/>
  <c r="BF26" i="44"/>
  <c r="K27" i="46"/>
  <c r="K27" i="44"/>
  <c r="S27" i="46"/>
  <c r="S27" i="44"/>
  <c r="AA27" i="46"/>
  <c r="AA27" i="44"/>
  <c r="AI27" i="46"/>
  <c r="AI27" i="44"/>
  <c r="AQ27" i="46"/>
  <c r="AQ27" i="44"/>
  <c r="AY27" i="46"/>
  <c r="AY27" i="44"/>
  <c r="BG27" i="46"/>
  <c r="BG27" i="44"/>
  <c r="BO27" i="46"/>
  <c r="BO27" i="44"/>
  <c r="E19" i="46"/>
  <c r="E19" i="44"/>
  <c r="M19" i="46"/>
  <c r="M19" i="44"/>
  <c r="U19" i="46"/>
  <c r="U19" i="44"/>
  <c r="AC19" i="46"/>
  <c r="AC19" i="44"/>
  <c r="AK19" i="46"/>
  <c r="AK19" i="44"/>
  <c r="AS19" i="46"/>
  <c r="AS19" i="44"/>
  <c r="BA19" i="46"/>
  <c r="BA19" i="44"/>
  <c r="BI19" i="46"/>
  <c r="BI19" i="44"/>
  <c r="BQ19" i="46"/>
  <c r="BQ19" i="44"/>
  <c r="AU34" i="46"/>
  <c r="J31" i="44"/>
  <c r="R31" i="44"/>
  <c r="Z31" i="44"/>
  <c r="AH31" i="44"/>
  <c r="AP31" i="44"/>
  <c r="AX31" i="44"/>
  <c r="BF31" i="44"/>
  <c r="BN31" i="44"/>
  <c r="G34" i="44"/>
  <c r="O34" i="44"/>
  <c r="W34" i="44"/>
  <c r="AE34" i="44"/>
  <c r="AM34" i="44"/>
  <c r="BC34" i="44"/>
  <c r="BK34" i="44"/>
  <c r="BF29" i="44"/>
  <c r="BN29" i="44"/>
  <c r="A60" i="44"/>
  <c r="A29" i="44"/>
  <c r="A144" i="44"/>
  <c r="A87" i="44"/>
  <c r="A11" i="44"/>
  <c r="A18" i="44"/>
  <c r="O29" i="42"/>
  <c r="N29" i="42"/>
  <c r="V29" i="42"/>
  <c r="U29" i="42"/>
  <c r="H29" i="42"/>
  <c r="G29" i="42"/>
  <c r="A150" i="29"/>
  <c r="A150" i="28"/>
  <c r="A150" i="27"/>
  <c r="A151" i="29"/>
  <c r="A151" i="28"/>
  <c r="A151" i="27"/>
  <c r="A149" i="29"/>
  <c r="A149" i="28"/>
  <c r="A149" i="27"/>
  <c r="A148" i="28"/>
  <c r="A148" i="27"/>
  <c r="A148" i="29"/>
  <c r="AH11"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Q28" i="27"/>
  <c r="M27" i="27"/>
  <c r="AP12" i="27"/>
  <c r="B12" i="27"/>
  <c r="W10" i="27"/>
  <c r="AQ8" i="27"/>
  <c r="M7" i="27"/>
  <c r="AG5" i="27"/>
  <c r="C4" i="27"/>
  <c r="AP3" i="27"/>
  <c r="AF3" i="27"/>
  <c r="V3" i="27"/>
  <c r="L3" i="27"/>
  <c r="B3"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B4" i="44"/>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Q39" i="42"/>
  <c r="B3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AZ2" i="44"/>
  <c r="C37"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J38"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A44" i="43"/>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I4"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H1" i="29" l="1"/>
  <c r="AR1" i="29"/>
  <c r="N1" i="29"/>
  <c r="X1" i="29"/>
  <c r="AR1" i="28"/>
  <c r="D1" i="29"/>
  <c r="X1" i="28"/>
  <c r="AH1" i="28"/>
  <c r="A5" i="40"/>
  <c r="C5" i="40" s="1"/>
  <c r="N1" i="28"/>
  <c r="AR1" i="27"/>
  <c r="D1" i="28"/>
  <c r="X1" i="27"/>
  <c r="AH1" i="27"/>
  <c r="D1" i="27"/>
  <c r="N1" i="27"/>
  <c r="A30" i="42"/>
  <c r="I36" i="42"/>
  <c r="B36" i="42"/>
  <c r="P36" i="42"/>
  <c r="P37" i="42"/>
  <c r="I37" i="42"/>
  <c r="B37" i="42"/>
  <c r="A31" i="42"/>
  <c r="A32" i="42"/>
  <c r="P38" i="42"/>
  <c r="I38" i="42"/>
  <c r="B38" i="42"/>
  <c r="DU3" i="46"/>
  <c r="BF3" i="46"/>
  <c r="BY3" i="46"/>
  <c r="CU3" i="46"/>
  <c r="J3" i="46"/>
  <c r="AF3" i="46"/>
  <c r="S28" i="42"/>
  <c r="E28" i="42"/>
  <c r="L28" i="42"/>
  <c r="AA3" i="46"/>
  <c r="DR3" i="46"/>
  <c r="BC3" i="46"/>
  <c r="BV3" i="46"/>
  <c r="D28" i="42"/>
  <c r="CP3" i="46"/>
  <c r="G3" i="46"/>
  <c r="K28" i="42"/>
  <c r="R28" i="42"/>
  <c r="P39" i="42"/>
  <c r="I39" i="42"/>
  <c r="A33" i="42"/>
  <c r="B39" i="42"/>
  <c r="BI3" i="46"/>
  <c r="CB3" i="46"/>
  <c r="M28" i="42"/>
  <c r="CZ3" i="46"/>
  <c r="M3" i="46"/>
  <c r="AK3" i="46"/>
  <c r="T28" i="42"/>
  <c r="DX3" i="46"/>
  <c r="F28" i="42"/>
  <c r="G28" i="42"/>
  <c r="CE3" i="46"/>
  <c r="DE3" i="46"/>
  <c r="P3" i="46"/>
  <c r="AP3" i="46"/>
  <c r="EA3" i="46"/>
  <c r="BL3" i="46"/>
  <c r="U28" i="42"/>
  <c r="N28" i="42"/>
  <c r="CH3" i="46"/>
  <c r="S3" i="46"/>
  <c r="V28" i="42"/>
  <c r="AU3" i="46"/>
  <c r="ED3" i="46"/>
  <c r="BO3" i="46"/>
  <c r="O28" i="42"/>
  <c r="H28" i="42"/>
  <c r="B6" i="46"/>
  <c r="B9" i="46"/>
  <c r="B10" i="46"/>
  <c r="B8" i="46"/>
  <c r="B7" i="46"/>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B27" i="42"/>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G3" i="30" l="1"/>
  <c r="F3" i="30"/>
  <c r="E3" i="30"/>
  <c r="D3" i="30"/>
  <c r="C3" i="30"/>
  <c r="B5" i="40"/>
  <c r="D5" i="40"/>
  <c r="E5" i="40"/>
  <c r="F5" i="40"/>
  <c r="Q25" i="42"/>
  <c r="Q26" i="42"/>
  <c r="J26" i="42"/>
  <c r="J25" i="42"/>
  <c r="C26" i="42"/>
  <c r="C25" i="42"/>
  <c r="C15" i="47"/>
  <c r="C2" i="47"/>
  <c r="R27" i="42"/>
  <c r="P2" i="42"/>
  <c r="H2" i="42"/>
  <c r="V1" i="42"/>
  <c r="N1" i="42"/>
  <c r="F1" i="42"/>
  <c r="U1" i="42"/>
  <c r="D1" i="45"/>
  <c r="H27" i="42"/>
  <c r="V2" i="42"/>
  <c r="N2" i="42"/>
  <c r="F2" i="42"/>
  <c r="T1" i="42"/>
  <c r="L1" i="42"/>
  <c r="D1" i="42"/>
  <c r="O27" i="42"/>
  <c r="G27" i="42"/>
  <c r="U2" i="42"/>
  <c r="E2" i="42"/>
  <c r="S1" i="42"/>
  <c r="C1" i="42"/>
  <c r="D2" i="45"/>
  <c r="C1" i="45"/>
  <c r="M2" i="42"/>
  <c r="K1" i="42"/>
  <c r="E1" i="42"/>
  <c r="C2" i="45"/>
  <c r="B1" i="45"/>
  <c r="V27" i="42"/>
  <c r="N27" i="42"/>
  <c r="F27" i="42"/>
  <c r="T2" i="42"/>
  <c r="L2" i="42"/>
  <c r="D2" i="42"/>
  <c r="R1" i="42"/>
  <c r="J1" i="42"/>
  <c r="B1" i="42"/>
  <c r="D27" i="42"/>
  <c r="J2" i="42"/>
  <c r="H1" i="42"/>
  <c r="B2" i="45"/>
  <c r="U27" i="42"/>
  <c r="M27" i="42"/>
  <c r="E27" i="42"/>
  <c r="S2" i="42"/>
  <c r="K2" i="42"/>
  <c r="C2" i="42"/>
  <c r="Q1" i="42"/>
  <c r="I1" i="42"/>
  <c r="L27" i="42"/>
  <c r="B2" i="42"/>
  <c r="K27" i="42"/>
  <c r="I2" i="42"/>
  <c r="O1" i="42"/>
  <c r="A2" i="45"/>
  <c r="T27" i="42"/>
  <c r="R2" i="42"/>
  <c r="P1" i="42"/>
  <c r="S27" i="42"/>
  <c r="Q2" i="42"/>
  <c r="A2" i="42"/>
  <c r="G1" i="42"/>
  <c r="O2" i="42"/>
  <c r="M1" i="42"/>
  <c r="G2" i="42"/>
  <c r="B23" i="44" l="1"/>
  <c r="B26" i="44"/>
  <c r="B27" i="44"/>
  <c r="B19" i="44"/>
  <c r="B21" i="44"/>
  <c r="B18" i="44"/>
  <c r="B25" i="44"/>
  <c r="B28" i="44"/>
  <c r="B22" i="44"/>
  <c r="B16" i="44"/>
  <c r="B10" i="44"/>
  <c r="B20" i="44"/>
  <c r="B17" i="44"/>
  <c r="B11" i="44"/>
  <c r="B12" i="44"/>
  <c r="B7" i="44"/>
  <c r="B8" i="44"/>
  <c r="B6" i="44"/>
  <c r="B13" i="44"/>
  <c r="B9" i="44"/>
  <c r="B15" i="44"/>
  <c r="B24"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<sst xmlns="http://schemas.openxmlformats.org/spreadsheetml/2006/main" count="3622" uniqueCount="2245">
  <si>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</si>
  <si>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</si>
  <si>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</si>
  <si>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</si>
  <si>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</si>
  <si>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</si>
  <si>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</si>
  <si>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</si>
  <si>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</si>
  <si>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</si>
  <si>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</si>
  <si>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</si>
  <si>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</si>
  <si>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</si>
  <si>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</si>
  <si>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</si>
  <si>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</si>
  <si>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</si>
  <si>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</si>
  <si>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</si>
  <si>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</si>
  <si>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</si>
  <si>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</si>
  <si>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</si>
  <si>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</si>
  <si>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</si>
  <si>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</si>
  <si>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</si>
  <si>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</si>
  <si>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</si>
  <si>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</si>
  <si>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</si>
  <si>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</si>
  <si>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</si>
  <si>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</si>
  <si>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</si>
  <si>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</si>
  <si>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</si>
  <si>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</si>
  <si>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</si>
  <si>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</si>
  <si>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</si>
  <si>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</si>
  <si>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</si>
  <si>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</si>
  <si>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</si>
  <si>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</si>
  <si>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</si>
  <si>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</si>
  <si>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</si>
  <si>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</si>
  <si>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</si>
  <si>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</si>
  <si>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</si>
  <si>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</si>
  <si>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</si>
  <si>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</si>
  <si>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</si>
  <si>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</si>
  <si>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</si>
  <si>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</si>
  <si>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</si>
  <si>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</si>
  <si>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</si>
  <si>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</si>
  <si>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</si>
  <si>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</si>
  <si>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</si>
  <si>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</si>
  <si>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</si>
  <si>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</si>
  <si>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</si>
  <si>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</si>
  <si>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</si>
  <si>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</si>
  <si>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</si>
  <si>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</si>
  <si>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</si>
  <si>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</si>
  <si>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</si>
  <si>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</si>
  <si>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</si>
  <si>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</si>
  <si>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</si>
  <si>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</si>
  <si>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</si>
  <si>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</si>
  <si>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</si>
  <si>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</si>
  <si>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</si>
  <si>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</si>
  <si>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</si>
  <si>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</si>
  <si>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</si>
  <si>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</si>
  <si>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</si>
  <si>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</si>
  <si>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</si>
  <si>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</si>
  <si>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</si>
  <si>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</si>
  <si>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</si>
  <si>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</si>
  <si>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</si>
  <si>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</si>
  <si>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</si>
  <si>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</si>
  <si>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</si>
  <si>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</si>
  <si>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</si>
  <si>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</si>
  <si>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</si>
  <si>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</si>
  <si>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</si>
  <si>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</si>
  <si>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</si>
  <si>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</si>
  <si>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</si>
  <si>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</si>
  <si>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</si>
  <si>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</si>
  <si>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</si>
  <si>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</si>
  <si>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</si>
  <si>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</si>
  <si>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</si>
  <si>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</si>
  <si>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Croatia</t>
  </si>
  <si>
    <t>Survey</t>
  </si>
  <si>
    <t>Yes</t>
  </si>
  <si>
    <t>There is privacy in toilets</t>
  </si>
  <si>
    <t>Croatian National Institute of Public Health (Capak et al., 2015)</t>
  </si>
  <si>
    <t>Estimated from soap available</t>
  </si>
  <si>
    <t>Water is always available for handwashing (student reported)</t>
  </si>
  <si>
    <t>Soap is available for handwashing (student reported)</t>
  </si>
  <si>
    <t>No</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</si>
  <si>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</si>
  <si>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</si>
  <si>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</si>
  <si>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</si>
  <si>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</si>
  <si>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</si>
  <si>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</si>
  <si>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</si>
  <si>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</si>
  <si>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</si>
  <si>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</si>
  <si>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</si>
  <si>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</si>
  <si>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</si>
  <si>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</si>
  <si>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</si>
  <si>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</si>
  <si>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</si>
  <si>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</si>
  <si>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</si>
  <si>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</si>
  <si>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</si>
  <si>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</si>
  <si>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</si>
  <si>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</si>
  <si>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Values in grey text are imputed based on linear regression</t>
  </si>
  <si>
    <t>HRV_2014_SUR</t>
  </si>
  <si>
    <t>2014</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</si>
  <si>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</si>
  <si>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</si>
  <si>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</si>
  <si>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</si>
  <si>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</si>
  <si>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</si>
  <si>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</si>
  <si>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</si>
  <si>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</si>
  <si>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</si>
  <si>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</si>
  <si>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</si>
  <si>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</si>
  <si>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</si>
  <si>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</si>
  <si>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HRV_2022_SUR</t>
  </si>
  <si>
    <t>Croatian Institute of Public Health WASH in Schools Survey</t>
  </si>
  <si>
    <t>Tubewell / borehole</t>
  </si>
  <si>
    <t>Piped water</t>
  </si>
  <si>
    <t>Local water supplies</t>
  </si>
  <si>
    <t>Covered well / spring</t>
  </si>
  <si>
    <t>Bottled water</t>
  </si>
  <si>
    <t>Cart / tanker-truck</t>
  </si>
  <si>
    <t>Other</t>
  </si>
  <si>
    <t>Currently available at the school</t>
  </si>
  <si>
    <t>Estimated from improved and available</t>
  </si>
  <si>
    <t>Flush/Pour-flush toilets</t>
  </si>
  <si>
    <t>Pit latrines with slab</t>
  </si>
  <si>
    <t>Pit latrines without slab</t>
  </si>
  <si>
    <t xml:space="preserve">Data were collected Februrary 2022. Survey covered all primary and secondary schools with a response rate of 40%. Data were provided in tables for all schools. Disaggregated data by school level were not available.  In the absence of additional information, 50% of "local water supplies" and "other" are assumed to be improved. Basic is estimated by multiplying the proportion of schools with water available to the proportion with an improved water source. </t>
  </si>
  <si>
    <t>At least one currently usable (accessible, functional, private)</t>
  </si>
  <si>
    <t>Separate for girls and boys</t>
  </si>
  <si>
    <t>Estimated from improved, usable and single-sex</t>
  </si>
  <si>
    <t xml:space="preserve">Data were collected Februrary 2022. Survey covered all primary and secondary schools with a response rate of 40%. Data were provided in tables for all schools. Disaggregated data by school level were not available. Basic is estimated by multiplying the proportion of schools with usable and single-sex toilets to the proportion with a improved sanitation. </t>
  </si>
  <si>
    <t>Estimated from improved and usable</t>
  </si>
  <si>
    <t>Estimated from improved and single sex</t>
  </si>
  <si>
    <t>Handwashing facilities at the school</t>
  </si>
  <si>
    <t>Handwashing facility and soap and water currently available at handwashing facilities</t>
  </si>
  <si>
    <t xml:space="preserve">Data were collected Februrary 2022. Survey covered all primary and secondary schools with a response rate of 40%. Data were provided in tables for all schools. Disaggregated data by school level were not available. 543 schools reported to have handwashing facilities at the school and 545 reported to have soap and water currently at the handwashing facilities. The minimum of these is used to estimate basic. </t>
  </si>
  <si>
    <t xml:space="preserve">Data are published in School Environment: Policies and Current Status (WHO, 2015) and the situation of water, sanitation and hygiene in schools in the pan-European region (WHO, 2016). Estimates are based on questions to students. A national estimate is built from the proportion of urban population from UN Stats for 2014 (58.7%).  The coverage value for soap availability is used for an estimate of "basic" service with the assumption that water is also available. Indicator defintions are more stringent (water is always available rather than available at time of survey). Data reported by students are not used based on comparison with other data sources. </t>
  </si>
  <si>
    <t>Data are published in School Environment: Policies and Current Status (WHO, 2015) and the situation of water, sanitation and hygiene in schools in the pan-European region (WHO, 2016).  The survey includes multiple questions to students about the sanitation facilities. The question on privacy in toilets is used as a proxy for usability in the absence of additoinal information. They are assumed to be single-sex toilets based on reporting by boys and girls separately. A national estimate is built from the proportion of urban population from UN Stats for 2014 (58.7%). Data not used for estimates based on comparison with other data sources with more detailed indicator defintions.</t>
  </si>
  <si>
    <t>country</t>
  </si>
  <si>
    <t>Croatia</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</si>
  <si>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</si>
  <si>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</si>
  <si>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</si>
  <si>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</si>
  <si>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</si>
  <si>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</si>
  <si>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</si>
  <si>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</si>
  <si>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</si>
  <si>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</si>
  <si>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</si>
  <si>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</si>
  <si>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</si>
  <si>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</si>
  <si>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</si>
  <si>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</si>
  <si>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</si>
  <si>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</si>
  <si>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</si>
  <si>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</si>
  <si>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</si>
  <si>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</si>
  <si>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</si>
  <si>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</si>
  <si>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</si>
  <si>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</si>
  <si>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</si>
  <si>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</si>
  <si>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Protocol on Water and Health</t>
  </si>
  <si>
    <t>Basic drinking-water service</t>
  </si>
  <si>
    <t>HRV_2022_PWH</t>
  </si>
  <si>
    <t>Basic hygiene service</t>
  </si>
  <si>
    <t>HRV_2014_PWH</t>
  </si>
  <si>
    <t>The coverage value for soap availability is used for an estimate of "basic" service with the assumption that water is also available. From the report soap: 25,41%, water: 98.74%</t>
  </si>
  <si>
    <t>Data are published in School Environment: Policies and Current Status (WHO, 2015) and the situation of water, sanitation and hygiene in schools in the pan-European region (WHO, 2016).  The water data are assumed to refer to improved facilities given the context and value. Data are not used for estimates based on comparison with other data sources.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</si>
  <si>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</si>
  <si>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</si>
  <si>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</si>
  <si>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</si>
  <si>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</si>
  <si>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</si>
  <si>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</si>
  <si>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</si>
  <si>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</si>
  <si>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</si>
  <si>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</si>
  <si>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</si>
  <si>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HRV_2024_PWH</t>
  </si>
  <si>
    <t>Supplied without interruption or available at least during 75% of school days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</si>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</sst>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2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1" fontId="94" fillId="36" borderId="90" xfId="0" applyNumberFormat="1" applyFont="1" applyFill="1" applyBorder="1" applyAlignment="1">
      <alignment horizontal="center" vertical="center"/>
    </xf>
    <xf numFmtId="1" fontId="95" fillId="37" borderId="91" xfId="0" applyNumberFormat="1" applyFont="1" applyFill="1" applyBorder="1" applyAlignment="1">
      <alignment horizontal="center" vertical="center"/>
    </xf>
    <xf numFmtId="1" fontId="96" fillId="38" borderId="92" xfId="0" applyNumberFormat="1" applyFont="1" applyFill="1" applyBorder="1" applyAlignment="1">
      <alignment horizontal="center" vertical="center"/>
    </xf>
    <xf numFmtId="1" fontId="97" fillId="39" borderId="93" xfId="0" applyNumberFormat="1" applyFont="1" applyFill="1" applyBorder="1" applyAlignment="1">
      <alignment horizontal="center" vertical="center"/>
    </xf>
    <xf numFmtId="1" fontId="98" fillId="40" borderId="94" xfId="0" applyNumberFormat="1" applyFont="1" applyFill="1" applyBorder="1" applyAlignment="1">
      <alignment horizontal="center" vertical="center"/>
    </xf>
    <xf numFmtId="1" fontId="99" fillId="41" borderId="95" xfId="0" applyNumberFormat="1" applyFont="1" applyFill="1" applyBorder="1" applyAlignment="1">
      <alignment horizontal="center" vertical="center"/>
    </xf>
    <xf numFmtId="1" fontId="100" fillId="42" borderId="96" xfId="0" applyNumberFormat="1" applyFont="1" applyFill="1" applyBorder="1" applyAlignment="1">
      <alignment horizontal="center" vertical="center"/>
    </xf>
    <xf numFmtId="1" fontId="101" fillId="43" borderId="97" xfId="0" applyNumberFormat="1" applyFont="1" applyFill="1" applyBorder="1" applyAlignment="1">
      <alignment horizontal="center" vertical="center"/>
    </xf>
    <xf numFmtId="1" fontId="102" fillId="44" borderId="98" xfId="0" applyNumberFormat="1" applyFont="1" applyFill="1" applyBorder="1" applyAlignment="1">
      <alignment horizontal="center" vertical="center"/>
    </xf>
    <xf numFmtId="1" fontId="103" fillId="45" borderId="99" xfId="0" applyNumberFormat="1" applyFont="1" applyFill="1" applyBorder="1" applyAlignment="1">
      <alignment horizontal="center" vertical="center"/>
    </xf>
    <xf numFmtId="1" fontId="104" fillId="46" borderId="100" xfId="0" applyNumberFormat="1" applyFont="1" applyFill="1" applyBorder="1" applyAlignment="1">
      <alignment horizontal="center" vertical="center"/>
    </xf>
    <xf numFmtId="1" fontId="105" fillId="47" borderId="101" xfId="0" applyNumberFormat="1" applyFont="1" applyFill="1" applyBorder="1" applyAlignment="1">
      <alignment horizontal="center" vertical="center"/>
    </xf>
    <xf numFmtId="1" fontId="106" fillId="48" borderId="102" xfId="0" applyNumberFormat="1" applyFont="1" applyFill="1" applyBorder="1" applyAlignment="1">
      <alignment horizontal="center" vertical="center"/>
    </xf>
    <xf numFmtId="1" fontId="107" fillId="49" borderId="103" xfId="0" applyNumberFormat="1" applyFont="1" applyFill="1" applyBorder="1" applyAlignment="1">
      <alignment horizontal="center" vertical="center"/>
    </xf>
    <xf numFmtId="1" fontId="108" fillId="50" borderId="104" xfId="0" applyNumberFormat="1" applyFont="1" applyFill="1" applyBorder="1" applyAlignment="1">
      <alignment horizontal="center" vertical="center"/>
    </xf>
    <xf numFmtId="1" fontId="109" fillId="51" borderId="105" xfId="0" applyNumberFormat="1" applyFont="1" applyFill="1" applyBorder="1" applyAlignment="1">
      <alignment horizontal="center" vertical="center"/>
    </xf>
    <xf numFmtId="1" fontId="110" fillId="52" borderId="106" xfId="0" applyNumberFormat="1" applyFont="1" applyFill="1" applyBorder="1" applyAlignment="1">
      <alignment horizontal="center" vertical="center"/>
    </xf>
    <xf numFmtId="1" fontId="111" fillId="53" borderId="107" xfId="0" applyNumberFormat="1" applyFont="1" applyFill="1" applyBorder="1" applyAlignment="1">
      <alignment horizontal="center" vertical="center"/>
    </xf>
    <xf numFmtId="1" fontId="112" fillId="54" borderId="108" xfId="0" applyNumberFormat="1" applyFont="1" applyFill="1" applyBorder="1" applyAlignment="1">
      <alignment horizontal="center" vertical="center"/>
    </xf>
    <xf numFmtId="1" fontId="113" fillId="55" borderId="109" xfId="0" applyNumberFormat="1" applyFont="1" applyFill="1" applyBorder="1" applyAlignment="1">
      <alignment horizontal="center" vertical="center"/>
    </xf>
    <xf numFmtId="1" fontId="114" fillId="56" borderId="110" xfId="0" applyNumberFormat="1" applyFont="1" applyFill="1" applyBorder="1" applyAlignment="1">
      <alignment horizontal="center" vertical="center"/>
    </xf>
    <xf numFmtId="1" fontId="115" fillId="57" borderId="111" xfId="0" applyNumberFormat="1" applyFont="1" applyFill="1" applyBorder="1" applyAlignment="1">
      <alignment horizontal="center" vertical="center"/>
    </xf>
    <xf numFmtId="1" fontId="116" fillId="58" borderId="112" xfId="0" applyNumberFormat="1" applyFont="1" applyFill="1" applyBorder="1" applyAlignment="1">
      <alignment horizontal="center" vertical="center"/>
    </xf>
    <xf numFmtId="1" fontId="117" fillId="59" borderId="113" xfId="0" applyNumberFormat="1" applyFont="1" applyFill="1" applyBorder="1" applyAlignment="1">
      <alignment horizontal="center" vertical="center"/>
    </xf>
    <xf numFmtId="1" fontId="118" fillId="60" borderId="114" xfId="0" applyNumberFormat="1" applyFont="1" applyFill="1" applyBorder="1" applyAlignment="1">
      <alignment horizontal="center" vertical="center"/>
    </xf>
    <xf numFmtId="1" fontId="119" fillId="61" borderId="115" xfId="0" applyNumberFormat="1" applyFont="1" applyFill="1" applyBorder="1" applyAlignment="1">
      <alignment horizontal="center" vertical="center"/>
    </xf>
    <xf numFmtId="164" fontId="120" fillId="62" borderId="116" xfId="0" applyNumberFormat="1" applyFont="1" applyFill="1" applyBorder="1" applyAlignment="1">
      <alignment horizontal="center" vertical="center"/>
    </xf>
    <xf numFmtId="0" fontId="121" fillId="63" borderId="117" xfId="0" applyFont="1" applyFill="1" applyBorder="1" applyAlignment="1">
      <alignment horizontal="center" vertical="center"/>
    </xf>
    <xf numFmtId="164" fontId="122" fillId="64" borderId="118" xfId="0" applyNumberFormat="1" applyFont="1" applyFill="1" applyBorder="1" applyAlignment="1">
      <alignment horizontal="center" vertical="center"/>
    </xf>
    <xf numFmtId="0" fontId="123" fillId="65" borderId="119" xfId="0" applyFont="1" applyFill="1" applyBorder="1" applyAlignment="1">
      <alignment horizontal="center" vertical="center"/>
    </xf>
    <xf numFmtId="0" fontId="124" fillId="66" borderId="120" xfId="0" applyFont="1" applyFill="1" applyBorder="1" applyAlignment="1">
      <alignment horizontal="center" vertical="center"/>
    </xf>
    <xf numFmtId="0" fontId="125" fillId="67" borderId="121" xfId="0" applyFont="1" applyFill="1" applyBorder="1" applyAlignment="1">
      <alignment horizontal="center" vertical="center"/>
    </xf>
    <xf numFmtId="0" fontId="126" fillId="68" borderId="122" xfId="0" applyFont="1" applyFill="1" applyBorder="1" applyAlignment="1">
      <alignment horizontal="center" vertical="center"/>
    </xf>
    <xf numFmtId="164" fontId="127" fillId="69" borderId="123" xfId="0" applyNumberFormat="1" applyFont="1" applyFill="1" applyBorder="1" applyAlignment="1">
      <alignment horizontal="center" vertical="center"/>
    </xf>
    <xf numFmtId="0" fontId="128" fillId="70" borderId="124" xfId="0" applyFont="1" applyFill="1" applyBorder="1" applyAlignment="1">
      <alignment horizontal="center" vertical="center"/>
    </xf>
    <xf numFmtId="0" fontId="129" fillId="71" borderId="125" xfId="0" applyFont="1" applyFill="1" applyBorder="1" applyAlignment="1">
      <alignment horizontal="center" vertical="center"/>
    </xf>
    <xf numFmtId="0" fontId="130" fillId="72" borderId="126" xfId="0" applyFont="1" applyFill="1" applyBorder="1" applyAlignment="1">
      <alignment horizontal="center" vertical="center"/>
    </xf>
    <xf numFmtId="0" fontId="131" fillId="73" borderId="127" xfId="0" applyFont="1" applyFill="1" applyBorder="1" applyAlignment="1">
      <alignment horizontal="center" vertical="center"/>
    </xf>
    <xf numFmtId="164" fontId="132" fillId="74" borderId="128" xfId="0" applyNumberFormat="1" applyFont="1" applyFill="1" applyBorder="1" applyAlignment="1">
      <alignment horizontal="center" vertical="center"/>
    </xf>
    <xf numFmtId="0" fontId="133" fillId="75" borderId="129" xfId="0" applyFont="1" applyFill="1" applyBorder="1" applyAlignment="1">
      <alignment horizontal="center" vertical="center"/>
    </xf>
    <xf numFmtId="0" fontId="134" fillId="76" borderId="130" xfId="0" applyFont="1" applyFill="1" applyBorder="1" applyAlignment="1">
      <alignment horizontal="center" vertical="center"/>
    </xf>
    <xf numFmtId="0" fontId="135" fillId="77" borderId="131" xfId="0" applyFont="1" applyFill="1" applyBorder="1" applyAlignment="1">
      <alignment horizontal="center" vertical="center"/>
    </xf>
    <xf numFmtId="0" fontId="136" fillId="78" borderId="132" xfId="0" applyFont="1" applyFill="1" applyBorder="1" applyAlignment="1">
      <alignment horizontal="center" vertical="center"/>
    </xf>
    <xf numFmtId="164" fontId="137" fillId="79" borderId="133" xfId="0" applyNumberFormat="1" applyFont="1" applyFill="1" applyBorder="1" applyAlignment="1">
      <alignment horizontal="center" vertical="center"/>
    </xf>
    <xf numFmtId="0" fontId="138" fillId="80" borderId="134" xfId="0" applyFont="1" applyFill="1" applyBorder="1" applyAlignment="1">
      <alignment horizontal="center" vertical="center"/>
    </xf>
    <xf numFmtId="0" fontId="139" fillId="81" borderId="135" xfId="0" applyFont="1" applyFill="1" applyBorder="1" applyAlignment="1">
      <alignment horizontal="center" vertical="center"/>
    </xf>
    <xf numFmtId="0" fontId="140" fillId="82" borderId="136" xfId="0" applyFont="1" applyFill="1" applyBorder="1" applyAlignment="1">
      <alignment horizontal="center" vertical="center"/>
    </xf>
    <xf numFmtId="0" fontId="141" fillId="83" borderId="137" xfId="0" applyFont="1" applyFill="1" applyBorder="1" applyAlignment="1">
      <alignment horizontal="center" vertical="center"/>
    </xf>
    <xf numFmtId="164" fontId="142" fillId="84" borderId="138" xfId="0" applyNumberFormat="1" applyFont="1" applyFill="1" applyBorder="1" applyAlignment="1">
      <alignment horizontal="center" vertical="center"/>
    </xf>
    <xf numFmtId="0" fontId="143" fillId="85" borderId="139" xfId="0" applyFont="1" applyFill="1" applyBorder="1" applyAlignment="1">
      <alignment horizontal="center" vertical="center"/>
    </xf>
    <xf numFmtId="0" fontId="144" fillId="86" borderId="140" xfId="0" applyFont="1" applyFill="1" applyBorder="1" applyAlignment="1">
      <alignment horizontal="center" vertical="center"/>
    </xf>
    <xf numFmtId="0" fontId="145" fillId="87" borderId="141" xfId="0" applyFont="1" applyFill="1" applyBorder="1" applyAlignment="1">
      <alignment horizontal="center" vertical="center"/>
    </xf>
    <xf numFmtId="0" fontId="146" fillId="88" borderId="142" xfId="0" applyFont="1" applyFill="1" applyBorder="1" applyAlignment="1">
      <alignment horizontal="center" vertical="center"/>
    </xf>
    <xf numFmtId="164" fontId="147" fillId="89" borderId="143" xfId="0" applyNumberFormat="1" applyFont="1" applyFill="1" applyBorder="1" applyAlignment="1">
      <alignment horizontal="center" vertical="center"/>
    </xf>
    <xf numFmtId="0" fontId="148" fillId="90" borderId="144" xfId="0" applyFont="1" applyFill="1" applyBorder="1" applyAlignment="1">
      <alignment horizontal="center" vertical="center"/>
    </xf>
    <xf numFmtId="0" fontId="149" fillId="91" borderId="145" xfId="0" applyFont="1" applyFill="1" applyBorder="1" applyAlignment="1">
      <alignment horizontal="center" vertical="center"/>
    </xf>
    <xf numFmtId="0" fontId="150" fillId="92" borderId="146" xfId="0" applyFont="1" applyFill="1" applyBorder="1" applyAlignment="1">
      <alignment horizontal="center" vertical="center"/>
    </xf>
    <xf numFmtId="0" fontId="151" fillId="93" borderId="147" xfId="0" applyFont="1" applyFill="1" applyBorder="1" applyAlignment="1">
      <alignment horizontal="center" vertical="center"/>
    </xf>
    <xf numFmtId="164" fontId="152" fillId="94" borderId="148" xfId="0" applyNumberFormat="1" applyFont="1" applyFill="1" applyBorder="1" applyAlignment="1">
      <alignment horizontal="center" vertical="center"/>
    </xf>
    <xf numFmtId="0" fontId="153" fillId="95" borderId="149" xfId="0" applyFont="1" applyFill="1" applyBorder="1" applyAlignment="1">
      <alignment horizontal="center" vertical="center"/>
    </xf>
    <xf numFmtId="0" fontId="154" fillId="96" borderId="150" xfId="0" applyFont="1" applyFill="1" applyBorder="1" applyAlignment="1">
      <alignment horizontal="center" vertical="center"/>
    </xf>
    <xf numFmtId="0" fontId="155" fillId="97" borderId="151" xfId="0" applyFont="1" applyFill="1" applyBorder="1" applyAlignment="1">
      <alignment horizontal="center" vertical="center"/>
    </xf>
    <xf numFmtId="0" fontId="156" fillId="98" borderId="152" xfId="0" applyFont="1" applyFill="1" applyBorder="1" applyAlignment="1">
      <alignment horizontal="center" vertical="center"/>
    </xf>
    <xf numFmtId="164" fontId="157" fillId="99" borderId="153" xfId="0" applyNumberFormat="1" applyFont="1" applyFill="1" applyBorder="1" applyAlignment="1">
      <alignment horizontal="center" vertical="center"/>
    </xf>
    <xf numFmtId="0" fontId="158" fillId="100" borderId="154" xfId="0" applyFont="1" applyFill="1" applyBorder="1" applyAlignment="1">
      <alignment horizontal="center" vertical="center"/>
    </xf>
    <xf numFmtId="0" fontId="159" fillId="101" borderId="155" xfId="0" applyFont="1" applyFill="1" applyBorder="1" applyAlignment="1">
      <alignment horizontal="center" vertical="center"/>
    </xf>
    <xf numFmtId="0" fontId="160" fillId="102" borderId="156" xfId="0" applyFont="1" applyFill="1" applyBorder="1" applyAlignment="1">
      <alignment horizontal="center" vertical="center"/>
    </xf>
    <xf numFmtId="0" fontId="161" fillId="103" borderId="157" xfId="0" applyFont="1" applyFill="1" applyBorder="1" applyAlignment="1">
      <alignment horizontal="center" vertical="center"/>
    </xf>
    <xf numFmtId="164" fontId="162" fillId="104" borderId="158" xfId="0" applyNumberFormat="1" applyFont="1" applyFill="1" applyBorder="1" applyAlignment="1">
      <alignment horizontal="center" vertical="center"/>
    </xf>
    <xf numFmtId="0" fontId="163" fillId="105" borderId="159" xfId="0" applyFont="1" applyFill="1" applyBorder="1" applyAlignment="1">
      <alignment horizontal="center" vertical="center"/>
    </xf>
    <xf numFmtId="0" fontId="164" fillId="106" borderId="160" xfId="0" applyFont="1" applyFill="1" applyBorder="1" applyAlignment="1">
      <alignment horizontal="center" vertical="center"/>
    </xf>
    <xf numFmtId="0" fontId="165" fillId="107" borderId="161" xfId="0" applyFont="1" applyFill="1" applyBorder="1" applyAlignment="1">
      <alignment horizontal="center" vertical="center"/>
    </xf>
    <xf numFmtId="0" fontId="166" fillId="108" borderId="162" xfId="0" applyFont="1" applyFill="1" applyBorder="1" applyAlignment="1">
      <alignment horizontal="center" vertical="center"/>
    </xf>
    <xf numFmtId="164" fontId="167" fillId="109" borderId="163" xfId="0" applyNumberFormat="1" applyFont="1" applyFill="1" applyBorder="1" applyAlignment="1">
      <alignment horizontal="center" vertical="center"/>
    </xf>
    <xf numFmtId="0" fontId="168" fillId="110" borderId="164" xfId="0" applyFont="1" applyFill="1" applyBorder="1" applyAlignment="1">
      <alignment horizontal="center" vertical="center"/>
    </xf>
    <xf numFmtId="0" fontId="169" fillId="111" borderId="165" xfId="0" applyFont="1" applyFill="1" applyBorder="1" applyAlignment="1">
      <alignment horizontal="center" vertical="center"/>
    </xf>
    <xf numFmtId="0" fontId="170" fillId="112" borderId="166" xfId="0" applyFont="1" applyFill="1" applyBorder="1" applyAlignment="1">
      <alignment horizontal="center" vertical="center"/>
    </xf>
    <xf numFmtId="0" fontId="171" fillId="113" borderId="167" xfId="0" applyFont="1" applyFill="1" applyBorder="1" applyAlignment="1">
      <alignment horizontal="center" vertical="center"/>
    </xf>
    <xf numFmtId="164" fontId="172" fillId="114" borderId="168" xfId="0" applyNumberFormat="1" applyFont="1" applyFill="1" applyBorder="1" applyAlignment="1">
      <alignment horizontal="center" vertical="center"/>
    </xf>
    <xf numFmtId="0" fontId="173" fillId="115" borderId="169" xfId="0" applyFont="1" applyFill="1" applyBorder="1" applyAlignment="1">
      <alignment horizontal="center" vertical="center"/>
    </xf>
    <xf numFmtId="0" fontId="174" fillId="116" borderId="170" xfId="0" applyFont="1" applyFill="1" applyBorder="1" applyAlignment="1">
      <alignment horizontal="center" vertical="center"/>
    </xf>
    <xf numFmtId="0" fontId="175" fillId="117" borderId="171" xfId="0" applyFont="1" applyFill="1" applyBorder="1" applyAlignment="1">
      <alignment horizontal="center" vertical="center"/>
    </xf>
    <xf numFmtId="0" fontId="176" fillId="118" borderId="172" xfId="0" applyFont="1" applyFill="1" applyBorder="1" applyAlignment="1">
      <alignment horizontal="center" vertical="center"/>
    </xf>
    <xf numFmtId="164" fontId="177" fillId="119" borderId="173" xfId="0" applyNumberFormat="1" applyFont="1" applyFill="1" applyBorder="1" applyAlignment="1">
      <alignment horizontal="center" vertical="center"/>
    </xf>
    <xf numFmtId="0" fontId="178" fillId="120" borderId="174" xfId="0" applyFont="1" applyFill="1" applyBorder="1" applyAlignment="1">
      <alignment horizontal="center" vertical="center"/>
    </xf>
    <xf numFmtId="0" fontId="179" fillId="121" borderId="175" xfId="0" applyFont="1" applyFill="1" applyBorder="1" applyAlignment="1">
      <alignment horizontal="center" vertical="center"/>
    </xf>
    <xf numFmtId="0" fontId="180" fillId="122" borderId="176" xfId="0" applyFont="1" applyFill="1" applyBorder="1" applyAlignment="1">
      <alignment horizontal="center" vertical="center"/>
    </xf>
    <xf numFmtId="0" fontId="181" fillId="123" borderId="177" xfId="0" applyFont="1" applyFill="1" applyBorder="1" applyAlignment="1">
      <alignment horizontal="center" vertical="center"/>
    </xf>
    <xf numFmtId="164" fontId="182" fillId="124" borderId="178" xfId="0" applyNumberFormat="1" applyFont="1" applyFill="1" applyBorder="1" applyAlignment="1">
      <alignment horizontal="center" vertical="center"/>
    </xf>
    <xf numFmtId="0" fontId="183" fillId="125" borderId="179" xfId="0" applyFont="1" applyFill="1" applyBorder="1" applyAlignment="1">
      <alignment horizontal="center" vertical="center"/>
    </xf>
    <xf numFmtId="0" fontId="184" fillId="126" borderId="180" xfId="0" applyFont="1" applyFill="1" applyBorder="1" applyAlignment="1">
      <alignment horizontal="center" vertical="center"/>
    </xf>
    <xf numFmtId="0" fontId="185" fillId="127" borderId="181" xfId="0" applyFont="1" applyFill="1" applyBorder="1" applyAlignment="1">
      <alignment horizontal="center" vertical="center"/>
    </xf>
    <xf numFmtId="0" fontId="186" fillId="128" borderId="182" xfId="0" applyFont="1" applyFill="1" applyBorder="1" applyAlignment="1">
      <alignment horizontal="center" vertical="center"/>
    </xf>
    <xf numFmtId="164" fontId="187" fillId="129" borderId="183" xfId="0" applyNumberFormat="1" applyFont="1" applyFill="1" applyBorder="1" applyAlignment="1">
      <alignment horizontal="center" vertical="center"/>
    </xf>
    <xf numFmtId="0" fontId="188" fillId="130" borderId="184" xfId="0" applyFont="1" applyFill="1" applyBorder="1" applyAlignment="1">
      <alignment horizontal="center" vertical="center"/>
    </xf>
    <xf numFmtId="0" fontId="189" fillId="131" borderId="185" xfId="0" applyFont="1" applyFill="1" applyBorder="1" applyAlignment="1">
      <alignment horizontal="center" vertical="center"/>
    </xf>
    <xf numFmtId="0" fontId="190" fillId="132" borderId="186" xfId="0" applyFont="1" applyFill="1" applyBorder="1" applyAlignment="1">
      <alignment horizontal="center" vertical="center"/>
    </xf>
    <xf numFmtId="0" fontId="191" fillId="133" borderId="187" xfId="0" applyFont="1" applyFill="1" applyBorder="1" applyAlignment="1">
      <alignment horizontal="center" vertical="center"/>
    </xf>
    <xf numFmtId="164" fontId="192" fillId="134" borderId="188" xfId="0" applyNumberFormat="1" applyFont="1" applyFill="1" applyBorder="1" applyAlignment="1">
      <alignment horizontal="center" vertical="center"/>
    </xf>
    <xf numFmtId="0" fontId="193" fillId="135" borderId="189" xfId="0" applyFont="1" applyFill="1" applyBorder="1" applyAlignment="1">
      <alignment horizontal="center" vertical="center"/>
    </xf>
    <xf numFmtId="0" fontId="194" fillId="136" borderId="190" xfId="0" applyFont="1" applyFill="1" applyBorder="1" applyAlignment="1">
      <alignment horizontal="center" vertical="center"/>
    </xf>
    <xf numFmtId="0" fontId="195" fillId="137" borderId="191" xfId="0" applyFont="1" applyFill="1" applyBorder="1" applyAlignment="1">
      <alignment horizontal="center" vertical="center"/>
    </xf>
    <xf numFmtId="0" fontId="196" fillId="138" borderId="192" xfId="0" applyFont="1" applyFill="1" applyBorder="1" applyAlignment="1">
      <alignment horizontal="center" vertical="center"/>
    </xf>
    <xf numFmtId="164" fontId="197" fillId="139" borderId="193" xfId="0" applyNumberFormat="1" applyFont="1" applyFill="1" applyBorder="1" applyAlignment="1">
      <alignment horizontal="center" vertical="center"/>
    </xf>
    <xf numFmtId="0" fontId="198" fillId="140" borderId="194" xfId="0" applyFont="1" applyFill="1" applyBorder="1" applyAlignment="1">
      <alignment horizontal="center" vertical="center"/>
    </xf>
    <xf numFmtId="0" fontId="199" fillId="141" borderId="195" xfId="0" applyFont="1" applyFill="1" applyBorder="1" applyAlignment="1">
      <alignment horizontal="center" vertical="center"/>
    </xf>
    <xf numFmtId="0" fontId="200" fillId="142" borderId="196" xfId="0" applyFont="1" applyFill="1" applyBorder="1" applyAlignment="1">
      <alignment horizontal="center" vertical="center"/>
    </xf>
    <xf numFmtId="0" fontId="201" fillId="143" borderId="197" xfId="0" applyFont="1" applyFill="1" applyBorder="1" applyAlignment="1">
      <alignment horizontal="center" vertical="center"/>
    </xf>
    <xf numFmtId="164" fontId="202" fillId="144" borderId="198" xfId="0" applyNumberFormat="1" applyFont="1" applyFill="1" applyBorder="1" applyAlignment="1">
      <alignment horizontal="center" vertical="center"/>
    </xf>
    <xf numFmtId="0" fontId="203" fillId="145" borderId="199" xfId="0" applyFont="1" applyFill="1" applyBorder="1" applyAlignment="1">
      <alignment horizontal="center" vertical="center"/>
    </xf>
    <xf numFmtId="0" fontId="204" fillId="146" borderId="200" xfId="0" applyFont="1" applyFill="1" applyBorder="1" applyAlignment="1">
      <alignment horizontal="center" vertical="center"/>
    </xf>
    <xf numFmtId="0" fontId="205" fillId="147" borderId="201" xfId="0" applyFont="1" applyFill="1" applyBorder="1" applyAlignment="1">
      <alignment horizontal="center" vertical="center"/>
    </xf>
    <xf numFmtId="0" fontId="206" fillId="148" borderId="202" xfId="0" applyFont="1" applyFill="1" applyBorder="1" applyAlignment="1">
      <alignment horizontal="center" vertical="center"/>
    </xf>
    <xf numFmtId="164" fontId="207" fillId="149" borderId="203" xfId="0" applyNumberFormat="1" applyFont="1" applyFill="1" applyBorder="1" applyAlignment="1">
      <alignment horizontal="center" vertical="center"/>
    </xf>
    <xf numFmtId="0" fontId="208" fillId="150" borderId="204" xfId="0" applyFont="1" applyFill="1" applyBorder="1" applyAlignment="1">
      <alignment horizontal="center" vertical="center"/>
    </xf>
    <xf numFmtId="0" fontId="209" fillId="151" borderId="205" xfId="0" applyFont="1" applyFill="1" applyBorder="1" applyAlignment="1">
      <alignment horizontal="center" vertical="center"/>
    </xf>
    <xf numFmtId="0" fontId="210" fillId="152" borderId="206" xfId="0" applyFont="1" applyFill="1" applyBorder="1" applyAlignment="1">
      <alignment horizontal="center" vertical="center"/>
    </xf>
    <xf numFmtId="0" fontId="211" fillId="153" borderId="207" xfId="0" applyFont="1" applyFill="1" applyBorder="1" applyAlignment="1">
      <alignment horizontal="center" vertical="center"/>
    </xf>
    <xf numFmtId="164" fontId="212" fillId="154" borderId="208" xfId="0" applyNumberFormat="1" applyFont="1" applyFill="1" applyBorder="1" applyAlignment="1">
      <alignment horizontal="center" vertical="center"/>
    </xf>
    <xf numFmtId="0" fontId="213" fillId="155" borderId="209" xfId="0" applyFont="1" applyFill="1" applyBorder="1" applyAlignment="1">
      <alignment horizontal="center" vertical="center"/>
    </xf>
    <xf numFmtId="0" fontId="214" fillId="156" borderId="210" xfId="0" applyFont="1" applyFill="1" applyBorder="1" applyAlignment="1">
      <alignment horizontal="center" vertical="center"/>
    </xf>
    <xf numFmtId="0" fontId="215" fillId="157" borderId="211" xfId="0" applyFont="1" applyFill="1" applyBorder="1" applyAlignment="1">
      <alignment horizontal="center" vertical="center"/>
    </xf>
    <xf numFmtId="0" fontId="216" fillId="158" borderId="212" xfId="0" applyFont="1" applyFill="1" applyBorder="1" applyAlignment="1">
      <alignment horizontal="center" vertical="center"/>
    </xf>
    <xf numFmtId="164" fontId="217" fillId="159" borderId="213" xfId="0" applyNumberFormat="1" applyFont="1" applyFill="1" applyBorder="1" applyAlignment="1">
      <alignment horizontal="center" vertical="center"/>
    </xf>
    <xf numFmtId="0" fontId="218" fillId="160" borderId="214" xfId="0" applyFont="1" applyFill="1" applyBorder="1" applyAlignment="1">
      <alignment horizontal="center" vertical="center"/>
    </xf>
    <xf numFmtId="0" fontId="219" fillId="161" borderId="215" xfId="0" applyFont="1" applyFill="1" applyBorder="1" applyAlignment="1">
      <alignment horizontal="center" vertical="center"/>
    </xf>
    <xf numFmtId="0" fontId="220" fillId="162" borderId="216" xfId="0" applyFont="1" applyFill="1" applyBorder="1" applyAlignment="1">
      <alignment horizontal="center" vertical="center"/>
    </xf>
    <xf numFmtId="0" fontId="221" fillId="163" borderId="217" xfId="0" applyFont="1" applyFill="1" applyBorder="1" applyAlignment="1">
      <alignment horizontal="center" vertical="center"/>
    </xf>
    <xf numFmtId="164" fontId="222" fillId="164" borderId="218" xfId="0" applyNumberFormat="1" applyFont="1" applyFill="1" applyBorder="1" applyAlignment="1">
      <alignment horizontal="center" vertical="center"/>
    </xf>
    <xf numFmtId="0" fontId="223" fillId="165" borderId="219" xfId="0" applyFont="1" applyFill="1" applyBorder="1" applyAlignment="1">
      <alignment horizontal="center" vertical="center"/>
    </xf>
    <xf numFmtId="0" fontId="224" fillId="166" borderId="220" xfId="0" applyFont="1" applyFill="1" applyBorder="1" applyAlignment="1">
      <alignment horizontal="center" vertical="center"/>
    </xf>
    <xf numFmtId="0" fontId="225" fillId="167" borderId="221" xfId="0" applyFont="1" applyFill="1" applyBorder="1" applyAlignment="1">
      <alignment horizontal="center" vertical="center"/>
    </xf>
    <xf numFmtId="0" fontId="226" fillId="168" borderId="222" xfId="0" applyFont="1" applyFill="1" applyBorder="1" applyAlignment="1">
      <alignment horizontal="center" vertical="center"/>
    </xf>
    <xf numFmtId="164" fontId="227" fillId="169" borderId="223" xfId="0" applyNumberFormat="1" applyFont="1" applyFill="1" applyBorder="1" applyAlignment="1">
      <alignment horizontal="center" vertical="center"/>
    </xf>
    <xf numFmtId="0" fontId="228" fillId="170" borderId="224" xfId="0" applyFont="1" applyFill="1" applyBorder="1" applyAlignment="1">
      <alignment horizontal="center" vertical="center"/>
    </xf>
    <xf numFmtId="0" fontId="229" fillId="171" borderId="225" xfId="0" applyFont="1" applyFill="1" applyBorder="1" applyAlignment="1">
      <alignment horizontal="center" vertical="center"/>
    </xf>
    <xf numFmtId="0" fontId="230" fillId="172" borderId="226" xfId="0" applyFont="1" applyFill="1" applyBorder="1" applyAlignment="1">
      <alignment horizontal="center" vertical="center"/>
    </xf>
    <xf numFmtId="0" fontId="231" fillId="173" borderId="227" xfId="0" applyFont="1" applyFill="1" applyBorder="1" applyAlignment="1">
      <alignment horizontal="center" vertical="center"/>
    </xf>
    <xf numFmtId="164" fontId="232" fillId="174" borderId="228" xfId="0" applyNumberFormat="1" applyFont="1" applyFill="1" applyBorder="1" applyAlignment="1">
      <alignment horizontal="center" vertical="center"/>
    </xf>
    <xf numFmtId="0" fontId="233" fillId="175" borderId="229" xfId="0" applyFont="1" applyFill="1" applyBorder="1" applyAlignment="1">
      <alignment horizontal="center" vertical="center"/>
    </xf>
    <xf numFmtId="0" fontId="234" fillId="176" borderId="230" xfId="0" applyFont="1" applyFill="1" applyBorder="1" applyAlignment="1">
      <alignment horizontal="center" vertical="center"/>
    </xf>
    <xf numFmtId="0" fontId="235" fillId="177" borderId="231" xfId="0" applyFont="1" applyFill="1" applyBorder="1" applyAlignment="1">
      <alignment horizontal="center" vertical="center"/>
    </xf>
    <xf numFmtId="164" fontId="236" fillId="178" borderId="232" xfId="0" applyNumberFormat="1" applyFont="1" applyFill="1" applyBorder="1" applyAlignment="1">
      <alignment horizontal="center" vertical="center"/>
    </xf>
    <xf numFmtId="164" fontId="237" fillId="179" borderId="233" xfId="0" applyNumberFormat="1" applyFont="1" applyFill="1" applyBorder="1" applyAlignment="1">
      <alignment horizontal="center" vertical="center"/>
    </xf>
    <xf numFmtId="0" fontId="238" fillId="180" borderId="234" xfId="0" applyFont="1" applyFill="1" applyBorder="1" applyAlignment="1">
      <alignment horizontal="center" vertical="center"/>
    </xf>
    <xf numFmtId="0" fontId="239" fillId="181" borderId="235" xfId="0" applyFont="1" applyFill="1" applyBorder="1" applyAlignment="1">
      <alignment horizontal="center" vertical="center"/>
    </xf>
    <xf numFmtId="0" fontId="240" fillId="182" borderId="236" xfId="0" applyFont="1" applyFill="1" applyBorder="1" applyAlignment="1">
      <alignment horizontal="center" vertical="center"/>
    </xf>
    <xf numFmtId="0" fontId="241" fillId="183" borderId="237" xfId="0" applyFont="1" applyFill="1" applyBorder="1" applyAlignment="1">
      <alignment horizontal="center" vertical="center"/>
    </xf>
    <xf numFmtId="0" fontId="242" fillId="184" borderId="238" xfId="0" applyFont="1" applyFill="1" applyBorder="1" applyAlignment="1">
      <alignment horizontal="center" vertical="center"/>
    </xf>
    <xf numFmtId="0" fontId="243" fillId="185" borderId="239" xfId="0" applyFont="1" applyFill="1" applyBorder="1" applyAlignment="1">
      <alignment horizontal="center" vertical="center"/>
    </xf>
    <xf numFmtId="0" fontId="244" fillId="186" borderId="240" xfId="0" applyFont="1" applyFill="1" applyBorder="1" applyAlignment="1">
      <alignment horizontal="center" vertical="center"/>
    </xf>
    <xf numFmtId="0" fontId="245" fillId="187" borderId="241" xfId="0" applyFont="1" applyFill="1" applyBorder="1" applyAlignment="1">
      <alignment horizontal="center" vertical="center"/>
    </xf>
    <xf numFmtId="0" fontId="246" fillId="188" borderId="242" xfId="0" applyFont="1" applyFill="1" applyBorder="1" applyAlignment="1">
      <alignment horizontal="center" vertical="center"/>
    </xf>
    <xf numFmtId="0" fontId="247" fillId="189" borderId="243" xfId="0" applyFont="1" applyFill="1" applyBorder="1" applyAlignment="1">
      <alignment horizontal="center" vertical="center"/>
    </xf>
    <xf numFmtId="0" fontId="248" fillId="190" borderId="244" xfId="0" applyFont="1" applyFill="1" applyBorder="1" applyAlignment="1">
      <alignment horizontal="center" vertical="center"/>
    </xf>
    <xf numFmtId="0" fontId="249" fillId="191" borderId="245"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6" fillId="33" borderId="17" xfId="0" applyFont="1" applyFill="1" applyBorder="1" applyAlignment="1">
      <alignment horizontal="center"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1" fillId="0" borderId="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87" fillId="0" borderId="246" xfId="19" applyFont="1" applyBorder="1" applyAlignment="1">
      <alignment vertical="center"/>
    </xf>
    <xf numFmtId="0" fontId="89" fillId="0" borderId="246" xfId="19" applyFont="1" applyBorder="1" applyAlignment="1">
      <alignment vertical="center"/>
    </xf>
    <xf numFmtId="0" fontId="91" fillId="0" borderId="246" xfId="19" applyFont="1" applyBorder="1" applyAlignment="1">
      <alignment vertical="center"/>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BCBE1576-F6BB-469E-B6DC-712375D6D712}"/>
    <cellStyle name="Hyperlink" xfId="19" builtinId="8"/>
    <cellStyle name="Hyperlink 2" xfId="6" xr:uid="{00000000-0005-0000-0000-000003000000}"/>
    <cellStyle name="Hyperlink 2 2" xfId="16" xr:uid="{00000000-0005-0000-0000-000004000000}"/>
    <cellStyle name="Hyperlink 2 2 2" xfId="29" xr:uid="{CDBE1ED6-5774-4CC4-BB43-ABC899A96D4C}"/>
    <cellStyle name="Hyperlink 3" xfId="17" xr:uid="{00000000-0005-0000-0000-000005000000}"/>
    <cellStyle name="Hyperlink 3 2" xfId="30" xr:uid="{CC09B067-5A87-4FC8-8551-31FF92775218}"/>
    <cellStyle name="Hyperlink 4" xfId="35" xr:uid="{A4EDBAA1-941A-4012-B26B-1481757EBFC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522FFCBB-68A7-4F23-9160-2E31F2DA1027}"/>
    <cellStyle name="Normal 2 2 3" xfId="34" xr:uid="{F9C92CBF-E15F-4E12-A993-E29F2B68083C}"/>
    <cellStyle name="Normal 2 3" xfId="9" xr:uid="{00000000-0005-0000-0000-00000B000000}"/>
    <cellStyle name="Normal 2 3 2" xfId="12" xr:uid="{00000000-0005-0000-0000-00000C000000}"/>
    <cellStyle name="Normal 2 3 2 2" xfId="22" xr:uid="{00000000-0005-0000-0000-00000D000000}"/>
    <cellStyle name="Normal 2 3 2 2 2" xfId="33" xr:uid="{20D2A861-8411-4815-9E3D-A769DEF2D7C3}"/>
    <cellStyle name="Normal 2 3 3" xfId="20" xr:uid="{00000000-0005-0000-0000-00000E000000}"/>
    <cellStyle name="Normal 2 3 4" xfId="32" xr:uid="{A720B38B-B839-4B1C-BF01-2063F5005C5A}"/>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8F5B1F3F-4D70-42E1-8181-79977FBDD747}"/>
    <cellStyle name="Normal 4 3" xfId="21" xr:uid="{00000000-0005-0000-0000-000013000000}"/>
    <cellStyle name="Normal 5" xfId="23" xr:uid="{C731B95F-FBD3-44D9-AFB1-84C58A58F56B}"/>
    <cellStyle name="Normal 6" xfId="1" xr:uid="{00000000-0005-0000-0000-000014000000}"/>
    <cellStyle name="Normal 6 2" xfId="11" xr:uid="{00000000-0005-0000-0000-000015000000}"/>
    <cellStyle name="Normal 6 2 2" xfId="14" xr:uid="{00000000-0005-0000-0000-000016000000}"/>
    <cellStyle name="Normal 6 2 2 2" xfId="25" xr:uid="{8CEB6A60-29E3-47CD-BC69-AA39772F047D}"/>
    <cellStyle name="Normal 6 2 3" xfId="24" xr:uid="{704C83E4-26B2-47B1-87F8-7EBF427A72F1}"/>
    <cellStyle name="Normal 6 3" xfId="27" xr:uid="{2DAD047C-576E-4B26-923B-FDA3A381DE76}"/>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98.727272729999996</c:v>
                </c:pt>
                <c:pt idx="1">
                  <c:v>1E-10</c:v>
                </c:pt>
                <c:pt idx="2">
                  <c:v>1E-10</c:v>
                </c:pt>
                <c:pt idx="3">
                  <c:v>1E-10</c:v>
                </c:pt>
                <c:pt idx="4">
                  <c:v>1E-10</c:v>
                </c:pt>
                <c:pt idx="5">
                  <c:v>1E-10</c:v>
                </c:pt>
              </c:numCache>
            </c:numRef>
          </c:val>
          <c:extLst>
            <c:ext xmlns:c16="http://schemas.microsoft.com/office/drawing/2014/chart" uri="{C3380CC4-5D6E-409C-BE32-E72D297353CC}">
              <c16:uniqueId val="{00000000-33B9-4CB8-BC58-AB8626DC0381}"/>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3B9-4CB8-BC58-AB8626DC0381}"/>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3B9-4CB8-BC58-AB8626DC0381}"/>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3B9-4CB8-BC58-AB8626DC0381}"/>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3B9-4CB8-BC58-AB8626DC0381}"/>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3B9-4CB8-BC58-AB8626DC0381}"/>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3B9-4CB8-BC58-AB8626DC0381}"/>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33B9-4CB8-BC58-AB8626DC0381}"/>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1.2727272730000001</c:v>
                </c:pt>
                <c:pt idx="1">
                  <c:v>100</c:v>
                </c:pt>
                <c:pt idx="2">
                  <c:v>100</c:v>
                </c:pt>
                <c:pt idx="3">
                  <c:v>100</c:v>
                </c:pt>
                <c:pt idx="4">
                  <c:v>100</c:v>
                </c:pt>
                <c:pt idx="5">
                  <c:v>100</c:v>
                </c:pt>
              </c:numCache>
            </c:numRef>
          </c:val>
          <c:extLst>
            <c:ext xmlns:c16="http://schemas.microsoft.com/office/drawing/2014/chart" uri="{C3380CC4-5D6E-409C-BE32-E72D297353CC}">
              <c16:uniqueId val="{00000008-33B9-4CB8-BC58-AB8626DC0381}"/>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33B9-4CB8-BC58-AB8626DC0381}"/>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84C-429D-8399-03E0EE5B4C10}"/>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96.363636360000001</c:v>
                </c:pt>
                <c:pt idx="1">
                  <c:v>1E-10</c:v>
                </c:pt>
                <c:pt idx="2">
                  <c:v>1E-10</c:v>
                </c:pt>
                <c:pt idx="3">
                  <c:v>1E-10</c:v>
                </c:pt>
                <c:pt idx="4">
                  <c:v>1E-10</c:v>
                </c:pt>
                <c:pt idx="5">
                  <c:v>1E-10</c:v>
                </c:pt>
              </c:numCache>
            </c:numRef>
          </c:val>
          <c:extLst>
            <c:ext xmlns:c16="http://schemas.microsoft.com/office/drawing/2014/chart" uri="{C3380CC4-5D6E-409C-BE32-E72D297353CC}">
              <c16:uniqueId val="{00000002-584C-429D-8399-03E0EE5B4C10}"/>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3-584C-429D-8399-03E0EE5B4C10}"/>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584C-429D-8399-03E0EE5B4C10}"/>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3.636363636</c:v>
                </c:pt>
                <c:pt idx="1">
                  <c:v>1E-10</c:v>
                </c:pt>
                <c:pt idx="2">
                  <c:v>1E-10</c:v>
                </c:pt>
                <c:pt idx="3">
                  <c:v>1E-10</c:v>
                </c:pt>
                <c:pt idx="4">
                  <c:v>1E-10</c:v>
                </c:pt>
                <c:pt idx="5">
                  <c:v>1E-10</c:v>
                </c:pt>
              </c:numCache>
            </c:numRef>
          </c:val>
          <c:extLst>
            <c:ext xmlns:c16="http://schemas.microsoft.com/office/drawing/2014/chart" uri="{C3380CC4-5D6E-409C-BE32-E72D297353CC}">
              <c16:uniqueId val="{00000005-584C-429D-8399-03E0EE5B4C10}"/>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99.636363639999999</c:v>
                </c:pt>
                <c:pt idx="1">
                  <c:v>1E-10</c:v>
                </c:pt>
                <c:pt idx="2">
                  <c:v>1E-10</c:v>
                </c:pt>
                <c:pt idx="3">
                  <c:v>1E-10</c:v>
                </c:pt>
                <c:pt idx="4">
                  <c:v>1E-10</c:v>
                </c:pt>
                <c:pt idx="5">
                  <c:v>1E-10</c:v>
                </c:pt>
              </c:numCache>
            </c:numRef>
          </c:val>
          <c:extLst>
            <c:ext xmlns:c16="http://schemas.microsoft.com/office/drawing/2014/chart" uri="{C3380CC4-5D6E-409C-BE32-E72D297353CC}">
              <c16:uniqueId val="{00000000-731A-4FC4-A4F3-2591141F34E2}"/>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1-731A-4FC4-A4F3-2591141F34E2}"/>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731A-4FC4-A4F3-2591141F34E2}"/>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0.36363636360000001</c:v>
                </c:pt>
                <c:pt idx="1">
                  <c:v>1E-10</c:v>
                </c:pt>
                <c:pt idx="2">
                  <c:v>1E-10</c:v>
                </c:pt>
                <c:pt idx="3">
                  <c:v>1E-10</c:v>
                </c:pt>
                <c:pt idx="4">
                  <c:v>1E-10</c:v>
                </c:pt>
                <c:pt idx="5">
                  <c:v>1E-10</c:v>
                </c:pt>
              </c:numCache>
            </c:numRef>
          </c:val>
          <c:extLst>
            <c:ext xmlns:c16="http://schemas.microsoft.com/office/drawing/2014/chart" uri="{C3380CC4-5D6E-409C-BE32-E72D297353CC}">
              <c16:uniqueId val="{00000003-731A-4FC4-A4F3-2591141F34E2}"/>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27-4F59-8EBC-40D5014E9B28}"/>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27-4F59-8EBC-40D5014E9B2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27-4F59-8EBC-40D5014E9B2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27-4F59-8EBC-40D5014E9B2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27-4F59-8EBC-40D5014E9B2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27-4F59-8EBC-40D5014E9B2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27-4F59-8EBC-40D5014E9B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27-4F59-8EBC-40D5014E9B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27-4F59-8EBC-40D5014E9B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27-4F59-8EBC-40D5014E9B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27-4F59-8EBC-40D5014E9B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27-4F59-8EBC-40D5014E9B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27-4F59-8EBC-40D5014E9B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27-4F59-8EBC-40D5014E9B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27-4F59-8EBC-40D5014E9B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27-4F59-8EBC-40D5014E9B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27-4F59-8EBC-40D5014E9B2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27-4F59-8EBC-40D5014E9B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27-4F59-8EBC-40D5014E9B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27-4F59-8EBC-40D5014E9B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27-4F59-8EBC-40D5014E9B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27-4F59-8EBC-40D5014E9B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27-4F59-8EBC-40D5014E9B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27-4F59-8EBC-40D5014E9B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27-4F59-8EBC-40D5014E9B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27-4F59-8EBC-40D5014E9B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27-4F59-8EBC-40D5014E9B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27-4F59-8EBC-40D5014E9B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27-4F59-8EBC-40D5014E9B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27-4F59-8EBC-40D5014E9B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27-4F59-8EBC-40D5014E9B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27-4F59-8EBC-40D5014E9B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27-4F59-8EBC-40D5014E9B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27-4F59-8EBC-40D5014E9B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27-4F59-8EBC-40D5014E9B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27-4F59-8EBC-40D5014E9B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27-4F59-8EBC-40D5014E9B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27-4F59-8EBC-40D5014E9B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27-4F59-8EBC-40D5014E9B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27-4F59-8EBC-40D5014E9B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27-4F59-8EBC-40D5014E9B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27-4F59-8EBC-40D5014E9B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27-4F59-8EBC-40D5014E9B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27-4F59-8EBC-40D5014E9B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27-4F59-8EBC-40D5014E9B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27-4F59-8EBC-40D5014E9B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27-4F59-8EBC-40D5014E9B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27-4F59-8EBC-40D5014E9B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27-4F59-8EBC-40D5014E9B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27-4F59-8EBC-40D5014E9B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27-4F59-8EBC-40D5014E9B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27-4F59-8EBC-40D5014E9B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27-4F59-8EBC-40D5014E9B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27-4F59-8EBC-40D5014E9B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27-4F59-8EBC-40D5014E9B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27-4F59-8EBC-40D5014E9B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27-4F59-8EBC-40D5014E9B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27-4F59-8EBC-40D5014E9B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27-4F59-8EBC-40D5014E9B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27-4F59-8EBC-40D5014E9B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27-4F59-8EBC-40D5014E9B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27-4F59-8EBC-40D5014E9B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27-4F59-8EBC-40D5014E9B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27-4F59-8EBC-40D5014E9B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27-4F59-8EBC-40D5014E9B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27-4F59-8EBC-40D5014E9B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27-4F59-8EBC-40D5014E9B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27-4F59-8EBC-40D5014E9B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27-4F59-8EBC-40D5014E9B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27-4F59-8EBC-40D5014E9B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27-4F59-8EBC-40D5014E9B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27-4F59-8EBC-40D5014E9B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27-4F59-8EBC-40D5014E9B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27-4F59-8EBC-40D5014E9B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27-4F59-8EBC-40D5014E9B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27-4F59-8EBC-40D5014E9B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27-4F59-8EBC-40D5014E9B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27-4F59-8EBC-40D5014E9B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27-4F59-8EBC-40D5014E9B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27-4F59-8EBC-40D5014E9B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27-4F59-8EBC-40D5014E9B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27-4F59-8EBC-40D5014E9B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27-4F59-8EBC-40D5014E9B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27-4F59-8EBC-40D5014E9B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27-4F59-8EBC-40D5014E9B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27-4F59-8EBC-40D5014E9B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27-4F59-8EBC-40D5014E9B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27-4F59-8EBC-40D5014E9B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27-4F59-8EBC-40D5014E9B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27-4F59-8EBC-40D5014E9B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27-4F59-8EBC-40D5014E9B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27-4F59-8EBC-40D5014E9B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27-4F59-8EBC-40D5014E9B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27-4F59-8EBC-40D5014E9B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27-4F59-8EBC-40D5014E9B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27-4F59-8EBC-40D5014E9B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727-4F59-8EBC-40D5014E9B28}"/>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96.4</c:v>
                </c:pt>
                <c:pt idx="19">
                  <c:v>96.4</c:v>
                </c:pt>
                <c:pt idx="20">
                  <c:v>96.4</c:v>
                </c:pt>
                <c:pt idx="21">
                  <c:v>96.4</c:v>
                </c:pt>
                <c:pt idx="22">
                  <c:v>96.4</c:v>
                </c:pt>
                <c:pt idx="23">
                  <c:v>96.4</c:v>
                </c:pt>
                <c:pt idx="24">
                  <c:v>96.4</c:v>
                </c:pt>
                <c:pt idx="25">
                  <c:v>96.4</c:v>
                </c:pt>
              </c:numCache>
            </c:numRef>
          </c:yVal>
          <c:smooth val="0"/>
          <c:extLst>
            <c:ext xmlns:c16="http://schemas.microsoft.com/office/drawing/2014/chart" uri="{C3380CC4-5D6E-409C-BE32-E72D297353CC}">
              <c16:uniqueId val="{00000061-9727-4F59-8EBC-40D5014E9B28}"/>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727-4F59-8EBC-40D5014E9B2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727-4F59-8EBC-40D5014E9B2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727-4F59-8EBC-40D5014E9B2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727-4F59-8EBC-40D5014E9B2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727-4F59-8EBC-40D5014E9B28}"/>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9727-4F59-8EBC-40D5014E9B2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727-4F59-8EBC-40D5014E9B2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727-4F59-8EBC-40D5014E9B2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727-4F59-8EBC-40D5014E9B2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727-4F59-8EBC-40D5014E9B2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727-4F59-8EBC-40D5014E9B2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727-4F59-8EBC-40D5014E9B2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727-4F59-8EBC-40D5014E9B2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727-4F59-8EBC-40D5014E9B2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727-4F59-8EBC-40D5014E9B2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727-4F59-8EBC-40D5014E9B2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727-4F59-8EBC-40D5014E9B2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727-4F59-8EBC-40D5014E9B2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727-4F59-8EBC-40D5014E9B2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727-4F59-8EBC-40D5014E9B2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727-4F59-8EBC-40D5014E9B2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727-4F59-8EBC-40D5014E9B2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727-4F59-8EBC-40D5014E9B2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727-4F59-8EBC-40D5014E9B2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96.36363636363636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727-4F59-8EBC-40D5014E9B28}"/>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99.2</c:v>
                </c:pt>
                <c:pt idx="9">
                  <c:v>99.2</c:v>
                </c:pt>
                <c:pt idx="10">
                  <c:v>99.2</c:v>
                </c:pt>
                <c:pt idx="11">
                  <c:v>99.2</c:v>
                </c:pt>
                <c:pt idx="12">
                  <c:v>99.2</c:v>
                </c:pt>
                <c:pt idx="13">
                  <c:v>99</c:v>
                </c:pt>
                <c:pt idx="14">
                  <c:v>98.8</c:v>
                </c:pt>
                <c:pt idx="15">
                  <c:v>98.7</c:v>
                </c:pt>
                <c:pt idx="16">
                  <c:v>98.5</c:v>
                </c:pt>
                <c:pt idx="17">
                  <c:v>98.3</c:v>
                </c:pt>
                <c:pt idx="18">
                  <c:v>96.4</c:v>
                </c:pt>
                <c:pt idx="19">
                  <c:v>96.4</c:v>
                </c:pt>
                <c:pt idx="20">
                  <c:v>96.4</c:v>
                </c:pt>
                <c:pt idx="21">
                  <c:v>96.4</c:v>
                </c:pt>
                <c:pt idx="22">
                  <c:v>96.4</c:v>
                </c:pt>
                <c:pt idx="23">
                  <c:v>96.4</c:v>
                </c:pt>
                <c:pt idx="24">
                  <c:v>96.4</c:v>
                </c:pt>
                <c:pt idx="25">
                  <c:v>96.4</c:v>
                </c:pt>
              </c:numCache>
            </c:numRef>
          </c:yVal>
          <c:smooth val="0"/>
          <c:extLst>
            <c:ext xmlns:c16="http://schemas.microsoft.com/office/drawing/2014/chart" uri="{C3380CC4-5D6E-409C-BE32-E72D297353CC}">
              <c16:uniqueId val="{0000007B-9727-4F59-8EBC-40D5014E9B28}"/>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727-4F59-8EBC-40D5014E9B2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727-4F59-8EBC-40D5014E9B2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727-4F59-8EBC-40D5014E9B2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727-4F59-8EBC-40D5014E9B2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727-4F59-8EBC-40D5014E9B2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727-4F59-8EBC-40D5014E9B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727-4F59-8EBC-40D5014E9B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727-4F59-8EBC-40D5014E9B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727-4F59-8EBC-40D5014E9B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727-4F59-8EBC-40D5014E9B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727-4F59-8EBC-40D5014E9B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727-4F59-8EBC-40D5014E9B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727-4F59-8EBC-40D5014E9B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727-4F59-8EBC-40D5014E9B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727-4F59-8EBC-40D5014E9B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727-4F59-8EBC-40D5014E9B2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727-4F59-8EBC-40D5014E9B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727-4F59-8EBC-40D5014E9B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727-4F59-8EBC-40D5014E9B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727-4F59-8EBC-40D5014E9B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727-4F59-8EBC-40D5014E9B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727-4F59-8EBC-40D5014E9B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727-4F59-8EBC-40D5014E9B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727-4F59-8EBC-40D5014E9B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27-4F59-8EBC-40D5014E9B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27-4F59-8EBC-40D5014E9B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27-4F59-8EBC-40D5014E9B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27-4F59-8EBC-40D5014E9B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27-4F59-8EBC-40D5014E9B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27-4F59-8EBC-40D5014E9B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27-4F59-8EBC-40D5014E9B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27-4F59-8EBC-40D5014E9B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27-4F59-8EBC-40D5014E9B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27-4F59-8EBC-40D5014E9B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27-4F59-8EBC-40D5014E9B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27-4F59-8EBC-40D5014E9B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27-4F59-8EBC-40D5014E9B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27-4F59-8EBC-40D5014E9B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27-4F59-8EBC-40D5014E9B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27-4F59-8EBC-40D5014E9B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27-4F59-8EBC-40D5014E9B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27-4F59-8EBC-40D5014E9B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27-4F59-8EBC-40D5014E9B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27-4F59-8EBC-40D5014E9B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27-4F59-8EBC-40D5014E9B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27-4F59-8EBC-40D5014E9B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27-4F59-8EBC-40D5014E9B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27-4F59-8EBC-40D5014E9B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27-4F59-8EBC-40D5014E9B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27-4F59-8EBC-40D5014E9B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27-4F59-8EBC-40D5014E9B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27-4F59-8EBC-40D5014E9B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27-4F59-8EBC-40D5014E9B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27-4F59-8EBC-40D5014E9B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27-4F59-8EBC-40D5014E9B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27-4F59-8EBC-40D5014E9B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27-4F59-8EBC-40D5014E9B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27-4F59-8EBC-40D5014E9B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27-4F59-8EBC-40D5014E9B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27-4F59-8EBC-40D5014E9B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27-4F59-8EBC-40D5014E9B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27-4F59-8EBC-40D5014E9B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27-4F59-8EBC-40D5014E9B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27-4F59-8EBC-40D5014E9B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27-4F59-8EBC-40D5014E9B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27-4F59-8EBC-40D5014E9B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27-4F59-8EBC-40D5014E9B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27-4F59-8EBC-40D5014E9B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27-4F59-8EBC-40D5014E9B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727-4F59-8EBC-40D5014E9B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727-4F59-8EBC-40D5014E9B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727-4F59-8EBC-40D5014E9B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727-4F59-8EBC-40D5014E9B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727-4F59-8EBC-40D5014E9B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727-4F59-8EBC-40D5014E9B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727-4F59-8EBC-40D5014E9B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727-4F59-8EBC-40D5014E9B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727-4F59-8EBC-40D5014E9B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727-4F59-8EBC-40D5014E9B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727-4F59-8EBC-40D5014E9B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727-4F59-8EBC-40D5014E9B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727-4F59-8EBC-40D5014E9B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727-4F59-8EBC-40D5014E9B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727-4F59-8EBC-40D5014E9B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727-4F59-8EBC-40D5014E9B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727-4F59-8EBC-40D5014E9B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727-4F59-8EBC-40D5014E9B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727-4F59-8EBC-40D5014E9B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727-4F59-8EBC-40D5014E9B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727-4F59-8EBC-40D5014E9B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727-4F59-8EBC-40D5014E9B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727-4F59-8EBC-40D5014E9B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727-4F59-8EBC-40D5014E9B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727-4F59-8EBC-40D5014E9B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727-4F59-8EBC-40D5014E9B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98.74</c:v>
                </c:pt>
                <c:pt idx="2">
                  <c:v>99.8</c:v>
                </c:pt>
                <c:pt idx="3">
                  <c:v>95.487603305785129</c:v>
                </c:pt>
                <c:pt idx="4">
                  <c:v>96.7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727-4F59-8EBC-40D5014E9B2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A60-43B4-9F2E-390587102163}"/>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60-43B4-9F2E-39058710216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60-43B4-9F2E-39058710216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60-43B4-9F2E-39058710216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60-43B4-9F2E-39058710216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60-43B4-9F2E-39058710216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60-43B4-9F2E-3905871021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60-43B4-9F2E-3905871021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60-43B4-9F2E-3905871021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60-43B4-9F2E-3905871021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60-43B4-9F2E-3905871021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60-43B4-9F2E-3905871021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60-43B4-9F2E-3905871021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60-43B4-9F2E-3905871021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60-43B4-9F2E-3905871021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60-43B4-9F2E-3905871021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60-43B4-9F2E-3905871021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60-43B4-9F2E-3905871021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60-43B4-9F2E-3905871021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60-43B4-9F2E-3905871021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60-43B4-9F2E-3905871021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60-43B4-9F2E-3905871021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60-43B4-9F2E-3905871021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60-43B4-9F2E-3905871021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60-43B4-9F2E-3905871021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60-43B4-9F2E-3905871021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60-43B4-9F2E-3905871021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60-43B4-9F2E-3905871021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60-43B4-9F2E-3905871021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60-43B4-9F2E-3905871021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60-43B4-9F2E-3905871021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60-43B4-9F2E-3905871021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60-43B4-9F2E-3905871021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60-43B4-9F2E-3905871021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60-43B4-9F2E-3905871021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60-43B4-9F2E-3905871021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60-43B4-9F2E-3905871021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60-43B4-9F2E-3905871021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60-43B4-9F2E-3905871021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60-43B4-9F2E-3905871021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60-43B4-9F2E-3905871021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60-43B4-9F2E-3905871021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60-43B4-9F2E-3905871021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60-43B4-9F2E-3905871021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60-43B4-9F2E-3905871021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60-43B4-9F2E-3905871021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60-43B4-9F2E-3905871021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60-43B4-9F2E-3905871021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60-43B4-9F2E-3905871021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60-43B4-9F2E-3905871021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60-43B4-9F2E-3905871021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60-43B4-9F2E-3905871021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60-43B4-9F2E-3905871021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60-43B4-9F2E-3905871021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60-43B4-9F2E-3905871021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60-43B4-9F2E-3905871021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60-43B4-9F2E-3905871021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60-43B4-9F2E-3905871021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60-43B4-9F2E-3905871021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60-43B4-9F2E-3905871021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60-43B4-9F2E-3905871021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60-43B4-9F2E-3905871021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60-43B4-9F2E-3905871021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60-43B4-9F2E-3905871021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60-43B4-9F2E-3905871021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60-43B4-9F2E-3905871021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60-43B4-9F2E-3905871021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60-43B4-9F2E-3905871021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60-43B4-9F2E-3905871021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60-43B4-9F2E-3905871021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60-43B4-9F2E-3905871021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60-43B4-9F2E-3905871021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60-43B4-9F2E-3905871021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60-43B4-9F2E-3905871021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60-43B4-9F2E-3905871021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60-43B4-9F2E-3905871021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60-43B4-9F2E-3905871021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60-43B4-9F2E-3905871021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60-43B4-9F2E-3905871021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60-43B4-9F2E-3905871021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60-43B4-9F2E-3905871021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60-43B4-9F2E-3905871021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60-43B4-9F2E-3905871021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60-43B4-9F2E-3905871021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60-43B4-9F2E-3905871021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60-43B4-9F2E-3905871021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60-43B4-9F2E-3905871021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60-43B4-9F2E-3905871021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60-43B4-9F2E-3905871021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60-43B4-9F2E-3905871021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60-43B4-9F2E-3905871021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60-43B4-9F2E-3905871021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60-43B4-9F2E-3905871021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60-43B4-9F2E-3905871021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60-43B4-9F2E-3905871021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60-43B4-9F2E-3905871021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A60-43B4-9F2E-390587102163}"/>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A60-43B4-9F2E-390587102163}"/>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60-43B4-9F2E-39058710216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60-43B4-9F2E-39058710216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60-43B4-9F2E-39058710216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60-43B4-9F2E-39058710216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60-43B4-9F2E-39058710216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60-43B4-9F2E-3905871021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60-43B4-9F2E-3905871021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60-43B4-9F2E-3905871021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60-43B4-9F2E-3905871021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60-43B4-9F2E-3905871021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60-43B4-9F2E-3905871021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60-43B4-9F2E-3905871021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60-43B4-9F2E-3905871021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60-43B4-9F2E-3905871021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60-43B4-9F2E-3905871021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60-43B4-9F2E-3905871021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60-43B4-9F2E-3905871021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60-43B4-9F2E-3905871021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60-43B4-9F2E-3905871021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60-43B4-9F2E-3905871021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60-43B4-9F2E-3905871021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60-43B4-9F2E-3905871021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60-43B4-9F2E-3905871021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60-43B4-9F2E-3905871021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60-43B4-9F2E-3905871021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60-43B4-9F2E-3905871021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60-43B4-9F2E-3905871021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60-43B4-9F2E-3905871021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60-43B4-9F2E-3905871021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60-43B4-9F2E-3905871021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60-43B4-9F2E-3905871021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60-43B4-9F2E-3905871021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60-43B4-9F2E-3905871021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60-43B4-9F2E-3905871021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60-43B4-9F2E-3905871021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60-43B4-9F2E-3905871021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60-43B4-9F2E-3905871021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60-43B4-9F2E-3905871021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60-43B4-9F2E-3905871021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60-43B4-9F2E-3905871021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60-43B4-9F2E-3905871021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60-43B4-9F2E-3905871021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60-43B4-9F2E-3905871021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60-43B4-9F2E-3905871021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60-43B4-9F2E-3905871021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60-43B4-9F2E-3905871021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60-43B4-9F2E-3905871021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60-43B4-9F2E-3905871021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60-43B4-9F2E-3905871021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60-43B4-9F2E-3905871021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60-43B4-9F2E-3905871021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60-43B4-9F2E-3905871021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60-43B4-9F2E-3905871021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60-43B4-9F2E-3905871021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60-43B4-9F2E-3905871021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60-43B4-9F2E-3905871021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60-43B4-9F2E-3905871021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60-43B4-9F2E-3905871021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60-43B4-9F2E-3905871021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60-43B4-9F2E-3905871021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60-43B4-9F2E-3905871021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60-43B4-9F2E-3905871021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60-43B4-9F2E-3905871021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60-43B4-9F2E-3905871021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60-43B4-9F2E-3905871021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60-43B4-9F2E-3905871021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60-43B4-9F2E-3905871021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60-43B4-9F2E-3905871021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60-43B4-9F2E-3905871021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60-43B4-9F2E-3905871021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60-43B4-9F2E-3905871021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60-43B4-9F2E-3905871021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60-43B4-9F2E-3905871021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60-43B4-9F2E-3905871021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60-43B4-9F2E-3905871021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60-43B4-9F2E-3905871021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60-43B4-9F2E-3905871021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60-43B4-9F2E-3905871021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60-43B4-9F2E-3905871021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60-43B4-9F2E-3905871021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60-43B4-9F2E-3905871021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60-43B4-9F2E-3905871021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60-43B4-9F2E-3905871021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60-43B4-9F2E-3905871021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60-43B4-9F2E-3905871021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60-43B4-9F2E-3905871021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60-43B4-9F2E-3905871021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60-43B4-9F2E-3905871021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60-43B4-9F2E-3905871021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60-43B4-9F2E-3905871021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60-43B4-9F2E-3905871021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60-43B4-9F2E-3905871021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60-43B4-9F2E-3905871021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60-43B4-9F2E-3905871021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60-43B4-9F2E-3905871021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60-43B4-9F2E-39058710216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A60-43B4-9F2E-39058710216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60-43B4-9F2E-39058710216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60-43B4-9F2E-39058710216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60-43B4-9F2E-39058710216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60-43B4-9F2E-39058710216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60-43B4-9F2E-39058710216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60-43B4-9F2E-39058710216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60-43B4-9F2E-3905871021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60-43B4-9F2E-3905871021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60-43B4-9F2E-3905871021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60-43B4-9F2E-3905871021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60-43B4-9F2E-3905871021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60-43B4-9F2E-3905871021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60-43B4-9F2E-3905871021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60-43B4-9F2E-3905871021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60-43B4-9F2E-3905871021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60-43B4-9F2E-3905871021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60-43B4-9F2E-3905871021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60-43B4-9F2E-3905871021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60-43B4-9F2E-3905871021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60-43B4-9F2E-3905871021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60-43B4-9F2E-3905871021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60-43B4-9F2E-3905871021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60-43B4-9F2E-3905871021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60-43B4-9F2E-3905871021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60-43B4-9F2E-3905871021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60-43B4-9F2E-3905871021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60-43B4-9F2E-3905871021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60-43B4-9F2E-3905871021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60-43B4-9F2E-3905871021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60-43B4-9F2E-3905871021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60-43B4-9F2E-3905871021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60-43B4-9F2E-3905871021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60-43B4-9F2E-3905871021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60-43B4-9F2E-3905871021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60-43B4-9F2E-3905871021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60-43B4-9F2E-3905871021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60-43B4-9F2E-3905871021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60-43B4-9F2E-3905871021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60-43B4-9F2E-3905871021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60-43B4-9F2E-3905871021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60-43B4-9F2E-3905871021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60-43B4-9F2E-3905871021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60-43B4-9F2E-3905871021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60-43B4-9F2E-3905871021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60-43B4-9F2E-3905871021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60-43B4-9F2E-3905871021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60-43B4-9F2E-3905871021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60-43B4-9F2E-3905871021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60-43B4-9F2E-3905871021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60-43B4-9F2E-3905871021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60-43B4-9F2E-3905871021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60-43B4-9F2E-3905871021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60-43B4-9F2E-3905871021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60-43B4-9F2E-3905871021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60-43B4-9F2E-3905871021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60-43B4-9F2E-3905871021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60-43B4-9F2E-3905871021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60-43B4-9F2E-3905871021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60-43B4-9F2E-3905871021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60-43B4-9F2E-3905871021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60-43B4-9F2E-3905871021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60-43B4-9F2E-3905871021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60-43B4-9F2E-3905871021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60-43B4-9F2E-3905871021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60-43B4-9F2E-3905871021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60-43B4-9F2E-3905871021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60-43B4-9F2E-3905871021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60-43B4-9F2E-3905871021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60-43B4-9F2E-3905871021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60-43B4-9F2E-3905871021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60-43B4-9F2E-3905871021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60-43B4-9F2E-3905871021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60-43B4-9F2E-3905871021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60-43B4-9F2E-3905871021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60-43B4-9F2E-3905871021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60-43B4-9F2E-3905871021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60-43B4-9F2E-3905871021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60-43B4-9F2E-3905871021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60-43B4-9F2E-3905871021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60-43B4-9F2E-3905871021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60-43B4-9F2E-3905871021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60-43B4-9F2E-3905871021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60-43B4-9F2E-3905871021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60-43B4-9F2E-3905871021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60-43B4-9F2E-3905871021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60-43B4-9F2E-3905871021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60-43B4-9F2E-3905871021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60-43B4-9F2E-3905871021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60-43B4-9F2E-3905871021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60-43B4-9F2E-3905871021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60-43B4-9F2E-3905871021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60-43B4-9F2E-3905871021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60-43B4-9F2E-3905871021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60-43B4-9F2E-3905871021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60-43B4-9F2E-3905871021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60-43B4-9F2E-39058710216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C24-4065-B9DE-13C47870AC88}"/>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24-4065-B9DE-13C47870AC8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24-4065-B9DE-13C47870AC8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24-4065-B9DE-13C47870AC8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24-4065-B9DE-13C47870AC8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24-4065-B9DE-13C47870AC8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24-4065-B9DE-13C47870AC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24-4065-B9DE-13C47870AC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24-4065-B9DE-13C47870AC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24-4065-B9DE-13C47870AC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24-4065-B9DE-13C47870AC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24-4065-B9DE-13C47870AC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24-4065-B9DE-13C47870AC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24-4065-B9DE-13C47870AC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24-4065-B9DE-13C47870AC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24-4065-B9DE-13C47870AC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24-4065-B9DE-13C47870AC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24-4065-B9DE-13C47870AC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24-4065-B9DE-13C47870AC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24-4065-B9DE-13C47870AC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24-4065-B9DE-13C47870AC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24-4065-B9DE-13C47870AC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24-4065-B9DE-13C47870AC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24-4065-B9DE-13C47870AC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C24-4065-B9DE-13C47870AC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24-4065-B9DE-13C47870AC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24-4065-B9DE-13C47870AC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24-4065-B9DE-13C47870AC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24-4065-B9DE-13C47870AC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24-4065-B9DE-13C47870AC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24-4065-B9DE-13C47870AC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24-4065-B9DE-13C47870AC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24-4065-B9DE-13C47870AC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24-4065-B9DE-13C47870AC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24-4065-B9DE-13C47870AC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24-4065-B9DE-13C47870AC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24-4065-B9DE-13C47870AC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24-4065-B9DE-13C47870AC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24-4065-B9DE-13C47870AC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24-4065-B9DE-13C47870AC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24-4065-B9DE-13C47870AC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24-4065-B9DE-13C47870AC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24-4065-B9DE-13C47870AC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24-4065-B9DE-13C47870AC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24-4065-B9DE-13C47870AC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24-4065-B9DE-13C47870AC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24-4065-B9DE-13C47870AC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24-4065-B9DE-13C47870AC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24-4065-B9DE-13C47870AC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24-4065-B9DE-13C47870AC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24-4065-B9DE-13C47870AC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24-4065-B9DE-13C47870AC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24-4065-B9DE-13C47870AC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24-4065-B9DE-13C47870AC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24-4065-B9DE-13C47870AC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24-4065-B9DE-13C47870AC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24-4065-B9DE-13C47870AC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24-4065-B9DE-13C47870AC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24-4065-B9DE-13C47870AC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24-4065-B9DE-13C47870AC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24-4065-B9DE-13C47870AC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24-4065-B9DE-13C47870AC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24-4065-B9DE-13C47870AC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24-4065-B9DE-13C47870AC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24-4065-B9DE-13C47870AC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24-4065-B9DE-13C47870AC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24-4065-B9DE-13C47870AC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24-4065-B9DE-13C47870AC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24-4065-B9DE-13C47870AC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24-4065-B9DE-13C47870AC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24-4065-B9DE-13C47870AC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24-4065-B9DE-13C47870AC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24-4065-B9DE-13C47870AC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24-4065-B9DE-13C47870AC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24-4065-B9DE-13C47870AC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24-4065-B9DE-13C47870AC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24-4065-B9DE-13C47870AC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24-4065-B9DE-13C47870AC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24-4065-B9DE-13C47870AC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24-4065-B9DE-13C47870AC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24-4065-B9DE-13C47870AC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24-4065-B9DE-13C47870AC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24-4065-B9DE-13C47870AC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24-4065-B9DE-13C47870AC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24-4065-B9DE-13C47870AC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24-4065-B9DE-13C47870AC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24-4065-B9DE-13C47870AC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24-4065-B9DE-13C47870AC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24-4065-B9DE-13C47870AC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24-4065-B9DE-13C47870AC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24-4065-B9DE-13C47870AC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24-4065-B9DE-13C47870AC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24-4065-B9DE-13C47870AC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24-4065-B9DE-13C47870AC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24-4065-B9DE-13C47870AC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24-4065-B9DE-13C47870AC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C24-4065-B9DE-13C47870AC88}"/>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C24-4065-B9DE-13C47870AC8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24-4065-B9DE-13C47870AC8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24-4065-B9DE-13C47870AC8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24-4065-B9DE-13C47870AC8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24-4065-B9DE-13C47870AC8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24-4065-B9DE-13C47870AC8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24-4065-B9DE-13C47870AC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24-4065-B9DE-13C47870AC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24-4065-B9DE-13C47870AC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24-4065-B9DE-13C47870AC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24-4065-B9DE-13C47870AC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24-4065-B9DE-13C47870AC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24-4065-B9DE-13C47870AC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24-4065-B9DE-13C47870AC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24-4065-B9DE-13C47870AC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24-4065-B9DE-13C47870AC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24-4065-B9DE-13C47870AC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24-4065-B9DE-13C47870AC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24-4065-B9DE-13C47870AC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24-4065-B9DE-13C47870AC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24-4065-B9DE-13C47870AC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24-4065-B9DE-13C47870AC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24-4065-B9DE-13C47870AC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24-4065-B9DE-13C47870AC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24-4065-B9DE-13C47870AC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24-4065-B9DE-13C47870AC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24-4065-B9DE-13C47870AC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24-4065-B9DE-13C47870AC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24-4065-B9DE-13C47870AC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24-4065-B9DE-13C47870AC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24-4065-B9DE-13C47870AC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24-4065-B9DE-13C47870AC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24-4065-B9DE-13C47870AC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24-4065-B9DE-13C47870AC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24-4065-B9DE-13C47870AC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24-4065-B9DE-13C47870AC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24-4065-B9DE-13C47870AC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24-4065-B9DE-13C47870AC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24-4065-B9DE-13C47870AC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24-4065-B9DE-13C47870AC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24-4065-B9DE-13C47870AC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24-4065-B9DE-13C47870AC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24-4065-B9DE-13C47870AC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24-4065-B9DE-13C47870AC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24-4065-B9DE-13C47870AC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24-4065-B9DE-13C47870AC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24-4065-B9DE-13C47870AC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24-4065-B9DE-13C47870AC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24-4065-B9DE-13C47870AC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24-4065-B9DE-13C47870AC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24-4065-B9DE-13C47870AC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24-4065-B9DE-13C47870AC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24-4065-B9DE-13C47870AC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24-4065-B9DE-13C47870AC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24-4065-B9DE-13C47870AC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24-4065-B9DE-13C47870AC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24-4065-B9DE-13C47870AC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24-4065-B9DE-13C47870AC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24-4065-B9DE-13C47870AC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24-4065-B9DE-13C47870AC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24-4065-B9DE-13C47870AC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24-4065-B9DE-13C47870AC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24-4065-B9DE-13C47870AC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24-4065-B9DE-13C47870AC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24-4065-B9DE-13C47870AC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24-4065-B9DE-13C47870AC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24-4065-B9DE-13C47870AC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24-4065-B9DE-13C47870AC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24-4065-B9DE-13C47870AC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24-4065-B9DE-13C47870AC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24-4065-B9DE-13C47870AC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24-4065-B9DE-13C47870AC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24-4065-B9DE-13C47870AC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24-4065-B9DE-13C47870AC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24-4065-B9DE-13C47870AC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24-4065-B9DE-13C47870AC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24-4065-B9DE-13C47870AC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24-4065-B9DE-13C47870AC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24-4065-B9DE-13C47870AC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24-4065-B9DE-13C47870AC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24-4065-B9DE-13C47870AC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24-4065-B9DE-13C47870AC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24-4065-B9DE-13C47870AC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24-4065-B9DE-13C47870AC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24-4065-B9DE-13C47870AC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24-4065-B9DE-13C47870AC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24-4065-B9DE-13C47870AC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24-4065-B9DE-13C47870AC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24-4065-B9DE-13C47870AC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24-4065-B9DE-13C47870AC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24-4065-B9DE-13C47870AC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24-4065-B9DE-13C47870AC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24-4065-B9DE-13C47870AC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24-4065-B9DE-13C47870AC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24-4065-B9DE-13C47870AC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24-4065-B9DE-13C47870AC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24-4065-B9DE-13C47870AC8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C24-4065-B9DE-13C47870AC8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24-4065-B9DE-13C47870AC8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24-4065-B9DE-13C47870AC8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24-4065-B9DE-13C47870AC8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24-4065-B9DE-13C47870AC8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24-4065-B9DE-13C47870AC8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24-4065-B9DE-13C47870AC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24-4065-B9DE-13C47870AC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24-4065-B9DE-13C47870AC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24-4065-B9DE-13C47870AC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24-4065-B9DE-13C47870AC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24-4065-B9DE-13C47870AC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24-4065-B9DE-13C47870AC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24-4065-B9DE-13C47870AC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24-4065-B9DE-13C47870AC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24-4065-B9DE-13C47870AC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24-4065-B9DE-13C47870AC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24-4065-B9DE-13C47870AC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24-4065-B9DE-13C47870AC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24-4065-B9DE-13C47870AC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24-4065-B9DE-13C47870AC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24-4065-B9DE-13C47870AC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24-4065-B9DE-13C47870AC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24-4065-B9DE-13C47870AC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24-4065-B9DE-13C47870AC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24-4065-B9DE-13C47870AC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24-4065-B9DE-13C47870AC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24-4065-B9DE-13C47870AC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24-4065-B9DE-13C47870AC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24-4065-B9DE-13C47870AC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24-4065-B9DE-13C47870AC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24-4065-B9DE-13C47870AC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24-4065-B9DE-13C47870AC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24-4065-B9DE-13C47870AC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24-4065-B9DE-13C47870AC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24-4065-B9DE-13C47870AC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24-4065-B9DE-13C47870AC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24-4065-B9DE-13C47870AC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24-4065-B9DE-13C47870AC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24-4065-B9DE-13C47870AC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24-4065-B9DE-13C47870AC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24-4065-B9DE-13C47870AC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24-4065-B9DE-13C47870AC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24-4065-B9DE-13C47870AC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24-4065-B9DE-13C47870AC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24-4065-B9DE-13C47870AC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24-4065-B9DE-13C47870AC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24-4065-B9DE-13C47870AC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24-4065-B9DE-13C47870AC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24-4065-B9DE-13C47870AC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24-4065-B9DE-13C47870AC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24-4065-B9DE-13C47870AC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24-4065-B9DE-13C47870AC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24-4065-B9DE-13C47870AC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24-4065-B9DE-13C47870AC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24-4065-B9DE-13C47870AC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24-4065-B9DE-13C47870AC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24-4065-B9DE-13C47870AC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24-4065-B9DE-13C47870AC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24-4065-B9DE-13C47870AC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24-4065-B9DE-13C47870AC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24-4065-B9DE-13C47870AC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24-4065-B9DE-13C47870AC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24-4065-B9DE-13C47870AC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24-4065-B9DE-13C47870AC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24-4065-B9DE-13C47870AC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24-4065-B9DE-13C47870AC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24-4065-B9DE-13C47870AC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24-4065-B9DE-13C47870AC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24-4065-B9DE-13C47870AC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24-4065-B9DE-13C47870AC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24-4065-B9DE-13C47870AC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24-4065-B9DE-13C47870AC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24-4065-B9DE-13C47870AC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24-4065-B9DE-13C47870AC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24-4065-B9DE-13C47870AC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24-4065-B9DE-13C47870AC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24-4065-B9DE-13C47870AC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24-4065-B9DE-13C47870AC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24-4065-B9DE-13C47870AC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24-4065-B9DE-13C47870AC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24-4065-B9DE-13C47870AC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24-4065-B9DE-13C47870AC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24-4065-B9DE-13C47870AC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24-4065-B9DE-13C47870AC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24-4065-B9DE-13C47870AC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24-4065-B9DE-13C47870AC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24-4065-B9DE-13C47870AC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24-4065-B9DE-13C47870AC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24-4065-B9DE-13C47870AC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24-4065-B9DE-13C47870AC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24-4065-B9DE-13C47870AC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24-4065-B9DE-13C47870AC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24-4065-B9DE-13C47870AC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24-4065-B9DE-13C47870AC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24-4065-B9DE-13C47870AC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24-4065-B9DE-13C47870AC88}"/>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47D-4FB9-A9C0-144667EC5029}"/>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47D-4FB9-A9C0-144667EC5029}"/>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7D-4FB9-A9C0-144667EC5029}"/>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7D-4FB9-A9C0-144667EC502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7D-4FB9-A9C0-144667EC502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7D-4FB9-A9C0-144667EC502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7D-4FB9-A9C0-144667EC50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7D-4FB9-A9C0-144667EC50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7D-4FB9-A9C0-144667EC50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7D-4FB9-A9C0-144667EC50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7D-4FB9-A9C0-144667EC50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7D-4FB9-A9C0-144667EC50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7D-4FB9-A9C0-144667EC50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7D-4FB9-A9C0-144667EC50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7D-4FB9-A9C0-144667EC50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7D-4FB9-A9C0-144667EC50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7D-4FB9-A9C0-144667EC50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7D-4FB9-A9C0-144667EC50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7D-4FB9-A9C0-144667EC50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7D-4FB9-A9C0-144667EC50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7D-4FB9-A9C0-144667EC50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7D-4FB9-A9C0-144667EC50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7D-4FB9-A9C0-144667EC50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7D-4FB9-A9C0-144667EC50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7D-4FB9-A9C0-144667EC50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47D-4FB9-A9C0-144667EC50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7D-4FB9-A9C0-144667EC50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7D-4FB9-A9C0-144667EC50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7D-4FB9-A9C0-144667EC50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7D-4FB9-A9C0-144667EC50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7D-4FB9-A9C0-144667EC50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7D-4FB9-A9C0-144667EC50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7D-4FB9-A9C0-144667EC50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7D-4FB9-A9C0-144667EC50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7D-4FB9-A9C0-144667EC50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7D-4FB9-A9C0-144667EC50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7D-4FB9-A9C0-144667EC50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7D-4FB9-A9C0-144667EC50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7D-4FB9-A9C0-144667EC50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7D-4FB9-A9C0-144667EC50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7D-4FB9-A9C0-144667EC50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7D-4FB9-A9C0-144667EC50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7D-4FB9-A9C0-144667EC50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7D-4FB9-A9C0-144667EC50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7D-4FB9-A9C0-144667EC50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7D-4FB9-A9C0-144667EC50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7D-4FB9-A9C0-144667EC50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7D-4FB9-A9C0-144667EC50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7D-4FB9-A9C0-144667EC50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7D-4FB9-A9C0-144667EC50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7D-4FB9-A9C0-144667EC50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7D-4FB9-A9C0-144667EC50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7D-4FB9-A9C0-144667EC50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7D-4FB9-A9C0-144667EC50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7D-4FB9-A9C0-144667EC50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7D-4FB9-A9C0-144667EC50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7D-4FB9-A9C0-144667EC50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7D-4FB9-A9C0-144667EC50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7D-4FB9-A9C0-144667EC50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7D-4FB9-A9C0-144667EC50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7D-4FB9-A9C0-144667EC50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7D-4FB9-A9C0-144667EC50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7D-4FB9-A9C0-144667EC50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7D-4FB9-A9C0-144667EC50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7D-4FB9-A9C0-144667EC50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7D-4FB9-A9C0-144667EC50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7D-4FB9-A9C0-144667EC50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7D-4FB9-A9C0-144667EC50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7D-4FB9-A9C0-144667EC50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7D-4FB9-A9C0-144667EC50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7D-4FB9-A9C0-144667EC50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7D-4FB9-A9C0-144667EC50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7D-4FB9-A9C0-144667EC50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7D-4FB9-A9C0-144667EC50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7D-4FB9-A9C0-144667EC50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7D-4FB9-A9C0-144667EC50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7D-4FB9-A9C0-144667EC50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7D-4FB9-A9C0-144667EC50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7D-4FB9-A9C0-144667EC50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7D-4FB9-A9C0-144667EC50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7D-4FB9-A9C0-144667EC50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7D-4FB9-A9C0-144667EC50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7D-4FB9-A9C0-144667EC50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7D-4FB9-A9C0-144667EC50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7D-4FB9-A9C0-144667EC50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7D-4FB9-A9C0-144667EC50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7D-4FB9-A9C0-144667EC50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7D-4FB9-A9C0-144667EC50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7D-4FB9-A9C0-144667EC50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7D-4FB9-A9C0-144667EC50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7D-4FB9-A9C0-144667EC50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7D-4FB9-A9C0-144667EC50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7D-4FB9-A9C0-144667EC50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7D-4FB9-A9C0-144667EC50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7D-4FB9-A9C0-144667EC50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7D-4FB9-A9C0-144667EC50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47D-4FB9-A9C0-144667EC5029}"/>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99.6</c:v>
                </c:pt>
                <c:pt idx="23">
                  <c:v>99.6</c:v>
                </c:pt>
                <c:pt idx="24">
                  <c:v>99.6</c:v>
                </c:pt>
                <c:pt idx="25">
                  <c:v>99.6</c:v>
                </c:pt>
              </c:numCache>
            </c:numRef>
          </c:yVal>
          <c:smooth val="0"/>
          <c:extLst>
            <c:ext xmlns:c16="http://schemas.microsoft.com/office/drawing/2014/chart" uri="{C3380CC4-5D6E-409C-BE32-E72D297353CC}">
              <c16:uniqueId val="{00000061-F47D-4FB9-A9C0-144667EC5029}"/>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7D-4FB9-A9C0-144667EC502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7D-4FB9-A9C0-144667EC502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7D-4FB9-A9C0-144667EC502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7D-4FB9-A9C0-144667EC502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7D-4FB9-A9C0-144667EC502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7D-4FB9-A9C0-144667EC502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7D-4FB9-A9C0-144667EC502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7D-4FB9-A9C0-144667EC502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7D-4FB9-A9C0-144667EC502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7D-4FB9-A9C0-144667EC502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7D-4FB9-A9C0-144667EC502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7D-4FB9-A9C0-144667EC502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7D-4FB9-A9C0-144667EC502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7D-4FB9-A9C0-144667EC502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7D-4FB9-A9C0-144667EC502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7D-4FB9-A9C0-144667EC502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7D-4FB9-A9C0-144667EC502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7D-4FB9-A9C0-144667EC502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7D-4FB9-A9C0-144667EC502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7D-4FB9-A9C0-144667EC502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7D-4FB9-A9C0-144667EC502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7D-4FB9-A9C0-144667EC502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7D-4FB9-A9C0-144667EC50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7D-4FB9-A9C0-144667EC50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7D-4FB9-A9C0-144667EC50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7D-4FB9-A9C0-144667EC50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7D-4FB9-A9C0-144667EC50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7D-4FB9-A9C0-144667EC50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7D-4FB9-A9C0-144667EC50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7D-4FB9-A9C0-144667EC50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7D-4FB9-A9C0-144667EC50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7D-4FB9-A9C0-144667EC50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7D-4FB9-A9C0-144667EC50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7D-4FB9-A9C0-144667EC50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7D-4FB9-A9C0-144667EC50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7D-4FB9-A9C0-144667EC50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7D-4FB9-A9C0-144667EC50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7D-4FB9-A9C0-144667EC50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7D-4FB9-A9C0-144667EC50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7D-4FB9-A9C0-144667EC50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7D-4FB9-A9C0-144667EC50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7D-4FB9-A9C0-144667EC50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7D-4FB9-A9C0-144667EC50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7D-4FB9-A9C0-144667EC50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7D-4FB9-A9C0-144667EC50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7D-4FB9-A9C0-144667EC50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7D-4FB9-A9C0-144667EC50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7D-4FB9-A9C0-144667EC50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7D-4FB9-A9C0-144667EC50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7D-4FB9-A9C0-144667EC50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7D-4FB9-A9C0-144667EC50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7D-4FB9-A9C0-144667EC50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7D-4FB9-A9C0-144667EC50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7D-4FB9-A9C0-144667EC50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7D-4FB9-A9C0-144667EC50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7D-4FB9-A9C0-144667EC50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7D-4FB9-A9C0-144667EC50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7D-4FB9-A9C0-144667EC50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7D-4FB9-A9C0-144667EC50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7D-4FB9-A9C0-144667EC50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7D-4FB9-A9C0-144667EC50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7D-4FB9-A9C0-144667EC50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7D-4FB9-A9C0-144667EC50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7D-4FB9-A9C0-144667EC50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7D-4FB9-A9C0-144667EC50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7D-4FB9-A9C0-144667EC50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7D-4FB9-A9C0-144667EC50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7D-4FB9-A9C0-144667EC50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7D-4FB9-A9C0-144667EC50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7D-4FB9-A9C0-144667EC50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7D-4FB9-A9C0-144667EC50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7D-4FB9-A9C0-144667EC50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7D-4FB9-A9C0-144667EC50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7D-4FB9-A9C0-144667EC50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7D-4FB9-A9C0-144667EC50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7D-4FB9-A9C0-144667EC50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7D-4FB9-A9C0-144667EC50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7D-4FB9-A9C0-144667EC50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7D-4FB9-A9C0-144667EC50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7D-4FB9-A9C0-144667EC50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7D-4FB9-A9C0-144667EC50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7D-4FB9-A9C0-144667EC50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7D-4FB9-A9C0-144667EC50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7D-4FB9-A9C0-144667EC50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7D-4FB9-A9C0-144667EC50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7D-4FB9-A9C0-144667EC50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7D-4FB9-A9C0-144667EC50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7D-4FB9-A9C0-144667EC50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7D-4FB9-A9C0-144667EC50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7D-4FB9-A9C0-144667EC50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7D-4FB9-A9C0-144667EC50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7D-4FB9-A9C0-144667EC50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7D-4FB9-A9C0-144667EC50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7D-4FB9-A9C0-144667EC50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7D-4FB9-A9C0-144667EC502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99.63636363636364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7D-4FB9-A9C0-144667EC5029}"/>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29.4</c:v>
                </c:pt>
                <c:pt idx="9">
                  <c:v>29.4</c:v>
                </c:pt>
                <c:pt idx="10">
                  <c:v>29.4</c:v>
                </c:pt>
                <c:pt idx="11">
                  <c:v>29.4</c:v>
                </c:pt>
                <c:pt idx="12">
                  <c:v>29.4</c:v>
                </c:pt>
                <c:pt idx="13">
                  <c:v>35.6</c:v>
                </c:pt>
                <c:pt idx="14">
                  <c:v>41.8</c:v>
                </c:pt>
                <c:pt idx="15">
                  <c:v>48</c:v>
                </c:pt>
                <c:pt idx="16">
                  <c:v>54.2</c:v>
                </c:pt>
                <c:pt idx="17">
                  <c:v>60.4</c:v>
                </c:pt>
                <c:pt idx="18">
                  <c:v>66.599999999999994</c:v>
                </c:pt>
                <c:pt idx="19">
                  <c:v>72.8</c:v>
                </c:pt>
                <c:pt idx="20">
                  <c:v>79</c:v>
                </c:pt>
                <c:pt idx="21">
                  <c:v>85.2</c:v>
                </c:pt>
                <c:pt idx="22">
                  <c:v>91.4</c:v>
                </c:pt>
                <c:pt idx="23">
                  <c:v>97.6</c:v>
                </c:pt>
                <c:pt idx="24">
                  <c:v>99.6</c:v>
                </c:pt>
                <c:pt idx="25">
                  <c:v>99.6</c:v>
                </c:pt>
              </c:numCache>
            </c:numRef>
          </c:yVal>
          <c:smooth val="0"/>
          <c:extLst>
            <c:ext xmlns:c16="http://schemas.microsoft.com/office/drawing/2014/chart" uri="{C3380CC4-5D6E-409C-BE32-E72D297353CC}">
              <c16:uniqueId val="{000000C2-F47D-4FB9-A9C0-144667EC5029}"/>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7D-4FB9-A9C0-144667EC5029}"/>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7D-4FB9-A9C0-144667EC5029}"/>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7D-4FB9-A9C0-144667EC502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7D-4FB9-A9C0-144667EC502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7D-4FB9-A9C0-144667EC502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7D-4FB9-A9C0-144667EC502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7D-4FB9-A9C0-144667EC502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7D-4FB9-A9C0-144667EC502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7D-4FB9-A9C0-144667EC502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7D-4FB9-A9C0-144667EC502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7D-4FB9-A9C0-144667EC502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7D-4FB9-A9C0-144667EC502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7D-4FB9-A9C0-144667EC502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7D-4FB9-A9C0-144667EC502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7D-4FB9-A9C0-144667EC502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7D-4FB9-A9C0-144667EC502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7D-4FB9-A9C0-144667EC502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7D-4FB9-A9C0-144667EC502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7D-4FB9-A9C0-144667EC502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7D-4FB9-A9C0-144667EC502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7D-4FB9-A9C0-144667EC502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7D-4FB9-A9C0-144667EC502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7D-4FB9-A9C0-144667EC502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7D-4FB9-A9C0-144667EC502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7D-4FB9-A9C0-144667EC502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7D-4FB9-A9C0-144667EC502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7D-4FB9-A9C0-144667EC502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7D-4FB9-A9C0-144667EC502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7D-4FB9-A9C0-144667EC502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7D-4FB9-A9C0-144667EC502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7D-4FB9-A9C0-144667EC502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7D-4FB9-A9C0-144667EC502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7D-4FB9-A9C0-144667EC502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7D-4FB9-A9C0-144667EC502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7D-4FB9-A9C0-144667EC502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7D-4FB9-A9C0-144667EC502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7D-4FB9-A9C0-144667EC502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7D-4FB9-A9C0-144667EC502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7D-4FB9-A9C0-144667EC502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7D-4FB9-A9C0-144667EC502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7D-4FB9-A9C0-144667EC502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7D-4FB9-A9C0-144667EC502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7D-4FB9-A9C0-144667EC502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7D-4FB9-A9C0-144667EC502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7D-4FB9-A9C0-144667EC502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7D-4FB9-A9C0-144667EC502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7D-4FB9-A9C0-144667EC502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7D-4FB9-A9C0-144667EC502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7D-4FB9-A9C0-144667EC502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7D-4FB9-A9C0-144667EC502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7D-4FB9-A9C0-144667EC502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7D-4FB9-A9C0-144667EC502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7D-4FB9-A9C0-144667EC502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7D-4FB9-A9C0-144667EC502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7D-4FB9-A9C0-144667EC502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7D-4FB9-A9C0-144667EC502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7D-4FB9-A9C0-144667EC502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7D-4FB9-A9C0-144667EC502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7D-4FB9-A9C0-144667EC502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7D-4FB9-A9C0-144667EC502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7D-4FB9-A9C0-144667EC502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7D-4FB9-A9C0-144667EC502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7D-4FB9-A9C0-144667EC502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7D-4FB9-A9C0-144667EC502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7D-4FB9-A9C0-144667EC502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7D-4FB9-A9C0-144667EC502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7D-4FB9-A9C0-144667EC502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7D-4FB9-A9C0-144667EC502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7D-4FB9-A9C0-144667EC502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7D-4FB9-A9C0-144667EC502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7D-4FB9-A9C0-144667EC502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7D-4FB9-A9C0-144667EC502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7D-4FB9-A9C0-144667EC502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7D-4FB9-A9C0-144667EC502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7D-4FB9-A9C0-144667EC502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7D-4FB9-A9C0-144667EC502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7D-4FB9-A9C0-144667EC502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7D-4FB9-A9C0-144667EC502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7D-4FB9-A9C0-144667EC502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7D-4FB9-A9C0-144667EC502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7D-4FB9-A9C0-144667EC502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7D-4FB9-A9C0-144667EC502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7D-4FB9-A9C0-144667EC502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7D-4FB9-A9C0-144667EC502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7D-4FB9-A9C0-144667EC502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7D-4FB9-A9C0-144667EC502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7D-4FB9-A9C0-144667EC502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7D-4FB9-A9C0-144667EC502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7D-4FB9-A9C0-144667EC502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7D-4FB9-A9C0-144667EC502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7D-4FB9-A9C0-144667EC502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7D-4FB9-A9C0-144667EC502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7D-4FB9-A9C0-144667EC502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7D-4FB9-A9C0-144667EC502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7D-4FB9-A9C0-144667EC502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40</c:v>
                </c:pt>
                <c:pt idx="2">
                  <c:v>96.7</c:v>
                </c:pt>
                <c:pt idx="3">
                  <c:v>94.955266115702472</c:v>
                </c:pt>
                <c:pt idx="4">
                  <c:v>96.7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7D-4FB9-A9C0-144667EC5029}"/>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B98-4A83-AB0F-4B293DDD9BE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B98-4A83-AB0F-4B293DDD9BED}"/>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98-4A83-AB0F-4B293DDD9BE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98-4A83-AB0F-4B293DDD9BE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98-4A83-AB0F-4B293DDD9BE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98-4A83-AB0F-4B293DDD9BE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98-4A83-AB0F-4B293DDD9BE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98-4A83-AB0F-4B293DDD9BE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98-4A83-AB0F-4B293DDD9BE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98-4A83-AB0F-4B293DDD9BE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98-4A83-AB0F-4B293DDD9BE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98-4A83-AB0F-4B293DDD9BE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98-4A83-AB0F-4B293DDD9B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98-4A83-AB0F-4B293DDD9B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98-4A83-AB0F-4B293DDD9B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98-4A83-AB0F-4B293DDD9B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98-4A83-AB0F-4B293DDD9B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98-4A83-AB0F-4B293DDD9B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98-4A83-AB0F-4B293DDD9B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98-4A83-AB0F-4B293DDD9B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98-4A83-AB0F-4B293DDD9B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98-4A83-AB0F-4B293DDD9B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98-4A83-AB0F-4B293DDD9B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98-4A83-AB0F-4B293DDD9B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B98-4A83-AB0F-4B293DDD9B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B98-4A83-AB0F-4B293DDD9B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98-4A83-AB0F-4B293DDD9B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98-4A83-AB0F-4B293DDD9B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98-4A83-AB0F-4B293DDD9B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98-4A83-AB0F-4B293DDD9B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98-4A83-AB0F-4B293DDD9B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98-4A83-AB0F-4B293DDD9B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98-4A83-AB0F-4B293DDD9B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98-4A83-AB0F-4B293DDD9B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98-4A83-AB0F-4B293DDD9B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98-4A83-AB0F-4B293DDD9B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98-4A83-AB0F-4B293DDD9B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98-4A83-AB0F-4B293DDD9B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98-4A83-AB0F-4B293DDD9B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98-4A83-AB0F-4B293DDD9B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98-4A83-AB0F-4B293DDD9B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98-4A83-AB0F-4B293DDD9B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98-4A83-AB0F-4B293DDD9B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98-4A83-AB0F-4B293DDD9B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98-4A83-AB0F-4B293DDD9B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98-4A83-AB0F-4B293DDD9B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98-4A83-AB0F-4B293DDD9B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98-4A83-AB0F-4B293DDD9B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98-4A83-AB0F-4B293DDD9B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98-4A83-AB0F-4B293DDD9B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98-4A83-AB0F-4B293DDD9B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98-4A83-AB0F-4B293DDD9B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98-4A83-AB0F-4B293DDD9B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98-4A83-AB0F-4B293DDD9B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98-4A83-AB0F-4B293DDD9B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98-4A83-AB0F-4B293DDD9B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98-4A83-AB0F-4B293DDD9B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98-4A83-AB0F-4B293DDD9B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98-4A83-AB0F-4B293DDD9B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98-4A83-AB0F-4B293DDD9B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98-4A83-AB0F-4B293DDD9B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98-4A83-AB0F-4B293DDD9B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98-4A83-AB0F-4B293DDD9B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98-4A83-AB0F-4B293DDD9B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98-4A83-AB0F-4B293DDD9B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98-4A83-AB0F-4B293DDD9B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98-4A83-AB0F-4B293DDD9B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98-4A83-AB0F-4B293DDD9B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98-4A83-AB0F-4B293DDD9B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98-4A83-AB0F-4B293DDD9B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98-4A83-AB0F-4B293DDD9B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98-4A83-AB0F-4B293DDD9B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98-4A83-AB0F-4B293DDD9B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98-4A83-AB0F-4B293DDD9B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98-4A83-AB0F-4B293DDD9B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98-4A83-AB0F-4B293DDD9B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98-4A83-AB0F-4B293DDD9B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98-4A83-AB0F-4B293DDD9B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98-4A83-AB0F-4B293DDD9B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98-4A83-AB0F-4B293DDD9B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98-4A83-AB0F-4B293DDD9B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98-4A83-AB0F-4B293DDD9B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98-4A83-AB0F-4B293DDD9B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98-4A83-AB0F-4B293DDD9B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98-4A83-AB0F-4B293DDD9B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98-4A83-AB0F-4B293DDD9B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98-4A83-AB0F-4B293DDD9B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98-4A83-AB0F-4B293DDD9B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98-4A83-AB0F-4B293DDD9B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98-4A83-AB0F-4B293DDD9B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98-4A83-AB0F-4B293DDD9B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98-4A83-AB0F-4B293DDD9B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98-4A83-AB0F-4B293DDD9B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98-4A83-AB0F-4B293DDD9B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98-4A83-AB0F-4B293DDD9B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B98-4A83-AB0F-4B293DDD9B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B98-4A83-AB0F-4B293DDD9BE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B98-4A83-AB0F-4B293DDD9BED}"/>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B98-4A83-AB0F-4B293DDD9BED}"/>
              </c:ext>
            </c:extLst>
          </c:dPt>
          <c:dPt>
            <c:idx val="2"/>
            <c:bubble3D val="0"/>
            <c:extLst>
              <c:ext xmlns:c16="http://schemas.microsoft.com/office/drawing/2014/chart" uri="{C3380CC4-5D6E-409C-BE32-E72D297353CC}">
                <c16:uniqueId val="{00000063-1B98-4A83-AB0F-4B293DDD9BED}"/>
              </c:ext>
            </c:extLst>
          </c:dPt>
          <c:dPt>
            <c:idx val="3"/>
            <c:bubble3D val="0"/>
            <c:extLst>
              <c:ext xmlns:c16="http://schemas.microsoft.com/office/drawing/2014/chart" uri="{C3380CC4-5D6E-409C-BE32-E72D297353CC}">
                <c16:uniqueId val="{00000064-1B98-4A83-AB0F-4B293DDD9BE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B98-4A83-AB0F-4B293DDD9BED}"/>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B98-4A83-AB0F-4B293DDD9BE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B98-4A83-AB0F-4B293DDD9BE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B98-4A83-AB0F-4B293DDD9BE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B98-4A83-AB0F-4B293DDD9BE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B98-4A83-AB0F-4B293DDD9BE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B98-4A83-AB0F-4B293DDD9BE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B98-4A83-AB0F-4B293DDD9BE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B98-4A83-AB0F-4B293DDD9BE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B98-4A83-AB0F-4B293DDD9BE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B98-4A83-AB0F-4B293DDD9BE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B98-4A83-AB0F-4B293DDD9B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B98-4A83-AB0F-4B293DDD9B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B98-4A83-AB0F-4B293DDD9B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B98-4A83-AB0F-4B293DDD9B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B98-4A83-AB0F-4B293DDD9B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B98-4A83-AB0F-4B293DDD9B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B98-4A83-AB0F-4B293DDD9B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B98-4A83-AB0F-4B293DDD9B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B98-4A83-AB0F-4B293DDD9B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B98-4A83-AB0F-4B293DDD9B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B98-4A83-AB0F-4B293DDD9B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B98-4A83-AB0F-4B293DDD9B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B98-4A83-AB0F-4B293DDD9B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B98-4A83-AB0F-4B293DDD9B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B98-4A83-AB0F-4B293DDD9B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B98-4A83-AB0F-4B293DDD9B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B98-4A83-AB0F-4B293DDD9B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B98-4A83-AB0F-4B293DDD9B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B98-4A83-AB0F-4B293DDD9B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B98-4A83-AB0F-4B293DDD9B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B98-4A83-AB0F-4B293DDD9B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B98-4A83-AB0F-4B293DDD9B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B98-4A83-AB0F-4B293DDD9B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B98-4A83-AB0F-4B293DDD9B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B98-4A83-AB0F-4B293DDD9B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B98-4A83-AB0F-4B293DDD9B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B98-4A83-AB0F-4B293DDD9B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B98-4A83-AB0F-4B293DDD9B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B98-4A83-AB0F-4B293DDD9B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B98-4A83-AB0F-4B293DDD9B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B98-4A83-AB0F-4B293DDD9B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B98-4A83-AB0F-4B293DDD9B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B98-4A83-AB0F-4B293DDD9B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B98-4A83-AB0F-4B293DDD9B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B98-4A83-AB0F-4B293DDD9B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B98-4A83-AB0F-4B293DDD9B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B98-4A83-AB0F-4B293DDD9B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B98-4A83-AB0F-4B293DDD9B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B98-4A83-AB0F-4B293DDD9B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98-4A83-AB0F-4B293DDD9B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98-4A83-AB0F-4B293DDD9B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98-4A83-AB0F-4B293DDD9B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98-4A83-AB0F-4B293DDD9B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98-4A83-AB0F-4B293DDD9B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98-4A83-AB0F-4B293DDD9B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98-4A83-AB0F-4B293DDD9B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98-4A83-AB0F-4B293DDD9B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98-4A83-AB0F-4B293DDD9B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98-4A83-AB0F-4B293DDD9B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98-4A83-AB0F-4B293DDD9B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98-4A83-AB0F-4B293DDD9B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98-4A83-AB0F-4B293DDD9B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98-4A83-AB0F-4B293DDD9B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98-4A83-AB0F-4B293DDD9B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98-4A83-AB0F-4B293DDD9B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98-4A83-AB0F-4B293DDD9B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98-4A83-AB0F-4B293DDD9B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98-4A83-AB0F-4B293DDD9B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98-4A83-AB0F-4B293DDD9B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98-4A83-AB0F-4B293DDD9B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98-4A83-AB0F-4B293DDD9B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98-4A83-AB0F-4B293DDD9B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98-4A83-AB0F-4B293DDD9B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98-4A83-AB0F-4B293DDD9B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98-4A83-AB0F-4B293DDD9B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98-4A83-AB0F-4B293DDD9B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98-4A83-AB0F-4B293DDD9B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98-4A83-AB0F-4B293DDD9B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98-4A83-AB0F-4B293DDD9B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98-4A83-AB0F-4B293DDD9B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98-4A83-AB0F-4B293DDD9B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98-4A83-AB0F-4B293DDD9B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98-4A83-AB0F-4B293DDD9B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98-4A83-AB0F-4B293DDD9B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98-4A83-AB0F-4B293DDD9B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98-4A83-AB0F-4B293DDD9B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98-4A83-AB0F-4B293DDD9B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98-4A83-AB0F-4B293DDD9B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98-4A83-AB0F-4B293DDD9B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98-4A83-AB0F-4B293DDD9B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98-4A83-AB0F-4B293DDD9B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98-4A83-AB0F-4B293DDD9B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98-4A83-AB0F-4B293DDD9B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98-4A83-AB0F-4B293DDD9B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B98-4A83-AB0F-4B293DDD9BE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B98-4A83-AB0F-4B293DDD9BE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B98-4A83-AB0F-4B293DDD9BED}"/>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B98-4A83-AB0F-4B293DDD9BE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B98-4A83-AB0F-4B293DDD9BE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B98-4A83-AB0F-4B293DDD9BE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B98-4A83-AB0F-4B293DDD9BE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B98-4A83-AB0F-4B293DDD9BE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B98-4A83-AB0F-4B293DDD9BE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B98-4A83-AB0F-4B293DDD9BE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B98-4A83-AB0F-4B293DDD9BE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B98-4A83-AB0F-4B293DDD9BE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B98-4A83-AB0F-4B293DDD9BE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B98-4A83-AB0F-4B293DDD9B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B98-4A83-AB0F-4B293DDD9B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B98-4A83-AB0F-4B293DDD9B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B98-4A83-AB0F-4B293DDD9B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B98-4A83-AB0F-4B293DDD9B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B98-4A83-AB0F-4B293DDD9B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B98-4A83-AB0F-4B293DDD9B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B98-4A83-AB0F-4B293DDD9B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B98-4A83-AB0F-4B293DDD9B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B98-4A83-AB0F-4B293DDD9B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B98-4A83-AB0F-4B293DDD9B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B98-4A83-AB0F-4B293DDD9B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B98-4A83-AB0F-4B293DDD9B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B98-4A83-AB0F-4B293DDD9B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B98-4A83-AB0F-4B293DDD9B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B98-4A83-AB0F-4B293DDD9B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B98-4A83-AB0F-4B293DDD9B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B98-4A83-AB0F-4B293DDD9B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B98-4A83-AB0F-4B293DDD9B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B98-4A83-AB0F-4B293DDD9B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B98-4A83-AB0F-4B293DDD9B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B98-4A83-AB0F-4B293DDD9B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B98-4A83-AB0F-4B293DDD9B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B98-4A83-AB0F-4B293DDD9B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B98-4A83-AB0F-4B293DDD9B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B98-4A83-AB0F-4B293DDD9B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B98-4A83-AB0F-4B293DDD9B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B98-4A83-AB0F-4B293DDD9B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B98-4A83-AB0F-4B293DDD9B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B98-4A83-AB0F-4B293DDD9B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B98-4A83-AB0F-4B293DDD9B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B98-4A83-AB0F-4B293DDD9B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B98-4A83-AB0F-4B293DDD9B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B98-4A83-AB0F-4B293DDD9B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B98-4A83-AB0F-4B293DDD9B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B98-4A83-AB0F-4B293DDD9B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B98-4A83-AB0F-4B293DDD9B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B98-4A83-AB0F-4B293DDD9B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B98-4A83-AB0F-4B293DDD9B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B98-4A83-AB0F-4B293DDD9B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B98-4A83-AB0F-4B293DDD9B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B98-4A83-AB0F-4B293DDD9B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B98-4A83-AB0F-4B293DDD9B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B98-4A83-AB0F-4B293DDD9B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B98-4A83-AB0F-4B293DDD9B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B98-4A83-AB0F-4B293DDD9B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B98-4A83-AB0F-4B293DDD9B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B98-4A83-AB0F-4B293DDD9B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B98-4A83-AB0F-4B293DDD9B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B98-4A83-AB0F-4B293DDD9B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B98-4A83-AB0F-4B293DDD9B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B98-4A83-AB0F-4B293DDD9B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B98-4A83-AB0F-4B293DDD9B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B98-4A83-AB0F-4B293DDD9B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B98-4A83-AB0F-4B293DDD9B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B98-4A83-AB0F-4B293DDD9B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B98-4A83-AB0F-4B293DDD9B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B98-4A83-AB0F-4B293DDD9B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B98-4A83-AB0F-4B293DDD9B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B98-4A83-AB0F-4B293DDD9B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B98-4A83-AB0F-4B293DDD9B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B98-4A83-AB0F-4B293DDD9B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B98-4A83-AB0F-4B293DDD9B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B98-4A83-AB0F-4B293DDD9B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B98-4A83-AB0F-4B293DDD9B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B98-4A83-AB0F-4B293DDD9B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B98-4A83-AB0F-4B293DDD9B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B98-4A83-AB0F-4B293DDD9B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B98-4A83-AB0F-4B293DDD9B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B98-4A83-AB0F-4B293DDD9B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B98-4A83-AB0F-4B293DDD9B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B98-4A83-AB0F-4B293DDD9B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B98-4A83-AB0F-4B293DDD9B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B98-4A83-AB0F-4B293DDD9B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B98-4A83-AB0F-4B293DDD9B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B98-4A83-AB0F-4B293DDD9B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B98-4A83-AB0F-4B293DDD9B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B98-4A83-AB0F-4B293DDD9B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B98-4A83-AB0F-4B293DDD9B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B98-4A83-AB0F-4B293DDD9B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B98-4A83-AB0F-4B293DDD9B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B98-4A83-AB0F-4B293DDD9B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B98-4A83-AB0F-4B293DDD9B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B98-4A83-AB0F-4B293DDD9B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B98-4A83-AB0F-4B293DDD9BE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DFF-4509-9935-31521B36574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DFF-4509-9935-31521B36574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FF-4509-9935-31521B36574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FF-4509-9935-31521B36574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FF-4509-9935-31521B36574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FF-4509-9935-31521B36574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FF-4509-9935-31521B36574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FF-4509-9935-31521B36574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FF-4509-9935-31521B3657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FF-4509-9935-31521B3657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FF-4509-9935-31521B3657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FF-4509-9935-31521B3657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FF-4509-9935-31521B3657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FF-4509-9935-31521B3657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FF-4509-9935-31521B3657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FF-4509-9935-31521B3657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FF-4509-9935-31521B3657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FF-4509-9935-31521B3657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FF-4509-9935-31521B3657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FF-4509-9935-31521B3657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FF-4509-9935-31521B3657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FF-4509-9935-31521B3657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FF-4509-9935-31521B3657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FF-4509-9935-31521B3657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FF-4509-9935-31521B3657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DFF-4509-9935-31521B3657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FF-4509-9935-31521B3657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FF-4509-9935-31521B3657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FF-4509-9935-31521B3657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FF-4509-9935-31521B3657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FF-4509-9935-31521B3657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FF-4509-9935-31521B3657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FF-4509-9935-31521B3657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FF-4509-9935-31521B3657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FF-4509-9935-31521B3657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FF-4509-9935-31521B3657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FF-4509-9935-31521B3657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FF-4509-9935-31521B3657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FF-4509-9935-31521B3657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FF-4509-9935-31521B3657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FF-4509-9935-31521B3657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FF-4509-9935-31521B3657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FF-4509-9935-31521B3657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FF-4509-9935-31521B3657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FF-4509-9935-31521B3657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FF-4509-9935-31521B3657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FF-4509-9935-31521B3657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FF-4509-9935-31521B3657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FF-4509-9935-31521B3657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FF-4509-9935-31521B3657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FF-4509-9935-31521B3657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FF-4509-9935-31521B3657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FF-4509-9935-31521B3657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FF-4509-9935-31521B3657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FF-4509-9935-31521B3657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FF-4509-9935-31521B3657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FF-4509-9935-31521B3657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FF-4509-9935-31521B3657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FF-4509-9935-31521B3657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FF-4509-9935-31521B3657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FF-4509-9935-31521B3657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FF-4509-9935-31521B3657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FF-4509-9935-31521B3657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FF-4509-9935-31521B3657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FF-4509-9935-31521B3657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FF-4509-9935-31521B3657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FF-4509-9935-31521B3657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FF-4509-9935-31521B3657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FF-4509-9935-31521B3657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FF-4509-9935-31521B3657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FF-4509-9935-31521B3657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FF-4509-9935-31521B3657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FF-4509-9935-31521B3657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FF-4509-9935-31521B3657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FF-4509-9935-31521B3657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FF-4509-9935-31521B3657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FF-4509-9935-31521B3657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FF-4509-9935-31521B3657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FF-4509-9935-31521B3657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FF-4509-9935-31521B3657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FF-4509-9935-31521B3657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FF-4509-9935-31521B3657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FF-4509-9935-31521B3657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FF-4509-9935-31521B3657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FF-4509-9935-31521B3657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FF-4509-9935-31521B3657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FF-4509-9935-31521B3657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FF-4509-9935-31521B3657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FF-4509-9935-31521B3657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FF-4509-9935-31521B3657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FF-4509-9935-31521B3657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FF-4509-9935-31521B3657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FF-4509-9935-31521B3657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FF-4509-9935-31521B3657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FF-4509-9935-31521B3657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FF-4509-9935-31521B3657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DFF-4509-9935-31521B36574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DFF-4509-9935-31521B36574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DFF-4509-9935-31521B365748}"/>
              </c:ext>
            </c:extLst>
          </c:dPt>
          <c:dPt>
            <c:idx val="2"/>
            <c:bubble3D val="0"/>
            <c:extLst>
              <c:ext xmlns:c16="http://schemas.microsoft.com/office/drawing/2014/chart" uri="{C3380CC4-5D6E-409C-BE32-E72D297353CC}">
                <c16:uniqueId val="{00000063-1DFF-4509-9935-31521B365748}"/>
              </c:ext>
            </c:extLst>
          </c:dPt>
          <c:dPt>
            <c:idx val="3"/>
            <c:bubble3D val="0"/>
            <c:extLst>
              <c:ext xmlns:c16="http://schemas.microsoft.com/office/drawing/2014/chart" uri="{C3380CC4-5D6E-409C-BE32-E72D297353CC}">
                <c16:uniqueId val="{00000064-1DFF-4509-9935-31521B36574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FF-4509-9935-31521B36574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FF-4509-9935-31521B36574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FF-4509-9935-31521B36574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FF-4509-9935-31521B36574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FF-4509-9935-31521B36574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FF-4509-9935-31521B36574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FF-4509-9935-31521B36574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FF-4509-9935-31521B3657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FF-4509-9935-31521B3657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FF-4509-9935-31521B3657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FF-4509-9935-31521B3657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FF-4509-9935-31521B3657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FF-4509-9935-31521B3657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FF-4509-9935-31521B3657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FF-4509-9935-31521B3657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FF-4509-9935-31521B3657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FF-4509-9935-31521B3657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FF-4509-9935-31521B3657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FF-4509-9935-31521B3657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FF-4509-9935-31521B3657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FF-4509-9935-31521B3657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FF-4509-9935-31521B3657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FF-4509-9935-31521B3657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FF-4509-9935-31521B3657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FF-4509-9935-31521B3657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FF-4509-9935-31521B3657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FF-4509-9935-31521B3657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FF-4509-9935-31521B3657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FF-4509-9935-31521B3657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FF-4509-9935-31521B3657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FF-4509-9935-31521B3657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FF-4509-9935-31521B3657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FF-4509-9935-31521B3657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FF-4509-9935-31521B3657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FF-4509-9935-31521B3657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FF-4509-9935-31521B3657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FF-4509-9935-31521B3657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FF-4509-9935-31521B3657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FF-4509-9935-31521B3657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FF-4509-9935-31521B3657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FF-4509-9935-31521B3657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FF-4509-9935-31521B3657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FF-4509-9935-31521B3657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FF-4509-9935-31521B3657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FF-4509-9935-31521B3657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FF-4509-9935-31521B3657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FF-4509-9935-31521B3657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FF-4509-9935-31521B3657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FF-4509-9935-31521B3657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FF-4509-9935-31521B3657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FF-4509-9935-31521B3657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FF-4509-9935-31521B3657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FF-4509-9935-31521B3657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FF-4509-9935-31521B3657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FF-4509-9935-31521B3657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FF-4509-9935-31521B3657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FF-4509-9935-31521B3657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FF-4509-9935-31521B3657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FF-4509-9935-31521B3657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FF-4509-9935-31521B3657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FF-4509-9935-31521B3657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FF-4509-9935-31521B3657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FF-4509-9935-31521B3657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FF-4509-9935-31521B3657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FF-4509-9935-31521B3657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FF-4509-9935-31521B3657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FF-4509-9935-31521B3657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FF-4509-9935-31521B3657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FF-4509-9935-31521B3657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FF-4509-9935-31521B3657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FF-4509-9935-31521B3657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FF-4509-9935-31521B3657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FF-4509-9935-31521B3657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FF-4509-9935-31521B3657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FF-4509-9935-31521B3657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FF-4509-9935-31521B3657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FF-4509-9935-31521B3657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FF-4509-9935-31521B3657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FF-4509-9935-31521B3657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FF-4509-9935-31521B3657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FF-4509-9935-31521B3657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FF-4509-9935-31521B3657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FF-4509-9935-31521B3657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FF-4509-9935-31521B3657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FF-4509-9935-31521B3657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FF-4509-9935-31521B3657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FF-4509-9935-31521B3657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FF-4509-9935-31521B3657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FF-4509-9935-31521B3657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FF-4509-9935-31521B3657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FF-4509-9935-31521B3657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FF-4509-9935-31521B3657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FF-4509-9935-31521B3657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FF-4509-9935-31521B3657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FF-4509-9935-31521B3657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FF-4509-9935-31521B36574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DFF-4509-9935-31521B36574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DFF-4509-9935-31521B36574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FF-4509-9935-31521B36574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FF-4509-9935-31521B36574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FF-4509-9935-31521B36574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FF-4509-9935-31521B36574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FF-4509-9935-31521B36574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FF-4509-9935-31521B36574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FF-4509-9935-31521B3657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FF-4509-9935-31521B3657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FF-4509-9935-31521B3657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FF-4509-9935-31521B3657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FF-4509-9935-31521B3657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FF-4509-9935-31521B3657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FF-4509-9935-31521B3657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FF-4509-9935-31521B3657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FF-4509-9935-31521B3657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FF-4509-9935-31521B3657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FF-4509-9935-31521B3657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FF-4509-9935-31521B3657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FF-4509-9935-31521B3657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FF-4509-9935-31521B3657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FF-4509-9935-31521B3657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FF-4509-9935-31521B3657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FF-4509-9935-31521B3657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DFF-4509-9935-31521B3657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FF-4509-9935-31521B3657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FF-4509-9935-31521B3657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FF-4509-9935-31521B3657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FF-4509-9935-31521B3657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FF-4509-9935-31521B3657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FF-4509-9935-31521B3657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FF-4509-9935-31521B3657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FF-4509-9935-31521B3657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FF-4509-9935-31521B3657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FF-4509-9935-31521B3657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FF-4509-9935-31521B3657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FF-4509-9935-31521B3657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FF-4509-9935-31521B3657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FF-4509-9935-31521B3657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FF-4509-9935-31521B3657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FF-4509-9935-31521B3657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FF-4509-9935-31521B3657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FF-4509-9935-31521B3657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FF-4509-9935-31521B3657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FF-4509-9935-31521B3657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FF-4509-9935-31521B3657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FF-4509-9935-31521B3657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FF-4509-9935-31521B3657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FF-4509-9935-31521B3657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FF-4509-9935-31521B3657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FF-4509-9935-31521B3657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FF-4509-9935-31521B3657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FF-4509-9935-31521B3657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FF-4509-9935-31521B3657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FF-4509-9935-31521B3657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FF-4509-9935-31521B3657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FF-4509-9935-31521B3657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FF-4509-9935-31521B3657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FF-4509-9935-31521B3657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FF-4509-9935-31521B3657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FF-4509-9935-31521B3657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FF-4509-9935-31521B3657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FF-4509-9935-31521B3657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FF-4509-9935-31521B3657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FF-4509-9935-31521B3657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FF-4509-9935-31521B3657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FF-4509-9935-31521B3657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FF-4509-9935-31521B3657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FF-4509-9935-31521B3657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FF-4509-9935-31521B3657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FF-4509-9935-31521B3657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FF-4509-9935-31521B3657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FF-4509-9935-31521B3657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FF-4509-9935-31521B3657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FF-4509-9935-31521B3657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FF-4509-9935-31521B3657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FF-4509-9935-31521B3657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FF-4509-9935-31521B3657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FF-4509-9935-31521B3657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FF-4509-9935-31521B3657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FF-4509-9935-31521B3657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FF-4509-9935-31521B3657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FF-4509-9935-31521B3657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FF-4509-9935-31521B3657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FF-4509-9935-31521B3657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FF-4509-9935-31521B3657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FF-4509-9935-31521B3657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FF-4509-9935-31521B3657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FF-4509-9935-31521B3657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FF-4509-9935-31521B3657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FF-4509-9935-31521B3657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FF-4509-9935-31521B3657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FF-4509-9935-31521B3657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FF-4509-9935-31521B3657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FF-4509-9935-31521B3657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DFF-4509-9935-31521B36574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AA8-4AFC-A5BF-6A2407C5A0F5}"/>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A8-4AFC-A5BF-6A2407C5A0F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A8-4AFC-A5BF-6A2407C5A0F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A8-4AFC-A5BF-6A2407C5A0F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A8-4AFC-A5BF-6A2407C5A0F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A8-4AFC-A5BF-6A2407C5A0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A8-4AFC-A5BF-6A2407C5A0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A8-4AFC-A5BF-6A2407C5A0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A8-4AFC-A5BF-6A2407C5A0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A8-4AFC-A5BF-6A2407C5A0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A8-4AFC-A5BF-6A2407C5A0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A8-4AFC-A5BF-6A2407C5A0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A8-4AFC-A5BF-6A2407C5A0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A8-4AFC-A5BF-6A2407C5A0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A8-4AFC-A5BF-6A2407C5A0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A8-4AFC-A5BF-6A2407C5A0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A8-4AFC-A5BF-6A2407C5A0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A8-4AFC-A5BF-6A2407C5A0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A8-4AFC-A5BF-6A2407C5A0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A8-4AFC-A5BF-6A2407C5A0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A8-4AFC-A5BF-6A2407C5A0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A8-4AFC-A5BF-6A2407C5A0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A8-4AFC-A5BF-6A2407C5A0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A8-4AFC-A5BF-6A2407C5A0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AA8-4AFC-A5BF-6A2407C5A0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A8-4AFC-A5BF-6A2407C5A0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A8-4AFC-A5BF-6A2407C5A0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A8-4AFC-A5BF-6A2407C5A0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A8-4AFC-A5BF-6A2407C5A0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A8-4AFC-A5BF-6A2407C5A0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A8-4AFC-A5BF-6A2407C5A0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A8-4AFC-A5BF-6A2407C5A0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A8-4AFC-A5BF-6A2407C5A0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A8-4AFC-A5BF-6A2407C5A0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A8-4AFC-A5BF-6A2407C5A0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A8-4AFC-A5BF-6A2407C5A0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A8-4AFC-A5BF-6A2407C5A0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A8-4AFC-A5BF-6A2407C5A0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A8-4AFC-A5BF-6A2407C5A0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A8-4AFC-A5BF-6A2407C5A0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A8-4AFC-A5BF-6A2407C5A0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A8-4AFC-A5BF-6A2407C5A0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A8-4AFC-A5BF-6A2407C5A0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A8-4AFC-A5BF-6A2407C5A0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A8-4AFC-A5BF-6A2407C5A0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A8-4AFC-A5BF-6A2407C5A0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A8-4AFC-A5BF-6A2407C5A0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A8-4AFC-A5BF-6A2407C5A0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A8-4AFC-A5BF-6A2407C5A0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A8-4AFC-A5BF-6A2407C5A0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A8-4AFC-A5BF-6A2407C5A0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A8-4AFC-A5BF-6A2407C5A0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A8-4AFC-A5BF-6A2407C5A0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A8-4AFC-A5BF-6A2407C5A0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A8-4AFC-A5BF-6A2407C5A0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A8-4AFC-A5BF-6A2407C5A0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A8-4AFC-A5BF-6A2407C5A0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A8-4AFC-A5BF-6A2407C5A0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A8-4AFC-A5BF-6A2407C5A0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A8-4AFC-A5BF-6A2407C5A0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A8-4AFC-A5BF-6A2407C5A0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A8-4AFC-A5BF-6A2407C5A0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A8-4AFC-A5BF-6A2407C5A0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A8-4AFC-A5BF-6A2407C5A0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A8-4AFC-A5BF-6A2407C5A0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A8-4AFC-A5BF-6A2407C5A0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A8-4AFC-A5BF-6A2407C5A0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A8-4AFC-A5BF-6A2407C5A0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A8-4AFC-A5BF-6A2407C5A0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A8-4AFC-A5BF-6A2407C5A0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A8-4AFC-A5BF-6A2407C5A0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A8-4AFC-A5BF-6A2407C5A0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A8-4AFC-A5BF-6A2407C5A0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A8-4AFC-A5BF-6A2407C5A0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A8-4AFC-A5BF-6A2407C5A0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A8-4AFC-A5BF-6A2407C5A0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A8-4AFC-A5BF-6A2407C5A0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A8-4AFC-A5BF-6A2407C5A0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A8-4AFC-A5BF-6A2407C5A0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A8-4AFC-A5BF-6A2407C5A0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A8-4AFC-A5BF-6A2407C5A0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A8-4AFC-A5BF-6A2407C5A0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A8-4AFC-A5BF-6A2407C5A0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A8-4AFC-A5BF-6A2407C5A0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A8-4AFC-A5BF-6A2407C5A0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A8-4AFC-A5BF-6A2407C5A0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A8-4AFC-A5BF-6A2407C5A0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A8-4AFC-A5BF-6A2407C5A0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A8-4AFC-A5BF-6A2407C5A0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A8-4AFC-A5BF-6A2407C5A0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A8-4AFC-A5BF-6A2407C5A0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A8-4AFC-A5BF-6A2407C5A0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A8-4AFC-A5BF-6A2407C5A0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A8-4AFC-A5BF-6A2407C5A0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A8-4AFC-A5BF-6A2407C5A0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AA8-4AFC-A5BF-6A2407C5A0F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AA8-4AFC-A5BF-6A2407C5A0F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AA8-4AFC-A5BF-6A2407C5A0F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AA8-4AFC-A5BF-6A2407C5A0F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A8-4AFC-A5BF-6A2407C5A0F5}"/>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A8-4AFC-A5BF-6A2407C5A0F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A8-4AFC-A5BF-6A2407C5A0F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A8-4AFC-A5BF-6A2407C5A0F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A8-4AFC-A5BF-6A2407C5A0F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A8-4AFC-A5BF-6A2407C5A0F5}"/>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A8-4AFC-A5BF-6A2407C5A0F5}"/>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A8-4AFC-A5BF-6A2407C5A0F5}"/>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A8-4AFC-A5BF-6A2407C5A0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A8-4AFC-A5BF-6A2407C5A0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A8-4AFC-A5BF-6A2407C5A0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A8-4AFC-A5BF-6A2407C5A0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A8-4AFC-A5BF-6A2407C5A0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A8-4AFC-A5BF-6A2407C5A0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A8-4AFC-A5BF-6A2407C5A0F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A8-4AFC-A5BF-6A2407C5A0F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A8-4AFC-A5BF-6A2407C5A0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A8-4AFC-A5BF-6A2407C5A0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A8-4AFC-A5BF-6A2407C5A0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A8-4AFC-A5BF-6A2407C5A0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A8-4AFC-A5BF-6A2407C5A0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A8-4AFC-A5BF-6A2407C5A0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A8-4AFC-A5BF-6A2407C5A0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A8-4AFC-A5BF-6A2407C5A0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A8-4AFC-A5BF-6A2407C5A0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A8-4AFC-A5BF-6A2407C5A0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A8-4AFC-A5BF-6A2407C5A0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A8-4AFC-A5BF-6A2407C5A0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A8-4AFC-A5BF-6A2407C5A0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A8-4AFC-A5BF-6A2407C5A0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A8-4AFC-A5BF-6A2407C5A0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A8-4AFC-A5BF-6A2407C5A0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A8-4AFC-A5BF-6A2407C5A0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A8-4AFC-A5BF-6A2407C5A0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A8-4AFC-A5BF-6A2407C5A0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A8-4AFC-A5BF-6A2407C5A0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A8-4AFC-A5BF-6A2407C5A0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A8-4AFC-A5BF-6A2407C5A0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A8-4AFC-A5BF-6A2407C5A0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A8-4AFC-A5BF-6A2407C5A0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A8-4AFC-A5BF-6A2407C5A0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A8-4AFC-A5BF-6A2407C5A0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A8-4AFC-A5BF-6A2407C5A0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A8-4AFC-A5BF-6A2407C5A0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A8-4AFC-A5BF-6A2407C5A0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A8-4AFC-A5BF-6A2407C5A0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A8-4AFC-A5BF-6A2407C5A0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A8-4AFC-A5BF-6A2407C5A0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A8-4AFC-A5BF-6A2407C5A0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A8-4AFC-A5BF-6A2407C5A0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A8-4AFC-A5BF-6A2407C5A0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A8-4AFC-A5BF-6A2407C5A0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A8-4AFC-A5BF-6A2407C5A0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A8-4AFC-A5BF-6A2407C5A0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A8-4AFC-A5BF-6A2407C5A0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A8-4AFC-A5BF-6A2407C5A0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A8-4AFC-A5BF-6A2407C5A0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A8-4AFC-A5BF-6A2407C5A0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A8-4AFC-A5BF-6A2407C5A0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A8-4AFC-A5BF-6A2407C5A0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A8-4AFC-A5BF-6A2407C5A0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A8-4AFC-A5BF-6A2407C5A0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A8-4AFC-A5BF-6A2407C5A0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A8-4AFC-A5BF-6A2407C5A0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A8-4AFC-A5BF-6A2407C5A0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A8-4AFC-A5BF-6A2407C5A0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A8-4AFC-A5BF-6A2407C5A0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A8-4AFC-A5BF-6A2407C5A0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A8-4AFC-A5BF-6A2407C5A0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A8-4AFC-A5BF-6A2407C5A0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A8-4AFC-A5BF-6A2407C5A0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A8-4AFC-A5BF-6A2407C5A0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A8-4AFC-A5BF-6A2407C5A0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A8-4AFC-A5BF-6A2407C5A0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A8-4AFC-A5BF-6A2407C5A0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A8-4AFC-A5BF-6A2407C5A0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A8-4AFC-A5BF-6A2407C5A0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A8-4AFC-A5BF-6A2407C5A0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A8-4AFC-A5BF-6A2407C5A0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A8-4AFC-A5BF-6A2407C5A0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A8-4AFC-A5BF-6A2407C5A0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A8-4AFC-A5BF-6A2407C5A0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A8-4AFC-A5BF-6A2407C5A0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A8-4AFC-A5BF-6A2407C5A0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A8-4AFC-A5BF-6A2407C5A0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A8-4AFC-A5BF-6A2407C5A0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A8-4AFC-A5BF-6A2407C5A0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A8-4AFC-A5BF-6A2407C5A0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A8-4AFC-A5BF-6A2407C5A0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A8-4AFC-A5BF-6A2407C5A0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A8-4AFC-A5BF-6A2407C5A0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A8-4AFC-A5BF-6A2407C5A0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A8-4AFC-A5BF-6A2407C5A0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A8-4AFC-A5BF-6A2407C5A0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A8-4AFC-A5BF-6A2407C5A0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A8-4AFC-A5BF-6A2407C5A0F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AA8-4AFC-A5BF-6A2407C5A0F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A8-4AFC-A5BF-6A2407C5A0F5}"/>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A8-4AFC-A5BF-6A2407C5A0F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A8-4AFC-A5BF-6A2407C5A0F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A8-4AFC-A5BF-6A2407C5A0F5}"/>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A8-4AFC-A5BF-6A2407C5A0F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A8-4AFC-A5BF-6A2407C5A0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A8-4AFC-A5BF-6A2407C5A0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A8-4AFC-A5BF-6A2407C5A0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A8-4AFC-A5BF-6A2407C5A0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A8-4AFC-A5BF-6A2407C5A0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A8-4AFC-A5BF-6A2407C5A0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A8-4AFC-A5BF-6A2407C5A0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A8-4AFC-A5BF-6A2407C5A0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A8-4AFC-A5BF-6A2407C5A0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A8-4AFC-A5BF-6A2407C5A0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A8-4AFC-A5BF-6A2407C5A0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A8-4AFC-A5BF-6A2407C5A0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A8-4AFC-A5BF-6A2407C5A0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A8-4AFC-A5BF-6A2407C5A0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A8-4AFC-A5BF-6A2407C5A0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A8-4AFC-A5BF-6A2407C5A0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A8-4AFC-A5BF-6A2407C5A0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A8-4AFC-A5BF-6A2407C5A0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A8-4AFC-A5BF-6A2407C5A0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A8-4AFC-A5BF-6A2407C5A0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A8-4AFC-A5BF-6A2407C5A0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A8-4AFC-A5BF-6A2407C5A0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A8-4AFC-A5BF-6A2407C5A0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A8-4AFC-A5BF-6A2407C5A0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A8-4AFC-A5BF-6A2407C5A0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A8-4AFC-A5BF-6A2407C5A0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A8-4AFC-A5BF-6A2407C5A0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A8-4AFC-A5BF-6A2407C5A0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A8-4AFC-A5BF-6A2407C5A0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A8-4AFC-A5BF-6A2407C5A0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A8-4AFC-A5BF-6A2407C5A0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A8-4AFC-A5BF-6A2407C5A0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A8-4AFC-A5BF-6A2407C5A0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A8-4AFC-A5BF-6A2407C5A0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A8-4AFC-A5BF-6A2407C5A0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A8-4AFC-A5BF-6A2407C5A0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A8-4AFC-A5BF-6A2407C5A0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A8-4AFC-A5BF-6A2407C5A0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A8-4AFC-A5BF-6A2407C5A0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A8-4AFC-A5BF-6A2407C5A0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A8-4AFC-A5BF-6A2407C5A0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A8-4AFC-A5BF-6A2407C5A0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A8-4AFC-A5BF-6A2407C5A0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A8-4AFC-A5BF-6A2407C5A0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A8-4AFC-A5BF-6A2407C5A0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A8-4AFC-A5BF-6A2407C5A0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A8-4AFC-A5BF-6A2407C5A0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A8-4AFC-A5BF-6A2407C5A0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A8-4AFC-A5BF-6A2407C5A0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A8-4AFC-A5BF-6A2407C5A0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A8-4AFC-A5BF-6A2407C5A0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A8-4AFC-A5BF-6A2407C5A0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A8-4AFC-A5BF-6A2407C5A0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A8-4AFC-A5BF-6A2407C5A0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A8-4AFC-A5BF-6A2407C5A0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A8-4AFC-A5BF-6A2407C5A0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A8-4AFC-A5BF-6A2407C5A0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A8-4AFC-A5BF-6A2407C5A0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A8-4AFC-A5BF-6A2407C5A0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A8-4AFC-A5BF-6A2407C5A0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A8-4AFC-A5BF-6A2407C5A0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A8-4AFC-A5BF-6A2407C5A0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A8-4AFC-A5BF-6A2407C5A0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A8-4AFC-A5BF-6A2407C5A0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A8-4AFC-A5BF-6A2407C5A0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A8-4AFC-A5BF-6A2407C5A0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A8-4AFC-A5BF-6A2407C5A0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A8-4AFC-A5BF-6A2407C5A0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A8-4AFC-A5BF-6A2407C5A0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A8-4AFC-A5BF-6A2407C5A0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A8-4AFC-A5BF-6A2407C5A0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A8-4AFC-A5BF-6A2407C5A0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A8-4AFC-A5BF-6A2407C5A0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A8-4AFC-A5BF-6A2407C5A0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A8-4AFC-A5BF-6A2407C5A0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A8-4AFC-A5BF-6A2407C5A0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A8-4AFC-A5BF-6A2407C5A0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A8-4AFC-A5BF-6A2407C5A0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A8-4AFC-A5BF-6A2407C5A0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A8-4AFC-A5BF-6A2407C5A0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A8-4AFC-A5BF-6A2407C5A0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A8-4AFC-A5BF-6A2407C5A0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A8-4AFC-A5BF-6A2407C5A0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A8-4AFC-A5BF-6A2407C5A0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A8-4AFC-A5BF-6A2407C5A0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A8-4AFC-A5BF-6A2407C5A0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A8-4AFC-A5BF-6A2407C5A0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A8-4AFC-A5BF-6A2407C5A0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A8-4AFC-A5BF-6A2407C5A0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A8-4AFC-A5BF-6A2407C5A0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A8-4AFC-A5BF-6A2407C5A0F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706-4394-AB23-B5E983C25CF0}"/>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06-4394-AB23-B5E983C25CF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06-4394-AB23-B5E983C25CF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06-4394-AB23-B5E983C25CF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06-4394-AB23-B5E983C25CF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06-4394-AB23-B5E983C25CF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06-4394-AB23-B5E983C25CF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06-4394-AB23-B5E983C25C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06-4394-AB23-B5E983C25C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06-4394-AB23-B5E983C25C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06-4394-AB23-B5E983C25C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06-4394-AB23-B5E983C25C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06-4394-AB23-B5E983C25C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06-4394-AB23-B5E983C25C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06-4394-AB23-B5E983C25C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06-4394-AB23-B5E983C25C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06-4394-AB23-B5E983C25C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06-4394-AB23-B5E983C25C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06-4394-AB23-B5E983C25C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06-4394-AB23-B5E983C25C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06-4394-AB23-B5E983C25C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06-4394-AB23-B5E983C25C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06-4394-AB23-B5E983C25C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06-4394-AB23-B5E983C25C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706-4394-AB23-B5E983C25C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06-4394-AB23-B5E983C25C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06-4394-AB23-B5E983C25C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06-4394-AB23-B5E983C25C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06-4394-AB23-B5E983C25C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06-4394-AB23-B5E983C25C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06-4394-AB23-B5E983C25C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06-4394-AB23-B5E983C25C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06-4394-AB23-B5E983C25C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06-4394-AB23-B5E983C25C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06-4394-AB23-B5E983C25C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06-4394-AB23-B5E983C25C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06-4394-AB23-B5E983C25C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06-4394-AB23-B5E983C25C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06-4394-AB23-B5E983C25C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06-4394-AB23-B5E983C25C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06-4394-AB23-B5E983C25C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06-4394-AB23-B5E983C25C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06-4394-AB23-B5E983C25C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06-4394-AB23-B5E983C25C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06-4394-AB23-B5E983C25C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06-4394-AB23-B5E983C25C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06-4394-AB23-B5E983C25C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06-4394-AB23-B5E983C25C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06-4394-AB23-B5E983C25C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06-4394-AB23-B5E983C25C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06-4394-AB23-B5E983C25C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06-4394-AB23-B5E983C25C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06-4394-AB23-B5E983C25C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06-4394-AB23-B5E983C25C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06-4394-AB23-B5E983C25C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06-4394-AB23-B5E983C25C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06-4394-AB23-B5E983C25C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06-4394-AB23-B5E983C25C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06-4394-AB23-B5E983C25C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06-4394-AB23-B5E983C25C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06-4394-AB23-B5E983C25C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06-4394-AB23-B5E983C25C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06-4394-AB23-B5E983C25C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06-4394-AB23-B5E983C25C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06-4394-AB23-B5E983C25C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06-4394-AB23-B5E983C25C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06-4394-AB23-B5E983C25C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06-4394-AB23-B5E983C25C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06-4394-AB23-B5E983C25C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06-4394-AB23-B5E983C25C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06-4394-AB23-B5E983C25C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06-4394-AB23-B5E983C25C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06-4394-AB23-B5E983C25C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06-4394-AB23-B5E983C25C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06-4394-AB23-B5E983C25C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06-4394-AB23-B5E983C25C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06-4394-AB23-B5E983C25C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06-4394-AB23-B5E983C25C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06-4394-AB23-B5E983C25C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06-4394-AB23-B5E983C25C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06-4394-AB23-B5E983C25C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06-4394-AB23-B5E983C25C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06-4394-AB23-B5E983C25C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06-4394-AB23-B5E983C25C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06-4394-AB23-B5E983C25C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06-4394-AB23-B5E983C25C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06-4394-AB23-B5E983C25C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06-4394-AB23-B5E983C25C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06-4394-AB23-B5E983C25C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06-4394-AB23-B5E983C25C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06-4394-AB23-B5E983C25C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06-4394-AB23-B5E983C25C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06-4394-AB23-B5E983C25C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06-4394-AB23-B5E983C25C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06-4394-AB23-B5E983C25C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706-4394-AB23-B5E983C25CF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706-4394-AB23-B5E983C25CF0}"/>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706-4394-AB23-B5E983C25CF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706-4394-AB23-B5E983C25CF0}"/>
              </c:ext>
            </c:extLst>
          </c:dPt>
          <c:dPt>
            <c:idx val="3"/>
            <c:bubble3D val="0"/>
            <c:extLst>
              <c:ext xmlns:c16="http://schemas.microsoft.com/office/drawing/2014/chart" uri="{C3380CC4-5D6E-409C-BE32-E72D297353CC}">
                <c16:uniqueId val="{00000063-F706-4394-AB23-B5E983C25CF0}"/>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06-4394-AB23-B5E983C25CF0}"/>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706-4394-AB23-B5E983C25CF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06-4394-AB23-B5E983C25CF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06-4394-AB23-B5E983C25CF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06-4394-AB23-B5E983C25CF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06-4394-AB23-B5E983C25CF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06-4394-AB23-B5E983C25CF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06-4394-AB23-B5E983C25C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06-4394-AB23-B5E983C25C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06-4394-AB23-B5E983C25C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06-4394-AB23-B5E983C25C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06-4394-AB23-B5E983C25C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06-4394-AB23-B5E983C25C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06-4394-AB23-B5E983C25C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06-4394-AB23-B5E983C25C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06-4394-AB23-B5E983C25C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06-4394-AB23-B5E983C25C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06-4394-AB23-B5E983C25C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06-4394-AB23-B5E983C25C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06-4394-AB23-B5E983C25C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06-4394-AB23-B5E983C25C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06-4394-AB23-B5E983C25C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06-4394-AB23-B5E983C25C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06-4394-AB23-B5E983C25C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706-4394-AB23-B5E983C25C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06-4394-AB23-B5E983C25C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06-4394-AB23-B5E983C25C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06-4394-AB23-B5E983C25C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06-4394-AB23-B5E983C25C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06-4394-AB23-B5E983C25C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06-4394-AB23-B5E983C25C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06-4394-AB23-B5E983C25C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06-4394-AB23-B5E983C25C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06-4394-AB23-B5E983C25C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06-4394-AB23-B5E983C25C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06-4394-AB23-B5E983C25C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06-4394-AB23-B5E983C25C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06-4394-AB23-B5E983C25C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06-4394-AB23-B5E983C25C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06-4394-AB23-B5E983C25C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06-4394-AB23-B5E983C25C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06-4394-AB23-B5E983C25C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06-4394-AB23-B5E983C25C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06-4394-AB23-B5E983C25C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06-4394-AB23-B5E983C25C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06-4394-AB23-B5E983C25C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06-4394-AB23-B5E983C25C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06-4394-AB23-B5E983C25C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06-4394-AB23-B5E983C25C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06-4394-AB23-B5E983C25C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06-4394-AB23-B5E983C25C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06-4394-AB23-B5E983C25C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06-4394-AB23-B5E983C25C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06-4394-AB23-B5E983C25C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06-4394-AB23-B5E983C25C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06-4394-AB23-B5E983C25C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06-4394-AB23-B5E983C25C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06-4394-AB23-B5E983C25C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06-4394-AB23-B5E983C25C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06-4394-AB23-B5E983C25C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06-4394-AB23-B5E983C25C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06-4394-AB23-B5E983C25C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06-4394-AB23-B5E983C25C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06-4394-AB23-B5E983C25C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06-4394-AB23-B5E983C25C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06-4394-AB23-B5E983C25C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06-4394-AB23-B5E983C25C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06-4394-AB23-B5E983C25C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06-4394-AB23-B5E983C25C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06-4394-AB23-B5E983C25C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06-4394-AB23-B5E983C25C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06-4394-AB23-B5E983C25C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06-4394-AB23-B5E983C25C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06-4394-AB23-B5E983C25C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06-4394-AB23-B5E983C25C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06-4394-AB23-B5E983C25C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06-4394-AB23-B5E983C25C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06-4394-AB23-B5E983C25C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06-4394-AB23-B5E983C25C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06-4394-AB23-B5E983C25C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06-4394-AB23-B5E983C25C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06-4394-AB23-B5E983C25C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06-4394-AB23-B5E983C25C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06-4394-AB23-B5E983C25C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06-4394-AB23-B5E983C25C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06-4394-AB23-B5E983C25C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06-4394-AB23-B5E983C25C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06-4394-AB23-B5E983C25C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06-4394-AB23-B5E983C25C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06-4394-AB23-B5E983C25C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06-4394-AB23-B5E983C25C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06-4394-AB23-B5E983C25C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06-4394-AB23-B5E983C25C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06-4394-AB23-B5E983C25C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06-4394-AB23-B5E983C25C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706-4394-AB23-B5E983C25CF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706-4394-AB23-B5E983C25CF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706-4394-AB23-B5E983C25CF0}"/>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06-4394-AB23-B5E983C25CF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06-4394-AB23-B5E983C25CF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06-4394-AB23-B5E983C25CF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06-4394-AB23-B5E983C25CF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06-4394-AB23-B5E983C25CF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06-4394-AB23-B5E983C25CF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06-4394-AB23-B5E983C25C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06-4394-AB23-B5E983C25C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06-4394-AB23-B5E983C25C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06-4394-AB23-B5E983C25C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06-4394-AB23-B5E983C25C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06-4394-AB23-B5E983C25C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06-4394-AB23-B5E983C25C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06-4394-AB23-B5E983C25C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06-4394-AB23-B5E983C25C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06-4394-AB23-B5E983C25C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06-4394-AB23-B5E983C25C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06-4394-AB23-B5E983C25C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06-4394-AB23-B5E983C25C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06-4394-AB23-B5E983C25C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06-4394-AB23-B5E983C25C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06-4394-AB23-B5E983C25C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06-4394-AB23-B5E983C25C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706-4394-AB23-B5E983C25C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06-4394-AB23-B5E983C25C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06-4394-AB23-B5E983C25C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06-4394-AB23-B5E983C25C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06-4394-AB23-B5E983C25C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06-4394-AB23-B5E983C25C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06-4394-AB23-B5E983C25C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06-4394-AB23-B5E983C25C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06-4394-AB23-B5E983C25C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06-4394-AB23-B5E983C25C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06-4394-AB23-B5E983C25C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06-4394-AB23-B5E983C25C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06-4394-AB23-B5E983C25C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06-4394-AB23-B5E983C25C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06-4394-AB23-B5E983C25C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06-4394-AB23-B5E983C25C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06-4394-AB23-B5E983C25C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06-4394-AB23-B5E983C25C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06-4394-AB23-B5E983C25C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06-4394-AB23-B5E983C25C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06-4394-AB23-B5E983C25C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06-4394-AB23-B5E983C25C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06-4394-AB23-B5E983C25C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06-4394-AB23-B5E983C25C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06-4394-AB23-B5E983C25C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06-4394-AB23-B5E983C25C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06-4394-AB23-B5E983C25C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06-4394-AB23-B5E983C25C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06-4394-AB23-B5E983C25C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06-4394-AB23-B5E983C25C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06-4394-AB23-B5E983C25C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06-4394-AB23-B5E983C25C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06-4394-AB23-B5E983C25C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06-4394-AB23-B5E983C25C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06-4394-AB23-B5E983C25C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06-4394-AB23-B5E983C25C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06-4394-AB23-B5E983C25C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06-4394-AB23-B5E983C25C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06-4394-AB23-B5E983C25C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06-4394-AB23-B5E983C25C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06-4394-AB23-B5E983C25C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06-4394-AB23-B5E983C25C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06-4394-AB23-B5E983C25C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06-4394-AB23-B5E983C25C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06-4394-AB23-B5E983C25C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06-4394-AB23-B5E983C25C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06-4394-AB23-B5E983C25C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06-4394-AB23-B5E983C25C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06-4394-AB23-B5E983C25C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06-4394-AB23-B5E983C25C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06-4394-AB23-B5E983C25C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06-4394-AB23-B5E983C25C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06-4394-AB23-B5E983C25C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06-4394-AB23-B5E983C25C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06-4394-AB23-B5E983C25C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06-4394-AB23-B5E983C25C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06-4394-AB23-B5E983C25C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06-4394-AB23-B5E983C25C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06-4394-AB23-B5E983C25C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06-4394-AB23-B5E983C25C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06-4394-AB23-B5E983C25C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06-4394-AB23-B5E983C25C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06-4394-AB23-B5E983C25C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06-4394-AB23-B5E983C25C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06-4394-AB23-B5E983C25C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06-4394-AB23-B5E983C25C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06-4394-AB23-B5E983C25C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06-4394-AB23-B5E983C25C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06-4394-AB23-B5E983C25C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06-4394-AB23-B5E983C25C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06-4394-AB23-B5E983C25C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706-4394-AB23-B5E983C25CF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618-485C-9F6B-6087631B4A1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618-485C-9F6B-6087631B4A1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18-485C-9F6B-6087631B4A1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18-485C-9F6B-6087631B4A1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18-485C-9F6B-6087631B4A1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18-485C-9F6B-6087631B4A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18-485C-9F6B-6087631B4A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18-485C-9F6B-6087631B4A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18-485C-9F6B-6087631B4A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18-485C-9F6B-6087631B4A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18-485C-9F6B-6087631B4A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18-485C-9F6B-6087631B4A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18-485C-9F6B-6087631B4A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18-485C-9F6B-6087631B4A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18-485C-9F6B-6087631B4A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18-485C-9F6B-6087631B4A1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18-485C-9F6B-6087631B4A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18-485C-9F6B-6087631B4A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18-485C-9F6B-6087631B4A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18-485C-9F6B-6087631B4A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18-485C-9F6B-6087631B4A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18-485C-9F6B-6087631B4A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18-485C-9F6B-6087631B4A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18-485C-9F6B-6087631B4A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618-485C-9F6B-6087631B4A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618-485C-9F6B-6087631B4A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18-485C-9F6B-6087631B4A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18-485C-9F6B-6087631B4A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18-485C-9F6B-6087631B4A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18-485C-9F6B-6087631B4A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18-485C-9F6B-6087631B4A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18-485C-9F6B-6087631B4A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18-485C-9F6B-6087631B4A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18-485C-9F6B-6087631B4A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18-485C-9F6B-6087631B4A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18-485C-9F6B-6087631B4A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18-485C-9F6B-6087631B4A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18-485C-9F6B-6087631B4A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18-485C-9F6B-6087631B4A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18-485C-9F6B-6087631B4A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18-485C-9F6B-6087631B4A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18-485C-9F6B-6087631B4A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18-485C-9F6B-6087631B4A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18-485C-9F6B-6087631B4A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18-485C-9F6B-6087631B4A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18-485C-9F6B-6087631B4A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18-485C-9F6B-6087631B4A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18-485C-9F6B-6087631B4A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18-485C-9F6B-6087631B4A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18-485C-9F6B-6087631B4A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18-485C-9F6B-6087631B4A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18-485C-9F6B-6087631B4A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18-485C-9F6B-6087631B4A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18-485C-9F6B-6087631B4A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18-485C-9F6B-6087631B4A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18-485C-9F6B-6087631B4A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18-485C-9F6B-6087631B4A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18-485C-9F6B-6087631B4A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18-485C-9F6B-6087631B4A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18-485C-9F6B-6087631B4A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18-485C-9F6B-6087631B4A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18-485C-9F6B-6087631B4A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18-485C-9F6B-6087631B4A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18-485C-9F6B-6087631B4A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18-485C-9F6B-6087631B4A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18-485C-9F6B-6087631B4A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18-485C-9F6B-6087631B4A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18-485C-9F6B-6087631B4A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18-485C-9F6B-6087631B4A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18-485C-9F6B-6087631B4A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18-485C-9F6B-6087631B4A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18-485C-9F6B-6087631B4A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18-485C-9F6B-6087631B4A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18-485C-9F6B-6087631B4A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18-485C-9F6B-6087631B4A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18-485C-9F6B-6087631B4A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18-485C-9F6B-6087631B4A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18-485C-9F6B-6087631B4A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18-485C-9F6B-6087631B4A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18-485C-9F6B-6087631B4A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18-485C-9F6B-6087631B4A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18-485C-9F6B-6087631B4A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18-485C-9F6B-6087631B4A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18-485C-9F6B-6087631B4A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18-485C-9F6B-6087631B4A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18-485C-9F6B-6087631B4A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18-485C-9F6B-6087631B4A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18-485C-9F6B-6087631B4A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18-485C-9F6B-6087631B4A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18-485C-9F6B-6087631B4A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18-485C-9F6B-6087631B4A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18-485C-9F6B-6087631B4A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18-485C-9F6B-6087631B4A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18-485C-9F6B-6087631B4A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18-485C-9F6B-6087631B4A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618-485C-9F6B-6087631B4A13}"/>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618-485C-9F6B-6087631B4A1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618-485C-9F6B-6087631B4A13}"/>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F618-485C-9F6B-6087631B4A1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618-485C-9F6B-6087631B4A13}"/>
              </c:ext>
            </c:extLst>
          </c:dPt>
          <c:dPt>
            <c:idx val="3"/>
            <c:bubble3D val="0"/>
            <c:extLst>
              <c:ext xmlns:c16="http://schemas.microsoft.com/office/drawing/2014/chart" uri="{C3380CC4-5D6E-409C-BE32-E72D297353CC}">
                <c16:uniqueId val="{00000064-F618-485C-9F6B-6087631B4A1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18-485C-9F6B-6087631B4A1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18-485C-9F6B-6087631B4A1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18-485C-9F6B-6087631B4A1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18-485C-9F6B-6087631B4A1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18-485C-9F6B-6087631B4A1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18-485C-9F6B-6087631B4A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18-485C-9F6B-6087631B4A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18-485C-9F6B-6087631B4A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18-485C-9F6B-6087631B4A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18-485C-9F6B-6087631B4A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18-485C-9F6B-6087631B4A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18-485C-9F6B-6087631B4A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18-485C-9F6B-6087631B4A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18-485C-9F6B-6087631B4A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18-485C-9F6B-6087631B4A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18-485C-9F6B-6087631B4A1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18-485C-9F6B-6087631B4A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18-485C-9F6B-6087631B4A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18-485C-9F6B-6087631B4A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18-485C-9F6B-6087631B4A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18-485C-9F6B-6087631B4A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18-485C-9F6B-6087631B4A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18-485C-9F6B-6087631B4A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618-485C-9F6B-6087631B4A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18-485C-9F6B-6087631B4A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18-485C-9F6B-6087631B4A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18-485C-9F6B-6087631B4A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18-485C-9F6B-6087631B4A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18-485C-9F6B-6087631B4A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18-485C-9F6B-6087631B4A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18-485C-9F6B-6087631B4A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18-485C-9F6B-6087631B4A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18-485C-9F6B-6087631B4A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18-485C-9F6B-6087631B4A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18-485C-9F6B-6087631B4A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18-485C-9F6B-6087631B4A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18-485C-9F6B-6087631B4A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18-485C-9F6B-6087631B4A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18-485C-9F6B-6087631B4A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18-485C-9F6B-6087631B4A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18-485C-9F6B-6087631B4A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18-485C-9F6B-6087631B4A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18-485C-9F6B-6087631B4A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18-485C-9F6B-6087631B4A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18-485C-9F6B-6087631B4A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18-485C-9F6B-6087631B4A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18-485C-9F6B-6087631B4A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18-485C-9F6B-6087631B4A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18-485C-9F6B-6087631B4A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18-485C-9F6B-6087631B4A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18-485C-9F6B-6087631B4A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18-485C-9F6B-6087631B4A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18-485C-9F6B-6087631B4A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18-485C-9F6B-6087631B4A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18-485C-9F6B-6087631B4A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18-485C-9F6B-6087631B4A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18-485C-9F6B-6087631B4A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18-485C-9F6B-6087631B4A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18-485C-9F6B-6087631B4A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18-485C-9F6B-6087631B4A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18-485C-9F6B-6087631B4A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18-485C-9F6B-6087631B4A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18-485C-9F6B-6087631B4A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18-485C-9F6B-6087631B4A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18-485C-9F6B-6087631B4A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18-485C-9F6B-6087631B4A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18-485C-9F6B-6087631B4A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18-485C-9F6B-6087631B4A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18-485C-9F6B-6087631B4A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18-485C-9F6B-6087631B4A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18-485C-9F6B-6087631B4A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18-485C-9F6B-6087631B4A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18-485C-9F6B-6087631B4A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18-485C-9F6B-6087631B4A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18-485C-9F6B-6087631B4A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18-485C-9F6B-6087631B4A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18-485C-9F6B-6087631B4A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18-485C-9F6B-6087631B4A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18-485C-9F6B-6087631B4A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18-485C-9F6B-6087631B4A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18-485C-9F6B-6087631B4A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18-485C-9F6B-6087631B4A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18-485C-9F6B-6087631B4A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18-485C-9F6B-6087631B4A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18-485C-9F6B-6087631B4A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18-485C-9F6B-6087631B4A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18-485C-9F6B-6087631B4A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18-485C-9F6B-6087631B4A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18-485C-9F6B-6087631B4A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18-485C-9F6B-6087631B4A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18-485C-9F6B-6087631B4A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18-485C-9F6B-6087631B4A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18-485C-9F6B-6087631B4A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18-485C-9F6B-6087631B4A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618-485C-9F6B-6087631B4A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618-485C-9F6B-6087631B4A1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618-485C-9F6B-6087631B4A1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18-485C-9F6B-6087631B4A1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18-485C-9F6B-6087631B4A1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18-485C-9F6B-6087631B4A1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18-485C-9F6B-6087631B4A1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18-485C-9F6B-6087631B4A1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18-485C-9F6B-6087631B4A1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18-485C-9F6B-6087631B4A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18-485C-9F6B-6087631B4A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18-485C-9F6B-6087631B4A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18-485C-9F6B-6087631B4A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18-485C-9F6B-6087631B4A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18-485C-9F6B-6087631B4A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18-485C-9F6B-6087631B4A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18-485C-9F6B-6087631B4A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18-485C-9F6B-6087631B4A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18-485C-9F6B-6087631B4A1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18-485C-9F6B-6087631B4A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18-485C-9F6B-6087631B4A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18-485C-9F6B-6087631B4A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18-485C-9F6B-6087631B4A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18-485C-9F6B-6087631B4A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18-485C-9F6B-6087631B4A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18-485C-9F6B-6087631B4A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618-485C-9F6B-6087631B4A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18-485C-9F6B-6087631B4A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18-485C-9F6B-6087631B4A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18-485C-9F6B-6087631B4A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18-485C-9F6B-6087631B4A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18-485C-9F6B-6087631B4A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18-485C-9F6B-6087631B4A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18-485C-9F6B-6087631B4A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18-485C-9F6B-6087631B4A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18-485C-9F6B-6087631B4A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18-485C-9F6B-6087631B4A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18-485C-9F6B-6087631B4A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18-485C-9F6B-6087631B4A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18-485C-9F6B-6087631B4A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18-485C-9F6B-6087631B4A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18-485C-9F6B-6087631B4A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18-485C-9F6B-6087631B4A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18-485C-9F6B-6087631B4A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18-485C-9F6B-6087631B4A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18-485C-9F6B-6087631B4A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18-485C-9F6B-6087631B4A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18-485C-9F6B-6087631B4A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18-485C-9F6B-6087631B4A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18-485C-9F6B-6087631B4A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18-485C-9F6B-6087631B4A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18-485C-9F6B-6087631B4A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18-485C-9F6B-6087631B4A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18-485C-9F6B-6087631B4A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18-485C-9F6B-6087631B4A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18-485C-9F6B-6087631B4A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18-485C-9F6B-6087631B4A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18-485C-9F6B-6087631B4A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18-485C-9F6B-6087631B4A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18-485C-9F6B-6087631B4A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18-485C-9F6B-6087631B4A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18-485C-9F6B-6087631B4A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18-485C-9F6B-6087631B4A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18-485C-9F6B-6087631B4A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18-485C-9F6B-6087631B4A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18-485C-9F6B-6087631B4A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18-485C-9F6B-6087631B4A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18-485C-9F6B-6087631B4A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18-485C-9F6B-6087631B4A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18-485C-9F6B-6087631B4A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18-485C-9F6B-6087631B4A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18-485C-9F6B-6087631B4A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18-485C-9F6B-6087631B4A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18-485C-9F6B-6087631B4A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18-485C-9F6B-6087631B4A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18-485C-9F6B-6087631B4A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18-485C-9F6B-6087631B4A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18-485C-9F6B-6087631B4A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18-485C-9F6B-6087631B4A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18-485C-9F6B-6087631B4A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18-485C-9F6B-6087631B4A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18-485C-9F6B-6087631B4A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18-485C-9F6B-6087631B4A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18-485C-9F6B-6087631B4A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18-485C-9F6B-6087631B4A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18-485C-9F6B-6087631B4A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18-485C-9F6B-6087631B4A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18-485C-9F6B-6087631B4A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18-485C-9F6B-6087631B4A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18-485C-9F6B-6087631B4A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18-485C-9F6B-6087631B4A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18-485C-9F6B-6087631B4A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18-485C-9F6B-6087631B4A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18-485C-9F6B-6087631B4A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18-485C-9F6B-6087631B4A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18-485C-9F6B-6087631B4A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18-485C-9F6B-6087631B4A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618-485C-9F6B-6087631B4A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618-485C-9F6B-6087631B4A1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D66-4751-9F49-638149226482}"/>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66-4751-9F49-63814922648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66-4751-9F49-63814922648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66-4751-9F49-63814922648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66-4751-9F49-63814922648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66-4751-9F49-6381492264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66-4751-9F49-6381492264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66-4751-9F49-6381492264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66-4751-9F49-6381492264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66-4751-9F49-6381492264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66-4751-9F49-6381492264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66-4751-9F49-6381492264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66-4751-9F49-6381492264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66-4751-9F49-6381492264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66-4751-9F49-6381492264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66-4751-9F49-6381492264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66-4751-9F49-6381492264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66-4751-9F49-6381492264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66-4751-9F49-6381492264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66-4751-9F49-6381492264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66-4751-9F49-6381492264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66-4751-9F49-6381492264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66-4751-9F49-6381492264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66-4751-9F49-6381492264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D66-4751-9F49-6381492264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66-4751-9F49-6381492264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66-4751-9F49-6381492264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66-4751-9F49-6381492264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66-4751-9F49-6381492264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66-4751-9F49-6381492264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66-4751-9F49-6381492264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66-4751-9F49-6381492264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66-4751-9F49-6381492264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66-4751-9F49-6381492264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66-4751-9F49-6381492264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66-4751-9F49-6381492264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66-4751-9F49-6381492264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66-4751-9F49-6381492264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66-4751-9F49-6381492264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66-4751-9F49-6381492264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66-4751-9F49-6381492264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66-4751-9F49-6381492264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66-4751-9F49-6381492264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66-4751-9F49-6381492264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66-4751-9F49-6381492264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66-4751-9F49-6381492264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66-4751-9F49-6381492264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66-4751-9F49-6381492264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66-4751-9F49-6381492264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66-4751-9F49-6381492264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66-4751-9F49-6381492264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66-4751-9F49-6381492264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66-4751-9F49-6381492264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66-4751-9F49-6381492264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66-4751-9F49-6381492264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66-4751-9F49-6381492264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66-4751-9F49-6381492264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66-4751-9F49-6381492264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66-4751-9F49-6381492264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66-4751-9F49-6381492264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66-4751-9F49-6381492264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66-4751-9F49-6381492264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66-4751-9F49-6381492264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66-4751-9F49-6381492264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66-4751-9F49-6381492264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66-4751-9F49-6381492264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66-4751-9F49-6381492264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66-4751-9F49-6381492264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66-4751-9F49-6381492264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66-4751-9F49-6381492264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66-4751-9F49-6381492264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66-4751-9F49-6381492264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66-4751-9F49-6381492264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66-4751-9F49-6381492264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66-4751-9F49-6381492264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66-4751-9F49-6381492264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66-4751-9F49-6381492264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66-4751-9F49-6381492264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66-4751-9F49-6381492264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66-4751-9F49-6381492264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66-4751-9F49-6381492264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66-4751-9F49-6381492264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66-4751-9F49-6381492264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66-4751-9F49-6381492264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66-4751-9F49-6381492264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66-4751-9F49-6381492264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66-4751-9F49-6381492264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66-4751-9F49-6381492264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66-4751-9F49-6381492264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66-4751-9F49-6381492264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66-4751-9F49-6381492264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66-4751-9F49-6381492264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66-4751-9F49-6381492264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66-4751-9F49-6381492264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66-4751-9F49-6381492264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D66-4751-9F49-63814922648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D66-4751-9F49-63814922648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D66-4751-9F49-63814922648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D66-4751-9F49-63814922648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D66-4751-9F49-638149226482}"/>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D66-4751-9F49-63814922648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D66-4751-9F49-63814922648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D66-4751-9F49-63814922648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D66-4751-9F49-638149226482}"/>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7D66-4751-9F49-6381492264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D66-4751-9F49-6381492264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D66-4751-9F49-6381492264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D66-4751-9F49-6381492264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D66-4751-9F49-6381492264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D66-4751-9F49-6381492264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D66-4751-9F49-6381492264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D66-4751-9F49-6381492264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D66-4751-9F49-6381492264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D66-4751-9F49-6381492264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D66-4751-9F49-6381492264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D66-4751-9F49-6381492264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D66-4751-9F49-6381492264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D66-4751-9F49-6381492264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D66-4751-9F49-6381492264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D66-4751-9F49-6381492264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D66-4751-9F49-6381492264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D66-4751-9F49-63814922648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D66-4751-9F49-63814922648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D66-4751-9F49-63814922648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7D66-4751-9F49-63814922648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D66-4751-9F49-638149226482}"/>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D66-4751-9F49-63814922648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D66-4751-9F49-63814922648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D66-4751-9F49-63814922648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D66-4751-9F49-63814922648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D66-4751-9F49-6381492264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D66-4751-9F49-6381492264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D66-4751-9F49-6381492264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D66-4751-9F49-6381492264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D66-4751-9F49-6381492264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D66-4751-9F49-6381492264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D66-4751-9F49-6381492264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D66-4751-9F49-6381492264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D66-4751-9F49-6381492264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D66-4751-9F49-6381492264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D66-4751-9F49-6381492264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D66-4751-9F49-6381492264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D66-4751-9F49-6381492264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D66-4751-9F49-6381492264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D66-4751-9F49-6381492264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D66-4751-9F49-6381492264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D66-4751-9F49-6381492264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D66-4751-9F49-6381492264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D66-4751-9F49-6381492264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66-4751-9F49-6381492264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66-4751-9F49-6381492264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66-4751-9F49-6381492264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66-4751-9F49-6381492264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66-4751-9F49-6381492264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66-4751-9F49-6381492264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66-4751-9F49-6381492264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66-4751-9F49-6381492264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66-4751-9F49-6381492264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66-4751-9F49-6381492264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66-4751-9F49-6381492264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66-4751-9F49-6381492264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66-4751-9F49-6381492264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66-4751-9F49-6381492264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66-4751-9F49-6381492264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66-4751-9F49-6381492264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66-4751-9F49-6381492264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66-4751-9F49-6381492264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66-4751-9F49-6381492264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66-4751-9F49-6381492264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66-4751-9F49-6381492264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66-4751-9F49-6381492264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66-4751-9F49-6381492264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66-4751-9F49-6381492264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66-4751-9F49-6381492264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66-4751-9F49-6381492264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66-4751-9F49-6381492264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66-4751-9F49-6381492264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66-4751-9F49-6381492264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66-4751-9F49-6381492264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66-4751-9F49-6381492264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66-4751-9F49-6381492264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66-4751-9F49-6381492264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66-4751-9F49-6381492264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66-4751-9F49-6381492264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66-4751-9F49-6381492264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66-4751-9F49-6381492264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66-4751-9F49-6381492264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66-4751-9F49-6381492264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66-4751-9F49-6381492264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66-4751-9F49-6381492264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66-4751-9F49-6381492264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66-4751-9F49-6381492264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66-4751-9F49-6381492264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66-4751-9F49-6381492264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D66-4751-9F49-6381492264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D66-4751-9F49-6381492264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D66-4751-9F49-6381492264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D66-4751-9F49-6381492264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D66-4751-9F49-6381492264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D66-4751-9F49-6381492264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D66-4751-9F49-6381492264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D66-4751-9F49-6381492264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D66-4751-9F49-6381492264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D66-4751-9F49-6381492264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D66-4751-9F49-6381492264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D66-4751-9F49-6381492264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D66-4751-9F49-6381492264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D66-4751-9F49-6381492264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D66-4751-9F49-6381492264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D66-4751-9F49-6381492264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D66-4751-9F49-6381492264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D66-4751-9F49-6381492264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D66-4751-9F49-6381492264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D66-4751-9F49-6381492264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D66-4751-9F49-6381492264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D66-4751-9F49-6381492264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D66-4751-9F49-6381492264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D66-4751-9F49-6381492264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D66-4751-9F49-6381492264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D66-4751-9F49-6381492264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D66-4751-9F49-63814922648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4DA-4ECF-ABF0-6D4FBD9E74AF}"/>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4DA-4ECF-ABF0-6D4FBD9E74A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DA-4ECF-ABF0-6D4FBD9E74A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DA-4ECF-ABF0-6D4FBD9E74A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DA-4ECF-ABF0-6D4FBD9E74A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DA-4ECF-ABF0-6D4FBD9E74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DA-4ECF-ABF0-6D4FBD9E7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DA-4ECF-ABF0-6D4FBD9E7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DA-4ECF-ABF0-6D4FBD9E7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DA-4ECF-ABF0-6D4FBD9E7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DA-4ECF-ABF0-6D4FBD9E7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DA-4ECF-ABF0-6D4FBD9E7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DA-4ECF-ABF0-6D4FBD9E7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DA-4ECF-ABF0-6D4FBD9E7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DA-4ECF-ABF0-6D4FBD9E7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DA-4ECF-ABF0-6D4FBD9E74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DA-4ECF-ABF0-6D4FBD9E7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DA-4ECF-ABF0-6D4FBD9E7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DA-4ECF-ABF0-6D4FBD9E7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DA-4ECF-ABF0-6D4FBD9E7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DA-4ECF-ABF0-6D4FBD9E7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DA-4ECF-ABF0-6D4FBD9E7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DA-4ECF-ABF0-6D4FBD9E7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DA-4ECF-ABF0-6D4FBD9E7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4DA-4ECF-ABF0-6D4FBD9E7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4DA-4ECF-ABF0-6D4FBD9E7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DA-4ECF-ABF0-6D4FBD9E7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DA-4ECF-ABF0-6D4FBD9E7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DA-4ECF-ABF0-6D4FBD9E7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DA-4ECF-ABF0-6D4FBD9E7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DA-4ECF-ABF0-6D4FBD9E7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DA-4ECF-ABF0-6D4FBD9E7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DA-4ECF-ABF0-6D4FBD9E7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DA-4ECF-ABF0-6D4FBD9E7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DA-4ECF-ABF0-6D4FBD9E7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DA-4ECF-ABF0-6D4FBD9E7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DA-4ECF-ABF0-6D4FBD9E7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DA-4ECF-ABF0-6D4FBD9E7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DA-4ECF-ABF0-6D4FBD9E7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DA-4ECF-ABF0-6D4FBD9E7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DA-4ECF-ABF0-6D4FBD9E7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DA-4ECF-ABF0-6D4FBD9E7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DA-4ECF-ABF0-6D4FBD9E7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DA-4ECF-ABF0-6D4FBD9E7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DA-4ECF-ABF0-6D4FBD9E7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DA-4ECF-ABF0-6D4FBD9E7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DA-4ECF-ABF0-6D4FBD9E7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DA-4ECF-ABF0-6D4FBD9E7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DA-4ECF-ABF0-6D4FBD9E7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DA-4ECF-ABF0-6D4FBD9E7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DA-4ECF-ABF0-6D4FBD9E7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DA-4ECF-ABF0-6D4FBD9E7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DA-4ECF-ABF0-6D4FBD9E7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DA-4ECF-ABF0-6D4FBD9E7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DA-4ECF-ABF0-6D4FBD9E7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DA-4ECF-ABF0-6D4FBD9E7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DA-4ECF-ABF0-6D4FBD9E7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DA-4ECF-ABF0-6D4FBD9E7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DA-4ECF-ABF0-6D4FBD9E7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DA-4ECF-ABF0-6D4FBD9E7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DA-4ECF-ABF0-6D4FBD9E7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DA-4ECF-ABF0-6D4FBD9E7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DA-4ECF-ABF0-6D4FBD9E7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DA-4ECF-ABF0-6D4FBD9E7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DA-4ECF-ABF0-6D4FBD9E7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DA-4ECF-ABF0-6D4FBD9E7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DA-4ECF-ABF0-6D4FBD9E7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DA-4ECF-ABF0-6D4FBD9E7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DA-4ECF-ABF0-6D4FBD9E7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DA-4ECF-ABF0-6D4FBD9E7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DA-4ECF-ABF0-6D4FBD9E7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DA-4ECF-ABF0-6D4FBD9E7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DA-4ECF-ABF0-6D4FBD9E7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DA-4ECF-ABF0-6D4FBD9E7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DA-4ECF-ABF0-6D4FBD9E7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DA-4ECF-ABF0-6D4FBD9E7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DA-4ECF-ABF0-6D4FBD9E7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DA-4ECF-ABF0-6D4FBD9E7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DA-4ECF-ABF0-6D4FBD9E7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DA-4ECF-ABF0-6D4FBD9E7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DA-4ECF-ABF0-6D4FBD9E7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DA-4ECF-ABF0-6D4FBD9E7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DA-4ECF-ABF0-6D4FBD9E7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DA-4ECF-ABF0-6D4FBD9E7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DA-4ECF-ABF0-6D4FBD9E7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DA-4ECF-ABF0-6D4FBD9E7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DA-4ECF-ABF0-6D4FBD9E7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DA-4ECF-ABF0-6D4FBD9E7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DA-4ECF-ABF0-6D4FBD9E7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DA-4ECF-ABF0-6D4FBD9E7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DA-4ECF-ABF0-6D4FBD9E7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DA-4ECF-ABF0-6D4FBD9E7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DA-4ECF-ABF0-6D4FBD9E7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DA-4ECF-ABF0-6D4FBD9E7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DA-4ECF-ABF0-6D4FBD9E7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4DA-4ECF-ABF0-6D4FBD9E74A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4DA-4ECF-ABF0-6D4FBD9E74A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4DA-4ECF-ABF0-6D4FBD9E74A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4DA-4ECF-ABF0-6D4FBD9E74AF}"/>
              </c:ext>
            </c:extLst>
          </c:dPt>
          <c:dPt>
            <c:idx val="3"/>
            <c:bubble3D val="0"/>
            <c:extLst>
              <c:ext xmlns:c16="http://schemas.microsoft.com/office/drawing/2014/chart" uri="{C3380CC4-5D6E-409C-BE32-E72D297353CC}">
                <c16:uniqueId val="{00000063-B4DA-4ECF-ABF0-6D4FBD9E74A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4DA-4ECF-ABF0-6D4FBD9E74AF}"/>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4DA-4ECF-ABF0-6D4FBD9E74A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4DA-4ECF-ABF0-6D4FBD9E74A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4DA-4ECF-ABF0-6D4FBD9E74A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4DA-4ECF-ABF0-6D4FBD9E74A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4DA-4ECF-ABF0-6D4FBD9E74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4DA-4ECF-ABF0-6D4FBD9E7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4DA-4ECF-ABF0-6D4FBD9E7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4DA-4ECF-ABF0-6D4FBD9E7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4DA-4ECF-ABF0-6D4FBD9E7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4DA-4ECF-ABF0-6D4FBD9E7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4DA-4ECF-ABF0-6D4FBD9E7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4DA-4ECF-ABF0-6D4FBD9E7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4DA-4ECF-ABF0-6D4FBD9E7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4DA-4ECF-ABF0-6D4FBD9E7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4DA-4ECF-ABF0-6D4FBD9E74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4DA-4ECF-ABF0-6D4FBD9E7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4DA-4ECF-ABF0-6D4FBD9E7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4DA-4ECF-ABF0-6D4FBD9E7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4DA-4ECF-ABF0-6D4FBD9E7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4DA-4ECF-ABF0-6D4FBD9E7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4DA-4ECF-ABF0-6D4FBD9E7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4DA-4ECF-ABF0-6D4FBD9E7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4DA-4ECF-ABF0-6D4FBD9E7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4DA-4ECF-ABF0-6D4FBD9E7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4DA-4ECF-ABF0-6D4FBD9E7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4DA-4ECF-ABF0-6D4FBD9E7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4DA-4ECF-ABF0-6D4FBD9E7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4DA-4ECF-ABF0-6D4FBD9E7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4DA-4ECF-ABF0-6D4FBD9E7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4DA-4ECF-ABF0-6D4FBD9E7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4DA-4ECF-ABF0-6D4FBD9E7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4DA-4ECF-ABF0-6D4FBD9E7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4DA-4ECF-ABF0-6D4FBD9E7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4DA-4ECF-ABF0-6D4FBD9E7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4DA-4ECF-ABF0-6D4FBD9E7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4DA-4ECF-ABF0-6D4FBD9E7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4DA-4ECF-ABF0-6D4FBD9E7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4DA-4ECF-ABF0-6D4FBD9E7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4DA-4ECF-ABF0-6D4FBD9E7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4DA-4ECF-ABF0-6D4FBD9E7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4DA-4ECF-ABF0-6D4FBD9E7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4DA-4ECF-ABF0-6D4FBD9E7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4DA-4ECF-ABF0-6D4FBD9E7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4DA-4ECF-ABF0-6D4FBD9E7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4DA-4ECF-ABF0-6D4FBD9E7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4DA-4ECF-ABF0-6D4FBD9E7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4DA-4ECF-ABF0-6D4FBD9E7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4DA-4ECF-ABF0-6D4FBD9E7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4DA-4ECF-ABF0-6D4FBD9E7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DA-4ECF-ABF0-6D4FBD9E7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DA-4ECF-ABF0-6D4FBD9E7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DA-4ECF-ABF0-6D4FBD9E7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DA-4ECF-ABF0-6D4FBD9E7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DA-4ECF-ABF0-6D4FBD9E7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DA-4ECF-ABF0-6D4FBD9E7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DA-4ECF-ABF0-6D4FBD9E7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DA-4ECF-ABF0-6D4FBD9E7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DA-4ECF-ABF0-6D4FBD9E7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DA-4ECF-ABF0-6D4FBD9E7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DA-4ECF-ABF0-6D4FBD9E7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DA-4ECF-ABF0-6D4FBD9E7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DA-4ECF-ABF0-6D4FBD9E7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DA-4ECF-ABF0-6D4FBD9E7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DA-4ECF-ABF0-6D4FBD9E7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DA-4ECF-ABF0-6D4FBD9E7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DA-4ECF-ABF0-6D4FBD9E7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DA-4ECF-ABF0-6D4FBD9E7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DA-4ECF-ABF0-6D4FBD9E7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DA-4ECF-ABF0-6D4FBD9E7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DA-4ECF-ABF0-6D4FBD9E7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DA-4ECF-ABF0-6D4FBD9E7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DA-4ECF-ABF0-6D4FBD9E7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DA-4ECF-ABF0-6D4FBD9E7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DA-4ECF-ABF0-6D4FBD9E7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DA-4ECF-ABF0-6D4FBD9E7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DA-4ECF-ABF0-6D4FBD9E7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DA-4ECF-ABF0-6D4FBD9E7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DA-4ECF-ABF0-6D4FBD9E7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DA-4ECF-ABF0-6D4FBD9E7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DA-4ECF-ABF0-6D4FBD9E7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DA-4ECF-ABF0-6D4FBD9E7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DA-4ECF-ABF0-6D4FBD9E7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DA-4ECF-ABF0-6D4FBD9E7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DA-4ECF-ABF0-6D4FBD9E7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DA-4ECF-ABF0-6D4FBD9E7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DA-4ECF-ABF0-6D4FBD9E7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DA-4ECF-ABF0-6D4FBD9E7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DA-4ECF-ABF0-6D4FBD9E7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DA-4ECF-ABF0-6D4FBD9E7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DA-4ECF-ABF0-6D4FBD9E7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DA-4ECF-ABF0-6D4FBD9E7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DA-4ECF-ABF0-6D4FBD9E7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DA-4ECF-ABF0-6D4FBD9E7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DA-4ECF-ABF0-6D4FBD9E7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4DA-4ECF-ABF0-6D4FBD9E74A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4DA-4ECF-ABF0-6D4FBD9E74A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4DA-4ECF-ABF0-6D4FBD9E74AF}"/>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4DA-4ECF-ABF0-6D4FBD9E74A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4DA-4ECF-ABF0-6D4FBD9E74A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4DA-4ECF-ABF0-6D4FBD9E74A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4DA-4ECF-ABF0-6D4FBD9E74A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4DA-4ECF-ABF0-6D4FBD9E74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4DA-4ECF-ABF0-6D4FBD9E7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4DA-4ECF-ABF0-6D4FBD9E7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4DA-4ECF-ABF0-6D4FBD9E7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4DA-4ECF-ABF0-6D4FBD9E7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4DA-4ECF-ABF0-6D4FBD9E7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4DA-4ECF-ABF0-6D4FBD9E7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4DA-4ECF-ABF0-6D4FBD9E7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4DA-4ECF-ABF0-6D4FBD9E7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4DA-4ECF-ABF0-6D4FBD9E7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4DA-4ECF-ABF0-6D4FBD9E74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4DA-4ECF-ABF0-6D4FBD9E7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4DA-4ECF-ABF0-6D4FBD9E7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4DA-4ECF-ABF0-6D4FBD9E7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4DA-4ECF-ABF0-6D4FBD9E7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4DA-4ECF-ABF0-6D4FBD9E7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4DA-4ECF-ABF0-6D4FBD9E7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4DA-4ECF-ABF0-6D4FBD9E7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4DA-4ECF-ABF0-6D4FBD9E7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4DA-4ECF-ABF0-6D4FBD9E7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4DA-4ECF-ABF0-6D4FBD9E7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4DA-4ECF-ABF0-6D4FBD9E7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4DA-4ECF-ABF0-6D4FBD9E7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4DA-4ECF-ABF0-6D4FBD9E7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4DA-4ECF-ABF0-6D4FBD9E7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4DA-4ECF-ABF0-6D4FBD9E7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4DA-4ECF-ABF0-6D4FBD9E7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4DA-4ECF-ABF0-6D4FBD9E7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4DA-4ECF-ABF0-6D4FBD9E7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4DA-4ECF-ABF0-6D4FBD9E7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4DA-4ECF-ABF0-6D4FBD9E7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4DA-4ECF-ABF0-6D4FBD9E7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4DA-4ECF-ABF0-6D4FBD9E7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4DA-4ECF-ABF0-6D4FBD9E7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4DA-4ECF-ABF0-6D4FBD9E7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4DA-4ECF-ABF0-6D4FBD9E7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4DA-4ECF-ABF0-6D4FBD9E7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4DA-4ECF-ABF0-6D4FBD9E7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4DA-4ECF-ABF0-6D4FBD9E7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4DA-4ECF-ABF0-6D4FBD9E7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4DA-4ECF-ABF0-6D4FBD9E7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4DA-4ECF-ABF0-6D4FBD9E7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4DA-4ECF-ABF0-6D4FBD9E7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4DA-4ECF-ABF0-6D4FBD9E7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4DA-4ECF-ABF0-6D4FBD9E7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4DA-4ECF-ABF0-6D4FBD9E7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4DA-4ECF-ABF0-6D4FBD9E7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4DA-4ECF-ABF0-6D4FBD9E7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4DA-4ECF-ABF0-6D4FBD9E7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4DA-4ECF-ABF0-6D4FBD9E7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4DA-4ECF-ABF0-6D4FBD9E7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4DA-4ECF-ABF0-6D4FBD9E7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4DA-4ECF-ABF0-6D4FBD9E7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4DA-4ECF-ABF0-6D4FBD9E7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4DA-4ECF-ABF0-6D4FBD9E7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4DA-4ECF-ABF0-6D4FBD9E7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4DA-4ECF-ABF0-6D4FBD9E7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4DA-4ECF-ABF0-6D4FBD9E7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4DA-4ECF-ABF0-6D4FBD9E7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4DA-4ECF-ABF0-6D4FBD9E7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4DA-4ECF-ABF0-6D4FBD9E7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4DA-4ECF-ABF0-6D4FBD9E7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4DA-4ECF-ABF0-6D4FBD9E7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4DA-4ECF-ABF0-6D4FBD9E7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4DA-4ECF-ABF0-6D4FBD9E7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4DA-4ECF-ABF0-6D4FBD9E7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4DA-4ECF-ABF0-6D4FBD9E7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4DA-4ECF-ABF0-6D4FBD9E7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4DA-4ECF-ABF0-6D4FBD9E7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4DA-4ECF-ABF0-6D4FBD9E7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4DA-4ECF-ABF0-6D4FBD9E7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4DA-4ECF-ABF0-6D4FBD9E7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4DA-4ECF-ABF0-6D4FBD9E7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4DA-4ECF-ABF0-6D4FBD9E7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4DA-4ECF-ABF0-6D4FBD9E7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4DA-4ECF-ABF0-6D4FBD9E7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4DA-4ECF-ABF0-6D4FBD9E7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4DA-4ECF-ABF0-6D4FBD9E7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4DA-4ECF-ABF0-6D4FBD9E7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4DA-4ECF-ABF0-6D4FBD9E7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4DA-4ECF-ABF0-6D4FBD9E7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4DA-4ECF-ABF0-6D4FBD9E7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4DA-4ECF-ABF0-6D4FBD9E7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4DA-4ECF-ABF0-6D4FBD9E7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4DA-4ECF-ABF0-6D4FBD9E7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4DA-4ECF-ABF0-6D4FBD9E7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4DA-4ECF-ABF0-6D4FBD9E7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4DA-4ECF-ABF0-6D4FBD9E7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4DA-4ECF-ABF0-6D4FBD9E7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4DA-4ECF-ABF0-6D4FBD9E7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4DA-4ECF-ABF0-6D4FBD9E74A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CF8-41B8-BC95-C7846878D6B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CF8-41B8-BC95-C7846878D6B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F8-41B8-BC95-C7846878D6B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F8-41B8-BC95-C7846878D6B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F8-41B8-BC95-C7846878D6B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CF8-41B8-BC95-C7846878D6B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F8-41B8-BC95-C7846878D6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F8-41B8-BC95-C7846878D6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F8-41B8-BC95-C7846878D6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F8-41B8-BC95-C7846878D6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F8-41B8-BC95-C7846878D6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F8-41B8-BC95-C7846878D6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F8-41B8-BC95-C7846878D6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F8-41B8-BC95-C7846878D6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F8-41B8-BC95-C7846878D6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F8-41B8-BC95-C7846878D6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F8-41B8-BC95-C7846878D6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F8-41B8-BC95-C7846878D6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F8-41B8-BC95-C7846878D6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F8-41B8-BC95-C7846878D6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F8-41B8-BC95-C7846878D6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F8-41B8-BC95-C7846878D6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F8-41B8-BC95-C7846878D6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F8-41B8-BC95-C7846878D6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F8-41B8-BC95-C7846878D6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CF8-41B8-BC95-C7846878D6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CF8-41B8-BC95-C7846878D6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F8-41B8-BC95-C7846878D6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F8-41B8-BC95-C7846878D6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F8-41B8-BC95-C7846878D6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F8-41B8-BC95-C7846878D6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F8-41B8-BC95-C7846878D6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F8-41B8-BC95-C7846878D6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F8-41B8-BC95-C7846878D6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F8-41B8-BC95-C7846878D6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F8-41B8-BC95-C7846878D6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F8-41B8-BC95-C7846878D6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F8-41B8-BC95-C7846878D6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F8-41B8-BC95-C7846878D6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F8-41B8-BC95-C7846878D6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F8-41B8-BC95-C7846878D6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F8-41B8-BC95-C7846878D6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F8-41B8-BC95-C7846878D6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F8-41B8-BC95-C7846878D6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F8-41B8-BC95-C7846878D6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F8-41B8-BC95-C7846878D6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F8-41B8-BC95-C7846878D6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F8-41B8-BC95-C7846878D6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F8-41B8-BC95-C7846878D6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F8-41B8-BC95-C7846878D6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F8-41B8-BC95-C7846878D6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F8-41B8-BC95-C7846878D6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F8-41B8-BC95-C7846878D6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F8-41B8-BC95-C7846878D6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F8-41B8-BC95-C7846878D6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F8-41B8-BC95-C7846878D6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F8-41B8-BC95-C7846878D6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F8-41B8-BC95-C7846878D6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F8-41B8-BC95-C7846878D6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F8-41B8-BC95-C7846878D6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F8-41B8-BC95-C7846878D6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F8-41B8-BC95-C7846878D6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F8-41B8-BC95-C7846878D6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F8-41B8-BC95-C7846878D6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F8-41B8-BC95-C7846878D6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F8-41B8-BC95-C7846878D6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F8-41B8-BC95-C7846878D6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F8-41B8-BC95-C7846878D6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F8-41B8-BC95-C7846878D6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F8-41B8-BC95-C7846878D6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F8-41B8-BC95-C7846878D6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F8-41B8-BC95-C7846878D6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F8-41B8-BC95-C7846878D6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F8-41B8-BC95-C7846878D6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F8-41B8-BC95-C7846878D6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F8-41B8-BC95-C7846878D6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F8-41B8-BC95-C7846878D6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F8-41B8-BC95-C7846878D6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F8-41B8-BC95-C7846878D6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F8-41B8-BC95-C7846878D6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F8-41B8-BC95-C7846878D6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F8-41B8-BC95-C7846878D6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F8-41B8-BC95-C7846878D6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F8-41B8-BC95-C7846878D6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F8-41B8-BC95-C7846878D6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F8-41B8-BC95-C7846878D6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F8-41B8-BC95-C7846878D6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F8-41B8-BC95-C7846878D6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F8-41B8-BC95-C7846878D6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F8-41B8-BC95-C7846878D6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F8-41B8-BC95-C7846878D6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F8-41B8-BC95-C7846878D6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F8-41B8-BC95-C7846878D6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F8-41B8-BC95-C7846878D6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F8-41B8-BC95-C7846878D6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F8-41B8-BC95-C7846878D6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CF8-41B8-BC95-C7846878D6B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CF8-41B8-BC95-C7846878D6B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CF8-41B8-BC95-C7846878D6B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CF8-41B8-BC95-C7846878D6B3}"/>
              </c:ext>
            </c:extLst>
          </c:dPt>
          <c:dPt>
            <c:idx val="3"/>
            <c:bubble3D val="0"/>
            <c:extLst>
              <c:ext xmlns:c16="http://schemas.microsoft.com/office/drawing/2014/chart" uri="{C3380CC4-5D6E-409C-BE32-E72D297353CC}">
                <c16:uniqueId val="{00000063-ACF8-41B8-BC95-C7846878D6B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F8-41B8-BC95-C7846878D6B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CF8-41B8-BC95-C7846878D6B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F8-41B8-BC95-C7846878D6B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F8-41B8-BC95-C7846878D6B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F8-41B8-BC95-C7846878D6B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F8-41B8-BC95-C7846878D6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F8-41B8-BC95-C7846878D6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F8-41B8-BC95-C7846878D6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F8-41B8-BC95-C7846878D6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F8-41B8-BC95-C7846878D6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F8-41B8-BC95-C7846878D6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F8-41B8-BC95-C7846878D6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F8-41B8-BC95-C7846878D6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F8-41B8-BC95-C7846878D6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F8-41B8-BC95-C7846878D6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F8-41B8-BC95-C7846878D6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F8-41B8-BC95-C7846878D6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F8-41B8-BC95-C7846878D6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F8-41B8-BC95-C7846878D6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F8-41B8-BC95-C7846878D6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F8-41B8-BC95-C7846878D6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F8-41B8-BC95-C7846878D6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F8-41B8-BC95-C7846878D6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F8-41B8-BC95-C7846878D6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CF8-41B8-BC95-C7846878D6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F8-41B8-BC95-C7846878D6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F8-41B8-BC95-C7846878D6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F8-41B8-BC95-C7846878D6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F8-41B8-BC95-C7846878D6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F8-41B8-BC95-C7846878D6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F8-41B8-BC95-C7846878D6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F8-41B8-BC95-C7846878D6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F8-41B8-BC95-C7846878D6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F8-41B8-BC95-C7846878D6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F8-41B8-BC95-C7846878D6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F8-41B8-BC95-C7846878D6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F8-41B8-BC95-C7846878D6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F8-41B8-BC95-C7846878D6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F8-41B8-BC95-C7846878D6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F8-41B8-BC95-C7846878D6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F8-41B8-BC95-C7846878D6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F8-41B8-BC95-C7846878D6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F8-41B8-BC95-C7846878D6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F8-41B8-BC95-C7846878D6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F8-41B8-BC95-C7846878D6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F8-41B8-BC95-C7846878D6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F8-41B8-BC95-C7846878D6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F8-41B8-BC95-C7846878D6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F8-41B8-BC95-C7846878D6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F8-41B8-BC95-C7846878D6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F8-41B8-BC95-C7846878D6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F8-41B8-BC95-C7846878D6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F8-41B8-BC95-C7846878D6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F8-41B8-BC95-C7846878D6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F8-41B8-BC95-C7846878D6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F8-41B8-BC95-C7846878D6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F8-41B8-BC95-C7846878D6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F8-41B8-BC95-C7846878D6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F8-41B8-BC95-C7846878D6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F8-41B8-BC95-C7846878D6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F8-41B8-BC95-C7846878D6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F8-41B8-BC95-C7846878D6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F8-41B8-BC95-C7846878D6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F8-41B8-BC95-C7846878D6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F8-41B8-BC95-C7846878D6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F8-41B8-BC95-C7846878D6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F8-41B8-BC95-C7846878D6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F8-41B8-BC95-C7846878D6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F8-41B8-BC95-C7846878D6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F8-41B8-BC95-C7846878D6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F8-41B8-BC95-C7846878D6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F8-41B8-BC95-C7846878D6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F8-41B8-BC95-C7846878D6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F8-41B8-BC95-C7846878D6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F8-41B8-BC95-C7846878D6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F8-41B8-BC95-C7846878D6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F8-41B8-BC95-C7846878D6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F8-41B8-BC95-C7846878D6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F8-41B8-BC95-C7846878D6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F8-41B8-BC95-C7846878D6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F8-41B8-BC95-C7846878D6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F8-41B8-BC95-C7846878D6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F8-41B8-BC95-C7846878D6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F8-41B8-BC95-C7846878D6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F8-41B8-BC95-C7846878D6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F8-41B8-BC95-C7846878D6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F8-41B8-BC95-C7846878D6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F8-41B8-BC95-C7846878D6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F8-41B8-BC95-C7846878D6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F8-41B8-BC95-C7846878D6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F8-41B8-BC95-C7846878D6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F8-41B8-BC95-C7846878D6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F8-41B8-BC95-C7846878D6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F8-41B8-BC95-C7846878D6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F8-41B8-BC95-C7846878D6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CF8-41B8-BC95-C7846878D6B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CF8-41B8-BC95-C7846878D6B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CF8-41B8-BC95-C7846878D6B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F8-41B8-BC95-C7846878D6B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F8-41B8-BC95-C7846878D6B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F8-41B8-BC95-C7846878D6B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F8-41B8-BC95-C7846878D6B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F8-41B8-BC95-C7846878D6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F8-41B8-BC95-C7846878D6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F8-41B8-BC95-C7846878D6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F8-41B8-BC95-C7846878D6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F8-41B8-BC95-C7846878D6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F8-41B8-BC95-C7846878D6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F8-41B8-BC95-C7846878D6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F8-41B8-BC95-C7846878D6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F8-41B8-BC95-C7846878D6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F8-41B8-BC95-C7846878D6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F8-41B8-BC95-C7846878D6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F8-41B8-BC95-C7846878D6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F8-41B8-BC95-C7846878D6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F8-41B8-BC95-C7846878D6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F8-41B8-BC95-C7846878D6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F8-41B8-BC95-C7846878D6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F8-41B8-BC95-C7846878D6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F8-41B8-BC95-C7846878D6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F8-41B8-BC95-C7846878D6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F8-41B8-BC95-C7846878D6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F8-41B8-BC95-C7846878D6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F8-41B8-BC95-C7846878D6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F8-41B8-BC95-C7846878D6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F8-41B8-BC95-C7846878D6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F8-41B8-BC95-C7846878D6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F8-41B8-BC95-C7846878D6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F8-41B8-BC95-C7846878D6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F8-41B8-BC95-C7846878D6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F8-41B8-BC95-C7846878D6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F8-41B8-BC95-C7846878D6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F8-41B8-BC95-C7846878D6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F8-41B8-BC95-C7846878D6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F8-41B8-BC95-C7846878D6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F8-41B8-BC95-C7846878D6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F8-41B8-BC95-C7846878D6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F8-41B8-BC95-C7846878D6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F8-41B8-BC95-C7846878D6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F8-41B8-BC95-C7846878D6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F8-41B8-BC95-C7846878D6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F8-41B8-BC95-C7846878D6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F8-41B8-BC95-C7846878D6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F8-41B8-BC95-C7846878D6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F8-41B8-BC95-C7846878D6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F8-41B8-BC95-C7846878D6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F8-41B8-BC95-C7846878D6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F8-41B8-BC95-C7846878D6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F8-41B8-BC95-C7846878D6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F8-41B8-BC95-C7846878D6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F8-41B8-BC95-C7846878D6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F8-41B8-BC95-C7846878D6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F8-41B8-BC95-C7846878D6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F8-41B8-BC95-C7846878D6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F8-41B8-BC95-C7846878D6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F8-41B8-BC95-C7846878D6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F8-41B8-BC95-C7846878D6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F8-41B8-BC95-C7846878D6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F8-41B8-BC95-C7846878D6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F8-41B8-BC95-C7846878D6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F8-41B8-BC95-C7846878D6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F8-41B8-BC95-C7846878D6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F8-41B8-BC95-C7846878D6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F8-41B8-BC95-C7846878D6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F8-41B8-BC95-C7846878D6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F8-41B8-BC95-C7846878D6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F8-41B8-BC95-C7846878D6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F8-41B8-BC95-C7846878D6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F8-41B8-BC95-C7846878D6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F8-41B8-BC95-C7846878D6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F8-41B8-BC95-C7846878D6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F8-41B8-BC95-C7846878D6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F8-41B8-BC95-C7846878D6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F8-41B8-BC95-C7846878D6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F8-41B8-BC95-C7846878D6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F8-41B8-BC95-C7846878D6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F8-41B8-BC95-C7846878D6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F8-41B8-BC95-C7846878D6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F8-41B8-BC95-C7846878D6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F8-41B8-BC95-C7846878D6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F8-41B8-BC95-C7846878D6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F8-41B8-BC95-C7846878D6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F8-41B8-BC95-C7846878D6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F8-41B8-BC95-C7846878D6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F8-41B8-BC95-C7846878D6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F8-41B8-BC95-C7846878D6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F8-41B8-BC95-C7846878D6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F8-41B8-BC95-C7846878D6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F8-41B8-BC95-C7846878D6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F8-41B8-BC95-C7846878D6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F8-41B8-BC95-C7846878D6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F8-41B8-BC95-C7846878D6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CF8-41B8-BC95-C7846878D6B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8C7-44BC-B354-48A849BEFAAE}"/>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98.7</c:v>
                </c:pt>
                <c:pt idx="19">
                  <c:v>98.7</c:v>
                </c:pt>
                <c:pt idx="20">
                  <c:v>98.7</c:v>
                </c:pt>
                <c:pt idx="21">
                  <c:v>98.7</c:v>
                </c:pt>
                <c:pt idx="22">
                  <c:v>98.7</c:v>
                </c:pt>
                <c:pt idx="23">
                  <c:v>98.7</c:v>
                </c:pt>
                <c:pt idx="24">
                  <c:v>98.7</c:v>
                </c:pt>
                <c:pt idx="25">
                  <c:v>98.7</c:v>
                </c:pt>
              </c:numCache>
            </c:numRef>
          </c:yVal>
          <c:smooth val="0"/>
          <c:extLst>
            <c:ext xmlns:c16="http://schemas.microsoft.com/office/drawing/2014/chart" uri="{C3380CC4-5D6E-409C-BE32-E72D297353CC}">
              <c16:uniqueId val="{00000001-88C7-44BC-B354-48A849BEFAAE}"/>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C7-44BC-B354-48A849BEFAA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C7-44BC-B354-48A849BEFAA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C7-44BC-B354-48A849BEFAA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C7-44BC-B354-48A849BEFAA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C7-44BC-B354-48A849BEFAA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C7-44BC-B354-48A849BEFA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C7-44BC-B354-48A849BEFA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C7-44BC-B354-48A849BEFA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C7-44BC-B354-48A849BEFA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C7-44BC-B354-48A849BEFA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C7-44BC-B354-48A849BEFA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C7-44BC-B354-48A849BEFA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C7-44BC-B354-48A849BEFA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C7-44BC-B354-48A849BEFA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C7-44BC-B354-48A849BEFA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C7-44BC-B354-48A849BEFA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C7-44BC-B354-48A849BEFA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C7-44BC-B354-48A849BEFA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C7-44BC-B354-48A849BEFA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C7-44BC-B354-48A849BEFA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C7-44BC-B354-48A849BEFA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C7-44BC-B354-48A849BEFA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8C7-44BC-B354-48A849BEFA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8C7-44BC-B354-48A849BEFA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C7-44BC-B354-48A849BEFA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C7-44BC-B354-48A849BEFA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C7-44BC-B354-48A849BEFA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C7-44BC-B354-48A849BEFA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C7-44BC-B354-48A849BEFA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C7-44BC-B354-48A849BEFA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C7-44BC-B354-48A849BEFA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C7-44BC-B354-48A849BEFA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C7-44BC-B354-48A849BEFA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C7-44BC-B354-48A849BEFA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C7-44BC-B354-48A849BEFA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C7-44BC-B354-48A849BEFA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C7-44BC-B354-48A849BEFA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C7-44BC-B354-48A849BEFA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C7-44BC-B354-48A849BEFA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C7-44BC-B354-48A849BEFA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C7-44BC-B354-48A849BEFA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C7-44BC-B354-48A849BEFA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C7-44BC-B354-48A849BEFA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C7-44BC-B354-48A849BEFA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C7-44BC-B354-48A849BEFA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C7-44BC-B354-48A849BEFA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C7-44BC-B354-48A849BEFA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C7-44BC-B354-48A849BEFA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C7-44BC-B354-48A849BEFA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C7-44BC-B354-48A849BEFA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C7-44BC-B354-48A849BEFA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C7-44BC-B354-48A849BEFA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C7-44BC-B354-48A849BEFA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C7-44BC-B354-48A849BEFA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C7-44BC-B354-48A849BEFA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C7-44BC-B354-48A849BEFA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C7-44BC-B354-48A849BEFA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C7-44BC-B354-48A849BEFA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C7-44BC-B354-48A849BEFA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C7-44BC-B354-48A849BEFA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C7-44BC-B354-48A849BEFA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C7-44BC-B354-48A849BEFA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C7-44BC-B354-48A849BEFA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C7-44BC-B354-48A849BEFA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C7-44BC-B354-48A849BEFA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C7-44BC-B354-48A849BEFA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C7-44BC-B354-48A849BEFA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C7-44BC-B354-48A849BEFA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C7-44BC-B354-48A849BEFA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C7-44BC-B354-48A849BEFA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C7-44BC-B354-48A849BEFA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C7-44BC-B354-48A849BEFA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C7-44BC-B354-48A849BEFA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C7-44BC-B354-48A849BEFA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C7-44BC-B354-48A849BEFA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C7-44BC-B354-48A849BEFA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C7-44BC-B354-48A849BEFA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C7-44BC-B354-48A849BEFA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C7-44BC-B354-48A849BEFA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C7-44BC-B354-48A849BEFA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C7-44BC-B354-48A849BEFA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C7-44BC-B354-48A849BEFA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C7-44BC-B354-48A849BEFA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C7-44BC-B354-48A849BEFA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C7-44BC-B354-48A849BEFA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C7-44BC-B354-48A849BEFA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C7-44BC-B354-48A849BEFA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C7-44BC-B354-48A849BEFA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C7-44BC-B354-48A849BEFA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C7-44BC-B354-48A849BEFA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C7-44BC-B354-48A849BEFA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C7-44BC-B354-48A849BEFA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C7-44BC-B354-48A849BEFA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8C7-44BC-B354-48A849BEFA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8C7-44BC-B354-48A849BEFA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98.727272727272734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8C7-44BC-B354-48A849BEFAAE}"/>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8C7-44BC-B354-48A849BEFAAE}"/>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8C7-44BC-B354-48A849BEFAAE}"/>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8C7-44BC-B354-48A849BEFAAE}"/>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8C7-44BC-B354-48A849BEFAAE}"/>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8C7-44BC-B354-48A849BEFAAE}"/>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8C7-44BC-B354-48A849BEFAAE}"/>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8C7-44BC-B354-48A849BEFAAE}"/>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8C7-44BC-B354-48A849BEFAAE}"/>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8C7-44BC-B354-48A849BEFAAE}"/>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8C7-44BC-B354-48A849BEFAAE}"/>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8C7-44BC-B354-48A849BEFAAE}"/>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8C7-44BC-B354-48A849BEFAAE}"/>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8C7-44BC-B354-48A849BEFAAE}"/>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8C7-44BC-B354-48A849BEFAAE}"/>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8C7-44BC-B354-48A849BEFAAE}"/>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8C7-44BC-B354-48A849BEFAAE}"/>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8C7-44BC-B354-48A849BEFAAE}"/>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8C7-44BC-B354-48A849BEFAAE}"/>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8C7-44BC-B354-48A849BEFAAE}"/>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8C7-44BC-B354-48A849BEFAAE}"/>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8C7-44BC-B354-48A849BEFAAE}"/>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8C7-44BC-B354-48A849BEFAAE}"/>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8C7-44BC-B354-48A849BEFAAE}"/>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8C7-44BC-B354-48A849BEFAAE}"/>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8C7-44BC-B354-48A849BEFAAE}"/>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8C7-44BC-B354-48A849BEFAAE}"/>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8C7-44BC-B354-48A849BEFAAE}"/>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8C7-44BC-B354-48A849BEFAAE}"/>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8C7-44BC-B354-48A849BEFAAE}"/>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8C7-44BC-B354-48A849BEFAAE}"/>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8C7-44BC-B354-48A849BEFAAE}"/>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8C7-44BC-B354-48A849BEFAAE}"/>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8C7-44BC-B354-48A849BEFAAE}"/>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8C7-44BC-B354-48A849BEFAAE}"/>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8C7-44BC-B354-48A849BEFAAE}"/>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8C7-44BC-B354-48A849BEFAAE}"/>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8C7-44BC-B354-48A849BEFAAE}"/>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8C7-44BC-B354-48A849BEFAAE}"/>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8C7-44BC-B354-48A849BEFAAE}"/>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8C7-44BC-B354-48A849BEFAAE}"/>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8C7-44BC-B354-48A849BEFAAE}"/>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8C7-44BC-B354-48A849BEFAAE}"/>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8C7-44BC-B354-48A849BEFAAE}"/>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8C7-44BC-B354-48A849BEFAAE}"/>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8C7-44BC-B354-48A849BEFAAE}"/>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8C7-44BC-B354-48A849BEFAAE}"/>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8C7-44BC-B354-48A849BEFA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98.7</c:v>
                </c:pt>
                <c:pt idx="11">
                  <c:v>98.7</c:v>
                </c:pt>
                <c:pt idx="12">
                  <c:v>98.7</c:v>
                </c:pt>
                <c:pt idx="13">
                  <c:v>98.7</c:v>
                </c:pt>
                <c:pt idx="14">
                  <c:v>98.7</c:v>
                </c:pt>
                <c:pt idx="15">
                  <c:v>98.7</c:v>
                </c:pt>
                <c:pt idx="16">
                  <c:v>98.7</c:v>
                </c:pt>
                <c:pt idx="17">
                  <c:v>98.7</c:v>
                </c:pt>
                <c:pt idx="18">
                  <c:v>98.7</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88C7-44BC-B354-48A849BEFAAE}"/>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8C7-44BC-B354-48A849BEFAA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8C7-44BC-B354-48A849BEFAA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8C7-44BC-B354-48A849BEFAA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8C7-44BC-B354-48A849BEFAA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8C7-44BC-B354-48A849BEFAA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8C7-44BC-B354-48A849BEFA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8C7-44BC-B354-48A849BEFA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8C7-44BC-B354-48A849BEFA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8C7-44BC-B354-48A849BEFA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8C7-44BC-B354-48A849BEFA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8C7-44BC-B354-48A849BEFA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8C7-44BC-B354-48A849BEFA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8C7-44BC-B354-48A849BEFA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8C7-44BC-B354-48A849BEFA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8C7-44BC-B354-48A849BEFA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8C7-44BC-B354-48A849BEFA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8C7-44BC-B354-48A849BEFA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8C7-44BC-B354-48A849BEFA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8C7-44BC-B354-48A849BEFA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8C7-44BC-B354-48A849BEFA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8C7-44BC-B354-48A849BEFA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8C7-44BC-B354-48A849BEFA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8C7-44BC-B354-48A849BEFA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8C7-44BC-B354-48A849BEFA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C7-44BC-B354-48A849BEFA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C7-44BC-B354-48A849BEFA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C7-44BC-B354-48A849BEFA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C7-44BC-B354-48A849BEFA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C7-44BC-B354-48A849BEFA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C7-44BC-B354-48A849BEFA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C7-44BC-B354-48A849BEFA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C7-44BC-B354-48A849BEFA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C7-44BC-B354-48A849BEFA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C7-44BC-B354-48A849BEFA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C7-44BC-B354-48A849BEFA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C7-44BC-B354-48A849BEFA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C7-44BC-B354-48A849BEFA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C7-44BC-B354-48A849BEFA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C7-44BC-B354-48A849BEFA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C7-44BC-B354-48A849BEFA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C7-44BC-B354-48A849BEFA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C7-44BC-B354-48A849BEFA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C7-44BC-B354-48A849BEFA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C7-44BC-B354-48A849BEFA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C7-44BC-B354-48A849BEFA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C7-44BC-B354-48A849BEFA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C7-44BC-B354-48A849BEFA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8C7-44BC-B354-48A849BEFA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8C7-44BC-B354-48A849BEFA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8C7-44BC-B354-48A849BEFA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8C7-44BC-B354-48A849BEFA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8C7-44BC-B354-48A849BEFA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8C7-44BC-B354-48A849BEFA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8C7-44BC-B354-48A849BEFA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8C7-44BC-B354-48A849BEFA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8C7-44BC-B354-48A849BEFA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8C7-44BC-B354-48A849BEFA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8C7-44BC-B354-48A849BEFA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8C7-44BC-B354-48A849BEFA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8C7-44BC-B354-48A849BEFA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8C7-44BC-B354-48A849BEFA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8C7-44BC-B354-48A849BEFA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8C7-44BC-B354-48A849BEFA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8C7-44BC-B354-48A849BEFA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8C7-44BC-B354-48A849BEFA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8C7-44BC-B354-48A849BEFA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8C7-44BC-B354-48A849BEFA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8C7-44BC-B354-48A849BEFA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8C7-44BC-B354-48A849BEFA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8C7-44BC-B354-48A849BEFA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8C7-44BC-B354-48A849BEFA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8C7-44BC-B354-48A849BEFA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8C7-44BC-B354-48A849BEFA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8C7-44BC-B354-48A849BEFA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C7-44BC-B354-48A849BEFA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C7-44BC-B354-48A849BEFA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C7-44BC-B354-48A849BEFA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C7-44BC-B354-48A849BEFA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C7-44BC-B354-48A849BEFA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C7-44BC-B354-48A849BEFA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C7-44BC-B354-48A849BEFA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C7-44BC-B354-48A849BEFA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C7-44BC-B354-48A849BEFA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C7-44BC-B354-48A849BEFA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C7-44BC-B354-48A849BEFA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C7-44BC-B354-48A849BEFA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C7-44BC-B354-48A849BEFA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C7-44BC-B354-48A849BEFA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C7-44BC-B354-48A849BEFA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C7-44BC-B354-48A849BEFA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C7-44BC-B354-48A849BEFA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C7-44BC-B354-48A849BEFA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C7-44BC-B354-48A849BEFA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C7-44BC-B354-48A849BEFA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C7-44BC-B354-48A849BEFA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98.74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8C7-44BC-B354-48A849BEFAAE}"/>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11.6</c:v>
                </c:pt>
                <c:pt idx="9">
                  <c:v>11.6</c:v>
                </c:pt>
                <c:pt idx="10">
                  <c:v>11.6</c:v>
                </c:pt>
                <c:pt idx="11">
                  <c:v>11.6</c:v>
                </c:pt>
                <c:pt idx="12">
                  <c:v>11.6</c:v>
                </c:pt>
                <c:pt idx="13">
                  <c:v>19.7</c:v>
                </c:pt>
                <c:pt idx="14">
                  <c:v>27.9</c:v>
                </c:pt>
                <c:pt idx="15">
                  <c:v>36</c:v>
                </c:pt>
                <c:pt idx="16">
                  <c:v>44.1</c:v>
                </c:pt>
                <c:pt idx="17">
                  <c:v>52.3</c:v>
                </c:pt>
                <c:pt idx="18">
                  <c:v>60.4</c:v>
                </c:pt>
                <c:pt idx="19">
                  <c:v>68.599999999999994</c:v>
                </c:pt>
                <c:pt idx="20">
                  <c:v>76.7</c:v>
                </c:pt>
                <c:pt idx="21">
                  <c:v>84.9</c:v>
                </c:pt>
                <c:pt idx="22">
                  <c:v>93</c:v>
                </c:pt>
                <c:pt idx="23">
                  <c:v>98.7</c:v>
                </c:pt>
                <c:pt idx="24">
                  <c:v>98.7</c:v>
                </c:pt>
                <c:pt idx="25">
                  <c:v>98.7</c:v>
                </c:pt>
              </c:numCache>
            </c:numRef>
          </c:yVal>
          <c:smooth val="0"/>
          <c:extLst>
            <c:ext xmlns:c16="http://schemas.microsoft.com/office/drawing/2014/chart" uri="{C3380CC4-5D6E-409C-BE32-E72D297353CC}">
              <c16:uniqueId val="{000000F2-88C7-44BC-B354-48A849BEFAAE}"/>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8C7-44BC-B354-48A849BEFAA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8C7-44BC-B354-48A849BEFAA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8C7-44BC-B354-48A849BEFAA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8C7-44BC-B354-48A849BEFAA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8C7-44BC-B354-48A849BEFAA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8C7-44BC-B354-48A849BEFA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8C7-44BC-B354-48A849BEFA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8C7-44BC-B354-48A849BEFA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8C7-44BC-B354-48A849BEFA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8C7-44BC-B354-48A849BEFA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8C7-44BC-B354-48A849BEFA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8C7-44BC-B354-48A849BEFA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8C7-44BC-B354-48A849BEFA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8C7-44BC-B354-48A849BEFA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8C7-44BC-B354-48A849BEFA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8C7-44BC-B354-48A849BEFA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8C7-44BC-B354-48A849BEFA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8C7-44BC-B354-48A849BEFA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8C7-44BC-B354-48A849BEFA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8C7-44BC-B354-48A849BEFA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8C7-44BC-B354-48A849BEFA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8C7-44BC-B354-48A849BEFA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8C7-44BC-B354-48A849BEFA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8C7-44BC-B354-48A849BEFA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C7-44BC-B354-48A849BEFA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C7-44BC-B354-48A849BEFA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C7-44BC-B354-48A849BEFA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C7-44BC-B354-48A849BEFA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C7-44BC-B354-48A849BEFA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C7-44BC-B354-48A849BEFA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C7-44BC-B354-48A849BEFA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C7-44BC-B354-48A849BEFA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C7-44BC-B354-48A849BEFA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C7-44BC-B354-48A849BEFA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C7-44BC-B354-48A849BEFA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C7-44BC-B354-48A849BEFA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C7-44BC-B354-48A849BEFA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C7-44BC-B354-48A849BEFA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C7-44BC-B354-48A849BEFA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C7-44BC-B354-48A849BEFA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C7-44BC-B354-48A849BEFA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C7-44BC-B354-48A849BEFA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C7-44BC-B354-48A849BEFA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C7-44BC-B354-48A849BEFA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C7-44BC-B354-48A849BEFA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C7-44BC-B354-48A849BEFA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C7-44BC-B354-48A849BEFA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8C7-44BC-B354-48A849BEFA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8C7-44BC-B354-48A849BEFA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8C7-44BC-B354-48A849BEFA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8C7-44BC-B354-48A849BEFA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8C7-44BC-B354-48A849BEFA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8C7-44BC-B354-48A849BEFA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8C7-44BC-B354-48A849BEFA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8C7-44BC-B354-48A849BEFA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8C7-44BC-B354-48A849BEFA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8C7-44BC-B354-48A849BEFA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8C7-44BC-B354-48A849BEFA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8C7-44BC-B354-48A849BEFA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8C7-44BC-B354-48A849BEFA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8C7-44BC-B354-48A849BEFA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8C7-44BC-B354-48A849BEFA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8C7-44BC-B354-48A849BEFA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8C7-44BC-B354-48A849BEFA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8C7-44BC-B354-48A849BEFA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8C7-44BC-B354-48A849BEFA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8C7-44BC-B354-48A849BEFA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8C7-44BC-B354-48A849BEFA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8C7-44BC-B354-48A849BEFA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8C7-44BC-B354-48A849BEFA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8C7-44BC-B354-48A849BEFA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8C7-44BC-B354-48A849BEFA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8C7-44BC-B354-48A849BEFA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8C7-44BC-B354-48A849BEFA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8C7-44BC-B354-48A849BEFA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8C7-44BC-B354-48A849BEFA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8C7-44BC-B354-48A849BEFA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8C7-44BC-B354-48A849BEFA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8C7-44BC-B354-48A849BEFA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8C7-44BC-B354-48A849BEFA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8C7-44BC-B354-48A849BEFA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8C7-44BC-B354-48A849BEFA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8C7-44BC-B354-48A849BEFA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8C7-44BC-B354-48A849BEFA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8C7-44BC-B354-48A849BEFA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8C7-44BC-B354-48A849BEFA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8C7-44BC-B354-48A849BEFA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8C7-44BC-B354-48A849BEFA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8C7-44BC-B354-48A849BEFA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8C7-44BC-B354-48A849BEFA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8C7-44BC-B354-48A849BEFA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8C7-44BC-B354-48A849BEFA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8C7-44BC-B354-48A849BEFA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8C7-44BC-B354-48A849BEFA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8C7-44BC-B354-48A849BEFA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25.41</c:v>
                </c:pt>
                <c:pt idx="2">
                  <c:v>99.5</c:v>
                </c:pt>
                <c:pt idx="3">
                  <c:v>98.727272727272734</c:v>
                </c:pt>
                <c:pt idx="4">
                  <c:v>99.5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8C7-44BC-B354-48A849BEFAAE}"/>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814-4652-BE5A-45B83DD83972}"/>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814-4652-BE5A-45B83DD83972}"/>
              </c:ext>
            </c:extLst>
          </c:dPt>
          <c:dPt>
            <c:idx val="3"/>
            <c:bubble3D val="0"/>
            <c:extLst>
              <c:ext xmlns:c16="http://schemas.microsoft.com/office/drawing/2014/chart" uri="{C3380CC4-5D6E-409C-BE32-E72D297353CC}">
                <c16:uniqueId val="{00000002-6814-4652-BE5A-45B83DD8397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14-4652-BE5A-45B83DD83972}"/>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814-4652-BE5A-45B83DD8397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14-4652-BE5A-45B83DD8397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14-4652-BE5A-45B83DD8397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14-4652-BE5A-45B83DD8397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14-4652-BE5A-45B83DD839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14-4652-BE5A-45B83DD839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14-4652-BE5A-45B83DD839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14-4652-BE5A-45B83DD839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14-4652-BE5A-45B83DD839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14-4652-BE5A-45B83DD839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14-4652-BE5A-45B83DD839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14-4652-BE5A-45B83DD839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14-4652-BE5A-45B83DD839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14-4652-BE5A-45B83DD839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14-4652-BE5A-45B83DD839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14-4652-BE5A-45B83DD839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14-4652-BE5A-45B83DD839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14-4652-BE5A-45B83DD839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14-4652-BE5A-45B83DD839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14-4652-BE5A-45B83DD839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14-4652-BE5A-45B83DD839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14-4652-BE5A-45B83DD839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14-4652-BE5A-45B83DD839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814-4652-BE5A-45B83DD839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14-4652-BE5A-45B83DD839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14-4652-BE5A-45B83DD839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14-4652-BE5A-45B83DD839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14-4652-BE5A-45B83DD839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14-4652-BE5A-45B83DD839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14-4652-BE5A-45B83DD839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14-4652-BE5A-45B83DD839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14-4652-BE5A-45B83DD839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14-4652-BE5A-45B83DD839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14-4652-BE5A-45B83DD839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14-4652-BE5A-45B83DD839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14-4652-BE5A-45B83DD839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14-4652-BE5A-45B83DD839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14-4652-BE5A-45B83DD839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14-4652-BE5A-45B83DD839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14-4652-BE5A-45B83DD839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14-4652-BE5A-45B83DD839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14-4652-BE5A-45B83DD839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14-4652-BE5A-45B83DD839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14-4652-BE5A-45B83DD839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14-4652-BE5A-45B83DD839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14-4652-BE5A-45B83DD839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14-4652-BE5A-45B83DD839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14-4652-BE5A-45B83DD839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14-4652-BE5A-45B83DD839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14-4652-BE5A-45B83DD839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14-4652-BE5A-45B83DD839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14-4652-BE5A-45B83DD839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14-4652-BE5A-45B83DD839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14-4652-BE5A-45B83DD839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14-4652-BE5A-45B83DD839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14-4652-BE5A-45B83DD839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14-4652-BE5A-45B83DD839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14-4652-BE5A-45B83DD839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14-4652-BE5A-45B83DD839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14-4652-BE5A-45B83DD839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14-4652-BE5A-45B83DD839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14-4652-BE5A-45B83DD839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14-4652-BE5A-45B83DD839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14-4652-BE5A-45B83DD839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14-4652-BE5A-45B83DD839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14-4652-BE5A-45B83DD839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14-4652-BE5A-45B83DD839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14-4652-BE5A-45B83DD839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14-4652-BE5A-45B83DD839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14-4652-BE5A-45B83DD839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14-4652-BE5A-45B83DD839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14-4652-BE5A-45B83DD839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14-4652-BE5A-45B83DD839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14-4652-BE5A-45B83DD839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14-4652-BE5A-45B83DD839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14-4652-BE5A-45B83DD839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14-4652-BE5A-45B83DD839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14-4652-BE5A-45B83DD839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14-4652-BE5A-45B83DD839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14-4652-BE5A-45B83DD839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14-4652-BE5A-45B83DD839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14-4652-BE5A-45B83DD839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14-4652-BE5A-45B83DD839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14-4652-BE5A-45B83DD839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14-4652-BE5A-45B83DD839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14-4652-BE5A-45B83DD839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14-4652-BE5A-45B83DD839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14-4652-BE5A-45B83DD839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14-4652-BE5A-45B83DD839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14-4652-BE5A-45B83DD839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14-4652-BE5A-45B83DD839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14-4652-BE5A-45B83DD839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14-4652-BE5A-45B83DD839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14-4652-BE5A-45B83DD839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814-4652-BE5A-45B83DD83972}"/>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814-4652-BE5A-45B83DD8397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14-4652-BE5A-45B83DD83972}"/>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14-4652-BE5A-45B83DD8397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14-4652-BE5A-45B83DD8397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14-4652-BE5A-45B83DD8397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14-4652-BE5A-45B83DD8397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14-4652-BE5A-45B83DD839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14-4652-BE5A-45B83DD839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14-4652-BE5A-45B83DD839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14-4652-BE5A-45B83DD839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14-4652-BE5A-45B83DD839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14-4652-BE5A-45B83DD839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14-4652-BE5A-45B83DD839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14-4652-BE5A-45B83DD839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14-4652-BE5A-45B83DD839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14-4652-BE5A-45B83DD839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14-4652-BE5A-45B83DD839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14-4652-BE5A-45B83DD839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14-4652-BE5A-45B83DD839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14-4652-BE5A-45B83DD839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14-4652-BE5A-45B83DD839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14-4652-BE5A-45B83DD839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14-4652-BE5A-45B83DD839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14-4652-BE5A-45B83DD839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14-4652-BE5A-45B83DD839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14-4652-BE5A-45B83DD839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14-4652-BE5A-45B83DD839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14-4652-BE5A-45B83DD839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14-4652-BE5A-45B83DD839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14-4652-BE5A-45B83DD839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14-4652-BE5A-45B83DD839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14-4652-BE5A-45B83DD839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14-4652-BE5A-45B83DD839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14-4652-BE5A-45B83DD839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14-4652-BE5A-45B83DD839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14-4652-BE5A-45B83DD839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14-4652-BE5A-45B83DD839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14-4652-BE5A-45B83DD839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14-4652-BE5A-45B83DD839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14-4652-BE5A-45B83DD839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14-4652-BE5A-45B83DD839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14-4652-BE5A-45B83DD839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14-4652-BE5A-45B83DD839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14-4652-BE5A-45B83DD839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14-4652-BE5A-45B83DD839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14-4652-BE5A-45B83DD839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14-4652-BE5A-45B83DD839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14-4652-BE5A-45B83DD839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14-4652-BE5A-45B83DD839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14-4652-BE5A-45B83DD839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14-4652-BE5A-45B83DD839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14-4652-BE5A-45B83DD839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14-4652-BE5A-45B83DD839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14-4652-BE5A-45B83DD839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14-4652-BE5A-45B83DD839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14-4652-BE5A-45B83DD839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14-4652-BE5A-45B83DD839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14-4652-BE5A-45B83DD839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14-4652-BE5A-45B83DD839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14-4652-BE5A-45B83DD839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14-4652-BE5A-45B83DD839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14-4652-BE5A-45B83DD839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14-4652-BE5A-45B83DD839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14-4652-BE5A-45B83DD839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14-4652-BE5A-45B83DD839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14-4652-BE5A-45B83DD839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14-4652-BE5A-45B83DD839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14-4652-BE5A-45B83DD839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14-4652-BE5A-45B83DD839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14-4652-BE5A-45B83DD839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14-4652-BE5A-45B83DD839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14-4652-BE5A-45B83DD839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14-4652-BE5A-45B83DD839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14-4652-BE5A-45B83DD839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14-4652-BE5A-45B83DD839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14-4652-BE5A-45B83DD839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14-4652-BE5A-45B83DD839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14-4652-BE5A-45B83DD839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14-4652-BE5A-45B83DD839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14-4652-BE5A-45B83DD839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14-4652-BE5A-45B83DD839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14-4652-BE5A-45B83DD839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14-4652-BE5A-45B83DD839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14-4652-BE5A-45B83DD839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14-4652-BE5A-45B83DD839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14-4652-BE5A-45B83DD839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14-4652-BE5A-45B83DD839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14-4652-BE5A-45B83DD839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14-4652-BE5A-45B83DD839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14-4652-BE5A-45B83DD839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14-4652-BE5A-45B83DD839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14-4652-BE5A-45B83DD839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14-4652-BE5A-45B83DD839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14-4652-BE5A-45B83DD839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14-4652-BE5A-45B83DD839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14-4652-BE5A-45B83DD839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14-4652-BE5A-45B83DD8397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814-4652-BE5A-45B83DD8397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814-4652-BE5A-45B83DD83972}"/>
              </c:ext>
            </c:extLst>
          </c:dPt>
          <c:dPt>
            <c:idx val="3"/>
            <c:bubble3D val="0"/>
            <c:extLst>
              <c:ext xmlns:c16="http://schemas.microsoft.com/office/drawing/2014/chart" uri="{C3380CC4-5D6E-409C-BE32-E72D297353CC}">
                <c16:uniqueId val="{000000C4-6814-4652-BE5A-45B83DD8397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14-4652-BE5A-45B83DD83972}"/>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14-4652-BE5A-45B83DD8397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14-4652-BE5A-45B83DD8397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14-4652-BE5A-45B83DD8397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14-4652-BE5A-45B83DD8397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14-4652-BE5A-45B83DD839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14-4652-BE5A-45B83DD839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14-4652-BE5A-45B83DD839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14-4652-BE5A-45B83DD839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14-4652-BE5A-45B83DD839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14-4652-BE5A-45B83DD839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14-4652-BE5A-45B83DD839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14-4652-BE5A-45B83DD839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14-4652-BE5A-45B83DD839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14-4652-BE5A-45B83DD839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14-4652-BE5A-45B83DD839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14-4652-BE5A-45B83DD839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14-4652-BE5A-45B83DD839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14-4652-BE5A-45B83DD839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14-4652-BE5A-45B83DD839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14-4652-BE5A-45B83DD839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14-4652-BE5A-45B83DD839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14-4652-BE5A-45B83DD839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14-4652-BE5A-45B83DD839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14-4652-BE5A-45B83DD839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14-4652-BE5A-45B83DD839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14-4652-BE5A-45B83DD839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14-4652-BE5A-45B83DD839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14-4652-BE5A-45B83DD839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14-4652-BE5A-45B83DD839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14-4652-BE5A-45B83DD839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14-4652-BE5A-45B83DD839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14-4652-BE5A-45B83DD839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14-4652-BE5A-45B83DD839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14-4652-BE5A-45B83DD839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14-4652-BE5A-45B83DD839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14-4652-BE5A-45B83DD839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14-4652-BE5A-45B83DD839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14-4652-BE5A-45B83DD839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14-4652-BE5A-45B83DD839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14-4652-BE5A-45B83DD839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14-4652-BE5A-45B83DD839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14-4652-BE5A-45B83DD839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14-4652-BE5A-45B83DD839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14-4652-BE5A-45B83DD839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14-4652-BE5A-45B83DD839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14-4652-BE5A-45B83DD839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14-4652-BE5A-45B83DD839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14-4652-BE5A-45B83DD839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14-4652-BE5A-45B83DD839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14-4652-BE5A-45B83DD839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14-4652-BE5A-45B83DD839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14-4652-BE5A-45B83DD839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14-4652-BE5A-45B83DD839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14-4652-BE5A-45B83DD839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14-4652-BE5A-45B83DD839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14-4652-BE5A-45B83DD839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14-4652-BE5A-45B83DD839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14-4652-BE5A-45B83DD839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14-4652-BE5A-45B83DD839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14-4652-BE5A-45B83DD839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14-4652-BE5A-45B83DD839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14-4652-BE5A-45B83DD839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14-4652-BE5A-45B83DD839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14-4652-BE5A-45B83DD839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14-4652-BE5A-45B83DD839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14-4652-BE5A-45B83DD839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14-4652-BE5A-45B83DD839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14-4652-BE5A-45B83DD839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14-4652-BE5A-45B83DD839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14-4652-BE5A-45B83DD839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14-4652-BE5A-45B83DD839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14-4652-BE5A-45B83DD839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14-4652-BE5A-45B83DD839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14-4652-BE5A-45B83DD839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14-4652-BE5A-45B83DD839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14-4652-BE5A-45B83DD839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14-4652-BE5A-45B83DD839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14-4652-BE5A-45B83DD839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14-4652-BE5A-45B83DD839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14-4652-BE5A-45B83DD839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14-4652-BE5A-45B83DD839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14-4652-BE5A-45B83DD839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14-4652-BE5A-45B83DD839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14-4652-BE5A-45B83DD839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14-4652-BE5A-45B83DD839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14-4652-BE5A-45B83DD839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14-4652-BE5A-45B83DD839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14-4652-BE5A-45B83DD839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14-4652-BE5A-45B83DD839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14-4652-BE5A-45B83DD839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14-4652-BE5A-45B83DD839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14-4652-BE5A-45B83DD839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14-4652-BE5A-45B83DD839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14-4652-BE5A-45B83DD839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14-4652-BE5A-45B83DD8397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7AF-49C2-9825-800AAF8038A8}"/>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7AF-49C2-9825-800AAF8038A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7AF-49C2-9825-800AAF8038A8}"/>
              </c:ext>
            </c:extLst>
          </c:dPt>
          <c:dPt>
            <c:idx val="3"/>
            <c:bubble3D val="0"/>
            <c:extLst>
              <c:ext xmlns:c16="http://schemas.microsoft.com/office/drawing/2014/chart" uri="{C3380CC4-5D6E-409C-BE32-E72D297353CC}">
                <c16:uniqueId val="{00000003-37AF-49C2-9825-800AAF8038A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AF-49C2-9825-800AAF8038A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AF-49C2-9825-800AAF8038A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AF-49C2-9825-800AAF8038A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AF-49C2-9825-800AAF8038A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AF-49C2-9825-800AAF8038A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AF-49C2-9825-800AAF8038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AF-49C2-9825-800AAF8038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AF-49C2-9825-800AAF8038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AF-49C2-9825-800AAF8038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AF-49C2-9825-800AAF8038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AF-49C2-9825-800AAF8038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AF-49C2-9825-800AAF8038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AF-49C2-9825-800AAF8038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AF-49C2-9825-800AAF8038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AF-49C2-9825-800AAF8038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AF-49C2-9825-800AAF8038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AF-49C2-9825-800AAF8038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AF-49C2-9825-800AAF8038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AF-49C2-9825-800AAF8038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AF-49C2-9825-800AAF8038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AF-49C2-9825-800AAF8038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AF-49C2-9825-800AAF8038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7AF-49C2-9825-800AAF8038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7AF-49C2-9825-800AAF8038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AF-49C2-9825-800AAF8038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AF-49C2-9825-800AAF8038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AF-49C2-9825-800AAF8038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AF-49C2-9825-800AAF8038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AF-49C2-9825-800AAF8038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AF-49C2-9825-800AAF8038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AF-49C2-9825-800AAF8038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AF-49C2-9825-800AAF8038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AF-49C2-9825-800AAF8038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AF-49C2-9825-800AAF8038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AF-49C2-9825-800AAF8038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AF-49C2-9825-800AAF8038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AF-49C2-9825-800AAF8038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AF-49C2-9825-800AAF8038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AF-49C2-9825-800AAF8038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AF-49C2-9825-800AAF8038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AF-49C2-9825-800AAF8038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AF-49C2-9825-800AAF8038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AF-49C2-9825-800AAF8038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AF-49C2-9825-800AAF8038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AF-49C2-9825-800AAF8038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AF-49C2-9825-800AAF8038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AF-49C2-9825-800AAF8038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AF-49C2-9825-800AAF8038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AF-49C2-9825-800AAF8038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AF-49C2-9825-800AAF8038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AF-49C2-9825-800AAF8038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AF-49C2-9825-800AAF8038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AF-49C2-9825-800AAF8038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AF-49C2-9825-800AAF8038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AF-49C2-9825-800AAF8038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AF-49C2-9825-800AAF8038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AF-49C2-9825-800AAF8038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AF-49C2-9825-800AAF8038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AF-49C2-9825-800AAF8038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AF-49C2-9825-800AAF8038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AF-49C2-9825-800AAF8038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AF-49C2-9825-800AAF8038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AF-49C2-9825-800AAF8038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AF-49C2-9825-800AAF8038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AF-49C2-9825-800AAF8038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AF-49C2-9825-800AAF8038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AF-49C2-9825-800AAF8038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AF-49C2-9825-800AAF8038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AF-49C2-9825-800AAF8038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AF-49C2-9825-800AAF8038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AF-49C2-9825-800AAF8038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AF-49C2-9825-800AAF8038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AF-49C2-9825-800AAF8038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AF-49C2-9825-800AAF8038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AF-49C2-9825-800AAF8038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AF-49C2-9825-800AAF8038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AF-49C2-9825-800AAF8038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AF-49C2-9825-800AAF8038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AF-49C2-9825-800AAF8038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AF-49C2-9825-800AAF8038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AF-49C2-9825-800AAF8038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AF-49C2-9825-800AAF8038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AF-49C2-9825-800AAF8038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AF-49C2-9825-800AAF8038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AF-49C2-9825-800AAF8038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AF-49C2-9825-800AAF8038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AF-49C2-9825-800AAF8038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AF-49C2-9825-800AAF8038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AF-49C2-9825-800AAF8038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AF-49C2-9825-800AAF8038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AF-49C2-9825-800AAF8038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AF-49C2-9825-800AAF8038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AF-49C2-9825-800AAF8038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7AF-49C2-9825-800AAF8038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7AF-49C2-9825-800AAF8038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7AF-49C2-9825-800AAF8038A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AF-49C2-9825-800AAF8038A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AF-49C2-9825-800AAF8038A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AF-49C2-9825-800AAF8038A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AF-49C2-9825-800AAF8038A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AF-49C2-9825-800AAF8038A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AF-49C2-9825-800AAF8038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AF-49C2-9825-800AAF8038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AF-49C2-9825-800AAF8038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AF-49C2-9825-800AAF8038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AF-49C2-9825-800AAF8038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AF-49C2-9825-800AAF8038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AF-49C2-9825-800AAF8038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AF-49C2-9825-800AAF8038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AF-49C2-9825-800AAF8038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AF-49C2-9825-800AAF8038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AF-49C2-9825-800AAF8038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AF-49C2-9825-800AAF8038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AF-49C2-9825-800AAF8038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AF-49C2-9825-800AAF8038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AF-49C2-9825-800AAF8038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AF-49C2-9825-800AAF8038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AF-49C2-9825-800AAF8038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AF-49C2-9825-800AAF8038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AF-49C2-9825-800AAF8038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AF-49C2-9825-800AAF8038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AF-49C2-9825-800AAF8038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AF-49C2-9825-800AAF8038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AF-49C2-9825-800AAF8038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AF-49C2-9825-800AAF8038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AF-49C2-9825-800AAF8038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AF-49C2-9825-800AAF8038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AF-49C2-9825-800AAF8038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AF-49C2-9825-800AAF8038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AF-49C2-9825-800AAF8038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AF-49C2-9825-800AAF8038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AF-49C2-9825-800AAF8038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AF-49C2-9825-800AAF8038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AF-49C2-9825-800AAF8038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AF-49C2-9825-800AAF8038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AF-49C2-9825-800AAF8038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AF-49C2-9825-800AAF8038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AF-49C2-9825-800AAF8038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AF-49C2-9825-800AAF8038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AF-49C2-9825-800AAF8038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AF-49C2-9825-800AAF8038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AF-49C2-9825-800AAF8038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AF-49C2-9825-800AAF8038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AF-49C2-9825-800AAF8038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AF-49C2-9825-800AAF8038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AF-49C2-9825-800AAF8038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AF-49C2-9825-800AAF8038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AF-49C2-9825-800AAF8038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AF-49C2-9825-800AAF8038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AF-49C2-9825-800AAF8038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AF-49C2-9825-800AAF8038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AF-49C2-9825-800AAF8038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AF-49C2-9825-800AAF8038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AF-49C2-9825-800AAF8038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AF-49C2-9825-800AAF8038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AF-49C2-9825-800AAF8038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AF-49C2-9825-800AAF8038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AF-49C2-9825-800AAF8038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AF-49C2-9825-800AAF8038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AF-49C2-9825-800AAF8038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AF-49C2-9825-800AAF8038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AF-49C2-9825-800AAF8038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AF-49C2-9825-800AAF8038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AF-49C2-9825-800AAF8038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AF-49C2-9825-800AAF8038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AF-49C2-9825-800AAF8038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AF-49C2-9825-800AAF8038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AF-49C2-9825-800AAF8038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AF-49C2-9825-800AAF8038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AF-49C2-9825-800AAF8038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AF-49C2-9825-800AAF8038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AF-49C2-9825-800AAF8038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AF-49C2-9825-800AAF8038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AF-49C2-9825-800AAF8038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AF-49C2-9825-800AAF8038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AF-49C2-9825-800AAF8038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AF-49C2-9825-800AAF8038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AF-49C2-9825-800AAF8038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AF-49C2-9825-800AAF8038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AF-49C2-9825-800AAF8038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AF-49C2-9825-800AAF8038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AF-49C2-9825-800AAF8038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AF-49C2-9825-800AAF8038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AF-49C2-9825-800AAF8038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AF-49C2-9825-800AAF8038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AF-49C2-9825-800AAF8038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AF-49C2-9825-800AAF8038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AF-49C2-9825-800AAF8038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AF-49C2-9825-800AAF8038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AF-49C2-9825-800AAF8038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AF-49C2-9825-800AAF8038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AF-49C2-9825-800AAF8038A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7AF-49C2-9825-800AAF8038A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7AF-49C2-9825-800AAF8038A8}"/>
              </c:ext>
            </c:extLst>
          </c:dPt>
          <c:dPt>
            <c:idx val="3"/>
            <c:bubble3D val="0"/>
            <c:extLst>
              <c:ext xmlns:c16="http://schemas.microsoft.com/office/drawing/2014/chart" uri="{C3380CC4-5D6E-409C-BE32-E72D297353CC}">
                <c16:uniqueId val="{000000C4-37AF-49C2-9825-800AAF8038A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AF-49C2-9825-800AAF8038A8}"/>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AF-49C2-9825-800AAF8038A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AF-49C2-9825-800AAF8038A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AF-49C2-9825-800AAF8038A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AF-49C2-9825-800AAF8038A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AF-49C2-9825-800AAF8038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AF-49C2-9825-800AAF8038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AF-49C2-9825-800AAF8038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AF-49C2-9825-800AAF8038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AF-49C2-9825-800AAF8038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AF-49C2-9825-800AAF8038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AF-49C2-9825-800AAF8038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AF-49C2-9825-800AAF8038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AF-49C2-9825-800AAF8038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AF-49C2-9825-800AAF8038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AF-49C2-9825-800AAF8038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AF-49C2-9825-800AAF8038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AF-49C2-9825-800AAF8038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AF-49C2-9825-800AAF8038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AF-49C2-9825-800AAF8038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AF-49C2-9825-800AAF8038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AF-49C2-9825-800AAF8038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AF-49C2-9825-800AAF8038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AF-49C2-9825-800AAF8038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AF-49C2-9825-800AAF8038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AF-49C2-9825-800AAF8038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AF-49C2-9825-800AAF8038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AF-49C2-9825-800AAF8038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AF-49C2-9825-800AAF8038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AF-49C2-9825-800AAF8038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AF-49C2-9825-800AAF8038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AF-49C2-9825-800AAF8038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AF-49C2-9825-800AAF8038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AF-49C2-9825-800AAF8038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AF-49C2-9825-800AAF8038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AF-49C2-9825-800AAF8038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AF-49C2-9825-800AAF8038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AF-49C2-9825-800AAF8038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AF-49C2-9825-800AAF8038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AF-49C2-9825-800AAF8038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AF-49C2-9825-800AAF8038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AF-49C2-9825-800AAF8038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AF-49C2-9825-800AAF8038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AF-49C2-9825-800AAF8038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AF-49C2-9825-800AAF8038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AF-49C2-9825-800AAF8038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AF-49C2-9825-800AAF8038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AF-49C2-9825-800AAF8038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AF-49C2-9825-800AAF8038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AF-49C2-9825-800AAF8038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AF-49C2-9825-800AAF8038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AF-49C2-9825-800AAF8038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AF-49C2-9825-800AAF8038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AF-49C2-9825-800AAF8038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AF-49C2-9825-800AAF8038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AF-49C2-9825-800AAF8038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AF-49C2-9825-800AAF8038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AF-49C2-9825-800AAF8038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AF-49C2-9825-800AAF8038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AF-49C2-9825-800AAF8038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AF-49C2-9825-800AAF8038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AF-49C2-9825-800AAF8038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AF-49C2-9825-800AAF8038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AF-49C2-9825-800AAF8038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AF-49C2-9825-800AAF8038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AF-49C2-9825-800AAF8038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AF-49C2-9825-800AAF8038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AF-49C2-9825-800AAF8038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AF-49C2-9825-800AAF8038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AF-49C2-9825-800AAF8038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AF-49C2-9825-800AAF8038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AF-49C2-9825-800AAF8038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AF-49C2-9825-800AAF8038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AF-49C2-9825-800AAF8038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AF-49C2-9825-800AAF8038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AF-49C2-9825-800AAF8038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AF-49C2-9825-800AAF8038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AF-49C2-9825-800AAF8038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AF-49C2-9825-800AAF8038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AF-49C2-9825-800AAF8038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AF-49C2-9825-800AAF8038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AF-49C2-9825-800AAF8038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AF-49C2-9825-800AAF8038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AF-49C2-9825-800AAF8038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AF-49C2-9825-800AAF8038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AF-49C2-9825-800AAF8038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AF-49C2-9825-800AAF8038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AF-49C2-9825-800AAF8038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AF-49C2-9825-800AAF8038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AF-49C2-9825-800AAF8038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AF-49C2-9825-800AAF8038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AF-49C2-9825-800AAF8038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AF-49C2-9825-800AAF8038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AF-49C2-9825-800AAF8038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AF-49C2-9825-800AAF8038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AF-49C2-9825-800AAF8038A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E7-4F89-B979-B82D651EC8FF}"/>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1E7-4F89-B979-B82D651EC8F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51E7-4F89-B979-B82D651EC8F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E7-4F89-B979-B82D651EC8FF}"/>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E7-4F89-B979-B82D651EC8F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E7-4F89-B979-B82D651EC8F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E7-4F89-B979-B82D651EC8F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E7-4F89-B979-B82D651EC8F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E7-4F89-B979-B82D651EC8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E7-4F89-B979-B82D651EC8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E7-4F89-B979-B82D651EC8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E7-4F89-B979-B82D651EC8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E7-4F89-B979-B82D651EC8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E7-4F89-B979-B82D651EC8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E7-4F89-B979-B82D651EC8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E7-4F89-B979-B82D651EC8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E7-4F89-B979-B82D651EC8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E7-4F89-B979-B82D651EC8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E7-4F89-B979-B82D651EC8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E7-4F89-B979-B82D651EC8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E7-4F89-B979-B82D651EC8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E7-4F89-B979-B82D651EC8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E7-4F89-B979-B82D651EC8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E7-4F89-B979-B82D651EC8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E7-4F89-B979-B82D651EC8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E7-4F89-B979-B82D651EC8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1E7-4F89-B979-B82D651EC8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E7-4F89-B979-B82D651EC8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E7-4F89-B979-B82D651EC8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E7-4F89-B979-B82D651EC8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E7-4F89-B979-B82D651EC8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E7-4F89-B979-B82D651EC8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E7-4F89-B979-B82D651EC8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E7-4F89-B979-B82D651EC8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E7-4F89-B979-B82D651EC8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E7-4F89-B979-B82D651EC8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E7-4F89-B979-B82D651EC8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E7-4F89-B979-B82D651EC8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E7-4F89-B979-B82D651EC8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E7-4F89-B979-B82D651EC8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E7-4F89-B979-B82D651EC8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E7-4F89-B979-B82D651EC8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E7-4F89-B979-B82D651EC8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E7-4F89-B979-B82D651EC8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E7-4F89-B979-B82D651EC8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E7-4F89-B979-B82D651EC8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E7-4F89-B979-B82D651EC8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E7-4F89-B979-B82D651EC8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E7-4F89-B979-B82D651EC8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E7-4F89-B979-B82D651EC8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E7-4F89-B979-B82D651EC8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E7-4F89-B979-B82D651EC8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E7-4F89-B979-B82D651EC8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E7-4F89-B979-B82D651EC8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E7-4F89-B979-B82D651EC8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E7-4F89-B979-B82D651EC8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E7-4F89-B979-B82D651EC8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E7-4F89-B979-B82D651EC8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E7-4F89-B979-B82D651EC8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E7-4F89-B979-B82D651EC8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E7-4F89-B979-B82D651EC8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E7-4F89-B979-B82D651EC8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E7-4F89-B979-B82D651EC8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E7-4F89-B979-B82D651EC8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E7-4F89-B979-B82D651EC8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E7-4F89-B979-B82D651EC8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E7-4F89-B979-B82D651EC8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E7-4F89-B979-B82D651EC8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E7-4F89-B979-B82D651EC8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E7-4F89-B979-B82D651EC8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E7-4F89-B979-B82D651EC8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E7-4F89-B979-B82D651EC8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E7-4F89-B979-B82D651EC8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E7-4F89-B979-B82D651EC8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E7-4F89-B979-B82D651EC8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E7-4F89-B979-B82D651EC8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E7-4F89-B979-B82D651EC8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E7-4F89-B979-B82D651EC8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E7-4F89-B979-B82D651EC8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E7-4F89-B979-B82D651EC8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E7-4F89-B979-B82D651EC8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E7-4F89-B979-B82D651EC8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E7-4F89-B979-B82D651EC8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E7-4F89-B979-B82D651EC8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E7-4F89-B979-B82D651EC8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E7-4F89-B979-B82D651EC8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E7-4F89-B979-B82D651EC8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E7-4F89-B979-B82D651EC8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E7-4F89-B979-B82D651EC8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E7-4F89-B979-B82D651EC8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E7-4F89-B979-B82D651EC8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E7-4F89-B979-B82D651EC8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E7-4F89-B979-B82D651EC8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E7-4F89-B979-B82D651EC8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E7-4F89-B979-B82D651EC8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E7-4F89-B979-B82D651EC8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E7-4F89-B979-B82D651EC8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1E7-4F89-B979-B82D651EC8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1E7-4F89-B979-B82D651EC8F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E7-4F89-B979-B82D651EC8FF}"/>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E7-4F89-B979-B82D651EC8F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E7-4F89-B979-B82D651EC8F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E7-4F89-B979-B82D651EC8F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E7-4F89-B979-B82D651EC8F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E7-4F89-B979-B82D651EC8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E7-4F89-B979-B82D651EC8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E7-4F89-B979-B82D651EC8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E7-4F89-B979-B82D651EC8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E7-4F89-B979-B82D651EC8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E7-4F89-B979-B82D651EC8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E7-4F89-B979-B82D651EC8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E7-4F89-B979-B82D651EC8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E7-4F89-B979-B82D651EC8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E7-4F89-B979-B82D651EC8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E7-4F89-B979-B82D651EC8F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E7-4F89-B979-B82D651EC8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E7-4F89-B979-B82D651EC8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E7-4F89-B979-B82D651EC8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E7-4F89-B979-B82D651EC8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E7-4F89-B979-B82D651EC8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E7-4F89-B979-B82D651EC8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E7-4F89-B979-B82D651EC8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E7-4F89-B979-B82D651EC8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E7-4F89-B979-B82D651EC8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E7-4F89-B979-B82D651EC8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E7-4F89-B979-B82D651EC8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E7-4F89-B979-B82D651EC8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E7-4F89-B979-B82D651EC8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E7-4F89-B979-B82D651EC8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E7-4F89-B979-B82D651EC8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E7-4F89-B979-B82D651EC8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E7-4F89-B979-B82D651EC8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E7-4F89-B979-B82D651EC8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E7-4F89-B979-B82D651EC8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E7-4F89-B979-B82D651EC8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E7-4F89-B979-B82D651EC8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E7-4F89-B979-B82D651EC8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E7-4F89-B979-B82D651EC8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E7-4F89-B979-B82D651EC8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E7-4F89-B979-B82D651EC8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E7-4F89-B979-B82D651EC8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E7-4F89-B979-B82D651EC8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E7-4F89-B979-B82D651EC8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E7-4F89-B979-B82D651EC8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E7-4F89-B979-B82D651EC8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E7-4F89-B979-B82D651EC8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E7-4F89-B979-B82D651EC8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E7-4F89-B979-B82D651EC8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E7-4F89-B979-B82D651EC8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E7-4F89-B979-B82D651EC8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E7-4F89-B979-B82D651EC8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E7-4F89-B979-B82D651EC8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E7-4F89-B979-B82D651EC8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E7-4F89-B979-B82D651EC8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E7-4F89-B979-B82D651EC8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E7-4F89-B979-B82D651EC8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E7-4F89-B979-B82D651EC8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E7-4F89-B979-B82D651EC8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E7-4F89-B979-B82D651EC8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E7-4F89-B979-B82D651EC8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E7-4F89-B979-B82D651EC8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E7-4F89-B979-B82D651EC8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E7-4F89-B979-B82D651EC8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E7-4F89-B979-B82D651EC8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E7-4F89-B979-B82D651EC8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E7-4F89-B979-B82D651EC8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E7-4F89-B979-B82D651EC8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E7-4F89-B979-B82D651EC8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E7-4F89-B979-B82D651EC8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E7-4F89-B979-B82D651EC8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E7-4F89-B979-B82D651EC8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E7-4F89-B979-B82D651EC8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E7-4F89-B979-B82D651EC8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E7-4F89-B979-B82D651EC8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E7-4F89-B979-B82D651EC8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E7-4F89-B979-B82D651EC8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E7-4F89-B979-B82D651EC8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E7-4F89-B979-B82D651EC8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E7-4F89-B979-B82D651EC8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E7-4F89-B979-B82D651EC8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E7-4F89-B979-B82D651EC8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E7-4F89-B979-B82D651EC8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E7-4F89-B979-B82D651EC8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E7-4F89-B979-B82D651EC8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E7-4F89-B979-B82D651EC8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E7-4F89-B979-B82D651EC8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E7-4F89-B979-B82D651EC8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E7-4F89-B979-B82D651EC8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E7-4F89-B979-B82D651EC8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E7-4F89-B979-B82D651EC8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E7-4F89-B979-B82D651EC8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E7-4F89-B979-B82D651EC8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E7-4F89-B979-B82D651EC8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E7-4F89-B979-B82D651EC8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E7-4F89-B979-B82D651EC8F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E7-4F89-B979-B82D651EC8F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51E7-4F89-B979-B82D651EC8F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E7-4F89-B979-B82D651EC8FF}"/>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E7-4F89-B979-B82D651EC8F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E7-4F89-B979-B82D651EC8F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E7-4F89-B979-B82D651EC8F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E7-4F89-B979-B82D651EC8FF}"/>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E7-4F89-B979-B82D651EC8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E7-4F89-B979-B82D651EC8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E7-4F89-B979-B82D651EC8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E7-4F89-B979-B82D651EC8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E7-4F89-B979-B82D651EC8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E7-4F89-B979-B82D651EC8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E7-4F89-B979-B82D651EC8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E7-4F89-B979-B82D651EC8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E7-4F89-B979-B82D651EC8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E7-4F89-B979-B82D651EC8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E7-4F89-B979-B82D651EC8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E7-4F89-B979-B82D651EC8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E7-4F89-B979-B82D651EC8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E7-4F89-B979-B82D651EC8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E7-4F89-B979-B82D651EC8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E7-4F89-B979-B82D651EC8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E7-4F89-B979-B82D651EC8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E7-4F89-B979-B82D651EC8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E7-4F89-B979-B82D651EC8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E7-4F89-B979-B82D651EC8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E7-4F89-B979-B82D651EC8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E7-4F89-B979-B82D651EC8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E7-4F89-B979-B82D651EC8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E7-4F89-B979-B82D651EC8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E7-4F89-B979-B82D651EC8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E7-4F89-B979-B82D651EC8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E7-4F89-B979-B82D651EC8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E7-4F89-B979-B82D651EC8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E7-4F89-B979-B82D651EC8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E7-4F89-B979-B82D651EC8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E7-4F89-B979-B82D651EC8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E7-4F89-B979-B82D651EC8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E7-4F89-B979-B82D651EC8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E7-4F89-B979-B82D651EC8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E7-4F89-B979-B82D651EC8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E7-4F89-B979-B82D651EC8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E7-4F89-B979-B82D651EC8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E7-4F89-B979-B82D651EC8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E7-4F89-B979-B82D651EC8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E7-4F89-B979-B82D651EC8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E7-4F89-B979-B82D651EC8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E7-4F89-B979-B82D651EC8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E7-4F89-B979-B82D651EC8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E7-4F89-B979-B82D651EC8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E7-4F89-B979-B82D651EC8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E7-4F89-B979-B82D651EC8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E7-4F89-B979-B82D651EC8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E7-4F89-B979-B82D651EC8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E7-4F89-B979-B82D651EC8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E7-4F89-B979-B82D651EC8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E7-4F89-B979-B82D651EC8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E7-4F89-B979-B82D651EC8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E7-4F89-B979-B82D651EC8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E7-4F89-B979-B82D651EC8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E7-4F89-B979-B82D651EC8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E7-4F89-B979-B82D651EC8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E7-4F89-B979-B82D651EC8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E7-4F89-B979-B82D651EC8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E7-4F89-B979-B82D651EC8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E7-4F89-B979-B82D651EC8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E7-4F89-B979-B82D651EC8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E7-4F89-B979-B82D651EC8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E7-4F89-B979-B82D651EC8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E7-4F89-B979-B82D651EC8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E7-4F89-B979-B82D651EC8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E7-4F89-B979-B82D651EC8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E7-4F89-B979-B82D651EC8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E7-4F89-B979-B82D651EC8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E7-4F89-B979-B82D651EC8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E7-4F89-B979-B82D651EC8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E7-4F89-B979-B82D651EC8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E7-4F89-B979-B82D651EC8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E7-4F89-B979-B82D651EC8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E7-4F89-B979-B82D651EC8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E7-4F89-B979-B82D651EC8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E7-4F89-B979-B82D651EC8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E7-4F89-B979-B82D651EC8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E7-4F89-B979-B82D651EC8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E7-4F89-B979-B82D651EC8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E7-4F89-B979-B82D651EC8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E7-4F89-B979-B82D651EC8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E7-4F89-B979-B82D651EC8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E7-4F89-B979-B82D651EC8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E7-4F89-B979-B82D651EC8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E7-4F89-B979-B82D651EC8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E7-4F89-B979-B82D651EC8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E7-4F89-B979-B82D651EC8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E7-4F89-B979-B82D651EC8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E7-4F89-B979-B82D651EC8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E7-4F89-B979-B82D651EC8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E7-4F89-B979-B82D651EC8FF}"/>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368-4C8A-96B6-CA13DFEE41D9}"/>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368-4C8A-96B6-CA13DFEE41D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368-4C8A-96B6-CA13DFEE41D9}"/>
              </c:ext>
            </c:extLst>
          </c:dPt>
          <c:dPt>
            <c:idx val="3"/>
            <c:bubble3D val="0"/>
            <c:extLst>
              <c:ext xmlns:c16="http://schemas.microsoft.com/office/drawing/2014/chart" uri="{C3380CC4-5D6E-409C-BE32-E72D297353CC}">
                <c16:uniqueId val="{00000003-D368-4C8A-96B6-CA13DFEE41D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368-4C8A-96B6-CA13DFEE41D9}"/>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368-4C8A-96B6-CA13DFEE41D9}"/>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368-4C8A-96B6-CA13DFEE41D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368-4C8A-96B6-CA13DFEE41D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368-4C8A-96B6-CA13DFEE41D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368-4C8A-96B6-CA13DFEE41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368-4C8A-96B6-CA13DFEE41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368-4C8A-96B6-CA13DFEE41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368-4C8A-96B6-CA13DFEE41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368-4C8A-96B6-CA13DFEE41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368-4C8A-96B6-CA13DFEE41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368-4C8A-96B6-CA13DFEE41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368-4C8A-96B6-CA13DFEE41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368-4C8A-96B6-CA13DFEE41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368-4C8A-96B6-CA13DFEE41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368-4C8A-96B6-CA13DFEE41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368-4C8A-96B6-CA13DFEE41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368-4C8A-96B6-CA13DFEE41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368-4C8A-96B6-CA13DFEE41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368-4C8A-96B6-CA13DFEE41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368-4C8A-96B6-CA13DFEE41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368-4C8A-96B6-CA13DFEE41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368-4C8A-96B6-CA13DFEE41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368-4C8A-96B6-CA13DFEE41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368-4C8A-96B6-CA13DFEE41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368-4C8A-96B6-CA13DFEE41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368-4C8A-96B6-CA13DFEE41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368-4C8A-96B6-CA13DFEE41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368-4C8A-96B6-CA13DFEE41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368-4C8A-96B6-CA13DFEE41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368-4C8A-96B6-CA13DFEE41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368-4C8A-96B6-CA13DFEE41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368-4C8A-96B6-CA13DFEE41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368-4C8A-96B6-CA13DFEE41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368-4C8A-96B6-CA13DFEE41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368-4C8A-96B6-CA13DFEE41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368-4C8A-96B6-CA13DFEE41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368-4C8A-96B6-CA13DFEE41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368-4C8A-96B6-CA13DFEE41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368-4C8A-96B6-CA13DFEE41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368-4C8A-96B6-CA13DFEE41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368-4C8A-96B6-CA13DFEE41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368-4C8A-96B6-CA13DFEE41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368-4C8A-96B6-CA13DFEE41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368-4C8A-96B6-CA13DFEE41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368-4C8A-96B6-CA13DFEE41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368-4C8A-96B6-CA13DFEE41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368-4C8A-96B6-CA13DFEE41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368-4C8A-96B6-CA13DFEE41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368-4C8A-96B6-CA13DFEE41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368-4C8A-96B6-CA13DFEE41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368-4C8A-96B6-CA13DFEE41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368-4C8A-96B6-CA13DFEE41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368-4C8A-96B6-CA13DFEE41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368-4C8A-96B6-CA13DFEE41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368-4C8A-96B6-CA13DFEE41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368-4C8A-96B6-CA13DFEE41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368-4C8A-96B6-CA13DFEE41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368-4C8A-96B6-CA13DFEE41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368-4C8A-96B6-CA13DFEE41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368-4C8A-96B6-CA13DFEE41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368-4C8A-96B6-CA13DFEE41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368-4C8A-96B6-CA13DFEE41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368-4C8A-96B6-CA13DFEE41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368-4C8A-96B6-CA13DFEE41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368-4C8A-96B6-CA13DFEE41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368-4C8A-96B6-CA13DFEE41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368-4C8A-96B6-CA13DFEE41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368-4C8A-96B6-CA13DFEE41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368-4C8A-96B6-CA13DFEE41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368-4C8A-96B6-CA13DFEE41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368-4C8A-96B6-CA13DFEE41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368-4C8A-96B6-CA13DFEE41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368-4C8A-96B6-CA13DFEE41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368-4C8A-96B6-CA13DFEE41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368-4C8A-96B6-CA13DFEE41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368-4C8A-96B6-CA13DFEE41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368-4C8A-96B6-CA13DFEE41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368-4C8A-96B6-CA13DFEE41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368-4C8A-96B6-CA13DFEE41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368-4C8A-96B6-CA13DFEE41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368-4C8A-96B6-CA13DFEE41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368-4C8A-96B6-CA13DFEE41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368-4C8A-96B6-CA13DFEE41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368-4C8A-96B6-CA13DFEE41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368-4C8A-96B6-CA13DFEE41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368-4C8A-96B6-CA13DFEE41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368-4C8A-96B6-CA13DFEE41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368-4C8A-96B6-CA13DFEE41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368-4C8A-96B6-CA13DFEE41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368-4C8A-96B6-CA13DFEE41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368-4C8A-96B6-CA13DFEE41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368-4C8A-96B6-CA13DFEE41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368-4C8A-96B6-CA13DFEE41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368-4C8A-96B6-CA13DFEE41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368-4C8A-96B6-CA13DFEE41D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368-4C8A-96B6-CA13DFEE41D9}"/>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368-4C8A-96B6-CA13DFEE41D9}"/>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368-4C8A-96B6-CA13DFEE41D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368-4C8A-96B6-CA13DFEE41D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368-4C8A-96B6-CA13DFEE41D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368-4C8A-96B6-CA13DFEE41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368-4C8A-96B6-CA13DFEE41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368-4C8A-96B6-CA13DFEE41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368-4C8A-96B6-CA13DFEE41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368-4C8A-96B6-CA13DFEE41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368-4C8A-96B6-CA13DFEE41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368-4C8A-96B6-CA13DFEE41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368-4C8A-96B6-CA13DFEE41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368-4C8A-96B6-CA13DFEE41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368-4C8A-96B6-CA13DFEE41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368-4C8A-96B6-CA13DFEE41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368-4C8A-96B6-CA13DFEE41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368-4C8A-96B6-CA13DFEE41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368-4C8A-96B6-CA13DFEE41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368-4C8A-96B6-CA13DFEE41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368-4C8A-96B6-CA13DFEE41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368-4C8A-96B6-CA13DFEE41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368-4C8A-96B6-CA13DFEE41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368-4C8A-96B6-CA13DFEE41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368-4C8A-96B6-CA13DFEE41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368-4C8A-96B6-CA13DFEE41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368-4C8A-96B6-CA13DFEE41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368-4C8A-96B6-CA13DFEE41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368-4C8A-96B6-CA13DFEE41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368-4C8A-96B6-CA13DFEE41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368-4C8A-96B6-CA13DFEE41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368-4C8A-96B6-CA13DFEE41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368-4C8A-96B6-CA13DFEE41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368-4C8A-96B6-CA13DFEE41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368-4C8A-96B6-CA13DFEE41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368-4C8A-96B6-CA13DFEE41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368-4C8A-96B6-CA13DFEE41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368-4C8A-96B6-CA13DFEE41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368-4C8A-96B6-CA13DFEE41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368-4C8A-96B6-CA13DFEE41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368-4C8A-96B6-CA13DFEE41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368-4C8A-96B6-CA13DFEE41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368-4C8A-96B6-CA13DFEE41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368-4C8A-96B6-CA13DFEE41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368-4C8A-96B6-CA13DFEE41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368-4C8A-96B6-CA13DFEE41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368-4C8A-96B6-CA13DFEE41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368-4C8A-96B6-CA13DFEE41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368-4C8A-96B6-CA13DFEE41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368-4C8A-96B6-CA13DFEE41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368-4C8A-96B6-CA13DFEE41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368-4C8A-96B6-CA13DFEE41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368-4C8A-96B6-CA13DFEE41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368-4C8A-96B6-CA13DFEE41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368-4C8A-96B6-CA13DFEE41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368-4C8A-96B6-CA13DFEE41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368-4C8A-96B6-CA13DFEE41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368-4C8A-96B6-CA13DFEE41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368-4C8A-96B6-CA13DFEE41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368-4C8A-96B6-CA13DFEE41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368-4C8A-96B6-CA13DFEE41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368-4C8A-96B6-CA13DFEE41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368-4C8A-96B6-CA13DFEE41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368-4C8A-96B6-CA13DFEE41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368-4C8A-96B6-CA13DFEE41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368-4C8A-96B6-CA13DFEE41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368-4C8A-96B6-CA13DFEE41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368-4C8A-96B6-CA13DFEE41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368-4C8A-96B6-CA13DFEE41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368-4C8A-96B6-CA13DFEE41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368-4C8A-96B6-CA13DFEE41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368-4C8A-96B6-CA13DFEE41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368-4C8A-96B6-CA13DFEE41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368-4C8A-96B6-CA13DFEE41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368-4C8A-96B6-CA13DFEE41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368-4C8A-96B6-CA13DFEE41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368-4C8A-96B6-CA13DFEE41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368-4C8A-96B6-CA13DFEE41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368-4C8A-96B6-CA13DFEE41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368-4C8A-96B6-CA13DFEE41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368-4C8A-96B6-CA13DFEE41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368-4C8A-96B6-CA13DFEE41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368-4C8A-96B6-CA13DFEE41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368-4C8A-96B6-CA13DFEE41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368-4C8A-96B6-CA13DFEE41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368-4C8A-96B6-CA13DFEE41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368-4C8A-96B6-CA13DFEE41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368-4C8A-96B6-CA13DFEE41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368-4C8A-96B6-CA13DFEE41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368-4C8A-96B6-CA13DFEE41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368-4C8A-96B6-CA13DFEE41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368-4C8A-96B6-CA13DFEE41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368-4C8A-96B6-CA13DFEE41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368-4C8A-96B6-CA13DFEE41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368-4C8A-96B6-CA13DFEE41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368-4C8A-96B6-CA13DFEE41D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368-4C8A-96B6-CA13DFEE41D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368-4C8A-96B6-CA13DFEE41D9}"/>
              </c:ext>
            </c:extLst>
          </c:dPt>
          <c:dPt>
            <c:idx val="3"/>
            <c:bubble3D val="0"/>
            <c:extLst>
              <c:ext xmlns:c16="http://schemas.microsoft.com/office/drawing/2014/chart" uri="{C3380CC4-5D6E-409C-BE32-E72D297353CC}">
                <c16:uniqueId val="{000000C4-D368-4C8A-96B6-CA13DFEE41D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368-4C8A-96B6-CA13DFEE41D9}"/>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368-4C8A-96B6-CA13DFEE41D9}"/>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368-4C8A-96B6-CA13DFEE41D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368-4C8A-96B6-CA13DFEE41D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368-4C8A-96B6-CA13DFEE41D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368-4C8A-96B6-CA13DFEE41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368-4C8A-96B6-CA13DFEE41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368-4C8A-96B6-CA13DFEE41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368-4C8A-96B6-CA13DFEE41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368-4C8A-96B6-CA13DFEE41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368-4C8A-96B6-CA13DFEE41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368-4C8A-96B6-CA13DFEE41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368-4C8A-96B6-CA13DFEE41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368-4C8A-96B6-CA13DFEE41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368-4C8A-96B6-CA13DFEE41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368-4C8A-96B6-CA13DFEE41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368-4C8A-96B6-CA13DFEE41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368-4C8A-96B6-CA13DFEE41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368-4C8A-96B6-CA13DFEE41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368-4C8A-96B6-CA13DFEE41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368-4C8A-96B6-CA13DFEE41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368-4C8A-96B6-CA13DFEE41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368-4C8A-96B6-CA13DFEE41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368-4C8A-96B6-CA13DFEE41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368-4C8A-96B6-CA13DFEE41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368-4C8A-96B6-CA13DFEE41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368-4C8A-96B6-CA13DFEE41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368-4C8A-96B6-CA13DFEE41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368-4C8A-96B6-CA13DFEE41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368-4C8A-96B6-CA13DFEE41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368-4C8A-96B6-CA13DFEE41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368-4C8A-96B6-CA13DFEE41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368-4C8A-96B6-CA13DFEE41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368-4C8A-96B6-CA13DFEE41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368-4C8A-96B6-CA13DFEE41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368-4C8A-96B6-CA13DFEE41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368-4C8A-96B6-CA13DFEE41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368-4C8A-96B6-CA13DFEE41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368-4C8A-96B6-CA13DFEE41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368-4C8A-96B6-CA13DFEE41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368-4C8A-96B6-CA13DFEE41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368-4C8A-96B6-CA13DFEE41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368-4C8A-96B6-CA13DFEE41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368-4C8A-96B6-CA13DFEE41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368-4C8A-96B6-CA13DFEE41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368-4C8A-96B6-CA13DFEE41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368-4C8A-96B6-CA13DFEE41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368-4C8A-96B6-CA13DFEE41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368-4C8A-96B6-CA13DFEE41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368-4C8A-96B6-CA13DFEE41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368-4C8A-96B6-CA13DFEE41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368-4C8A-96B6-CA13DFEE41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368-4C8A-96B6-CA13DFEE41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368-4C8A-96B6-CA13DFEE41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368-4C8A-96B6-CA13DFEE41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368-4C8A-96B6-CA13DFEE41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368-4C8A-96B6-CA13DFEE41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368-4C8A-96B6-CA13DFEE41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368-4C8A-96B6-CA13DFEE41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368-4C8A-96B6-CA13DFEE41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368-4C8A-96B6-CA13DFEE41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368-4C8A-96B6-CA13DFEE41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368-4C8A-96B6-CA13DFEE41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368-4C8A-96B6-CA13DFEE41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368-4C8A-96B6-CA13DFEE41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368-4C8A-96B6-CA13DFEE41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368-4C8A-96B6-CA13DFEE41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368-4C8A-96B6-CA13DFEE41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368-4C8A-96B6-CA13DFEE41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368-4C8A-96B6-CA13DFEE41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368-4C8A-96B6-CA13DFEE41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368-4C8A-96B6-CA13DFEE41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368-4C8A-96B6-CA13DFEE41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368-4C8A-96B6-CA13DFEE41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368-4C8A-96B6-CA13DFEE41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368-4C8A-96B6-CA13DFEE41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368-4C8A-96B6-CA13DFEE41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368-4C8A-96B6-CA13DFEE41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368-4C8A-96B6-CA13DFEE41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368-4C8A-96B6-CA13DFEE41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368-4C8A-96B6-CA13DFEE41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368-4C8A-96B6-CA13DFEE41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368-4C8A-96B6-CA13DFEE41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368-4C8A-96B6-CA13DFEE41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368-4C8A-96B6-CA13DFEE41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368-4C8A-96B6-CA13DFEE41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368-4C8A-96B6-CA13DFEE41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368-4C8A-96B6-CA13DFEE41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368-4C8A-96B6-CA13DFEE41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368-4C8A-96B6-CA13DFEE41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368-4C8A-96B6-CA13DFEE41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368-4C8A-96B6-CA13DFEE41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368-4C8A-96B6-CA13DFEE41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368-4C8A-96B6-CA13DFEE41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368-4C8A-96B6-CA13DFEE41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368-4C8A-96B6-CA13DFEE41D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E5E-4456-B309-B8D667CFCF67}"/>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E5E-4456-B309-B8D667CFCF6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E5E-4456-B309-B8D667CFCF67}"/>
              </c:ext>
            </c:extLst>
          </c:dPt>
          <c:dPt>
            <c:idx val="3"/>
            <c:bubble3D val="0"/>
            <c:extLst>
              <c:ext xmlns:c16="http://schemas.microsoft.com/office/drawing/2014/chart" uri="{C3380CC4-5D6E-409C-BE32-E72D297353CC}">
                <c16:uniqueId val="{00000003-EE5E-4456-B309-B8D667CFCF6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E5E-4456-B309-B8D667CFCF67}"/>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E5E-4456-B309-B8D667CFCF6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E5E-4456-B309-B8D667CFCF6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E5E-4456-B309-B8D667CFCF6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E5E-4456-B309-B8D667CFCF6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E5E-4456-B309-B8D667CFCF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E5E-4456-B309-B8D667CFCF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E5E-4456-B309-B8D667CFCF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E5E-4456-B309-B8D667CFCF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E5E-4456-B309-B8D667CFCF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E5E-4456-B309-B8D667CFCF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E5E-4456-B309-B8D667CFCF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E5E-4456-B309-B8D667CFCF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E5E-4456-B309-B8D667CFCF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E5E-4456-B309-B8D667CFCF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E5E-4456-B309-B8D667CFCF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E5E-4456-B309-B8D667CFCF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E5E-4456-B309-B8D667CFCF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E5E-4456-B309-B8D667CFCF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E5E-4456-B309-B8D667CFCF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E5E-4456-B309-B8D667CFCF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E5E-4456-B309-B8D667CFCF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E5E-4456-B309-B8D667CFCF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E5E-4456-B309-B8D667CFCF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E5E-4456-B309-B8D667CFCF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E5E-4456-B309-B8D667CFCF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E5E-4456-B309-B8D667CFCF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E5E-4456-B309-B8D667CFCF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E5E-4456-B309-B8D667CFCF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E5E-4456-B309-B8D667CFCF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E5E-4456-B309-B8D667CFCF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E5E-4456-B309-B8D667CFCF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E5E-4456-B309-B8D667CFCF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E5E-4456-B309-B8D667CFCF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E5E-4456-B309-B8D667CFCF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E5E-4456-B309-B8D667CFCF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E5E-4456-B309-B8D667CFCF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E5E-4456-B309-B8D667CFCF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E5E-4456-B309-B8D667CFCF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E5E-4456-B309-B8D667CFCF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E5E-4456-B309-B8D667CFCF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E5E-4456-B309-B8D667CFCF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E5E-4456-B309-B8D667CFCF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E5E-4456-B309-B8D667CFCF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E5E-4456-B309-B8D667CFCF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E5E-4456-B309-B8D667CFCF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E5E-4456-B309-B8D667CFCF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E5E-4456-B309-B8D667CFCF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E5E-4456-B309-B8D667CFCF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E5E-4456-B309-B8D667CFCF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E5E-4456-B309-B8D667CFCF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E5E-4456-B309-B8D667CFCF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E5E-4456-B309-B8D667CFCF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E5E-4456-B309-B8D667CFCF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E5E-4456-B309-B8D667CFCF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E5E-4456-B309-B8D667CFCF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E5E-4456-B309-B8D667CFCF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E5E-4456-B309-B8D667CFCF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E5E-4456-B309-B8D667CFCF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E5E-4456-B309-B8D667CFCF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E5E-4456-B309-B8D667CFCF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E5E-4456-B309-B8D667CFCF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E5E-4456-B309-B8D667CFCF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E5E-4456-B309-B8D667CFCF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E5E-4456-B309-B8D667CFCF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E5E-4456-B309-B8D667CFCF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E5E-4456-B309-B8D667CFCF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E5E-4456-B309-B8D667CFCF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E5E-4456-B309-B8D667CFCF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E5E-4456-B309-B8D667CFCF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E5E-4456-B309-B8D667CFCF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E5E-4456-B309-B8D667CFCF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E5E-4456-B309-B8D667CFCF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E5E-4456-B309-B8D667CFCF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E5E-4456-B309-B8D667CFCF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E5E-4456-B309-B8D667CFCF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E5E-4456-B309-B8D667CFCF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E5E-4456-B309-B8D667CFCF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E5E-4456-B309-B8D667CFCF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E5E-4456-B309-B8D667CFCF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E5E-4456-B309-B8D667CFCF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E5E-4456-B309-B8D667CFCF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E5E-4456-B309-B8D667CFCF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E5E-4456-B309-B8D667CFCF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E5E-4456-B309-B8D667CFCF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E5E-4456-B309-B8D667CFCF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E5E-4456-B309-B8D667CFCF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E5E-4456-B309-B8D667CFCF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E5E-4456-B309-B8D667CFCF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E5E-4456-B309-B8D667CFCF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E5E-4456-B309-B8D667CFCF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E5E-4456-B309-B8D667CFCF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E5E-4456-B309-B8D667CFCF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E5E-4456-B309-B8D667CFCF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E5E-4456-B309-B8D667CFCF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E5E-4456-B309-B8D667CFCF6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E5E-4456-B309-B8D667CFCF67}"/>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E5E-4456-B309-B8D667CFCF6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E5E-4456-B309-B8D667CFCF6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E5E-4456-B309-B8D667CFCF6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E5E-4456-B309-B8D667CFCF6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E5E-4456-B309-B8D667CFCF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E5E-4456-B309-B8D667CFCF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E5E-4456-B309-B8D667CFCF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E5E-4456-B309-B8D667CFCF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E5E-4456-B309-B8D667CFCF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E5E-4456-B309-B8D667CFCF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E5E-4456-B309-B8D667CFCF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E5E-4456-B309-B8D667CFCF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E5E-4456-B309-B8D667CFCF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E5E-4456-B309-B8D667CFCF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E5E-4456-B309-B8D667CFCF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E5E-4456-B309-B8D667CFCF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E5E-4456-B309-B8D667CFCF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E5E-4456-B309-B8D667CFCF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E5E-4456-B309-B8D667CFCF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E5E-4456-B309-B8D667CFCF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E5E-4456-B309-B8D667CFCF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E5E-4456-B309-B8D667CFCF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E5E-4456-B309-B8D667CFCF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E5E-4456-B309-B8D667CFCF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E5E-4456-B309-B8D667CFCF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E5E-4456-B309-B8D667CFCF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E5E-4456-B309-B8D667CFCF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E5E-4456-B309-B8D667CFCF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E5E-4456-B309-B8D667CFCF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E5E-4456-B309-B8D667CFCF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E5E-4456-B309-B8D667CFCF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E5E-4456-B309-B8D667CFCF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E5E-4456-B309-B8D667CFCF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E5E-4456-B309-B8D667CFCF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E5E-4456-B309-B8D667CFCF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E5E-4456-B309-B8D667CFCF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E5E-4456-B309-B8D667CFCF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E5E-4456-B309-B8D667CFCF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E5E-4456-B309-B8D667CFCF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E5E-4456-B309-B8D667CFCF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E5E-4456-B309-B8D667CFCF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E5E-4456-B309-B8D667CFCF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E5E-4456-B309-B8D667CFCF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E5E-4456-B309-B8D667CFCF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E5E-4456-B309-B8D667CFCF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E5E-4456-B309-B8D667CFCF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E5E-4456-B309-B8D667CFCF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E5E-4456-B309-B8D667CFCF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E5E-4456-B309-B8D667CFCF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E5E-4456-B309-B8D667CFCF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E5E-4456-B309-B8D667CFCF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E5E-4456-B309-B8D667CFCF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E5E-4456-B309-B8D667CFCF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E5E-4456-B309-B8D667CFCF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E5E-4456-B309-B8D667CFCF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E5E-4456-B309-B8D667CFCF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E5E-4456-B309-B8D667CFCF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E5E-4456-B309-B8D667CFCF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E5E-4456-B309-B8D667CFCF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E5E-4456-B309-B8D667CFCF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E5E-4456-B309-B8D667CFCF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E5E-4456-B309-B8D667CFCF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E5E-4456-B309-B8D667CFCF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E5E-4456-B309-B8D667CFCF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E5E-4456-B309-B8D667CFCF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E5E-4456-B309-B8D667CFCF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E5E-4456-B309-B8D667CFCF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E5E-4456-B309-B8D667CFCF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E5E-4456-B309-B8D667CFCF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E5E-4456-B309-B8D667CFCF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E5E-4456-B309-B8D667CFCF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E5E-4456-B309-B8D667CFCF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E5E-4456-B309-B8D667CFCF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E5E-4456-B309-B8D667CFCF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E5E-4456-B309-B8D667CFCF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E5E-4456-B309-B8D667CFCF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E5E-4456-B309-B8D667CFCF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E5E-4456-B309-B8D667CFCF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E5E-4456-B309-B8D667CFCF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E5E-4456-B309-B8D667CFCF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E5E-4456-B309-B8D667CFCF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E5E-4456-B309-B8D667CFCF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E5E-4456-B309-B8D667CFCF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E5E-4456-B309-B8D667CFCF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E5E-4456-B309-B8D667CFCF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E5E-4456-B309-B8D667CFCF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E5E-4456-B309-B8D667CFCF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E5E-4456-B309-B8D667CFCF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E5E-4456-B309-B8D667CFCF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E5E-4456-B309-B8D667CFCF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E5E-4456-B309-B8D667CFCF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E5E-4456-B309-B8D667CFCF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E5E-4456-B309-B8D667CFCF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E5E-4456-B309-B8D667CFCF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E5E-4456-B309-B8D667CFCF67}"/>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E5E-4456-B309-B8D667CFCF6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EE5E-4456-B309-B8D667CFCF6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E5E-4456-B309-B8D667CFCF67}"/>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E5E-4456-B309-B8D667CFCF67}"/>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E5E-4456-B309-B8D667CFCF6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E5E-4456-B309-B8D667CFCF6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E5E-4456-B309-B8D667CFCF6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E5E-4456-B309-B8D667CFCF6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E5E-4456-B309-B8D667CFCF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E5E-4456-B309-B8D667CFCF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E5E-4456-B309-B8D667CFCF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E5E-4456-B309-B8D667CFCF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E5E-4456-B309-B8D667CFCF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E5E-4456-B309-B8D667CFCF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E5E-4456-B309-B8D667CFCF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E5E-4456-B309-B8D667CFCF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E5E-4456-B309-B8D667CFCF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E5E-4456-B309-B8D667CFCF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E5E-4456-B309-B8D667CFCF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E5E-4456-B309-B8D667CFCF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E5E-4456-B309-B8D667CFCF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E5E-4456-B309-B8D667CFCF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E5E-4456-B309-B8D667CFCF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E5E-4456-B309-B8D667CFCF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E5E-4456-B309-B8D667CFCF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E5E-4456-B309-B8D667CFCF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E5E-4456-B309-B8D667CFCF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E5E-4456-B309-B8D667CFCF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E5E-4456-B309-B8D667CFCF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E5E-4456-B309-B8D667CFCF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E5E-4456-B309-B8D667CFCF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E5E-4456-B309-B8D667CFCF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E5E-4456-B309-B8D667CFCF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E5E-4456-B309-B8D667CFCF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E5E-4456-B309-B8D667CFCF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E5E-4456-B309-B8D667CFCF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E5E-4456-B309-B8D667CFCF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E5E-4456-B309-B8D667CFCF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E5E-4456-B309-B8D667CFCF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E5E-4456-B309-B8D667CFCF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E5E-4456-B309-B8D667CFCF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E5E-4456-B309-B8D667CFCF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E5E-4456-B309-B8D667CFCF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E5E-4456-B309-B8D667CFCF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E5E-4456-B309-B8D667CFCF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E5E-4456-B309-B8D667CFCF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E5E-4456-B309-B8D667CFCF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E5E-4456-B309-B8D667CFCF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E5E-4456-B309-B8D667CFCF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E5E-4456-B309-B8D667CFCF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E5E-4456-B309-B8D667CFCF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E5E-4456-B309-B8D667CFCF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E5E-4456-B309-B8D667CFCF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E5E-4456-B309-B8D667CFCF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E5E-4456-B309-B8D667CFCF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E5E-4456-B309-B8D667CFCF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E5E-4456-B309-B8D667CFCF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E5E-4456-B309-B8D667CFCF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E5E-4456-B309-B8D667CFCF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E5E-4456-B309-B8D667CFCF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E5E-4456-B309-B8D667CFCF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E5E-4456-B309-B8D667CFCF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E5E-4456-B309-B8D667CFCF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E5E-4456-B309-B8D667CFCF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E5E-4456-B309-B8D667CFCF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E5E-4456-B309-B8D667CFCF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E5E-4456-B309-B8D667CFCF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E5E-4456-B309-B8D667CFCF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E5E-4456-B309-B8D667CFCF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E5E-4456-B309-B8D667CFCF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E5E-4456-B309-B8D667CFCF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E5E-4456-B309-B8D667CFCF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E5E-4456-B309-B8D667CFCF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E5E-4456-B309-B8D667CFCF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E5E-4456-B309-B8D667CFCF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E5E-4456-B309-B8D667CFCF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E5E-4456-B309-B8D667CFCF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E5E-4456-B309-B8D667CFCF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E5E-4456-B309-B8D667CFCF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E5E-4456-B309-B8D667CFCF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E5E-4456-B309-B8D667CFCF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E5E-4456-B309-B8D667CFCF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E5E-4456-B309-B8D667CFCF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E5E-4456-B309-B8D667CFCF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E5E-4456-B309-B8D667CFCF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E5E-4456-B309-B8D667CFCF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E5E-4456-B309-B8D667CFCF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E5E-4456-B309-B8D667CFCF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E5E-4456-B309-B8D667CFCF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E5E-4456-B309-B8D667CFCF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E5E-4456-B309-B8D667CFCF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E5E-4456-B309-B8D667CFCF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E5E-4456-B309-B8D667CFCF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E5E-4456-B309-B8D667CFCF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E5E-4456-B309-B8D667CFCF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E5E-4456-B309-B8D667CFCF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E5E-4456-B309-B8D667CFCF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E5E-4456-B309-B8D667CFCF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2014</c:v>
                </c:pt>
                <c:pt idx="2">
                  <c:v>2022</c:v>
                </c:pt>
                <c:pt idx="3">
                  <c:v>2022</c:v>
                </c:pt>
                <c:pt idx="4">
                  <c:v>2024</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PWH</c:v>
                  </c:pt>
                  <c:pt idx="2">
                    <c:v>PWH</c:v>
                  </c:pt>
                  <c:pt idx="3">
                    <c:v>SUR</c:v>
                  </c:pt>
                  <c:pt idx="4">
                    <c:v>PWH</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E5E-4456-B309-B8D667CFCF6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B711ECDB-4614-445E-80EE-3D750FAA63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0704356F-2DB2-4FF1-8FDA-36518844F8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252821C8-C2D2-4FF3-82D2-05233AA7E6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B3D05A7-BC3E-434F-B4AD-FC6A71FACB76}"/>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755EEE68-3E36-4136-AE5D-FB5984436BF1}"/>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F98E16A-F131-4400-B441-D697C845ECEE}"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EE4A3C2-A1FF-4CE4-87B6-9102C4E53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848FA27-E1C6-403D-BF19-549D3C4D1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4075A29-DCCF-4272-B347-7D6902520A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EF07389-AFBC-4DD3-A813-9F68DD7A26C4}"/>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87E0581-3A67-4996-9030-F7E3C785966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5E9C7EC-CC12-4EAB-8150-DF4ABE1619E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303F514-483F-4E44-A836-5236F159966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F5B701F-65A8-470A-A625-012E07AB60D0}"/>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60D98C4-1AAD-4F90-91BB-F9679D38400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1A6D2CC-0DD7-4ACD-8308-F18A3FB0C90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B8A5AA3-56CC-4D5C-88DB-E1FAA154CFD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7368376-4592-4EC9-AF82-C4DB9C0AA11F}"/>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3E53F94-B6BE-4EBB-A396-E78F74303F5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5E424723-5A12-4AE8-B987-08C9DD12018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D72CE44-F984-41DC-813E-77B5C708DB0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85B8AB4-32A6-41F5-8F69-947DAA5BA27E}"/>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4254366-0F02-417C-AF5D-52DD1B761BE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0D84ED-2A59-4402-ACAA-4BE0CB09828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26598BD-97A4-4C90-9BFD-1284E724EB4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9EDE119-AC0C-4FD9-AA2A-0D68D2989B4F}"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B23711-F5C7-4E75-A365-356FEA53A95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C9767F2-DC39-449F-999F-6B8E832BF13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AB9A341-EDD5-41B1-A588-0CE56691096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EE1AED-51B2-490E-8FE6-A3F9F5A6E7D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4A48F67-9361-4E94-97E8-9417037DFCA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D7801E-1E5E-4CF6-8C2B-2A58AF9734A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056B6DE-51A5-42B8-8812-4AC3DB63DAB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3E0FAEB-2CC7-4AB1-ADDB-F1F8B0188D1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0E55C44-E639-4972-AAB8-44AF5845D42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A409288-EA1E-4A66-BBBE-3D0F8E3F540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5EAE574-8F68-4577-A5C8-4FB0450C371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2A0CF21-D6BA-43A7-97C4-4E16B233316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3FBF8F-9FDA-45FE-8FAD-A9576457729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E16F13B-D122-4481-B8CE-3EDBD6E666B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D56ADF-D3C6-4038-AED4-2550AC6EADE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640EA9A-5338-4603-96A1-2CF172161F7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5A6204-7DA3-4493-8489-7A919FF1E7D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B12A341-23E5-4D42-A038-832A94345CA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F04B26-4549-4ED2-8F15-480B1EE2FE7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7E9D743-A4A3-4A38-A05D-AE22DF9F6FA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593058B-69C2-4417-9A5E-0D84B05523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2FE108C-24BA-402B-A124-C7F449BB63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A347968-6EBF-4792-8363-B54A203619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7E357314-FEE5-42C0-A1DE-9BC05A3943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E45F752-0109-4ACD-B519-7638864C98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CB9B061-1F8F-45D6-BA23-8C91C294AD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D43119D5-B91F-4FAD-B8FC-8A204E6EA5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17842035-4208-46F0-A6B6-4A1AB0A59C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8F7ADE2-B506-435A-8E67-7DF70BD756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C2A512E-4C6B-402F-A82D-AF25CC8E9F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51822CCB-7E66-4207-AAB0-CB9CFD859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22B4DDA-FB2B-4117-A8D8-40DD74D15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5CA815BA-D52A-4948-A808-3EF821EB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23CD7BFE-8F73-4528-9F13-2DB8959886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13F6A5B-FD59-4CF8-B4E9-85EDE1459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7CCE2D17-F91A-4BF5-A808-026BBA2A98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A83FBE8-7605-43A2-A65D-5880BAE29C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D834CB26-272D-45B8-A9C0-9B5D3EC662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BF8E7E1-51F1-4CC1-B5B9-A93AC475BBCD}"/>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6EFD27B-3CBE-4898-8D20-C0045128849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B2A47998-02EC-42E6-930A-D7CA6D48519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D4BEB86-FB5E-4407-B097-853A078A29D3}"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47AA7B6-747C-4EE7-9527-3C35125CC49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B446066-97D2-46F2-A91B-B62EB5AF4C1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5DFEEB7-FDA1-4209-9967-712933B76DAF}"/>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89D60CF-B01D-4671-BE0D-B3B3FCE23DF2}"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4985EFDF-D7FE-4619-9C4F-0696D644B7B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6D66587-BCDD-46A6-9C81-391BB949B140}"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77E710EE-506C-477D-A252-829B03B39A83}"/>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555948A-30E4-4422-82E3-4E00AC690D5A}"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37AB018-B986-44A9-9879-35900D9B24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FC12-22DD-442A-8F0A-BB317D0C3DC7}">
  <sheetPr codeName="Sheet2"/>
  <dimension ref="A1:AH251"/>
  <sheetViews>
    <sheetView workbookViewId="0">
      <selection sqref="A1:U400"/>
    </sheetView>
  </sheetViews>
  <sheetFormatPr defaultColWidth="9" defaultRowHeight="13.2" x14ac:dyDescent="0.25"/>
  <cols>
    <col min="1" max="1" width="52.69921875" style="346" bestFit="1" customWidth="1"/>
    <col min="2" max="2" width="18.3984375" style="346" customWidth="1"/>
    <col min="3" max="3" width="22.3984375" style="346" customWidth="1"/>
    <col min="4" max="4" width="23.5" style="346" customWidth="1"/>
    <col min="5" max="5" width="23.69921875" style="346" customWidth="1"/>
    <col min="6" max="6" width="23.5" style="346" customWidth="1"/>
    <col min="7" max="12" width="9" style="346"/>
    <col min="13" max="13" width="39.69921875" style="346" bestFit="1" customWidth="1"/>
    <col min="14" max="22" width="9" style="346"/>
    <col min="23" max="23" width="13.09765625" style="346" bestFit="1" customWidth="1"/>
    <col min="24" max="16384" width="9" style="346"/>
  </cols>
  <sheetData>
    <row r="1" spans="1:34" x14ac:dyDescent="0.25">
      <c r="A1" s="345" t="s">
        <v>256</v>
      </c>
      <c r="B1" s="345" t="s">
        <v>257</v>
      </c>
      <c r="C1" s="345" t="s">
        <v>258</v>
      </c>
      <c r="D1" s="345" t="s">
        <v>259</v>
      </c>
      <c r="E1" s="345" t="s">
        <v>260</v>
      </c>
      <c r="F1" s="345" t="s">
        <v>187</v>
      </c>
      <c r="G1" s="345"/>
      <c r="I1" s="347" t="s">
        <v>261</v>
      </c>
      <c r="L1" s="347" t="s">
        <v>262</v>
      </c>
      <c r="M1" s="347" t="s">
        <v>263</v>
      </c>
      <c r="N1" s="347" t="s">
        <v>264</v>
      </c>
      <c r="O1" s="347" t="s">
        <v>265</v>
      </c>
      <c r="P1" s="347" t="s">
        <v>266</v>
      </c>
      <c r="Q1" s="347" t="s">
        <v>267</v>
      </c>
      <c r="R1" s="347" t="s">
        <v>268</v>
      </c>
      <c r="S1" s="347" t="s">
        <v>269</v>
      </c>
      <c r="T1" s="347" t="s">
        <v>262</v>
      </c>
      <c r="U1" s="347" t="s">
        <v>261</v>
      </c>
    </row>
    <row r="2" spans="1:34" x14ac:dyDescent="0.25">
      <c r="A2" s="348" t="s">
        <v>270</v>
      </c>
      <c r="I2" s="349" t="s">
        <v>256</v>
      </c>
      <c r="L2" s="349" t="s">
        <v>271</v>
      </c>
      <c r="M2" s="349" t="s">
        <v>272</v>
      </c>
      <c r="N2" s="349" t="s">
        <v>272</v>
      </c>
      <c r="O2" s="349" t="s">
        <v>272</v>
      </c>
      <c r="P2" s="349" t="s">
        <v>273</v>
      </c>
      <c r="Q2" s="349" t="s">
        <v>274</v>
      </c>
      <c r="R2" s="349"/>
      <c r="S2" s="349"/>
      <c r="T2" s="349" t="s">
        <v>271</v>
      </c>
      <c r="U2" s="350" t="s">
        <v>256</v>
      </c>
    </row>
    <row r="3" spans="1:34" x14ac:dyDescent="0.25">
      <c r="A3" s="351" t="s">
        <v>115</v>
      </c>
      <c r="B3" s="351" t="s">
        <v>275</v>
      </c>
      <c r="C3" s="351" t="s">
        <v>276</v>
      </c>
      <c r="D3" s="352" t="s">
        <v>277</v>
      </c>
      <c r="E3" s="346" t="s">
        <v>278</v>
      </c>
      <c r="I3" s="349" t="s">
        <v>257</v>
      </c>
      <c r="L3" s="349" t="s">
        <v>279</v>
      </c>
      <c r="M3" s="349" t="s">
        <v>280</v>
      </c>
      <c r="N3" s="349" t="s">
        <v>280</v>
      </c>
      <c r="O3" s="349" t="s">
        <v>281</v>
      </c>
      <c r="P3" s="349" t="s">
        <v>282</v>
      </c>
      <c r="Q3" s="349" t="s">
        <v>283</v>
      </c>
      <c r="R3" s="349"/>
      <c r="S3" s="349"/>
      <c r="T3" s="349" t="s">
        <v>279</v>
      </c>
      <c r="U3" s="349" t="s">
        <v>256</v>
      </c>
      <c r="W3" s="346" t="s">
        <v>284</v>
      </c>
      <c r="X3" s="346" t="s">
        <v>285</v>
      </c>
    </row>
    <row r="4" spans="1:34" x14ac:dyDescent="0.25">
      <c r="A4" s="346" t="s">
        <v>286</v>
      </c>
      <c r="B4" s="346" t="s">
        <v>287</v>
      </c>
      <c r="C4" s="346" t="s">
        <v>288</v>
      </c>
      <c r="D4" s="352" t="s">
        <v>289</v>
      </c>
      <c r="E4" s="346" t="s">
        <v>290</v>
      </c>
      <c r="I4" s="349" t="s">
        <v>258</v>
      </c>
      <c r="L4" s="349" t="s">
        <v>291</v>
      </c>
      <c r="M4" s="349" t="s">
        <v>292</v>
      </c>
      <c r="N4" s="349" t="s">
        <v>292</v>
      </c>
      <c r="O4" s="349" t="s">
        <v>292</v>
      </c>
      <c r="P4" s="349" t="s">
        <v>293</v>
      </c>
      <c r="Q4" s="349" t="s">
        <v>294</v>
      </c>
      <c r="R4" s="349"/>
      <c r="S4" s="349"/>
      <c r="T4" s="349" t="s">
        <v>291</v>
      </c>
      <c r="U4" s="349" t="s">
        <v>258</v>
      </c>
    </row>
    <row r="5" spans="1:34" x14ac:dyDescent="0.25">
      <c r="A5" s="351" t="str">
        <f>+Introduction!C7</f>
        <v>Croatia</v>
      </c>
      <c r="B5" s="353" t="str">
        <f t="shared" ref="B5" si="0">VLOOKUP($A$5,translationcountries,3,FALSE)</f>
        <v>Croacia</v>
      </c>
      <c r="C5" s="353" t="str">
        <f>VLOOKUP($A$5,translationcountries,2,FALSE)</f>
        <v>Croatie</v>
      </c>
      <c r="D5" s="353" t="str">
        <f>VLOOKUP($A$5,translationcountries,4,FALSE)</f>
        <v>Хорватия</v>
      </c>
      <c r="E5" s="353" t="str">
        <f>VLOOKUP($A$5,translationcountries,5,FALSE)</f>
        <v>كرواتيا</v>
      </c>
      <c r="F5" s="353">
        <f>VLOOKUP($A$5,translationcountries,6,FALSE)</f>
        <v>0</v>
      </c>
      <c r="G5" s="353"/>
      <c r="I5" s="349" t="s">
        <v>259</v>
      </c>
      <c r="L5" s="349" t="s">
        <v>296</v>
      </c>
      <c r="M5" s="349" t="s">
        <v>297</v>
      </c>
      <c r="N5" s="349" t="s">
        <v>297</v>
      </c>
      <c r="O5" s="349" t="s">
        <v>298</v>
      </c>
      <c r="P5" s="349" t="s">
        <v>299</v>
      </c>
      <c r="Q5" s="349" t="s">
        <v>300</v>
      </c>
      <c r="R5" s="349"/>
      <c r="S5" s="349"/>
      <c r="T5" s="349" t="s">
        <v>296</v>
      </c>
      <c r="U5" s="350" t="s">
        <v>256</v>
      </c>
    </row>
    <row r="6" spans="1:34" x14ac:dyDescent="0.25">
      <c r="A6" s="351" t="s">
        <v>301</v>
      </c>
      <c r="B6" s="346" t="s">
        <v>302</v>
      </c>
      <c r="C6" s="346" t="s">
        <v>303</v>
      </c>
      <c r="D6" s="352" t="s">
        <v>304</v>
      </c>
      <c r="E6" s="346" t="s">
        <v>305</v>
      </c>
      <c r="I6" s="349" t="s">
        <v>260</v>
      </c>
      <c r="L6" s="349" t="s">
        <v>306</v>
      </c>
      <c r="M6" s="349" t="s">
        <v>307</v>
      </c>
      <c r="N6" s="349" t="s">
        <v>308</v>
      </c>
      <c r="O6" s="349" t="s">
        <v>309</v>
      </c>
      <c r="P6" s="349" t="s">
        <v>310</v>
      </c>
      <c r="Q6" s="349" t="s">
        <v>311</v>
      </c>
      <c r="R6" s="349"/>
      <c r="S6" s="349"/>
      <c r="T6" s="349" t="s">
        <v>306</v>
      </c>
      <c r="U6" s="350" t="s">
        <v>256</v>
      </c>
    </row>
    <row r="7" spans="1:34" x14ac:dyDescent="0.25">
      <c r="A7" s="351" t="s">
        <v>31</v>
      </c>
      <c r="B7" s="346" t="s">
        <v>312</v>
      </c>
      <c r="C7" s="346" t="s">
        <v>313</v>
      </c>
      <c r="D7" s="352" t="s">
        <v>314</v>
      </c>
      <c r="E7" s="346" t="s">
        <v>315</v>
      </c>
      <c r="I7" s="349" t="s">
        <v>187</v>
      </c>
      <c r="L7" s="349" t="s">
        <v>316</v>
      </c>
      <c r="M7" s="349" t="s">
        <v>317</v>
      </c>
      <c r="N7" s="349" t="s">
        <v>318</v>
      </c>
      <c r="O7" s="349" t="s">
        <v>317</v>
      </c>
      <c r="P7" s="349" t="s">
        <v>319</v>
      </c>
      <c r="Q7" s="349" t="s">
        <v>320</v>
      </c>
      <c r="R7" s="349"/>
      <c r="S7" s="349"/>
      <c r="T7" s="349" t="s">
        <v>316</v>
      </c>
      <c r="U7" s="350" t="s">
        <v>256</v>
      </c>
      <c r="X7" s="349" t="str" cm="1">
        <f t="array" aca="1" ref="X7" ca="1">CELL("filename")</f>
        <v>C:\Users\johnstonr\WHOUNICEF Dropbox\WHOUNICEF Team Folder\Schools\2026 Report\Country files\Country files multilingual\Country files v09\[JMP_2026_WinS_HRV_Croatia.xlsx]Introduction</v>
      </c>
    </row>
    <row r="8" spans="1:34" x14ac:dyDescent="0.25">
      <c r="A8" s="346" t="s">
        <v>116</v>
      </c>
      <c r="B8" s="346" t="s">
        <v>321</v>
      </c>
      <c r="C8" s="346" t="s">
        <v>322</v>
      </c>
      <c r="D8" s="352" t="s">
        <v>323</v>
      </c>
      <c r="E8" s="346" t="s">
        <v>324</v>
      </c>
      <c r="I8" s="349"/>
      <c r="L8" s="349" t="s">
        <v>325</v>
      </c>
      <c r="M8" s="349" t="s">
        <v>326</v>
      </c>
      <c r="N8" s="349" t="s">
        <v>327</v>
      </c>
      <c r="O8" s="349" t="s">
        <v>326</v>
      </c>
      <c r="P8" s="349" t="s">
        <v>328</v>
      </c>
      <c r="Q8" s="349" t="s">
        <v>329</v>
      </c>
      <c r="R8" s="349"/>
      <c r="S8" s="349"/>
      <c r="T8" s="349" t="s">
        <v>325</v>
      </c>
      <c r="U8" s="350" t="s">
        <v>258</v>
      </c>
      <c r="X8" s="349" t="str">
        <f ca="1">IFERROR(MID(X7,FIND(CHAR(1),SUBSTITUTE(X7,"\",CHAR(1),LEN(X7)-LEN(SUBSTITUTE(X7,"\",""))))+1,FIND(CHAR(1),SUBSTITUTE(X7,".",CHAR(1),LEN(X7)-LEN(SUBSTITUTE(X7,".",""))))-FIND(CHAR(1),SUBSTITUTE(X7,"\",CHAR(1),LEN(X7)-LEN(SUBSTITUTE(X7,"\",""))))-1),"")</f>
        <v>[JMP_2026_WinS_HRV_Croatia</v>
      </c>
    </row>
    <row r="9" spans="1:34" x14ac:dyDescent="0.25">
      <c r="A9" s="351" t="s">
        <v>330</v>
      </c>
      <c r="B9" s="346" t="s">
        <v>331</v>
      </c>
      <c r="C9" s="346" t="s">
        <v>332</v>
      </c>
      <c r="D9" s="352" t="s">
        <v>333</v>
      </c>
      <c r="E9" s="346" t="s">
        <v>334</v>
      </c>
      <c r="L9" s="349" t="s">
        <v>335</v>
      </c>
      <c r="M9" s="349" t="s">
        <v>336</v>
      </c>
      <c r="N9" s="349" t="s">
        <v>337</v>
      </c>
      <c r="O9" s="349" t="s">
        <v>338</v>
      </c>
      <c r="P9" s="349" t="s">
        <v>339</v>
      </c>
      <c r="Q9" s="349" t="s">
        <v>340</v>
      </c>
      <c r="R9" s="349"/>
      <c r="S9" s="349"/>
      <c r="T9" s="349" t="s">
        <v>335</v>
      </c>
      <c r="U9" s="350" t="s">
        <v>260</v>
      </c>
      <c r="X9" s="349" t="s">
        <v>295</v>
      </c>
    </row>
    <row r="10" spans="1:34" x14ac:dyDescent="0.25">
      <c r="A10" s="351" t="s">
        <v>341</v>
      </c>
      <c r="B10" s="346" t="s">
        <v>342</v>
      </c>
      <c r="C10" s="346" t="s">
        <v>343</v>
      </c>
      <c r="D10" s="352" t="s">
        <v>344</v>
      </c>
      <c r="E10" s="346" t="s">
        <v>345</v>
      </c>
      <c r="I10" s="354" t="s">
        <v>346</v>
      </c>
      <c r="L10" s="349" t="s">
        <v>347</v>
      </c>
      <c r="M10" s="349" t="s">
        <v>348</v>
      </c>
      <c r="N10" s="349" t="s">
        <v>349</v>
      </c>
      <c r="O10" s="349" t="s">
        <v>348</v>
      </c>
      <c r="P10" s="349" t="s">
        <v>350</v>
      </c>
      <c r="Q10" s="349" t="s">
        <v>351</v>
      </c>
      <c r="R10" s="349"/>
      <c r="S10" s="349"/>
      <c r="T10" s="349" t="s">
        <v>347</v>
      </c>
      <c r="U10" s="350" t="s">
        <v>257</v>
      </c>
      <c r="W10" s="351" t="s">
        <v>352</v>
      </c>
      <c r="X10" s="351" t="s">
        <v>353</v>
      </c>
    </row>
    <row r="11" spans="1:34" x14ac:dyDescent="0.25">
      <c r="A11" s="351" t="s">
        <v>252</v>
      </c>
      <c r="B11" s="346" t="s">
        <v>354</v>
      </c>
      <c r="C11" s="346" t="s">
        <v>355</v>
      </c>
      <c r="D11" s="352" t="s">
        <v>356</v>
      </c>
      <c r="E11" s="346" t="s">
        <v>357</v>
      </c>
      <c r="I11" s="349" t="str">
        <f>HLOOKUP(Introduction!$G$4,nametranslations,18,FALSE)</f>
        <v>Notes on how to read the country file</v>
      </c>
      <c r="L11" s="349" t="s">
        <v>358</v>
      </c>
      <c r="M11" s="349" t="s">
        <v>359</v>
      </c>
      <c r="N11" s="349" t="s">
        <v>360</v>
      </c>
      <c r="O11" s="349" t="s">
        <v>359</v>
      </c>
      <c r="P11" s="349" t="s">
        <v>361</v>
      </c>
      <c r="Q11" s="349" t="s">
        <v>362</v>
      </c>
      <c r="R11" s="349"/>
      <c r="S11" s="349"/>
      <c r="T11" s="349" t="s">
        <v>358</v>
      </c>
      <c r="U11" s="350" t="s">
        <v>256</v>
      </c>
    </row>
    <row r="12" spans="1:34" x14ac:dyDescent="0.25">
      <c r="A12" s="351" t="s">
        <v>32</v>
      </c>
      <c r="B12" s="351" t="s">
        <v>363</v>
      </c>
      <c r="C12" s="351" t="s">
        <v>364</v>
      </c>
      <c r="D12" s="352" t="s">
        <v>365</v>
      </c>
      <c r="E12" s="351" t="s">
        <v>366</v>
      </c>
      <c r="I12" s="349" t="str">
        <f>HLOOKUP(Introduction!$G$4,nametranslations,24,FALSE)</f>
        <v>Total</v>
      </c>
      <c r="L12" s="349" t="s">
        <v>367</v>
      </c>
      <c r="M12" s="349" t="s">
        <v>368</v>
      </c>
      <c r="N12" s="349" t="s">
        <v>369</v>
      </c>
      <c r="O12" s="349" t="s">
        <v>370</v>
      </c>
      <c r="P12" s="349" t="s">
        <v>371</v>
      </c>
      <c r="Q12" s="349" t="s">
        <v>372</v>
      </c>
      <c r="R12" s="349"/>
      <c r="S12" s="349"/>
      <c r="T12" s="349" t="s">
        <v>367</v>
      </c>
      <c r="U12" s="350" t="s">
        <v>256</v>
      </c>
      <c r="W12" s="346" t="s">
        <v>373</v>
      </c>
      <c r="X12" s="346" t="s">
        <v>374</v>
      </c>
      <c r="Z12" s="346" t="s">
        <v>375</v>
      </c>
      <c r="AC12" s="346" t="s">
        <v>376</v>
      </c>
      <c r="AH12" s="355" t="str" cm="1">
        <f t="array" aca="1" ref="AH12" ca="1">MID(CELL("filename"),FIND("~",SUBSTITUTE(CELL("filename"),"_","~",3))+1,3)</f>
        <v>HRV</v>
      </c>
    </row>
    <row r="13" spans="1:34" x14ac:dyDescent="0.25">
      <c r="A13" s="351" t="s">
        <v>377</v>
      </c>
      <c r="B13" s="351" t="s">
        <v>378</v>
      </c>
      <c r="C13" s="351" t="s">
        <v>379</v>
      </c>
      <c r="D13" s="352" t="s">
        <v>380</v>
      </c>
      <c r="E13" s="351" t="s">
        <v>381</v>
      </c>
      <c r="I13" s="349" t="str">
        <f>HLOOKUP(Introduction!$G$4,nametranslations,25,FALSE)</f>
        <v>Rural</v>
      </c>
      <c r="L13" s="349" t="s">
        <v>382</v>
      </c>
      <c r="M13" s="349" t="s">
        <v>383</v>
      </c>
      <c r="N13" s="349" t="s">
        <v>384</v>
      </c>
      <c r="O13" s="349" t="s">
        <v>385</v>
      </c>
      <c r="P13" s="349" t="s">
        <v>386</v>
      </c>
      <c r="Q13" s="349" t="s">
        <v>387</v>
      </c>
      <c r="R13" s="349"/>
      <c r="S13" s="349"/>
      <c r="T13" s="349" t="s">
        <v>382</v>
      </c>
      <c r="U13" s="350" t="s">
        <v>258</v>
      </c>
    </row>
    <row r="14" spans="1:34" x14ac:dyDescent="0.25">
      <c r="A14" s="346" t="s">
        <v>118</v>
      </c>
      <c r="B14" s="346" t="s">
        <v>388</v>
      </c>
      <c r="C14" s="346" t="s">
        <v>389</v>
      </c>
      <c r="D14" s="352" t="s">
        <v>390</v>
      </c>
      <c r="E14" s="346" t="s">
        <v>391</v>
      </c>
      <c r="I14" s="349" t="str">
        <f>HLOOKUP(Introduction!$G$4,nametranslations,26,FALSE)</f>
        <v>Urban</v>
      </c>
      <c r="L14" s="349" t="s">
        <v>392</v>
      </c>
      <c r="M14" s="349" t="s">
        <v>393</v>
      </c>
      <c r="N14" s="349" t="s">
        <v>394</v>
      </c>
      <c r="O14" s="349" t="s">
        <v>395</v>
      </c>
      <c r="P14" s="349" t="s">
        <v>396</v>
      </c>
      <c r="Q14" s="349" t="s">
        <v>397</v>
      </c>
      <c r="R14" s="349"/>
      <c r="S14" s="349"/>
      <c r="T14" s="349" t="s">
        <v>392</v>
      </c>
      <c r="U14" s="350" t="s">
        <v>256</v>
      </c>
    </row>
    <row r="15" spans="1:34" x14ac:dyDescent="0.25">
      <c r="A15" s="346" t="s">
        <v>119</v>
      </c>
      <c r="B15" s="346" t="s">
        <v>398</v>
      </c>
      <c r="C15" s="351" t="s">
        <v>399</v>
      </c>
      <c r="D15" s="352" t="s">
        <v>400</v>
      </c>
      <c r="E15" s="351" t="s">
        <v>401</v>
      </c>
      <c r="I15" s="349" t="str">
        <f>HLOOKUP(Introduction!$G$4,nametranslations,27,FALSE)</f>
        <v>Pre-primary</v>
      </c>
      <c r="L15" s="349" t="s">
        <v>402</v>
      </c>
      <c r="M15" s="349" t="s">
        <v>403</v>
      </c>
      <c r="N15" s="349" t="s">
        <v>404</v>
      </c>
      <c r="O15" s="349" t="s">
        <v>403</v>
      </c>
      <c r="P15" s="349" t="s">
        <v>405</v>
      </c>
      <c r="Q15" s="349" t="s">
        <v>406</v>
      </c>
      <c r="R15" s="349"/>
      <c r="S15" s="349"/>
      <c r="T15" s="349" t="s">
        <v>402</v>
      </c>
      <c r="U15" s="350" t="s">
        <v>256</v>
      </c>
    </row>
    <row r="16" spans="1:34" x14ac:dyDescent="0.25">
      <c r="A16" s="346" t="s">
        <v>120</v>
      </c>
      <c r="B16" s="351" t="s">
        <v>407</v>
      </c>
      <c r="C16" s="351" t="s">
        <v>408</v>
      </c>
      <c r="D16" s="352" t="s">
        <v>409</v>
      </c>
      <c r="E16" s="351" t="s">
        <v>410</v>
      </c>
      <c r="I16" s="349" t="str">
        <f>HLOOKUP(Introduction!$G$4,nametranslations,28,FALSE)</f>
        <v>Primary</v>
      </c>
      <c r="L16" s="349" t="s">
        <v>411</v>
      </c>
      <c r="M16" s="349" t="s">
        <v>412</v>
      </c>
      <c r="N16" s="349" t="s">
        <v>413</v>
      </c>
      <c r="O16" s="349" t="s">
        <v>412</v>
      </c>
      <c r="P16" s="349" t="s">
        <v>414</v>
      </c>
      <c r="Q16" s="349" t="s">
        <v>415</v>
      </c>
      <c r="R16" s="349"/>
      <c r="S16" s="349"/>
      <c r="T16" s="349" t="s">
        <v>411</v>
      </c>
      <c r="U16" s="350" t="s">
        <v>256</v>
      </c>
    </row>
    <row r="17" spans="1:21" x14ac:dyDescent="0.25">
      <c r="A17" s="346" t="s">
        <v>416</v>
      </c>
      <c r="B17" s="351" t="s">
        <v>417</v>
      </c>
      <c r="C17" s="351" t="s">
        <v>418</v>
      </c>
      <c r="D17" s="352" t="s">
        <v>419</v>
      </c>
      <c r="E17" s="351" t="s">
        <v>420</v>
      </c>
      <c r="I17" s="349" t="str">
        <f>HLOOKUP(Introduction!$G$4,nametranslations,29,FALSE)</f>
        <v>Secondary</v>
      </c>
      <c r="L17" s="349" t="s">
        <v>421</v>
      </c>
      <c r="M17" s="349" t="s">
        <v>422</v>
      </c>
      <c r="N17" s="349" t="s">
        <v>423</v>
      </c>
      <c r="O17" s="349" t="s">
        <v>424</v>
      </c>
      <c r="P17" s="349" t="s">
        <v>425</v>
      </c>
      <c r="Q17" s="349" t="s">
        <v>426</v>
      </c>
      <c r="R17" s="349"/>
      <c r="S17" s="349"/>
      <c r="T17" s="349" t="s">
        <v>421</v>
      </c>
      <c r="U17" s="350" t="s">
        <v>256</v>
      </c>
    </row>
    <row r="18" spans="1:21" x14ac:dyDescent="0.25">
      <c r="A18" s="346" t="s">
        <v>427</v>
      </c>
      <c r="B18" s="351" t="s">
        <v>428</v>
      </c>
      <c r="C18" s="351" t="s">
        <v>429</v>
      </c>
      <c r="D18" s="352" t="s">
        <v>430</v>
      </c>
      <c r="E18" s="351" t="s">
        <v>431</v>
      </c>
      <c r="I18" s="349"/>
      <c r="L18" s="349" t="s">
        <v>432</v>
      </c>
      <c r="M18" s="349" t="s">
        <v>433</v>
      </c>
      <c r="N18" s="349" t="s">
        <v>433</v>
      </c>
      <c r="O18" s="349" t="s">
        <v>433</v>
      </c>
      <c r="P18" s="349" t="s">
        <v>434</v>
      </c>
      <c r="Q18" s="349" t="s">
        <v>435</v>
      </c>
      <c r="R18" s="349"/>
      <c r="S18" s="349"/>
      <c r="T18" s="349" t="s">
        <v>432</v>
      </c>
      <c r="U18" s="350" t="s">
        <v>258</v>
      </c>
    </row>
    <row r="19" spans="1:21" x14ac:dyDescent="0.25">
      <c r="A19" s="348" t="s">
        <v>436</v>
      </c>
      <c r="I19" s="349"/>
      <c r="L19" s="349" t="s">
        <v>437</v>
      </c>
      <c r="M19" s="349" t="s">
        <v>438</v>
      </c>
      <c r="N19" s="349" t="s">
        <v>439</v>
      </c>
      <c r="O19" s="349" t="s">
        <v>440</v>
      </c>
      <c r="P19" s="349" t="s">
        <v>441</v>
      </c>
      <c r="Q19" s="349" t="s">
        <v>442</v>
      </c>
      <c r="R19" s="349"/>
      <c r="S19" s="349"/>
      <c r="T19" s="349" t="s">
        <v>437</v>
      </c>
      <c r="U19" s="350" t="s">
        <v>258</v>
      </c>
    </row>
    <row r="20" spans="1:21" x14ac:dyDescent="0.25">
      <c r="A20" s="346" t="s">
        <v>122</v>
      </c>
      <c r="B20" s="351" t="s">
        <v>443</v>
      </c>
      <c r="C20" s="351" t="s">
        <v>444</v>
      </c>
      <c r="D20" s="352" t="s">
        <v>445</v>
      </c>
      <c r="E20" s="351" t="s">
        <v>446</v>
      </c>
      <c r="I20" s="349"/>
      <c r="L20" s="349" t="s">
        <v>447</v>
      </c>
      <c r="M20" s="349" t="s">
        <v>448</v>
      </c>
      <c r="N20" s="349" t="s">
        <v>449</v>
      </c>
      <c r="O20" s="349" t="s">
        <v>448</v>
      </c>
      <c r="P20" s="349" t="s">
        <v>450</v>
      </c>
      <c r="Q20" s="349" t="s">
        <v>451</v>
      </c>
      <c r="R20" s="349"/>
      <c r="S20" s="349"/>
      <c r="T20" s="349" t="s">
        <v>447</v>
      </c>
      <c r="U20" s="350" t="s">
        <v>258</v>
      </c>
    </row>
    <row r="21" spans="1:21" x14ac:dyDescent="0.25">
      <c r="A21" s="346" t="s">
        <v>158</v>
      </c>
      <c r="B21" s="351" t="s">
        <v>452</v>
      </c>
      <c r="C21" s="351" t="s">
        <v>453</v>
      </c>
      <c r="D21" s="352" t="s">
        <v>454</v>
      </c>
      <c r="E21" s="351" t="s">
        <v>455</v>
      </c>
      <c r="I21" s="349"/>
      <c r="L21" s="349" t="s">
        <v>456</v>
      </c>
      <c r="M21" s="349" t="s">
        <v>457</v>
      </c>
      <c r="N21" s="349" t="s">
        <v>458</v>
      </c>
      <c r="O21" s="349" t="s">
        <v>459</v>
      </c>
      <c r="P21" s="349" t="s">
        <v>460</v>
      </c>
      <c r="Q21" s="349" t="s">
        <v>461</v>
      </c>
      <c r="R21" s="349"/>
      <c r="S21" s="349"/>
      <c r="T21" s="349" t="s">
        <v>456</v>
      </c>
      <c r="U21" s="350" t="s">
        <v>256</v>
      </c>
    </row>
    <row r="22" spans="1:21" x14ac:dyDescent="0.25">
      <c r="A22" s="346" t="s">
        <v>14</v>
      </c>
      <c r="B22" s="351" t="s">
        <v>462</v>
      </c>
      <c r="C22" s="351" t="s">
        <v>463</v>
      </c>
      <c r="D22" s="352" t="s">
        <v>464</v>
      </c>
      <c r="E22" s="351" t="s">
        <v>465</v>
      </c>
      <c r="I22" s="349"/>
      <c r="L22" s="349" t="s">
        <v>466</v>
      </c>
      <c r="M22" s="349" t="s">
        <v>467</v>
      </c>
      <c r="N22" s="349" t="s">
        <v>467</v>
      </c>
      <c r="O22" s="349" t="s">
        <v>467</v>
      </c>
      <c r="P22" s="349" t="s">
        <v>468</v>
      </c>
      <c r="Q22" s="349" t="s">
        <v>469</v>
      </c>
      <c r="R22" s="349"/>
      <c r="S22" s="349"/>
      <c r="T22" s="349" t="s">
        <v>466</v>
      </c>
      <c r="U22" s="350" t="s">
        <v>258</v>
      </c>
    </row>
    <row r="23" spans="1:21" x14ac:dyDescent="0.25">
      <c r="A23" s="346" t="s">
        <v>15</v>
      </c>
      <c r="B23" s="351" t="s">
        <v>470</v>
      </c>
      <c r="C23" s="351" t="s">
        <v>471</v>
      </c>
      <c r="D23" s="352" t="s">
        <v>472</v>
      </c>
      <c r="E23" s="351" t="s">
        <v>473</v>
      </c>
      <c r="I23" s="349"/>
      <c r="L23" s="349" t="s">
        <v>474</v>
      </c>
      <c r="M23" s="349" t="s">
        <v>475</v>
      </c>
      <c r="N23" s="349" t="s">
        <v>475</v>
      </c>
      <c r="O23" s="349" t="s">
        <v>475</v>
      </c>
      <c r="P23" s="349" t="s">
        <v>476</v>
      </c>
      <c r="Q23" s="349" t="s">
        <v>477</v>
      </c>
      <c r="R23" s="349"/>
      <c r="S23" s="349"/>
      <c r="T23" s="349" t="s">
        <v>474</v>
      </c>
      <c r="U23" s="350" t="s">
        <v>256</v>
      </c>
    </row>
    <row r="24" spans="1:21" x14ac:dyDescent="0.25">
      <c r="A24" s="346" t="s">
        <v>478</v>
      </c>
      <c r="B24" s="351" t="s">
        <v>478</v>
      </c>
      <c r="C24" s="346" t="s">
        <v>478</v>
      </c>
      <c r="D24" s="352" t="s">
        <v>479</v>
      </c>
      <c r="E24" s="346" t="s">
        <v>480</v>
      </c>
      <c r="I24" s="354" t="s">
        <v>481</v>
      </c>
      <c r="L24" s="349" t="s">
        <v>482</v>
      </c>
      <c r="M24" s="349" t="s">
        <v>483</v>
      </c>
      <c r="N24" s="349" t="s">
        <v>484</v>
      </c>
      <c r="O24" s="349" t="s">
        <v>483</v>
      </c>
      <c r="P24" s="349" t="s">
        <v>485</v>
      </c>
      <c r="Q24" s="349" t="s">
        <v>486</v>
      </c>
      <c r="R24" s="349"/>
      <c r="S24" s="349"/>
      <c r="T24" s="349" t="s">
        <v>482</v>
      </c>
      <c r="U24" s="350" t="s">
        <v>256</v>
      </c>
    </row>
    <row r="25" spans="1:21" x14ac:dyDescent="0.25">
      <c r="A25" s="346" t="s">
        <v>2</v>
      </c>
      <c r="B25" s="351" t="s">
        <v>2</v>
      </c>
      <c r="C25" s="346" t="s">
        <v>2</v>
      </c>
      <c r="D25" s="352" t="s">
        <v>487</v>
      </c>
      <c r="E25" s="346" t="s">
        <v>488</v>
      </c>
      <c r="I25" s="349" t="str">
        <f>HLOOKUP(Introduction!$G$4,nametranslations,36,FALSE)</f>
        <v>Proportion of Schools (%)</v>
      </c>
      <c r="L25" s="349" t="s">
        <v>489</v>
      </c>
      <c r="M25" s="349" t="s">
        <v>490</v>
      </c>
      <c r="N25" s="349" t="s">
        <v>491</v>
      </c>
      <c r="O25" s="349" t="s">
        <v>492</v>
      </c>
      <c r="P25" s="349" t="s">
        <v>493</v>
      </c>
      <c r="Q25" s="349" t="s">
        <v>494</v>
      </c>
      <c r="R25" s="349"/>
      <c r="S25" s="349"/>
      <c r="T25" s="349" t="s">
        <v>489</v>
      </c>
      <c r="U25" s="350" t="s">
        <v>260</v>
      </c>
    </row>
    <row r="26" spans="1:21" x14ac:dyDescent="0.25">
      <c r="A26" s="346" t="s">
        <v>1</v>
      </c>
      <c r="B26" s="351" t="s">
        <v>495</v>
      </c>
      <c r="C26" s="346" t="s">
        <v>496</v>
      </c>
      <c r="D26" s="352" t="s">
        <v>497</v>
      </c>
      <c r="E26" s="346" t="s">
        <v>498</v>
      </c>
      <c r="I26" s="349" t="s">
        <v>478</v>
      </c>
      <c r="L26" s="349" t="s">
        <v>499</v>
      </c>
      <c r="M26" s="349" t="s">
        <v>500</v>
      </c>
      <c r="N26" s="349" t="s">
        <v>500</v>
      </c>
      <c r="O26" s="349" t="s">
        <v>500</v>
      </c>
      <c r="P26" s="349" t="s">
        <v>501</v>
      </c>
      <c r="Q26" s="349" t="s">
        <v>502</v>
      </c>
      <c r="R26" s="349"/>
      <c r="S26" s="349"/>
      <c r="T26" s="349" t="s">
        <v>499</v>
      </c>
      <c r="U26" s="350" t="s">
        <v>256</v>
      </c>
    </row>
    <row r="27" spans="1:21" x14ac:dyDescent="0.25">
      <c r="A27" s="346" t="s">
        <v>16</v>
      </c>
      <c r="B27" s="351" t="s">
        <v>503</v>
      </c>
      <c r="C27" s="346" t="s">
        <v>504</v>
      </c>
      <c r="D27" s="352" t="s">
        <v>505</v>
      </c>
      <c r="E27" s="346" t="s">
        <v>506</v>
      </c>
      <c r="I27" s="349" t="str">
        <f>HLOOKUP(Introduction!$G$4,nametranslations,25,FALSE)</f>
        <v>Rural</v>
      </c>
      <c r="L27" s="349" t="s">
        <v>507</v>
      </c>
      <c r="M27" s="349" t="s">
        <v>508</v>
      </c>
      <c r="N27" s="349" t="s">
        <v>509</v>
      </c>
      <c r="O27" s="349" t="s">
        <v>510</v>
      </c>
      <c r="P27" s="349" t="s">
        <v>511</v>
      </c>
      <c r="Q27" s="349" t="s">
        <v>512</v>
      </c>
      <c r="R27" s="349"/>
      <c r="S27" s="349"/>
      <c r="T27" s="349" t="s">
        <v>507</v>
      </c>
      <c r="U27" s="350" t="s">
        <v>256</v>
      </c>
    </row>
    <row r="28" spans="1:21" x14ac:dyDescent="0.25">
      <c r="A28" s="346" t="s">
        <v>17</v>
      </c>
      <c r="B28" s="356" t="s">
        <v>513</v>
      </c>
      <c r="C28" s="346" t="s">
        <v>514</v>
      </c>
      <c r="D28" s="352" t="s">
        <v>515</v>
      </c>
      <c r="E28" s="346" t="s">
        <v>516</v>
      </c>
      <c r="I28" s="349" t="str">
        <f>HLOOKUP(Introduction!$G$4,nametranslations,26,FALSE)</f>
        <v>Urban</v>
      </c>
      <c r="L28" s="349" t="s">
        <v>517</v>
      </c>
      <c r="M28" s="349" t="s">
        <v>518</v>
      </c>
      <c r="N28" s="349" t="s">
        <v>519</v>
      </c>
      <c r="O28" s="349" t="s">
        <v>520</v>
      </c>
      <c r="P28" s="349" t="s">
        <v>521</v>
      </c>
      <c r="Q28" s="349" t="s">
        <v>522</v>
      </c>
      <c r="R28" s="349"/>
      <c r="S28" s="349"/>
      <c r="T28" s="349" t="s">
        <v>517</v>
      </c>
      <c r="U28" s="350" t="s">
        <v>258</v>
      </c>
    </row>
    <row r="29" spans="1:21" x14ac:dyDescent="0.25">
      <c r="A29" s="346" t="s">
        <v>18</v>
      </c>
      <c r="B29" s="356" t="s">
        <v>523</v>
      </c>
      <c r="C29" s="346" t="s">
        <v>524</v>
      </c>
      <c r="D29" s="352" t="s">
        <v>525</v>
      </c>
      <c r="E29" s="346" t="s">
        <v>526</v>
      </c>
      <c r="I29" s="349" t="str">
        <f>HLOOKUP(Introduction!$G$4,nametranslations,27,FALSE)</f>
        <v>Pre-primary</v>
      </c>
      <c r="L29" s="349" t="s">
        <v>527</v>
      </c>
      <c r="M29" s="349" t="s">
        <v>528</v>
      </c>
      <c r="N29" s="349" t="s">
        <v>529</v>
      </c>
      <c r="O29" s="349" t="s">
        <v>530</v>
      </c>
      <c r="P29" s="349" t="s">
        <v>531</v>
      </c>
      <c r="Q29" s="349" t="s">
        <v>532</v>
      </c>
      <c r="R29" s="349"/>
      <c r="S29" s="349"/>
      <c r="T29" s="349" t="s">
        <v>527</v>
      </c>
      <c r="U29" s="350" t="s">
        <v>256</v>
      </c>
    </row>
    <row r="30" spans="1:21" x14ac:dyDescent="0.25">
      <c r="A30" s="346" t="s">
        <v>33</v>
      </c>
      <c r="B30" s="351" t="s">
        <v>533</v>
      </c>
      <c r="C30" s="351" t="s">
        <v>534</v>
      </c>
      <c r="D30" s="352" t="s">
        <v>535</v>
      </c>
      <c r="E30" s="351" t="s">
        <v>536</v>
      </c>
      <c r="I30" s="349" t="str">
        <f>HLOOKUP(Introduction!$G$4,nametranslations,28,FALSE)</f>
        <v>Primary</v>
      </c>
      <c r="L30" s="349" t="s">
        <v>537</v>
      </c>
      <c r="M30" s="349" t="s">
        <v>538</v>
      </c>
      <c r="N30" s="349" t="s">
        <v>538</v>
      </c>
      <c r="O30" s="349" t="s">
        <v>539</v>
      </c>
      <c r="P30" s="349" t="s">
        <v>540</v>
      </c>
      <c r="Q30" s="349" t="s">
        <v>541</v>
      </c>
      <c r="R30" s="349"/>
      <c r="S30" s="349"/>
      <c r="T30" s="349" t="s">
        <v>537</v>
      </c>
      <c r="U30" s="350" t="s">
        <v>256</v>
      </c>
    </row>
    <row r="31" spans="1:21" x14ac:dyDescent="0.25">
      <c r="A31" s="346" t="s">
        <v>34</v>
      </c>
      <c r="B31" s="351" t="s">
        <v>542</v>
      </c>
      <c r="C31" s="346" t="s">
        <v>543</v>
      </c>
      <c r="D31" s="352" t="s">
        <v>544</v>
      </c>
      <c r="E31" s="346" t="s">
        <v>545</v>
      </c>
      <c r="I31" s="349" t="str">
        <f>HLOOKUP(Introduction!$G$4,nametranslations,29,FALSE)</f>
        <v>Secondary</v>
      </c>
      <c r="L31" s="349" t="s">
        <v>546</v>
      </c>
      <c r="M31" s="349" t="s">
        <v>547</v>
      </c>
      <c r="N31" s="349" t="s">
        <v>548</v>
      </c>
      <c r="O31" s="349" t="s">
        <v>547</v>
      </c>
      <c r="P31" s="349" t="s">
        <v>549</v>
      </c>
      <c r="Q31" s="349" t="s">
        <v>550</v>
      </c>
      <c r="R31" s="349"/>
      <c r="S31" s="349"/>
      <c r="T31" s="349" t="s">
        <v>546</v>
      </c>
      <c r="U31" s="350" t="s">
        <v>256</v>
      </c>
    </row>
    <row r="32" spans="1:21" x14ac:dyDescent="0.25">
      <c r="A32" s="346" t="s">
        <v>35</v>
      </c>
      <c r="B32" s="351" t="s">
        <v>551</v>
      </c>
      <c r="C32" s="346" t="s">
        <v>552</v>
      </c>
      <c r="D32" s="352" t="s">
        <v>553</v>
      </c>
      <c r="E32" s="346" t="s">
        <v>554</v>
      </c>
      <c r="I32" s="349"/>
      <c r="L32" s="349" t="s">
        <v>555</v>
      </c>
      <c r="M32" s="349" t="s">
        <v>556</v>
      </c>
      <c r="N32" s="349" t="s">
        <v>557</v>
      </c>
      <c r="O32" s="349" t="s">
        <v>558</v>
      </c>
      <c r="P32" s="349" t="s">
        <v>559</v>
      </c>
      <c r="Q32" s="349" t="s">
        <v>560</v>
      </c>
      <c r="R32" s="349"/>
      <c r="S32" s="349"/>
      <c r="T32" s="349" t="s">
        <v>555</v>
      </c>
      <c r="U32" s="350" t="s">
        <v>257</v>
      </c>
    </row>
    <row r="33" spans="1:21" x14ac:dyDescent="0.25">
      <c r="A33" s="346" t="s">
        <v>160</v>
      </c>
      <c r="B33" s="351" t="s">
        <v>561</v>
      </c>
      <c r="C33" s="346" t="s">
        <v>562</v>
      </c>
      <c r="D33" s="352" t="s">
        <v>563</v>
      </c>
      <c r="E33" s="346" t="s">
        <v>564</v>
      </c>
      <c r="L33" s="349" t="s">
        <v>565</v>
      </c>
      <c r="M33" s="349" t="s">
        <v>566</v>
      </c>
      <c r="N33" s="349" t="s">
        <v>567</v>
      </c>
      <c r="O33" s="349" t="s">
        <v>568</v>
      </c>
      <c r="P33" s="349" t="s">
        <v>569</v>
      </c>
      <c r="Q33" s="349" t="s">
        <v>570</v>
      </c>
      <c r="R33" s="349"/>
      <c r="S33" s="349"/>
      <c r="T33" s="349" t="s">
        <v>565</v>
      </c>
      <c r="U33" s="350" t="s">
        <v>256</v>
      </c>
    </row>
    <row r="34" spans="1:21" x14ac:dyDescent="0.25">
      <c r="A34" s="346" t="s">
        <v>253</v>
      </c>
      <c r="B34" s="351" t="s">
        <v>571</v>
      </c>
      <c r="C34" s="346" t="s">
        <v>572</v>
      </c>
      <c r="D34" s="352" t="s">
        <v>573</v>
      </c>
      <c r="E34" s="351" t="s">
        <v>574</v>
      </c>
      <c r="L34" s="349" t="s">
        <v>575</v>
      </c>
      <c r="M34" s="349" t="s">
        <v>576</v>
      </c>
      <c r="N34" s="349" t="s">
        <v>577</v>
      </c>
      <c r="O34" s="349" t="s">
        <v>576</v>
      </c>
      <c r="P34" s="349" t="s">
        <v>578</v>
      </c>
      <c r="Q34" s="349" t="s">
        <v>579</v>
      </c>
      <c r="R34" s="349"/>
      <c r="S34" s="349"/>
      <c r="T34" s="349" t="s">
        <v>575</v>
      </c>
      <c r="U34" s="350" t="s">
        <v>256</v>
      </c>
    </row>
    <row r="35" spans="1:21" x14ac:dyDescent="0.25">
      <c r="A35" s="346" t="s">
        <v>580</v>
      </c>
      <c r="B35" s="351" t="s">
        <v>581</v>
      </c>
      <c r="C35" s="346" t="s">
        <v>582</v>
      </c>
      <c r="D35" s="352" t="s">
        <v>583</v>
      </c>
      <c r="E35" s="346" t="s">
        <v>584</v>
      </c>
      <c r="L35" s="349" t="s">
        <v>585</v>
      </c>
      <c r="M35" s="349" t="s">
        <v>586</v>
      </c>
      <c r="N35" s="349" t="s">
        <v>587</v>
      </c>
      <c r="O35" s="349" t="s">
        <v>586</v>
      </c>
      <c r="P35" s="349" t="s">
        <v>588</v>
      </c>
      <c r="Q35" s="349" t="s">
        <v>589</v>
      </c>
      <c r="R35" s="349"/>
      <c r="S35" s="349"/>
      <c r="T35" s="349" t="s">
        <v>585</v>
      </c>
      <c r="U35" s="350" t="s">
        <v>256</v>
      </c>
    </row>
    <row r="36" spans="1:21" x14ac:dyDescent="0.25">
      <c r="A36" s="346" t="s">
        <v>590</v>
      </c>
      <c r="B36" s="351" t="s">
        <v>591</v>
      </c>
      <c r="C36" s="346" t="s">
        <v>592</v>
      </c>
      <c r="D36" s="352" t="s">
        <v>593</v>
      </c>
      <c r="E36" s="346" t="s">
        <v>594</v>
      </c>
      <c r="L36" s="349" t="s">
        <v>595</v>
      </c>
      <c r="M36" s="349" t="s">
        <v>596</v>
      </c>
      <c r="N36" s="349" t="s">
        <v>597</v>
      </c>
      <c r="O36" s="349" t="s">
        <v>598</v>
      </c>
      <c r="P36" s="349" t="s">
        <v>599</v>
      </c>
      <c r="Q36" s="349" t="s">
        <v>600</v>
      </c>
      <c r="R36" s="349"/>
      <c r="S36" s="349"/>
      <c r="T36" s="349" t="s">
        <v>595</v>
      </c>
      <c r="U36" s="350" t="s">
        <v>256</v>
      </c>
    </row>
    <row r="37" spans="1:21" x14ac:dyDescent="0.25">
      <c r="A37" s="348" t="s">
        <v>601</v>
      </c>
      <c r="L37" s="349" t="s">
        <v>602</v>
      </c>
      <c r="M37" s="349" t="s">
        <v>603</v>
      </c>
      <c r="N37" s="349" t="s">
        <v>603</v>
      </c>
      <c r="O37" s="349" t="s">
        <v>603</v>
      </c>
      <c r="P37" s="349" t="s">
        <v>604</v>
      </c>
      <c r="Q37" s="349" t="s">
        <v>605</v>
      </c>
      <c r="R37" s="349"/>
      <c r="S37" s="349"/>
      <c r="T37" s="349" t="s">
        <v>602</v>
      </c>
      <c r="U37" s="350" t="s">
        <v>256</v>
      </c>
    </row>
    <row r="38" spans="1:21" x14ac:dyDescent="0.25">
      <c r="A38" s="346" t="s">
        <v>126</v>
      </c>
      <c r="B38" s="351" t="s">
        <v>606</v>
      </c>
      <c r="C38" s="346" t="s">
        <v>607</v>
      </c>
      <c r="D38" s="352" t="s">
        <v>608</v>
      </c>
      <c r="E38" s="346" t="s">
        <v>609</v>
      </c>
      <c r="L38" s="349" t="s">
        <v>610</v>
      </c>
      <c r="M38" s="349" t="s">
        <v>611</v>
      </c>
      <c r="N38" s="349" t="s">
        <v>612</v>
      </c>
      <c r="O38" s="349" t="s">
        <v>613</v>
      </c>
      <c r="P38" s="349" t="s">
        <v>614</v>
      </c>
      <c r="Q38" s="349" t="s">
        <v>615</v>
      </c>
      <c r="R38" s="349"/>
      <c r="S38" s="349"/>
      <c r="T38" s="349" t="s">
        <v>610</v>
      </c>
      <c r="U38" s="350" t="s">
        <v>258</v>
      </c>
    </row>
    <row r="39" spans="1:21" x14ac:dyDescent="0.25">
      <c r="A39" s="346" t="s">
        <v>616</v>
      </c>
      <c r="B39" s="351" t="s">
        <v>617</v>
      </c>
      <c r="C39" s="346" t="s">
        <v>618</v>
      </c>
      <c r="D39" s="352" t="s">
        <v>619</v>
      </c>
      <c r="E39" s="346" t="s">
        <v>620</v>
      </c>
      <c r="L39" s="349" t="s">
        <v>621</v>
      </c>
      <c r="M39" s="349" t="s">
        <v>622</v>
      </c>
      <c r="N39" s="349" t="s">
        <v>622</v>
      </c>
      <c r="O39" s="349" t="s">
        <v>623</v>
      </c>
      <c r="P39" s="349" t="s">
        <v>624</v>
      </c>
      <c r="Q39" s="349" t="s">
        <v>625</v>
      </c>
      <c r="R39" s="349"/>
      <c r="S39" s="349"/>
      <c r="T39" s="349" t="s">
        <v>621</v>
      </c>
      <c r="U39" s="350" t="s">
        <v>256</v>
      </c>
    </row>
    <row r="40" spans="1:21" x14ac:dyDescent="0.25">
      <c r="A40" s="346" t="s">
        <v>626</v>
      </c>
      <c r="B40" s="351" t="s">
        <v>627</v>
      </c>
      <c r="C40" s="346" t="s">
        <v>628</v>
      </c>
      <c r="D40" s="352" t="s">
        <v>629</v>
      </c>
      <c r="E40" s="346" t="s">
        <v>630</v>
      </c>
      <c r="L40" s="349" t="s">
        <v>631</v>
      </c>
      <c r="M40" s="349" t="s">
        <v>632</v>
      </c>
      <c r="N40" s="349" t="s">
        <v>633</v>
      </c>
      <c r="O40" s="349" t="s">
        <v>634</v>
      </c>
      <c r="P40" s="349" t="s">
        <v>635</v>
      </c>
      <c r="Q40" s="349" t="s">
        <v>636</v>
      </c>
      <c r="R40" s="349"/>
      <c r="S40" s="349"/>
      <c r="T40" s="349" t="s">
        <v>631</v>
      </c>
      <c r="U40" s="350" t="s">
        <v>256</v>
      </c>
    </row>
    <row r="41" spans="1:21" x14ac:dyDescent="0.25">
      <c r="A41" s="346" t="s">
        <v>637</v>
      </c>
      <c r="B41" s="351" t="s">
        <v>638</v>
      </c>
      <c r="C41" s="346" t="s">
        <v>639</v>
      </c>
      <c r="D41" s="352" t="s">
        <v>640</v>
      </c>
      <c r="E41" s="346" t="s">
        <v>641</v>
      </c>
      <c r="L41" s="349" t="s">
        <v>642</v>
      </c>
      <c r="M41" s="349" t="s">
        <v>643</v>
      </c>
      <c r="N41" s="349" t="s">
        <v>644</v>
      </c>
      <c r="O41" s="349" t="s">
        <v>645</v>
      </c>
      <c r="P41" s="349" t="s">
        <v>646</v>
      </c>
      <c r="Q41" s="349" t="s">
        <v>647</v>
      </c>
      <c r="R41" s="349"/>
      <c r="S41" s="349"/>
      <c r="T41" s="349" t="s">
        <v>642</v>
      </c>
      <c r="U41" s="350" t="s">
        <v>258</v>
      </c>
    </row>
    <row r="42" spans="1:21" x14ac:dyDescent="0.25">
      <c r="A42" s="346" t="s">
        <v>648</v>
      </c>
      <c r="B42" s="351" t="s">
        <v>649</v>
      </c>
      <c r="C42" s="346" t="s">
        <v>650</v>
      </c>
      <c r="D42" s="352" t="s">
        <v>651</v>
      </c>
      <c r="E42" s="346" t="s">
        <v>652</v>
      </c>
      <c r="L42" s="349" t="s">
        <v>653</v>
      </c>
      <c r="M42" s="349" t="s">
        <v>654</v>
      </c>
      <c r="N42" s="350" t="s">
        <v>655</v>
      </c>
      <c r="O42" s="350" t="s">
        <v>656</v>
      </c>
      <c r="P42" s="350" t="s">
        <v>657</v>
      </c>
      <c r="Q42" s="350" t="s">
        <v>658</v>
      </c>
      <c r="R42" s="350"/>
      <c r="S42" s="350"/>
      <c r="T42" s="349" t="s">
        <v>653</v>
      </c>
      <c r="U42" s="350" t="s">
        <v>256</v>
      </c>
    </row>
    <row r="43" spans="1:21" x14ac:dyDescent="0.25">
      <c r="A43" s="346" t="s">
        <v>659</v>
      </c>
      <c r="B43" s="351" t="s">
        <v>660</v>
      </c>
      <c r="C43" s="346" t="s">
        <v>661</v>
      </c>
      <c r="D43" s="352" t="s">
        <v>662</v>
      </c>
      <c r="E43" s="346" t="s">
        <v>663</v>
      </c>
      <c r="L43" s="349" t="s">
        <v>664</v>
      </c>
      <c r="M43" s="349" t="s">
        <v>665</v>
      </c>
      <c r="N43" s="349" t="s">
        <v>666</v>
      </c>
      <c r="O43" s="349" t="s">
        <v>665</v>
      </c>
      <c r="P43" s="349" t="s">
        <v>667</v>
      </c>
      <c r="Q43" s="349" t="s">
        <v>668</v>
      </c>
      <c r="R43" s="349"/>
      <c r="S43" s="349"/>
      <c r="T43" s="349" t="s">
        <v>664</v>
      </c>
      <c r="U43" s="350" t="s">
        <v>257</v>
      </c>
    </row>
    <row r="44" spans="1:21" x14ac:dyDescent="0.25">
      <c r="A44" s="346" t="s">
        <v>669</v>
      </c>
      <c r="B44" s="351" t="s">
        <v>670</v>
      </c>
      <c r="C44" s="346" t="s">
        <v>671</v>
      </c>
      <c r="D44" s="352" t="s">
        <v>672</v>
      </c>
      <c r="E44" s="346" t="s">
        <v>673</v>
      </c>
      <c r="L44" s="349" t="s">
        <v>674</v>
      </c>
      <c r="M44" s="349" t="s">
        <v>675</v>
      </c>
      <c r="N44" s="349" t="s">
        <v>676</v>
      </c>
      <c r="O44" s="349" t="s">
        <v>675</v>
      </c>
      <c r="P44" s="349" t="s">
        <v>677</v>
      </c>
      <c r="Q44" s="349" t="s">
        <v>678</v>
      </c>
      <c r="R44" s="349"/>
      <c r="S44" s="349"/>
      <c r="T44" s="349" t="s">
        <v>674</v>
      </c>
      <c r="U44" s="350" t="s">
        <v>256</v>
      </c>
    </row>
    <row r="45" spans="1:21" x14ac:dyDescent="0.25">
      <c r="A45" s="346" t="s">
        <v>679</v>
      </c>
      <c r="B45" s="351" t="s">
        <v>680</v>
      </c>
      <c r="C45" s="346" t="s">
        <v>681</v>
      </c>
      <c r="D45" s="352" t="s">
        <v>682</v>
      </c>
      <c r="E45" s="346" t="s">
        <v>683</v>
      </c>
      <c r="I45" s="354" t="s">
        <v>684</v>
      </c>
      <c r="L45" s="349" t="s">
        <v>685</v>
      </c>
      <c r="M45" s="349" t="s">
        <v>686</v>
      </c>
      <c r="N45" s="349" t="s">
        <v>686</v>
      </c>
      <c r="O45" s="349" t="s">
        <v>686</v>
      </c>
      <c r="P45" s="349" t="s">
        <v>687</v>
      </c>
      <c r="Q45" s="349" t="s">
        <v>688</v>
      </c>
      <c r="R45" s="349"/>
      <c r="S45" s="349"/>
      <c r="T45" s="349" t="s">
        <v>685</v>
      </c>
      <c r="U45" s="350" t="s">
        <v>258</v>
      </c>
    </row>
    <row r="46" spans="1:21" x14ac:dyDescent="0.25">
      <c r="A46" s="346" t="s">
        <v>689</v>
      </c>
      <c r="B46" s="351" t="s">
        <v>690</v>
      </c>
      <c r="C46" s="346" t="s">
        <v>691</v>
      </c>
      <c r="D46" s="352" t="s">
        <v>692</v>
      </c>
      <c r="E46" s="346" t="s">
        <v>693</v>
      </c>
      <c r="I46" s="349" t="str">
        <f>HLOOKUP(Introduction!$G$4,nametranslations,30,FALSE)</f>
        <v>Basic service</v>
      </c>
      <c r="L46" s="349" t="s">
        <v>694</v>
      </c>
      <c r="M46" s="349" t="s">
        <v>695</v>
      </c>
      <c r="N46" s="349" t="s">
        <v>696</v>
      </c>
      <c r="O46" s="349" t="s">
        <v>697</v>
      </c>
      <c r="P46" s="349" t="s">
        <v>698</v>
      </c>
      <c r="Q46" s="349" t="s">
        <v>699</v>
      </c>
      <c r="R46" s="349"/>
      <c r="S46" s="349"/>
      <c r="T46" s="349" t="s">
        <v>694</v>
      </c>
      <c r="U46" s="350" t="s">
        <v>258</v>
      </c>
    </row>
    <row r="47" spans="1:21" x14ac:dyDescent="0.25">
      <c r="A47" s="346" t="s">
        <v>700</v>
      </c>
      <c r="B47" s="351" t="s">
        <v>701</v>
      </c>
      <c r="C47" s="346" t="s">
        <v>702</v>
      </c>
      <c r="D47" s="352" t="s">
        <v>703</v>
      </c>
      <c r="E47" s="346" t="s">
        <v>704</v>
      </c>
      <c r="I47" s="349" t="str">
        <f>HLOOKUP(Introduction!$G$4,nametranslations,31,FALSE)</f>
        <v>Limited service</v>
      </c>
      <c r="L47" s="349" t="s">
        <v>705</v>
      </c>
      <c r="M47" s="349" t="s">
        <v>706</v>
      </c>
      <c r="N47" s="349" t="s">
        <v>707</v>
      </c>
      <c r="O47" s="349" t="s">
        <v>708</v>
      </c>
      <c r="P47" s="349" t="s">
        <v>709</v>
      </c>
      <c r="Q47" s="349" t="s">
        <v>710</v>
      </c>
      <c r="R47" s="349"/>
      <c r="S47" s="349"/>
      <c r="T47" s="349" t="s">
        <v>705</v>
      </c>
      <c r="U47" s="350" t="s">
        <v>258</v>
      </c>
    </row>
    <row r="48" spans="1:21" x14ac:dyDescent="0.25">
      <c r="A48" s="346" t="s">
        <v>711</v>
      </c>
      <c r="B48" s="351" t="s">
        <v>712</v>
      </c>
      <c r="C48" s="346" t="s">
        <v>713</v>
      </c>
      <c r="D48" s="352" t="s">
        <v>714</v>
      </c>
      <c r="E48" s="346" t="s">
        <v>715</v>
      </c>
      <c r="I48" s="349" t="str">
        <f>HLOOKUP(Introduction!$G$4,nametranslations,32,FALSE)</f>
        <v>No service</v>
      </c>
      <c r="L48" s="349" t="s">
        <v>716</v>
      </c>
      <c r="M48" s="349" t="s">
        <v>717</v>
      </c>
      <c r="N48" s="349" t="s">
        <v>717</v>
      </c>
      <c r="O48" s="349" t="s">
        <v>717</v>
      </c>
      <c r="P48" s="349" t="s">
        <v>718</v>
      </c>
      <c r="Q48" s="349" t="s">
        <v>719</v>
      </c>
      <c r="R48" s="349"/>
      <c r="S48" s="349"/>
      <c r="T48" s="349" t="s">
        <v>716</v>
      </c>
      <c r="U48" s="350" t="s">
        <v>258</v>
      </c>
    </row>
    <row r="49" spans="1:21" x14ac:dyDescent="0.25">
      <c r="A49" s="346" t="s">
        <v>720</v>
      </c>
      <c r="B49" s="351" t="s">
        <v>721</v>
      </c>
      <c r="C49" s="346" t="s">
        <v>722</v>
      </c>
      <c r="D49" s="352" t="s">
        <v>723</v>
      </c>
      <c r="E49" s="346" t="s">
        <v>724</v>
      </c>
      <c r="I49" s="349" t="str">
        <f>HLOOKUP(Introduction!$G$4,nametranslations,33,FALSE)</f>
        <v>Insufficient data</v>
      </c>
      <c r="L49" s="349" t="s">
        <v>725</v>
      </c>
      <c r="M49" s="349" t="s">
        <v>726</v>
      </c>
      <c r="N49" s="349" t="s">
        <v>727</v>
      </c>
      <c r="O49" s="349" t="s">
        <v>728</v>
      </c>
      <c r="P49" s="349" t="s">
        <v>729</v>
      </c>
      <c r="Q49" s="349" t="s">
        <v>730</v>
      </c>
      <c r="R49" s="349"/>
      <c r="S49" s="349"/>
      <c r="T49" s="349" t="s">
        <v>725</v>
      </c>
      <c r="U49" s="349" t="s">
        <v>256</v>
      </c>
    </row>
    <row r="50" spans="1:21" x14ac:dyDescent="0.25">
      <c r="A50" s="346" t="s">
        <v>731</v>
      </c>
      <c r="B50" s="351" t="s">
        <v>732</v>
      </c>
      <c r="C50" s="346" t="s">
        <v>733</v>
      </c>
      <c r="D50" s="352" t="s">
        <v>734</v>
      </c>
      <c r="E50" s="346" t="s">
        <v>735</v>
      </c>
      <c r="I50" s="349" t="str">
        <f>HLOOKUP(Introduction!$G$4,nametranslations,59,FALSE)</f>
        <v>Improved estimates</v>
      </c>
      <c r="L50" s="349" t="s">
        <v>736</v>
      </c>
      <c r="M50" s="349" t="s">
        <v>737</v>
      </c>
      <c r="N50" s="349" t="s">
        <v>738</v>
      </c>
      <c r="O50" s="349" t="s">
        <v>737</v>
      </c>
      <c r="P50" s="349" t="s">
        <v>739</v>
      </c>
      <c r="Q50" s="349" t="s">
        <v>740</v>
      </c>
      <c r="R50" s="349"/>
      <c r="S50" s="349"/>
      <c r="T50" s="349" t="s">
        <v>736</v>
      </c>
      <c r="U50" s="350" t="s">
        <v>257</v>
      </c>
    </row>
    <row r="51" spans="1:21" x14ac:dyDescent="0.25">
      <c r="A51" s="346" t="s">
        <v>741</v>
      </c>
      <c r="B51" s="351" t="s">
        <v>742</v>
      </c>
      <c r="C51" s="346" t="s">
        <v>743</v>
      </c>
      <c r="D51" s="352" t="s">
        <v>744</v>
      </c>
      <c r="E51" s="346" t="s">
        <v>745</v>
      </c>
      <c r="I51" s="349" t="str">
        <f>HLOOKUP(Introduction!$G$4,nametranslations,60,FALSE)</f>
        <v>Improved datapoints</v>
      </c>
      <c r="L51" s="349" t="s">
        <v>746</v>
      </c>
      <c r="M51" s="349" t="s">
        <v>747</v>
      </c>
      <c r="N51" s="349" t="s">
        <v>748</v>
      </c>
      <c r="O51" s="349" t="s">
        <v>749</v>
      </c>
      <c r="P51" s="349" t="s">
        <v>750</v>
      </c>
      <c r="Q51" s="349" t="s">
        <v>751</v>
      </c>
      <c r="R51" s="349"/>
      <c r="S51" s="349"/>
      <c r="T51" s="349" t="s">
        <v>746</v>
      </c>
      <c r="U51" s="350" t="s">
        <v>258</v>
      </c>
    </row>
    <row r="52" spans="1:21" x14ac:dyDescent="0.25">
      <c r="A52" s="346" t="s">
        <v>752</v>
      </c>
      <c r="B52" s="351" t="s">
        <v>753</v>
      </c>
      <c r="C52" s="346" t="s">
        <v>754</v>
      </c>
      <c r="D52" s="352" t="s">
        <v>755</v>
      </c>
      <c r="E52" s="346" t="s">
        <v>756</v>
      </c>
      <c r="I52" s="349" t="str">
        <f>HLOOKUP(Introduction!$G$4,nametranslations,61,FALSE)</f>
        <v>Basic estimates</v>
      </c>
      <c r="L52" s="349" t="s">
        <v>757</v>
      </c>
      <c r="M52" s="349" t="s">
        <v>758</v>
      </c>
      <c r="N52" s="349" t="s">
        <v>758</v>
      </c>
      <c r="O52" s="349" t="s">
        <v>758</v>
      </c>
      <c r="P52" s="349" t="s">
        <v>759</v>
      </c>
      <c r="Q52" s="349" t="s">
        <v>760</v>
      </c>
      <c r="R52" s="349"/>
      <c r="S52" s="349"/>
      <c r="T52" s="349" t="s">
        <v>757</v>
      </c>
      <c r="U52" s="349" t="s">
        <v>258</v>
      </c>
    </row>
    <row r="53" spans="1:21" x14ac:dyDescent="0.25">
      <c r="A53" s="346" t="s">
        <v>761</v>
      </c>
      <c r="B53" s="351" t="s">
        <v>762</v>
      </c>
      <c r="C53" s="346" t="s">
        <v>763</v>
      </c>
      <c r="D53" s="352" t="s">
        <v>764</v>
      </c>
      <c r="E53" s="346" t="s">
        <v>765</v>
      </c>
      <c r="I53" s="349" t="str">
        <f>HLOOKUP(Introduction!$G$4,nametranslations,62,FALSE)</f>
        <v>Basic datapoints</v>
      </c>
      <c r="L53" s="349" t="s">
        <v>766</v>
      </c>
      <c r="M53" s="349" t="s">
        <v>767</v>
      </c>
      <c r="N53" s="349" t="s">
        <v>767</v>
      </c>
      <c r="O53" s="349" t="s">
        <v>767</v>
      </c>
      <c r="P53" s="349" t="s">
        <v>768</v>
      </c>
      <c r="Q53" s="349" t="s">
        <v>769</v>
      </c>
      <c r="R53" s="349"/>
      <c r="S53" s="349"/>
      <c r="T53" s="349" t="s">
        <v>766</v>
      </c>
      <c r="U53" s="350" t="s">
        <v>257</v>
      </c>
    </row>
    <row r="54" spans="1:21" x14ac:dyDescent="0.25">
      <c r="A54" s="346" t="s">
        <v>770</v>
      </c>
      <c r="B54" s="351" t="s">
        <v>771</v>
      </c>
      <c r="C54" s="346" t="s">
        <v>772</v>
      </c>
      <c r="D54" s="352" t="s">
        <v>773</v>
      </c>
      <c r="E54" s="346" t="s">
        <v>774</v>
      </c>
      <c r="I54" s="349" t="str">
        <f>HLOOKUP(Introduction!$G$4,nametranslations,63,FALSE)</f>
        <v>With water estimates</v>
      </c>
      <c r="L54" s="349" t="s">
        <v>775</v>
      </c>
      <c r="M54" s="349" t="s">
        <v>776</v>
      </c>
      <c r="N54" s="349" t="s">
        <v>776</v>
      </c>
      <c r="O54" s="349" t="s">
        <v>776</v>
      </c>
      <c r="P54" s="349" t="s">
        <v>777</v>
      </c>
      <c r="Q54" s="349" t="s">
        <v>778</v>
      </c>
      <c r="R54" s="349"/>
      <c r="S54" s="349"/>
      <c r="T54" s="349" t="s">
        <v>775</v>
      </c>
      <c r="U54" s="350" t="s">
        <v>257</v>
      </c>
    </row>
    <row r="55" spans="1:21" x14ac:dyDescent="0.25">
      <c r="A55" s="346" t="s">
        <v>779</v>
      </c>
      <c r="B55" s="351" t="s">
        <v>780</v>
      </c>
      <c r="C55" s="346" t="s">
        <v>781</v>
      </c>
      <c r="D55" s="352" t="s">
        <v>782</v>
      </c>
      <c r="E55" s="346" t="s">
        <v>783</v>
      </c>
      <c r="I55" s="349" t="str">
        <f>HLOOKUP(Introduction!$G$4,nametranslations,64,FALSE)</f>
        <v>With water datapoints</v>
      </c>
      <c r="L55" s="349" t="s">
        <v>784</v>
      </c>
      <c r="M55" s="349" t="s">
        <v>785</v>
      </c>
      <c r="N55" s="349" t="s">
        <v>785</v>
      </c>
      <c r="O55" s="349" t="s">
        <v>786</v>
      </c>
      <c r="P55" s="349" t="s">
        <v>787</v>
      </c>
      <c r="Q55" s="349" t="s">
        <v>788</v>
      </c>
      <c r="R55" s="349"/>
      <c r="S55" s="349"/>
      <c r="T55" s="349" t="s">
        <v>784</v>
      </c>
      <c r="U55" s="349" t="s">
        <v>256</v>
      </c>
    </row>
    <row r="56" spans="1:21" x14ac:dyDescent="0.25">
      <c r="A56" s="346" t="s">
        <v>789</v>
      </c>
      <c r="B56" s="351" t="s">
        <v>790</v>
      </c>
      <c r="C56" s="346" t="s">
        <v>791</v>
      </c>
      <c r="D56" s="352" t="s">
        <v>792</v>
      </c>
      <c r="E56" s="346" t="s">
        <v>793</v>
      </c>
      <c r="I56" s="349" t="str">
        <f>HLOOKUP(Introduction!$G$4,nametranslations,57,FALSE)</f>
        <v>Facility estimates</v>
      </c>
      <c r="L56" s="349" t="s">
        <v>794</v>
      </c>
      <c r="M56" s="349" t="s">
        <v>795</v>
      </c>
      <c r="N56" s="349" t="s">
        <v>796</v>
      </c>
      <c r="O56" s="349" t="s">
        <v>797</v>
      </c>
      <c r="P56" s="349" t="s">
        <v>798</v>
      </c>
      <c r="Q56" s="349" t="s">
        <v>799</v>
      </c>
      <c r="R56" s="349"/>
      <c r="S56" s="349"/>
      <c r="T56" s="349" t="s">
        <v>794</v>
      </c>
      <c r="U56" s="349" t="s">
        <v>256</v>
      </c>
    </row>
    <row r="57" spans="1:21" x14ac:dyDescent="0.25">
      <c r="A57" s="346" t="s">
        <v>800</v>
      </c>
      <c r="B57" s="351" t="s">
        <v>801</v>
      </c>
      <c r="C57" s="346" t="s">
        <v>802</v>
      </c>
      <c r="D57" s="352" t="s">
        <v>803</v>
      </c>
      <c r="E57" s="346" t="s">
        <v>804</v>
      </c>
      <c r="I57" s="349" t="str">
        <f>HLOOKUP(Introduction!$G$4,nametranslations,58,FALSE)</f>
        <v>Facility datapoints</v>
      </c>
      <c r="L57" s="349" t="s">
        <v>805</v>
      </c>
      <c r="M57" s="349" t="s">
        <v>806</v>
      </c>
      <c r="N57" s="349" t="s">
        <v>807</v>
      </c>
      <c r="O57" s="349" t="s">
        <v>808</v>
      </c>
      <c r="P57" s="349" t="s">
        <v>809</v>
      </c>
      <c r="Q57" s="349" t="s">
        <v>810</v>
      </c>
      <c r="R57" s="349"/>
      <c r="S57" s="349"/>
      <c r="T57" s="349" t="s">
        <v>805</v>
      </c>
      <c r="U57" s="349" t="s">
        <v>256</v>
      </c>
    </row>
    <row r="58" spans="1:21" x14ac:dyDescent="0.25">
      <c r="A58" s="346" t="s">
        <v>811</v>
      </c>
      <c r="B58" s="351" t="s">
        <v>812</v>
      </c>
      <c r="C58" s="346" t="s">
        <v>813</v>
      </c>
      <c r="D58" s="352" t="s">
        <v>814</v>
      </c>
      <c r="E58" s="346" t="s">
        <v>815</v>
      </c>
      <c r="I58" s="349" t="str">
        <f>HLOOKUP(Introduction!$G$4,nametranslations,59,FALSE)</f>
        <v>Improved estimates</v>
      </c>
      <c r="L58" s="349" t="s">
        <v>816</v>
      </c>
      <c r="M58" s="349" t="s">
        <v>817</v>
      </c>
      <c r="N58" s="349" t="s">
        <v>818</v>
      </c>
      <c r="O58" s="349" t="s">
        <v>819</v>
      </c>
      <c r="P58" s="349" t="s">
        <v>820</v>
      </c>
      <c r="Q58" s="349" t="s">
        <v>821</v>
      </c>
      <c r="R58" s="349"/>
      <c r="S58" s="349"/>
      <c r="T58" s="349" t="s">
        <v>816</v>
      </c>
      <c r="U58" s="349" t="s">
        <v>256</v>
      </c>
    </row>
    <row r="59" spans="1:21" x14ac:dyDescent="0.25">
      <c r="A59" s="351" t="s">
        <v>822</v>
      </c>
      <c r="B59" s="346" t="s">
        <v>823</v>
      </c>
      <c r="C59" s="346" t="s">
        <v>824</v>
      </c>
      <c r="D59" s="352" t="s">
        <v>825</v>
      </c>
      <c r="E59" s="346" t="s">
        <v>826</v>
      </c>
      <c r="I59" s="349" t="str">
        <f>HLOOKUP(Introduction!$G$4,nametranslations,60,FALSE)</f>
        <v>Improved datapoints</v>
      </c>
      <c r="L59" s="349" t="s">
        <v>827</v>
      </c>
      <c r="M59" s="349" t="s">
        <v>828</v>
      </c>
      <c r="N59" s="349" t="s">
        <v>828</v>
      </c>
      <c r="O59" s="349" t="s">
        <v>828</v>
      </c>
      <c r="P59" s="349" t="s">
        <v>829</v>
      </c>
      <c r="Q59" s="349" t="s">
        <v>830</v>
      </c>
      <c r="R59" s="349"/>
      <c r="S59" s="349"/>
      <c r="T59" s="349" t="s">
        <v>827</v>
      </c>
      <c r="U59" s="349" t="s">
        <v>260</v>
      </c>
    </row>
    <row r="60" spans="1:21" x14ac:dyDescent="0.25">
      <c r="A60" s="351" t="s">
        <v>831</v>
      </c>
      <c r="B60" s="346" t="s">
        <v>832</v>
      </c>
      <c r="C60" s="346" t="s">
        <v>833</v>
      </c>
      <c r="D60" s="352" t="s">
        <v>834</v>
      </c>
      <c r="E60" s="346" t="s">
        <v>835</v>
      </c>
      <c r="I60" s="349" t="str">
        <f>HLOOKUP(Introduction!$G$4,nametranslations,61,FALSE)</f>
        <v>Basic estimates</v>
      </c>
      <c r="L60" s="349" t="s">
        <v>836</v>
      </c>
      <c r="M60" s="349" t="s">
        <v>837</v>
      </c>
      <c r="N60" s="349" t="s">
        <v>838</v>
      </c>
      <c r="O60" s="349" t="s">
        <v>837</v>
      </c>
      <c r="P60" s="349" t="s">
        <v>839</v>
      </c>
      <c r="Q60" s="349" t="s">
        <v>840</v>
      </c>
      <c r="R60" s="349"/>
      <c r="S60" s="349"/>
      <c r="T60" s="349" t="s">
        <v>836</v>
      </c>
      <c r="U60" s="349" t="s">
        <v>256</v>
      </c>
    </row>
    <row r="61" spans="1:21" x14ac:dyDescent="0.25">
      <c r="A61" s="351" t="s">
        <v>841</v>
      </c>
      <c r="B61" s="346" t="s">
        <v>842</v>
      </c>
      <c r="C61" s="346" t="s">
        <v>843</v>
      </c>
      <c r="D61" s="352" t="s">
        <v>844</v>
      </c>
      <c r="E61" s="346" t="s">
        <v>845</v>
      </c>
      <c r="I61" s="349" t="str">
        <f>HLOOKUP(Introduction!$G$4,nametranslations,62,FALSE)</f>
        <v>Basic datapoints</v>
      </c>
      <c r="L61" s="349" t="s">
        <v>846</v>
      </c>
      <c r="M61" s="349" t="s">
        <v>847</v>
      </c>
      <c r="N61" s="349" t="s">
        <v>848</v>
      </c>
      <c r="O61" s="349" t="s">
        <v>849</v>
      </c>
      <c r="P61" s="349" t="s">
        <v>850</v>
      </c>
      <c r="Q61" s="349" t="s">
        <v>851</v>
      </c>
      <c r="R61" s="349"/>
      <c r="S61" s="349"/>
      <c r="T61" s="349" t="s">
        <v>846</v>
      </c>
      <c r="U61" s="349" t="s">
        <v>256</v>
      </c>
    </row>
    <row r="62" spans="1:21" x14ac:dyDescent="0.25">
      <c r="A62" s="351" t="s">
        <v>852</v>
      </c>
      <c r="B62" s="346" t="s">
        <v>853</v>
      </c>
      <c r="C62" s="346" t="s">
        <v>854</v>
      </c>
      <c r="D62" s="352" t="s">
        <v>855</v>
      </c>
      <c r="E62" s="346" t="s">
        <v>856</v>
      </c>
      <c r="I62" s="349"/>
      <c r="L62" s="349" t="s">
        <v>857</v>
      </c>
      <c r="M62" s="349" t="s">
        <v>858</v>
      </c>
      <c r="N62" s="349" t="s">
        <v>859</v>
      </c>
      <c r="O62" s="349" t="s">
        <v>860</v>
      </c>
      <c r="P62" s="349" t="s">
        <v>861</v>
      </c>
      <c r="Q62" s="349" t="s">
        <v>862</v>
      </c>
      <c r="R62" s="349"/>
      <c r="S62" s="349"/>
      <c r="T62" s="349" t="s">
        <v>857</v>
      </c>
      <c r="U62" s="350" t="s">
        <v>257</v>
      </c>
    </row>
    <row r="63" spans="1:21" x14ac:dyDescent="0.25">
      <c r="A63" s="351" t="s">
        <v>863</v>
      </c>
      <c r="B63" s="346" t="s">
        <v>864</v>
      </c>
      <c r="C63" s="346" t="s">
        <v>865</v>
      </c>
      <c r="D63" s="352" t="s">
        <v>866</v>
      </c>
      <c r="E63" s="346" t="s">
        <v>867</v>
      </c>
      <c r="I63" s="349"/>
      <c r="L63" s="349" t="s">
        <v>868</v>
      </c>
      <c r="M63" s="349" t="s">
        <v>869</v>
      </c>
      <c r="N63" s="349" t="s">
        <v>870</v>
      </c>
      <c r="O63" s="349" t="s">
        <v>871</v>
      </c>
      <c r="P63" s="349" t="s">
        <v>872</v>
      </c>
      <c r="Q63" s="349" t="s">
        <v>873</v>
      </c>
      <c r="R63" s="349"/>
      <c r="S63" s="349"/>
      <c r="T63" s="349" t="s">
        <v>868</v>
      </c>
      <c r="U63" s="350" t="s">
        <v>260</v>
      </c>
    </row>
    <row r="64" spans="1:21" x14ac:dyDescent="0.25">
      <c r="A64" s="351" t="s">
        <v>874</v>
      </c>
      <c r="B64" s="346" t="s">
        <v>875</v>
      </c>
      <c r="C64" s="346" t="s">
        <v>876</v>
      </c>
      <c r="D64" s="352" t="s">
        <v>877</v>
      </c>
      <c r="E64" s="346" t="s">
        <v>878</v>
      </c>
      <c r="I64" s="349"/>
      <c r="L64" s="349" t="s">
        <v>879</v>
      </c>
      <c r="M64" s="349" t="s">
        <v>880</v>
      </c>
      <c r="N64" s="349" t="s">
        <v>881</v>
      </c>
      <c r="O64" s="349" t="s">
        <v>880</v>
      </c>
      <c r="P64" s="349" t="s">
        <v>882</v>
      </c>
      <c r="Q64" s="349" t="s">
        <v>883</v>
      </c>
      <c r="R64" s="349"/>
      <c r="S64" s="349"/>
      <c r="T64" s="349" t="s">
        <v>879</v>
      </c>
      <c r="U64" s="350" t="s">
        <v>257</v>
      </c>
    </row>
    <row r="65" spans="1:21" x14ac:dyDescent="0.25">
      <c r="A65" s="348" t="s">
        <v>884</v>
      </c>
      <c r="I65" s="349"/>
      <c r="L65" s="349" t="s">
        <v>885</v>
      </c>
      <c r="M65" s="349" t="s">
        <v>886</v>
      </c>
      <c r="N65" s="349" t="s">
        <v>887</v>
      </c>
      <c r="O65" s="349" t="s">
        <v>888</v>
      </c>
      <c r="P65" s="349" t="s">
        <v>889</v>
      </c>
      <c r="Q65" s="349" t="s">
        <v>890</v>
      </c>
      <c r="R65" s="349"/>
      <c r="S65" s="349"/>
      <c r="T65" s="349" t="s">
        <v>885</v>
      </c>
      <c r="U65" s="350" t="s">
        <v>260</v>
      </c>
    </row>
    <row r="66" spans="1:21" x14ac:dyDescent="0.25">
      <c r="A66" s="351" t="s">
        <v>170</v>
      </c>
      <c r="B66" s="346" t="s">
        <v>891</v>
      </c>
      <c r="C66" s="346" t="s">
        <v>892</v>
      </c>
      <c r="D66" s="352" t="s">
        <v>893</v>
      </c>
      <c r="E66" s="346" t="s">
        <v>894</v>
      </c>
      <c r="I66" s="349"/>
      <c r="L66" s="349" t="s">
        <v>895</v>
      </c>
      <c r="M66" s="349" t="s">
        <v>896</v>
      </c>
      <c r="N66" s="349" t="s">
        <v>897</v>
      </c>
      <c r="O66" s="349" t="s">
        <v>896</v>
      </c>
      <c r="P66" s="349" t="s">
        <v>898</v>
      </c>
      <c r="Q66" s="349" t="s">
        <v>899</v>
      </c>
      <c r="R66" s="349"/>
      <c r="S66" s="349"/>
      <c r="T66" s="349" t="s">
        <v>895</v>
      </c>
      <c r="U66" s="349" t="s">
        <v>256</v>
      </c>
    </row>
    <row r="67" spans="1:21" ht="15.75" customHeight="1" x14ac:dyDescent="0.25">
      <c r="A67" s="356" t="s">
        <v>900</v>
      </c>
      <c r="B67" s="356" t="s">
        <v>901</v>
      </c>
      <c r="C67" s="356" t="s">
        <v>902</v>
      </c>
      <c r="D67" s="357" t="s">
        <v>903</v>
      </c>
      <c r="E67" s="356" t="s">
        <v>904</v>
      </c>
      <c r="I67" s="349"/>
      <c r="L67" s="349" t="s">
        <v>905</v>
      </c>
      <c r="M67" s="349" t="s">
        <v>906</v>
      </c>
      <c r="N67" s="349" t="s">
        <v>907</v>
      </c>
      <c r="O67" s="349" t="s">
        <v>908</v>
      </c>
      <c r="P67" s="349" t="s">
        <v>909</v>
      </c>
      <c r="Q67" s="349" t="s">
        <v>910</v>
      </c>
      <c r="R67" s="349"/>
      <c r="S67" s="349"/>
      <c r="T67" s="349" t="s">
        <v>905</v>
      </c>
      <c r="U67" s="350" t="s">
        <v>256</v>
      </c>
    </row>
    <row r="68" spans="1:21" x14ac:dyDescent="0.25">
      <c r="A68" s="351" t="s">
        <v>49</v>
      </c>
      <c r="B68" s="346" t="s">
        <v>911</v>
      </c>
      <c r="C68" s="346" t="s">
        <v>912</v>
      </c>
      <c r="D68" s="352" t="s">
        <v>913</v>
      </c>
      <c r="E68" s="346" t="s">
        <v>914</v>
      </c>
      <c r="I68" s="349"/>
      <c r="L68" s="349" t="s">
        <v>915</v>
      </c>
      <c r="M68" s="349" t="s">
        <v>916</v>
      </c>
      <c r="N68" s="349" t="s">
        <v>917</v>
      </c>
      <c r="O68" s="349" t="s">
        <v>918</v>
      </c>
      <c r="P68" s="349" t="s">
        <v>919</v>
      </c>
      <c r="Q68" s="349" t="s">
        <v>920</v>
      </c>
      <c r="R68" s="349"/>
      <c r="S68" s="349"/>
      <c r="T68" s="349" t="s">
        <v>915</v>
      </c>
      <c r="U68" s="350" t="s">
        <v>257</v>
      </c>
    </row>
    <row r="69" spans="1:21" x14ac:dyDescent="0.25">
      <c r="A69" s="351" t="s">
        <v>10</v>
      </c>
      <c r="B69" s="346" t="s">
        <v>921</v>
      </c>
      <c r="C69" s="346" t="s">
        <v>922</v>
      </c>
      <c r="D69" s="352" t="s">
        <v>923</v>
      </c>
      <c r="E69" s="346" t="s">
        <v>924</v>
      </c>
      <c r="I69" s="349"/>
      <c r="L69" s="349" t="s">
        <v>925</v>
      </c>
      <c r="M69" s="349" t="s">
        <v>926</v>
      </c>
      <c r="N69" s="349" t="s">
        <v>927</v>
      </c>
      <c r="O69" s="349" t="s">
        <v>926</v>
      </c>
      <c r="P69" s="349" t="s">
        <v>928</v>
      </c>
      <c r="Q69" s="349" t="s">
        <v>929</v>
      </c>
      <c r="R69" s="349"/>
      <c r="S69" s="349"/>
      <c r="T69" s="349" t="s">
        <v>925</v>
      </c>
      <c r="U69" s="349" t="s">
        <v>256</v>
      </c>
    </row>
    <row r="70" spans="1:21" x14ac:dyDescent="0.25">
      <c r="A70" s="351" t="s">
        <v>11</v>
      </c>
      <c r="B70" s="346" t="s">
        <v>930</v>
      </c>
      <c r="C70" s="346" t="s">
        <v>931</v>
      </c>
      <c r="D70" s="352" t="s">
        <v>932</v>
      </c>
      <c r="E70" s="346" t="s">
        <v>933</v>
      </c>
      <c r="L70" s="349" t="s">
        <v>934</v>
      </c>
      <c r="M70" s="349" t="s">
        <v>935</v>
      </c>
      <c r="N70" s="349" t="s">
        <v>936</v>
      </c>
      <c r="O70" s="349" t="s">
        <v>937</v>
      </c>
      <c r="P70" s="349" t="s">
        <v>938</v>
      </c>
      <c r="Q70" s="349" t="s">
        <v>939</v>
      </c>
      <c r="R70" s="349"/>
      <c r="S70" s="349"/>
      <c r="T70" s="349" t="s">
        <v>934</v>
      </c>
      <c r="U70" s="349" t="s">
        <v>256</v>
      </c>
    </row>
    <row r="71" spans="1:21" x14ac:dyDescent="0.25">
      <c r="A71" s="346" t="s">
        <v>9</v>
      </c>
      <c r="B71" s="346" t="s">
        <v>940</v>
      </c>
      <c r="C71" s="346" t="s">
        <v>941</v>
      </c>
      <c r="D71" s="352" t="s">
        <v>942</v>
      </c>
      <c r="E71" s="346" t="s">
        <v>943</v>
      </c>
      <c r="I71" s="354" t="s">
        <v>481</v>
      </c>
      <c r="L71" s="349" t="s">
        <v>944</v>
      </c>
      <c r="M71" s="349" t="s">
        <v>945</v>
      </c>
      <c r="N71" s="349" t="s">
        <v>946</v>
      </c>
      <c r="O71" s="349" t="s">
        <v>947</v>
      </c>
      <c r="P71" s="349" t="s">
        <v>948</v>
      </c>
      <c r="Q71" s="349" t="s">
        <v>949</v>
      </c>
      <c r="R71" s="349"/>
      <c r="S71" s="349"/>
      <c r="T71" s="349" t="s">
        <v>944</v>
      </c>
      <c r="U71" s="349" t="s">
        <v>256</v>
      </c>
    </row>
    <row r="72" spans="1:21" x14ac:dyDescent="0.25">
      <c r="A72" s="346" t="s">
        <v>4</v>
      </c>
      <c r="B72" s="346" t="s">
        <v>950</v>
      </c>
      <c r="C72" s="346" t="s">
        <v>951</v>
      </c>
      <c r="D72" s="352" t="s">
        <v>952</v>
      </c>
      <c r="E72" s="346" t="s">
        <v>953</v>
      </c>
      <c r="H72" s="349">
        <v>39</v>
      </c>
      <c r="I72" s="349" t="str">
        <f>HLOOKUP(Introduction!$G$4,nametranslations,H72,FALSE)</f>
        <v>Water: total</v>
      </c>
      <c r="L72" s="349" t="s">
        <v>954</v>
      </c>
      <c r="M72" s="349" t="s">
        <v>955</v>
      </c>
      <c r="N72" s="349" t="s">
        <v>956</v>
      </c>
      <c r="O72" s="349" t="s">
        <v>955</v>
      </c>
      <c r="P72" s="349" t="s">
        <v>957</v>
      </c>
      <c r="Q72" s="349" t="s">
        <v>958</v>
      </c>
      <c r="R72" s="349"/>
      <c r="S72" s="349"/>
      <c r="T72" s="349" t="s">
        <v>954</v>
      </c>
      <c r="U72" s="349" t="s">
        <v>256</v>
      </c>
    </row>
    <row r="73" spans="1:21" x14ac:dyDescent="0.25">
      <c r="A73" s="346" t="s">
        <v>8</v>
      </c>
      <c r="B73" s="346" t="s">
        <v>959</v>
      </c>
      <c r="C73" s="346" t="s">
        <v>960</v>
      </c>
      <c r="D73" s="352" t="s">
        <v>961</v>
      </c>
      <c r="E73" s="346" t="s">
        <v>962</v>
      </c>
      <c r="H73" s="349">
        <v>40</v>
      </c>
      <c r="I73" s="349" t="str">
        <f>HLOOKUP(Introduction!$G$4,nametranslations,H73,FALSE)</f>
        <v>Water: urban</v>
      </c>
      <c r="L73" s="349" t="s">
        <v>963</v>
      </c>
      <c r="M73" s="349" t="s">
        <v>964</v>
      </c>
      <c r="N73" s="349" t="s">
        <v>965</v>
      </c>
      <c r="O73" s="349" t="s">
        <v>966</v>
      </c>
      <c r="P73" s="349" t="s">
        <v>967</v>
      </c>
      <c r="Q73" s="349" t="s">
        <v>968</v>
      </c>
      <c r="R73" s="349"/>
      <c r="S73" s="349"/>
      <c r="T73" s="349" t="s">
        <v>963</v>
      </c>
      <c r="U73" s="349" t="s">
        <v>256</v>
      </c>
    </row>
    <row r="74" spans="1:21" x14ac:dyDescent="0.25">
      <c r="A74" s="351" t="s">
        <v>25</v>
      </c>
      <c r="B74" s="351" t="s">
        <v>969</v>
      </c>
      <c r="C74" s="351" t="s">
        <v>970</v>
      </c>
      <c r="D74" s="352" t="s">
        <v>971</v>
      </c>
      <c r="E74" s="351" t="s">
        <v>972</v>
      </c>
      <c r="H74" s="349">
        <v>41</v>
      </c>
      <c r="I74" s="349" t="str">
        <f>HLOOKUP(Introduction!$G$4,nametranslations,H74,FALSE)</f>
        <v>Water: rural</v>
      </c>
      <c r="L74" s="349" t="s">
        <v>973</v>
      </c>
      <c r="M74" s="349" t="s">
        <v>974</v>
      </c>
      <c r="N74" s="349" t="s">
        <v>974</v>
      </c>
      <c r="O74" s="349" t="s">
        <v>975</v>
      </c>
      <c r="P74" s="349" t="s">
        <v>976</v>
      </c>
      <c r="Q74" s="349" t="s">
        <v>977</v>
      </c>
      <c r="R74" s="349"/>
      <c r="S74" s="349"/>
      <c r="T74" s="349" t="s">
        <v>973</v>
      </c>
      <c r="U74" s="350" t="s">
        <v>258</v>
      </c>
    </row>
    <row r="75" spans="1:21" x14ac:dyDescent="0.25">
      <c r="A75" s="346" t="s">
        <v>19</v>
      </c>
      <c r="B75" s="346" t="s">
        <v>978</v>
      </c>
      <c r="C75" s="346" t="s">
        <v>979</v>
      </c>
      <c r="D75" s="352" t="s">
        <v>980</v>
      </c>
      <c r="E75" s="346" t="s">
        <v>981</v>
      </c>
      <c r="H75" s="349">
        <v>42</v>
      </c>
      <c r="I75" s="349" t="str">
        <f>HLOOKUP(Introduction!$G$4,nametranslations,H75,FALSE)</f>
        <v>Water: pre-primary</v>
      </c>
      <c r="L75" s="349" t="s">
        <v>982</v>
      </c>
      <c r="M75" s="349" t="s">
        <v>983</v>
      </c>
      <c r="N75" s="349" t="s">
        <v>984</v>
      </c>
      <c r="O75" s="349" t="s">
        <v>985</v>
      </c>
      <c r="P75" s="349" t="s">
        <v>986</v>
      </c>
      <c r="Q75" s="349" t="s">
        <v>987</v>
      </c>
      <c r="R75" s="349"/>
      <c r="S75" s="349"/>
      <c r="T75" s="349" t="s">
        <v>982</v>
      </c>
      <c r="U75" s="349" t="s">
        <v>256</v>
      </c>
    </row>
    <row r="76" spans="1:21" x14ac:dyDescent="0.25">
      <c r="A76" s="346" t="s">
        <v>137</v>
      </c>
      <c r="B76" s="346" t="s">
        <v>988</v>
      </c>
      <c r="C76" s="346" t="s">
        <v>989</v>
      </c>
      <c r="D76" s="352" t="s">
        <v>990</v>
      </c>
      <c r="E76" s="346" t="s">
        <v>991</v>
      </c>
      <c r="H76" s="349">
        <v>43</v>
      </c>
      <c r="I76" s="349" t="str">
        <f>HLOOKUP(Introduction!$G$4,nametranslations,H76,FALSE)</f>
        <v>Water: primary</v>
      </c>
      <c r="L76" s="349" t="s">
        <v>992</v>
      </c>
      <c r="M76" s="349" t="s">
        <v>993</v>
      </c>
      <c r="N76" s="349" t="s">
        <v>994</v>
      </c>
      <c r="O76" s="349" t="s">
        <v>995</v>
      </c>
      <c r="P76" s="349" t="s">
        <v>996</v>
      </c>
      <c r="Q76" s="349" t="s">
        <v>997</v>
      </c>
      <c r="R76" s="349"/>
      <c r="S76" s="349"/>
      <c r="T76" s="349" t="s">
        <v>992</v>
      </c>
      <c r="U76" s="349" t="s">
        <v>256</v>
      </c>
    </row>
    <row r="77" spans="1:21" x14ac:dyDescent="0.25">
      <c r="A77" s="346" t="s">
        <v>138</v>
      </c>
      <c r="B77" s="356" t="s">
        <v>998</v>
      </c>
      <c r="C77" s="346" t="s">
        <v>999</v>
      </c>
      <c r="D77" s="352" t="s">
        <v>544</v>
      </c>
      <c r="E77" s="346" t="s">
        <v>1000</v>
      </c>
      <c r="H77" s="349">
        <v>44</v>
      </c>
      <c r="I77" s="349" t="str">
        <f>HLOOKUP(Introduction!$G$4,nametranslations,H77,FALSE)</f>
        <v>Water: secondary</v>
      </c>
      <c r="L77" s="349" t="s">
        <v>1001</v>
      </c>
      <c r="M77" s="349" t="s">
        <v>1002</v>
      </c>
      <c r="N77" s="349" t="s">
        <v>1002</v>
      </c>
      <c r="O77" s="349" t="s">
        <v>1003</v>
      </c>
      <c r="P77" s="349" t="s">
        <v>1004</v>
      </c>
      <c r="Q77" s="349" t="s">
        <v>1005</v>
      </c>
      <c r="R77" s="349"/>
      <c r="S77" s="349"/>
      <c r="T77" s="349" t="s">
        <v>1001</v>
      </c>
      <c r="U77" s="350" t="s">
        <v>258</v>
      </c>
    </row>
    <row r="78" spans="1:21" x14ac:dyDescent="0.25">
      <c r="A78" s="346" t="s">
        <v>35</v>
      </c>
      <c r="B78" s="351" t="s">
        <v>551</v>
      </c>
      <c r="C78" s="346" t="s">
        <v>552</v>
      </c>
      <c r="D78" s="352" t="s">
        <v>553</v>
      </c>
      <c r="E78" s="346" t="s">
        <v>554</v>
      </c>
      <c r="H78" s="349">
        <v>45</v>
      </c>
      <c r="I78" s="349" t="str">
        <f>HLOOKUP(Introduction!$G$4,nametranslations,H78,FALSE)</f>
        <v>Sanitation: total</v>
      </c>
      <c r="L78" s="349" t="s">
        <v>1006</v>
      </c>
      <c r="M78" s="349" t="s">
        <v>1007</v>
      </c>
      <c r="N78" s="349" t="s">
        <v>1008</v>
      </c>
      <c r="O78" s="349" t="s">
        <v>1009</v>
      </c>
      <c r="P78" s="349" t="s">
        <v>1010</v>
      </c>
      <c r="Q78" s="349" t="s">
        <v>1011</v>
      </c>
      <c r="R78" s="349"/>
      <c r="S78" s="349"/>
      <c r="T78" s="349" t="s">
        <v>1006</v>
      </c>
      <c r="U78" s="349" t="s">
        <v>256</v>
      </c>
    </row>
    <row r="79" spans="1:21" ht="39.6" x14ac:dyDescent="0.25">
      <c r="A79" s="356" t="s">
        <v>1012</v>
      </c>
      <c r="B79" s="356" t="s">
        <v>1013</v>
      </c>
      <c r="C79" s="356" t="s">
        <v>1014</v>
      </c>
      <c r="D79" s="352" t="s">
        <v>1015</v>
      </c>
      <c r="E79" s="356" t="s">
        <v>1016</v>
      </c>
      <c r="H79" s="349">
        <v>46</v>
      </c>
      <c r="I79" s="349" t="str">
        <f>HLOOKUP(Introduction!$G$4,nametranslations,H79,FALSE)</f>
        <v>Sanitation: urban</v>
      </c>
      <c r="L79" s="349" t="s">
        <v>1017</v>
      </c>
      <c r="M79" s="349" t="s">
        <v>1018</v>
      </c>
      <c r="N79" s="349" t="s">
        <v>1019</v>
      </c>
      <c r="O79" s="349" t="s">
        <v>1018</v>
      </c>
      <c r="P79" s="349" t="s">
        <v>1020</v>
      </c>
      <c r="Q79" s="349" t="s">
        <v>1021</v>
      </c>
      <c r="R79" s="349"/>
      <c r="S79" s="349"/>
      <c r="T79" s="349" t="s">
        <v>1017</v>
      </c>
      <c r="U79" s="349" t="s">
        <v>256</v>
      </c>
    </row>
    <row r="80" spans="1:21" x14ac:dyDescent="0.25">
      <c r="A80" s="346" t="s">
        <v>112</v>
      </c>
      <c r="B80" s="351" t="s">
        <v>1022</v>
      </c>
      <c r="C80" s="346" t="s">
        <v>1023</v>
      </c>
      <c r="D80" s="352" t="s">
        <v>1024</v>
      </c>
      <c r="E80" s="346" t="s">
        <v>1025</v>
      </c>
      <c r="H80" s="349">
        <v>47</v>
      </c>
      <c r="I80" s="349" t="str">
        <f>HLOOKUP(Introduction!$G$4,nametranslations,H80,FALSE)</f>
        <v>Sanitation: rural</v>
      </c>
      <c r="L80" s="349" t="s">
        <v>1026</v>
      </c>
      <c r="M80" s="349" t="s">
        <v>1027</v>
      </c>
      <c r="N80" s="349" t="s">
        <v>1028</v>
      </c>
      <c r="O80" s="349" t="s">
        <v>1027</v>
      </c>
      <c r="P80" s="349" t="s">
        <v>1029</v>
      </c>
      <c r="Q80" s="349" t="s">
        <v>1030</v>
      </c>
      <c r="R80" s="349"/>
      <c r="S80" s="349"/>
      <c r="T80" s="349" t="s">
        <v>1026</v>
      </c>
      <c r="U80" s="349" t="s">
        <v>256</v>
      </c>
    </row>
    <row r="81" spans="1:21" ht="39.6" x14ac:dyDescent="0.25">
      <c r="A81" s="346" t="s">
        <v>1031</v>
      </c>
      <c r="B81" s="356" t="s">
        <v>1032</v>
      </c>
      <c r="C81" s="356" t="s">
        <v>1033</v>
      </c>
      <c r="D81" s="352" t="s">
        <v>1034</v>
      </c>
      <c r="E81" s="356" t="s">
        <v>1035</v>
      </c>
      <c r="H81" s="349">
        <v>48</v>
      </c>
      <c r="I81" s="349" t="str">
        <f>HLOOKUP(Introduction!$G$4,nametranslations,H81,FALSE)</f>
        <v>Sanitation: pre-primary</v>
      </c>
      <c r="L81" s="349" t="s">
        <v>1036</v>
      </c>
      <c r="M81" s="349" t="s">
        <v>1037</v>
      </c>
      <c r="N81" s="349" t="s">
        <v>1037</v>
      </c>
      <c r="O81" s="349" t="s">
        <v>1037</v>
      </c>
      <c r="P81" s="349" t="s">
        <v>1038</v>
      </c>
      <c r="Q81" s="349" t="s">
        <v>1039</v>
      </c>
      <c r="R81" s="349"/>
      <c r="S81" s="349"/>
      <c r="T81" s="349" t="s">
        <v>1036</v>
      </c>
      <c r="U81" s="349" t="s">
        <v>256</v>
      </c>
    </row>
    <row r="82" spans="1:21" x14ac:dyDescent="0.25">
      <c r="A82" s="348" t="s">
        <v>1040</v>
      </c>
      <c r="H82" s="349">
        <v>49</v>
      </c>
      <c r="I82" s="349" t="str">
        <f>HLOOKUP(Introduction!$G$4,nametranslations,H82,FALSE)</f>
        <v>Sanitation: primary</v>
      </c>
      <c r="L82" s="349" t="s">
        <v>1041</v>
      </c>
      <c r="M82" s="349" t="s">
        <v>1042</v>
      </c>
      <c r="N82" s="349" t="s">
        <v>1042</v>
      </c>
      <c r="O82" s="349" t="s">
        <v>1042</v>
      </c>
      <c r="P82" s="349" t="s">
        <v>1043</v>
      </c>
      <c r="Q82" s="349" t="s">
        <v>1044</v>
      </c>
      <c r="R82" s="349"/>
      <c r="S82" s="349"/>
      <c r="T82" s="349" t="s">
        <v>1041</v>
      </c>
      <c r="U82" s="349" t="s">
        <v>256</v>
      </c>
    </row>
    <row r="83" spans="1:21" x14ac:dyDescent="0.25">
      <c r="A83" s="346" t="s">
        <v>1045</v>
      </c>
      <c r="B83" s="351" t="s">
        <v>1046</v>
      </c>
      <c r="C83" s="351" t="s">
        <v>1047</v>
      </c>
      <c r="D83" s="351" t="s">
        <v>1048</v>
      </c>
      <c r="E83" s="351" t="s">
        <v>1049</v>
      </c>
      <c r="H83" s="349">
        <v>50</v>
      </c>
      <c r="I83" s="349" t="str">
        <f>HLOOKUP(Introduction!$G$4,nametranslations,H83,FALSE)</f>
        <v>Sanitation: secondary</v>
      </c>
      <c r="L83" s="349" t="s">
        <v>1050</v>
      </c>
      <c r="M83" s="349" t="s">
        <v>1051</v>
      </c>
      <c r="N83" s="349" t="s">
        <v>1052</v>
      </c>
      <c r="O83" s="349" t="s">
        <v>1051</v>
      </c>
      <c r="P83" s="349" t="s">
        <v>1053</v>
      </c>
      <c r="Q83" s="349" t="s">
        <v>1054</v>
      </c>
      <c r="R83" s="349"/>
      <c r="S83" s="349"/>
      <c r="T83" s="349" t="s">
        <v>1050</v>
      </c>
      <c r="U83" s="350" t="s">
        <v>258</v>
      </c>
    </row>
    <row r="84" spans="1:21" x14ac:dyDescent="0.25">
      <c r="A84" s="346" t="s">
        <v>36</v>
      </c>
      <c r="B84" s="351" t="s">
        <v>1055</v>
      </c>
      <c r="C84" s="351" t="s">
        <v>1056</v>
      </c>
      <c r="D84" s="351" t="s">
        <v>1057</v>
      </c>
      <c r="E84" s="351" t="s">
        <v>1058</v>
      </c>
      <c r="H84" s="349">
        <v>51</v>
      </c>
      <c r="I84" s="349" t="str">
        <f>HLOOKUP(Introduction!$G$4,nametranslations,H84,FALSE)</f>
        <v>Hygiene: total</v>
      </c>
      <c r="L84" s="349" t="s">
        <v>1059</v>
      </c>
      <c r="M84" s="349" t="s">
        <v>1060</v>
      </c>
      <c r="N84" s="349" t="s">
        <v>1060</v>
      </c>
      <c r="O84" s="349" t="s">
        <v>1061</v>
      </c>
      <c r="P84" s="349" t="s">
        <v>1062</v>
      </c>
      <c r="Q84" s="349" t="s">
        <v>1063</v>
      </c>
      <c r="R84" s="349"/>
      <c r="S84" s="349"/>
      <c r="T84" s="349" t="s">
        <v>1059</v>
      </c>
      <c r="U84" s="350" t="s">
        <v>258</v>
      </c>
    </row>
    <row r="85" spans="1:21" x14ac:dyDescent="0.25">
      <c r="A85" s="346" t="s">
        <v>1064</v>
      </c>
      <c r="B85" s="346" t="s">
        <v>1065</v>
      </c>
      <c r="C85" s="346" t="s">
        <v>1066</v>
      </c>
      <c r="D85" s="346" t="s">
        <v>1067</v>
      </c>
      <c r="E85" s="346" t="s">
        <v>914</v>
      </c>
      <c r="H85" s="349">
        <v>52</v>
      </c>
      <c r="I85" s="349" t="str">
        <f>HLOOKUP(Introduction!$G$4,nametranslations,H85,FALSE)</f>
        <v>Hygiene: urban</v>
      </c>
      <c r="L85" s="349" t="s">
        <v>1068</v>
      </c>
      <c r="M85" s="349" t="s">
        <v>1069</v>
      </c>
      <c r="N85" s="349" t="s">
        <v>1070</v>
      </c>
      <c r="O85" s="349" t="s">
        <v>1069</v>
      </c>
      <c r="P85" s="349" t="s">
        <v>1071</v>
      </c>
      <c r="Q85" s="349" t="s">
        <v>1072</v>
      </c>
      <c r="R85" s="349"/>
      <c r="S85" s="349"/>
      <c r="T85" s="349" t="s">
        <v>1068</v>
      </c>
      <c r="U85" s="349" t="s">
        <v>256</v>
      </c>
    </row>
    <row r="86" spans="1:21" x14ac:dyDescent="0.25">
      <c r="A86" s="346" t="s">
        <v>14</v>
      </c>
      <c r="B86" s="346" t="s">
        <v>462</v>
      </c>
      <c r="C86" s="346" t="s">
        <v>463</v>
      </c>
      <c r="D86" s="346" t="s">
        <v>464</v>
      </c>
      <c r="E86" s="346" t="s">
        <v>465</v>
      </c>
      <c r="H86" s="349">
        <v>53</v>
      </c>
      <c r="I86" s="349" t="str">
        <f>HLOOKUP(Introduction!$G$4,nametranslations,H86,FALSE)</f>
        <v>Hygiene: rural</v>
      </c>
      <c r="L86" s="349" t="s">
        <v>1073</v>
      </c>
      <c r="M86" s="349" t="s">
        <v>1074</v>
      </c>
      <c r="N86" s="349" t="s">
        <v>1075</v>
      </c>
      <c r="O86" s="349" t="s">
        <v>1074</v>
      </c>
      <c r="P86" s="349" t="s">
        <v>1076</v>
      </c>
      <c r="Q86" s="349" t="s">
        <v>1077</v>
      </c>
      <c r="R86" s="349"/>
      <c r="S86" s="349"/>
      <c r="T86" s="349" t="s">
        <v>1073</v>
      </c>
      <c r="U86" s="349" t="s">
        <v>258</v>
      </c>
    </row>
    <row r="87" spans="1:21" x14ac:dyDescent="0.25">
      <c r="A87" s="346" t="s">
        <v>15</v>
      </c>
      <c r="B87" s="346" t="s">
        <v>470</v>
      </c>
      <c r="C87" s="346" t="s">
        <v>471</v>
      </c>
      <c r="D87" s="346" t="s">
        <v>472</v>
      </c>
      <c r="E87" s="346" t="s">
        <v>1078</v>
      </c>
      <c r="H87" s="349">
        <v>54</v>
      </c>
      <c r="I87" s="349" t="str">
        <f>HLOOKUP(Introduction!$G$4,nametranslations,H87,FALSE)</f>
        <v>Hygiene: pre-primary</v>
      </c>
      <c r="L87" s="349" t="s">
        <v>1079</v>
      </c>
      <c r="M87" s="349" t="s">
        <v>1080</v>
      </c>
      <c r="N87" s="349" t="s">
        <v>1081</v>
      </c>
      <c r="O87" s="349" t="s">
        <v>1082</v>
      </c>
      <c r="P87" s="349" t="s">
        <v>1083</v>
      </c>
      <c r="Q87" s="349" t="s">
        <v>1084</v>
      </c>
      <c r="R87" s="349"/>
      <c r="S87" s="349"/>
      <c r="T87" s="349" t="s">
        <v>1079</v>
      </c>
      <c r="U87" s="350" t="s">
        <v>258</v>
      </c>
    </row>
    <row r="88" spans="1:21" x14ac:dyDescent="0.25">
      <c r="A88" s="346" t="s">
        <v>6</v>
      </c>
      <c r="B88" s="351" t="s">
        <v>1085</v>
      </c>
      <c r="C88" s="351" t="s">
        <v>1086</v>
      </c>
      <c r="D88" s="351" t="s">
        <v>1087</v>
      </c>
      <c r="E88" s="351" t="s">
        <v>1088</v>
      </c>
      <c r="H88" s="349">
        <v>55</v>
      </c>
      <c r="I88" s="349" t="str">
        <f>HLOOKUP(Introduction!$G$4,nametranslations,H88,FALSE)</f>
        <v>Hygiene: primary</v>
      </c>
      <c r="L88" s="349" t="s">
        <v>1089</v>
      </c>
      <c r="M88" s="349" t="s">
        <v>1090</v>
      </c>
      <c r="N88" s="349" t="s">
        <v>1091</v>
      </c>
      <c r="O88" s="349" t="s">
        <v>1092</v>
      </c>
      <c r="P88" s="349" t="s">
        <v>1093</v>
      </c>
      <c r="Q88" s="349" t="s">
        <v>1094</v>
      </c>
      <c r="R88" s="349"/>
      <c r="S88" s="349"/>
      <c r="T88" s="349" t="s">
        <v>1089</v>
      </c>
      <c r="U88" s="349" t="s">
        <v>258</v>
      </c>
    </row>
    <row r="89" spans="1:21" x14ac:dyDescent="0.25">
      <c r="A89" s="346" t="s">
        <v>5</v>
      </c>
      <c r="B89" s="351" t="s">
        <v>1095</v>
      </c>
      <c r="C89" s="351" t="s">
        <v>1096</v>
      </c>
      <c r="D89" s="351" t="s">
        <v>1097</v>
      </c>
      <c r="E89" s="351" t="s">
        <v>1098</v>
      </c>
      <c r="H89" s="349">
        <v>56</v>
      </c>
      <c r="I89" s="349" t="str">
        <f>HLOOKUP(Introduction!$G$4,nametranslations,H89,FALSE)</f>
        <v>Hygiene: secondary</v>
      </c>
      <c r="L89" s="349" t="s">
        <v>1099</v>
      </c>
      <c r="M89" s="349" t="s">
        <v>1100</v>
      </c>
      <c r="N89" s="349" t="s">
        <v>1101</v>
      </c>
      <c r="O89" s="349" t="s">
        <v>1102</v>
      </c>
      <c r="P89" s="349" t="s">
        <v>1103</v>
      </c>
      <c r="Q89" s="349" t="s">
        <v>1104</v>
      </c>
      <c r="R89" s="349"/>
      <c r="S89" s="349"/>
      <c r="T89" s="349" t="s">
        <v>1099</v>
      </c>
      <c r="U89" s="349" t="s">
        <v>256</v>
      </c>
    </row>
    <row r="90" spans="1:21" x14ac:dyDescent="0.25">
      <c r="A90" s="346" t="s">
        <v>21</v>
      </c>
      <c r="B90" s="346" t="s">
        <v>1105</v>
      </c>
      <c r="C90" s="346" t="s">
        <v>1106</v>
      </c>
      <c r="D90" s="346" t="s">
        <v>1107</v>
      </c>
      <c r="E90" s="346" t="s">
        <v>1108</v>
      </c>
      <c r="H90" s="349"/>
      <c r="I90" s="349"/>
      <c r="L90" s="349" t="s">
        <v>1109</v>
      </c>
      <c r="M90" s="349" t="s">
        <v>1110</v>
      </c>
      <c r="N90" s="349" t="s">
        <v>1111</v>
      </c>
      <c r="O90" s="349" t="s">
        <v>1112</v>
      </c>
      <c r="P90" s="349" t="s">
        <v>1113</v>
      </c>
      <c r="Q90" s="349" t="s">
        <v>1114</v>
      </c>
      <c r="R90" s="349"/>
      <c r="S90" s="349"/>
      <c r="T90" s="349" t="s">
        <v>1109</v>
      </c>
      <c r="U90" s="349" t="s">
        <v>256</v>
      </c>
    </row>
    <row r="91" spans="1:21" x14ac:dyDescent="0.25">
      <c r="A91" s="346" t="s">
        <v>28</v>
      </c>
      <c r="B91" s="346" t="s">
        <v>1115</v>
      </c>
      <c r="C91" s="346" t="s">
        <v>1116</v>
      </c>
      <c r="D91" s="346" t="s">
        <v>1117</v>
      </c>
      <c r="E91" s="346" t="s">
        <v>1118</v>
      </c>
      <c r="I91" s="349"/>
      <c r="L91" s="349" t="s">
        <v>1119</v>
      </c>
      <c r="M91" s="349" t="s">
        <v>1120</v>
      </c>
      <c r="N91" s="349" t="s">
        <v>1120</v>
      </c>
      <c r="O91" s="349" t="s">
        <v>1120</v>
      </c>
      <c r="P91" s="349" t="s">
        <v>1121</v>
      </c>
      <c r="Q91" s="349" t="s">
        <v>1122</v>
      </c>
      <c r="R91" s="349"/>
      <c r="S91" s="349"/>
      <c r="T91" s="349" t="s">
        <v>1119</v>
      </c>
      <c r="U91" s="350" t="s">
        <v>257</v>
      </c>
    </row>
    <row r="92" spans="1:21" x14ac:dyDescent="0.25">
      <c r="A92" s="346" t="s">
        <v>96</v>
      </c>
      <c r="B92" s="351" t="s">
        <v>1123</v>
      </c>
      <c r="C92" s="351" t="s">
        <v>1124</v>
      </c>
      <c r="D92" s="351" t="s">
        <v>1125</v>
      </c>
      <c r="E92" s="351" t="s">
        <v>1126</v>
      </c>
      <c r="I92" s="349"/>
      <c r="L92" s="349" t="s">
        <v>1127</v>
      </c>
      <c r="M92" s="349" t="s">
        <v>1128</v>
      </c>
      <c r="N92" s="349" t="s">
        <v>1129</v>
      </c>
      <c r="O92" s="349" t="s">
        <v>1130</v>
      </c>
      <c r="P92" s="349" t="s">
        <v>1131</v>
      </c>
      <c r="Q92" s="349" t="s">
        <v>1132</v>
      </c>
      <c r="R92" s="349"/>
      <c r="S92" s="349"/>
      <c r="T92" s="349" t="s">
        <v>1127</v>
      </c>
      <c r="U92" s="350" t="s">
        <v>258</v>
      </c>
    </row>
    <row r="93" spans="1:21" x14ac:dyDescent="0.25">
      <c r="A93" s="346" t="s">
        <v>95</v>
      </c>
      <c r="B93" s="351" t="s">
        <v>1133</v>
      </c>
      <c r="C93" s="351" t="s">
        <v>1134</v>
      </c>
      <c r="D93" s="351" t="s">
        <v>1135</v>
      </c>
      <c r="E93" s="351" t="s">
        <v>1136</v>
      </c>
      <c r="I93" s="349"/>
      <c r="L93" s="349" t="s">
        <v>1137</v>
      </c>
      <c r="M93" s="349" t="s">
        <v>1138</v>
      </c>
      <c r="N93" s="349" t="s">
        <v>1138</v>
      </c>
      <c r="O93" s="349" t="s">
        <v>1138</v>
      </c>
      <c r="P93" s="349" t="s">
        <v>1139</v>
      </c>
      <c r="Q93" s="349" t="s">
        <v>1140</v>
      </c>
      <c r="R93" s="349"/>
      <c r="S93" s="349"/>
      <c r="T93" s="349" t="s">
        <v>1137</v>
      </c>
      <c r="U93" s="349" t="s">
        <v>256</v>
      </c>
    </row>
    <row r="94" spans="1:21" x14ac:dyDescent="0.25">
      <c r="A94" s="346" t="s">
        <v>1141</v>
      </c>
      <c r="B94" s="351" t="s">
        <v>1141</v>
      </c>
      <c r="C94" s="351" t="s">
        <v>1141</v>
      </c>
      <c r="D94" s="351" t="s">
        <v>1142</v>
      </c>
      <c r="E94" s="351" t="s">
        <v>1141</v>
      </c>
      <c r="I94" s="349"/>
      <c r="L94" s="349" t="s">
        <v>1143</v>
      </c>
      <c r="M94" s="349" t="s">
        <v>1144</v>
      </c>
      <c r="N94" s="349" t="s">
        <v>1144</v>
      </c>
      <c r="O94" s="349" t="s">
        <v>1144</v>
      </c>
      <c r="P94" s="349" t="s">
        <v>1145</v>
      </c>
      <c r="Q94" s="349" t="s">
        <v>1146</v>
      </c>
      <c r="R94" s="349"/>
      <c r="S94" s="349"/>
      <c r="T94" s="349" t="s">
        <v>1143</v>
      </c>
      <c r="U94" s="349" t="s">
        <v>256</v>
      </c>
    </row>
    <row r="95" spans="1:21" x14ac:dyDescent="0.25">
      <c r="A95" s="351" t="s">
        <v>128</v>
      </c>
      <c r="B95" s="351" t="s">
        <v>1147</v>
      </c>
      <c r="C95" s="351" t="s">
        <v>1148</v>
      </c>
      <c r="D95" s="351" t="s">
        <v>1149</v>
      </c>
      <c r="E95" s="351" t="s">
        <v>1150</v>
      </c>
      <c r="I95" s="349"/>
      <c r="L95" s="349" t="s">
        <v>1151</v>
      </c>
      <c r="M95" s="349" t="s">
        <v>1152</v>
      </c>
      <c r="N95" s="349" t="s">
        <v>1153</v>
      </c>
      <c r="O95" s="349" t="s">
        <v>1154</v>
      </c>
      <c r="P95" s="349" t="s">
        <v>1155</v>
      </c>
      <c r="Q95" s="349" t="s">
        <v>1156</v>
      </c>
      <c r="R95" s="349"/>
      <c r="S95" s="349"/>
      <c r="T95" s="349" t="s">
        <v>1151</v>
      </c>
      <c r="U95" s="349" t="s">
        <v>256</v>
      </c>
    </row>
    <row r="96" spans="1:21" x14ac:dyDescent="0.25">
      <c r="A96" s="346" t="s">
        <v>1157</v>
      </c>
      <c r="B96" s="351" t="s">
        <v>1158</v>
      </c>
      <c r="C96" s="351" t="s">
        <v>1159</v>
      </c>
      <c r="D96" s="351" t="s">
        <v>1160</v>
      </c>
      <c r="E96" s="351" t="s">
        <v>1161</v>
      </c>
      <c r="I96" s="349"/>
      <c r="L96" s="349" t="s">
        <v>1162</v>
      </c>
      <c r="M96" s="349" t="s">
        <v>1163</v>
      </c>
      <c r="N96" s="349" t="s">
        <v>1164</v>
      </c>
      <c r="O96" s="349" t="s">
        <v>1165</v>
      </c>
      <c r="P96" s="349" t="s">
        <v>1166</v>
      </c>
      <c r="Q96" s="349" t="s">
        <v>1167</v>
      </c>
      <c r="R96" s="349"/>
      <c r="S96" s="349"/>
      <c r="T96" s="349" t="s">
        <v>1162</v>
      </c>
      <c r="U96" s="349" t="s">
        <v>256</v>
      </c>
    </row>
    <row r="97" spans="1:21" x14ac:dyDescent="0.25">
      <c r="A97" s="351" t="s">
        <v>187</v>
      </c>
      <c r="B97" s="351" t="s">
        <v>1168</v>
      </c>
      <c r="C97" s="351" t="s">
        <v>1169</v>
      </c>
      <c r="D97" s="351" t="s">
        <v>1170</v>
      </c>
      <c r="E97" s="351" t="s">
        <v>1171</v>
      </c>
      <c r="I97" s="349"/>
      <c r="L97" s="349" t="s">
        <v>1172</v>
      </c>
      <c r="M97" s="349" t="s">
        <v>1173</v>
      </c>
      <c r="N97" s="349" t="s">
        <v>1173</v>
      </c>
      <c r="O97" s="349" t="s">
        <v>1173</v>
      </c>
      <c r="P97" s="349" t="s">
        <v>1174</v>
      </c>
      <c r="Q97" s="349" t="s">
        <v>1175</v>
      </c>
      <c r="R97" s="349"/>
      <c r="S97" s="349"/>
      <c r="T97" s="349" t="s">
        <v>1172</v>
      </c>
      <c r="U97" s="350" t="s">
        <v>257</v>
      </c>
    </row>
    <row r="98" spans="1:21" x14ac:dyDescent="0.25">
      <c r="A98" s="346" t="s">
        <v>1176</v>
      </c>
      <c r="B98" s="351" t="s">
        <v>1177</v>
      </c>
      <c r="C98" s="351" t="s">
        <v>1178</v>
      </c>
      <c r="D98" s="351" t="s">
        <v>1179</v>
      </c>
      <c r="E98" s="351" t="s">
        <v>1180</v>
      </c>
      <c r="I98" s="349"/>
      <c r="L98" s="349" t="s">
        <v>1181</v>
      </c>
      <c r="M98" s="349" t="s">
        <v>127</v>
      </c>
      <c r="N98" s="349" t="s">
        <v>1182</v>
      </c>
      <c r="O98" s="349" t="s">
        <v>1183</v>
      </c>
      <c r="P98" s="349" t="s">
        <v>1184</v>
      </c>
      <c r="Q98" s="349" t="s">
        <v>1185</v>
      </c>
      <c r="R98" s="349"/>
      <c r="S98" s="349"/>
      <c r="T98" s="349" t="s">
        <v>1181</v>
      </c>
      <c r="U98" s="349" t="s">
        <v>256</v>
      </c>
    </row>
    <row r="99" spans="1:21" x14ac:dyDescent="0.25">
      <c r="A99" s="351" t="s">
        <v>1186</v>
      </c>
      <c r="B99" s="351" t="s">
        <v>1186</v>
      </c>
      <c r="C99" s="351" t="s">
        <v>1186</v>
      </c>
      <c r="D99" s="351" t="s">
        <v>1187</v>
      </c>
      <c r="E99" s="351" t="s">
        <v>1188</v>
      </c>
      <c r="I99" s="349"/>
      <c r="L99" s="349" t="s">
        <v>1189</v>
      </c>
      <c r="M99" s="349" t="s">
        <v>1190</v>
      </c>
      <c r="N99" s="349" t="s">
        <v>1191</v>
      </c>
      <c r="O99" s="349" t="s">
        <v>1192</v>
      </c>
      <c r="P99" s="349" t="s">
        <v>1193</v>
      </c>
      <c r="Q99" s="349" t="s">
        <v>1194</v>
      </c>
      <c r="R99" s="349"/>
      <c r="S99" s="349"/>
      <c r="T99" s="349" t="s">
        <v>1189</v>
      </c>
      <c r="U99" s="349" t="s">
        <v>258</v>
      </c>
    </row>
    <row r="100" spans="1:21" x14ac:dyDescent="0.25">
      <c r="A100" s="348" t="s">
        <v>1195</v>
      </c>
      <c r="I100" s="349"/>
      <c r="L100" s="349" t="s">
        <v>1196</v>
      </c>
      <c r="M100" s="349" t="s">
        <v>1197</v>
      </c>
      <c r="N100" s="349" t="s">
        <v>1198</v>
      </c>
      <c r="O100" s="349" t="s">
        <v>1199</v>
      </c>
      <c r="P100" s="349" t="s">
        <v>1200</v>
      </c>
      <c r="Q100" s="349" t="s">
        <v>1201</v>
      </c>
      <c r="R100" s="349"/>
      <c r="S100" s="349"/>
      <c r="T100" s="349" t="s">
        <v>1196</v>
      </c>
      <c r="U100" s="349" t="s">
        <v>256</v>
      </c>
    </row>
    <row r="101" spans="1:21" x14ac:dyDescent="0.25">
      <c r="A101" s="346" t="s">
        <v>27</v>
      </c>
      <c r="B101" s="351" t="s">
        <v>1202</v>
      </c>
      <c r="C101" s="351" t="s">
        <v>1203</v>
      </c>
      <c r="D101" s="351" t="s">
        <v>1204</v>
      </c>
      <c r="E101" s="351" t="s">
        <v>1205</v>
      </c>
      <c r="I101" s="349"/>
      <c r="L101" s="349" t="s">
        <v>1206</v>
      </c>
      <c r="M101" s="349" t="s">
        <v>1207</v>
      </c>
      <c r="N101" s="349" t="s">
        <v>1208</v>
      </c>
      <c r="O101" s="349" t="s">
        <v>1207</v>
      </c>
      <c r="P101" s="349" t="s">
        <v>1209</v>
      </c>
      <c r="Q101" s="349" t="s">
        <v>1210</v>
      </c>
      <c r="R101" s="349"/>
      <c r="S101" s="349"/>
      <c r="T101" s="349" t="s">
        <v>1206</v>
      </c>
      <c r="U101" s="349" t="s">
        <v>256</v>
      </c>
    </row>
    <row r="102" spans="1:21" x14ac:dyDescent="0.25">
      <c r="A102" s="346" t="s">
        <v>53</v>
      </c>
      <c r="B102" s="351" t="s">
        <v>1211</v>
      </c>
      <c r="C102" s="351" t="s">
        <v>1212</v>
      </c>
      <c r="D102" s="351" t="s">
        <v>1213</v>
      </c>
      <c r="E102" s="351" t="s">
        <v>1214</v>
      </c>
      <c r="I102" s="349"/>
      <c r="L102" s="349" t="s">
        <v>1215</v>
      </c>
      <c r="M102" s="349" t="s">
        <v>1216</v>
      </c>
      <c r="N102" s="349" t="s">
        <v>1217</v>
      </c>
      <c r="O102" s="349" t="s">
        <v>1218</v>
      </c>
      <c r="P102" s="349" t="s">
        <v>1219</v>
      </c>
      <c r="Q102" s="349" t="s">
        <v>1220</v>
      </c>
      <c r="R102" s="349"/>
      <c r="S102" s="349"/>
      <c r="T102" s="349" t="s">
        <v>1215</v>
      </c>
      <c r="U102" s="349" t="s">
        <v>256</v>
      </c>
    </row>
    <row r="103" spans="1:21" x14ac:dyDescent="0.25">
      <c r="A103" s="346" t="s">
        <v>24</v>
      </c>
      <c r="B103" s="351" t="s">
        <v>1221</v>
      </c>
      <c r="C103" s="351" t="s">
        <v>1222</v>
      </c>
      <c r="D103" s="351" t="s">
        <v>1223</v>
      </c>
      <c r="E103" s="351" t="s">
        <v>1224</v>
      </c>
      <c r="I103" s="349"/>
      <c r="L103" s="349" t="s">
        <v>1225</v>
      </c>
      <c r="M103" s="349" t="s">
        <v>1226</v>
      </c>
      <c r="N103" s="349" t="s">
        <v>1227</v>
      </c>
      <c r="O103" s="349" t="s">
        <v>1226</v>
      </c>
      <c r="P103" s="349" t="s">
        <v>1228</v>
      </c>
      <c r="Q103" s="349" t="s">
        <v>1229</v>
      </c>
      <c r="R103" s="349"/>
      <c r="S103" s="349"/>
      <c r="T103" s="349" t="s">
        <v>1225</v>
      </c>
      <c r="U103" s="349" t="s">
        <v>256</v>
      </c>
    </row>
    <row r="104" spans="1:21" x14ac:dyDescent="0.25">
      <c r="A104" s="346" t="s">
        <v>0</v>
      </c>
      <c r="B104" s="351" t="s">
        <v>1230</v>
      </c>
      <c r="C104" s="351" t="s">
        <v>1231</v>
      </c>
      <c r="D104" s="351" t="s">
        <v>1232</v>
      </c>
      <c r="E104" s="351" t="s">
        <v>1233</v>
      </c>
      <c r="I104" s="349"/>
      <c r="L104" s="349" t="s">
        <v>1234</v>
      </c>
      <c r="M104" s="349" t="s">
        <v>1235</v>
      </c>
      <c r="N104" s="349" t="s">
        <v>1236</v>
      </c>
      <c r="O104" s="349" t="s">
        <v>1237</v>
      </c>
      <c r="P104" s="349" t="s">
        <v>1238</v>
      </c>
      <c r="Q104" s="349" t="s">
        <v>1239</v>
      </c>
      <c r="R104" s="349"/>
      <c r="S104" s="349"/>
      <c r="T104" s="349" t="s">
        <v>1234</v>
      </c>
      <c r="U104" s="349" t="s">
        <v>256</v>
      </c>
    </row>
    <row r="105" spans="1:21" x14ac:dyDescent="0.25">
      <c r="A105" s="346" t="s">
        <v>37</v>
      </c>
      <c r="B105" s="351" t="s">
        <v>1240</v>
      </c>
      <c r="C105" s="351" t="s">
        <v>1240</v>
      </c>
      <c r="D105" s="351" t="s">
        <v>1241</v>
      </c>
      <c r="E105" s="351" t="s">
        <v>1242</v>
      </c>
      <c r="I105" s="349"/>
      <c r="L105" s="349" t="s">
        <v>1243</v>
      </c>
      <c r="M105" s="349" t="s">
        <v>1244</v>
      </c>
      <c r="N105" s="349" t="s">
        <v>1245</v>
      </c>
      <c r="O105" s="349" t="s">
        <v>1246</v>
      </c>
      <c r="P105" s="349" t="s">
        <v>1247</v>
      </c>
      <c r="Q105" s="349" t="s">
        <v>1248</v>
      </c>
      <c r="R105" s="349"/>
      <c r="S105" s="349"/>
      <c r="T105" s="349" t="s">
        <v>1243</v>
      </c>
      <c r="U105" s="349" t="s">
        <v>256</v>
      </c>
    </row>
    <row r="106" spans="1:21" x14ac:dyDescent="0.25">
      <c r="A106" s="346" t="s">
        <v>1249</v>
      </c>
      <c r="B106" s="351" t="s">
        <v>1250</v>
      </c>
      <c r="C106" s="351" t="s">
        <v>1251</v>
      </c>
      <c r="D106" s="351" t="s">
        <v>1252</v>
      </c>
      <c r="E106" s="351" t="s">
        <v>1253</v>
      </c>
      <c r="I106" s="349"/>
      <c r="L106" s="349" t="s">
        <v>1254</v>
      </c>
      <c r="M106" s="349" t="s">
        <v>1255</v>
      </c>
      <c r="N106" s="349" t="s">
        <v>1256</v>
      </c>
      <c r="O106" s="349" t="s">
        <v>1257</v>
      </c>
      <c r="P106" s="349" t="s">
        <v>1258</v>
      </c>
      <c r="Q106" s="349" t="s">
        <v>1259</v>
      </c>
      <c r="R106" s="349"/>
      <c r="S106" s="349"/>
      <c r="T106" s="349" t="s">
        <v>1254</v>
      </c>
      <c r="U106" s="349" t="s">
        <v>256</v>
      </c>
    </row>
    <row r="107" spans="1:21" x14ac:dyDescent="0.25">
      <c r="A107" s="346" t="s">
        <v>83</v>
      </c>
      <c r="B107" s="351" t="s">
        <v>1260</v>
      </c>
      <c r="C107" s="351" t="s">
        <v>1261</v>
      </c>
      <c r="D107" s="351" t="s">
        <v>1262</v>
      </c>
      <c r="E107" s="351" t="s">
        <v>1263</v>
      </c>
      <c r="L107" s="349" t="s">
        <v>1264</v>
      </c>
      <c r="M107" s="349" t="s">
        <v>1265</v>
      </c>
      <c r="N107" s="349" t="s">
        <v>1265</v>
      </c>
      <c r="O107" s="349" t="s">
        <v>1265</v>
      </c>
      <c r="P107" s="349" t="s">
        <v>1266</v>
      </c>
      <c r="Q107" s="349" t="s">
        <v>1267</v>
      </c>
      <c r="R107" s="349"/>
      <c r="S107" s="349"/>
      <c r="T107" s="349" t="s">
        <v>1264</v>
      </c>
      <c r="U107" s="350" t="s">
        <v>260</v>
      </c>
    </row>
    <row r="108" spans="1:21" x14ac:dyDescent="0.25">
      <c r="A108" s="346" t="s">
        <v>84</v>
      </c>
      <c r="B108" s="351" t="s">
        <v>1268</v>
      </c>
      <c r="C108" s="351" t="s">
        <v>1269</v>
      </c>
      <c r="D108" s="351" t="s">
        <v>1270</v>
      </c>
      <c r="E108" s="351" t="s">
        <v>1271</v>
      </c>
      <c r="I108" s="354" t="s">
        <v>1272</v>
      </c>
      <c r="L108" s="349" t="s">
        <v>1273</v>
      </c>
      <c r="M108" s="349" t="s">
        <v>1274</v>
      </c>
      <c r="N108" s="349" t="s">
        <v>1275</v>
      </c>
      <c r="O108" s="349" t="s">
        <v>1276</v>
      </c>
      <c r="P108" s="349" t="s">
        <v>1277</v>
      </c>
      <c r="Q108" s="349" t="s">
        <v>1278</v>
      </c>
      <c r="R108" s="349"/>
      <c r="S108" s="349"/>
      <c r="T108" s="349" t="s">
        <v>1273</v>
      </c>
      <c r="U108" s="349" t="s">
        <v>256</v>
      </c>
    </row>
    <row r="109" spans="1:21" x14ac:dyDescent="0.25">
      <c r="A109" s="346" t="s">
        <v>54</v>
      </c>
      <c r="B109" s="351" t="s">
        <v>1279</v>
      </c>
      <c r="C109" s="351" t="s">
        <v>1280</v>
      </c>
      <c r="D109" s="351" t="s">
        <v>1281</v>
      </c>
      <c r="E109" s="351" t="s">
        <v>1282</v>
      </c>
      <c r="I109" s="349" t="str">
        <f>HLOOKUP(Introduction!$G$4,nametranslations,94,FALSE)</f>
        <v>EMIS</v>
      </c>
      <c r="L109" s="349" t="s">
        <v>1283</v>
      </c>
      <c r="M109" s="349" t="s">
        <v>1284</v>
      </c>
      <c r="N109" s="349" t="s">
        <v>1285</v>
      </c>
      <c r="O109" s="349" t="s">
        <v>1284</v>
      </c>
      <c r="P109" s="349" t="s">
        <v>1286</v>
      </c>
      <c r="Q109" s="349" t="s">
        <v>1287</v>
      </c>
      <c r="R109" s="349"/>
      <c r="S109" s="349"/>
      <c r="T109" s="349" t="s">
        <v>1283</v>
      </c>
      <c r="U109" s="349" t="s">
        <v>256</v>
      </c>
    </row>
    <row r="110" spans="1:21" x14ac:dyDescent="0.25">
      <c r="A110" s="346" t="s">
        <v>1288</v>
      </c>
      <c r="B110" s="351" t="s">
        <v>1289</v>
      </c>
      <c r="C110" s="351" t="s">
        <v>1290</v>
      </c>
      <c r="D110" s="351" t="s">
        <v>1291</v>
      </c>
      <c r="E110" s="351" t="s">
        <v>1292</v>
      </c>
      <c r="I110" s="349" t="str">
        <f>HLOOKUP(Introduction!$G$4,nametranslations,95,FALSE)</f>
        <v>Survey</v>
      </c>
      <c r="L110" s="349" t="s">
        <v>1293</v>
      </c>
      <c r="M110" s="349" t="s">
        <v>1294</v>
      </c>
      <c r="N110" s="349" t="s">
        <v>1295</v>
      </c>
      <c r="O110" s="349" t="s">
        <v>1296</v>
      </c>
      <c r="P110" s="349" t="s">
        <v>1297</v>
      </c>
      <c r="Q110" s="349" t="s">
        <v>1298</v>
      </c>
      <c r="R110" s="349"/>
      <c r="S110" s="349"/>
      <c r="T110" s="349" t="s">
        <v>1293</v>
      </c>
      <c r="U110" s="349" t="s">
        <v>258</v>
      </c>
    </row>
    <row r="111" spans="1:21" x14ac:dyDescent="0.25">
      <c r="A111" s="346" t="s">
        <v>12</v>
      </c>
      <c r="B111" s="346" t="s">
        <v>1299</v>
      </c>
      <c r="C111" s="351" t="s">
        <v>1300</v>
      </c>
      <c r="D111" s="351" t="s">
        <v>1301</v>
      </c>
      <c r="E111" s="351" t="s">
        <v>1302</v>
      </c>
      <c r="I111" s="349" t="str">
        <f>HLOOKUP(Introduction!$G$4,nametranslations,96,FALSE)</f>
        <v>Census</v>
      </c>
      <c r="L111" s="349" t="s">
        <v>1303</v>
      </c>
      <c r="M111" s="349" t="s">
        <v>1304</v>
      </c>
      <c r="N111" s="349" t="s">
        <v>1305</v>
      </c>
      <c r="O111" s="349" t="s">
        <v>1304</v>
      </c>
      <c r="P111" s="349" t="s">
        <v>1306</v>
      </c>
      <c r="Q111" s="349" t="s">
        <v>1307</v>
      </c>
      <c r="R111" s="349"/>
      <c r="S111" s="349"/>
      <c r="T111" s="349" t="s">
        <v>1303</v>
      </c>
      <c r="U111" s="349" t="s">
        <v>256</v>
      </c>
    </row>
    <row r="112" spans="1:21" x14ac:dyDescent="0.25">
      <c r="A112" s="346" t="s">
        <v>92</v>
      </c>
      <c r="B112" s="351" t="s">
        <v>1308</v>
      </c>
      <c r="C112" s="351" t="s">
        <v>1309</v>
      </c>
      <c r="D112" s="351" t="s">
        <v>1310</v>
      </c>
      <c r="E112" s="351" t="s">
        <v>1311</v>
      </c>
      <c r="I112" s="349" t="str">
        <f>HLOOKUP(Introduction!$G$4,nametranslations,97,FALSE)</f>
        <v>Other</v>
      </c>
      <c r="L112" s="349" t="s">
        <v>1312</v>
      </c>
      <c r="M112" s="349" t="s">
        <v>1313</v>
      </c>
      <c r="N112" s="349" t="s">
        <v>1313</v>
      </c>
      <c r="O112" s="349" t="s">
        <v>1313</v>
      </c>
      <c r="P112" s="349" t="s">
        <v>1314</v>
      </c>
      <c r="Q112" s="349" t="s">
        <v>1315</v>
      </c>
      <c r="R112" s="349"/>
      <c r="S112" s="349"/>
      <c r="T112" s="349" t="s">
        <v>1312</v>
      </c>
      <c r="U112" s="349" t="s">
        <v>256</v>
      </c>
    </row>
    <row r="113" spans="1:21" x14ac:dyDescent="0.25">
      <c r="A113" s="346" t="s">
        <v>80</v>
      </c>
      <c r="B113" s="351" t="s">
        <v>1316</v>
      </c>
      <c r="C113" s="351" t="s">
        <v>1317</v>
      </c>
      <c r="D113" s="351" t="s">
        <v>1318</v>
      </c>
      <c r="E113" s="351" t="s">
        <v>1319</v>
      </c>
      <c r="I113" s="349" t="str">
        <f>HLOOKUP(Introduction!$G$4,nametranslations,98,FALSE)</f>
        <v>Survey with microdata</v>
      </c>
      <c r="L113" s="349" t="s">
        <v>1320</v>
      </c>
      <c r="M113" s="349" t="s">
        <v>1321</v>
      </c>
      <c r="N113" s="349" t="s">
        <v>1322</v>
      </c>
      <c r="O113" s="349" t="s">
        <v>1323</v>
      </c>
      <c r="P113" s="349" t="s">
        <v>1324</v>
      </c>
      <c r="Q113" s="349" t="s">
        <v>1325</v>
      </c>
      <c r="R113" s="349"/>
      <c r="S113" s="349"/>
      <c r="T113" s="349" t="s">
        <v>1320</v>
      </c>
      <c r="U113" s="350" t="s">
        <v>260</v>
      </c>
    </row>
    <row r="114" spans="1:21" x14ac:dyDescent="0.25">
      <c r="A114" s="346" t="s">
        <v>81</v>
      </c>
      <c r="B114" s="351" t="s">
        <v>1326</v>
      </c>
      <c r="C114" s="351" t="s">
        <v>1327</v>
      </c>
      <c r="D114" s="351" t="s">
        <v>1328</v>
      </c>
      <c r="E114" s="351" t="s">
        <v>1329</v>
      </c>
      <c r="I114" s="349" t="str">
        <f>HLOOKUP(Introduction!$G$4,nametranslations,99,FALSE)</f>
        <v>Admin</v>
      </c>
      <c r="L114" s="349" t="s">
        <v>1330</v>
      </c>
      <c r="M114" s="349" t="s">
        <v>1331</v>
      </c>
      <c r="N114" s="349" t="s">
        <v>1332</v>
      </c>
      <c r="O114" s="349" t="s">
        <v>1333</v>
      </c>
      <c r="P114" s="349" t="s">
        <v>1334</v>
      </c>
      <c r="Q114" s="349" t="s">
        <v>1335</v>
      </c>
      <c r="R114" s="349"/>
      <c r="S114" s="349"/>
      <c r="T114" s="349" t="s">
        <v>1330</v>
      </c>
      <c r="U114" s="349" t="s">
        <v>256</v>
      </c>
    </row>
    <row r="115" spans="1:21" x14ac:dyDescent="0.25">
      <c r="A115" s="346" t="s">
        <v>23</v>
      </c>
      <c r="B115" s="351" t="s">
        <v>1336</v>
      </c>
      <c r="C115" s="351" t="s">
        <v>1337</v>
      </c>
      <c r="D115" s="351" t="s">
        <v>1338</v>
      </c>
      <c r="E115" s="351" t="s">
        <v>1339</v>
      </c>
      <c r="L115" s="349" t="s">
        <v>1340</v>
      </c>
      <c r="M115" s="349" t="s">
        <v>1341</v>
      </c>
      <c r="N115" s="349" t="s">
        <v>1341</v>
      </c>
      <c r="O115" s="349" t="s">
        <v>1342</v>
      </c>
      <c r="P115" s="349" t="s">
        <v>1343</v>
      </c>
      <c r="Q115" s="349" t="s">
        <v>1344</v>
      </c>
      <c r="R115" s="349"/>
      <c r="S115" s="349"/>
      <c r="T115" s="349" t="s">
        <v>1340</v>
      </c>
      <c r="U115" s="350" t="s">
        <v>256</v>
      </c>
    </row>
    <row r="116" spans="1:21" x14ac:dyDescent="0.25">
      <c r="A116" s="346" t="s">
        <v>20</v>
      </c>
      <c r="B116" s="351" t="s">
        <v>1345</v>
      </c>
      <c r="C116" s="351" t="s">
        <v>1346</v>
      </c>
      <c r="D116" s="351" t="s">
        <v>1347</v>
      </c>
      <c r="E116" s="351" t="s">
        <v>1348</v>
      </c>
      <c r="L116" s="349" t="s">
        <v>1349</v>
      </c>
      <c r="M116" s="349" t="s">
        <v>1350</v>
      </c>
      <c r="N116" s="349" t="s">
        <v>1350</v>
      </c>
      <c r="O116" s="349" t="s">
        <v>1350</v>
      </c>
      <c r="P116" s="349" t="s">
        <v>1351</v>
      </c>
      <c r="Q116" s="349" t="s">
        <v>1352</v>
      </c>
      <c r="R116" s="349"/>
      <c r="S116" s="349"/>
      <c r="T116" s="349" t="s">
        <v>1349</v>
      </c>
      <c r="U116" s="349" t="s">
        <v>256</v>
      </c>
    </row>
    <row r="117" spans="1:21" x14ac:dyDescent="0.25">
      <c r="A117" s="346" t="s">
        <v>22</v>
      </c>
      <c r="B117" s="351" t="s">
        <v>1353</v>
      </c>
      <c r="C117" s="351" t="s">
        <v>1354</v>
      </c>
      <c r="D117" s="351" t="s">
        <v>1355</v>
      </c>
      <c r="E117" s="351" t="s">
        <v>1356</v>
      </c>
      <c r="L117" s="349" t="s">
        <v>1357</v>
      </c>
      <c r="M117" s="349" t="s">
        <v>1358</v>
      </c>
      <c r="N117" s="349" t="s">
        <v>1359</v>
      </c>
      <c r="O117" s="349" t="s">
        <v>1360</v>
      </c>
      <c r="P117" s="349" t="s">
        <v>1361</v>
      </c>
      <c r="Q117" s="349" t="s">
        <v>1362</v>
      </c>
      <c r="R117" s="349"/>
      <c r="S117" s="349"/>
      <c r="T117" s="349" t="s">
        <v>1357</v>
      </c>
      <c r="U117" s="350" t="s">
        <v>256</v>
      </c>
    </row>
    <row r="118" spans="1:21" x14ac:dyDescent="0.25">
      <c r="A118" s="346" t="s">
        <v>3</v>
      </c>
      <c r="B118" s="351" t="s">
        <v>1363</v>
      </c>
      <c r="C118" s="351" t="s">
        <v>1364</v>
      </c>
      <c r="D118" s="351" t="s">
        <v>1365</v>
      </c>
      <c r="E118" s="351" t="s">
        <v>1366</v>
      </c>
      <c r="L118" s="349" t="s">
        <v>1367</v>
      </c>
      <c r="M118" s="349" t="s">
        <v>1368</v>
      </c>
      <c r="N118" s="349" t="s">
        <v>1369</v>
      </c>
      <c r="O118" s="349" t="s">
        <v>1370</v>
      </c>
      <c r="P118" s="349" t="s">
        <v>1371</v>
      </c>
      <c r="Q118" s="349" t="s">
        <v>1372</v>
      </c>
      <c r="R118" s="349"/>
      <c r="S118" s="349"/>
      <c r="T118" s="349" t="s">
        <v>1367</v>
      </c>
      <c r="U118" s="349" t="s">
        <v>256</v>
      </c>
    </row>
    <row r="119" spans="1:21" x14ac:dyDescent="0.25">
      <c r="A119" s="346" t="s">
        <v>50</v>
      </c>
      <c r="B119" s="351" t="s">
        <v>1373</v>
      </c>
      <c r="C119" s="351" t="s">
        <v>1374</v>
      </c>
      <c r="D119" s="351" t="s">
        <v>1375</v>
      </c>
      <c r="E119" s="351" t="s">
        <v>1376</v>
      </c>
      <c r="L119" s="349" t="s">
        <v>1377</v>
      </c>
      <c r="M119" s="349" t="s">
        <v>1378</v>
      </c>
      <c r="N119" s="349" t="s">
        <v>1378</v>
      </c>
      <c r="O119" s="349" t="s">
        <v>1378</v>
      </c>
      <c r="P119" s="349" t="s">
        <v>1379</v>
      </c>
      <c r="Q119" s="349" t="s">
        <v>1380</v>
      </c>
      <c r="R119" s="349"/>
      <c r="S119" s="349"/>
      <c r="T119" s="349" t="s">
        <v>1377</v>
      </c>
      <c r="U119" s="349" t="s">
        <v>256</v>
      </c>
    </row>
    <row r="120" spans="1:21" x14ac:dyDescent="0.25">
      <c r="A120" s="346" t="s">
        <v>55</v>
      </c>
      <c r="B120" s="351" t="s">
        <v>1381</v>
      </c>
      <c r="C120" s="351" t="s">
        <v>1382</v>
      </c>
      <c r="D120" s="351" t="s">
        <v>1383</v>
      </c>
      <c r="E120" s="351" t="s">
        <v>1384</v>
      </c>
      <c r="L120" s="349" t="s">
        <v>1385</v>
      </c>
      <c r="M120" s="349" t="s">
        <v>1386</v>
      </c>
      <c r="N120" s="349" t="s">
        <v>1387</v>
      </c>
      <c r="O120" s="349" t="s">
        <v>1388</v>
      </c>
      <c r="P120" s="349" t="s">
        <v>1389</v>
      </c>
      <c r="Q120" s="349" t="s">
        <v>1390</v>
      </c>
      <c r="R120" s="349"/>
      <c r="S120" s="349"/>
      <c r="T120" s="349" t="s">
        <v>1385</v>
      </c>
      <c r="U120" s="349" t="s">
        <v>256</v>
      </c>
    </row>
    <row r="121" spans="1:21" x14ac:dyDescent="0.25">
      <c r="A121" s="346" t="s">
        <v>85</v>
      </c>
      <c r="B121" s="351" t="s">
        <v>1391</v>
      </c>
      <c r="C121" s="351" t="s">
        <v>1392</v>
      </c>
      <c r="D121" s="351" t="s">
        <v>1393</v>
      </c>
      <c r="E121" s="351" t="s">
        <v>1394</v>
      </c>
      <c r="L121" s="349" t="s">
        <v>1395</v>
      </c>
      <c r="M121" s="349" t="s">
        <v>1396</v>
      </c>
      <c r="N121" s="349" t="s">
        <v>1397</v>
      </c>
      <c r="O121" s="349" t="s">
        <v>1398</v>
      </c>
      <c r="P121" s="349" t="s">
        <v>1399</v>
      </c>
      <c r="Q121" s="349" t="s">
        <v>1400</v>
      </c>
      <c r="R121" s="349"/>
      <c r="S121" s="349"/>
      <c r="T121" s="349" t="s">
        <v>1395</v>
      </c>
      <c r="U121" s="349" t="s">
        <v>256</v>
      </c>
    </row>
    <row r="122" spans="1:21" x14ac:dyDescent="0.25">
      <c r="A122" s="346" t="s">
        <v>98</v>
      </c>
      <c r="B122" s="351" t="s">
        <v>1401</v>
      </c>
      <c r="C122" s="351" t="s">
        <v>1402</v>
      </c>
      <c r="D122" s="351" t="s">
        <v>1403</v>
      </c>
      <c r="E122" s="351" t="s">
        <v>1404</v>
      </c>
      <c r="L122" s="349" t="s">
        <v>1405</v>
      </c>
      <c r="M122" s="349" t="s">
        <v>1406</v>
      </c>
      <c r="N122" s="349" t="s">
        <v>1407</v>
      </c>
      <c r="O122" s="349" t="s">
        <v>1406</v>
      </c>
      <c r="P122" s="349" t="s">
        <v>1408</v>
      </c>
      <c r="Q122" s="349" t="s">
        <v>1409</v>
      </c>
      <c r="R122" s="349"/>
      <c r="S122" s="349"/>
      <c r="T122" s="349" t="s">
        <v>1405</v>
      </c>
      <c r="U122" s="350" t="s">
        <v>260</v>
      </c>
    </row>
    <row r="123" spans="1:21" x14ac:dyDescent="0.25">
      <c r="A123" s="346" t="s">
        <v>99</v>
      </c>
      <c r="B123" s="351" t="s">
        <v>1410</v>
      </c>
      <c r="C123" s="351" t="s">
        <v>1411</v>
      </c>
      <c r="D123" s="351" t="s">
        <v>1412</v>
      </c>
      <c r="E123" s="351" t="s">
        <v>1413</v>
      </c>
      <c r="L123" s="349" t="s">
        <v>1414</v>
      </c>
      <c r="M123" s="349" t="s">
        <v>1415</v>
      </c>
      <c r="N123" s="349" t="s">
        <v>1416</v>
      </c>
      <c r="O123" s="349" t="s">
        <v>1417</v>
      </c>
      <c r="P123" s="349" t="s">
        <v>1418</v>
      </c>
      <c r="Q123" s="349" t="s">
        <v>1419</v>
      </c>
      <c r="R123" s="349"/>
      <c r="S123" s="349"/>
      <c r="T123" s="349" t="s">
        <v>1414</v>
      </c>
      <c r="U123" s="349" t="s">
        <v>258</v>
      </c>
    </row>
    <row r="124" spans="1:21" x14ac:dyDescent="0.25">
      <c r="A124" s="346" t="s">
        <v>30</v>
      </c>
      <c r="B124" s="351" t="s">
        <v>1420</v>
      </c>
      <c r="C124" s="351" t="s">
        <v>1421</v>
      </c>
      <c r="D124" s="351" t="s">
        <v>1422</v>
      </c>
      <c r="E124" s="351" t="s">
        <v>1423</v>
      </c>
      <c r="L124" s="349" t="s">
        <v>1424</v>
      </c>
      <c r="M124" s="349" t="s">
        <v>1425</v>
      </c>
      <c r="N124" s="349" t="s">
        <v>1426</v>
      </c>
      <c r="O124" s="349" t="s">
        <v>1427</v>
      </c>
      <c r="P124" s="349" t="s">
        <v>1428</v>
      </c>
      <c r="Q124" s="349" t="s">
        <v>1429</v>
      </c>
      <c r="R124" s="349"/>
      <c r="S124" s="349"/>
      <c r="T124" s="349" t="s">
        <v>1424</v>
      </c>
      <c r="U124" s="349" t="s">
        <v>260</v>
      </c>
    </row>
    <row r="125" spans="1:21" x14ac:dyDescent="0.25">
      <c r="A125" s="346" t="s">
        <v>26</v>
      </c>
      <c r="B125" s="351" t="s">
        <v>1430</v>
      </c>
      <c r="C125" s="351" t="s">
        <v>1431</v>
      </c>
      <c r="D125" s="351" t="s">
        <v>1432</v>
      </c>
      <c r="E125" s="351" t="s">
        <v>1433</v>
      </c>
      <c r="L125" s="349" t="s">
        <v>1434</v>
      </c>
      <c r="M125" s="349" t="s">
        <v>1435</v>
      </c>
      <c r="N125" s="349" t="s">
        <v>1436</v>
      </c>
      <c r="O125" s="349" t="s">
        <v>1435</v>
      </c>
      <c r="P125" s="349" t="s">
        <v>1437</v>
      </c>
      <c r="Q125" s="349" t="s">
        <v>1438</v>
      </c>
      <c r="R125" s="349"/>
      <c r="S125" s="349"/>
      <c r="T125" s="349" t="s">
        <v>1434</v>
      </c>
      <c r="U125" s="349" t="s">
        <v>256</v>
      </c>
    </row>
    <row r="126" spans="1:21" x14ac:dyDescent="0.25">
      <c r="A126" s="346" t="s">
        <v>112</v>
      </c>
      <c r="B126" s="351" t="s">
        <v>1439</v>
      </c>
      <c r="C126" s="351" t="s">
        <v>1023</v>
      </c>
      <c r="D126" s="351" t="s">
        <v>1024</v>
      </c>
      <c r="E126" s="351" t="s">
        <v>1025</v>
      </c>
      <c r="L126" s="349" t="s">
        <v>1440</v>
      </c>
      <c r="M126" s="349" t="s">
        <v>1441</v>
      </c>
      <c r="N126" s="349" t="s">
        <v>1442</v>
      </c>
      <c r="O126" s="349" t="s">
        <v>1443</v>
      </c>
      <c r="P126" s="349" t="s">
        <v>1444</v>
      </c>
      <c r="Q126" s="349" t="s">
        <v>1445</v>
      </c>
      <c r="R126" s="349"/>
      <c r="S126" s="349"/>
      <c r="T126" s="349" t="s">
        <v>1440</v>
      </c>
      <c r="U126" s="350" t="s">
        <v>260</v>
      </c>
    </row>
    <row r="127" spans="1:21" x14ac:dyDescent="0.25">
      <c r="A127" s="346" t="s">
        <v>113</v>
      </c>
      <c r="B127" s="351" t="s">
        <v>1446</v>
      </c>
      <c r="C127" s="351" t="s">
        <v>1447</v>
      </c>
      <c r="D127" s="351" t="s">
        <v>1448</v>
      </c>
      <c r="E127" s="351" t="s">
        <v>1449</v>
      </c>
      <c r="L127" s="349" t="s">
        <v>1450</v>
      </c>
      <c r="M127" s="349" t="s">
        <v>1451</v>
      </c>
      <c r="N127" s="349" t="s">
        <v>1452</v>
      </c>
      <c r="O127" s="349" t="s">
        <v>1453</v>
      </c>
      <c r="P127" s="349" t="s">
        <v>1454</v>
      </c>
      <c r="Q127" s="349" t="s">
        <v>1455</v>
      </c>
      <c r="R127" s="349"/>
      <c r="S127" s="349"/>
      <c r="T127" s="349" t="s">
        <v>1450</v>
      </c>
      <c r="U127" s="349" t="s">
        <v>256</v>
      </c>
    </row>
    <row r="128" spans="1:21" x14ac:dyDescent="0.25">
      <c r="A128" s="346" t="s">
        <v>97</v>
      </c>
      <c r="B128" s="351" t="s">
        <v>1456</v>
      </c>
      <c r="C128" s="351" t="s">
        <v>1457</v>
      </c>
      <c r="D128" s="351" t="s">
        <v>1458</v>
      </c>
      <c r="E128" s="351" t="s">
        <v>1459</v>
      </c>
      <c r="L128" s="349" t="s">
        <v>1460</v>
      </c>
      <c r="M128" s="349" t="s">
        <v>1461</v>
      </c>
      <c r="N128" s="349" t="s">
        <v>1461</v>
      </c>
      <c r="O128" s="349" t="s">
        <v>1461</v>
      </c>
      <c r="P128" s="349" t="s">
        <v>1462</v>
      </c>
      <c r="Q128" s="349" t="s">
        <v>1463</v>
      </c>
      <c r="R128" s="349"/>
      <c r="S128" s="349"/>
      <c r="T128" s="349" t="s">
        <v>1460</v>
      </c>
      <c r="U128" s="349" t="s">
        <v>256</v>
      </c>
    </row>
    <row r="129" spans="1:21" x14ac:dyDescent="0.25">
      <c r="A129" s="346" t="s">
        <v>139</v>
      </c>
      <c r="B129" s="351" t="s">
        <v>1464</v>
      </c>
      <c r="C129" s="351" t="s">
        <v>1465</v>
      </c>
      <c r="D129" s="351" t="s">
        <v>1466</v>
      </c>
      <c r="E129" s="351" t="s">
        <v>1467</v>
      </c>
      <c r="L129" s="349" t="s">
        <v>1468</v>
      </c>
      <c r="M129" s="349" t="s">
        <v>1469</v>
      </c>
      <c r="N129" s="349" t="s">
        <v>1469</v>
      </c>
      <c r="O129" s="349" t="s">
        <v>1469</v>
      </c>
      <c r="P129" s="349" t="s">
        <v>1470</v>
      </c>
      <c r="Q129" s="349" t="s">
        <v>1471</v>
      </c>
      <c r="R129" s="349"/>
      <c r="S129" s="349"/>
      <c r="T129" s="349" t="s">
        <v>1468</v>
      </c>
      <c r="U129" s="349" t="s">
        <v>256</v>
      </c>
    </row>
    <row r="130" spans="1:21" x14ac:dyDescent="0.25">
      <c r="A130" s="346" t="s">
        <v>1472</v>
      </c>
      <c r="B130" s="351" t="s">
        <v>1472</v>
      </c>
      <c r="C130" s="351" t="s">
        <v>1473</v>
      </c>
      <c r="D130" s="351" t="s">
        <v>1474</v>
      </c>
      <c r="E130" s="351" t="s">
        <v>1475</v>
      </c>
      <c r="L130" s="349" t="s">
        <v>1476</v>
      </c>
      <c r="M130" s="349" t="s">
        <v>1477</v>
      </c>
      <c r="N130" s="349" t="s">
        <v>1477</v>
      </c>
      <c r="O130" s="349" t="s">
        <v>1477</v>
      </c>
      <c r="P130" s="349" t="s">
        <v>1478</v>
      </c>
      <c r="Q130" s="349" t="s">
        <v>1479</v>
      </c>
      <c r="R130" s="349"/>
      <c r="S130" s="349"/>
      <c r="T130" s="349" t="s">
        <v>1476</v>
      </c>
      <c r="U130" s="349" t="s">
        <v>256</v>
      </c>
    </row>
    <row r="131" spans="1:21" x14ac:dyDescent="0.25">
      <c r="A131" s="346" t="s">
        <v>1480</v>
      </c>
      <c r="B131" s="351" t="s">
        <v>1481</v>
      </c>
      <c r="C131" s="351" t="s">
        <v>1482</v>
      </c>
      <c r="D131" s="351" t="s">
        <v>1483</v>
      </c>
      <c r="E131" s="351" t="s">
        <v>1484</v>
      </c>
      <c r="L131" s="349" t="s">
        <v>1485</v>
      </c>
      <c r="M131" s="349" t="s">
        <v>1486</v>
      </c>
      <c r="N131" s="349" t="s">
        <v>1487</v>
      </c>
      <c r="O131" s="349" t="s">
        <v>1488</v>
      </c>
      <c r="P131" s="349" t="s">
        <v>1489</v>
      </c>
      <c r="Q131" s="349" t="s">
        <v>1490</v>
      </c>
      <c r="R131" s="349"/>
      <c r="S131" s="349"/>
      <c r="T131" s="349" t="s">
        <v>1485</v>
      </c>
      <c r="U131" s="349" t="s">
        <v>256</v>
      </c>
    </row>
    <row r="132" spans="1:21" x14ac:dyDescent="0.25">
      <c r="A132" s="346" t="s">
        <v>1491</v>
      </c>
      <c r="B132" s="351" t="s">
        <v>1492</v>
      </c>
      <c r="C132" s="351" t="s">
        <v>1493</v>
      </c>
      <c r="D132" s="351" t="s">
        <v>1494</v>
      </c>
      <c r="E132" s="351" t="s">
        <v>1495</v>
      </c>
      <c r="L132" s="349" t="s">
        <v>1496</v>
      </c>
      <c r="M132" s="349" t="s">
        <v>1497</v>
      </c>
      <c r="N132" s="349" t="s">
        <v>1497</v>
      </c>
      <c r="O132" s="349" t="s">
        <v>1498</v>
      </c>
      <c r="P132" s="349" t="s">
        <v>1499</v>
      </c>
      <c r="Q132" s="349" t="s">
        <v>1500</v>
      </c>
      <c r="R132" s="349"/>
      <c r="S132" s="349"/>
      <c r="T132" s="349" t="s">
        <v>1496</v>
      </c>
      <c r="U132" s="349" t="s">
        <v>258</v>
      </c>
    </row>
    <row r="133" spans="1:21" x14ac:dyDescent="0.25">
      <c r="A133" s="346" t="s">
        <v>1501</v>
      </c>
      <c r="B133" s="351" t="s">
        <v>1502</v>
      </c>
      <c r="C133" s="351" t="s">
        <v>1503</v>
      </c>
      <c r="D133" s="351" t="s">
        <v>1504</v>
      </c>
      <c r="E133" s="351" t="s">
        <v>1505</v>
      </c>
      <c r="L133" s="349" t="s">
        <v>1506</v>
      </c>
      <c r="M133" s="349" t="s">
        <v>1507</v>
      </c>
      <c r="N133" s="349" t="s">
        <v>1508</v>
      </c>
      <c r="O133" s="349" t="s">
        <v>1509</v>
      </c>
      <c r="P133" s="349" t="s">
        <v>1510</v>
      </c>
      <c r="Q133" s="349" t="s">
        <v>1511</v>
      </c>
      <c r="R133" s="349"/>
      <c r="S133" s="349"/>
      <c r="T133" s="349" t="s">
        <v>1506</v>
      </c>
      <c r="U133" s="349" t="s">
        <v>256</v>
      </c>
    </row>
    <row r="134" spans="1:21" x14ac:dyDescent="0.25">
      <c r="A134" s="346" t="s">
        <v>1512</v>
      </c>
      <c r="B134" s="351" t="s">
        <v>1513</v>
      </c>
      <c r="C134" s="351" t="s">
        <v>1514</v>
      </c>
      <c r="D134" s="351" t="s">
        <v>1515</v>
      </c>
      <c r="E134" s="351" t="s">
        <v>1516</v>
      </c>
      <c r="L134" s="349" t="s">
        <v>1517</v>
      </c>
      <c r="M134" s="349" t="s">
        <v>1518</v>
      </c>
      <c r="N134" s="349" t="s">
        <v>1519</v>
      </c>
      <c r="O134" s="349" t="s">
        <v>1520</v>
      </c>
      <c r="P134" s="349" t="s">
        <v>1521</v>
      </c>
      <c r="Q134" s="349" t="s">
        <v>1522</v>
      </c>
      <c r="R134" s="349"/>
      <c r="S134" s="349"/>
      <c r="T134" s="349" t="s">
        <v>1517</v>
      </c>
      <c r="U134" s="349" t="s">
        <v>256</v>
      </c>
    </row>
    <row r="135" spans="1:21" x14ac:dyDescent="0.25">
      <c r="A135" s="346" t="s">
        <v>1523</v>
      </c>
      <c r="B135" s="351" t="s">
        <v>1524</v>
      </c>
      <c r="C135" s="351" t="s">
        <v>1525</v>
      </c>
      <c r="D135" s="351" t="s">
        <v>1526</v>
      </c>
      <c r="E135" s="351" t="s">
        <v>1527</v>
      </c>
      <c r="L135" s="349" t="s">
        <v>1528</v>
      </c>
      <c r="M135" s="349" t="s">
        <v>1529</v>
      </c>
      <c r="N135" s="349" t="s">
        <v>1530</v>
      </c>
      <c r="O135" s="349" t="s">
        <v>1531</v>
      </c>
      <c r="P135" s="349" t="s">
        <v>1532</v>
      </c>
      <c r="Q135" s="349" t="s">
        <v>1533</v>
      </c>
      <c r="R135" s="349"/>
      <c r="S135" s="349"/>
      <c r="T135" s="349" t="s">
        <v>1528</v>
      </c>
      <c r="U135" s="349" t="s">
        <v>258</v>
      </c>
    </row>
    <row r="136" spans="1:21" x14ac:dyDescent="0.25">
      <c r="A136" s="346" t="s">
        <v>1534</v>
      </c>
      <c r="B136" s="351" t="s">
        <v>1535</v>
      </c>
      <c r="C136" s="351" t="s">
        <v>1536</v>
      </c>
      <c r="D136" s="351" t="s">
        <v>1537</v>
      </c>
      <c r="E136" s="351" t="s">
        <v>1538</v>
      </c>
      <c r="L136" s="349" t="s">
        <v>1539</v>
      </c>
      <c r="M136" s="349" t="s">
        <v>1540</v>
      </c>
      <c r="N136" s="349" t="s">
        <v>1541</v>
      </c>
      <c r="O136" s="349" t="s">
        <v>1542</v>
      </c>
      <c r="P136" s="349" t="s">
        <v>1543</v>
      </c>
      <c r="Q136" s="349" t="s">
        <v>1544</v>
      </c>
      <c r="R136" s="349"/>
      <c r="S136" s="349"/>
      <c r="T136" s="349" t="s">
        <v>1539</v>
      </c>
      <c r="U136" s="349" t="s">
        <v>260</v>
      </c>
    </row>
    <row r="137" spans="1:21" x14ac:dyDescent="0.25">
      <c r="A137" s="346" t="s">
        <v>1545</v>
      </c>
      <c r="B137" s="351" t="s">
        <v>1546</v>
      </c>
      <c r="C137" s="351" t="s">
        <v>1547</v>
      </c>
      <c r="D137" s="351" t="s">
        <v>1548</v>
      </c>
      <c r="E137" s="351" t="s">
        <v>1549</v>
      </c>
      <c r="L137" s="349" t="s">
        <v>1550</v>
      </c>
      <c r="M137" s="349" t="s">
        <v>1551</v>
      </c>
      <c r="N137" s="349" t="s">
        <v>1551</v>
      </c>
      <c r="O137" s="349" t="s">
        <v>1552</v>
      </c>
      <c r="P137" s="349" t="s">
        <v>1553</v>
      </c>
      <c r="Q137" s="349" t="s">
        <v>1554</v>
      </c>
      <c r="R137" s="349"/>
      <c r="S137" s="349"/>
      <c r="T137" s="349" t="s">
        <v>1550</v>
      </c>
      <c r="U137" s="349" t="s">
        <v>258</v>
      </c>
    </row>
    <row r="138" spans="1:21" x14ac:dyDescent="0.25">
      <c r="A138" s="346" t="s">
        <v>161</v>
      </c>
      <c r="B138" s="351" t="s">
        <v>1555</v>
      </c>
      <c r="C138" s="351" t="s">
        <v>1556</v>
      </c>
      <c r="D138" s="351" t="s">
        <v>1557</v>
      </c>
      <c r="E138" s="351" t="s">
        <v>1558</v>
      </c>
      <c r="L138" s="349" t="s">
        <v>1559</v>
      </c>
      <c r="M138" s="349" t="s">
        <v>1560</v>
      </c>
      <c r="N138" s="349" t="s">
        <v>1561</v>
      </c>
      <c r="O138" s="349" t="s">
        <v>1562</v>
      </c>
      <c r="P138" s="349" t="s">
        <v>1563</v>
      </c>
      <c r="Q138" s="349" t="s">
        <v>1564</v>
      </c>
      <c r="R138" s="349"/>
      <c r="S138" s="349"/>
      <c r="T138" s="349" t="s">
        <v>1559</v>
      </c>
      <c r="U138" s="350" t="s">
        <v>256</v>
      </c>
    </row>
    <row r="139" spans="1:21" x14ac:dyDescent="0.25">
      <c r="A139" s="348" t="s">
        <v>1565</v>
      </c>
      <c r="L139" s="349" t="s">
        <v>1566</v>
      </c>
      <c r="M139" s="349" t="s">
        <v>1567</v>
      </c>
      <c r="N139" s="349" t="s">
        <v>1567</v>
      </c>
      <c r="O139" s="349" t="s">
        <v>1567</v>
      </c>
      <c r="P139" s="349" t="s">
        <v>1568</v>
      </c>
      <c r="Q139" s="349" t="s">
        <v>1569</v>
      </c>
      <c r="R139" s="349"/>
      <c r="S139" s="349"/>
      <c r="T139" s="349" t="s">
        <v>1566</v>
      </c>
      <c r="U139" s="349" t="s">
        <v>258</v>
      </c>
    </row>
    <row r="140" spans="1:21" x14ac:dyDescent="0.25">
      <c r="A140" s="346" t="s">
        <v>165</v>
      </c>
      <c r="B140" s="351" t="s">
        <v>1570</v>
      </c>
      <c r="C140" s="351" t="s">
        <v>1571</v>
      </c>
      <c r="D140" s="351" t="s">
        <v>1572</v>
      </c>
      <c r="E140" s="351" t="s">
        <v>1573</v>
      </c>
      <c r="L140" s="349" t="s">
        <v>1574</v>
      </c>
      <c r="M140" s="349" t="s">
        <v>1575</v>
      </c>
      <c r="N140" s="349" t="s">
        <v>1575</v>
      </c>
      <c r="O140" s="349" t="s">
        <v>1576</v>
      </c>
      <c r="P140" s="349" t="s">
        <v>1577</v>
      </c>
      <c r="Q140" s="349" t="s">
        <v>1578</v>
      </c>
      <c r="R140" s="349"/>
      <c r="S140" s="349"/>
      <c r="T140" s="349" t="s">
        <v>1574</v>
      </c>
      <c r="U140" s="349" t="s">
        <v>256</v>
      </c>
    </row>
    <row r="141" spans="1:21" x14ac:dyDescent="0.25">
      <c r="A141" s="346" t="s">
        <v>167</v>
      </c>
      <c r="B141" s="351" t="s">
        <v>1579</v>
      </c>
      <c r="C141" s="351" t="s">
        <v>1580</v>
      </c>
      <c r="D141" s="351" t="s">
        <v>1581</v>
      </c>
      <c r="E141" s="351" t="s">
        <v>1582</v>
      </c>
      <c r="L141" s="349" t="s">
        <v>1583</v>
      </c>
      <c r="M141" s="349" t="s">
        <v>1584</v>
      </c>
      <c r="N141" s="349" t="s">
        <v>1585</v>
      </c>
      <c r="O141" s="349" t="s">
        <v>1586</v>
      </c>
      <c r="P141" s="349" t="s">
        <v>1587</v>
      </c>
      <c r="Q141" s="349" t="s">
        <v>1588</v>
      </c>
      <c r="R141" s="349"/>
      <c r="S141" s="349"/>
      <c r="T141" s="349" t="s">
        <v>1583</v>
      </c>
      <c r="U141" s="350" t="s">
        <v>257</v>
      </c>
    </row>
    <row r="142" spans="1:21" x14ac:dyDescent="0.25">
      <c r="A142" s="346" t="s">
        <v>1589</v>
      </c>
      <c r="B142" s="351" t="s">
        <v>1590</v>
      </c>
      <c r="C142" s="351" t="s">
        <v>1591</v>
      </c>
      <c r="D142" s="351" t="s">
        <v>1592</v>
      </c>
      <c r="E142" s="351" t="s">
        <v>1593</v>
      </c>
      <c r="L142" s="349" t="s">
        <v>1594</v>
      </c>
      <c r="M142" s="349" t="s">
        <v>1595</v>
      </c>
      <c r="N142" s="349" t="s">
        <v>1596</v>
      </c>
      <c r="O142" s="349" t="s">
        <v>1597</v>
      </c>
      <c r="P142" s="349" t="s">
        <v>1598</v>
      </c>
      <c r="Q142" s="349" t="s">
        <v>1599</v>
      </c>
      <c r="R142" s="349"/>
      <c r="S142" s="349"/>
      <c r="T142" s="349" t="s">
        <v>1594</v>
      </c>
      <c r="U142" s="349" t="s">
        <v>256</v>
      </c>
    </row>
    <row r="143" spans="1:21" x14ac:dyDescent="0.25">
      <c r="A143" s="346" t="s">
        <v>169</v>
      </c>
      <c r="B143" s="351" t="s">
        <v>1600</v>
      </c>
      <c r="C143" s="351" t="s">
        <v>1601</v>
      </c>
      <c r="D143" s="351" t="s">
        <v>1602</v>
      </c>
      <c r="E143" s="351" t="s">
        <v>1603</v>
      </c>
      <c r="L143" s="349" t="s">
        <v>1604</v>
      </c>
      <c r="M143" s="349" t="s">
        <v>1605</v>
      </c>
      <c r="N143" s="349" t="s">
        <v>1606</v>
      </c>
      <c r="O143" s="349" t="s">
        <v>1607</v>
      </c>
      <c r="P143" s="349" t="s">
        <v>1608</v>
      </c>
      <c r="Q143" s="349" t="s">
        <v>1609</v>
      </c>
      <c r="R143" s="349"/>
      <c r="S143" s="349"/>
      <c r="T143" s="349" t="s">
        <v>1604</v>
      </c>
      <c r="U143" s="349" t="s">
        <v>256</v>
      </c>
    </row>
    <row r="144" spans="1:21" x14ac:dyDescent="0.25">
      <c r="A144" s="346" t="s">
        <v>1610</v>
      </c>
      <c r="B144" s="351" t="s">
        <v>1611</v>
      </c>
      <c r="C144" s="351" t="s">
        <v>1612</v>
      </c>
      <c r="D144" s="351" t="s">
        <v>1613</v>
      </c>
      <c r="E144" s="351" t="s">
        <v>1614</v>
      </c>
      <c r="L144" s="349" t="s">
        <v>1615</v>
      </c>
      <c r="M144" s="349" t="s">
        <v>1616</v>
      </c>
      <c r="N144" s="349" t="s">
        <v>1616</v>
      </c>
      <c r="O144" s="349" t="s">
        <v>1617</v>
      </c>
      <c r="P144" s="349" t="s">
        <v>1618</v>
      </c>
      <c r="Q144" s="349" t="s">
        <v>1619</v>
      </c>
      <c r="R144" s="349"/>
      <c r="S144" s="349"/>
      <c r="T144" s="349" t="s">
        <v>1615</v>
      </c>
      <c r="U144" s="349" t="s">
        <v>258</v>
      </c>
    </row>
    <row r="145" spans="1:21" x14ac:dyDescent="0.25">
      <c r="A145" s="346" t="s">
        <v>171</v>
      </c>
      <c r="B145" s="351" t="s">
        <v>1620</v>
      </c>
      <c r="C145" s="351" t="s">
        <v>1621</v>
      </c>
      <c r="D145" s="351" t="s">
        <v>1622</v>
      </c>
      <c r="E145" s="351" t="s">
        <v>1623</v>
      </c>
      <c r="L145" s="349" t="s">
        <v>1624</v>
      </c>
      <c r="M145" s="349" t="s">
        <v>1625</v>
      </c>
      <c r="N145" s="349" t="s">
        <v>1626</v>
      </c>
      <c r="O145" s="349" t="s">
        <v>1625</v>
      </c>
      <c r="P145" s="349" t="s">
        <v>1627</v>
      </c>
      <c r="Q145" s="349" t="s">
        <v>1628</v>
      </c>
      <c r="R145" s="349"/>
      <c r="S145" s="349"/>
      <c r="T145" s="349" t="s">
        <v>1624</v>
      </c>
      <c r="U145" s="349" t="s">
        <v>256</v>
      </c>
    </row>
    <row r="146" spans="1:21" x14ac:dyDescent="0.25">
      <c r="A146" s="346" t="s">
        <v>173</v>
      </c>
      <c r="B146" s="351" t="s">
        <v>1629</v>
      </c>
      <c r="C146" s="351" t="s">
        <v>1630</v>
      </c>
      <c r="D146" s="351" t="s">
        <v>1631</v>
      </c>
      <c r="E146" s="351" t="s">
        <v>1632</v>
      </c>
      <c r="L146" s="349" t="s">
        <v>1633</v>
      </c>
      <c r="M146" s="349" t="s">
        <v>1634</v>
      </c>
      <c r="N146" s="349" t="s">
        <v>1634</v>
      </c>
      <c r="O146" s="349" t="s">
        <v>1634</v>
      </c>
      <c r="P146" s="349" t="s">
        <v>1635</v>
      </c>
      <c r="Q146" s="349" t="s">
        <v>1636</v>
      </c>
      <c r="R146" s="349"/>
      <c r="S146" s="349"/>
      <c r="T146" s="349" t="s">
        <v>1633</v>
      </c>
      <c r="U146" s="349" t="s">
        <v>256</v>
      </c>
    </row>
    <row r="147" spans="1:21" x14ac:dyDescent="0.25">
      <c r="A147" s="346" t="s">
        <v>174</v>
      </c>
      <c r="B147" s="351" t="s">
        <v>1637</v>
      </c>
      <c r="C147" s="351" t="s">
        <v>1638</v>
      </c>
      <c r="D147" s="351" t="s">
        <v>1639</v>
      </c>
      <c r="E147" s="351" t="s">
        <v>1640</v>
      </c>
      <c r="L147" s="349" t="s">
        <v>1641</v>
      </c>
      <c r="M147" s="349" t="s">
        <v>1642</v>
      </c>
      <c r="N147" s="349" t="s">
        <v>1643</v>
      </c>
      <c r="O147" s="349" t="s">
        <v>1642</v>
      </c>
      <c r="P147" s="349" t="s">
        <v>1644</v>
      </c>
      <c r="Q147" s="349" t="s">
        <v>1645</v>
      </c>
      <c r="R147" s="349"/>
      <c r="S147" s="349"/>
      <c r="T147" s="349" t="s">
        <v>1641</v>
      </c>
      <c r="U147" s="349" t="s">
        <v>256</v>
      </c>
    </row>
    <row r="148" spans="1:21" x14ac:dyDescent="0.25">
      <c r="A148" s="346" t="s">
        <v>175</v>
      </c>
      <c r="B148" s="351" t="s">
        <v>1646</v>
      </c>
      <c r="C148" s="351" t="s">
        <v>1647</v>
      </c>
      <c r="D148" s="351" t="s">
        <v>1648</v>
      </c>
      <c r="E148" s="351" t="s">
        <v>1649</v>
      </c>
      <c r="L148" s="349" t="s">
        <v>1650</v>
      </c>
      <c r="M148" s="349" t="s">
        <v>1651</v>
      </c>
      <c r="N148" s="349" t="s">
        <v>1652</v>
      </c>
      <c r="O148" s="349" t="s">
        <v>1651</v>
      </c>
      <c r="P148" s="349" t="s">
        <v>1653</v>
      </c>
      <c r="Q148" s="349" t="s">
        <v>1654</v>
      </c>
      <c r="R148" s="349"/>
      <c r="S148" s="349"/>
      <c r="T148" s="349" t="s">
        <v>1650</v>
      </c>
      <c r="U148" s="349" t="s">
        <v>256</v>
      </c>
    </row>
    <row r="149" spans="1:21" x14ac:dyDescent="0.25">
      <c r="A149" s="346" t="s">
        <v>178</v>
      </c>
      <c r="B149" s="351" t="s">
        <v>1655</v>
      </c>
      <c r="C149" s="351" t="s">
        <v>1656</v>
      </c>
      <c r="D149" s="351" t="s">
        <v>1657</v>
      </c>
      <c r="E149" s="351" t="s">
        <v>1658</v>
      </c>
      <c r="L149" s="349" t="s">
        <v>1659</v>
      </c>
      <c r="M149" s="349" t="s">
        <v>1660</v>
      </c>
      <c r="N149" s="349" t="s">
        <v>1661</v>
      </c>
      <c r="O149" s="349" t="s">
        <v>1662</v>
      </c>
      <c r="P149" s="349" t="s">
        <v>1663</v>
      </c>
      <c r="Q149" s="349" t="s">
        <v>1664</v>
      </c>
      <c r="R149" s="349"/>
      <c r="S149" s="349"/>
      <c r="T149" s="349" t="s">
        <v>1659</v>
      </c>
      <c r="U149" s="349" t="s">
        <v>256</v>
      </c>
    </row>
    <row r="150" spans="1:21" x14ac:dyDescent="0.25">
      <c r="A150" s="346" t="s">
        <v>176</v>
      </c>
      <c r="B150" s="351" t="s">
        <v>1665</v>
      </c>
      <c r="C150" s="351" t="s">
        <v>1666</v>
      </c>
      <c r="D150" s="351" t="s">
        <v>1667</v>
      </c>
      <c r="E150" s="351" t="s">
        <v>1668</v>
      </c>
      <c r="L150" s="349" t="s">
        <v>1669</v>
      </c>
      <c r="M150" s="349" t="s">
        <v>1670</v>
      </c>
      <c r="N150" s="349" t="s">
        <v>1670</v>
      </c>
      <c r="O150" s="349" t="s">
        <v>1670</v>
      </c>
      <c r="P150" s="349" t="s">
        <v>1671</v>
      </c>
      <c r="Q150" s="349" t="s">
        <v>1672</v>
      </c>
      <c r="R150" s="349"/>
      <c r="S150" s="349"/>
      <c r="T150" s="349" t="s">
        <v>1669</v>
      </c>
      <c r="U150" s="349" t="s">
        <v>256</v>
      </c>
    </row>
    <row r="151" spans="1:21" ht="409.6" x14ac:dyDescent="0.25">
      <c r="A151" s="356" t="s">
        <v>177</v>
      </c>
      <c r="B151" s="356" t="s">
        <v>1673</v>
      </c>
      <c r="C151" s="356" t="s">
        <v>1674</v>
      </c>
      <c r="D151" s="358" t="s">
        <v>1675</v>
      </c>
      <c r="E151" s="356" t="s">
        <v>1676</v>
      </c>
      <c r="L151" s="349" t="s">
        <v>1677</v>
      </c>
      <c r="M151" s="349" t="s">
        <v>1678</v>
      </c>
      <c r="N151" s="349" t="s">
        <v>1679</v>
      </c>
      <c r="O151" s="349" t="s">
        <v>1678</v>
      </c>
      <c r="P151" s="349" t="s">
        <v>1680</v>
      </c>
      <c r="Q151" s="349" t="s">
        <v>1681</v>
      </c>
      <c r="R151" s="349"/>
      <c r="S151" s="349"/>
      <c r="T151" s="349" t="s">
        <v>1677</v>
      </c>
      <c r="U151" s="350" t="s">
        <v>260</v>
      </c>
    </row>
    <row r="152" spans="1:21" x14ac:dyDescent="0.25">
      <c r="A152" s="346" t="s">
        <v>136</v>
      </c>
      <c r="B152" s="351" t="s">
        <v>1682</v>
      </c>
      <c r="C152" s="351" t="s">
        <v>1683</v>
      </c>
      <c r="D152" s="351" t="s">
        <v>1684</v>
      </c>
      <c r="E152" s="351" t="s">
        <v>1685</v>
      </c>
      <c r="L152" s="349" t="s">
        <v>1686</v>
      </c>
      <c r="M152" s="349" t="s">
        <v>1687</v>
      </c>
      <c r="N152" s="349" t="s">
        <v>1687</v>
      </c>
      <c r="O152" s="349" t="s">
        <v>1687</v>
      </c>
      <c r="P152" s="349" t="s">
        <v>1688</v>
      </c>
      <c r="Q152" s="349" t="s">
        <v>1689</v>
      </c>
      <c r="R152" s="349"/>
      <c r="S152" s="349"/>
      <c r="T152" s="349" t="s">
        <v>1686</v>
      </c>
      <c r="U152" s="349" t="s">
        <v>256</v>
      </c>
    </row>
    <row r="153" spans="1:21" x14ac:dyDescent="0.25">
      <c r="A153" s="346" t="s">
        <v>21</v>
      </c>
      <c r="B153" s="351" t="s">
        <v>1690</v>
      </c>
      <c r="C153" s="351" t="s">
        <v>1106</v>
      </c>
      <c r="D153" s="351" t="s">
        <v>1107</v>
      </c>
      <c r="E153" s="351" t="s">
        <v>1108</v>
      </c>
      <c r="L153" s="349" t="s">
        <v>1691</v>
      </c>
      <c r="M153" s="349" t="s">
        <v>1692</v>
      </c>
      <c r="N153" s="349" t="s">
        <v>1692</v>
      </c>
      <c r="O153" s="349" t="s">
        <v>1693</v>
      </c>
      <c r="P153" s="349" t="s">
        <v>1694</v>
      </c>
      <c r="Q153" s="349" t="s">
        <v>1695</v>
      </c>
      <c r="R153" s="349"/>
      <c r="S153" s="349"/>
      <c r="T153" s="349" t="s">
        <v>1691</v>
      </c>
      <c r="U153" s="349" t="s">
        <v>258</v>
      </c>
    </row>
    <row r="154" spans="1:21" ht="26.4" x14ac:dyDescent="0.25">
      <c r="A154" s="346" t="s">
        <v>28</v>
      </c>
      <c r="B154" s="356" t="s">
        <v>1115</v>
      </c>
      <c r="C154" s="351" t="s">
        <v>1116</v>
      </c>
      <c r="D154" s="351" t="s">
        <v>1117</v>
      </c>
      <c r="E154" s="351" t="s">
        <v>1118</v>
      </c>
      <c r="L154" s="349" t="s">
        <v>1696</v>
      </c>
      <c r="M154" s="349" t="s">
        <v>1697</v>
      </c>
      <c r="N154" s="349" t="s">
        <v>1698</v>
      </c>
      <c r="O154" s="349" t="s">
        <v>1699</v>
      </c>
      <c r="P154" s="349" t="s">
        <v>1700</v>
      </c>
      <c r="Q154" s="349" t="s">
        <v>1701</v>
      </c>
      <c r="R154" s="349"/>
      <c r="S154" s="349"/>
      <c r="T154" s="349" t="s">
        <v>1696</v>
      </c>
      <c r="U154" s="349" t="s">
        <v>256</v>
      </c>
    </row>
    <row r="155" spans="1:21" x14ac:dyDescent="0.25">
      <c r="A155" s="346" t="s">
        <v>1702</v>
      </c>
      <c r="B155" s="351" t="s">
        <v>1703</v>
      </c>
      <c r="C155" s="351" t="s">
        <v>1704</v>
      </c>
      <c r="D155" s="351" t="s">
        <v>1705</v>
      </c>
      <c r="E155" s="351" t="s">
        <v>1706</v>
      </c>
      <c r="L155" s="349" t="s">
        <v>1707</v>
      </c>
      <c r="M155" s="349" t="s">
        <v>1708</v>
      </c>
      <c r="N155" s="349" t="s">
        <v>1708</v>
      </c>
      <c r="O155" s="349" t="s">
        <v>1708</v>
      </c>
      <c r="P155" s="349" t="s">
        <v>1709</v>
      </c>
      <c r="Q155" s="349" t="s">
        <v>1710</v>
      </c>
      <c r="R155" s="349"/>
      <c r="S155" s="349"/>
      <c r="T155" s="349" t="s">
        <v>1707</v>
      </c>
      <c r="U155" s="349" t="s">
        <v>258</v>
      </c>
    </row>
    <row r="156" spans="1:21" x14ac:dyDescent="0.25">
      <c r="A156" s="346" t="s">
        <v>1711</v>
      </c>
      <c r="B156" s="351" t="s">
        <v>1712</v>
      </c>
      <c r="C156" s="351" t="s">
        <v>1713</v>
      </c>
      <c r="D156" s="351" t="s">
        <v>1714</v>
      </c>
      <c r="E156" s="351" t="s">
        <v>1715</v>
      </c>
      <c r="L156" s="349" t="s">
        <v>1716</v>
      </c>
      <c r="M156" s="349" t="s">
        <v>1717</v>
      </c>
      <c r="N156" s="349" t="s">
        <v>1718</v>
      </c>
      <c r="O156" s="349" t="s">
        <v>1719</v>
      </c>
      <c r="P156" s="349" t="s">
        <v>1720</v>
      </c>
      <c r="Q156" s="349" t="s">
        <v>1721</v>
      </c>
      <c r="R156" s="349"/>
      <c r="S156" s="349"/>
      <c r="T156" s="349" t="s">
        <v>1716</v>
      </c>
      <c r="U156" s="349" t="s">
        <v>256</v>
      </c>
    </row>
    <row r="157" spans="1:21" ht="15.75" customHeight="1" x14ac:dyDescent="0.25">
      <c r="A157" s="356" t="s">
        <v>1722</v>
      </c>
      <c r="B157" s="356" t="s">
        <v>1723</v>
      </c>
      <c r="C157" s="356" t="s">
        <v>1724</v>
      </c>
      <c r="D157" s="356" t="s">
        <v>1725</v>
      </c>
      <c r="E157" s="356" t="s">
        <v>1726</v>
      </c>
      <c r="L157" s="349" t="s">
        <v>1727</v>
      </c>
      <c r="M157" s="349" t="s">
        <v>1728</v>
      </c>
      <c r="N157" s="349" t="s">
        <v>1728</v>
      </c>
      <c r="O157" s="349" t="s">
        <v>1728</v>
      </c>
      <c r="P157" s="349" t="s">
        <v>1729</v>
      </c>
      <c r="Q157" s="349" t="s">
        <v>1730</v>
      </c>
      <c r="R157" s="349"/>
      <c r="S157" s="349"/>
      <c r="T157" s="349" t="s">
        <v>1727</v>
      </c>
      <c r="U157" s="349" t="s">
        <v>258</v>
      </c>
    </row>
    <row r="158" spans="1:21" ht="15.75" customHeight="1" x14ac:dyDescent="0.25">
      <c r="A158" s="359" t="s">
        <v>242</v>
      </c>
      <c r="B158" s="359" t="s">
        <v>1731</v>
      </c>
      <c r="C158" s="359" t="s">
        <v>1732</v>
      </c>
      <c r="D158" s="359" t="s">
        <v>1733</v>
      </c>
      <c r="E158" s="346" t="s">
        <v>1734</v>
      </c>
      <c r="L158" s="349" t="s">
        <v>1735</v>
      </c>
      <c r="M158" s="349" t="s">
        <v>1736</v>
      </c>
      <c r="N158" s="349" t="s">
        <v>1737</v>
      </c>
      <c r="O158" s="349" t="s">
        <v>1736</v>
      </c>
      <c r="P158" s="349" t="s">
        <v>1738</v>
      </c>
      <c r="Q158" s="349" t="s">
        <v>1739</v>
      </c>
      <c r="R158" s="349"/>
      <c r="S158" s="349"/>
      <c r="T158" s="349" t="s">
        <v>1735</v>
      </c>
      <c r="U158" s="349" t="s">
        <v>256</v>
      </c>
    </row>
    <row r="159" spans="1:21" x14ac:dyDescent="0.25">
      <c r="A159" s="346" t="s">
        <v>245</v>
      </c>
      <c r="B159" s="346" t="s">
        <v>1740</v>
      </c>
      <c r="C159" s="346" t="s">
        <v>1741</v>
      </c>
      <c r="D159" s="346" t="s">
        <v>1742</v>
      </c>
      <c r="E159" s="346" t="s">
        <v>1743</v>
      </c>
      <c r="L159" s="349" t="s">
        <v>1744</v>
      </c>
      <c r="M159" s="349" t="s">
        <v>1745</v>
      </c>
      <c r="N159" s="349" t="s">
        <v>1746</v>
      </c>
      <c r="O159" s="349" t="s">
        <v>1747</v>
      </c>
      <c r="P159" s="349" t="s">
        <v>1748</v>
      </c>
      <c r="Q159" s="349" t="s">
        <v>1749</v>
      </c>
      <c r="R159" s="349"/>
      <c r="S159" s="349"/>
      <c r="T159" s="349" t="s">
        <v>1744</v>
      </c>
      <c r="U159" s="349" t="s">
        <v>258</v>
      </c>
    </row>
    <row r="160" spans="1:21" ht="13.5" customHeight="1" x14ac:dyDescent="0.25">
      <c r="A160" s="346" t="s">
        <v>248</v>
      </c>
      <c r="B160" s="356" t="s">
        <v>1750</v>
      </c>
      <c r="C160" s="346" t="s">
        <v>1751</v>
      </c>
      <c r="D160" s="346" t="s">
        <v>1752</v>
      </c>
      <c r="E160" s="346" t="s">
        <v>1753</v>
      </c>
      <c r="L160" s="349" t="s">
        <v>1754</v>
      </c>
      <c r="M160" s="349" t="s">
        <v>1755</v>
      </c>
      <c r="N160" s="349" t="s">
        <v>1755</v>
      </c>
      <c r="O160" s="349" t="s">
        <v>1756</v>
      </c>
      <c r="P160" s="349" t="s">
        <v>1757</v>
      </c>
      <c r="Q160" s="349" t="s">
        <v>1758</v>
      </c>
      <c r="R160" s="349"/>
      <c r="S160" s="349"/>
      <c r="T160" s="349" t="s">
        <v>1754</v>
      </c>
      <c r="U160" s="350" t="s">
        <v>258</v>
      </c>
    </row>
    <row r="161" spans="1:21" x14ac:dyDescent="0.25">
      <c r="A161" s="346" t="s">
        <v>251</v>
      </c>
      <c r="B161" s="346" t="s">
        <v>1759</v>
      </c>
      <c r="C161" s="346" t="s">
        <v>1760</v>
      </c>
      <c r="D161" s="346" t="s">
        <v>1761</v>
      </c>
      <c r="E161" s="346" t="s">
        <v>1762</v>
      </c>
      <c r="L161" s="349" t="s">
        <v>1763</v>
      </c>
      <c r="M161" s="349" t="s">
        <v>1764</v>
      </c>
      <c r="N161" s="349" t="s">
        <v>1765</v>
      </c>
      <c r="O161" s="349" t="s">
        <v>1766</v>
      </c>
      <c r="P161" s="349" t="s">
        <v>1767</v>
      </c>
      <c r="Q161" s="349" t="s">
        <v>1768</v>
      </c>
      <c r="R161" s="349"/>
      <c r="S161" s="349"/>
      <c r="T161" s="349" t="s">
        <v>1763</v>
      </c>
      <c r="U161" s="349" t="s">
        <v>256</v>
      </c>
    </row>
    <row r="162" spans="1:21" x14ac:dyDescent="0.25">
      <c r="A162" s="346" t="s">
        <v>243</v>
      </c>
      <c r="B162" s="346" t="s">
        <v>1769</v>
      </c>
      <c r="C162" s="346" t="s">
        <v>1770</v>
      </c>
      <c r="D162" s="346" t="s">
        <v>1771</v>
      </c>
      <c r="E162" s="346" t="s">
        <v>1772</v>
      </c>
      <c r="L162" s="349" t="s">
        <v>1773</v>
      </c>
      <c r="M162" s="349" t="s">
        <v>1774</v>
      </c>
      <c r="N162" s="349" t="s">
        <v>1775</v>
      </c>
      <c r="O162" s="349" t="s">
        <v>1774</v>
      </c>
      <c r="P162" s="349" t="s">
        <v>1776</v>
      </c>
      <c r="Q162" s="349" t="s">
        <v>1777</v>
      </c>
      <c r="R162" s="349"/>
      <c r="S162" s="349"/>
      <c r="T162" s="349" t="s">
        <v>1773</v>
      </c>
      <c r="U162" s="349" t="s">
        <v>256</v>
      </c>
    </row>
    <row r="163" spans="1:21" ht="14.25" customHeight="1" x14ac:dyDescent="0.25">
      <c r="A163" s="346" t="s">
        <v>246</v>
      </c>
      <c r="B163" s="346" t="s">
        <v>1778</v>
      </c>
      <c r="C163" s="346" t="s">
        <v>1779</v>
      </c>
      <c r="D163" s="346" t="s">
        <v>1780</v>
      </c>
      <c r="E163" s="346" t="s">
        <v>1781</v>
      </c>
      <c r="L163" s="349" t="s">
        <v>1782</v>
      </c>
      <c r="M163" s="349" t="s">
        <v>1783</v>
      </c>
      <c r="N163" s="349" t="s">
        <v>1783</v>
      </c>
      <c r="O163" s="349" t="s">
        <v>1783</v>
      </c>
      <c r="P163" s="349" t="s">
        <v>1784</v>
      </c>
      <c r="Q163" s="349" t="s">
        <v>1785</v>
      </c>
      <c r="R163" s="349"/>
      <c r="S163" s="349"/>
      <c r="T163" s="349" t="s">
        <v>1782</v>
      </c>
      <c r="U163" s="350" t="s">
        <v>257</v>
      </c>
    </row>
    <row r="164" spans="1:21" x14ac:dyDescent="0.25">
      <c r="A164" s="346" t="s">
        <v>249</v>
      </c>
      <c r="B164" s="346" t="s">
        <v>1786</v>
      </c>
      <c r="C164" s="346" t="s">
        <v>1787</v>
      </c>
      <c r="D164" s="346" t="s">
        <v>1788</v>
      </c>
      <c r="E164" s="346" t="s">
        <v>1789</v>
      </c>
      <c r="L164" s="349" t="s">
        <v>1790</v>
      </c>
      <c r="M164" s="349" t="s">
        <v>1791</v>
      </c>
      <c r="N164" s="349" t="s">
        <v>1792</v>
      </c>
      <c r="O164" s="349" t="s">
        <v>1791</v>
      </c>
      <c r="P164" s="349" t="s">
        <v>1793</v>
      </c>
      <c r="Q164" s="349" t="s">
        <v>1794</v>
      </c>
      <c r="R164" s="349"/>
      <c r="S164" s="349"/>
      <c r="T164" s="349" t="s">
        <v>1790</v>
      </c>
      <c r="U164" s="349" t="s">
        <v>256</v>
      </c>
    </row>
    <row r="165" spans="1:21" ht="12.75" customHeight="1" x14ac:dyDescent="0.25">
      <c r="A165" s="346" t="s">
        <v>244</v>
      </c>
      <c r="B165" s="346" t="s">
        <v>1795</v>
      </c>
      <c r="C165" s="346" t="s">
        <v>1796</v>
      </c>
      <c r="D165" s="346" t="s">
        <v>1797</v>
      </c>
      <c r="E165" s="346" t="s">
        <v>1798</v>
      </c>
      <c r="L165" s="349" t="s">
        <v>1799</v>
      </c>
      <c r="M165" s="349" t="s">
        <v>1800</v>
      </c>
      <c r="N165" s="349" t="s">
        <v>1801</v>
      </c>
      <c r="O165" s="349" t="s">
        <v>1802</v>
      </c>
      <c r="P165" s="349" t="s">
        <v>1803</v>
      </c>
      <c r="Q165" s="349" t="s">
        <v>1804</v>
      </c>
      <c r="R165" s="349"/>
      <c r="S165" s="349"/>
      <c r="T165" s="349" t="s">
        <v>1799</v>
      </c>
      <c r="U165" s="349" t="s">
        <v>256</v>
      </c>
    </row>
    <row r="166" spans="1:21" ht="12.75" customHeight="1" x14ac:dyDescent="0.25">
      <c r="A166" s="346" t="s">
        <v>247</v>
      </c>
      <c r="B166" s="346" t="s">
        <v>1805</v>
      </c>
      <c r="C166" s="346" t="s">
        <v>1806</v>
      </c>
      <c r="D166" s="346" t="s">
        <v>1807</v>
      </c>
      <c r="E166" s="346" t="s">
        <v>1808</v>
      </c>
      <c r="L166" s="349" t="s">
        <v>1809</v>
      </c>
      <c r="M166" s="349" t="s">
        <v>1810</v>
      </c>
      <c r="N166" s="349" t="s">
        <v>1811</v>
      </c>
      <c r="O166" s="349" t="s">
        <v>1812</v>
      </c>
      <c r="P166" s="349" t="s">
        <v>1813</v>
      </c>
      <c r="Q166" s="349" t="s">
        <v>1814</v>
      </c>
      <c r="R166" s="349"/>
      <c r="S166" s="349"/>
      <c r="T166" s="349" t="s">
        <v>1809</v>
      </c>
      <c r="U166" s="349" t="s">
        <v>256</v>
      </c>
    </row>
    <row r="167" spans="1:21" x14ac:dyDescent="0.25">
      <c r="A167" s="346" t="s">
        <v>250</v>
      </c>
      <c r="B167" s="346" t="s">
        <v>1815</v>
      </c>
      <c r="C167" s="346" t="s">
        <v>1816</v>
      </c>
      <c r="D167" s="346" t="s">
        <v>1817</v>
      </c>
      <c r="E167" s="346" t="s">
        <v>1818</v>
      </c>
      <c r="L167" s="349" t="s">
        <v>1819</v>
      </c>
      <c r="M167" s="349" t="s">
        <v>1820</v>
      </c>
      <c r="N167" s="349" t="s">
        <v>1821</v>
      </c>
      <c r="O167" s="349" t="s">
        <v>1820</v>
      </c>
      <c r="P167" s="349" t="s">
        <v>1822</v>
      </c>
      <c r="Q167" s="349" t="s">
        <v>1823</v>
      </c>
      <c r="R167" s="349"/>
      <c r="S167" s="349"/>
      <c r="T167" s="349" t="s">
        <v>1819</v>
      </c>
      <c r="U167" s="349" t="s">
        <v>256</v>
      </c>
    </row>
    <row r="168" spans="1:21" x14ac:dyDescent="0.25">
      <c r="L168" s="349" t="s">
        <v>1824</v>
      </c>
      <c r="M168" s="349" t="s">
        <v>1825</v>
      </c>
      <c r="N168" s="349" t="s">
        <v>1825</v>
      </c>
      <c r="O168" s="349" t="s">
        <v>1825</v>
      </c>
      <c r="P168" s="349" t="s">
        <v>1826</v>
      </c>
      <c r="Q168" s="349" t="s">
        <v>1827</v>
      </c>
      <c r="R168" s="349"/>
      <c r="S168" s="349"/>
      <c r="T168" s="349" t="s">
        <v>1824</v>
      </c>
      <c r="U168" s="349" t="s">
        <v>256</v>
      </c>
    </row>
    <row r="169" spans="1:21" x14ac:dyDescent="0.25">
      <c r="L169" s="349" t="s">
        <v>1828</v>
      </c>
      <c r="M169" s="349" t="s">
        <v>1829</v>
      </c>
      <c r="N169" s="349" t="s">
        <v>1830</v>
      </c>
      <c r="O169" s="349" t="s">
        <v>1831</v>
      </c>
      <c r="P169" s="349" t="s">
        <v>1832</v>
      </c>
      <c r="Q169" s="349" t="s">
        <v>1833</v>
      </c>
      <c r="R169" s="349"/>
      <c r="S169" s="349"/>
      <c r="T169" s="349" t="s">
        <v>1828</v>
      </c>
      <c r="U169" s="349" t="s">
        <v>256</v>
      </c>
    </row>
    <row r="170" spans="1:21" x14ac:dyDescent="0.25">
      <c r="L170" s="349" t="s">
        <v>1834</v>
      </c>
      <c r="M170" s="349" t="s">
        <v>1835</v>
      </c>
      <c r="N170" s="349" t="s">
        <v>1835</v>
      </c>
      <c r="O170" s="349" t="s">
        <v>1836</v>
      </c>
      <c r="P170" s="349" t="s">
        <v>1837</v>
      </c>
      <c r="Q170" s="349" t="s">
        <v>1838</v>
      </c>
      <c r="R170" s="349"/>
      <c r="S170" s="349"/>
      <c r="T170" s="349" t="s">
        <v>1834</v>
      </c>
      <c r="U170" s="350" t="s">
        <v>260</v>
      </c>
    </row>
    <row r="171" spans="1:21" x14ac:dyDescent="0.25">
      <c r="L171" s="349" t="s">
        <v>1839</v>
      </c>
      <c r="M171" s="349" t="s">
        <v>1840</v>
      </c>
      <c r="N171" s="349" t="s">
        <v>1840</v>
      </c>
      <c r="O171" s="349" t="s">
        <v>1841</v>
      </c>
      <c r="P171" s="349" t="s">
        <v>1842</v>
      </c>
      <c r="Q171" s="349" t="s">
        <v>1843</v>
      </c>
      <c r="R171" s="349"/>
      <c r="S171" s="349"/>
      <c r="T171" s="349" t="s">
        <v>1839</v>
      </c>
      <c r="U171" s="349" t="s">
        <v>256</v>
      </c>
    </row>
    <row r="172" spans="1:21" x14ac:dyDescent="0.25">
      <c r="L172" s="349" t="s">
        <v>1844</v>
      </c>
      <c r="M172" s="349" t="s">
        <v>1845</v>
      </c>
      <c r="N172" s="349" t="s">
        <v>1845</v>
      </c>
      <c r="O172" s="349" t="s">
        <v>1846</v>
      </c>
      <c r="P172" s="349" t="s">
        <v>1847</v>
      </c>
      <c r="Q172" s="349" t="s">
        <v>1848</v>
      </c>
      <c r="R172" s="349"/>
      <c r="S172" s="349"/>
      <c r="T172" s="349" t="s">
        <v>1844</v>
      </c>
      <c r="U172" s="350" t="s">
        <v>257</v>
      </c>
    </row>
    <row r="173" spans="1:21" x14ac:dyDescent="0.25">
      <c r="L173" s="349" t="s">
        <v>1849</v>
      </c>
      <c r="M173" s="349" t="s">
        <v>1850</v>
      </c>
      <c r="N173" s="349" t="s">
        <v>1850</v>
      </c>
      <c r="O173" s="349" t="s">
        <v>1850</v>
      </c>
      <c r="P173" s="349" t="s">
        <v>1851</v>
      </c>
      <c r="Q173" s="349" t="s">
        <v>1852</v>
      </c>
      <c r="R173" s="349"/>
      <c r="S173" s="349"/>
      <c r="T173" s="349" t="s">
        <v>1849</v>
      </c>
      <c r="U173" s="349" t="s">
        <v>256</v>
      </c>
    </row>
    <row r="174" spans="1:21" x14ac:dyDescent="0.25">
      <c r="L174" s="349" t="s">
        <v>1853</v>
      </c>
      <c r="M174" s="349" t="s">
        <v>1854</v>
      </c>
      <c r="N174" s="349" t="s">
        <v>1855</v>
      </c>
      <c r="O174" s="349" t="s">
        <v>1856</v>
      </c>
      <c r="P174" s="349" t="s">
        <v>1857</v>
      </c>
      <c r="Q174" s="349" t="s">
        <v>1858</v>
      </c>
      <c r="R174" s="349"/>
      <c r="S174" s="349"/>
      <c r="T174" s="349" t="s">
        <v>1853</v>
      </c>
      <c r="U174" s="350" t="s">
        <v>257</v>
      </c>
    </row>
    <row r="175" spans="1:21" x14ac:dyDescent="0.25">
      <c r="L175" s="349" t="s">
        <v>1859</v>
      </c>
      <c r="M175" s="349" t="s">
        <v>1860</v>
      </c>
      <c r="N175" s="349" t="s">
        <v>1860</v>
      </c>
      <c r="O175" s="349" t="s">
        <v>1861</v>
      </c>
      <c r="P175" s="349" t="s">
        <v>1862</v>
      </c>
      <c r="Q175" s="349" t="s">
        <v>1863</v>
      </c>
      <c r="R175" s="349"/>
      <c r="S175" s="349"/>
      <c r="T175" s="349" t="s">
        <v>1859</v>
      </c>
      <c r="U175" s="349" t="s">
        <v>256</v>
      </c>
    </row>
    <row r="176" spans="1:21" x14ac:dyDescent="0.25">
      <c r="L176" s="349" t="s">
        <v>1864</v>
      </c>
      <c r="M176" s="349" t="s">
        <v>1865</v>
      </c>
      <c r="N176" s="349" t="s">
        <v>1866</v>
      </c>
      <c r="O176" s="349" t="s">
        <v>1865</v>
      </c>
      <c r="P176" s="349" t="s">
        <v>1867</v>
      </c>
      <c r="Q176" s="349" t="s">
        <v>1868</v>
      </c>
      <c r="R176" s="349"/>
      <c r="S176" s="349"/>
      <c r="T176" s="349" t="s">
        <v>1864</v>
      </c>
      <c r="U176" s="349" t="s">
        <v>256</v>
      </c>
    </row>
    <row r="177" spans="12:21" x14ac:dyDescent="0.25">
      <c r="L177" s="349" t="s">
        <v>1869</v>
      </c>
      <c r="M177" s="349" t="s">
        <v>1870</v>
      </c>
      <c r="N177" s="349" t="s">
        <v>1871</v>
      </c>
      <c r="O177" s="349" t="s">
        <v>1872</v>
      </c>
      <c r="P177" s="349" t="s">
        <v>1873</v>
      </c>
      <c r="Q177" s="349" t="s">
        <v>1874</v>
      </c>
      <c r="R177" s="349"/>
      <c r="S177" s="349"/>
      <c r="T177" s="349" t="s">
        <v>1869</v>
      </c>
      <c r="U177" s="349" t="s">
        <v>256</v>
      </c>
    </row>
    <row r="178" spans="12:21" x14ac:dyDescent="0.25">
      <c r="L178" s="349" t="s">
        <v>1875</v>
      </c>
      <c r="M178" s="349" t="s">
        <v>1876</v>
      </c>
      <c r="N178" s="349" t="s">
        <v>1877</v>
      </c>
      <c r="O178" s="349" t="s">
        <v>1878</v>
      </c>
      <c r="P178" s="349" t="s">
        <v>1879</v>
      </c>
      <c r="Q178" s="349" t="s">
        <v>1880</v>
      </c>
      <c r="R178" s="349"/>
      <c r="S178" s="349"/>
      <c r="T178" s="349" t="s">
        <v>1875</v>
      </c>
      <c r="U178" s="349" t="s">
        <v>256</v>
      </c>
    </row>
    <row r="179" spans="12:21" x14ac:dyDescent="0.25">
      <c r="L179" s="349" t="s">
        <v>1881</v>
      </c>
      <c r="M179" s="349" t="s">
        <v>1882</v>
      </c>
      <c r="N179" s="349" t="s">
        <v>1883</v>
      </c>
      <c r="O179" s="349" t="s">
        <v>1882</v>
      </c>
      <c r="P179" s="349" t="s">
        <v>1884</v>
      </c>
      <c r="Q179" s="349" t="s">
        <v>1885</v>
      </c>
      <c r="R179" s="349"/>
      <c r="S179" s="349"/>
      <c r="T179" s="349" t="s">
        <v>1881</v>
      </c>
      <c r="U179" s="349" t="s">
        <v>257</v>
      </c>
    </row>
    <row r="180" spans="12:21" x14ac:dyDescent="0.25">
      <c r="L180" s="349" t="s">
        <v>1886</v>
      </c>
      <c r="M180" s="349" t="s">
        <v>1887</v>
      </c>
      <c r="N180" s="349" t="s">
        <v>1888</v>
      </c>
      <c r="O180" s="349" t="s">
        <v>1889</v>
      </c>
      <c r="P180" s="349" t="s">
        <v>1890</v>
      </c>
      <c r="Q180" s="349" t="s">
        <v>1891</v>
      </c>
      <c r="R180" s="349"/>
      <c r="S180" s="349"/>
      <c r="T180" s="349" t="s">
        <v>1886</v>
      </c>
      <c r="U180" s="349" t="s">
        <v>256</v>
      </c>
    </row>
    <row r="181" spans="12:21" x14ac:dyDescent="0.25">
      <c r="L181" s="349" t="s">
        <v>1892</v>
      </c>
      <c r="M181" s="349" t="s">
        <v>1893</v>
      </c>
      <c r="N181" s="349" t="s">
        <v>1893</v>
      </c>
      <c r="O181" s="349" t="s">
        <v>1893</v>
      </c>
      <c r="P181" s="349" t="s">
        <v>1894</v>
      </c>
      <c r="Q181" s="349" t="s">
        <v>1895</v>
      </c>
      <c r="R181" s="349"/>
      <c r="S181" s="349"/>
      <c r="T181" s="349" t="s">
        <v>1892</v>
      </c>
      <c r="U181" s="349" t="s">
        <v>258</v>
      </c>
    </row>
    <row r="182" spans="12:21" x14ac:dyDescent="0.25">
      <c r="L182" s="349" t="s">
        <v>1896</v>
      </c>
      <c r="M182" s="349" t="s">
        <v>1897</v>
      </c>
      <c r="N182" s="349" t="s">
        <v>1897</v>
      </c>
      <c r="O182" s="349" t="s">
        <v>1897</v>
      </c>
      <c r="P182" s="349" t="s">
        <v>1898</v>
      </c>
      <c r="Q182" s="349" t="s">
        <v>1899</v>
      </c>
      <c r="R182" s="349"/>
      <c r="S182" s="349"/>
      <c r="T182" s="349" t="s">
        <v>1896</v>
      </c>
      <c r="U182" s="349" t="s">
        <v>257</v>
      </c>
    </row>
    <row r="183" spans="12:21" x14ac:dyDescent="0.25">
      <c r="L183" s="350" t="s">
        <v>1900</v>
      </c>
      <c r="M183" s="349" t="s">
        <v>1901</v>
      </c>
      <c r="N183" s="349" t="s">
        <v>1902</v>
      </c>
      <c r="O183" s="349" t="s">
        <v>1903</v>
      </c>
      <c r="P183" s="349" t="s">
        <v>1904</v>
      </c>
      <c r="Q183" s="349" t="s">
        <v>1905</v>
      </c>
      <c r="R183" s="349"/>
      <c r="S183" s="349"/>
      <c r="T183" s="350" t="s">
        <v>1900</v>
      </c>
      <c r="U183" s="350" t="s">
        <v>260</v>
      </c>
    </row>
    <row r="184" spans="12:21" x14ac:dyDescent="0.25">
      <c r="L184" s="349" t="s">
        <v>1906</v>
      </c>
      <c r="M184" s="349" t="s">
        <v>1907</v>
      </c>
      <c r="N184" s="349" t="s">
        <v>1908</v>
      </c>
      <c r="O184" s="349" t="s">
        <v>1909</v>
      </c>
      <c r="P184" s="349" t="s">
        <v>1910</v>
      </c>
      <c r="Q184" s="349" t="s">
        <v>1911</v>
      </c>
      <c r="R184" s="349"/>
      <c r="S184" s="349"/>
      <c r="T184" s="349" t="s">
        <v>1906</v>
      </c>
      <c r="U184" s="350" t="s">
        <v>258</v>
      </c>
    </row>
    <row r="185" spans="12:21" x14ac:dyDescent="0.25">
      <c r="L185" s="349" t="s">
        <v>1912</v>
      </c>
      <c r="M185" s="349" t="s">
        <v>1913</v>
      </c>
      <c r="N185" s="349" t="s">
        <v>1913</v>
      </c>
      <c r="O185" s="349" t="s">
        <v>1913</v>
      </c>
      <c r="P185" s="349" t="s">
        <v>1914</v>
      </c>
      <c r="Q185" s="349" t="s">
        <v>1915</v>
      </c>
      <c r="R185" s="349"/>
      <c r="S185" s="349"/>
      <c r="T185" s="349" t="s">
        <v>1912</v>
      </c>
      <c r="U185" s="350" t="s">
        <v>260</v>
      </c>
    </row>
    <row r="186" spans="12:21" x14ac:dyDescent="0.25">
      <c r="L186" s="349" t="s">
        <v>1916</v>
      </c>
      <c r="M186" s="349" t="s">
        <v>1917</v>
      </c>
      <c r="N186" s="349" t="s">
        <v>1917</v>
      </c>
      <c r="O186" s="349" t="s">
        <v>1918</v>
      </c>
      <c r="P186" s="349" t="s">
        <v>1919</v>
      </c>
      <c r="Q186" s="349" t="s">
        <v>1920</v>
      </c>
      <c r="R186" s="349"/>
      <c r="S186" s="349"/>
      <c r="T186" s="349" t="s">
        <v>1916</v>
      </c>
      <c r="U186" s="350" t="s">
        <v>258</v>
      </c>
    </row>
    <row r="187" spans="12:21" x14ac:dyDescent="0.25">
      <c r="L187" s="349" t="s">
        <v>1921</v>
      </c>
      <c r="M187" s="349" t="s">
        <v>1922</v>
      </c>
      <c r="N187" s="349" t="s">
        <v>1923</v>
      </c>
      <c r="O187" s="349" t="s">
        <v>1924</v>
      </c>
      <c r="P187" s="349" t="s">
        <v>1925</v>
      </c>
      <c r="Q187" s="349" t="s">
        <v>1926</v>
      </c>
      <c r="R187" s="349"/>
      <c r="S187" s="349"/>
      <c r="T187" s="349" t="s">
        <v>1921</v>
      </c>
      <c r="U187" s="350" t="s">
        <v>258</v>
      </c>
    </row>
    <row r="188" spans="12:21" x14ac:dyDescent="0.25">
      <c r="L188" s="349" t="s">
        <v>1927</v>
      </c>
      <c r="M188" s="349" t="s">
        <v>1928</v>
      </c>
      <c r="N188" s="349" t="s">
        <v>1929</v>
      </c>
      <c r="O188" s="349" t="s">
        <v>1930</v>
      </c>
      <c r="P188" s="349" t="s">
        <v>1931</v>
      </c>
      <c r="Q188" s="349" t="s">
        <v>1932</v>
      </c>
      <c r="R188" s="349"/>
      <c r="S188" s="349"/>
      <c r="T188" s="349" t="s">
        <v>1927</v>
      </c>
      <c r="U188" s="350" t="s">
        <v>259</v>
      </c>
    </row>
    <row r="189" spans="12:21" x14ac:dyDescent="0.25">
      <c r="L189" s="349" t="s">
        <v>1933</v>
      </c>
      <c r="M189" s="349" t="s">
        <v>1934</v>
      </c>
      <c r="N189" s="349" t="s">
        <v>1934</v>
      </c>
      <c r="O189" s="349" t="s">
        <v>1934</v>
      </c>
      <c r="P189" s="349" t="s">
        <v>1935</v>
      </c>
      <c r="Q189" s="349" t="s">
        <v>1936</v>
      </c>
      <c r="R189" s="349"/>
      <c r="S189" s="349"/>
      <c r="T189" s="349" t="s">
        <v>1933</v>
      </c>
      <c r="U189" s="349" t="s">
        <v>256</v>
      </c>
    </row>
    <row r="190" spans="12:21" x14ac:dyDescent="0.25">
      <c r="L190" s="349" t="s">
        <v>1937</v>
      </c>
      <c r="M190" s="349" t="s">
        <v>1938</v>
      </c>
      <c r="N190" s="349" t="s">
        <v>1939</v>
      </c>
      <c r="O190" s="349" t="s">
        <v>1940</v>
      </c>
      <c r="P190" s="349" t="s">
        <v>1941</v>
      </c>
      <c r="Q190" s="349" t="s">
        <v>1942</v>
      </c>
      <c r="R190" s="349"/>
      <c r="S190" s="349"/>
      <c r="T190" s="349" t="s">
        <v>1937</v>
      </c>
      <c r="U190" s="350" t="s">
        <v>260</v>
      </c>
    </row>
    <row r="191" spans="12:21" x14ac:dyDescent="0.25">
      <c r="L191" s="349" t="s">
        <v>1943</v>
      </c>
      <c r="M191" s="349" t="s">
        <v>1944</v>
      </c>
      <c r="N191" s="349" t="s">
        <v>1945</v>
      </c>
      <c r="O191" s="349" t="s">
        <v>1946</v>
      </c>
      <c r="P191" s="349" t="s">
        <v>1947</v>
      </c>
      <c r="Q191" s="349" t="s">
        <v>1948</v>
      </c>
      <c r="R191" s="349"/>
      <c r="S191" s="349"/>
      <c r="T191" s="349" t="s">
        <v>1943</v>
      </c>
      <c r="U191" s="350" t="s">
        <v>260</v>
      </c>
    </row>
    <row r="192" spans="12:21" x14ac:dyDescent="0.25">
      <c r="L192" s="349" t="s">
        <v>1949</v>
      </c>
      <c r="M192" s="349" t="s">
        <v>1950</v>
      </c>
      <c r="N192" s="349" t="s">
        <v>1951</v>
      </c>
      <c r="O192" s="349" t="s">
        <v>1950</v>
      </c>
      <c r="P192" s="349" t="s">
        <v>1952</v>
      </c>
      <c r="Q192" s="349" t="s">
        <v>1953</v>
      </c>
      <c r="R192" s="349"/>
      <c r="S192" s="349"/>
      <c r="T192" s="349" t="s">
        <v>1949</v>
      </c>
      <c r="U192" s="350" t="s">
        <v>258</v>
      </c>
    </row>
    <row r="193" spans="12:21" x14ac:dyDescent="0.25">
      <c r="L193" s="349" t="s">
        <v>1954</v>
      </c>
      <c r="M193" s="349" t="s">
        <v>1955</v>
      </c>
      <c r="N193" s="349" t="s">
        <v>1956</v>
      </c>
      <c r="O193" s="349" t="s">
        <v>1957</v>
      </c>
      <c r="P193" s="349" t="s">
        <v>1958</v>
      </c>
      <c r="Q193" s="349" t="s">
        <v>1959</v>
      </c>
      <c r="R193" s="349"/>
      <c r="S193" s="349"/>
      <c r="T193" s="349" t="s">
        <v>1954</v>
      </c>
      <c r="U193" s="350" t="s">
        <v>256</v>
      </c>
    </row>
    <row r="194" spans="12:21" x14ac:dyDescent="0.25">
      <c r="L194" s="349" t="s">
        <v>1960</v>
      </c>
      <c r="M194" s="349" t="s">
        <v>1961</v>
      </c>
      <c r="N194" s="349" t="s">
        <v>1962</v>
      </c>
      <c r="O194" s="349" t="s">
        <v>1963</v>
      </c>
      <c r="P194" s="349" t="s">
        <v>1964</v>
      </c>
      <c r="Q194" s="349" t="s">
        <v>1965</v>
      </c>
      <c r="R194" s="349"/>
      <c r="S194" s="349"/>
      <c r="T194" s="349" t="s">
        <v>1960</v>
      </c>
      <c r="U194" s="350" t="s">
        <v>256</v>
      </c>
    </row>
    <row r="195" spans="12:21" x14ac:dyDescent="0.25">
      <c r="L195" s="349" t="s">
        <v>1966</v>
      </c>
      <c r="M195" s="349" t="s">
        <v>1967</v>
      </c>
      <c r="N195" s="349" t="s">
        <v>1968</v>
      </c>
      <c r="O195" s="349" t="s">
        <v>1969</v>
      </c>
      <c r="P195" s="349" t="s">
        <v>1970</v>
      </c>
      <c r="Q195" s="349" t="s">
        <v>1971</v>
      </c>
      <c r="R195" s="349"/>
      <c r="S195" s="349"/>
      <c r="T195" s="349" t="s">
        <v>1966</v>
      </c>
      <c r="U195" s="350" t="s">
        <v>256</v>
      </c>
    </row>
    <row r="196" spans="12:21" x14ac:dyDescent="0.25">
      <c r="L196" s="349" t="s">
        <v>1972</v>
      </c>
      <c r="M196" s="349" t="s">
        <v>1973</v>
      </c>
      <c r="N196" s="349" t="s">
        <v>1974</v>
      </c>
      <c r="O196" s="349" t="s">
        <v>1975</v>
      </c>
      <c r="P196" s="349" t="s">
        <v>1976</v>
      </c>
      <c r="Q196" s="349" t="s">
        <v>1977</v>
      </c>
      <c r="R196" s="349"/>
      <c r="S196" s="349"/>
      <c r="T196" s="349" t="s">
        <v>1972</v>
      </c>
      <c r="U196" s="350" t="s">
        <v>256</v>
      </c>
    </row>
    <row r="197" spans="12:21" x14ac:dyDescent="0.25">
      <c r="L197" s="349" t="s">
        <v>1978</v>
      </c>
      <c r="M197" s="349" t="s">
        <v>1979</v>
      </c>
      <c r="N197" s="349" t="s">
        <v>1980</v>
      </c>
      <c r="O197" s="349" t="s">
        <v>1981</v>
      </c>
      <c r="P197" s="349" t="s">
        <v>1982</v>
      </c>
      <c r="Q197" s="349" t="s">
        <v>1983</v>
      </c>
      <c r="R197" s="349"/>
      <c r="S197" s="349"/>
      <c r="T197" s="349" t="s">
        <v>1978</v>
      </c>
      <c r="U197" s="349" t="s">
        <v>256</v>
      </c>
    </row>
    <row r="198" spans="12:21" x14ac:dyDescent="0.25">
      <c r="L198" s="349" t="s">
        <v>1984</v>
      </c>
      <c r="M198" s="349" t="s">
        <v>1985</v>
      </c>
      <c r="N198" s="349" t="s">
        <v>1985</v>
      </c>
      <c r="O198" s="349" t="s">
        <v>1986</v>
      </c>
      <c r="P198" s="349" t="s">
        <v>1987</v>
      </c>
      <c r="Q198" s="349" t="s">
        <v>1988</v>
      </c>
      <c r="R198" s="349"/>
      <c r="S198" s="349"/>
      <c r="T198" s="349" t="s">
        <v>1984</v>
      </c>
      <c r="U198" s="349" t="s">
        <v>256</v>
      </c>
    </row>
    <row r="199" spans="12:21" x14ac:dyDescent="0.25">
      <c r="L199" s="349" t="s">
        <v>1989</v>
      </c>
      <c r="M199" s="349" t="s">
        <v>1990</v>
      </c>
      <c r="N199" s="349" t="s">
        <v>1990</v>
      </c>
      <c r="O199" s="349" t="s">
        <v>1990</v>
      </c>
      <c r="P199" s="349" t="s">
        <v>1991</v>
      </c>
      <c r="Q199" s="349" t="s">
        <v>1992</v>
      </c>
      <c r="R199" s="349"/>
      <c r="S199" s="349"/>
      <c r="T199" s="349" t="s">
        <v>1989</v>
      </c>
      <c r="U199" s="349" t="s">
        <v>257</v>
      </c>
    </row>
    <row r="200" spans="12:21" x14ac:dyDescent="0.25">
      <c r="L200" s="349" t="s">
        <v>1993</v>
      </c>
      <c r="M200" s="349" t="s">
        <v>1994</v>
      </c>
      <c r="N200" s="349" t="s">
        <v>1995</v>
      </c>
      <c r="O200" s="349" t="s">
        <v>1994</v>
      </c>
      <c r="P200" s="349" t="s">
        <v>1996</v>
      </c>
      <c r="Q200" s="349" t="s">
        <v>1997</v>
      </c>
      <c r="R200" s="349"/>
      <c r="S200" s="349"/>
      <c r="T200" s="349" t="s">
        <v>1993</v>
      </c>
      <c r="U200" s="349" t="s">
        <v>256</v>
      </c>
    </row>
    <row r="201" spans="12:21" x14ac:dyDescent="0.25">
      <c r="L201" s="349" t="s">
        <v>1998</v>
      </c>
      <c r="M201" s="349" t="s">
        <v>1999</v>
      </c>
      <c r="N201" s="349" t="s">
        <v>2000</v>
      </c>
      <c r="O201" s="349" t="s">
        <v>1999</v>
      </c>
      <c r="P201" s="349" t="s">
        <v>2001</v>
      </c>
      <c r="Q201" s="349" t="s">
        <v>2002</v>
      </c>
      <c r="R201" s="349"/>
      <c r="S201" s="349"/>
      <c r="T201" s="349" t="s">
        <v>1998</v>
      </c>
      <c r="U201" s="349" t="s">
        <v>260</v>
      </c>
    </row>
    <row r="202" spans="12:21" x14ac:dyDescent="0.25">
      <c r="L202" s="349" t="s">
        <v>2003</v>
      </c>
      <c r="M202" s="349" t="s">
        <v>2004</v>
      </c>
      <c r="N202" s="349" t="s">
        <v>2005</v>
      </c>
      <c r="O202" s="349" t="s">
        <v>2006</v>
      </c>
      <c r="P202" s="349" t="s">
        <v>2007</v>
      </c>
      <c r="Q202" s="349" t="s">
        <v>2008</v>
      </c>
      <c r="R202" s="349"/>
      <c r="S202" s="349"/>
      <c r="T202" s="349" t="s">
        <v>2003</v>
      </c>
      <c r="U202" s="349" t="s">
        <v>258</v>
      </c>
    </row>
    <row r="203" spans="12:21" x14ac:dyDescent="0.25">
      <c r="L203" s="349" t="s">
        <v>2009</v>
      </c>
      <c r="M203" s="349" t="s">
        <v>2010</v>
      </c>
      <c r="N203" s="349" t="s">
        <v>2011</v>
      </c>
      <c r="O203" s="349" t="s">
        <v>2010</v>
      </c>
      <c r="P203" s="349" t="s">
        <v>2012</v>
      </c>
      <c r="Q203" s="349" t="s">
        <v>2013</v>
      </c>
      <c r="R203" s="349"/>
      <c r="S203" s="349"/>
      <c r="T203" s="349" t="s">
        <v>2009</v>
      </c>
      <c r="U203" s="349" t="s">
        <v>256</v>
      </c>
    </row>
    <row r="204" spans="12:21" x14ac:dyDescent="0.25">
      <c r="L204" s="349" t="s">
        <v>2014</v>
      </c>
      <c r="M204" s="349" t="s">
        <v>2015</v>
      </c>
      <c r="N204" s="349" t="s">
        <v>2016</v>
      </c>
      <c r="O204" s="349" t="s">
        <v>2017</v>
      </c>
      <c r="P204" s="349" t="s">
        <v>2018</v>
      </c>
      <c r="Q204" s="349" t="s">
        <v>2019</v>
      </c>
      <c r="R204" s="349"/>
      <c r="S204" s="349"/>
      <c r="T204" s="349" t="s">
        <v>2014</v>
      </c>
      <c r="U204" s="349" t="s">
        <v>256</v>
      </c>
    </row>
    <row r="205" spans="12:21" x14ac:dyDescent="0.25">
      <c r="L205" s="349" t="s">
        <v>2020</v>
      </c>
      <c r="M205" s="349" t="s">
        <v>2021</v>
      </c>
      <c r="N205" s="349" t="s">
        <v>2022</v>
      </c>
      <c r="O205" s="349" t="s">
        <v>2023</v>
      </c>
      <c r="P205" s="349" t="s">
        <v>2024</v>
      </c>
      <c r="Q205" s="349" t="s">
        <v>2025</v>
      </c>
      <c r="R205" s="349"/>
      <c r="S205" s="349"/>
      <c r="T205" s="349" t="s">
        <v>2020</v>
      </c>
      <c r="U205" s="350" t="s">
        <v>258</v>
      </c>
    </row>
    <row r="206" spans="12:21" x14ac:dyDescent="0.25">
      <c r="L206" s="349" t="s">
        <v>2026</v>
      </c>
      <c r="M206" s="349" t="s">
        <v>2027</v>
      </c>
      <c r="N206" s="349" t="s">
        <v>2027</v>
      </c>
      <c r="O206" s="349" t="s">
        <v>2027</v>
      </c>
      <c r="P206" s="349" t="s">
        <v>2028</v>
      </c>
      <c r="Q206" s="349" t="s">
        <v>2029</v>
      </c>
      <c r="R206" s="349"/>
      <c r="S206" s="349"/>
      <c r="T206" s="349" t="s">
        <v>2026</v>
      </c>
      <c r="U206" s="349" t="s">
        <v>256</v>
      </c>
    </row>
    <row r="207" spans="12:21" x14ac:dyDescent="0.25">
      <c r="L207" s="349" t="s">
        <v>2030</v>
      </c>
      <c r="M207" s="349" t="s">
        <v>2031</v>
      </c>
      <c r="N207" s="349" t="s">
        <v>2032</v>
      </c>
      <c r="O207" s="349" t="s">
        <v>2033</v>
      </c>
      <c r="P207" s="349" t="s">
        <v>2034</v>
      </c>
      <c r="Q207" s="349" t="s">
        <v>2035</v>
      </c>
      <c r="R207" s="349"/>
      <c r="S207" s="349"/>
      <c r="T207" s="349" t="s">
        <v>2030</v>
      </c>
      <c r="U207" s="349" t="s">
        <v>256</v>
      </c>
    </row>
    <row r="208" spans="12:21" x14ac:dyDescent="0.25">
      <c r="L208" s="349" t="s">
        <v>2036</v>
      </c>
      <c r="M208" s="349" t="s">
        <v>2037</v>
      </c>
      <c r="N208" s="349" t="s">
        <v>2038</v>
      </c>
      <c r="O208" s="349" t="s">
        <v>2039</v>
      </c>
      <c r="P208" s="349" t="s">
        <v>2040</v>
      </c>
      <c r="Q208" s="349" t="s">
        <v>2041</v>
      </c>
      <c r="R208" s="349"/>
      <c r="S208" s="349"/>
      <c r="T208" s="349" t="s">
        <v>2036</v>
      </c>
      <c r="U208" s="349" t="s">
        <v>256</v>
      </c>
    </row>
    <row r="209" spans="12:21" x14ac:dyDescent="0.25">
      <c r="L209" s="349" t="s">
        <v>2042</v>
      </c>
      <c r="M209" s="349" t="s">
        <v>2043</v>
      </c>
      <c r="N209" s="349" t="s">
        <v>2044</v>
      </c>
      <c r="O209" s="349" t="s">
        <v>2045</v>
      </c>
      <c r="P209" s="349" t="s">
        <v>2046</v>
      </c>
      <c r="Q209" s="349" t="s">
        <v>2047</v>
      </c>
      <c r="R209" s="349"/>
      <c r="S209" s="349"/>
      <c r="T209" s="349" t="s">
        <v>2042</v>
      </c>
      <c r="U209" s="349" t="s">
        <v>256</v>
      </c>
    </row>
    <row r="210" spans="12:21" x14ac:dyDescent="0.25">
      <c r="L210" s="349" t="s">
        <v>2048</v>
      </c>
      <c r="M210" s="349" t="s">
        <v>2049</v>
      </c>
      <c r="N210" s="349" t="s">
        <v>2049</v>
      </c>
      <c r="O210" s="349" t="s">
        <v>2049</v>
      </c>
      <c r="P210" s="349" t="s">
        <v>2050</v>
      </c>
      <c r="Q210" s="349" t="s">
        <v>2051</v>
      </c>
      <c r="R210" s="349"/>
      <c r="S210" s="349"/>
      <c r="T210" s="349" t="s">
        <v>2048</v>
      </c>
      <c r="U210" s="349" t="s">
        <v>256</v>
      </c>
    </row>
    <row r="211" spans="12:21" x14ac:dyDescent="0.25">
      <c r="L211" s="349" t="s">
        <v>2052</v>
      </c>
      <c r="M211" s="349" t="s">
        <v>2053</v>
      </c>
      <c r="N211" s="349" t="s">
        <v>2054</v>
      </c>
      <c r="O211" s="349" t="s">
        <v>2055</v>
      </c>
      <c r="P211" s="349" t="s">
        <v>2056</v>
      </c>
      <c r="Q211" s="349" t="s">
        <v>2057</v>
      </c>
      <c r="R211" s="349"/>
      <c r="S211" s="349"/>
      <c r="T211" s="349" t="s">
        <v>2052</v>
      </c>
      <c r="U211" s="349" t="s">
        <v>256</v>
      </c>
    </row>
    <row r="212" spans="12:21" x14ac:dyDescent="0.25">
      <c r="L212" s="349" t="s">
        <v>2058</v>
      </c>
      <c r="M212" s="349" t="s">
        <v>2059</v>
      </c>
      <c r="N212" s="349" t="s">
        <v>2059</v>
      </c>
      <c r="O212" s="349" t="s">
        <v>2059</v>
      </c>
      <c r="P212" s="349" t="s">
        <v>2060</v>
      </c>
      <c r="Q212" s="349" t="s">
        <v>2061</v>
      </c>
      <c r="R212" s="349"/>
      <c r="S212" s="349"/>
      <c r="T212" s="349" t="s">
        <v>2058</v>
      </c>
      <c r="U212" s="349" t="s">
        <v>256</v>
      </c>
    </row>
    <row r="213" spans="12:21" x14ac:dyDescent="0.25">
      <c r="L213" s="349" t="s">
        <v>2062</v>
      </c>
      <c r="M213" s="349" t="s">
        <v>2063</v>
      </c>
      <c r="N213" s="349" t="s">
        <v>2064</v>
      </c>
      <c r="O213" s="349" t="s">
        <v>2065</v>
      </c>
      <c r="P213" s="349" t="s">
        <v>2066</v>
      </c>
      <c r="Q213" s="349" t="s">
        <v>2067</v>
      </c>
      <c r="R213" s="349"/>
      <c r="S213" s="349"/>
      <c r="T213" s="349" t="s">
        <v>2062</v>
      </c>
      <c r="U213" s="349" t="s">
        <v>260</v>
      </c>
    </row>
    <row r="214" spans="12:21" x14ac:dyDescent="0.25">
      <c r="L214" s="349" t="s">
        <v>2068</v>
      </c>
      <c r="M214" s="349" t="s">
        <v>2069</v>
      </c>
      <c r="N214" s="349" t="s">
        <v>2070</v>
      </c>
      <c r="O214" s="349" t="s">
        <v>2071</v>
      </c>
      <c r="P214" s="349" t="s">
        <v>2072</v>
      </c>
      <c r="Q214" s="349" t="s">
        <v>2073</v>
      </c>
      <c r="R214" s="349"/>
      <c r="S214" s="349"/>
      <c r="T214" s="349" t="s">
        <v>2068</v>
      </c>
      <c r="U214" s="349" t="s">
        <v>256</v>
      </c>
    </row>
    <row r="215" spans="12:21" x14ac:dyDescent="0.25">
      <c r="L215" s="349" t="s">
        <v>2074</v>
      </c>
      <c r="M215" s="349" t="s">
        <v>2075</v>
      </c>
      <c r="N215" s="349" t="s">
        <v>2076</v>
      </c>
      <c r="O215" s="349" t="s">
        <v>2075</v>
      </c>
      <c r="P215" s="349" t="s">
        <v>2077</v>
      </c>
      <c r="Q215" s="349" t="s">
        <v>2078</v>
      </c>
      <c r="R215" s="349"/>
      <c r="S215" s="349"/>
      <c r="T215" s="349" t="s">
        <v>2074</v>
      </c>
      <c r="U215" s="349" t="s">
        <v>258</v>
      </c>
    </row>
    <row r="216" spans="12:21" x14ac:dyDescent="0.25">
      <c r="L216" s="349" t="s">
        <v>2079</v>
      </c>
      <c r="M216" s="349" t="s">
        <v>2080</v>
      </c>
      <c r="N216" s="349" t="s">
        <v>2080</v>
      </c>
      <c r="O216" s="349" t="s">
        <v>2080</v>
      </c>
      <c r="P216" s="349" t="s">
        <v>2081</v>
      </c>
      <c r="Q216" s="349" t="s">
        <v>2082</v>
      </c>
      <c r="R216" s="349"/>
      <c r="S216" s="349"/>
      <c r="T216" s="349" t="s">
        <v>2079</v>
      </c>
      <c r="U216" s="349" t="s">
        <v>258</v>
      </c>
    </row>
    <row r="217" spans="12:21" x14ac:dyDescent="0.25">
      <c r="L217" s="349" t="s">
        <v>2083</v>
      </c>
      <c r="M217" s="349" t="s">
        <v>2084</v>
      </c>
      <c r="N217" s="349" t="s">
        <v>2085</v>
      </c>
      <c r="O217" s="349" t="s">
        <v>2086</v>
      </c>
      <c r="P217" s="349" t="s">
        <v>2087</v>
      </c>
      <c r="Q217" s="349" t="s">
        <v>2088</v>
      </c>
      <c r="R217" s="349"/>
      <c r="S217" s="349"/>
      <c r="T217" s="349" t="s">
        <v>2083</v>
      </c>
      <c r="U217" s="350" t="s">
        <v>256</v>
      </c>
    </row>
    <row r="218" spans="12:21" x14ac:dyDescent="0.25">
      <c r="L218" s="349" t="s">
        <v>2089</v>
      </c>
      <c r="M218" s="349" t="s">
        <v>2090</v>
      </c>
      <c r="N218" s="349" t="s">
        <v>2091</v>
      </c>
      <c r="O218" s="349" t="s">
        <v>2092</v>
      </c>
      <c r="P218" s="349" t="s">
        <v>2093</v>
      </c>
      <c r="Q218" s="349" t="s">
        <v>2094</v>
      </c>
      <c r="R218" s="349"/>
      <c r="S218" s="349"/>
      <c r="T218" s="349" t="s">
        <v>2089</v>
      </c>
      <c r="U218" s="349" t="s">
        <v>259</v>
      </c>
    </row>
    <row r="219" spans="12:21" x14ac:dyDescent="0.25">
      <c r="L219" s="349" t="s">
        <v>2095</v>
      </c>
      <c r="M219" s="349" t="s">
        <v>2096</v>
      </c>
      <c r="N219" s="349" t="s">
        <v>2097</v>
      </c>
      <c r="O219" s="349" t="s">
        <v>2096</v>
      </c>
      <c r="P219" s="349" t="s">
        <v>2098</v>
      </c>
      <c r="Q219" s="349" t="s">
        <v>2099</v>
      </c>
      <c r="R219" s="349"/>
      <c r="S219" s="349"/>
      <c r="T219" s="349" t="s">
        <v>2095</v>
      </c>
      <c r="U219" s="350" t="s">
        <v>256</v>
      </c>
    </row>
    <row r="220" spans="12:21" x14ac:dyDescent="0.25">
      <c r="L220" s="349" t="s">
        <v>2100</v>
      </c>
      <c r="M220" s="349" t="s">
        <v>2101</v>
      </c>
      <c r="N220" s="349" t="s">
        <v>2102</v>
      </c>
      <c r="O220" s="349" t="s">
        <v>2103</v>
      </c>
      <c r="P220" s="349" t="s">
        <v>2104</v>
      </c>
      <c r="Q220" s="349" t="s">
        <v>2105</v>
      </c>
      <c r="R220" s="349"/>
      <c r="S220" s="349"/>
      <c r="T220" s="349" t="s">
        <v>2100</v>
      </c>
      <c r="U220" s="350" t="s">
        <v>256</v>
      </c>
    </row>
    <row r="221" spans="12:21" x14ac:dyDescent="0.25">
      <c r="L221" s="349" t="s">
        <v>2106</v>
      </c>
      <c r="M221" s="349" t="s">
        <v>2107</v>
      </c>
      <c r="N221" s="349" t="s">
        <v>2107</v>
      </c>
      <c r="O221" s="349" t="s">
        <v>2107</v>
      </c>
      <c r="P221" s="349" t="s">
        <v>2108</v>
      </c>
      <c r="Q221" s="349" t="s">
        <v>2109</v>
      </c>
      <c r="R221" s="349"/>
      <c r="S221" s="349"/>
      <c r="T221" s="349" t="s">
        <v>2106</v>
      </c>
      <c r="U221" s="349" t="s">
        <v>256</v>
      </c>
    </row>
    <row r="222" spans="12:21" x14ac:dyDescent="0.25">
      <c r="L222" s="349" t="s">
        <v>2110</v>
      </c>
      <c r="M222" s="349" t="s">
        <v>2111</v>
      </c>
      <c r="N222" s="349" t="s">
        <v>2111</v>
      </c>
      <c r="O222" s="349" t="s">
        <v>2111</v>
      </c>
      <c r="P222" s="349" t="s">
        <v>2112</v>
      </c>
      <c r="Q222" s="349" t="s">
        <v>2113</v>
      </c>
      <c r="R222" s="349"/>
      <c r="S222" s="349"/>
      <c r="T222" s="349" t="s">
        <v>2110</v>
      </c>
      <c r="U222" s="349" t="s">
        <v>256</v>
      </c>
    </row>
    <row r="223" spans="12:21" x14ac:dyDescent="0.25">
      <c r="L223" s="349" t="s">
        <v>2114</v>
      </c>
      <c r="M223" s="349" t="s">
        <v>2115</v>
      </c>
      <c r="N223" s="349" t="s">
        <v>2116</v>
      </c>
      <c r="O223" s="349" t="s">
        <v>2117</v>
      </c>
      <c r="P223" s="349" t="s">
        <v>2118</v>
      </c>
      <c r="Q223" s="349" t="s">
        <v>2119</v>
      </c>
      <c r="R223" s="349"/>
      <c r="S223" s="349"/>
      <c r="T223" s="349" t="s">
        <v>2114</v>
      </c>
      <c r="U223" s="349" t="s">
        <v>256</v>
      </c>
    </row>
    <row r="224" spans="12:21" x14ac:dyDescent="0.25">
      <c r="L224" s="349" t="s">
        <v>2120</v>
      </c>
      <c r="M224" s="349" t="s">
        <v>2121</v>
      </c>
      <c r="N224" s="349" t="s">
        <v>2122</v>
      </c>
      <c r="O224" s="349" t="s">
        <v>2123</v>
      </c>
      <c r="P224" s="349" t="s">
        <v>2124</v>
      </c>
      <c r="Q224" s="349" t="s">
        <v>2125</v>
      </c>
      <c r="R224" s="349"/>
      <c r="S224" s="349"/>
      <c r="T224" s="349" t="s">
        <v>2120</v>
      </c>
      <c r="U224" s="350" t="s">
        <v>260</v>
      </c>
    </row>
    <row r="225" spans="12:21" x14ac:dyDescent="0.25">
      <c r="L225" s="349" t="s">
        <v>2126</v>
      </c>
      <c r="M225" s="349" t="s">
        <v>2127</v>
      </c>
      <c r="N225" s="349" t="s">
        <v>2128</v>
      </c>
      <c r="O225" s="349" t="s">
        <v>2129</v>
      </c>
      <c r="P225" s="349" t="s">
        <v>2130</v>
      </c>
      <c r="Q225" s="349" t="s">
        <v>2131</v>
      </c>
      <c r="R225" s="349"/>
      <c r="S225" s="349"/>
      <c r="T225" s="349" t="s">
        <v>2126</v>
      </c>
      <c r="U225" s="349" t="s">
        <v>256</v>
      </c>
    </row>
    <row r="226" spans="12:21" x14ac:dyDescent="0.25">
      <c r="L226" s="349" t="s">
        <v>2132</v>
      </c>
      <c r="M226" s="349" t="s">
        <v>2133</v>
      </c>
      <c r="N226" s="349" t="s">
        <v>2133</v>
      </c>
      <c r="O226" s="349" t="s">
        <v>2133</v>
      </c>
      <c r="P226" s="349" t="s">
        <v>2134</v>
      </c>
      <c r="Q226" s="349" t="s">
        <v>2135</v>
      </c>
      <c r="R226" s="349"/>
      <c r="S226" s="349"/>
      <c r="T226" s="349" t="s">
        <v>2132</v>
      </c>
      <c r="U226" s="349" t="s">
        <v>256</v>
      </c>
    </row>
    <row r="227" spans="12:21" x14ac:dyDescent="0.25">
      <c r="L227" s="349" t="s">
        <v>2136</v>
      </c>
      <c r="M227" s="349" t="s">
        <v>2137</v>
      </c>
      <c r="N227" s="349" t="s">
        <v>2138</v>
      </c>
      <c r="O227" s="349" t="s">
        <v>2139</v>
      </c>
      <c r="P227" s="349" t="s">
        <v>2140</v>
      </c>
      <c r="Q227" s="349" t="s">
        <v>2141</v>
      </c>
      <c r="R227" s="349"/>
      <c r="S227" s="349"/>
      <c r="T227" s="349" t="s">
        <v>2136</v>
      </c>
      <c r="U227" s="349" t="s">
        <v>256</v>
      </c>
    </row>
    <row r="228" spans="12:21" x14ac:dyDescent="0.25">
      <c r="L228" s="349" t="s">
        <v>2142</v>
      </c>
      <c r="M228" s="349" t="s">
        <v>2143</v>
      </c>
      <c r="N228" s="349" t="s">
        <v>2144</v>
      </c>
      <c r="O228" s="349" t="s">
        <v>2143</v>
      </c>
      <c r="P228" s="349" t="s">
        <v>2145</v>
      </c>
      <c r="Q228" s="349" t="s">
        <v>2146</v>
      </c>
      <c r="R228" s="349"/>
      <c r="S228" s="349"/>
      <c r="T228" s="349" t="s">
        <v>2142</v>
      </c>
      <c r="U228" s="350" t="s">
        <v>256</v>
      </c>
    </row>
    <row r="229" spans="12:21" x14ac:dyDescent="0.25">
      <c r="L229" s="349" t="s">
        <v>2147</v>
      </c>
      <c r="M229" s="349" t="s">
        <v>2148</v>
      </c>
      <c r="N229" s="349" t="s">
        <v>2148</v>
      </c>
      <c r="O229" s="349" t="s">
        <v>2149</v>
      </c>
      <c r="P229" s="349" t="s">
        <v>2150</v>
      </c>
      <c r="Q229" s="349" t="s">
        <v>2151</v>
      </c>
      <c r="R229" s="349"/>
      <c r="S229" s="349"/>
      <c r="T229" s="349" t="s">
        <v>2147</v>
      </c>
      <c r="U229" s="349" t="s">
        <v>256</v>
      </c>
    </row>
    <row r="230" spans="12:21" x14ac:dyDescent="0.25">
      <c r="L230" s="349" t="s">
        <v>2152</v>
      </c>
      <c r="M230" s="349" t="s">
        <v>2153</v>
      </c>
      <c r="N230" s="349" t="s">
        <v>2154</v>
      </c>
      <c r="O230" s="349" t="s">
        <v>2155</v>
      </c>
      <c r="P230" s="349" t="s">
        <v>2156</v>
      </c>
      <c r="Q230" s="349" t="s">
        <v>2157</v>
      </c>
      <c r="R230" s="349"/>
      <c r="S230" s="349"/>
      <c r="T230" s="349" t="s">
        <v>2152</v>
      </c>
      <c r="U230" s="349" t="s">
        <v>256</v>
      </c>
    </row>
    <row r="231" spans="12:21" x14ac:dyDescent="0.25">
      <c r="L231" s="349" t="s">
        <v>2158</v>
      </c>
      <c r="M231" s="349" t="s">
        <v>2159</v>
      </c>
      <c r="N231" s="349" t="s">
        <v>2159</v>
      </c>
      <c r="O231" s="349" t="s">
        <v>2159</v>
      </c>
      <c r="P231" s="349" t="s">
        <v>2160</v>
      </c>
      <c r="Q231" s="349" t="s">
        <v>2161</v>
      </c>
      <c r="R231" s="349"/>
      <c r="S231" s="349"/>
      <c r="T231" s="349" t="s">
        <v>2158</v>
      </c>
      <c r="U231" s="349" t="s">
        <v>257</v>
      </c>
    </row>
    <row r="232" spans="12:21" x14ac:dyDescent="0.25">
      <c r="L232" s="349" t="s">
        <v>2162</v>
      </c>
      <c r="M232" s="349" t="s">
        <v>2163</v>
      </c>
      <c r="N232" s="349" t="s">
        <v>2164</v>
      </c>
      <c r="O232" s="349" t="s">
        <v>2165</v>
      </c>
      <c r="P232" s="349" t="s">
        <v>2166</v>
      </c>
      <c r="Q232" s="349" t="s">
        <v>2167</v>
      </c>
      <c r="R232" s="349"/>
      <c r="S232" s="349"/>
      <c r="T232" s="349" t="s">
        <v>2162</v>
      </c>
      <c r="U232" s="349" t="s">
        <v>256</v>
      </c>
    </row>
    <row r="233" spans="12:21" x14ac:dyDescent="0.25">
      <c r="L233" s="349" t="s">
        <v>2168</v>
      </c>
      <c r="M233" s="349" t="s">
        <v>2169</v>
      </c>
      <c r="N233" s="349" t="s">
        <v>2170</v>
      </c>
      <c r="O233" s="349" t="s">
        <v>2171</v>
      </c>
      <c r="P233" s="349" t="s">
        <v>2172</v>
      </c>
      <c r="Q233" s="349" t="s">
        <v>2173</v>
      </c>
      <c r="R233" s="349"/>
      <c r="S233" s="349"/>
      <c r="T233" s="349" t="s">
        <v>2168</v>
      </c>
      <c r="U233" s="350" t="s">
        <v>259</v>
      </c>
    </row>
    <row r="234" spans="12:21" x14ac:dyDescent="0.25">
      <c r="L234" s="349" t="s">
        <v>2174</v>
      </c>
      <c r="M234" s="349" t="s">
        <v>2175</v>
      </c>
      <c r="N234" s="349" t="s">
        <v>2176</v>
      </c>
      <c r="O234" s="349" t="s">
        <v>2177</v>
      </c>
      <c r="P234" s="349" t="s">
        <v>2178</v>
      </c>
      <c r="Q234" s="349" t="s">
        <v>2179</v>
      </c>
      <c r="R234" s="349"/>
      <c r="S234" s="349"/>
      <c r="T234" s="349" t="s">
        <v>2174</v>
      </c>
      <c r="U234" s="349" t="s">
        <v>256</v>
      </c>
    </row>
    <row r="235" spans="12:21" x14ac:dyDescent="0.25">
      <c r="L235" s="349" t="s">
        <v>2180</v>
      </c>
      <c r="M235" s="349" t="s">
        <v>2181</v>
      </c>
      <c r="N235" s="349" t="s">
        <v>2182</v>
      </c>
      <c r="O235" s="349" t="s">
        <v>2183</v>
      </c>
      <c r="P235" s="349" t="s">
        <v>2184</v>
      </c>
      <c r="Q235" s="349" t="s">
        <v>2185</v>
      </c>
      <c r="R235" s="349"/>
      <c r="S235" s="349"/>
      <c r="T235" s="349" t="s">
        <v>2180</v>
      </c>
      <c r="U235" s="349" t="s">
        <v>256</v>
      </c>
    </row>
    <row r="236" spans="12:21" x14ac:dyDescent="0.25">
      <c r="L236" s="349" t="s">
        <v>2186</v>
      </c>
      <c r="M236" s="349" t="s">
        <v>2187</v>
      </c>
      <c r="N236" s="349" t="s">
        <v>2188</v>
      </c>
      <c r="O236" s="349" t="s">
        <v>2189</v>
      </c>
      <c r="P236" s="349" t="s">
        <v>2190</v>
      </c>
      <c r="Q236" s="349" t="s">
        <v>2191</v>
      </c>
      <c r="R236" s="349"/>
      <c r="S236" s="349"/>
      <c r="T236" s="349" t="s">
        <v>2186</v>
      </c>
      <c r="U236" s="349" t="s">
        <v>257</v>
      </c>
    </row>
    <row r="237" spans="12:21" x14ac:dyDescent="0.25">
      <c r="L237" s="349" t="s">
        <v>2192</v>
      </c>
      <c r="M237" s="349" t="s">
        <v>2193</v>
      </c>
      <c r="N237" s="349" t="s">
        <v>2194</v>
      </c>
      <c r="O237" s="349" t="s">
        <v>2195</v>
      </c>
      <c r="P237" s="349" t="s">
        <v>2196</v>
      </c>
      <c r="Q237" s="349" t="s">
        <v>2197</v>
      </c>
      <c r="R237" s="349"/>
      <c r="S237" s="349"/>
      <c r="T237" s="349" t="s">
        <v>2192</v>
      </c>
      <c r="U237" s="350" t="s">
        <v>256</v>
      </c>
    </row>
    <row r="238" spans="12:21" x14ac:dyDescent="0.25">
      <c r="L238" s="349" t="s">
        <v>2198</v>
      </c>
      <c r="M238" s="349" t="s">
        <v>2199</v>
      </c>
      <c r="N238" s="349" t="s">
        <v>2200</v>
      </c>
      <c r="O238" s="349" t="s">
        <v>2201</v>
      </c>
      <c r="P238" s="349" t="s">
        <v>2202</v>
      </c>
      <c r="Q238" s="349" t="s">
        <v>2203</v>
      </c>
      <c r="R238" s="349"/>
      <c r="S238" s="349"/>
      <c r="T238" s="349" t="s">
        <v>2198</v>
      </c>
      <c r="U238" s="349" t="s">
        <v>257</v>
      </c>
    </row>
    <row r="239" spans="12:21" x14ac:dyDescent="0.25">
      <c r="L239" s="349" t="s">
        <v>2204</v>
      </c>
      <c r="M239" s="349" t="s">
        <v>2205</v>
      </c>
      <c r="N239" s="349" t="s">
        <v>2205</v>
      </c>
      <c r="O239" s="349" t="s">
        <v>2205</v>
      </c>
      <c r="P239" s="349" t="s">
        <v>2206</v>
      </c>
      <c r="Q239" s="349" t="s">
        <v>2207</v>
      </c>
      <c r="R239" s="349"/>
      <c r="S239" s="349"/>
      <c r="T239" s="349" t="s">
        <v>2204</v>
      </c>
      <c r="U239" s="349" t="s">
        <v>256</v>
      </c>
    </row>
    <row r="240" spans="12:21" x14ac:dyDescent="0.25">
      <c r="L240" s="349" t="s">
        <v>2208</v>
      </c>
      <c r="M240" s="349" t="s">
        <v>2209</v>
      </c>
      <c r="N240" s="349" t="s">
        <v>2209</v>
      </c>
      <c r="O240" s="349" t="s">
        <v>2209</v>
      </c>
      <c r="P240" s="349" t="s">
        <v>2210</v>
      </c>
      <c r="Q240" s="349" t="s">
        <v>2211</v>
      </c>
      <c r="R240" s="349"/>
      <c r="S240" s="349"/>
      <c r="T240" s="349" t="s">
        <v>2208</v>
      </c>
      <c r="U240" s="349" t="s">
        <v>256</v>
      </c>
    </row>
    <row r="241" spans="12:21" x14ac:dyDescent="0.25">
      <c r="L241" s="349" t="s">
        <v>2212</v>
      </c>
      <c r="M241" s="349" t="s">
        <v>2213</v>
      </c>
      <c r="N241" s="349" t="s">
        <v>2214</v>
      </c>
      <c r="O241" s="349" t="s">
        <v>2215</v>
      </c>
      <c r="P241" s="349" t="s">
        <v>2216</v>
      </c>
      <c r="Q241" s="349" t="s">
        <v>2217</v>
      </c>
      <c r="R241" s="349"/>
      <c r="S241" s="349"/>
      <c r="T241" s="349" t="s">
        <v>2212</v>
      </c>
      <c r="U241" s="349" t="s">
        <v>258</v>
      </c>
    </row>
    <row r="242" spans="12:21" x14ac:dyDescent="0.25">
      <c r="L242" s="349" t="s">
        <v>2218</v>
      </c>
      <c r="M242" s="349" t="s">
        <v>2219</v>
      </c>
      <c r="N242" s="349" t="s">
        <v>2219</v>
      </c>
      <c r="O242" s="349" t="s">
        <v>2219</v>
      </c>
      <c r="P242" s="349" t="s">
        <v>2220</v>
      </c>
      <c r="Q242" s="349" t="s">
        <v>2221</v>
      </c>
      <c r="R242" s="349"/>
      <c r="S242" s="349"/>
      <c r="T242" s="349" t="s">
        <v>2218</v>
      </c>
      <c r="U242" s="349" t="s">
        <v>256</v>
      </c>
    </row>
    <row r="243" spans="12:21" x14ac:dyDescent="0.25">
      <c r="L243" s="349" t="s">
        <v>2222</v>
      </c>
      <c r="M243" s="349" t="s">
        <v>2223</v>
      </c>
      <c r="N243" s="349" t="s">
        <v>2224</v>
      </c>
      <c r="O243" s="349" t="s">
        <v>2223</v>
      </c>
      <c r="P243" s="349" t="s">
        <v>2225</v>
      </c>
      <c r="Q243" s="349" t="s">
        <v>2226</v>
      </c>
      <c r="R243" s="349"/>
      <c r="S243" s="349"/>
      <c r="T243" s="349" t="s">
        <v>2222</v>
      </c>
      <c r="U243" s="349" t="s">
        <v>260</v>
      </c>
    </row>
    <row r="244" spans="12:21" x14ac:dyDescent="0.25">
      <c r="L244" s="349" t="s">
        <v>2227</v>
      </c>
      <c r="M244" s="349" t="s">
        <v>2228</v>
      </c>
      <c r="N244" s="349" t="s">
        <v>2229</v>
      </c>
      <c r="O244" s="349" t="s">
        <v>2230</v>
      </c>
      <c r="P244" s="349" t="s">
        <v>2231</v>
      </c>
      <c r="Q244" s="349" t="s">
        <v>2232</v>
      </c>
      <c r="R244" s="349"/>
      <c r="S244" s="349"/>
      <c r="T244" s="349" t="s">
        <v>2227</v>
      </c>
      <c r="U244" s="349" t="s">
        <v>256</v>
      </c>
    </row>
    <row r="245" spans="12:21" x14ac:dyDescent="0.25">
      <c r="L245" s="349" t="s">
        <v>2233</v>
      </c>
      <c r="M245" s="349" t="s">
        <v>2234</v>
      </c>
      <c r="N245" s="349" t="s">
        <v>2235</v>
      </c>
      <c r="O245" s="349" t="s">
        <v>2234</v>
      </c>
      <c r="P245" s="349" t="s">
        <v>2236</v>
      </c>
      <c r="Q245" s="349" t="s">
        <v>2237</v>
      </c>
      <c r="R245" s="349"/>
      <c r="S245" s="349"/>
      <c r="T245" s="349" t="s">
        <v>2233</v>
      </c>
      <c r="U245" s="349" t="s">
        <v>256</v>
      </c>
    </row>
    <row r="246" spans="12:21" x14ac:dyDescent="0.25">
      <c r="L246" s="349" t="s">
        <v>2238</v>
      </c>
      <c r="M246" s="349" t="s">
        <v>2239</v>
      </c>
      <c r="N246" s="349" t="s">
        <v>2239</v>
      </c>
      <c r="O246" s="349" t="s">
        <v>2239</v>
      </c>
      <c r="P246" s="349" t="s">
        <v>2240</v>
      </c>
      <c r="Q246" s="349" t="s">
        <v>2241</v>
      </c>
      <c r="R246" s="349"/>
      <c r="S246" s="349"/>
      <c r="T246" s="349" t="s">
        <v>2238</v>
      </c>
      <c r="U246" s="349" t="s">
        <v>256</v>
      </c>
    </row>
    <row r="247" spans="12:21" x14ac:dyDescent="0.25">
      <c r="L247" s="349" t="s">
        <v>2242</v>
      </c>
      <c r="M247" s="349" t="s">
        <v>295</v>
      </c>
      <c r="N247" s="349" t="s">
        <v>295</v>
      </c>
      <c r="O247" s="349" t="s">
        <v>295</v>
      </c>
      <c r="P247" s="349" t="s">
        <v>295</v>
      </c>
      <c r="Q247" s="349" t="s">
        <v>295</v>
      </c>
      <c r="R247" s="349" t="s">
        <v>295</v>
      </c>
      <c r="S247" s="349" t="s">
        <v>295</v>
      </c>
      <c r="T247" s="349" t="s">
        <v>2242</v>
      </c>
      <c r="U247" s="350" t="s">
        <v>256</v>
      </c>
    </row>
    <row r="248" spans="12:21" x14ac:dyDescent="0.25">
      <c r="L248" s="349"/>
      <c r="R248" s="349"/>
      <c r="S248" s="349"/>
      <c r="T248" s="349"/>
      <c r="U248" s="349"/>
    </row>
    <row r="249" spans="12:21" x14ac:dyDescent="0.25">
      <c r="L249" s="349"/>
      <c r="R249" s="349"/>
      <c r="S249" s="349"/>
      <c r="T249" s="349"/>
      <c r="U249" s="349"/>
    </row>
    <row r="250" spans="12:21" x14ac:dyDescent="0.25">
      <c r="L250" s="349"/>
      <c r="R250" s="349"/>
      <c r="S250" s="349"/>
      <c r="T250" s="349"/>
      <c r="U250" s="349"/>
    </row>
    <row r="251" spans="12:21" x14ac:dyDescent="0.25">
      <c r="L251" s="349"/>
      <c r="R251" s="349"/>
      <c r="S251" s="349"/>
      <c r="T251" s="349"/>
      <c r="U251" s="34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804B4-7DCE-4FAE-8B1C-EA7305112F9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3" customWidth="1"/>
    <col min="2" max="2" width="2.3984375" style="363" customWidth="1"/>
    <col min="3" max="3" width="58" style="363" customWidth="1"/>
    <col min="4" max="4" width="7.69921875" style="363" customWidth="1"/>
    <col min="5" max="6" width="7.69921875" style="363"/>
    <col min="7" max="7" width="9.59765625" style="363" customWidth="1"/>
    <col min="8" max="8" width="3.69921875" style="363" customWidth="1"/>
    <col min="9" max="9" width="5.69921875" style="363" customWidth="1"/>
    <col min="10" max="16384" width="7.69921875" style="363"/>
  </cols>
  <sheetData>
    <row r="1" spans="1:18" ht="29.25" customHeight="1" x14ac:dyDescent="0.3">
      <c r="A1" s="360"/>
      <c r="B1" s="361"/>
      <c r="C1" s="361"/>
      <c r="D1" s="361"/>
      <c r="E1" s="362"/>
      <c r="F1" s="362"/>
      <c r="G1" s="362"/>
      <c r="H1" s="362"/>
      <c r="I1" s="362"/>
      <c r="J1" s="362"/>
      <c r="K1" s="362"/>
      <c r="L1" s="362"/>
      <c r="M1" s="362"/>
      <c r="N1" s="362"/>
      <c r="O1" s="362"/>
      <c r="P1" s="362"/>
      <c r="Q1" s="362"/>
      <c r="R1" s="362"/>
    </row>
    <row r="2" spans="1:18" ht="23.4" thickBot="1" x14ac:dyDescent="0.45">
      <c r="A2" s="361"/>
      <c r="B2" s="361"/>
      <c r="C2" s="364"/>
      <c r="D2" s="361"/>
      <c r="E2" s="362"/>
      <c r="F2" s="362"/>
      <c r="G2" s="361"/>
      <c r="H2" s="362"/>
      <c r="I2" s="362"/>
      <c r="J2" s="362"/>
      <c r="K2" s="362"/>
      <c r="L2" s="362"/>
      <c r="M2" s="362"/>
      <c r="N2" s="362"/>
      <c r="O2" s="362"/>
      <c r="P2" s="362"/>
      <c r="Q2" s="362"/>
      <c r="R2" s="362"/>
    </row>
    <row r="3" spans="1:18" ht="15.6" x14ac:dyDescent="0.3">
      <c r="A3" s="361"/>
      <c r="B3" s="361"/>
      <c r="C3" s="361"/>
      <c r="D3" s="361"/>
      <c r="F3" s="361"/>
      <c r="G3" s="365" t="s">
        <v>2243</v>
      </c>
      <c r="H3" s="366"/>
      <c r="I3" s="367"/>
      <c r="J3" s="362"/>
      <c r="K3" s="362"/>
      <c r="L3" s="362"/>
      <c r="M3" s="362"/>
      <c r="N3" s="362"/>
      <c r="O3" s="362"/>
      <c r="P3" s="362"/>
      <c r="Q3" s="362"/>
      <c r="R3" s="362"/>
    </row>
    <row r="4" spans="1:18" ht="63" customHeight="1" thickBot="1" x14ac:dyDescent="0.3">
      <c r="A4" s="361"/>
      <c r="B4" s="361"/>
      <c r="C4" s="368" t="str">
        <f>HLOOKUP(Introduction!$G$4,Key!A:G,3,FALSE)</f>
        <v>Joint Monitoring Programme for Water Supply, Sanitation and Hygiene</v>
      </c>
      <c r="D4" s="361"/>
      <c r="E4" s="369"/>
      <c r="F4" s="362"/>
      <c r="G4" s="370" t="str">
        <f>+VLOOKUP(Introduction!$G$8,ISO3language,2,FALSE)</f>
        <v>English</v>
      </c>
      <c r="H4" s="371"/>
      <c r="I4" s="372"/>
      <c r="J4" s="362"/>
      <c r="K4" s="362"/>
      <c r="L4" s="362"/>
      <c r="M4" s="362"/>
      <c r="N4" s="362"/>
      <c r="O4" s="362"/>
      <c r="P4" s="362"/>
      <c r="Q4" s="362"/>
      <c r="R4" s="362"/>
    </row>
    <row r="5" spans="1:18" ht="10.5" customHeight="1" x14ac:dyDescent="0.25">
      <c r="A5" s="361"/>
      <c r="B5" s="361"/>
      <c r="C5" s="373"/>
      <c r="D5" s="361"/>
      <c r="E5" s="369"/>
      <c r="F5" s="362"/>
      <c r="G5" s="361"/>
      <c r="H5" s="362"/>
      <c r="I5" s="362"/>
      <c r="J5" s="362"/>
      <c r="K5" s="362"/>
      <c r="L5" s="362"/>
      <c r="M5" s="362"/>
      <c r="N5" s="362"/>
      <c r="O5" s="362"/>
      <c r="P5" s="362"/>
      <c r="Q5" s="362"/>
      <c r="R5" s="362"/>
    </row>
    <row r="6" spans="1:18" ht="44.25" customHeight="1" x14ac:dyDescent="0.25">
      <c r="A6" s="361"/>
      <c r="B6" s="361"/>
      <c r="C6" s="374" t="str">
        <f>HLOOKUP(Introduction!$G$4,Key!A:G,4,FALSE)</f>
        <v>Estimates on water, sanitation, hygiene in schools</v>
      </c>
      <c r="D6" s="362"/>
      <c r="E6" s="362"/>
      <c r="F6" s="362"/>
      <c r="G6" s="362"/>
      <c r="H6" s="362"/>
      <c r="I6" s="362"/>
      <c r="J6" s="362"/>
      <c r="K6" s="362"/>
      <c r="L6" s="362"/>
      <c r="M6" s="362"/>
      <c r="N6" s="362"/>
      <c r="O6" s="362"/>
      <c r="P6" s="362"/>
      <c r="Q6" s="362"/>
      <c r="R6" s="362"/>
    </row>
    <row r="7" spans="1:18" ht="52.5" customHeight="1" x14ac:dyDescent="0.4">
      <c r="A7" s="361"/>
      <c r="B7" s="361"/>
      <c r="C7" s="404" t="str">
        <f>IF($G$4="English",VLOOKUP($G$8,Key!$L$2:$S$247,2,FALSE),IF($G$4="Spanish",VLOOKUP($G$8,Key!$L$2:$S$247,4,FALSE),IF($G$4="French",VLOOKUP($G$8,Key!$L$2:$S$247,3,FALSE),IF($G$4="Russian",VLOOKUP($G$8,Key!$L$2:$S$247,5,FALSE),IF($G$4="Arabic",VLOOKUP($G$8,Key!$L$2:$S$247,6,FALSE),IF($G$4="Other",VLOOKUP($G$8,Key!$L$2:$S$247,7,FALSE)))))))</f>
        <v>Croatia</v>
      </c>
      <c r="D7" s="362"/>
      <c r="E7" s="362"/>
      <c r="F7" s="362"/>
      <c r="G7" s="375" t="s">
        <v>2244</v>
      </c>
      <c r="H7" s="375"/>
      <c r="I7" s="375"/>
      <c r="J7" s="362"/>
      <c r="K7" s="362"/>
      <c r="L7" s="362"/>
      <c r="M7" s="362"/>
      <c r="N7" s="362"/>
      <c r="O7" s="362"/>
      <c r="P7" s="362"/>
      <c r="Q7" s="362"/>
      <c r="R7" s="362"/>
    </row>
    <row r="8" spans="1:18" ht="15" x14ac:dyDescent="0.25">
      <c r="A8" s="361"/>
      <c r="B8" s="361"/>
      <c r="C8" s="405"/>
      <c r="D8" s="362"/>
      <c r="E8" s="362"/>
      <c r="F8" s="362"/>
      <c r="G8" s="376" t="s">
        <v>1181</v>
      </c>
      <c r="H8" s="376"/>
      <c r="I8" s="376"/>
      <c r="J8" s="362"/>
      <c r="K8" s="362"/>
      <c r="L8" s="362"/>
      <c r="M8" s="362"/>
      <c r="N8" s="362"/>
      <c r="O8" s="362"/>
      <c r="P8" s="362"/>
      <c r="Q8" s="362"/>
      <c r="R8" s="362"/>
    </row>
    <row r="9" spans="1:18" ht="15.6" x14ac:dyDescent="0.3">
      <c r="A9" s="361"/>
      <c r="B9" s="361"/>
      <c r="C9" s="377" t="str">
        <f>HLOOKUP(Introduction!$G$4,Key!A:G,6,FALSE)</f>
        <v>Updated September 2026</v>
      </c>
      <c r="D9" s="362"/>
      <c r="E9" s="362"/>
      <c r="F9" s="362"/>
      <c r="G9" s="362"/>
      <c r="H9" s="362"/>
      <c r="I9" s="362"/>
      <c r="J9" s="362"/>
      <c r="K9" s="362"/>
      <c r="L9" s="362"/>
      <c r="M9" s="362"/>
      <c r="N9" s="362"/>
      <c r="O9" s="362"/>
      <c r="P9" s="362"/>
      <c r="Q9" s="362"/>
      <c r="R9" s="362"/>
    </row>
    <row r="10" spans="1:18" ht="15" x14ac:dyDescent="0.25">
      <c r="A10" s="361"/>
      <c r="B10" s="361"/>
      <c r="C10" s="378"/>
      <c r="D10" s="362"/>
      <c r="E10" s="362"/>
      <c r="F10" s="362"/>
      <c r="G10" s="362"/>
      <c r="H10" s="362"/>
      <c r="I10" s="362"/>
      <c r="J10" s="362"/>
      <c r="K10" s="362"/>
      <c r="L10" s="362"/>
      <c r="M10" s="362"/>
      <c r="N10" s="362"/>
      <c r="O10" s="362"/>
      <c r="P10" s="362"/>
      <c r="Q10" s="362"/>
      <c r="R10" s="362"/>
    </row>
    <row r="11" spans="1:18" ht="15.9" customHeight="1" x14ac:dyDescent="0.25">
      <c r="A11" s="361"/>
      <c r="C11" s="379" t="str">
        <f>HLOOKUP(Introduction!$G$4,Key!A:G,7,FALSE)</f>
        <v xml:space="preserve">Follow the links below to find the following information: </v>
      </c>
      <c r="D11" s="362"/>
      <c r="E11" s="361"/>
      <c r="F11" s="362"/>
      <c r="G11" s="362"/>
      <c r="H11" s="362"/>
      <c r="I11" s="362"/>
      <c r="J11" s="362"/>
      <c r="K11" s="362"/>
      <c r="L11" s="362"/>
      <c r="M11" s="362"/>
      <c r="N11" s="362"/>
      <c r="O11" s="362"/>
      <c r="P11" s="362"/>
      <c r="Q11" s="362"/>
      <c r="R11" s="362"/>
    </row>
    <row r="12" spans="1:18" ht="9" customHeight="1" x14ac:dyDescent="0.25">
      <c r="A12" s="361"/>
      <c r="B12" s="362"/>
      <c r="C12" s="380"/>
      <c r="D12" s="362"/>
      <c r="E12" s="361"/>
      <c r="F12" s="362"/>
      <c r="G12" s="362"/>
      <c r="H12" s="362"/>
      <c r="I12" s="362"/>
      <c r="J12" s="362"/>
      <c r="K12" s="362"/>
      <c r="L12" s="362"/>
      <c r="M12" s="362"/>
      <c r="N12" s="362"/>
      <c r="O12" s="362"/>
      <c r="P12" s="362"/>
      <c r="Q12" s="362"/>
      <c r="R12" s="362"/>
    </row>
    <row r="13" spans="1:18" ht="24.9" customHeight="1" x14ac:dyDescent="0.3">
      <c r="A13" s="361"/>
      <c r="B13" s="362"/>
      <c r="C13" s="381" t="str">
        <f>HLOOKUP(Introduction!$G$4,Key!A:G,8,FALSE)</f>
        <v>JMP Estimates:</v>
      </c>
      <c r="D13" s="362"/>
      <c r="E13" s="361"/>
      <c r="F13" s="362"/>
      <c r="G13" s="362"/>
      <c r="H13" s="362"/>
      <c r="I13" s="362"/>
      <c r="J13" s="362"/>
      <c r="K13" s="362"/>
      <c r="L13" s="362"/>
      <c r="M13" s="362"/>
      <c r="N13" s="362"/>
      <c r="O13" s="362"/>
      <c r="P13" s="362"/>
      <c r="Q13" s="362"/>
      <c r="R13" s="362"/>
    </row>
    <row r="14" spans="1:18" ht="21.9" customHeight="1" x14ac:dyDescent="0.25">
      <c r="A14" s="361"/>
      <c r="B14" s="382"/>
      <c r="C14" s="383" t="str">
        <f>HLOOKUP(Introduction!$G$4,Key!A:G,9,FALSE)</f>
        <v>WASH ladders for schools</v>
      </c>
      <c r="D14" s="362"/>
      <c r="E14" s="361"/>
      <c r="F14" s="362"/>
      <c r="G14" s="362"/>
      <c r="H14" s="362"/>
      <c r="I14" s="362"/>
      <c r="J14" s="362"/>
      <c r="K14" s="362"/>
      <c r="L14" s="362"/>
      <c r="M14" s="362"/>
      <c r="N14" s="362"/>
      <c r="O14" s="362"/>
      <c r="P14" s="362"/>
      <c r="Q14" s="362"/>
      <c r="R14" s="362"/>
    </row>
    <row r="15" spans="1:18" ht="15" x14ac:dyDescent="0.25">
      <c r="A15" s="361"/>
      <c r="B15" s="382"/>
      <c r="C15" s="384" t="str">
        <f>HLOOKUP(Introduction!$G$4,Key!A:G,10,FALSE)</f>
        <v>Trends in basic WASH in schools</v>
      </c>
      <c r="D15" s="362"/>
      <c r="E15" s="361"/>
      <c r="F15" s="362"/>
      <c r="G15" s="362"/>
      <c r="H15" s="362"/>
      <c r="I15" s="362"/>
      <c r="J15" s="362"/>
      <c r="K15" s="362"/>
      <c r="L15" s="362"/>
      <c r="M15" s="362"/>
      <c r="N15" s="362"/>
      <c r="O15" s="362"/>
      <c r="P15" s="362"/>
      <c r="Q15" s="362"/>
      <c r="R15" s="362"/>
    </row>
    <row r="16" spans="1:18" ht="15" x14ac:dyDescent="0.25">
      <c r="A16" s="361"/>
      <c r="B16" s="382"/>
      <c r="C16" s="383" t="str">
        <f>HLOOKUP(Introduction!$G$4,Key!A:G,11,FALSE)</f>
        <v>Estimates (2000-2025) for schools</v>
      </c>
      <c r="D16" s="362"/>
      <c r="E16" s="361"/>
      <c r="F16" s="362"/>
      <c r="G16" s="362"/>
      <c r="H16" s="362"/>
      <c r="I16" s="362"/>
      <c r="J16" s="362"/>
      <c r="K16" s="362"/>
      <c r="L16" s="362"/>
      <c r="M16" s="362"/>
      <c r="N16" s="362"/>
      <c r="O16" s="362"/>
      <c r="P16" s="362"/>
      <c r="Q16" s="362"/>
      <c r="R16" s="362"/>
    </row>
    <row r="17" spans="1:18" ht="26.1" customHeight="1" x14ac:dyDescent="0.25">
      <c r="A17" s="361"/>
      <c r="B17" s="361"/>
      <c r="C17" s="385"/>
      <c r="D17" s="362"/>
      <c r="E17" s="382"/>
      <c r="F17" s="362"/>
      <c r="G17" s="362"/>
      <c r="H17" s="362"/>
      <c r="I17" s="362"/>
      <c r="J17" s="362"/>
      <c r="K17" s="362"/>
      <c r="L17" s="362"/>
      <c r="M17" s="362"/>
      <c r="N17" s="362"/>
      <c r="O17" s="362"/>
      <c r="P17" s="362"/>
      <c r="Q17" s="362"/>
      <c r="R17" s="362"/>
    </row>
    <row r="18" spans="1:18" ht="15.6" x14ac:dyDescent="0.3">
      <c r="A18" s="361"/>
      <c r="B18" s="361"/>
      <c r="C18" s="386" t="str">
        <f>HLOOKUP(Introduction!$G$4,Key!A:G,12,FALSE)</f>
        <v>Data inputs:</v>
      </c>
      <c r="D18" s="362"/>
      <c r="E18" s="387"/>
      <c r="F18" s="362"/>
      <c r="G18" s="362"/>
      <c r="H18" s="362"/>
      <c r="I18" s="362"/>
      <c r="J18" s="362"/>
      <c r="K18" s="362"/>
      <c r="L18" s="362"/>
      <c r="M18" s="362"/>
      <c r="N18" s="362"/>
      <c r="O18" s="362"/>
      <c r="P18" s="362"/>
      <c r="Q18" s="362"/>
      <c r="R18" s="362"/>
    </row>
    <row r="19" spans="1:18" ht="15" x14ac:dyDescent="0.25">
      <c r="A19" s="361"/>
      <c r="B19" s="361"/>
      <c r="C19" s="388" t="str">
        <f>HLOOKUP(Introduction!$G$4,Key!A:G,13,FALSE)</f>
        <v>Data summary</v>
      </c>
      <c r="D19" s="362"/>
      <c r="E19" s="389"/>
      <c r="F19" s="362"/>
      <c r="G19" s="362"/>
      <c r="H19" s="362"/>
      <c r="I19" s="362"/>
      <c r="J19" s="362"/>
      <c r="K19" s="362"/>
      <c r="L19" s="362"/>
      <c r="M19" s="362"/>
      <c r="N19" s="362"/>
      <c r="O19" s="362"/>
      <c r="P19" s="362"/>
      <c r="Q19" s="362"/>
      <c r="R19" s="362"/>
    </row>
    <row r="20" spans="1:18" ht="15" x14ac:dyDescent="0.25">
      <c r="A20" s="361"/>
      <c r="B20" s="361"/>
      <c r="C20" s="390" t="str">
        <f>HLOOKUP(Introduction!$G$4,Key!A:G,14,FALSE)</f>
        <v>Water Data</v>
      </c>
      <c r="D20" s="362"/>
      <c r="E20" s="391"/>
      <c r="F20" s="362"/>
      <c r="G20" s="362"/>
      <c r="H20" s="362"/>
      <c r="I20" s="362"/>
      <c r="J20" s="362"/>
      <c r="K20" s="362"/>
      <c r="L20" s="362"/>
      <c r="M20" s="362"/>
      <c r="N20" s="362"/>
      <c r="O20" s="362"/>
      <c r="P20" s="362"/>
      <c r="Q20" s="362"/>
      <c r="R20" s="362"/>
    </row>
    <row r="21" spans="1:18" ht="15" x14ac:dyDescent="0.25">
      <c r="A21" s="361"/>
      <c r="B21" s="361"/>
      <c r="C21" s="392" t="str">
        <f>HLOOKUP(Introduction!$G$4,Key!A:G,15,FALSE)</f>
        <v>Sanitation Data</v>
      </c>
      <c r="D21" s="362"/>
      <c r="E21" s="393"/>
      <c r="F21" s="362"/>
      <c r="G21" s="362"/>
      <c r="H21" s="362"/>
      <c r="I21" s="362"/>
      <c r="J21" s="362"/>
      <c r="K21" s="362"/>
      <c r="L21" s="362"/>
      <c r="M21" s="362"/>
      <c r="N21" s="362"/>
      <c r="O21" s="362"/>
      <c r="P21" s="362"/>
      <c r="Q21" s="362"/>
      <c r="R21" s="362"/>
    </row>
    <row r="22" spans="1:18" ht="15" x14ac:dyDescent="0.25">
      <c r="A22" s="361"/>
      <c r="B22" s="361"/>
      <c r="C22" s="394" t="str">
        <f>HLOOKUP(Introduction!$G$4,Key!A:G,16,FALSE)</f>
        <v>Hygiene Data</v>
      </c>
      <c r="D22" s="362"/>
      <c r="E22" s="362"/>
      <c r="F22" s="362"/>
      <c r="G22" s="362"/>
      <c r="H22" s="362"/>
      <c r="I22" s="362"/>
      <c r="J22" s="362"/>
      <c r="K22" s="362"/>
      <c r="L22" s="362"/>
      <c r="M22" s="362"/>
      <c r="N22" s="362"/>
      <c r="O22" s="362"/>
      <c r="P22" s="362"/>
      <c r="Q22" s="362"/>
      <c r="R22" s="362"/>
    </row>
    <row r="23" spans="1:18" ht="15" x14ac:dyDescent="0.25">
      <c r="A23" s="361"/>
      <c r="B23" s="361"/>
      <c r="C23" s="388" t="str">
        <f>HLOOKUP(Introduction!$G$4,Key!A:G,17,FALSE)</f>
        <v>Population Data</v>
      </c>
      <c r="D23" s="362"/>
      <c r="E23" s="362"/>
      <c r="F23" s="362"/>
      <c r="G23" s="362"/>
      <c r="H23" s="362"/>
      <c r="I23" s="362"/>
      <c r="J23" s="362"/>
      <c r="K23" s="362"/>
      <c r="L23" s="362"/>
      <c r="M23" s="362"/>
      <c r="N23" s="362"/>
      <c r="O23" s="362"/>
      <c r="P23" s="362"/>
      <c r="Q23" s="362"/>
      <c r="R23" s="362"/>
    </row>
    <row r="24" spans="1:18" ht="15" x14ac:dyDescent="0.25">
      <c r="A24" s="361"/>
      <c r="B24" s="361"/>
      <c r="C24" s="395"/>
      <c r="D24" s="362"/>
      <c r="E24" s="362"/>
      <c r="F24" s="362"/>
      <c r="G24" s="362"/>
      <c r="H24" s="362"/>
      <c r="I24" s="362"/>
      <c r="J24" s="362"/>
      <c r="K24" s="362"/>
      <c r="L24" s="362"/>
      <c r="M24" s="362"/>
      <c r="N24" s="362"/>
      <c r="O24" s="362"/>
      <c r="P24" s="362"/>
      <c r="Q24" s="362"/>
      <c r="R24" s="362"/>
    </row>
    <row r="25" spans="1:18" ht="15.9" customHeight="1" x14ac:dyDescent="0.25">
      <c r="A25" s="396"/>
      <c r="B25" s="396"/>
      <c r="C25" s="397"/>
      <c r="D25" s="361"/>
      <c r="E25" s="362"/>
      <c r="F25" s="362"/>
      <c r="G25" s="362"/>
      <c r="H25" s="362"/>
      <c r="I25" s="362"/>
      <c r="J25" s="362"/>
      <c r="K25" s="362"/>
      <c r="L25" s="362"/>
      <c r="M25" s="362"/>
      <c r="N25" s="362"/>
      <c r="O25" s="362"/>
      <c r="P25" s="362"/>
      <c r="Q25" s="362"/>
      <c r="R25" s="362"/>
    </row>
    <row r="26" spans="1:18" ht="22.8" x14ac:dyDescent="0.25">
      <c r="A26" s="396"/>
      <c r="B26" s="396"/>
      <c r="C26" s="396"/>
      <c r="D26" s="361"/>
      <c r="E26" s="362"/>
      <c r="F26" s="362"/>
      <c r="G26" s="362"/>
      <c r="H26" s="362"/>
      <c r="I26" s="362"/>
      <c r="J26" s="362"/>
      <c r="K26" s="362"/>
      <c r="L26" s="362"/>
      <c r="M26" s="362"/>
      <c r="N26" s="362"/>
      <c r="O26" s="362"/>
      <c r="P26" s="362"/>
      <c r="Q26" s="362"/>
      <c r="R26" s="362"/>
    </row>
    <row r="27" spans="1:18" ht="15" x14ac:dyDescent="0.25">
      <c r="A27" s="398"/>
      <c r="B27" s="399"/>
      <c r="C27" s="400"/>
      <c r="D27" s="361"/>
      <c r="E27" s="362"/>
      <c r="F27" s="362"/>
      <c r="G27" s="362"/>
      <c r="H27" s="362"/>
      <c r="I27" s="362"/>
      <c r="J27" s="362"/>
      <c r="K27" s="362"/>
      <c r="L27" s="362"/>
      <c r="M27" s="362"/>
      <c r="N27" s="362"/>
      <c r="O27" s="362"/>
      <c r="P27" s="362"/>
      <c r="Q27" s="362"/>
      <c r="R27" s="362"/>
    </row>
    <row r="28" spans="1:18" ht="15" x14ac:dyDescent="0.25">
      <c r="A28" s="398"/>
      <c r="B28" s="399"/>
      <c r="C28" s="401"/>
      <c r="D28" s="361"/>
      <c r="E28" s="362"/>
      <c r="F28" s="362"/>
      <c r="G28" s="362"/>
      <c r="H28" s="362"/>
      <c r="I28" s="362"/>
      <c r="J28" s="362"/>
      <c r="K28" s="362"/>
      <c r="L28" s="362"/>
      <c r="M28" s="362"/>
      <c r="N28" s="362"/>
      <c r="O28" s="362"/>
      <c r="P28" s="362"/>
      <c r="Q28" s="362"/>
      <c r="R28" s="362"/>
    </row>
    <row r="29" spans="1:18" ht="15" x14ac:dyDescent="0.25">
      <c r="A29" s="398"/>
      <c r="B29" s="399"/>
      <c r="C29" s="402"/>
      <c r="D29" s="361"/>
      <c r="E29" s="362"/>
      <c r="F29" s="362"/>
      <c r="G29" s="362"/>
      <c r="H29" s="362"/>
      <c r="I29" s="362"/>
      <c r="J29" s="362"/>
      <c r="K29" s="362"/>
      <c r="L29" s="362"/>
      <c r="M29" s="362"/>
      <c r="N29" s="362"/>
      <c r="O29" s="362"/>
      <c r="P29" s="362"/>
      <c r="Q29" s="362"/>
      <c r="R29" s="362"/>
    </row>
    <row r="30" spans="1:18" ht="15" x14ac:dyDescent="0.25">
      <c r="A30" s="398"/>
      <c r="B30" s="399"/>
      <c r="C30" s="402"/>
      <c r="D30" s="361"/>
      <c r="E30" s="362"/>
      <c r="F30" s="362"/>
      <c r="G30" s="362"/>
      <c r="H30" s="362"/>
      <c r="I30" s="362"/>
      <c r="J30" s="362"/>
      <c r="K30" s="362"/>
      <c r="L30" s="362"/>
      <c r="M30" s="362"/>
      <c r="N30" s="362"/>
      <c r="O30" s="362"/>
      <c r="P30" s="362"/>
      <c r="Q30" s="362"/>
      <c r="R30" s="362"/>
    </row>
    <row r="31" spans="1:18" ht="15" x14ac:dyDescent="0.25">
      <c r="A31" s="398"/>
      <c r="B31" s="399"/>
      <c r="C31" s="402"/>
      <c r="D31" s="361"/>
      <c r="E31" s="362"/>
      <c r="F31" s="362"/>
      <c r="G31" s="362"/>
      <c r="H31" s="362"/>
      <c r="I31" s="362"/>
      <c r="J31" s="362"/>
      <c r="K31" s="362"/>
      <c r="L31" s="362"/>
      <c r="M31" s="362"/>
      <c r="N31" s="362"/>
      <c r="O31" s="362"/>
      <c r="P31" s="362"/>
      <c r="Q31" s="362"/>
      <c r="R31" s="362"/>
    </row>
    <row r="32" spans="1:18" ht="15" x14ac:dyDescent="0.25">
      <c r="A32" s="398"/>
      <c r="B32" s="399"/>
      <c r="C32" s="402"/>
      <c r="D32" s="361"/>
      <c r="E32" s="362"/>
      <c r="F32" s="362"/>
      <c r="G32" s="362"/>
      <c r="H32" s="362"/>
      <c r="I32" s="362"/>
      <c r="J32" s="362"/>
      <c r="K32" s="362"/>
      <c r="L32" s="362"/>
      <c r="M32" s="362"/>
      <c r="N32" s="362"/>
      <c r="O32" s="362"/>
      <c r="P32" s="362"/>
      <c r="Q32" s="362"/>
      <c r="R32" s="362"/>
    </row>
    <row r="33" spans="1:18" ht="15" x14ac:dyDescent="0.25">
      <c r="A33" s="398"/>
      <c r="B33" s="399"/>
      <c r="C33" s="402"/>
      <c r="D33" s="361"/>
      <c r="E33" s="362"/>
      <c r="F33" s="362"/>
      <c r="G33" s="362"/>
      <c r="H33" s="362"/>
      <c r="I33" s="362"/>
      <c r="J33" s="362"/>
      <c r="K33" s="362"/>
      <c r="L33" s="362"/>
      <c r="M33" s="362"/>
      <c r="N33" s="362"/>
      <c r="O33" s="362"/>
      <c r="P33" s="362"/>
      <c r="Q33" s="362"/>
      <c r="R33" s="362"/>
    </row>
    <row r="34" spans="1:18" ht="15" x14ac:dyDescent="0.25">
      <c r="A34" s="398"/>
      <c r="B34" s="399"/>
      <c r="D34" s="361"/>
      <c r="E34" s="362"/>
      <c r="F34" s="362"/>
      <c r="G34" s="362"/>
      <c r="H34" s="362"/>
      <c r="I34" s="362"/>
      <c r="J34" s="362"/>
      <c r="K34" s="362"/>
      <c r="L34" s="362"/>
      <c r="M34" s="362"/>
      <c r="N34" s="362"/>
      <c r="O34" s="362"/>
      <c r="P34" s="362"/>
      <c r="Q34" s="362"/>
      <c r="R34" s="362"/>
    </row>
    <row r="35" spans="1:18" ht="15" x14ac:dyDescent="0.25">
      <c r="A35" s="361"/>
      <c r="B35" s="361"/>
      <c r="C35" s="361"/>
      <c r="D35" s="361"/>
      <c r="E35" s="362"/>
      <c r="F35" s="362"/>
      <c r="G35" s="362"/>
      <c r="H35" s="362"/>
      <c r="I35" s="362"/>
      <c r="J35" s="362"/>
      <c r="K35" s="362"/>
      <c r="L35" s="362"/>
      <c r="M35" s="362"/>
      <c r="N35" s="362"/>
      <c r="O35" s="362"/>
      <c r="P35" s="362"/>
      <c r="Q35" s="362"/>
      <c r="R35" s="362"/>
    </row>
    <row r="36" spans="1:18" ht="15" x14ac:dyDescent="0.25">
      <c r="A36" s="361"/>
      <c r="B36" s="361"/>
      <c r="C36" s="361"/>
      <c r="D36" s="361"/>
      <c r="E36" s="362"/>
      <c r="F36" s="362"/>
      <c r="G36" s="362"/>
      <c r="H36" s="362"/>
      <c r="I36" s="362"/>
      <c r="J36" s="362"/>
      <c r="K36" s="362"/>
      <c r="L36" s="362"/>
      <c r="M36" s="362"/>
      <c r="N36" s="362"/>
      <c r="O36" s="362"/>
      <c r="P36" s="362"/>
      <c r="Q36" s="362"/>
      <c r="R36" s="362"/>
    </row>
    <row r="37" spans="1:18" ht="15" x14ac:dyDescent="0.25">
      <c r="A37" s="361"/>
      <c r="B37" s="361"/>
      <c r="C37" s="361"/>
      <c r="D37" s="361"/>
    </row>
    <row r="38" spans="1:18" ht="15" x14ac:dyDescent="0.25">
      <c r="A38" s="361"/>
      <c r="B38" s="361"/>
      <c r="C38" s="361"/>
      <c r="D38" s="361"/>
    </row>
    <row r="39" spans="1:18" ht="15" x14ac:dyDescent="0.25">
      <c r="A39" s="361"/>
      <c r="B39" s="361"/>
      <c r="C39" s="361"/>
      <c r="D39" s="361"/>
    </row>
    <row r="40" spans="1:18" ht="15" x14ac:dyDescent="0.25">
      <c r="A40" s="361"/>
      <c r="B40" s="361"/>
      <c r="C40" s="361"/>
      <c r="D40" s="361"/>
    </row>
    <row r="46" spans="1:18" x14ac:dyDescent="0.25">
      <c r="L46" s="40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118E3C26-37C7-4A7E-BE1D-3AA5F608F540}"/>
    <hyperlink ref="C19" location="'Data Summary'!A1" display="&quot;Data Summary&quot;" xr:uid="{97FA6F02-5B84-423C-B221-EA56BA3C2ED0}"/>
    <hyperlink ref="C20" location="'Water Data'!A1" display="&quot;Water Data&quot;" xr:uid="{85FCA0BC-BFF6-498F-BB71-26A37554B34C}"/>
    <hyperlink ref="C21" location="'Sanitation Data'!A1" display="&quot;Sanitation Data&quot;" xr:uid="{F7CEB042-B5A9-4C0F-A437-30448F1A0C40}"/>
    <hyperlink ref="C22" location="'Hygiene Data'!A1" display="&quot;Hygiene Data&quot;" xr:uid="{6D04E5F5-34EF-49D0-9EC5-CBF0F72315D7}"/>
    <hyperlink ref="C14" location="Ladders!A1" display="Ladders for the most recent estimates (&quot;Ladders&quot;)" xr:uid="{13A067B8-1CD7-4B43-BBF9-E09107C59CA7}"/>
    <hyperlink ref="C15" location="Charts!A1" display="Trends in basic water, sanitation and hygiene in schools" xr:uid="{F2E755F4-9DFA-4226-9CA2-EBEC01A757EA}"/>
    <hyperlink ref="C23" location="Population!A1" display="&quot;Population&quot;" xr:uid="{44AB79F3-F1C7-475B-89DA-22F016F850F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372C18A-942D-4CA8-A4F1-9FA74DE05E3C}">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BE0F2-9BAC-4637-AB1C-BAF6E2501178}">
  <sheetPr codeName="Sheet9">
    <tabColor rgb="FFEAEAEA"/>
  </sheetPr>
  <dimension ref="A1:AI488"/>
  <sheetViews>
    <sheetView workbookViewId="0"/>
  </sheetViews>
  <sheetFormatPr defaultColWidth="9" defaultRowHeight="13.2" x14ac:dyDescent="0.25"/>
  <cols>
    <col min="1" max="1" width="13.59765625" style="83" customWidth="1"/>
    <col min="2" max="2" width="7.5" style="111" customWidth="1"/>
    <col min="3" max="8" width="8.69921875" style="83" customWidth="1"/>
    <col min="9" max="9" width="9.296875" style="83" customWidth="1"/>
    <col min="10" max="10" width="13.296875" style="83" customWidth="1"/>
    <col min="11" max="11" width="7.5" style="83" customWidth="1"/>
    <col min="12" max="17" width="8.59765625" style="83" customWidth="1"/>
    <col min="18" max="18" width="6.5" style="83" customWidth="1"/>
    <col min="19" max="19" width="13.296875" style="83" customWidth="1"/>
    <col min="20" max="20" width="7.5" style="83" customWidth="1"/>
    <col min="21" max="26" width="9.09765625" style="83" customWidth="1"/>
    <col min="27" max="16384" width="9" style="83"/>
  </cols>
  <sheetData>
    <row r="1" spans="1:35" ht="15.6" x14ac:dyDescent="0.3">
      <c r="A1" s="79" t="s">
        <v>47</v>
      </c>
      <c r="B1" s="80"/>
      <c r="C1" s="81"/>
      <c r="D1" s="81"/>
      <c r="E1" s="81"/>
      <c r="F1" s="81"/>
      <c r="G1" s="81"/>
      <c r="H1" s="340"/>
      <c r="I1" s="340"/>
      <c r="J1" s="340"/>
      <c r="K1" s="340"/>
      <c r="L1" s="340"/>
      <c r="M1" s="340"/>
      <c r="N1" s="340"/>
      <c r="O1" s="340"/>
      <c r="P1" s="340"/>
      <c r="Q1" s="81"/>
      <c r="R1" s="81"/>
      <c r="S1" s="81"/>
      <c r="T1" s="82"/>
      <c r="U1" s="82"/>
      <c r="V1" s="82"/>
      <c r="W1" s="82"/>
      <c r="X1" s="82"/>
      <c r="Y1" s="82"/>
      <c r="Z1" s="82"/>
      <c r="AA1" s="82"/>
    </row>
    <row r="2" spans="1:35" s="86" customFormat="1" ht="26.25" customHeight="1" x14ac:dyDescent="0.3">
      <c r="A2" s="84" t="s">
        <v>13</v>
      </c>
      <c r="B2" s="85"/>
      <c r="J2" s="84" t="s">
        <v>14</v>
      </c>
      <c r="R2" s="87"/>
      <c r="S2" s="88" t="s">
        <v>15</v>
      </c>
      <c r="W2" s="87"/>
      <c r="X2" s="87"/>
      <c r="Y2" s="89"/>
      <c r="Z2" s="89"/>
      <c r="AD2" s="90"/>
      <c r="AE2" s="90"/>
      <c r="AF2" s="90"/>
      <c r="AG2" s="90"/>
      <c r="AH2" s="90"/>
      <c r="AI2" s="90"/>
    </row>
    <row r="3" spans="1:35" ht="15.6" x14ac:dyDescent="0.3">
      <c r="A3" s="91"/>
      <c r="B3" s="85" t="s">
        <v>4</v>
      </c>
      <c r="C3" s="87" t="s">
        <v>7</v>
      </c>
      <c r="D3" s="87" t="s">
        <v>2</v>
      </c>
      <c r="E3" s="87" t="s">
        <v>1</v>
      </c>
      <c r="F3" s="87" t="s">
        <v>51</v>
      </c>
      <c r="G3" s="87" t="s">
        <v>17</v>
      </c>
      <c r="H3" s="87" t="s">
        <v>18</v>
      </c>
      <c r="I3" s="86"/>
      <c r="J3" s="91"/>
      <c r="K3" s="85" t="s">
        <v>4</v>
      </c>
      <c r="L3" s="87" t="s">
        <v>7</v>
      </c>
      <c r="M3" s="87" t="s">
        <v>2</v>
      </c>
      <c r="N3" s="87" t="s">
        <v>1</v>
      </c>
      <c r="O3" s="87" t="s">
        <v>51</v>
      </c>
      <c r="P3" s="87" t="s">
        <v>17</v>
      </c>
      <c r="Q3" s="87" t="s">
        <v>18</v>
      </c>
      <c r="R3" s="89"/>
      <c r="S3" s="92"/>
      <c r="T3" s="85" t="s">
        <v>4</v>
      </c>
      <c r="U3" s="87" t="s">
        <v>7</v>
      </c>
      <c r="V3" s="87" t="s">
        <v>2</v>
      </c>
      <c r="W3" s="87" t="s">
        <v>1</v>
      </c>
      <c r="X3" s="87" t="s">
        <v>51</v>
      </c>
      <c r="Y3" s="87" t="s">
        <v>17</v>
      </c>
      <c r="Z3" s="87" t="s">
        <v>18</v>
      </c>
      <c r="AB3" s="90"/>
      <c r="AC3" s="90"/>
      <c r="AD3" s="90"/>
      <c r="AE3" s="90"/>
      <c r="AF3" s="90"/>
      <c r="AG3" s="90"/>
    </row>
    <row r="4" spans="1:35" ht="15.6" x14ac:dyDescent="0.3">
      <c r="A4" s="91" t="s">
        <v>33</v>
      </c>
      <c r="B4" s="8">
        <v>2025</v>
      </c>
      <c r="C4" s="8">
        <v>96.363636360000001</v>
      </c>
      <c r="D4" s="8"/>
      <c r="E4" s="8"/>
      <c r="F4" s="8"/>
      <c r="G4" s="8"/>
      <c r="H4" s="8"/>
      <c r="I4" s="86"/>
      <c r="J4" s="91" t="s">
        <v>33</v>
      </c>
      <c r="K4" s="8">
        <v>2025</v>
      </c>
      <c r="L4" s="8">
        <v>99.636363639999999</v>
      </c>
      <c r="M4" s="8"/>
      <c r="N4" s="8"/>
      <c r="O4" s="8"/>
      <c r="P4" s="8"/>
      <c r="Q4" s="8"/>
      <c r="R4" s="90"/>
      <c r="S4" s="91" t="s">
        <v>33</v>
      </c>
      <c r="T4" s="8">
        <v>2025</v>
      </c>
      <c r="U4" s="8">
        <v>98.727272729999996</v>
      </c>
      <c r="V4" s="8"/>
      <c r="W4" s="8"/>
      <c r="X4" s="8"/>
      <c r="Y4" s="8"/>
      <c r="Z4" s="8"/>
      <c r="AA4" s="90"/>
      <c r="AB4" s="90"/>
      <c r="AC4" s="90"/>
      <c r="AD4" s="90"/>
      <c r="AE4" s="90"/>
      <c r="AF4" s="90"/>
      <c r="AG4" s="90"/>
    </row>
    <row r="5" spans="1:35" ht="15.6" x14ac:dyDescent="0.3">
      <c r="A5" s="91" t="s">
        <v>34</v>
      </c>
      <c r="B5" s="8">
        <v>2025</v>
      </c>
      <c r="C5" s="8">
        <v>0</v>
      </c>
      <c r="D5" s="8"/>
      <c r="E5" s="8"/>
      <c r="F5" s="8"/>
      <c r="G5" s="8"/>
      <c r="H5" s="8"/>
      <c r="I5" s="86"/>
      <c r="J5" s="91" t="s">
        <v>34</v>
      </c>
      <c r="K5" s="8">
        <v>2025</v>
      </c>
      <c r="L5" s="8">
        <v>0</v>
      </c>
      <c r="M5" s="8"/>
      <c r="N5" s="8"/>
      <c r="O5" s="8"/>
      <c r="P5" s="8"/>
      <c r="Q5" s="8"/>
      <c r="R5" s="90"/>
      <c r="S5" s="91" t="s">
        <v>34</v>
      </c>
      <c r="T5" s="8">
        <v>2025</v>
      </c>
      <c r="U5" s="8"/>
      <c r="V5" s="8"/>
      <c r="W5" s="8"/>
      <c r="X5" s="8"/>
      <c r="Y5" s="8"/>
      <c r="Z5" s="8"/>
      <c r="AA5" s="90"/>
      <c r="AB5" s="90"/>
      <c r="AC5" s="90"/>
      <c r="AD5" s="90"/>
      <c r="AE5" s="90"/>
      <c r="AF5" s="90"/>
      <c r="AG5" s="90"/>
    </row>
    <row r="6" spans="1:35" s="86" customFormat="1" ht="15.6" x14ac:dyDescent="0.3">
      <c r="A6" s="91" t="s">
        <v>35</v>
      </c>
      <c r="B6" s="8">
        <v>2025</v>
      </c>
      <c r="C6" s="8">
        <v>3.636363636</v>
      </c>
      <c r="D6" s="8"/>
      <c r="E6" s="8"/>
      <c r="F6" s="8"/>
      <c r="G6" s="8"/>
      <c r="H6" s="8"/>
      <c r="J6" s="91" t="s">
        <v>35</v>
      </c>
      <c r="K6" s="8">
        <v>2025</v>
      </c>
      <c r="L6" s="8">
        <v>0.36363636360000001</v>
      </c>
      <c r="M6" s="8"/>
      <c r="N6" s="8"/>
      <c r="O6" s="8"/>
      <c r="P6" s="8"/>
      <c r="Q6" s="8"/>
      <c r="R6" s="89"/>
      <c r="S6" s="91" t="s">
        <v>35</v>
      </c>
      <c r="T6" s="8">
        <v>2025</v>
      </c>
      <c r="U6" s="8"/>
      <c r="V6" s="8"/>
      <c r="W6" s="8"/>
      <c r="X6" s="8"/>
      <c r="Y6" s="8"/>
      <c r="Z6" s="8"/>
      <c r="AA6" s="90"/>
      <c r="AB6" s="90"/>
      <c r="AC6" s="90"/>
      <c r="AD6" s="90"/>
      <c r="AE6" s="90"/>
      <c r="AF6" s="90"/>
      <c r="AG6" s="90"/>
    </row>
    <row r="7" spans="1:35" s="86" customFormat="1" ht="15.6" x14ac:dyDescent="0.3">
      <c r="A7" s="93" t="s">
        <v>160</v>
      </c>
      <c r="B7" s="8">
        <v>2025</v>
      </c>
      <c r="C7" s="8">
        <v>0</v>
      </c>
      <c r="D7" s="8">
        <v>100</v>
      </c>
      <c r="E7" s="8">
        <v>100</v>
      </c>
      <c r="F7" s="8">
        <v>100</v>
      </c>
      <c r="G7" s="8">
        <v>100</v>
      </c>
      <c r="H7" s="8">
        <v>100</v>
      </c>
      <c r="I7" s="90"/>
      <c r="J7" s="93" t="s">
        <v>160</v>
      </c>
      <c r="K7" s="8">
        <v>2025</v>
      </c>
      <c r="L7" s="8">
        <v>0</v>
      </c>
      <c r="M7" s="8">
        <v>100</v>
      </c>
      <c r="N7" s="8">
        <v>100</v>
      </c>
      <c r="O7" s="8">
        <v>100</v>
      </c>
      <c r="P7" s="8">
        <v>100</v>
      </c>
      <c r="Q7" s="8">
        <v>100</v>
      </c>
      <c r="R7" s="90"/>
      <c r="S7" s="93" t="s">
        <v>160</v>
      </c>
      <c r="T7" s="8">
        <v>2025</v>
      </c>
      <c r="U7" s="8">
        <v>1.2727272730000001</v>
      </c>
      <c r="V7" s="8">
        <v>100</v>
      </c>
      <c r="W7" s="8">
        <v>100</v>
      </c>
      <c r="X7" s="8">
        <v>100</v>
      </c>
      <c r="Y7" s="8">
        <v>100</v>
      </c>
      <c r="Z7" s="8">
        <v>100</v>
      </c>
      <c r="AA7" s="90"/>
    </row>
    <row r="8" spans="1:35" s="86" customFormat="1" ht="15.6" x14ac:dyDescent="0.3">
      <c r="A8" s="94"/>
      <c r="B8" s="87"/>
      <c r="H8" s="90"/>
      <c r="I8" s="90"/>
      <c r="J8" s="90"/>
      <c r="K8" s="90"/>
      <c r="L8" s="90"/>
      <c r="M8" s="90"/>
      <c r="N8" s="90"/>
      <c r="O8" s="90"/>
      <c r="P8" s="90"/>
      <c r="Q8" s="90"/>
      <c r="R8" s="90"/>
      <c r="S8" s="90"/>
      <c r="T8" s="90"/>
      <c r="U8" s="90"/>
      <c r="V8" s="90"/>
      <c r="W8" s="90"/>
      <c r="X8" s="90"/>
      <c r="Y8" s="90"/>
      <c r="Z8" s="90"/>
      <c r="AA8" s="90"/>
    </row>
    <row r="9" spans="1:35" s="86" customFormat="1" ht="15.6" x14ac:dyDescent="0.3">
      <c r="A9" s="94"/>
      <c r="B9" s="87"/>
      <c r="H9" s="90"/>
      <c r="I9" s="90"/>
      <c r="J9" s="90"/>
      <c r="K9" s="90"/>
      <c r="L9" s="90"/>
      <c r="M9" s="90"/>
      <c r="N9" s="90"/>
      <c r="O9" s="90"/>
      <c r="P9" s="90"/>
      <c r="Q9" s="90"/>
      <c r="R9" s="90"/>
      <c r="S9" s="90"/>
      <c r="T9" s="90"/>
      <c r="U9" s="90"/>
      <c r="V9" s="90"/>
      <c r="W9" s="90"/>
      <c r="X9" s="90"/>
      <c r="Y9" s="90"/>
      <c r="Z9" s="90"/>
      <c r="AA9" s="90"/>
    </row>
    <row r="10" spans="1:35" s="86" customFormat="1" ht="15.6" x14ac:dyDescent="0.3">
      <c r="A10" s="95"/>
      <c r="B10" s="87"/>
      <c r="C10" s="90"/>
      <c r="D10" s="90"/>
      <c r="E10" s="90"/>
      <c r="F10" s="90"/>
      <c r="G10" s="90"/>
      <c r="H10" s="90"/>
      <c r="I10" s="90"/>
      <c r="J10" s="90"/>
      <c r="K10" s="90"/>
      <c r="L10" s="90"/>
      <c r="M10" s="90"/>
      <c r="N10" s="90"/>
      <c r="O10" s="90"/>
      <c r="P10" s="90"/>
      <c r="Q10" s="90"/>
      <c r="R10" s="90"/>
      <c r="S10" s="90"/>
      <c r="T10" s="90"/>
      <c r="U10" s="90"/>
      <c r="V10" s="90"/>
      <c r="W10" s="90"/>
      <c r="X10" s="90"/>
      <c r="Y10" s="90"/>
      <c r="Z10" s="90"/>
      <c r="AA10" s="90"/>
    </row>
    <row r="11" spans="1:35" ht="15.6" x14ac:dyDescent="0.3">
      <c r="A11" s="96"/>
      <c r="B11" s="97"/>
      <c r="C11" s="90"/>
      <c r="D11" s="90"/>
      <c r="E11" s="90"/>
      <c r="F11" s="90"/>
      <c r="G11" s="90"/>
      <c r="H11" s="90"/>
      <c r="I11" s="90"/>
      <c r="J11" s="90"/>
      <c r="K11" s="90"/>
      <c r="L11" s="90"/>
      <c r="M11" s="90"/>
      <c r="N11" s="90"/>
      <c r="O11" s="90"/>
      <c r="P11" s="90"/>
      <c r="Q11" s="90"/>
    </row>
    <row r="12" spans="1:35" ht="15.6" x14ac:dyDescent="0.3">
      <c r="A12" s="79" t="s">
        <v>48</v>
      </c>
      <c r="B12" s="98"/>
      <c r="C12" s="82"/>
      <c r="D12" s="82"/>
      <c r="E12" s="82"/>
      <c r="F12" s="82"/>
      <c r="G12" s="82"/>
      <c r="H12" s="82"/>
      <c r="I12" s="82"/>
      <c r="J12" s="82"/>
      <c r="K12" s="82"/>
      <c r="L12" s="82"/>
      <c r="M12" s="82"/>
      <c r="N12" s="82"/>
      <c r="O12" s="82"/>
      <c r="P12" s="82"/>
      <c r="Q12" s="82"/>
      <c r="R12" s="99"/>
      <c r="S12" s="99"/>
      <c r="T12" s="99"/>
      <c r="U12" s="99"/>
      <c r="V12" s="99"/>
    </row>
    <row r="13" spans="1:35" s="102" customFormat="1" x14ac:dyDescent="0.25">
      <c r="A13" s="100" t="s">
        <v>205</v>
      </c>
      <c r="B13" s="101" t="s">
        <v>207</v>
      </c>
      <c r="C13" s="100" t="s">
        <v>208</v>
      </c>
      <c r="D13" s="100" t="s">
        <v>215</v>
      </c>
      <c r="E13" s="100" t="s">
        <v>216</v>
      </c>
      <c r="F13" s="100" t="s">
        <v>217</v>
      </c>
      <c r="G13" s="100" t="s">
        <v>218</v>
      </c>
      <c r="H13" s="100" t="s">
        <v>219</v>
      </c>
      <c r="I13" s="100" t="s">
        <v>220</v>
      </c>
      <c r="J13" s="100" t="s">
        <v>221</v>
      </c>
      <c r="K13" s="100" t="s">
        <v>222</v>
      </c>
      <c r="L13" s="100" t="s">
        <v>223</v>
      </c>
      <c r="M13" s="100" t="s">
        <v>224</v>
      </c>
      <c r="N13" s="100" t="s">
        <v>225</v>
      </c>
      <c r="O13" s="102" t="s">
        <v>226</v>
      </c>
      <c r="P13" s="102" t="s">
        <v>227</v>
      </c>
      <c r="Q13" s="100" t="s">
        <v>228</v>
      </c>
      <c r="R13" s="100" t="s">
        <v>229</v>
      </c>
      <c r="S13" s="103" t="s">
        <v>230</v>
      </c>
      <c r="T13" s="104" t="s">
        <v>231</v>
      </c>
      <c r="U13" s="104" t="s">
        <v>232</v>
      </c>
      <c r="V13" s="104" t="s">
        <v>233</v>
      </c>
    </row>
    <row r="14" spans="1:35" s="105" customFormat="1" ht="11.4" x14ac:dyDescent="0.2">
      <c r="A14" s="105" t="s">
        <v>206</v>
      </c>
      <c r="B14" s="8">
        <v>2000</v>
      </c>
      <c r="C14" s="106" t="s">
        <v>209</v>
      </c>
      <c r="D14" s="8">
        <v>830133</v>
      </c>
      <c r="E14" s="8"/>
      <c r="F14" s="8"/>
      <c r="G14" s="8"/>
      <c r="H14" s="8"/>
      <c r="I14" s="8"/>
      <c r="J14" s="8">
        <v>100</v>
      </c>
      <c r="K14" s="8"/>
      <c r="L14" s="8">
        <v>99.63636363636364</v>
      </c>
      <c r="M14" s="8"/>
      <c r="N14" s="8"/>
      <c r="O14" s="8">
        <v>0.36363636363635976</v>
      </c>
      <c r="P14" s="8">
        <v>99.63636363636364</v>
      </c>
      <c r="Q14" s="8"/>
      <c r="R14" s="8"/>
      <c r="S14" s="8"/>
      <c r="T14" s="8"/>
      <c r="U14" s="8"/>
      <c r="V14" s="8">
        <v>100</v>
      </c>
    </row>
    <row r="15" spans="1:35" s="105" customFormat="1" ht="11.4" x14ac:dyDescent="0.2">
      <c r="A15" s="105" t="s">
        <v>206</v>
      </c>
      <c r="B15" s="8">
        <v>2001</v>
      </c>
      <c r="C15" s="106" t="s">
        <v>209</v>
      </c>
      <c r="D15" s="8">
        <v>813150</v>
      </c>
      <c r="E15" s="8"/>
      <c r="F15" s="8"/>
      <c r="G15" s="8"/>
      <c r="H15" s="8"/>
      <c r="I15" s="8"/>
      <c r="J15" s="8">
        <v>100</v>
      </c>
      <c r="K15" s="8"/>
      <c r="L15" s="8">
        <v>99.63636363636364</v>
      </c>
      <c r="M15" s="8"/>
      <c r="N15" s="8"/>
      <c r="O15" s="8">
        <v>0.36363636363635976</v>
      </c>
      <c r="P15" s="8">
        <v>99.63636363636364</v>
      </c>
      <c r="Q15" s="8"/>
      <c r="R15" s="8"/>
      <c r="S15" s="8"/>
      <c r="T15" s="8"/>
      <c r="U15" s="8"/>
      <c r="V15" s="8">
        <v>100</v>
      </c>
    </row>
    <row r="16" spans="1:35" s="105" customFormat="1" ht="11.4" x14ac:dyDescent="0.2">
      <c r="A16" s="105" t="s">
        <v>206</v>
      </c>
      <c r="B16" s="8">
        <v>2002</v>
      </c>
      <c r="C16" s="106" t="s">
        <v>209</v>
      </c>
      <c r="D16" s="8">
        <v>808135</v>
      </c>
      <c r="E16" s="8"/>
      <c r="F16" s="8"/>
      <c r="G16" s="8"/>
      <c r="H16" s="8"/>
      <c r="I16" s="8"/>
      <c r="J16" s="8">
        <v>100</v>
      </c>
      <c r="K16" s="8"/>
      <c r="L16" s="8">
        <v>99.63636363636364</v>
      </c>
      <c r="M16" s="8"/>
      <c r="N16" s="8"/>
      <c r="O16" s="8">
        <v>0.36363636363635976</v>
      </c>
      <c r="P16" s="8">
        <v>99.63636363636364</v>
      </c>
      <c r="Q16" s="8"/>
      <c r="R16" s="8"/>
      <c r="S16" s="8"/>
      <c r="T16" s="8"/>
      <c r="U16" s="8"/>
      <c r="V16" s="8">
        <v>100</v>
      </c>
    </row>
    <row r="17" spans="1:22" s="105" customFormat="1" ht="11.4" x14ac:dyDescent="0.2">
      <c r="A17" s="105" t="s">
        <v>206</v>
      </c>
      <c r="B17" s="8">
        <v>2003</v>
      </c>
      <c r="C17" s="106" t="s">
        <v>209</v>
      </c>
      <c r="D17" s="8">
        <v>799466</v>
      </c>
      <c r="E17" s="8"/>
      <c r="F17" s="8"/>
      <c r="G17" s="8"/>
      <c r="H17" s="8"/>
      <c r="I17" s="8"/>
      <c r="J17" s="8">
        <v>100</v>
      </c>
      <c r="K17" s="8"/>
      <c r="L17" s="8">
        <v>99.63636363636364</v>
      </c>
      <c r="M17" s="8"/>
      <c r="N17" s="8"/>
      <c r="O17" s="8">
        <v>0.36363636363635976</v>
      </c>
      <c r="P17" s="8">
        <v>99.63636363636364</v>
      </c>
      <c r="Q17" s="8"/>
      <c r="R17" s="8"/>
      <c r="S17" s="8"/>
      <c r="T17" s="8"/>
      <c r="U17" s="8"/>
      <c r="V17" s="8">
        <v>100</v>
      </c>
    </row>
    <row r="18" spans="1:22" s="105" customFormat="1" ht="11.4" x14ac:dyDescent="0.2">
      <c r="A18" s="105" t="s">
        <v>206</v>
      </c>
      <c r="B18" s="8">
        <v>2004</v>
      </c>
      <c r="C18" s="106" t="s">
        <v>209</v>
      </c>
      <c r="D18" s="8">
        <v>787521</v>
      </c>
      <c r="E18" s="8"/>
      <c r="F18" s="8"/>
      <c r="G18" s="8"/>
      <c r="H18" s="8"/>
      <c r="I18" s="8"/>
      <c r="J18" s="8">
        <v>100</v>
      </c>
      <c r="K18" s="8"/>
      <c r="L18" s="8">
        <v>99.63636363636364</v>
      </c>
      <c r="M18" s="8"/>
      <c r="N18" s="8"/>
      <c r="O18" s="8">
        <v>0.36363636363635976</v>
      </c>
      <c r="P18" s="8">
        <v>99.63636363636364</v>
      </c>
      <c r="Q18" s="8"/>
      <c r="R18" s="8"/>
      <c r="S18" s="8"/>
      <c r="T18" s="8"/>
      <c r="U18" s="8"/>
      <c r="V18" s="8">
        <v>100</v>
      </c>
    </row>
    <row r="19" spans="1:22" s="105" customFormat="1" ht="11.4" x14ac:dyDescent="0.2">
      <c r="A19" s="105" t="s">
        <v>206</v>
      </c>
      <c r="B19" s="8">
        <v>2005</v>
      </c>
      <c r="C19" s="106" t="s">
        <v>209</v>
      </c>
      <c r="D19" s="8">
        <v>775413</v>
      </c>
      <c r="E19" s="8"/>
      <c r="F19" s="8"/>
      <c r="G19" s="8"/>
      <c r="H19" s="8"/>
      <c r="I19" s="8"/>
      <c r="J19" s="8">
        <v>100</v>
      </c>
      <c r="K19" s="8"/>
      <c r="L19" s="8">
        <v>99.63636363636364</v>
      </c>
      <c r="M19" s="8"/>
      <c r="N19" s="8"/>
      <c r="O19" s="8">
        <v>0.36363636363635976</v>
      </c>
      <c r="P19" s="8">
        <v>99.63636363636364</v>
      </c>
      <c r="Q19" s="8"/>
      <c r="R19" s="8"/>
      <c r="S19" s="8"/>
      <c r="T19" s="8"/>
      <c r="U19" s="8"/>
      <c r="V19" s="8">
        <v>100</v>
      </c>
    </row>
    <row r="20" spans="1:22" s="105" customFormat="1" ht="11.4" x14ac:dyDescent="0.2">
      <c r="A20" s="105" t="s">
        <v>206</v>
      </c>
      <c r="B20" s="8">
        <v>2006</v>
      </c>
      <c r="C20" s="106" t="s">
        <v>209</v>
      </c>
      <c r="D20" s="8">
        <v>764613</v>
      </c>
      <c r="E20" s="8"/>
      <c r="F20" s="8"/>
      <c r="G20" s="8"/>
      <c r="H20" s="8"/>
      <c r="I20" s="8"/>
      <c r="J20" s="8">
        <v>100</v>
      </c>
      <c r="K20" s="8"/>
      <c r="L20" s="8">
        <v>99.63636363636364</v>
      </c>
      <c r="M20" s="8"/>
      <c r="N20" s="8"/>
      <c r="O20" s="8">
        <v>0.36363636363635976</v>
      </c>
      <c r="P20" s="8">
        <v>99.63636363636364</v>
      </c>
      <c r="Q20" s="8"/>
      <c r="R20" s="8"/>
      <c r="S20" s="8"/>
      <c r="T20" s="8"/>
      <c r="U20" s="8"/>
      <c r="V20" s="8">
        <v>100</v>
      </c>
    </row>
    <row r="21" spans="1:22" s="105" customFormat="1" ht="11.4" x14ac:dyDescent="0.2">
      <c r="A21" s="105" t="s">
        <v>206</v>
      </c>
      <c r="B21" s="8">
        <v>2007</v>
      </c>
      <c r="C21" s="106" t="s">
        <v>209</v>
      </c>
      <c r="D21" s="8">
        <v>754028</v>
      </c>
      <c r="E21" s="8"/>
      <c r="F21" s="8"/>
      <c r="G21" s="8"/>
      <c r="H21" s="8"/>
      <c r="I21" s="8"/>
      <c r="J21" s="8">
        <v>100</v>
      </c>
      <c r="K21" s="8"/>
      <c r="L21" s="8">
        <v>99.63636363636364</v>
      </c>
      <c r="M21" s="8"/>
      <c r="N21" s="8"/>
      <c r="O21" s="8">
        <v>0.36363636363635976</v>
      </c>
      <c r="P21" s="8">
        <v>99.63636363636364</v>
      </c>
      <c r="Q21" s="8"/>
      <c r="R21" s="8"/>
      <c r="S21" s="8"/>
      <c r="T21" s="8"/>
      <c r="U21" s="8"/>
      <c r="V21" s="8">
        <v>100</v>
      </c>
    </row>
    <row r="22" spans="1:22" s="105" customFormat="1" ht="11.4" x14ac:dyDescent="0.2">
      <c r="A22" s="105" t="s">
        <v>206</v>
      </c>
      <c r="B22" s="8">
        <v>2008</v>
      </c>
      <c r="C22" s="106" t="s">
        <v>209</v>
      </c>
      <c r="D22" s="8">
        <v>743259</v>
      </c>
      <c r="E22" s="8"/>
      <c r="F22" s="8"/>
      <c r="G22" s="8">
        <v>99.184325535789355</v>
      </c>
      <c r="H22" s="8"/>
      <c r="I22" s="8"/>
      <c r="J22" s="8">
        <v>0.8156744642106446</v>
      </c>
      <c r="K22" s="8"/>
      <c r="L22" s="8">
        <v>99.63636363636364</v>
      </c>
      <c r="M22" s="8">
        <v>29.369670037818651</v>
      </c>
      <c r="N22" s="8">
        <v>70.26669359854499</v>
      </c>
      <c r="O22" s="8">
        <v>0.36363636363635976</v>
      </c>
      <c r="P22" s="8">
        <v>0</v>
      </c>
      <c r="Q22" s="8"/>
      <c r="R22" s="8"/>
      <c r="S22" s="8">
        <v>11.57041602465506</v>
      </c>
      <c r="T22" s="8"/>
      <c r="U22" s="8"/>
      <c r="V22" s="8">
        <v>88.42958397534494</v>
      </c>
    </row>
    <row r="23" spans="1:22" s="105" customFormat="1" ht="11.4" x14ac:dyDescent="0.2">
      <c r="A23" s="105" t="s">
        <v>206</v>
      </c>
      <c r="B23" s="8">
        <v>2009</v>
      </c>
      <c r="C23" s="106" t="s">
        <v>209</v>
      </c>
      <c r="D23" s="8">
        <v>736360</v>
      </c>
      <c r="E23" s="8"/>
      <c r="F23" s="8"/>
      <c r="G23" s="8">
        <v>99.184325535789355</v>
      </c>
      <c r="H23" s="8"/>
      <c r="I23" s="8"/>
      <c r="J23" s="8">
        <v>0.8156744642106446</v>
      </c>
      <c r="K23" s="8"/>
      <c r="L23" s="8">
        <v>99.63636363636364</v>
      </c>
      <c r="M23" s="8">
        <v>29.369670037818651</v>
      </c>
      <c r="N23" s="8">
        <v>70.26669359854499</v>
      </c>
      <c r="O23" s="8">
        <v>0.36363636363635976</v>
      </c>
      <c r="P23" s="8">
        <v>0</v>
      </c>
      <c r="Q23" s="8"/>
      <c r="R23" s="8"/>
      <c r="S23" s="8">
        <v>11.57041602465506</v>
      </c>
      <c r="T23" s="8"/>
      <c r="U23" s="8"/>
      <c r="V23" s="8">
        <v>88.42958397534494</v>
      </c>
    </row>
    <row r="24" spans="1:22" s="105" customFormat="1" ht="11.4" x14ac:dyDescent="0.2">
      <c r="A24" s="105" t="s">
        <v>206</v>
      </c>
      <c r="B24" s="8">
        <v>2010</v>
      </c>
      <c r="C24" s="106" t="s">
        <v>209</v>
      </c>
      <c r="D24" s="8">
        <v>727605</v>
      </c>
      <c r="E24" s="8"/>
      <c r="F24" s="8"/>
      <c r="G24" s="8">
        <v>99.184325535789355</v>
      </c>
      <c r="H24" s="8"/>
      <c r="I24" s="8"/>
      <c r="J24" s="8">
        <v>0.8156744642106446</v>
      </c>
      <c r="K24" s="8"/>
      <c r="L24" s="8">
        <v>99.63636363636364</v>
      </c>
      <c r="M24" s="8">
        <v>29.369670037818651</v>
      </c>
      <c r="N24" s="8">
        <v>70.26669359854499</v>
      </c>
      <c r="O24" s="8">
        <v>0.36363636363635976</v>
      </c>
      <c r="P24" s="8">
        <v>0</v>
      </c>
      <c r="Q24" s="8"/>
      <c r="R24" s="8">
        <v>98.74</v>
      </c>
      <c r="S24" s="8">
        <v>11.57041602465506</v>
      </c>
      <c r="T24" s="8">
        <v>87.169583975344935</v>
      </c>
      <c r="U24" s="8">
        <v>1.2600000000000051</v>
      </c>
      <c r="V24" s="8">
        <v>0</v>
      </c>
    </row>
    <row r="25" spans="1:22" s="105" customFormat="1" ht="11.4" x14ac:dyDescent="0.2">
      <c r="A25" s="105" t="s">
        <v>206</v>
      </c>
      <c r="B25" s="8">
        <v>2011</v>
      </c>
      <c r="C25" s="106" t="s">
        <v>209</v>
      </c>
      <c r="D25" s="8">
        <v>717530</v>
      </c>
      <c r="E25" s="8"/>
      <c r="F25" s="8"/>
      <c r="G25" s="8">
        <v>99.184325535789355</v>
      </c>
      <c r="H25" s="8"/>
      <c r="I25" s="8"/>
      <c r="J25" s="8">
        <v>0.8156744642106446</v>
      </c>
      <c r="K25" s="8"/>
      <c r="L25" s="8">
        <v>99.63636363636364</v>
      </c>
      <c r="M25" s="8">
        <v>29.369670037818651</v>
      </c>
      <c r="N25" s="8">
        <v>70.26669359854499</v>
      </c>
      <c r="O25" s="8">
        <v>0.36363636363635976</v>
      </c>
      <c r="P25" s="8">
        <v>0</v>
      </c>
      <c r="Q25" s="8"/>
      <c r="R25" s="8">
        <v>98.74</v>
      </c>
      <c r="S25" s="8">
        <v>11.57041602465506</v>
      </c>
      <c r="T25" s="8">
        <v>87.169583975344935</v>
      </c>
      <c r="U25" s="8">
        <v>1.2600000000000051</v>
      </c>
      <c r="V25" s="8">
        <v>0</v>
      </c>
    </row>
    <row r="26" spans="1:22" s="105" customFormat="1" ht="11.4" x14ac:dyDescent="0.2">
      <c r="A26" s="105" t="s">
        <v>206</v>
      </c>
      <c r="B26" s="8">
        <v>2012</v>
      </c>
      <c r="C26" s="106" t="s">
        <v>209</v>
      </c>
      <c r="D26" s="8">
        <v>713352</v>
      </c>
      <c r="E26" s="8"/>
      <c r="F26" s="8"/>
      <c r="G26" s="8">
        <v>99.184325535789355</v>
      </c>
      <c r="H26" s="8"/>
      <c r="I26" s="8"/>
      <c r="J26" s="8">
        <v>0.8156744642106446</v>
      </c>
      <c r="K26" s="8"/>
      <c r="L26" s="8">
        <v>99.63636363636364</v>
      </c>
      <c r="M26" s="8">
        <v>29.369670037818651</v>
      </c>
      <c r="N26" s="8">
        <v>70.26669359854499</v>
      </c>
      <c r="O26" s="8">
        <v>0.36363636363635976</v>
      </c>
      <c r="P26" s="8">
        <v>0</v>
      </c>
      <c r="Q26" s="8"/>
      <c r="R26" s="8">
        <v>98.74</v>
      </c>
      <c r="S26" s="8">
        <v>11.57041602465506</v>
      </c>
      <c r="T26" s="8">
        <v>87.169583975344935</v>
      </c>
      <c r="U26" s="8">
        <v>1.2600000000000051</v>
      </c>
      <c r="V26" s="8">
        <v>0</v>
      </c>
    </row>
    <row r="27" spans="1:22" s="105" customFormat="1" ht="11.4" x14ac:dyDescent="0.2">
      <c r="A27" s="105" t="s">
        <v>206</v>
      </c>
      <c r="B27" s="8">
        <v>2013</v>
      </c>
      <c r="C27" s="106" t="s">
        <v>209</v>
      </c>
      <c r="D27" s="8">
        <v>704297</v>
      </c>
      <c r="E27" s="8"/>
      <c r="F27" s="8"/>
      <c r="G27" s="8">
        <v>99.00756968763136</v>
      </c>
      <c r="H27" s="8"/>
      <c r="I27" s="8"/>
      <c r="J27" s="8">
        <v>0.99243031236863999</v>
      </c>
      <c r="K27" s="8"/>
      <c r="L27" s="8">
        <v>99.63636363636364</v>
      </c>
      <c r="M27" s="8">
        <v>35.571922566185094</v>
      </c>
      <c r="N27" s="8">
        <v>64.064441070178546</v>
      </c>
      <c r="O27" s="8">
        <v>0.36363636363635976</v>
      </c>
      <c r="P27" s="8">
        <v>0</v>
      </c>
      <c r="Q27" s="8"/>
      <c r="R27" s="8">
        <v>98.74</v>
      </c>
      <c r="S27" s="8">
        <v>19.713228043145136</v>
      </c>
      <c r="T27" s="8">
        <v>79.026771956854859</v>
      </c>
      <c r="U27" s="8">
        <v>1.2600000000000051</v>
      </c>
      <c r="V27" s="8">
        <v>0</v>
      </c>
    </row>
    <row r="28" spans="1:22" s="105" customFormat="1" ht="11.4" x14ac:dyDescent="0.2">
      <c r="A28" s="105" t="s">
        <v>206</v>
      </c>
      <c r="B28" s="8">
        <v>2014</v>
      </c>
      <c r="C28" s="106" t="s">
        <v>209</v>
      </c>
      <c r="D28" s="8">
        <v>694374</v>
      </c>
      <c r="E28" s="8"/>
      <c r="F28" s="8"/>
      <c r="G28" s="8">
        <v>98.830813839473308</v>
      </c>
      <c r="H28" s="8"/>
      <c r="I28" s="8"/>
      <c r="J28" s="8">
        <v>1.1691861605266922</v>
      </c>
      <c r="K28" s="8"/>
      <c r="L28" s="8">
        <v>99.63636363636364</v>
      </c>
      <c r="M28" s="8">
        <v>41.774175094549719</v>
      </c>
      <c r="N28" s="8">
        <v>57.862188541813921</v>
      </c>
      <c r="O28" s="8">
        <v>0.36363636363635976</v>
      </c>
      <c r="P28" s="8">
        <v>0</v>
      </c>
      <c r="Q28" s="8"/>
      <c r="R28" s="8">
        <v>98.74</v>
      </c>
      <c r="S28" s="8">
        <v>27.856040061635213</v>
      </c>
      <c r="T28" s="8">
        <v>70.883959938364782</v>
      </c>
      <c r="U28" s="8">
        <v>1.2600000000000051</v>
      </c>
      <c r="V28" s="8">
        <v>0</v>
      </c>
    </row>
    <row r="29" spans="1:22" s="105" customFormat="1" ht="11.4" x14ac:dyDescent="0.2">
      <c r="A29" s="105" t="s">
        <v>206</v>
      </c>
      <c r="B29" s="8">
        <v>2015</v>
      </c>
      <c r="C29" s="106" t="s">
        <v>209</v>
      </c>
      <c r="D29" s="8">
        <v>682296</v>
      </c>
      <c r="E29" s="8"/>
      <c r="F29" s="8"/>
      <c r="G29" s="8">
        <v>98.654057991315312</v>
      </c>
      <c r="H29" s="8"/>
      <c r="I29" s="8"/>
      <c r="J29" s="8">
        <v>1.3459420086846876</v>
      </c>
      <c r="K29" s="8"/>
      <c r="L29" s="8">
        <v>99.63636363636364</v>
      </c>
      <c r="M29" s="8">
        <v>47.976427622914343</v>
      </c>
      <c r="N29" s="8">
        <v>51.659936013449297</v>
      </c>
      <c r="O29" s="8">
        <v>0.36363636363635976</v>
      </c>
      <c r="P29" s="8">
        <v>0</v>
      </c>
      <c r="Q29" s="8"/>
      <c r="R29" s="8">
        <v>98.74</v>
      </c>
      <c r="S29" s="8">
        <v>35.998852080125289</v>
      </c>
      <c r="T29" s="8">
        <v>62.741147919874706</v>
      </c>
      <c r="U29" s="8">
        <v>1.2600000000000051</v>
      </c>
      <c r="V29" s="8">
        <v>0</v>
      </c>
    </row>
    <row r="30" spans="1:22" s="105" customFormat="1" ht="11.4" x14ac:dyDescent="0.2">
      <c r="A30" s="105" t="s">
        <v>206</v>
      </c>
      <c r="B30" s="8">
        <v>2016</v>
      </c>
      <c r="C30" s="106" t="s">
        <v>209</v>
      </c>
      <c r="D30" s="8">
        <v>667424</v>
      </c>
      <c r="E30" s="8"/>
      <c r="F30" s="8"/>
      <c r="G30" s="8">
        <v>98.477302143157317</v>
      </c>
      <c r="H30" s="8"/>
      <c r="I30" s="8"/>
      <c r="J30" s="8">
        <v>1.522697856842683</v>
      </c>
      <c r="K30" s="8"/>
      <c r="L30" s="8">
        <v>99.63636363636364</v>
      </c>
      <c r="M30" s="8">
        <v>54.178680151280787</v>
      </c>
      <c r="N30" s="8">
        <v>45.457683485082853</v>
      </c>
      <c r="O30" s="8">
        <v>0.36363636363635976</v>
      </c>
      <c r="P30" s="8">
        <v>0</v>
      </c>
      <c r="Q30" s="8"/>
      <c r="R30" s="8">
        <v>98.74</v>
      </c>
      <c r="S30" s="8">
        <v>44.141664098615365</v>
      </c>
      <c r="T30" s="8">
        <v>54.59833590138463</v>
      </c>
      <c r="U30" s="8">
        <v>1.2600000000000051</v>
      </c>
      <c r="V30" s="8">
        <v>0</v>
      </c>
    </row>
    <row r="31" spans="1:22" s="105" customFormat="1" ht="11.4" x14ac:dyDescent="0.2">
      <c r="A31" s="105" t="s">
        <v>206</v>
      </c>
      <c r="B31" s="8">
        <v>2017</v>
      </c>
      <c r="C31" s="106" t="s">
        <v>209</v>
      </c>
      <c r="D31" s="8">
        <v>650549</v>
      </c>
      <c r="E31" s="8"/>
      <c r="F31" s="8"/>
      <c r="G31" s="8">
        <v>98.300546294999322</v>
      </c>
      <c r="H31" s="8"/>
      <c r="I31" s="8"/>
      <c r="J31" s="8">
        <v>1.6994537050006784</v>
      </c>
      <c r="K31" s="8"/>
      <c r="L31" s="8">
        <v>99.63636363636364</v>
      </c>
      <c r="M31" s="8">
        <v>60.380932679645412</v>
      </c>
      <c r="N31" s="8">
        <v>39.255430956718229</v>
      </c>
      <c r="O31" s="8">
        <v>0.36363636363635976</v>
      </c>
      <c r="P31" s="8">
        <v>0</v>
      </c>
      <c r="Q31" s="8"/>
      <c r="R31" s="8">
        <v>98.74</v>
      </c>
      <c r="S31" s="8">
        <v>52.284476117105442</v>
      </c>
      <c r="T31" s="8">
        <v>46.455523882894553</v>
      </c>
      <c r="U31" s="8">
        <v>1.2600000000000051</v>
      </c>
      <c r="V31" s="8">
        <v>0</v>
      </c>
    </row>
    <row r="32" spans="1:22" s="105" customFormat="1" ht="11.4" x14ac:dyDescent="0.2">
      <c r="A32" s="105" t="s">
        <v>206</v>
      </c>
      <c r="B32" s="8">
        <v>2018</v>
      </c>
      <c r="C32" s="106" t="s">
        <v>209</v>
      </c>
      <c r="D32" s="8">
        <v>634580</v>
      </c>
      <c r="E32" s="8"/>
      <c r="F32" s="8">
        <v>96.36363636363636</v>
      </c>
      <c r="G32" s="8">
        <v>96.36363636363636</v>
      </c>
      <c r="H32" s="8">
        <v>0</v>
      </c>
      <c r="I32" s="8">
        <v>3.6363636363636402</v>
      </c>
      <c r="J32" s="8">
        <v>0</v>
      </c>
      <c r="K32" s="8"/>
      <c r="L32" s="8">
        <v>99.63636363636364</v>
      </c>
      <c r="M32" s="8">
        <v>66.583185208011855</v>
      </c>
      <c r="N32" s="8">
        <v>33.053178428351785</v>
      </c>
      <c r="O32" s="8">
        <v>0.36363636363635976</v>
      </c>
      <c r="P32" s="8">
        <v>0</v>
      </c>
      <c r="Q32" s="8">
        <v>98.74</v>
      </c>
      <c r="R32" s="8">
        <v>98.74</v>
      </c>
      <c r="S32" s="8">
        <v>60.427288135595518</v>
      </c>
      <c r="T32" s="8">
        <v>38.312711864404477</v>
      </c>
      <c r="U32" s="8">
        <v>1.2600000000000051</v>
      </c>
      <c r="V32" s="8">
        <v>0</v>
      </c>
    </row>
    <row r="33" spans="1:22" s="105" customFormat="1" ht="11.4" x14ac:dyDescent="0.2">
      <c r="A33" s="105" t="s">
        <v>206</v>
      </c>
      <c r="B33" s="8">
        <v>2019</v>
      </c>
      <c r="C33" s="106" t="s">
        <v>209</v>
      </c>
      <c r="D33" s="8">
        <v>620616</v>
      </c>
      <c r="E33" s="8"/>
      <c r="F33" s="8">
        <v>96.36363636363636</v>
      </c>
      <c r="G33" s="8">
        <v>96.36363636363636</v>
      </c>
      <c r="H33" s="8">
        <v>0</v>
      </c>
      <c r="I33" s="8">
        <v>3.6363636363636402</v>
      </c>
      <c r="J33" s="8">
        <v>0</v>
      </c>
      <c r="K33" s="8"/>
      <c r="L33" s="8">
        <v>99.63636363636364</v>
      </c>
      <c r="M33" s="8">
        <v>72.78543773637648</v>
      </c>
      <c r="N33" s="8">
        <v>26.850925899987161</v>
      </c>
      <c r="O33" s="8">
        <v>0.36363636363635976</v>
      </c>
      <c r="P33" s="8">
        <v>0</v>
      </c>
      <c r="Q33" s="8">
        <v>98.727272727272734</v>
      </c>
      <c r="R33" s="8"/>
      <c r="S33" s="8">
        <v>68.570100154085594</v>
      </c>
      <c r="T33" s="8"/>
      <c r="U33" s="8"/>
      <c r="V33" s="8">
        <v>31.429899845914406</v>
      </c>
    </row>
    <row r="34" spans="1:22" s="105" customFormat="1" ht="11.4" x14ac:dyDescent="0.2">
      <c r="A34" s="105" t="s">
        <v>206</v>
      </c>
      <c r="B34" s="8">
        <v>2020</v>
      </c>
      <c r="C34" s="106" t="s">
        <v>209</v>
      </c>
      <c r="D34" s="8">
        <v>609782</v>
      </c>
      <c r="E34" s="8"/>
      <c r="F34" s="8">
        <v>96.36363636363636</v>
      </c>
      <c r="G34" s="8">
        <v>96.36363636363636</v>
      </c>
      <c r="H34" s="8">
        <v>0</v>
      </c>
      <c r="I34" s="8">
        <v>3.6363636363636402</v>
      </c>
      <c r="J34" s="8">
        <v>0</v>
      </c>
      <c r="K34" s="8"/>
      <c r="L34" s="8">
        <v>99.63636363636364</v>
      </c>
      <c r="M34" s="8">
        <v>78.987690264741104</v>
      </c>
      <c r="N34" s="8">
        <v>20.648673371622536</v>
      </c>
      <c r="O34" s="8">
        <v>0.36363636363635976</v>
      </c>
      <c r="P34" s="8">
        <v>0</v>
      </c>
      <c r="Q34" s="8">
        <v>98.727272727272734</v>
      </c>
      <c r="R34" s="8"/>
      <c r="S34" s="8">
        <v>76.71291217257567</v>
      </c>
      <c r="T34" s="8"/>
      <c r="U34" s="8"/>
      <c r="V34" s="8">
        <v>23.28708782742433</v>
      </c>
    </row>
    <row r="35" spans="1:22" s="105" customFormat="1" ht="11.4" x14ac:dyDescent="0.2">
      <c r="A35" s="105" t="s">
        <v>206</v>
      </c>
      <c r="B35" s="8">
        <v>2021</v>
      </c>
      <c r="C35" s="106" t="s">
        <v>209</v>
      </c>
      <c r="D35" s="8">
        <v>602126</v>
      </c>
      <c r="E35" s="8"/>
      <c r="F35" s="8">
        <v>96.36363636363636</v>
      </c>
      <c r="G35" s="8">
        <v>96.36363636363636</v>
      </c>
      <c r="H35" s="8">
        <v>0</v>
      </c>
      <c r="I35" s="8">
        <v>3.6363636363636402</v>
      </c>
      <c r="J35" s="8">
        <v>0</v>
      </c>
      <c r="K35" s="8"/>
      <c r="L35" s="8">
        <v>99.63636363636364</v>
      </c>
      <c r="M35" s="8">
        <v>85.189942793107548</v>
      </c>
      <c r="N35" s="8">
        <v>14.446420843256092</v>
      </c>
      <c r="O35" s="8">
        <v>0.36363636363635976</v>
      </c>
      <c r="P35" s="8">
        <v>0</v>
      </c>
      <c r="Q35" s="8">
        <v>98.727272727272734</v>
      </c>
      <c r="R35" s="8"/>
      <c r="S35" s="8">
        <v>84.855724191065747</v>
      </c>
      <c r="T35" s="8"/>
      <c r="U35" s="8"/>
      <c r="V35" s="8">
        <v>15.144275808934253</v>
      </c>
    </row>
    <row r="36" spans="1:22" s="105" customFormat="1" ht="11.4" x14ac:dyDescent="0.2">
      <c r="A36" s="105" t="s">
        <v>206</v>
      </c>
      <c r="B36" s="8">
        <v>2022</v>
      </c>
      <c r="C36" s="106" t="s">
        <v>209</v>
      </c>
      <c r="D36" s="8">
        <v>598269</v>
      </c>
      <c r="E36" s="8"/>
      <c r="F36" s="8">
        <v>96.36363636363636</v>
      </c>
      <c r="G36" s="8">
        <v>96.36363636363636</v>
      </c>
      <c r="H36" s="8">
        <v>0</v>
      </c>
      <c r="I36" s="8">
        <v>3.6363636363636402</v>
      </c>
      <c r="J36" s="8">
        <v>0</v>
      </c>
      <c r="K36" s="8"/>
      <c r="L36" s="8">
        <v>99.63636363636364</v>
      </c>
      <c r="M36" s="8">
        <v>91.392195321472173</v>
      </c>
      <c r="N36" s="8">
        <v>8.2441683148914677</v>
      </c>
      <c r="O36" s="8">
        <v>0.36363636363635976</v>
      </c>
      <c r="P36" s="8">
        <v>0</v>
      </c>
      <c r="Q36" s="8">
        <v>98.727272727272734</v>
      </c>
      <c r="R36" s="8"/>
      <c r="S36" s="8">
        <v>92.998536209555823</v>
      </c>
      <c r="T36" s="8"/>
      <c r="U36" s="8"/>
      <c r="V36" s="8">
        <v>7.001463790444177</v>
      </c>
    </row>
    <row r="37" spans="1:22" s="105" customFormat="1" ht="11.4" x14ac:dyDescent="0.2">
      <c r="A37" s="105" t="s">
        <v>206</v>
      </c>
      <c r="B37" s="8">
        <v>2023</v>
      </c>
      <c r="C37" s="106" t="s">
        <v>209</v>
      </c>
      <c r="D37" s="8">
        <v>596892</v>
      </c>
      <c r="E37" s="8"/>
      <c r="F37" s="8">
        <v>96.36363636363636</v>
      </c>
      <c r="G37" s="8">
        <v>96.36363636363636</v>
      </c>
      <c r="H37" s="8">
        <v>0</v>
      </c>
      <c r="I37" s="8">
        <v>3.6363636363636402</v>
      </c>
      <c r="J37" s="8">
        <v>0</v>
      </c>
      <c r="K37" s="8"/>
      <c r="L37" s="8">
        <v>99.63636363636364</v>
      </c>
      <c r="M37" s="8">
        <v>97.594447849836797</v>
      </c>
      <c r="N37" s="8">
        <v>2.0419157865268431</v>
      </c>
      <c r="O37" s="8">
        <v>0.36363636363635976</v>
      </c>
      <c r="P37" s="8">
        <v>0</v>
      </c>
      <c r="Q37" s="8">
        <v>98.727272727272734</v>
      </c>
      <c r="R37" s="8"/>
      <c r="S37" s="8">
        <v>98.727272727272734</v>
      </c>
      <c r="T37" s="8"/>
      <c r="U37" s="8"/>
      <c r="V37" s="8">
        <v>1.2727272727272663</v>
      </c>
    </row>
    <row r="38" spans="1:22" s="105" customFormat="1" ht="11.4" x14ac:dyDescent="0.2">
      <c r="A38" s="105" t="s">
        <v>206</v>
      </c>
      <c r="B38" s="8">
        <v>2024</v>
      </c>
      <c r="C38" s="106" t="s">
        <v>209</v>
      </c>
      <c r="D38" s="8">
        <v>578705</v>
      </c>
      <c r="E38" s="8"/>
      <c r="F38" s="8">
        <v>96.36363636363636</v>
      </c>
      <c r="G38" s="8">
        <v>96.36363636363636</v>
      </c>
      <c r="H38" s="8">
        <v>0</v>
      </c>
      <c r="I38" s="8">
        <v>3.6363636363636402</v>
      </c>
      <c r="J38" s="8">
        <v>0</v>
      </c>
      <c r="K38" s="8"/>
      <c r="L38" s="8">
        <v>99.63636363636364</v>
      </c>
      <c r="M38" s="8">
        <v>99.63636363636364</v>
      </c>
      <c r="N38" s="8">
        <v>0</v>
      </c>
      <c r="O38" s="8">
        <v>0.36363636363635976</v>
      </c>
      <c r="P38" s="8">
        <v>0</v>
      </c>
      <c r="Q38" s="8">
        <v>98.727272727272734</v>
      </c>
      <c r="R38" s="8"/>
      <c r="S38" s="8">
        <v>98.727272727272734</v>
      </c>
      <c r="T38" s="8"/>
      <c r="U38" s="8"/>
      <c r="V38" s="8">
        <v>1.2727272727272663</v>
      </c>
    </row>
    <row r="39" spans="1:22" s="105" customFormat="1" ht="11.4" x14ac:dyDescent="0.2">
      <c r="A39" s="105" t="s">
        <v>206</v>
      </c>
      <c r="B39" s="8">
        <v>2025</v>
      </c>
      <c r="C39" s="106" t="s">
        <v>209</v>
      </c>
      <c r="D39" s="8">
        <v>568229</v>
      </c>
      <c r="E39" s="8"/>
      <c r="F39" s="8">
        <v>96.36363636363636</v>
      </c>
      <c r="G39" s="8">
        <v>96.36363636363636</v>
      </c>
      <c r="H39" s="8">
        <v>0</v>
      </c>
      <c r="I39" s="8">
        <v>3.6363636363636402</v>
      </c>
      <c r="J39" s="8">
        <v>0</v>
      </c>
      <c r="K39" s="8"/>
      <c r="L39" s="8">
        <v>99.63636363636364</v>
      </c>
      <c r="M39" s="8">
        <v>99.63636363636364</v>
      </c>
      <c r="N39" s="8">
        <v>0</v>
      </c>
      <c r="O39" s="8">
        <v>0.36363636363635976</v>
      </c>
      <c r="P39" s="8">
        <v>0</v>
      </c>
      <c r="Q39" s="8">
        <v>98.727272727272734</v>
      </c>
      <c r="R39" s="8"/>
      <c r="S39" s="8">
        <v>98.727272727272734</v>
      </c>
      <c r="T39" s="8"/>
      <c r="U39" s="8"/>
      <c r="V39" s="8">
        <v>1.2727272727272663</v>
      </c>
    </row>
    <row r="40" spans="1:22" s="105" customFormat="1" ht="11.4" x14ac:dyDescent="0.2">
      <c r="A40" s="105" t="s">
        <v>206</v>
      </c>
      <c r="B40" s="8">
        <v>2026</v>
      </c>
      <c r="C40" s="106" t="s">
        <v>209</v>
      </c>
      <c r="D40" s="8"/>
      <c r="E40" s="8"/>
      <c r="F40" s="8">
        <v>96.36363636363636</v>
      </c>
      <c r="G40" s="8">
        <v>96.36363636363636</v>
      </c>
      <c r="H40" s="8">
        <v>0</v>
      </c>
      <c r="I40" s="8">
        <v>3.6363636363636402</v>
      </c>
      <c r="J40" s="8">
        <v>0</v>
      </c>
      <c r="K40" s="8"/>
      <c r="L40" s="8">
        <v>99.63636363636364</v>
      </c>
      <c r="M40" s="8">
        <v>99.63636363636364</v>
      </c>
      <c r="N40" s="8">
        <v>0</v>
      </c>
      <c r="O40" s="8">
        <v>0.36363636363635976</v>
      </c>
      <c r="P40" s="8">
        <v>0</v>
      </c>
      <c r="Q40" s="8">
        <v>98.727272727272734</v>
      </c>
      <c r="R40" s="8"/>
      <c r="S40" s="8">
        <v>98.727272727272734</v>
      </c>
      <c r="T40" s="8"/>
      <c r="U40" s="8"/>
      <c r="V40" s="8">
        <v>1.2727272727272663</v>
      </c>
    </row>
    <row r="41" spans="1:22" s="105" customFormat="1" ht="11.4" x14ac:dyDescent="0.2">
      <c r="A41" s="105" t="s">
        <v>206</v>
      </c>
      <c r="B41" s="8">
        <v>2027</v>
      </c>
      <c r="C41" s="106" t="s">
        <v>209</v>
      </c>
      <c r="D41" s="8"/>
      <c r="E41" s="8"/>
      <c r="F41" s="8"/>
      <c r="G41" s="8">
        <v>96.709743661577306</v>
      </c>
      <c r="H41" s="8"/>
      <c r="I41" s="8"/>
      <c r="J41" s="8">
        <v>3.2902563384226937</v>
      </c>
      <c r="K41" s="8"/>
      <c r="L41" s="8">
        <v>99.63636363636364</v>
      </c>
      <c r="M41" s="8">
        <v>99.63636363636364</v>
      </c>
      <c r="N41" s="8">
        <v>0</v>
      </c>
      <c r="O41" s="8">
        <v>0.36363636363635976</v>
      </c>
      <c r="P41" s="8">
        <v>0</v>
      </c>
      <c r="Q41" s="8"/>
      <c r="R41" s="8"/>
      <c r="S41" s="8">
        <v>100</v>
      </c>
      <c r="T41" s="8"/>
      <c r="U41" s="8"/>
      <c r="V41" s="8">
        <v>0</v>
      </c>
    </row>
    <row r="42" spans="1:22" s="105" customFormat="1" ht="11.4" x14ac:dyDescent="0.2">
      <c r="A42" s="105" t="s">
        <v>206</v>
      </c>
      <c r="B42" s="8">
        <v>2028</v>
      </c>
      <c r="C42" s="106" t="s">
        <v>209</v>
      </c>
      <c r="D42" s="8"/>
      <c r="E42" s="8"/>
      <c r="F42" s="8"/>
      <c r="G42" s="8">
        <v>96.709743661577306</v>
      </c>
      <c r="H42" s="8"/>
      <c r="I42" s="8"/>
      <c r="J42" s="8">
        <v>3.2902563384226937</v>
      </c>
      <c r="K42" s="8"/>
      <c r="L42" s="8">
        <v>99.63636363636364</v>
      </c>
      <c r="M42" s="8">
        <v>99.63636363636364</v>
      </c>
      <c r="N42" s="8">
        <v>0</v>
      </c>
      <c r="O42" s="8">
        <v>0.36363636363635976</v>
      </c>
      <c r="P42" s="8">
        <v>0</v>
      </c>
      <c r="Q42" s="8"/>
      <c r="R42" s="8"/>
      <c r="S42" s="8">
        <v>100</v>
      </c>
      <c r="T42" s="8"/>
      <c r="U42" s="8"/>
      <c r="V42" s="8">
        <v>0</v>
      </c>
    </row>
    <row r="43" spans="1:22" s="105" customFormat="1" ht="11.4" x14ac:dyDescent="0.2">
      <c r="A43" s="105" t="s">
        <v>206</v>
      </c>
      <c r="B43" s="8">
        <v>2029</v>
      </c>
      <c r="C43" s="106" t="s">
        <v>209</v>
      </c>
      <c r="D43" s="8"/>
      <c r="E43" s="8"/>
      <c r="F43" s="8"/>
      <c r="G43" s="8">
        <v>96.709743661577306</v>
      </c>
      <c r="H43" s="8"/>
      <c r="I43" s="8"/>
      <c r="J43" s="8">
        <v>3.2902563384226937</v>
      </c>
      <c r="K43" s="8"/>
      <c r="L43" s="8">
        <v>99.63636363636364</v>
      </c>
      <c r="M43" s="8">
        <v>99.63636363636364</v>
      </c>
      <c r="N43" s="8">
        <v>0</v>
      </c>
      <c r="O43" s="8">
        <v>0.36363636363635976</v>
      </c>
      <c r="P43" s="8">
        <v>0</v>
      </c>
      <c r="Q43" s="8"/>
      <c r="R43" s="8"/>
      <c r="S43" s="8">
        <v>100</v>
      </c>
      <c r="T43" s="8"/>
      <c r="U43" s="8"/>
      <c r="V43" s="8">
        <v>0</v>
      </c>
    </row>
    <row r="44" spans="1:22" s="105" customFormat="1" ht="11.4" x14ac:dyDescent="0.2">
      <c r="A44" s="105" t="s">
        <v>206</v>
      </c>
      <c r="B44" s="8">
        <v>2030</v>
      </c>
      <c r="C44" s="106" t="s">
        <v>209</v>
      </c>
      <c r="D44" s="8"/>
      <c r="E44" s="8"/>
      <c r="F44" s="8"/>
      <c r="G44" s="8">
        <v>96.709743661577306</v>
      </c>
      <c r="H44" s="8"/>
      <c r="I44" s="8"/>
      <c r="J44" s="8">
        <v>3.2902563384226937</v>
      </c>
      <c r="K44" s="8"/>
      <c r="L44" s="8">
        <v>99.63636363636364</v>
      </c>
      <c r="M44" s="8">
        <v>99.63636363636364</v>
      </c>
      <c r="N44" s="8">
        <v>0</v>
      </c>
      <c r="O44" s="8">
        <v>0.36363636363635976</v>
      </c>
      <c r="P44" s="8">
        <v>0</v>
      </c>
      <c r="Q44" s="8"/>
      <c r="R44" s="8"/>
      <c r="S44" s="8">
        <v>100</v>
      </c>
      <c r="T44" s="8"/>
      <c r="U44" s="8"/>
      <c r="V44" s="8">
        <v>0</v>
      </c>
    </row>
    <row r="45" spans="1:22" s="105" customFormat="1" ht="11.4" x14ac:dyDescent="0.2">
      <c r="A45" s="105" t="s">
        <v>206</v>
      </c>
      <c r="B45" s="8">
        <v>2000</v>
      </c>
      <c r="C45" s="106" t="s">
        <v>210</v>
      </c>
      <c r="D45" s="8">
        <v>443523.47089347837</v>
      </c>
      <c r="E45" s="8"/>
      <c r="F45" s="8"/>
      <c r="G45" s="8"/>
      <c r="H45" s="8"/>
      <c r="I45" s="8"/>
      <c r="J45" s="8">
        <v>100</v>
      </c>
      <c r="K45" s="8"/>
      <c r="L45" s="8"/>
      <c r="M45" s="8"/>
      <c r="N45" s="8"/>
      <c r="O45" s="8"/>
      <c r="P45" s="8">
        <v>100</v>
      </c>
      <c r="Q45" s="8"/>
      <c r="R45" s="8"/>
      <c r="S45" s="8"/>
      <c r="T45" s="8"/>
      <c r="U45" s="8"/>
      <c r="V45" s="8">
        <v>100</v>
      </c>
    </row>
    <row r="46" spans="1:22" s="105" customFormat="1" ht="11.4" x14ac:dyDescent="0.2">
      <c r="A46" s="105" t="s">
        <v>206</v>
      </c>
      <c r="B46" s="8">
        <v>2001</v>
      </c>
      <c r="C46" s="106" t="s">
        <v>210</v>
      </c>
      <c r="D46" s="8">
        <v>436189.90910339355</v>
      </c>
      <c r="E46" s="8"/>
      <c r="F46" s="8"/>
      <c r="G46" s="8"/>
      <c r="H46" s="8"/>
      <c r="I46" s="8"/>
      <c r="J46" s="8">
        <v>100</v>
      </c>
      <c r="K46" s="8"/>
      <c r="L46" s="8"/>
      <c r="M46" s="8"/>
      <c r="N46" s="8"/>
      <c r="O46" s="8"/>
      <c r="P46" s="8">
        <v>100</v>
      </c>
      <c r="Q46" s="8"/>
      <c r="R46" s="8"/>
      <c r="S46" s="8"/>
      <c r="T46" s="8"/>
      <c r="U46" s="8"/>
      <c r="V46" s="8">
        <v>100</v>
      </c>
    </row>
    <row r="47" spans="1:22" s="105" customFormat="1" ht="11.4" x14ac:dyDescent="0.2">
      <c r="A47" s="105" t="s">
        <v>206</v>
      </c>
      <c r="B47" s="8">
        <v>2002</v>
      </c>
      <c r="C47" s="106" t="s">
        <v>210</v>
      </c>
      <c r="D47" s="8">
        <v>434857.45459804538</v>
      </c>
      <c r="E47" s="8"/>
      <c r="F47" s="8"/>
      <c r="G47" s="8"/>
      <c r="H47" s="8"/>
      <c r="I47" s="8"/>
      <c r="J47" s="8">
        <v>100</v>
      </c>
      <c r="K47" s="8"/>
      <c r="L47" s="8"/>
      <c r="M47" s="8"/>
      <c r="N47" s="8"/>
      <c r="O47" s="8"/>
      <c r="P47" s="8">
        <v>100</v>
      </c>
      <c r="Q47" s="8"/>
      <c r="R47" s="8"/>
      <c r="S47" s="8"/>
      <c r="T47" s="8"/>
      <c r="U47" s="8"/>
      <c r="V47" s="8">
        <v>100</v>
      </c>
    </row>
    <row r="48" spans="1:22" s="105" customFormat="1" ht="11.4" x14ac:dyDescent="0.2">
      <c r="A48" s="105" t="s">
        <v>206</v>
      </c>
      <c r="B48" s="8">
        <v>2003</v>
      </c>
      <c r="C48" s="106" t="s">
        <v>210</v>
      </c>
      <c r="D48" s="8">
        <v>431543.72237472539</v>
      </c>
      <c r="E48" s="8"/>
      <c r="F48" s="8"/>
      <c r="G48" s="8"/>
      <c r="H48" s="8"/>
      <c r="I48" s="8"/>
      <c r="J48" s="8">
        <v>100</v>
      </c>
      <c r="K48" s="8"/>
      <c r="L48" s="8"/>
      <c r="M48" s="8"/>
      <c r="N48" s="8"/>
      <c r="O48" s="8"/>
      <c r="P48" s="8">
        <v>100</v>
      </c>
      <c r="Q48" s="8"/>
      <c r="R48" s="8"/>
      <c r="S48" s="8"/>
      <c r="T48" s="8"/>
      <c r="U48" s="8"/>
      <c r="V48" s="8">
        <v>100</v>
      </c>
    </row>
    <row r="49" spans="1:22" s="105" customFormat="1" ht="11.4" x14ac:dyDescent="0.2">
      <c r="A49" s="105" t="s">
        <v>206</v>
      </c>
      <c r="B49" s="8">
        <v>2004</v>
      </c>
      <c r="C49" s="106" t="s">
        <v>210</v>
      </c>
      <c r="D49" s="8">
        <v>426418.99082302087</v>
      </c>
      <c r="E49" s="8"/>
      <c r="F49" s="8"/>
      <c r="G49" s="8"/>
      <c r="H49" s="8"/>
      <c r="I49" s="8"/>
      <c r="J49" s="8">
        <v>100</v>
      </c>
      <c r="K49" s="8"/>
      <c r="L49" s="8"/>
      <c r="M49" s="8"/>
      <c r="N49" s="8"/>
      <c r="O49" s="8"/>
      <c r="P49" s="8">
        <v>100</v>
      </c>
      <c r="Q49" s="8"/>
      <c r="R49" s="8"/>
      <c r="S49" s="8"/>
      <c r="T49" s="8"/>
      <c r="U49" s="8"/>
      <c r="V49" s="8">
        <v>100</v>
      </c>
    </row>
    <row r="50" spans="1:22" s="105" customFormat="1" ht="11.4" x14ac:dyDescent="0.2">
      <c r="A50" s="105" t="s">
        <v>206</v>
      </c>
      <c r="B50" s="8">
        <v>2005</v>
      </c>
      <c r="C50" s="106" t="s">
        <v>210</v>
      </c>
      <c r="D50" s="8">
        <v>421165.58988098142</v>
      </c>
      <c r="E50" s="8"/>
      <c r="F50" s="8"/>
      <c r="G50" s="8"/>
      <c r="H50" s="8"/>
      <c r="I50" s="8"/>
      <c r="J50" s="8">
        <v>100</v>
      </c>
      <c r="K50" s="8"/>
      <c r="L50" s="8"/>
      <c r="M50" s="8"/>
      <c r="N50" s="8"/>
      <c r="O50" s="8"/>
      <c r="P50" s="8">
        <v>100</v>
      </c>
      <c r="Q50" s="8"/>
      <c r="R50" s="8"/>
      <c r="S50" s="8"/>
      <c r="T50" s="8"/>
      <c r="U50" s="8"/>
      <c r="V50" s="8">
        <v>100</v>
      </c>
    </row>
    <row r="51" spans="1:22" s="105" customFormat="1" ht="11.4" x14ac:dyDescent="0.2">
      <c r="A51" s="105" t="s">
        <v>206</v>
      </c>
      <c r="B51" s="8">
        <v>2006</v>
      </c>
      <c r="C51" s="106" t="s">
        <v>210</v>
      </c>
      <c r="D51" s="8">
        <v>416584.11385711672</v>
      </c>
      <c r="E51" s="8"/>
      <c r="F51" s="8"/>
      <c r="G51" s="8"/>
      <c r="H51" s="8"/>
      <c r="I51" s="8"/>
      <c r="J51" s="8">
        <v>100</v>
      </c>
      <c r="K51" s="8"/>
      <c r="L51" s="8"/>
      <c r="M51" s="8"/>
      <c r="N51" s="8"/>
      <c r="O51" s="8"/>
      <c r="P51" s="8">
        <v>100</v>
      </c>
      <c r="Q51" s="8"/>
      <c r="R51" s="8"/>
      <c r="S51" s="8"/>
      <c r="T51" s="8"/>
      <c r="U51" s="8"/>
      <c r="V51" s="8">
        <v>100</v>
      </c>
    </row>
    <row r="52" spans="1:22" s="105" customFormat="1" ht="11.4" x14ac:dyDescent="0.2">
      <c r="A52" s="105" t="s">
        <v>206</v>
      </c>
      <c r="B52" s="8">
        <v>2007</v>
      </c>
      <c r="C52" s="106" t="s">
        <v>210</v>
      </c>
      <c r="D52" s="8">
        <v>412083.82087966916</v>
      </c>
      <c r="E52" s="8"/>
      <c r="F52" s="8"/>
      <c r="G52" s="8"/>
      <c r="H52" s="8"/>
      <c r="I52" s="8"/>
      <c r="J52" s="8">
        <v>100</v>
      </c>
      <c r="K52" s="8"/>
      <c r="L52" s="8"/>
      <c r="M52" s="8"/>
      <c r="N52" s="8"/>
      <c r="O52" s="8"/>
      <c r="P52" s="8">
        <v>100</v>
      </c>
      <c r="Q52" s="8"/>
      <c r="R52" s="8"/>
      <c r="S52" s="8"/>
      <c r="T52" s="8"/>
      <c r="U52" s="8"/>
      <c r="V52" s="8">
        <v>100</v>
      </c>
    </row>
    <row r="53" spans="1:22" s="105" customFormat="1" ht="11.4" x14ac:dyDescent="0.2">
      <c r="A53" s="105" t="s">
        <v>206</v>
      </c>
      <c r="B53" s="8">
        <v>2008</v>
      </c>
      <c r="C53" s="106" t="s">
        <v>210</v>
      </c>
      <c r="D53" s="8">
        <v>407447.15302459715</v>
      </c>
      <c r="E53" s="8"/>
      <c r="F53" s="8"/>
      <c r="G53" s="8"/>
      <c r="H53" s="8"/>
      <c r="I53" s="8"/>
      <c r="J53" s="8">
        <v>100</v>
      </c>
      <c r="K53" s="8"/>
      <c r="L53" s="8"/>
      <c r="M53" s="8"/>
      <c r="N53" s="8"/>
      <c r="O53" s="8"/>
      <c r="P53" s="8">
        <v>100</v>
      </c>
      <c r="Q53" s="8"/>
      <c r="R53" s="8"/>
      <c r="S53" s="8"/>
      <c r="T53" s="8"/>
      <c r="U53" s="8"/>
      <c r="V53" s="8">
        <v>100</v>
      </c>
    </row>
    <row r="54" spans="1:22" s="105" customFormat="1" ht="11.4" x14ac:dyDescent="0.2">
      <c r="A54" s="105" t="s">
        <v>206</v>
      </c>
      <c r="B54" s="8">
        <v>2009</v>
      </c>
      <c r="C54" s="106" t="s">
        <v>210</v>
      </c>
      <c r="D54" s="8">
        <v>404902.26960449218</v>
      </c>
      <c r="E54" s="8"/>
      <c r="F54" s="8"/>
      <c r="G54" s="8"/>
      <c r="H54" s="8"/>
      <c r="I54" s="8"/>
      <c r="J54" s="8">
        <v>100</v>
      </c>
      <c r="K54" s="8"/>
      <c r="L54" s="8"/>
      <c r="M54" s="8"/>
      <c r="N54" s="8"/>
      <c r="O54" s="8"/>
      <c r="P54" s="8">
        <v>100</v>
      </c>
      <c r="Q54" s="8"/>
      <c r="R54" s="8"/>
      <c r="S54" s="8"/>
      <c r="T54" s="8"/>
      <c r="U54" s="8"/>
      <c r="V54" s="8">
        <v>100</v>
      </c>
    </row>
    <row r="55" spans="1:22" s="105" customFormat="1" ht="11.4" x14ac:dyDescent="0.2">
      <c r="A55" s="105" t="s">
        <v>206</v>
      </c>
      <c r="B55" s="8">
        <v>2010</v>
      </c>
      <c r="C55" s="106" t="s">
        <v>210</v>
      </c>
      <c r="D55" s="8">
        <v>401310.52886810299</v>
      </c>
      <c r="E55" s="8"/>
      <c r="F55" s="8"/>
      <c r="G55" s="8"/>
      <c r="H55" s="8"/>
      <c r="I55" s="8"/>
      <c r="J55" s="8">
        <v>100</v>
      </c>
      <c r="K55" s="8"/>
      <c r="L55" s="8"/>
      <c r="M55" s="8"/>
      <c r="N55" s="8"/>
      <c r="O55" s="8"/>
      <c r="P55" s="8">
        <v>100</v>
      </c>
      <c r="Q55" s="8"/>
      <c r="R55" s="8"/>
      <c r="S55" s="8"/>
      <c r="T55" s="8"/>
      <c r="U55" s="8"/>
      <c r="V55" s="8">
        <v>100</v>
      </c>
    </row>
    <row r="56" spans="1:22" s="105" customFormat="1" ht="11.4" x14ac:dyDescent="0.2">
      <c r="A56" s="105" t="s">
        <v>206</v>
      </c>
      <c r="B56" s="8">
        <v>2011</v>
      </c>
      <c r="C56" s="106" t="s">
        <v>210</v>
      </c>
      <c r="D56" s="8">
        <v>396951.93652725214</v>
      </c>
      <c r="E56" s="8"/>
      <c r="F56" s="8"/>
      <c r="G56" s="8"/>
      <c r="H56" s="8"/>
      <c r="I56" s="8"/>
      <c r="J56" s="8">
        <v>100</v>
      </c>
      <c r="K56" s="8"/>
      <c r="L56" s="8"/>
      <c r="M56" s="8"/>
      <c r="N56" s="8"/>
      <c r="O56" s="8"/>
      <c r="P56" s="8">
        <v>100</v>
      </c>
      <c r="Q56" s="8"/>
      <c r="R56" s="8"/>
      <c r="S56" s="8"/>
      <c r="T56" s="8"/>
      <c r="U56" s="8"/>
      <c r="V56" s="8">
        <v>100</v>
      </c>
    </row>
    <row r="57" spans="1:22" s="105" customFormat="1" ht="11.4" x14ac:dyDescent="0.2">
      <c r="A57" s="105" t="s">
        <v>206</v>
      </c>
      <c r="B57" s="8">
        <v>2012</v>
      </c>
      <c r="C57" s="106" t="s">
        <v>210</v>
      </c>
      <c r="D57" s="8">
        <v>395953.19203308108</v>
      </c>
      <c r="E57" s="8"/>
      <c r="F57" s="8"/>
      <c r="G57" s="8"/>
      <c r="H57" s="8"/>
      <c r="I57" s="8"/>
      <c r="J57" s="8">
        <v>100</v>
      </c>
      <c r="K57" s="8"/>
      <c r="L57" s="8"/>
      <c r="M57" s="8"/>
      <c r="N57" s="8"/>
      <c r="O57" s="8"/>
      <c r="P57" s="8">
        <v>100</v>
      </c>
      <c r="Q57" s="8"/>
      <c r="R57" s="8"/>
      <c r="S57" s="8"/>
      <c r="T57" s="8"/>
      <c r="U57" s="8"/>
      <c r="V57" s="8">
        <v>100</v>
      </c>
    </row>
    <row r="58" spans="1:22" s="105" customFormat="1" ht="11.4" x14ac:dyDescent="0.2">
      <c r="A58" s="105" t="s">
        <v>206</v>
      </c>
      <c r="B58" s="8">
        <v>2013</v>
      </c>
      <c r="C58" s="106" t="s">
        <v>210</v>
      </c>
      <c r="D58" s="8">
        <v>392335.69584724429</v>
      </c>
      <c r="E58" s="8"/>
      <c r="F58" s="8"/>
      <c r="G58" s="8"/>
      <c r="H58" s="8"/>
      <c r="I58" s="8"/>
      <c r="J58" s="8">
        <v>100</v>
      </c>
      <c r="K58" s="8"/>
      <c r="L58" s="8"/>
      <c r="M58" s="8"/>
      <c r="N58" s="8"/>
      <c r="O58" s="8"/>
      <c r="P58" s="8">
        <v>100</v>
      </c>
      <c r="Q58" s="8"/>
      <c r="R58" s="8"/>
      <c r="S58" s="8"/>
      <c r="T58" s="8"/>
      <c r="U58" s="8"/>
      <c r="V58" s="8">
        <v>100</v>
      </c>
    </row>
    <row r="59" spans="1:22" s="105" customFormat="1" ht="11.4" x14ac:dyDescent="0.2">
      <c r="A59" s="105" t="s">
        <v>206</v>
      </c>
      <c r="B59" s="8">
        <v>2014</v>
      </c>
      <c r="C59" s="106" t="s">
        <v>210</v>
      </c>
      <c r="D59" s="8">
        <v>388314.80083923339</v>
      </c>
      <c r="E59" s="8"/>
      <c r="F59" s="8"/>
      <c r="G59" s="8"/>
      <c r="H59" s="8"/>
      <c r="I59" s="8"/>
      <c r="J59" s="8">
        <v>100</v>
      </c>
      <c r="K59" s="8"/>
      <c r="L59" s="8"/>
      <c r="M59" s="8"/>
      <c r="N59" s="8"/>
      <c r="O59" s="8"/>
      <c r="P59" s="8">
        <v>100</v>
      </c>
      <c r="Q59" s="8"/>
      <c r="R59" s="8"/>
      <c r="S59" s="8"/>
      <c r="T59" s="8"/>
      <c r="U59" s="8"/>
      <c r="V59" s="8">
        <v>100</v>
      </c>
    </row>
    <row r="60" spans="1:22" s="105" customFormat="1" ht="11.4" x14ac:dyDescent="0.2">
      <c r="A60" s="105" t="s">
        <v>206</v>
      </c>
      <c r="B60" s="8">
        <v>2015</v>
      </c>
      <c r="C60" s="106" t="s">
        <v>210</v>
      </c>
      <c r="D60" s="8">
        <v>383143.33649871824</v>
      </c>
      <c r="E60" s="8"/>
      <c r="F60" s="8"/>
      <c r="G60" s="8"/>
      <c r="H60" s="8"/>
      <c r="I60" s="8"/>
      <c r="J60" s="8">
        <v>100</v>
      </c>
      <c r="K60" s="8"/>
      <c r="L60" s="8"/>
      <c r="M60" s="8"/>
      <c r="N60" s="8"/>
      <c r="O60" s="8"/>
      <c r="P60" s="8">
        <v>100</v>
      </c>
      <c r="Q60" s="8"/>
      <c r="R60" s="8"/>
      <c r="S60" s="8"/>
      <c r="T60" s="8"/>
      <c r="U60" s="8"/>
      <c r="V60" s="8">
        <v>100</v>
      </c>
    </row>
    <row r="61" spans="1:22" s="105" customFormat="1" ht="11.4" x14ac:dyDescent="0.2">
      <c r="A61" s="105" t="s">
        <v>206</v>
      </c>
      <c r="B61" s="8">
        <v>2016</v>
      </c>
      <c r="C61" s="106" t="s">
        <v>210</v>
      </c>
      <c r="D61" s="8">
        <v>376447.15790527343</v>
      </c>
      <c r="E61" s="8"/>
      <c r="F61" s="8"/>
      <c r="G61" s="8"/>
      <c r="H61" s="8"/>
      <c r="I61" s="8"/>
      <c r="J61" s="8">
        <v>100</v>
      </c>
      <c r="K61" s="8"/>
      <c r="L61" s="8"/>
      <c r="M61" s="8"/>
      <c r="N61" s="8"/>
      <c r="O61" s="8"/>
      <c r="P61" s="8">
        <v>100</v>
      </c>
      <c r="Q61" s="8"/>
      <c r="R61" s="8"/>
      <c r="S61" s="8"/>
      <c r="T61" s="8"/>
      <c r="U61" s="8"/>
      <c r="V61" s="8">
        <v>100</v>
      </c>
    </row>
    <row r="62" spans="1:22" s="105" customFormat="1" ht="11.4" x14ac:dyDescent="0.2">
      <c r="A62" s="105" t="s">
        <v>206</v>
      </c>
      <c r="B62" s="8">
        <v>2017</v>
      </c>
      <c r="C62" s="106" t="s">
        <v>210</v>
      </c>
      <c r="D62" s="8">
        <v>368646.60063880926</v>
      </c>
      <c r="E62" s="8"/>
      <c r="F62" s="8"/>
      <c r="G62" s="8"/>
      <c r="H62" s="8"/>
      <c r="I62" s="8"/>
      <c r="J62" s="8">
        <v>100</v>
      </c>
      <c r="K62" s="8"/>
      <c r="L62" s="8"/>
      <c r="M62" s="8"/>
      <c r="N62" s="8"/>
      <c r="O62" s="8"/>
      <c r="P62" s="8">
        <v>100</v>
      </c>
      <c r="Q62" s="8"/>
      <c r="R62" s="8"/>
      <c r="S62" s="8"/>
      <c r="T62" s="8"/>
      <c r="U62" s="8"/>
      <c r="V62" s="8">
        <v>100</v>
      </c>
    </row>
    <row r="63" spans="1:22" s="105" customFormat="1" ht="11.4" x14ac:dyDescent="0.2">
      <c r="A63" s="105" t="s">
        <v>206</v>
      </c>
      <c r="B63" s="8">
        <v>2018</v>
      </c>
      <c r="C63" s="106" t="s">
        <v>210</v>
      </c>
      <c r="D63" s="8">
        <v>361374.26369171147</v>
      </c>
      <c r="E63" s="8"/>
      <c r="F63" s="8"/>
      <c r="G63" s="8"/>
      <c r="H63" s="8"/>
      <c r="I63" s="8"/>
      <c r="J63" s="8">
        <v>100</v>
      </c>
      <c r="K63" s="8"/>
      <c r="L63" s="8"/>
      <c r="M63" s="8"/>
      <c r="N63" s="8"/>
      <c r="O63" s="8"/>
      <c r="P63" s="8">
        <v>100</v>
      </c>
      <c r="Q63" s="8"/>
      <c r="R63" s="8"/>
      <c r="S63" s="8"/>
      <c r="T63" s="8"/>
      <c r="U63" s="8"/>
      <c r="V63" s="8">
        <v>100</v>
      </c>
    </row>
    <row r="64" spans="1:22" s="105" customFormat="1" ht="11.4" x14ac:dyDescent="0.2">
      <c r="A64" s="105" t="s">
        <v>206</v>
      </c>
      <c r="B64" s="8">
        <v>2019</v>
      </c>
      <c r="C64" s="106" t="s">
        <v>210</v>
      </c>
      <c r="D64" s="8">
        <v>355253.0143185425</v>
      </c>
      <c r="E64" s="8"/>
      <c r="F64" s="8"/>
      <c r="G64" s="8"/>
      <c r="H64" s="8"/>
      <c r="I64" s="8"/>
      <c r="J64" s="8">
        <v>100</v>
      </c>
      <c r="K64" s="8"/>
      <c r="L64" s="8"/>
      <c r="M64" s="8"/>
      <c r="N64" s="8"/>
      <c r="O64" s="8"/>
      <c r="P64" s="8">
        <v>100</v>
      </c>
      <c r="Q64" s="8"/>
      <c r="R64" s="8"/>
      <c r="S64" s="8"/>
      <c r="T64" s="8"/>
      <c r="U64" s="8"/>
      <c r="V64" s="8">
        <v>100</v>
      </c>
    </row>
    <row r="65" spans="1:22" s="105" customFormat="1" ht="11.4" x14ac:dyDescent="0.2">
      <c r="A65" s="105" t="s">
        <v>206</v>
      </c>
      <c r="B65" s="8">
        <v>2020</v>
      </c>
      <c r="C65" s="106" t="s">
        <v>210</v>
      </c>
      <c r="D65" s="8">
        <v>350947.81975883484</v>
      </c>
      <c r="E65" s="8"/>
      <c r="F65" s="8"/>
      <c r="G65" s="8"/>
      <c r="H65" s="8"/>
      <c r="I65" s="8"/>
      <c r="J65" s="8">
        <v>100</v>
      </c>
      <c r="K65" s="8"/>
      <c r="L65" s="8"/>
      <c r="M65" s="8"/>
      <c r="N65" s="8"/>
      <c r="O65" s="8"/>
      <c r="P65" s="8">
        <v>100</v>
      </c>
      <c r="Q65" s="8"/>
      <c r="R65" s="8"/>
      <c r="S65" s="8"/>
      <c r="T65" s="8"/>
      <c r="U65" s="8"/>
      <c r="V65" s="8">
        <v>100</v>
      </c>
    </row>
    <row r="66" spans="1:22" s="105" customFormat="1" ht="11.4" x14ac:dyDescent="0.2">
      <c r="A66" s="105" t="s">
        <v>206</v>
      </c>
      <c r="B66" s="8">
        <v>2021</v>
      </c>
      <c r="C66" s="106" t="s">
        <v>210</v>
      </c>
      <c r="D66" s="8">
        <v>348498.47635726933</v>
      </c>
      <c r="E66" s="8"/>
      <c r="F66" s="8"/>
      <c r="G66" s="8"/>
      <c r="H66" s="8"/>
      <c r="I66" s="8"/>
      <c r="J66" s="8">
        <v>100</v>
      </c>
      <c r="K66" s="8"/>
      <c r="L66" s="8"/>
      <c r="M66" s="8"/>
      <c r="N66" s="8"/>
      <c r="O66" s="8"/>
      <c r="P66" s="8">
        <v>100</v>
      </c>
      <c r="Q66" s="8"/>
      <c r="R66" s="8"/>
      <c r="S66" s="8"/>
      <c r="T66" s="8"/>
      <c r="U66" s="8"/>
      <c r="V66" s="8">
        <v>100</v>
      </c>
    </row>
    <row r="67" spans="1:22" s="105" customFormat="1" ht="11.4" x14ac:dyDescent="0.2">
      <c r="A67" s="105" t="s">
        <v>206</v>
      </c>
      <c r="B67" s="8">
        <v>2022</v>
      </c>
      <c r="C67" s="106" t="s">
        <v>210</v>
      </c>
      <c r="D67" s="8">
        <v>348306.21687732695</v>
      </c>
      <c r="E67" s="8"/>
      <c r="F67" s="8"/>
      <c r="G67" s="8"/>
      <c r="H67" s="8"/>
      <c r="I67" s="8"/>
      <c r="J67" s="8">
        <v>100</v>
      </c>
      <c r="K67" s="8"/>
      <c r="L67" s="8"/>
      <c r="M67" s="8"/>
      <c r="N67" s="8"/>
      <c r="O67" s="8"/>
      <c r="P67" s="8">
        <v>100</v>
      </c>
      <c r="Q67" s="8"/>
      <c r="R67" s="8"/>
      <c r="S67" s="8"/>
      <c r="T67" s="8"/>
      <c r="U67" s="8"/>
      <c r="V67" s="8">
        <v>100</v>
      </c>
    </row>
    <row r="68" spans="1:22" s="105" customFormat="1" ht="11.4" x14ac:dyDescent="0.2">
      <c r="A68" s="105" t="s">
        <v>206</v>
      </c>
      <c r="B68" s="8">
        <v>2023</v>
      </c>
      <c r="C68" s="106" t="s">
        <v>210</v>
      </c>
      <c r="D68" s="8">
        <v>349629.47078430175</v>
      </c>
      <c r="E68" s="8"/>
      <c r="F68" s="8"/>
      <c r="G68" s="8"/>
      <c r="H68" s="8"/>
      <c r="I68" s="8"/>
      <c r="J68" s="8">
        <v>100</v>
      </c>
      <c r="K68" s="8"/>
      <c r="L68" s="8"/>
      <c r="M68" s="8"/>
      <c r="N68" s="8"/>
      <c r="O68" s="8"/>
      <c r="P68" s="8">
        <v>100</v>
      </c>
      <c r="Q68" s="8"/>
      <c r="R68" s="8"/>
      <c r="S68" s="8"/>
      <c r="T68" s="8"/>
      <c r="U68" s="8"/>
      <c r="V68" s="8">
        <v>100</v>
      </c>
    </row>
    <row r="69" spans="1:22" s="105" customFormat="1" ht="11.4" x14ac:dyDescent="0.2">
      <c r="A69" s="105" t="s">
        <v>206</v>
      </c>
      <c r="B69" s="8">
        <v>2024</v>
      </c>
      <c r="C69" s="106" t="s">
        <v>210</v>
      </c>
      <c r="D69" s="8">
        <v>341117.66048393247</v>
      </c>
      <c r="E69" s="8"/>
      <c r="F69" s="8"/>
      <c r="G69" s="8"/>
      <c r="H69" s="8"/>
      <c r="I69" s="8"/>
      <c r="J69" s="8">
        <v>100</v>
      </c>
      <c r="K69" s="8"/>
      <c r="L69" s="8"/>
      <c r="M69" s="8"/>
      <c r="N69" s="8"/>
      <c r="O69" s="8"/>
      <c r="P69" s="8">
        <v>100</v>
      </c>
      <c r="Q69" s="8"/>
      <c r="R69" s="8"/>
      <c r="S69" s="8"/>
      <c r="T69" s="8"/>
      <c r="U69" s="8"/>
      <c r="V69" s="8">
        <v>100</v>
      </c>
    </row>
    <row r="70" spans="1:22" s="105" customFormat="1" ht="11.4" x14ac:dyDescent="0.2">
      <c r="A70" s="105" t="s">
        <v>206</v>
      </c>
      <c r="B70" s="8">
        <v>2025</v>
      </c>
      <c r="C70" s="106" t="s">
        <v>210</v>
      </c>
      <c r="D70" s="8">
        <v>337124.57525974273</v>
      </c>
      <c r="E70" s="8"/>
      <c r="F70" s="8"/>
      <c r="G70" s="8"/>
      <c r="H70" s="8"/>
      <c r="I70" s="8"/>
      <c r="J70" s="8">
        <v>100</v>
      </c>
      <c r="K70" s="8"/>
      <c r="L70" s="8"/>
      <c r="M70" s="8"/>
      <c r="N70" s="8"/>
      <c r="O70" s="8"/>
      <c r="P70" s="8">
        <v>100</v>
      </c>
      <c r="Q70" s="8"/>
      <c r="R70" s="8"/>
      <c r="S70" s="8"/>
      <c r="T70" s="8"/>
      <c r="U70" s="8"/>
      <c r="V70" s="8">
        <v>100</v>
      </c>
    </row>
    <row r="71" spans="1:22" s="105" customFormat="1" ht="11.4" x14ac:dyDescent="0.2">
      <c r="A71" s="105" t="s">
        <v>206</v>
      </c>
      <c r="B71" s="8">
        <v>2026</v>
      </c>
      <c r="C71" s="106" t="s">
        <v>210</v>
      </c>
      <c r="D71" s="8"/>
      <c r="E71" s="8"/>
      <c r="F71" s="8"/>
      <c r="G71" s="8"/>
      <c r="H71" s="8"/>
      <c r="I71" s="8"/>
      <c r="J71" s="8">
        <v>100</v>
      </c>
      <c r="K71" s="8"/>
      <c r="L71" s="8"/>
      <c r="M71" s="8"/>
      <c r="N71" s="8"/>
      <c r="O71" s="8"/>
      <c r="P71" s="8">
        <v>100</v>
      </c>
      <c r="Q71" s="8"/>
      <c r="R71" s="8"/>
      <c r="S71" s="8"/>
      <c r="T71" s="8"/>
      <c r="U71" s="8"/>
      <c r="V71" s="8">
        <v>100</v>
      </c>
    </row>
    <row r="72" spans="1:22" s="105" customFormat="1" ht="11.4" x14ac:dyDescent="0.2">
      <c r="A72" s="105" t="s">
        <v>206</v>
      </c>
      <c r="B72" s="8">
        <v>2027</v>
      </c>
      <c r="C72" s="106" t="s">
        <v>210</v>
      </c>
      <c r="D72" s="8"/>
      <c r="E72" s="8"/>
      <c r="F72" s="8"/>
      <c r="G72" s="8"/>
      <c r="H72" s="8"/>
      <c r="I72" s="8"/>
      <c r="J72" s="8">
        <v>100</v>
      </c>
      <c r="K72" s="8"/>
      <c r="L72" s="8"/>
      <c r="M72" s="8"/>
      <c r="N72" s="8"/>
      <c r="O72" s="8"/>
      <c r="P72" s="8">
        <v>100</v>
      </c>
      <c r="Q72" s="8"/>
      <c r="R72" s="8"/>
      <c r="S72" s="8"/>
      <c r="T72" s="8"/>
      <c r="U72" s="8"/>
      <c r="V72" s="8">
        <v>100</v>
      </c>
    </row>
    <row r="73" spans="1:22" s="105" customFormat="1" ht="11.4" x14ac:dyDescent="0.2">
      <c r="A73" s="105" t="s">
        <v>206</v>
      </c>
      <c r="B73" s="8">
        <v>2028</v>
      </c>
      <c r="C73" s="106" t="s">
        <v>210</v>
      </c>
      <c r="D73" s="8"/>
      <c r="E73" s="8"/>
      <c r="F73" s="8"/>
      <c r="G73" s="8"/>
      <c r="H73" s="8"/>
      <c r="I73" s="8"/>
      <c r="J73" s="8">
        <v>100</v>
      </c>
      <c r="K73" s="8"/>
      <c r="L73" s="8"/>
      <c r="M73" s="8"/>
      <c r="N73" s="8"/>
      <c r="O73" s="8"/>
      <c r="P73" s="8">
        <v>100</v>
      </c>
      <c r="Q73" s="8"/>
      <c r="R73" s="8"/>
      <c r="S73" s="8"/>
      <c r="T73" s="8"/>
      <c r="U73" s="8"/>
      <c r="V73" s="8">
        <v>100</v>
      </c>
    </row>
    <row r="74" spans="1:22" s="105" customFormat="1" ht="11.4" x14ac:dyDescent="0.2">
      <c r="A74" s="105" t="s">
        <v>206</v>
      </c>
      <c r="B74" s="8">
        <v>2029</v>
      </c>
      <c r="C74" s="106" t="s">
        <v>210</v>
      </c>
      <c r="D74" s="8"/>
      <c r="E74" s="8"/>
      <c r="F74" s="8"/>
      <c r="G74" s="8"/>
      <c r="H74" s="8"/>
      <c r="I74" s="8"/>
      <c r="J74" s="8">
        <v>100</v>
      </c>
      <c r="K74" s="8"/>
      <c r="L74" s="8"/>
      <c r="M74" s="8"/>
      <c r="N74" s="8"/>
      <c r="O74" s="8"/>
      <c r="P74" s="8">
        <v>100</v>
      </c>
      <c r="Q74" s="8"/>
      <c r="R74" s="8"/>
      <c r="S74" s="8"/>
      <c r="T74" s="8"/>
      <c r="U74" s="8"/>
      <c r="V74" s="8">
        <v>100</v>
      </c>
    </row>
    <row r="75" spans="1:22" s="105" customFormat="1" ht="11.4" x14ac:dyDescent="0.2">
      <c r="A75" s="105" t="s">
        <v>206</v>
      </c>
      <c r="B75" s="8">
        <v>2030</v>
      </c>
      <c r="C75" s="106" t="s">
        <v>210</v>
      </c>
      <c r="D75" s="8"/>
      <c r="E75" s="8"/>
      <c r="F75" s="8"/>
      <c r="G75" s="8"/>
      <c r="H75" s="8"/>
      <c r="I75" s="8"/>
      <c r="J75" s="8">
        <v>100</v>
      </c>
      <c r="K75" s="8"/>
      <c r="L75" s="8"/>
      <c r="M75" s="8"/>
      <c r="N75" s="8"/>
      <c r="O75" s="8"/>
      <c r="P75" s="8">
        <v>100</v>
      </c>
      <c r="Q75" s="8"/>
      <c r="R75" s="8"/>
      <c r="S75" s="8"/>
      <c r="T75" s="8"/>
      <c r="U75" s="8"/>
      <c r="V75" s="8">
        <v>100</v>
      </c>
    </row>
    <row r="76" spans="1:22" s="105" customFormat="1" ht="11.4" x14ac:dyDescent="0.2">
      <c r="A76" s="105" t="s">
        <v>206</v>
      </c>
      <c r="B76" s="8">
        <v>2000</v>
      </c>
      <c r="C76" s="106" t="s">
        <v>211</v>
      </c>
      <c r="D76" s="8">
        <v>386609.52910652157</v>
      </c>
      <c r="E76" s="8"/>
      <c r="F76" s="8"/>
      <c r="G76" s="8"/>
      <c r="H76" s="8"/>
      <c r="I76" s="8"/>
      <c r="J76" s="8">
        <v>100</v>
      </c>
      <c r="K76" s="8"/>
      <c r="L76" s="8"/>
      <c r="M76" s="8"/>
      <c r="N76" s="8"/>
      <c r="O76" s="8"/>
      <c r="P76" s="8">
        <v>100</v>
      </c>
      <c r="Q76" s="8"/>
      <c r="R76" s="8"/>
      <c r="S76" s="8"/>
      <c r="T76" s="8"/>
      <c r="U76" s="8"/>
      <c r="V76" s="8">
        <v>100</v>
      </c>
    </row>
    <row r="77" spans="1:22" s="105" customFormat="1" ht="11.4" x14ac:dyDescent="0.2">
      <c r="A77" s="105" t="s">
        <v>206</v>
      </c>
      <c r="B77" s="8">
        <v>2001</v>
      </c>
      <c r="C77" s="106" t="s">
        <v>211</v>
      </c>
      <c r="D77" s="8">
        <v>376960.09089660645</v>
      </c>
      <c r="E77" s="8"/>
      <c r="F77" s="8"/>
      <c r="G77" s="8"/>
      <c r="H77" s="8"/>
      <c r="I77" s="8"/>
      <c r="J77" s="8">
        <v>100</v>
      </c>
      <c r="K77" s="8"/>
      <c r="L77" s="8"/>
      <c r="M77" s="8"/>
      <c r="N77" s="8"/>
      <c r="O77" s="8"/>
      <c r="P77" s="8">
        <v>100</v>
      </c>
      <c r="Q77" s="8"/>
      <c r="R77" s="8"/>
      <c r="S77" s="8"/>
      <c r="T77" s="8"/>
      <c r="U77" s="8"/>
      <c r="V77" s="8">
        <v>100</v>
      </c>
    </row>
    <row r="78" spans="1:22" s="105" customFormat="1" ht="11.4" x14ac:dyDescent="0.2">
      <c r="A78" s="105" t="s">
        <v>206</v>
      </c>
      <c r="B78" s="8">
        <v>2002</v>
      </c>
      <c r="C78" s="106" t="s">
        <v>211</v>
      </c>
      <c r="D78" s="8">
        <v>373277.54540195462</v>
      </c>
      <c r="E78" s="8"/>
      <c r="F78" s="8"/>
      <c r="G78" s="8"/>
      <c r="H78" s="8"/>
      <c r="I78" s="8"/>
      <c r="J78" s="8">
        <v>100</v>
      </c>
      <c r="K78" s="8"/>
      <c r="L78" s="8"/>
      <c r="M78" s="8"/>
      <c r="N78" s="8"/>
      <c r="O78" s="8"/>
      <c r="P78" s="8">
        <v>100</v>
      </c>
      <c r="Q78" s="8"/>
      <c r="R78" s="8"/>
      <c r="S78" s="8"/>
      <c r="T78" s="8"/>
      <c r="U78" s="8"/>
      <c r="V78" s="8">
        <v>100</v>
      </c>
    </row>
    <row r="79" spans="1:22" s="105" customFormat="1" ht="11.4" x14ac:dyDescent="0.2">
      <c r="A79" s="105" t="s">
        <v>206</v>
      </c>
      <c r="B79" s="8">
        <v>2003</v>
      </c>
      <c r="C79" s="106" t="s">
        <v>211</v>
      </c>
      <c r="D79" s="8">
        <v>367922.27762527467</v>
      </c>
      <c r="E79" s="8"/>
      <c r="F79" s="8"/>
      <c r="G79" s="8"/>
      <c r="H79" s="8"/>
      <c r="I79" s="8"/>
      <c r="J79" s="8">
        <v>100</v>
      </c>
      <c r="K79" s="8"/>
      <c r="L79" s="8"/>
      <c r="M79" s="8"/>
      <c r="N79" s="8"/>
      <c r="O79" s="8"/>
      <c r="P79" s="8">
        <v>100</v>
      </c>
      <c r="Q79" s="8"/>
      <c r="R79" s="8"/>
      <c r="S79" s="8"/>
      <c r="T79" s="8"/>
      <c r="U79" s="8"/>
      <c r="V79" s="8">
        <v>100</v>
      </c>
    </row>
    <row r="80" spans="1:22" s="105" customFormat="1" ht="11.4" x14ac:dyDescent="0.2">
      <c r="A80" s="105" t="s">
        <v>206</v>
      </c>
      <c r="B80" s="8">
        <v>2004</v>
      </c>
      <c r="C80" s="106" t="s">
        <v>211</v>
      </c>
      <c r="D80" s="8">
        <v>361102.00917697907</v>
      </c>
      <c r="E80" s="8"/>
      <c r="F80" s="8"/>
      <c r="G80" s="8"/>
      <c r="H80" s="8"/>
      <c r="I80" s="8"/>
      <c r="J80" s="8">
        <v>100</v>
      </c>
      <c r="K80" s="8"/>
      <c r="L80" s="8"/>
      <c r="M80" s="8"/>
      <c r="N80" s="8"/>
      <c r="O80" s="8"/>
      <c r="P80" s="8">
        <v>100</v>
      </c>
      <c r="Q80" s="8"/>
      <c r="R80" s="8"/>
      <c r="S80" s="8"/>
      <c r="T80" s="8"/>
      <c r="U80" s="8"/>
      <c r="V80" s="8">
        <v>100</v>
      </c>
    </row>
    <row r="81" spans="1:22" s="105" customFormat="1" ht="11.4" x14ac:dyDescent="0.2">
      <c r="A81" s="105" t="s">
        <v>206</v>
      </c>
      <c r="B81" s="8">
        <v>2005</v>
      </c>
      <c r="C81" s="106" t="s">
        <v>211</v>
      </c>
      <c r="D81" s="8">
        <v>354247.41011901852</v>
      </c>
      <c r="E81" s="8"/>
      <c r="F81" s="8"/>
      <c r="G81" s="8"/>
      <c r="H81" s="8"/>
      <c r="I81" s="8"/>
      <c r="J81" s="8">
        <v>100</v>
      </c>
      <c r="K81" s="8"/>
      <c r="L81" s="8"/>
      <c r="M81" s="8"/>
      <c r="N81" s="8"/>
      <c r="O81" s="8"/>
      <c r="P81" s="8">
        <v>100</v>
      </c>
      <c r="Q81" s="8"/>
      <c r="R81" s="8"/>
      <c r="S81" s="8"/>
      <c r="T81" s="8"/>
      <c r="U81" s="8"/>
      <c r="V81" s="8">
        <v>100</v>
      </c>
    </row>
    <row r="82" spans="1:22" s="105" customFormat="1" ht="11.4" x14ac:dyDescent="0.2">
      <c r="A82" s="105" t="s">
        <v>206</v>
      </c>
      <c r="B82" s="8">
        <v>2006</v>
      </c>
      <c r="C82" s="106" t="s">
        <v>211</v>
      </c>
      <c r="D82" s="8">
        <v>348028.88614288333</v>
      </c>
      <c r="E82" s="8"/>
      <c r="F82" s="8"/>
      <c r="G82" s="8"/>
      <c r="H82" s="8"/>
      <c r="I82" s="8"/>
      <c r="J82" s="8">
        <v>100</v>
      </c>
      <c r="K82" s="8"/>
      <c r="L82" s="8"/>
      <c r="M82" s="8"/>
      <c r="N82" s="8"/>
      <c r="O82" s="8"/>
      <c r="P82" s="8">
        <v>100</v>
      </c>
      <c r="Q82" s="8"/>
      <c r="R82" s="8"/>
      <c r="S82" s="8"/>
      <c r="T82" s="8"/>
      <c r="U82" s="8"/>
      <c r="V82" s="8">
        <v>100</v>
      </c>
    </row>
    <row r="83" spans="1:22" s="105" customFormat="1" ht="11.4" x14ac:dyDescent="0.2">
      <c r="A83" s="105" t="s">
        <v>206</v>
      </c>
      <c r="B83" s="8">
        <v>2007</v>
      </c>
      <c r="C83" s="106" t="s">
        <v>211</v>
      </c>
      <c r="D83" s="8">
        <v>341944.17912033084</v>
      </c>
      <c r="E83" s="8"/>
      <c r="F83" s="8"/>
      <c r="G83" s="8"/>
      <c r="H83" s="8"/>
      <c r="I83" s="8"/>
      <c r="J83" s="8">
        <v>100</v>
      </c>
      <c r="K83" s="8"/>
      <c r="L83" s="8"/>
      <c r="M83" s="8"/>
      <c r="N83" s="8"/>
      <c r="O83" s="8"/>
      <c r="P83" s="8">
        <v>100</v>
      </c>
      <c r="Q83" s="8"/>
      <c r="R83" s="8"/>
      <c r="S83" s="8"/>
      <c r="T83" s="8"/>
      <c r="U83" s="8"/>
      <c r="V83" s="8">
        <v>100</v>
      </c>
    </row>
    <row r="84" spans="1:22" s="105" customFormat="1" ht="11.4" x14ac:dyDescent="0.2">
      <c r="A84" s="105" t="s">
        <v>206</v>
      </c>
      <c r="B84" s="8">
        <v>2008</v>
      </c>
      <c r="C84" s="106" t="s">
        <v>211</v>
      </c>
      <c r="D84" s="8">
        <v>335811.84697540285</v>
      </c>
      <c r="E84" s="8"/>
      <c r="F84" s="8"/>
      <c r="G84" s="8"/>
      <c r="H84" s="8"/>
      <c r="I84" s="8"/>
      <c r="J84" s="8">
        <v>100</v>
      </c>
      <c r="K84" s="8"/>
      <c r="L84" s="8"/>
      <c r="M84" s="8"/>
      <c r="N84" s="8"/>
      <c r="O84" s="8"/>
      <c r="P84" s="8">
        <v>100</v>
      </c>
      <c r="Q84" s="8"/>
      <c r="R84" s="8"/>
      <c r="S84" s="8"/>
      <c r="T84" s="8"/>
      <c r="U84" s="8"/>
      <c r="V84" s="8">
        <v>100</v>
      </c>
    </row>
    <row r="85" spans="1:22" s="105" customFormat="1" ht="11.4" x14ac:dyDescent="0.2">
      <c r="A85" s="105" t="s">
        <v>206</v>
      </c>
      <c r="B85" s="8">
        <v>2009</v>
      </c>
      <c r="C85" s="106" t="s">
        <v>211</v>
      </c>
      <c r="D85" s="8">
        <v>331457.73039550782</v>
      </c>
      <c r="E85" s="8"/>
      <c r="F85" s="8"/>
      <c r="G85" s="8"/>
      <c r="H85" s="8"/>
      <c r="I85" s="8"/>
      <c r="J85" s="8">
        <v>100</v>
      </c>
      <c r="K85" s="8"/>
      <c r="L85" s="8"/>
      <c r="M85" s="8"/>
      <c r="N85" s="8"/>
      <c r="O85" s="8"/>
      <c r="P85" s="8">
        <v>100</v>
      </c>
      <c r="Q85" s="8"/>
      <c r="R85" s="8"/>
      <c r="S85" s="8"/>
      <c r="T85" s="8"/>
      <c r="U85" s="8"/>
      <c r="V85" s="8">
        <v>100</v>
      </c>
    </row>
    <row r="86" spans="1:22" s="105" customFormat="1" ht="11.4" x14ac:dyDescent="0.2">
      <c r="A86" s="105" t="s">
        <v>206</v>
      </c>
      <c r="B86" s="8">
        <v>2010</v>
      </c>
      <c r="C86" s="106" t="s">
        <v>211</v>
      </c>
      <c r="D86" s="8">
        <v>326294.47113189695</v>
      </c>
      <c r="E86" s="8"/>
      <c r="F86" s="8"/>
      <c r="G86" s="8"/>
      <c r="H86" s="8"/>
      <c r="I86" s="8"/>
      <c r="J86" s="8">
        <v>100</v>
      </c>
      <c r="K86" s="8"/>
      <c r="L86" s="8"/>
      <c r="M86" s="8"/>
      <c r="N86" s="8"/>
      <c r="O86" s="8"/>
      <c r="P86" s="8">
        <v>100</v>
      </c>
      <c r="Q86" s="8"/>
      <c r="R86" s="8"/>
      <c r="S86" s="8"/>
      <c r="T86" s="8"/>
      <c r="U86" s="8"/>
      <c r="V86" s="8">
        <v>100</v>
      </c>
    </row>
    <row r="87" spans="1:22" s="105" customFormat="1" ht="11.4" x14ac:dyDescent="0.2">
      <c r="A87" s="105" t="s">
        <v>206</v>
      </c>
      <c r="B87" s="8">
        <v>2011</v>
      </c>
      <c r="C87" s="106" t="s">
        <v>211</v>
      </c>
      <c r="D87" s="8">
        <v>320578.0634727478</v>
      </c>
      <c r="E87" s="8"/>
      <c r="F87" s="8"/>
      <c r="G87" s="8"/>
      <c r="H87" s="8"/>
      <c r="I87" s="8"/>
      <c r="J87" s="8">
        <v>100</v>
      </c>
      <c r="K87" s="8"/>
      <c r="L87" s="8"/>
      <c r="M87" s="8"/>
      <c r="N87" s="8"/>
      <c r="O87" s="8"/>
      <c r="P87" s="8">
        <v>100</v>
      </c>
      <c r="Q87" s="8"/>
      <c r="R87" s="8"/>
      <c r="S87" s="8"/>
      <c r="T87" s="8"/>
      <c r="U87" s="8"/>
      <c r="V87" s="8">
        <v>100</v>
      </c>
    </row>
    <row r="88" spans="1:22" s="105" customFormat="1" ht="11.4" x14ac:dyDescent="0.2">
      <c r="A88" s="105" t="s">
        <v>206</v>
      </c>
      <c r="B88" s="8">
        <v>2012</v>
      </c>
      <c r="C88" s="106" t="s">
        <v>211</v>
      </c>
      <c r="D88" s="8">
        <v>317398.80796691892</v>
      </c>
      <c r="E88" s="8"/>
      <c r="F88" s="8"/>
      <c r="G88" s="8"/>
      <c r="H88" s="8"/>
      <c r="I88" s="8"/>
      <c r="J88" s="8">
        <v>100</v>
      </c>
      <c r="K88" s="8"/>
      <c r="L88" s="8"/>
      <c r="M88" s="8"/>
      <c r="N88" s="8"/>
      <c r="O88" s="8"/>
      <c r="P88" s="8">
        <v>100</v>
      </c>
      <c r="Q88" s="8"/>
      <c r="R88" s="8"/>
      <c r="S88" s="8"/>
      <c r="T88" s="8"/>
      <c r="U88" s="8"/>
      <c r="V88" s="8">
        <v>100</v>
      </c>
    </row>
    <row r="89" spans="1:22" s="105" customFormat="1" ht="11.4" x14ac:dyDescent="0.2">
      <c r="A89" s="105" t="s">
        <v>206</v>
      </c>
      <c r="B89" s="8">
        <v>2013</v>
      </c>
      <c r="C89" s="106" t="s">
        <v>211</v>
      </c>
      <c r="D89" s="8">
        <v>311961.30415275571</v>
      </c>
      <c r="E89" s="8"/>
      <c r="F89" s="8"/>
      <c r="G89" s="8"/>
      <c r="H89" s="8"/>
      <c r="I89" s="8"/>
      <c r="J89" s="8">
        <v>100</v>
      </c>
      <c r="K89" s="8"/>
      <c r="L89" s="8"/>
      <c r="M89" s="8"/>
      <c r="N89" s="8"/>
      <c r="O89" s="8"/>
      <c r="P89" s="8">
        <v>100</v>
      </c>
      <c r="Q89" s="8"/>
      <c r="R89" s="8"/>
      <c r="S89" s="8"/>
      <c r="T89" s="8"/>
      <c r="U89" s="8"/>
      <c r="V89" s="8">
        <v>100</v>
      </c>
    </row>
    <row r="90" spans="1:22" s="105" customFormat="1" ht="11.4" x14ac:dyDescent="0.2">
      <c r="A90" s="105" t="s">
        <v>206</v>
      </c>
      <c r="B90" s="8">
        <v>2014</v>
      </c>
      <c r="C90" s="106" t="s">
        <v>211</v>
      </c>
      <c r="D90" s="8">
        <v>306059.19916076661</v>
      </c>
      <c r="E90" s="8"/>
      <c r="F90" s="8"/>
      <c r="G90" s="8"/>
      <c r="H90" s="8"/>
      <c r="I90" s="8"/>
      <c r="J90" s="8">
        <v>100</v>
      </c>
      <c r="K90" s="8"/>
      <c r="L90" s="8"/>
      <c r="M90" s="8"/>
      <c r="N90" s="8"/>
      <c r="O90" s="8"/>
      <c r="P90" s="8">
        <v>100</v>
      </c>
      <c r="Q90" s="8"/>
      <c r="R90" s="8"/>
      <c r="S90" s="8"/>
      <c r="T90" s="8"/>
      <c r="U90" s="8"/>
      <c r="V90" s="8">
        <v>100</v>
      </c>
    </row>
    <row r="91" spans="1:22" s="105" customFormat="1" ht="11.4" x14ac:dyDescent="0.2">
      <c r="A91" s="105" t="s">
        <v>206</v>
      </c>
      <c r="B91" s="8">
        <v>2015</v>
      </c>
      <c r="C91" s="106" t="s">
        <v>211</v>
      </c>
      <c r="D91" s="8">
        <v>299152.66350128176</v>
      </c>
      <c r="E91" s="8"/>
      <c r="F91" s="8"/>
      <c r="G91" s="8"/>
      <c r="H91" s="8"/>
      <c r="I91" s="8"/>
      <c r="J91" s="8">
        <v>100</v>
      </c>
      <c r="K91" s="8"/>
      <c r="L91" s="8"/>
      <c r="M91" s="8"/>
      <c r="N91" s="8"/>
      <c r="O91" s="8"/>
      <c r="P91" s="8">
        <v>100</v>
      </c>
      <c r="Q91" s="8"/>
      <c r="R91" s="8"/>
      <c r="S91" s="8"/>
      <c r="T91" s="8"/>
      <c r="U91" s="8"/>
      <c r="V91" s="8">
        <v>100</v>
      </c>
    </row>
    <row r="92" spans="1:22" s="105" customFormat="1" ht="11.4" x14ac:dyDescent="0.2">
      <c r="A92" s="105" t="s">
        <v>206</v>
      </c>
      <c r="B92" s="8">
        <v>2016</v>
      </c>
      <c r="C92" s="106" t="s">
        <v>211</v>
      </c>
      <c r="D92" s="8">
        <v>290976.84209472657</v>
      </c>
      <c r="E92" s="8"/>
      <c r="F92" s="8"/>
      <c r="G92" s="8"/>
      <c r="H92" s="8"/>
      <c r="I92" s="8"/>
      <c r="J92" s="8">
        <v>100</v>
      </c>
      <c r="K92" s="8"/>
      <c r="L92" s="8"/>
      <c r="M92" s="8"/>
      <c r="N92" s="8"/>
      <c r="O92" s="8"/>
      <c r="P92" s="8">
        <v>100</v>
      </c>
      <c r="Q92" s="8"/>
      <c r="R92" s="8"/>
      <c r="S92" s="8"/>
      <c r="T92" s="8"/>
      <c r="U92" s="8"/>
      <c r="V92" s="8">
        <v>100</v>
      </c>
    </row>
    <row r="93" spans="1:22" s="105" customFormat="1" ht="11.4" x14ac:dyDescent="0.2">
      <c r="A93" s="105" t="s">
        <v>206</v>
      </c>
      <c r="B93" s="8">
        <v>2017</v>
      </c>
      <c r="C93" s="106" t="s">
        <v>211</v>
      </c>
      <c r="D93" s="8">
        <v>281902.39936119079</v>
      </c>
      <c r="E93" s="8"/>
      <c r="F93" s="8"/>
      <c r="G93" s="8"/>
      <c r="H93" s="8"/>
      <c r="I93" s="8"/>
      <c r="J93" s="8">
        <v>100</v>
      </c>
      <c r="K93" s="8"/>
      <c r="L93" s="8"/>
      <c r="M93" s="8"/>
      <c r="N93" s="8"/>
      <c r="O93" s="8"/>
      <c r="P93" s="8">
        <v>100</v>
      </c>
      <c r="Q93" s="8"/>
      <c r="R93" s="8"/>
      <c r="S93" s="8"/>
      <c r="T93" s="8"/>
      <c r="U93" s="8"/>
      <c r="V93" s="8">
        <v>100</v>
      </c>
    </row>
    <row r="94" spans="1:22" s="105" customFormat="1" ht="11.4" x14ac:dyDescent="0.2">
      <c r="A94" s="105" t="s">
        <v>206</v>
      </c>
      <c r="B94" s="8">
        <v>2018</v>
      </c>
      <c r="C94" s="106" t="s">
        <v>211</v>
      </c>
      <c r="D94" s="8">
        <v>273205.73630828859</v>
      </c>
      <c r="E94" s="8"/>
      <c r="F94" s="8"/>
      <c r="G94" s="8"/>
      <c r="H94" s="8"/>
      <c r="I94" s="8"/>
      <c r="J94" s="8">
        <v>100</v>
      </c>
      <c r="K94" s="8"/>
      <c r="L94" s="8"/>
      <c r="M94" s="8"/>
      <c r="N94" s="8"/>
      <c r="O94" s="8"/>
      <c r="P94" s="8">
        <v>100</v>
      </c>
      <c r="Q94" s="8"/>
      <c r="R94" s="8"/>
      <c r="S94" s="8"/>
      <c r="T94" s="8"/>
      <c r="U94" s="8"/>
      <c r="V94" s="8">
        <v>100</v>
      </c>
    </row>
    <row r="95" spans="1:22" s="105" customFormat="1" ht="11.4" x14ac:dyDescent="0.2">
      <c r="A95" s="105" t="s">
        <v>206</v>
      </c>
      <c r="B95" s="8">
        <v>2019</v>
      </c>
      <c r="C95" s="106" t="s">
        <v>211</v>
      </c>
      <c r="D95" s="8">
        <v>265362.9856814575</v>
      </c>
      <c r="E95" s="8"/>
      <c r="F95" s="8"/>
      <c r="G95" s="8"/>
      <c r="H95" s="8"/>
      <c r="I95" s="8"/>
      <c r="J95" s="8">
        <v>100</v>
      </c>
      <c r="K95" s="8"/>
      <c r="L95" s="8"/>
      <c r="M95" s="8"/>
      <c r="N95" s="8"/>
      <c r="O95" s="8"/>
      <c r="P95" s="8">
        <v>100</v>
      </c>
      <c r="Q95" s="8"/>
      <c r="R95" s="8"/>
      <c r="S95" s="8"/>
      <c r="T95" s="8"/>
      <c r="U95" s="8"/>
      <c r="V95" s="8">
        <v>100</v>
      </c>
    </row>
    <row r="96" spans="1:22" s="105" customFormat="1" ht="11.4" x14ac:dyDescent="0.2">
      <c r="A96" s="105" t="s">
        <v>206</v>
      </c>
      <c r="B96" s="8">
        <v>2020</v>
      </c>
      <c r="C96" s="106" t="s">
        <v>211</v>
      </c>
      <c r="D96" s="8">
        <v>258834.18024116516</v>
      </c>
      <c r="E96" s="8"/>
      <c r="F96" s="8"/>
      <c r="G96" s="8"/>
      <c r="H96" s="8"/>
      <c r="I96" s="8"/>
      <c r="J96" s="8">
        <v>100</v>
      </c>
      <c r="K96" s="8"/>
      <c r="L96" s="8"/>
      <c r="M96" s="8"/>
      <c r="N96" s="8"/>
      <c r="O96" s="8"/>
      <c r="P96" s="8">
        <v>100</v>
      </c>
      <c r="Q96" s="8"/>
      <c r="R96" s="8"/>
      <c r="S96" s="8"/>
      <c r="T96" s="8"/>
      <c r="U96" s="8"/>
      <c r="V96" s="8">
        <v>100</v>
      </c>
    </row>
    <row r="97" spans="1:31" s="105" customFormat="1" ht="11.4" x14ac:dyDescent="0.2">
      <c r="A97" s="105" t="s">
        <v>206</v>
      </c>
      <c r="B97" s="8">
        <v>2021</v>
      </c>
      <c r="C97" s="106" t="s">
        <v>211</v>
      </c>
      <c r="D97" s="8">
        <v>253627.52364273072</v>
      </c>
      <c r="E97" s="8"/>
      <c r="F97" s="8"/>
      <c r="G97" s="8"/>
      <c r="H97" s="8"/>
      <c r="I97" s="8"/>
      <c r="J97" s="8">
        <v>100</v>
      </c>
      <c r="K97" s="8"/>
      <c r="L97" s="8"/>
      <c r="M97" s="8"/>
      <c r="N97" s="8"/>
      <c r="O97" s="8"/>
      <c r="P97" s="8">
        <v>100</v>
      </c>
      <c r="Q97" s="8"/>
      <c r="R97" s="8"/>
      <c r="S97" s="8"/>
      <c r="T97" s="8"/>
      <c r="U97" s="8"/>
      <c r="V97" s="8">
        <v>100</v>
      </c>
    </row>
    <row r="98" spans="1:31" s="105" customFormat="1" ht="11.4" x14ac:dyDescent="0.2">
      <c r="A98" s="105" t="s">
        <v>206</v>
      </c>
      <c r="B98" s="8">
        <v>2022</v>
      </c>
      <c r="C98" s="106" t="s">
        <v>211</v>
      </c>
      <c r="D98" s="8">
        <v>249962.78312267302</v>
      </c>
      <c r="E98" s="8"/>
      <c r="F98" s="8"/>
      <c r="G98" s="8"/>
      <c r="H98" s="8"/>
      <c r="I98" s="8"/>
      <c r="J98" s="8">
        <v>100</v>
      </c>
      <c r="K98" s="8"/>
      <c r="L98" s="8"/>
      <c r="M98" s="8"/>
      <c r="N98" s="8"/>
      <c r="O98" s="8"/>
      <c r="P98" s="8">
        <v>100</v>
      </c>
      <c r="Q98" s="8"/>
      <c r="R98" s="8"/>
      <c r="S98" s="8"/>
      <c r="T98" s="8"/>
      <c r="U98" s="8"/>
      <c r="V98" s="8">
        <v>100</v>
      </c>
    </row>
    <row r="99" spans="1:31" s="105" customFormat="1" ht="11.4" x14ac:dyDescent="0.2">
      <c r="A99" s="105" t="s">
        <v>206</v>
      </c>
      <c r="B99" s="8">
        <v>2023</v>
      </c>
      <c r="C99" s="106" t="s">
        <v>211</v>
      </c>
      <c r="D99" s="8">
        <v>247262.52921569825</v>
      </c>
      <c r="E99" s="8"/>
      <c r="F99" s="8"/>
      <c r="G99" s="8"/>
      <c r="H99" s="8"/>
      <c r="I99" s="8"/>
      <c r="J99" s="8">
        <v>100</v>
      </c>
      <c r="K99" s="8"/>
      <c r="L99" s="8"/>
      <c r="M99" s="8"/>
      <c r="N99" s="8"/>
      <c r="O99" s="8"/>
      <c r="P99" s="8">
        <v>100</v>
      </c>
      <c r="Q99" s="8"/>
      <c r="R99" s="8"/>
      <c r="S99" s="8"/>
      <c r="T99" s="8"/>
      <c r="U99" s="8"/>
      <c r="V99" s="8">
        <v>100</v>
      </c>
    </row>
    <row r="100" spans="1:31" s="105" customFormat="1" ht="11.4" x14ac:dyDescent="0.2">
      <c r="A100" s="105" t="s">
        <v>206</v>
      </c>
      <c r="B100" s="8">
        <v>2024</v>
      </c>
      <c r="C100" s="106" t="s">
        <v>211</v>
      </c>
      <c r="D100" s="8">
        <v>237587.3395160675</v>
      </c>
      <c r="E100" s="8"/>
      <c r="F100" s="8"/>
      <c r="G100" s="8"/>
      <c r="H100" s="8"/>
      <c r="I100" s="8"/>
      <c r="J100" s="8">
        <v>100</v>
      </c>
      <c r="K100" s="8"/>
      <c r="L100" s="8"/>
      <c r="M100" s="8"/>
      <c r="N100" s="8"/>
      <c r="O100" s="8"/>
      <c r="P100" s="8">
        <v>100</v>
      </c>
      <c r="Q100" s="8"/>
      <c r="R100" s="8"/>
      <c r="S100" s="8"/>
      <c r="T100" s="8"/>
      <c r="U100" s="8"/>
      <c r="V100" s="8">
        <v>100</v>
      </c>
    </row>
    <row r="101" spans="1:31" s="105" customFormat="1" ht="11.4" x14ac:dyDescent="0.2">
      <c r="A101" s="105" t="s">
        <v>206</v>
      </c>
      <c r="B101" s="8">
        <v>2025</v>
      </c>
      <c r="C101" s="106" t="s">
        <v>211</v>
      </c>
      <c r="D101" s="8">
        <v>231104.42474025727</v>
      </c>
      <c r="E101" s="8"/>
      <c r="F101" s="8"/>
      <c r="G101" s="8"/>
      <c r="H101" s="8"/>
      <c r="I101" s="8"/>
      <c r="J101" s="8">
        <v>100</v>
      </c>
      <c r="K101" s="8"/>
      <c r="L101" s="8"/>
      <c r="M101" s="8"/>
      <c r="N101" s="8"/>
      <c r="O101" s="8"/>
      <c r="P101" s="8">
        <v>100</v>
      </c>
      <c r="Q101" s="8"/>
      <c r="R101" s="8"/>
      <c r="S101" s="8"/>
      <c r="T101" s="8"/>
      <c r="U101" s="8"/>
      <c r="V101" s="8">
        <v>100</v>
      </c>
    </row>
    <row r="102" spans="1:31" s="105" customFormat="1" ht="11.4" x14ac:dyDescent="0.2">
      <c r="A102" s="105" t="s">
        <v>206</v>
      </c>
      <c r="B102" s="8">
        <v>2026</v>
      </c>
      <c r="C102" s="106" t="s">
        <v>211</v>
      </c>
      <c r="D102" s="8"/>
      <c r="E102" s="8"/>
      <c r="F102" s="8"/>
      <c r="G102" s="8"/>
      <c r="H102" s="8"/>
      <c r="I102" s="8"/>
      <c r="J102" s="8">
        <v>100</v>
      </c>
      <c r="K102" s="8"/>
      <c r="L102" s="8"/>
      <c r="M102" s="8"/>
      <c r="N102" s="8"/>
      <c r="O102" s="8"/>
      <c r="P102" s="8">
        <v>100</v>
      </c>
      <c r="Q102" s="8"/>
      <c r="R102" s="8"/>
      <c r="S102" s="8"/>
      <c r="T102" s="8"/>
      <c r="U102" s="8"/>
      <c r="V102" s="8">
        <v>100</v>
      </c>
    </row>
    <row r="103" spans="1:31" s="105" customFormat="1" ht="11.4" x14ac:dyDescent="0.2">
      <c r="A103" s="105" t="s">
        <v>206</v>
      </c>
      <c r="B103" s="8">
        <v>2027</v>
      </c>
      <c r="C103" s="106" t="s">
        <v>211</v>
      </c>
      <c r="D103" s="8"/>
      <c r="E103" s="8"/>
      <c r="F103" s="8"/>
      <c r="G103" s="8"/>
      <c r="H103" s="8"/>
      <c r="I103" s="8"/>
      <c r="J103" s="8">
        <v>100</v>
      </c>
      <c r="K103" s="8"/>
      <c r="L103" s="8"/>
      <c r="M103" s="8"/>
      <c r="N103" s="8"/>
      <c r="O103" s="8"/>
      <c r="P103" s="8">
        <v>100</v>
      </c>
      <c r="Q103" s="8"/>
      <c r="R103" s="8"/>
      <c r="S103" s="8"/>
      <c r="T103" s="8"/>
      <c r="U103" s="8"/>
      <c r="V103" s="8">
        <v>100</v>
      </c>
    </row>
    <row r="104" spans="1:31" s="105" customFormat="1" ht="11.4" x14ac:dyDescent="0.2">
      <c r="A104" s="105" t="s">
        <v>206</v>
      </c>
      <c r="B104" s="8">
        <v>2028</v>
      </c>
      <c r="C104" s="106" t="s">
        <v>211</v>
      </c>
      <c r="D104" s="8"/>
      <c r="E104" s="8"/>
      <c r="F104" s="8"/>
      <c r="G104" s="8"/>
      <c r="H104" s="8"/>
      <c r="I104" s="8"/>
      <c r="J104" s="8">
        <v>100</v>
      </c>
      <c r="K104" s="8"/>
      <c r="L104" s="8"/>
      <c r="M104" s="8"/>
      <c r="N104" s="8"/>
      <c r="O104" s="8"/>
      <c r="P104" s="8">
        <v>100</v>
      </c>
      <c r="Q104" s="8"/>
      <c r="R104" s="8"/>
      <c r="S104" s="8"/>
      <c r="T104" s="8"/>
      <c r="U104" s="8"/>
      <c r="V104" s="8">
        <v>100</v>
      </c>
    </row>
    <row r="105" spans="1:31" s="105" customFormat="1" ht="11.4" x14ac:dyDescent="0.2">
      <c r="A105" s="105" t="s">
        <v>206</v>
      </c>
      <c r="B105" s="8">
        <v>2029</v>
      </c>
      <c r="C105" s="106" t="s">
        <v>211</v>
      </c>
      <c r="D105" s="8"/>
      <c r="E105" s="8"/>
      <c r="F105" s="8"/>
      <c r="G105" s="8"/>
      <c r="H105" s="8"/>
      <c r="I105" s="8"/>
      <c r="J105" s="8">
        <v>100</v>
      </c>
      <c r="K105" s="8"/>
      <c r="L105" s="8"/>
      <c r="M105" s="8"/>
      <c r="N105" s="8"/>
      <c r="O105" s="8"/>
      <c r="P105" s="8">
        <v>100</v>
      </c>
      <c r="Q105" s="8"/>
      <c r="R105" s="8"/>
      <c r="S105" s="8"/>
      <c r="T105" s="8"/>
      <c r="U105" s="8"/>
      <c r="V105" s="8">
        <v>100</v>
      </c>
    </row>
    <row r="106" spans="1:31" s="105" customFormat="1" ht="11.4" x14ac:dyDescent="0.2">
      <c r="A106" s="105" t="s">
        <v>206</v>
      </c>
      <c r="B106" s="8">
        <v>2030</v>
      </c>
      <c r="C106" s="106" t="s">
        <v>211</v>
      </c>
      <c r="D106" s="8"/>
      <c r="E106" s="8"/>
      <c r="F106" s="8"/>
      <c r="G106" s="8"/>
      <c r="H106" s="8"/>
      <c r="I106" s="8"/>
      <c r="J106" s="8">
        <v>100</v>
      </c>
      <c r="K106" s="8"/>
      <c r="L106" s="8"/>
      <c r="M106" s="8"/>
      <c r="N106" s="8"/>
      <c r="O106" s="8"/>
      <c r="P106" s="8">
        <v>100</v>
      </c>
      <c r="Q106" s="8"/>
      <c r="R106" s="8"/>
      <c r="S106" s="8"/>
      <c r="T106" s="8"/>
      <c r="U106" s="8"/>
      <c r="V106" s="8">
        <v>100</v>
      </c>
    </row>
    <row r="107" spans="1:31" s="105" customFormat="1" ht="11.4" x14ac:dyDescent="0.2">
      <c r="A107" s="105" t="s">
        <v>206</v>
      </c>
      <c r="B107" s="8">
        <v>2000</v>
      </c>
      <c r="C107" s="106" t="s">
        <v>212</v>
      </c>
      <c r="D107" s="8">
        <v>189964</v>
      </c>
      <c r="E107" s="8"/>
      <c r="F107" s="8"/>
      <c r="G107" s="8"/>
      <c r="H107" s="8"/>
      <c r="I107" s="8"/>
      <c r="J107" s="8">
        <v>100</v>
      </c>
      <c r="K107" s="8"/>
      <c r="L107" s="8"/>
      <c r="M107" s="8"/>
      <c r="N107" s="8"/>
      <c r="O107" s="8"/>
      <c r="P107" s="8">
        <v>100</v>
      </c>
      <c r="Q107" s="8"/>
      <c r="R107" s="8"/>
      <c r="S107" s="8"/>
      <c r="T107" s="8"/>
      <c r="U107" s="8"/>
      <c r="V107" s="8">
        <v>100</v>
      </c>
    </row>
    <row r="108" spans="1:31" s="105" customFormat="1" ht="11.4" x14ac:dyDescent="0.2">
      <c r="A108" s="105" t="s">
        <v>206</v>
      </c>
      <c r="B108" s="8">
        <v>2001</v>
      </c>
      <c r="C108" s="106" t="s">
        <v>212</v>
      </c>
      <c r="D108" s="8">
        <v>192929</v>
      </c>
      <c r="E108" s="8"/>
      <c r="F108" s="8"/>
      <c r="G108" s="8"/>
      <c r="H108" s="8"/>
      <c r="I108" s="8"/>
      <c r="J108" s="8">
        <v>100</v>
      </c>
      <c r="K108" s="8"/>
      <c r="L108" s="8"/>
      <c r="M108" s="8"/>
      <c r="N108" s="8"/>
      <c r="O108" s="8"/>
      <c r="P108" s="8">
        <v>100</v>
      </c>
      <c r="Q108" s="8"/>
      <c r="R108" s="8"/>
      <c r="S108" s="8"/>
      <c r="T108" s="8"/>
      <c r="U108" s="8"/>
      <c r="V108" s="8">
        <v>100</v>
      </c>
    </row>
    <row r="109" spans="1:31" s="105" customFormat="1" ht="11.4" x14ac:dyDescent="0.2">
      <c r="A109" s="105" t="s">
        <v>206</v>
      </c>
      <c r="B109" s="8">
        <v>2002</v>
      </c>
      <c r="C109" s="106" t="s">
        <v>212</v>
      </c>
      <c r="D109" s="8">
        <v>193477</v>
      </c>
      <c r="E109" s="8"/>
      <c r="F109" s="8"/>
      <c r="G109" s="8"/>
      <c r="H109" s="8"/>
      <c r="I109" s="8"/>
      <c r="J109" s="8">
        <v>100</v>
      </c>
      <c r="K109" s="8"/>
      <c r="L109" s="8"/>
      <c r="M109" s="8"/>
      <c r="N109" s="8"/>
      <c r="O109" s="8"/>
      <c r="P109" s="8">
        <v>100</v>
      </c>
      <c r="Q109" s="8"/>
      <c r="R109" s="8"/>
      <c r="S109" s="8"/>
      <c r="T109" s="8"/>
      <c r="U109" s="8"/>
      <c r="V109" s="8">
        <v>100</v>
      </c>
    </row>
    <row r="110" spans="1:31" s="105" customFormat="1" ht="11.4" x14ac:dyDescent="0.2">
      <c r="A110" s="105" t="s">
        <v>206</v>
      </c>
      <c r="B110" s="8">
        <v>2003</v>
      </c>
      <c r="C110" s="107" t="s">
        <v>212</v>
      </c>
      <c r="D110" s="8">
        <v>190635</v>
      </c>
      <c r="E110" s="8"/>
      <c r="F110" s="8"/>
      <c r="G110" s="8"/>
      <c r="H110" s="8"/>
      <c r="I110" s="8"/>
      <c r="J110" s="8">
        <v>100</v>
      </c>
      <c r="K110" s="8"/>
      <c r="L110" s="8"/>
      <c r="M110" s="8"/>
      <c r="N110" s="8"/>
      <c r="O110" s="8"/>
      <c r="P110" s="8">
        <v>100</v>
      </c>
      <c r="Q110" s="8"/>
      <c r="R110" s="8"/>
      <c r="S110" s="8"/>
      <c r="T110" s="8"/>
      <c r="U110" s="8"/>
      <c r="V110" s="8">
        <v>100</v>
      </c>
      <c r="W110" s="106"/>
      <c r="X110" s="106"/>
      <c r="Y110" s="106"/>
      <c r="Z110" s="106"/>
      <c r="AA110" s="106"/>
      <c r="AB110" s="106"/>
      <c r="AC110" s="106"/>
      <c r="AD110" s="106"/>
      <c r="AE110" s="106"/>
    </row>
    <row r="111" spans="1:31" s="105" customFormat="1" ht="11.4" x14ac:dyDescent="0.2">
      <c r="A111" s="105" t="s">
        <v>206</v>
      </c>
      <c r="B111" s="8">
        <v>2004</v>
      </c>
      <c r="C111" s="107" t="s">
        <v>212</v>
      </c>
      <c r="D111" s="8">
        <v>183822</v>
      </c>
      <c r="E111" s="8"/>
      <c r="F111" s="8"/>
      <c r="G111" s="8"/>
      <c r="H111" s="8"/>
      <c r="I111" s="8"/>
      <c r="J111" s="8">
        <v>100</v>
      </c>
      <c r="K111" s="8"/>
      <c r="L111" s="8"/>
      <c r="M111" s="8"/>
      <c r="N111" s="8"/>
      <c r="O111" s="8"/>
      <c r="P111" s="8">
        <v>100</v>
      </c>
      <c r="Q111" s="8"/>
      <c r="R111" s="8"/>
      <c r="S111" s="8"/>
      <c r="T111" s="8"/>
      <c r="U111" s="8"/>
      <c r="V111" s="8">
        <v>100</v>
      </c>
      <c r="W111" s="106"/>
      <c r="X111" s="106"/>
      <c r="Y111" s="106"/>
      <c r="Z111" s="106"/>
      <c r="AA111" s="106"/>
      <c r="AB111" s="106"/>
      <c r="AC111" s="106"/>
      <c r="AD111" s="106"/>
      <c r="AE111" s="106"/>
    </row>
    <row r="112" spans="1:31" s="105" customFormat="1" ht="11.4" x14ac:dyDescent="0.2">
      <c r="A112" s="105" t="s">
        <v>206</v>
      </c>
      <c r="B112" s="8">
        <v>2005</v>
      </c>
      <c r="C112" s="107" t="s">
        <v>212</v>
      </c>
      <c r="D112" s="8">
        <v>175585</v>
      </c>
      <c r="E112" s="8"/>
      <c r="F112" s="8"/>
      <c r="G112" s="8"/>
      <c r="H112" s="8"/>
      <c r="I112" s="8"/>
      <c r="J112" s="8">
        <v>100</v>
      </c>
      <c r="K112" s="8"/>
      <c r="L112" s="8"/>
      <c r="M112" s="8"/>
      <c r="N112" s="8"/>
      <c r="O112" s="8"/>
      <c r="P112" s="8">
        <v>100</v>
      </c>
      <c r="Q112" s="8"/>
      <c r="R112" s="8"/>
      <c r="S112" s="8"/>
      <c r="T112" s="8"/>
      <c r="U112" s="8"/>
      <c r="V112" s="8">
        <v>100</v>
      </c>
      <c r="W112" s="106"/>
      <c r="X112" s="106"/>
      <c r="Y112" s="106"/>
      <c r="Z112" s="106"/>
      <c r="AA112" s="106"/>
      <c r="AB112" s="106"/>
      <c r="AC112" s="106"/>
      <c r="AD112" s="106"/>
      <c r="AE112" s="106"/>
    </row>
    <row r="113" spans="1:31" s="105" customFormat="1" ht="11.4" x14ac:dyDescent="0.2">
      <c r="A113" s="105" t="s">
        <v>206</v>
      </c>
      <c r="B113" s="8">
        <v>2006</v>
      </c>
      <c r="C113" s="107" t="s">
        <v>212</v>
      </c>
      <c r="D113" s="8">
        <v>168964</v>
      </c>
      <c r="E113" s="8"/>
      <c r="F113" s="8"/>
      <c r="G113" s="8"/>
      <c r="H113" s="8"/>
      <c r="I113" s="8"/>
      <c r="J113" s="8">
        <v>100</v>
      </c>
      <c r="K113" s="8"/>
      <c r="L113" s="8"/>
      <c r="M113" s="8"/>
      <c r="N113" s="8"/>
      <c r="O113" s="8"/>
      <c r="P113" s="8">
        <v>100</v>
      </c>
      <c r="Q113" s="8"/>
      <c r="R113" s="8"/>
      <c r="S113" s="8"/>
      <c r="T113" s="8"/>
      <c r="U113" s="8"/>
      <c r="V113" s="8">
        <v>100</v>
      </c>
      <c r="W113" s="106"/>
      <c r="X113" s="106"/>
      <c r="Y113" s="106"/>
      <c r="Z113" s="106"/>
      <c r="AA113" s="106"/>
      <c r="AB113" s="106"/>
      <c r="AC113" s="106"/>
      <c r="AD113" s="106"/>
      <c r="AE113" s="106"/>
    </row>
    <row r="114" spans="1:31" s="105" customFormat="1" ht="11.4" x14ac:dyDescent="0.2">
      <c r="A114" s="105" t="s">
        <v>206</v>
      </c>
      <c r="B114" s="8">
        <v>2007</v>
      </c>
      <c r="C114" s="107" t="s">
        <v>212</v>
      </c>
      <c r="D114" s="8">
        <v>164277</v>
      </c>
      <c r="E114" s="8"/>
      <c r="F114" s="8"/>
      <c r="G114" s="8"/>
      <c r="H114" s="8"/>
      <c r="I114" s="8"/>
      <c r="J114" s="8">
        <v>100</v>
      </c>
      <c r="K114" s="8"/>
      <c r="L114" s="8"/>
      <c r="M114" s="8"/>
      <c r="N114" s="8"/>
      <c r="O114" s="8"/>
      <c r="P114" s="8">
        <v>100</v>
      </c>
      <c r="Q114" s="8"/>
      <c r="R114" s="8"/>
      <c r="S114" s="8"/>
      <c r="T114" s="8"/>
      <c r="U114" s="8"/>
      <c r="V114" s="8">
        <v>100</v>
      </c>
      <c r="W114" s="106"/>
      <c r="X114" s="106"/>
      <c r="Y114" s="106"/>
      <c r="Z114" s="106"/>
      <c r="AA114" s="106"/>
      <c r="AB114" s="106"/>
      <c r="AC114" s="106"/>
      <c r="AD114" s="106"/>
      <c r="AE114" s="106"/>
    </row>
    <row r="115" spans="1:31" s="105" customFormat="1" ht="11.4" x14ac:dyDescent="0.2">
      <c r="A115" s="105" t="s">
        <v>206</v>
      </c>
      <c r="B115" s="8">
        <v>2008</v>
      </c>
      <c r="C115" s="107" t="s">
        <v>212</v>
      </c>
      <c r="D115" s="8">
        <v>161462</v>
      </c>
      <c r="E115" s="8"/>
      <c r="F115" s="8"/>
      <c r="G115" s="8"/>
      <c r="H115" s="8"/>
      <c r="I115" s="8"/>
      <c r="J115" s="8">
        <v>100</v>
      </c>
      <c r="K115" s="8"/>
      <c r="L115" s="8"/>
      <c r="M115" s="8"/>
      <c r="N115" s="8"/>
      <c r="O115" s="8"/>
      <c r="P115" s="8">
        <v>100</v>
      </c>
      <c r="Q115" s="8"/>
      <c r="R115" s="8"/>
      <c r="S115" s="8"/>
      <c r="T115" s="8"/>
      <c r="U115" s="8"/>
      <c r="V115" s="8">
        <v>100</v>
      </c>
      <c r="W115" s="106"/>
      <c r="X115" s="106"/>
      <c r="Y115" s="106"/>
      <c r="Z115" s="106"/>
      <c r="AA115" s="106"/>
      <c r="AB115" s="106"/>
      <c r="AC115" s="106"/>
      <c r="AD115" s="106"/>
      <c r="AE115" s="106"/>
    </row>
    <row r="116" spans="1:31" s="105" customFormat="1" ht="12" x14ac:dyDescent="0.25">
      <c r="A116" s="105" t="s">
        <v>206</v>
      </c>
      <c r="B116" s="8">
        <v>2009</v>
      </c>
      <c r="C116" s="108" t="s">
        <v>212</v>
      </c>
      <c r="D116" s="8">
        <v>162934</v>
      </c>
      <c r="E116" s="8"/>
      <c r="F116" s="8"/>
      <c r="G116" s="8"/>
      <c r="H116" s="8"/>
      <c r="I116" s="8"/>
      <c r="J116" s="8">
        <v>100</v>
      </c>
      <c r="K116" s="8"/>
      <c r="L116" s="8"/>
      <c r="M116" s="8"/>
      <c r="N116" s="8"/>
      <c r="O116" s="8"/>
      <c r="P116" s="8">
        <v>100</v>
      </c>
      <c r="Q116" s="8"/>
      <c r="R116" s="8"/>
      <c r="S116" s="8"/>
      <c r="T116" s="8"/>
      <c r="U116" s="8"/>
      <c r="V116" s="8">
        <v>100</v>
      </c>
      <c r="W116" s="108"/>
      <c r="X116" s="108"/>
      <c r="Y116" s="108"/>
      <c r="Z116" s="108"/>
      <c r="AA116" s="108"/>
      <c r="AB116" s="108"/>
      <c r="AC116" s="108"/>
    </row>
    <row r="117" spans="1:31" s="105" customFormat="1" ht="12" x14ac:dyDescent="0.25">
      <c r="A117" s="105" t="s">
        <v>206</v>
      </c>
      <c r="B117" s="8">
        <v>2010</v>
      </c>
      <c r="C117" s="108" t="s">
        <v>212</v>
      </c>
      <c r="D117" s="8">
        <v>164005</v>
      </c>
      <c r="E117" s="8"/>
      <c r="F117" s="8"/>
      <c r="G117" s="8"/>
      <c r="H117" s="8"/>
      <c r="I117" s="8"/>
      <c r="J117" s="8">
        <v>100</v>
      </c>
      <c r="K117" s="8"/>
      <c r="L117" s="8"/>
      <c r="M117" s="8"/>
      <c r="N117" s="8"/>
      <c r="O117" s="8"/>
      <c r="P117" s="8">
        <v>100</v>
      </c>
      <c r="Q117" s="8"/>
      <c r="R117" s="8"/>
      <c r="S117" s="8"/>
      <c r="T117" s="8"/>
      <c r="U117" s="8"/>
      <c r="V117" s="8">
        <v>100</v>
      </c>
      <c r="W117" s="108"/>
      <c r="X117" s="108"/>
      <c r="Y117" s="108"/>
      <c r="Z117" s="108"/>
      <c r="AA117" s="108"/>
      <c r="AB117" s="108"/>
      <c r="AC117" s="108"/>
    </row>
    <row r="118" spans="1:31" s="105" customFormat="1" ht="12" x14ac:dyDescent="0.25">
      <c r="A118" s="105" t="s">
        <v>206</v>
      </c>
      <c r="B118" s="8">
        <v>2011</v>
      </c>
      <c r="C118" s="108" t="s">
        <v>212</v>
      </c>
      <c r="D118" s="8">
        <v>165343</v>
      </c>
      <c r="E118" s="8"/>
      <c r="F118" s="8"/>
      <c r="G118" s="8"/>
      <c r="H118" s="8"/>
      <c r="I118" s="8"/>
      <c r="J118" s="8">
        <v>100</v>
      </c>
      <c r="K118" s="8"/>
      <c r="L118" s="8"/>
      <c r="M118" s="8"/>
      <c r="N118" s="8"/>
      <c r="O118" s="8"/>
      <c r="P118" s="8">
        <v>100</v>
      </c>
      <c r="Q118" s="8"/>
      <c r="R118" s="8"/>
      <c r="S118" s="8"/>
      <c r="T118" s="8"/>
      <c r="U118" s="8"/>
      <c r="V118" s="8">
        <v>100</v>
      </c>
      <c r="W118" s="108"/>
      <c r="X118" s="108"/>
      <c r="Y118" s="108"/>
      <c r="Z118" s="108"/>
      <c r="AA118" s="108"/>
      <c r="AB118" s="108"/>
      <c r="AC118" s="108"/>
      <c r="AD118" s="108"/>
    </row>
    <row r="119" spans="1:31" s="105" customFormat="1" ht="12" x14ac:dyDescent="0.25">
      <c r="A119" s="105" t="s">
        <v>206</v>
      </c>
      <c r="B119" s="8">
        <v>2012</v>
      </c>
      <c r="C119" s="108" t="s">
        <v>212</v>
      </c>
      <c r="D119" s="8">
        <v>168068</v>
      </c>
      <c r="E119" s="8"/>
      <c r="F119" s="8"/>
      <c r="G119" s="8"/>
      <c r="H119" s="8"/>
      <c r="I119" s="8"/>
      <c r="J119" s="8">
        <v>100</v>
      </c>
      <c r="K119" s="8"/>
      <c r="L119" s="8"/>
      <c r="M119" s="8"/>
      <c r="N119" s="8"/>
      <c r="O119" s="8"/>
      <c r="P119" s="8">
        <v>100</v>
      </c>
      <c r="Q119" s="8"/>
      <c r="R119" s="8"/>
      <c r="S119" s="8"/>
      <c r="T119" s="8"/>
      <c r="U119" s="8"/>
      <c r="V119" s="8">
        <v>100</v>
      </c>
      <c r="W119" s="108"/>
      <c r="X119" s="108"/>
      <c r="Y119" s="108"/>
      <c r="Z119" s="108"/>
      <c r="AA119" s="108"/>
      <c r="AB119" s="108"/>
      <c r="AC119" s="108"/>
      <c r="AD119" s="108"/>
    </row>
    <row r="120" spans="1:31" s="105" customFormat="1" ht="12" x14ac:dyDescent="0.25">
      <c r="A120" s="105" t="s">
        <v>206</v>
      </c>
      <c r="B120" s="8">
        <v>2013</v>
      </c>
      <c r="C120" s="108" t="s">
        <v>212</v>
      </c>
      <c r="D120" s="8">
        <v>169306</v>
      </c>
      <c r="E120" s="8"/>
      <c r="F120" s="8"/>
      <c r="G120" s="8"/>
      <c r="H120" s="8"/>
      <c r="I120" s="8"/>
      <c r="J120" s="8">
        <v>100</v>
      </c>
      <c r="K120" s="8"/>
      <c r="L120" s="8"/>
      <c r="M120" s="8"/>
      <c r="N120" s="8"/>
      <c r="O120" s="8"/>
      <c r="P120" s="8">
        <v>100</v>
      </c>
      <c r="Q120" s="8"/>
      <c r="R120" s="8"/>
      <c r="S120" s="8"/>
      <c r="T120" s="8"/>
      <c r="U120" s="8"/>
      <c r="V120" s="8">
        <v>100</v>
      </c>
      <c r="W120" s="108"/>
      <c r="X120" s="108"/>
      <c r="Y120" s="108"/>
      <c r="Z120" s="108"/>
      <c r="AA120" s="108"/>
      <c r="AB120" s="108"/>
      <c r="AC120" s="108"/>
      <c r="AD120" s="108"/>
    </row>
    <row r="121" spans="1:31" s="105" customFormat="1" ht="12" x14ac:dyDescent="0.25">
      <c r="A121" s="105" t="s">
        <v>206</v>
      </c>
      <c r="B121" s="8">
        <v>2014</v>
      </c>
      <c r="C121" s="108" t="s">
        <v>212</v>
      </c>
      <c r="D121" s="8">
        <v>170559</v>
      </c>
      <c r="E121" s="8"/>
      <c r="F121" s="8"/>
      <c r="G121" s="8"/>
      <c r="H121" s="8"/>
      <c r="I121" s="8"/>
      <c r="J121" s="8">
        <v>100</v>
      </c>
      <c r="K121" s="8"/>
      <c r="L121" s="8"/>
      <c r="M121" s="8"/>
      <c r="N121" s="8"/>
      <c r="O121" s="8"/>
      <c r="P121" s="8">
        <v>100</v>
      </c>
      <c r="Q121" s="8"/>
      <c r="R121" s="8"/>
      <c r="S121" s="8"/>
      <c r="T121" s="8"/>
      <c r="U121" s="8"/>
      <c r="V121" s="8">
        <v>100</v>
      </c>
      <c r="W121" s="108"/>
      <c r="X121" s="108"/>
      <c r="Y121" s="108"/>
      <c r="Z121" s="108"/>
      <c r="AA121" s="108"/>
      <c r="AB121" s="108"/>
      <c r="AC121" s="108"/>
      <c r="AD121" s="108"/>
    </row>
    <row r="122" spans="1:31" s="105" customFormat="1" ht="12" x14ac:dyDescent="0.25">
      <c r="A122" s="105" t="s">
        <v>206</v>
      </c>
      <c r="B122" s="8">
        <v>2015</v>
      </c>
      <c r="C122" s="108" t="s">
        <v>212</v>
      </c>
      <c r="D122" s="8">
        <v>169333</v>
      </c>
      <c r="E122" s="8"/>
      <c r="F122" s="8"/>
      <c r="G122" s="8"/>
      <c r="H122" s="8"/>
      <c r="I122" s="8"/>
      <c r="J122" s="8">
        <v>100</v>
      </c>
      <c r="K122" s="8"/>
      <c r="L122" s="8"/>
      <c r="M122" s="8"/>
      <c r="N122" s="8"/>
      <c r="O122" s="8"/>
      <c r="P122" s="8">
        <v>100</v>
      </c>
      <c r="Q122" s="8"/>
      <c r="R122" s="8"/>
      <c r="S122" s="8"/>
      <c r="T122" s="8"/>
      <c r="U122" s="8"/>
      <c r="V122" s="8">
        <v>100</v>
      </c>
      <c r="W122" s="108"/>
      <c r="X122" s="108"/>
      <c r="Y122" s="108"/>
      <c r="Z122" s="108"/>
      <c r="AA122" s="108"/>
      <c r="AB122" s="108"/>
      <c r="AC122" s="108"/>
      <c r="AD122" s="108"/>
    </row>
    <row r="123" spans="1:31" s="105" customFormat="1" ht="12" x14ac:dyDescent="0.25">
      <c r="A123" s="105" t="s">
        <v>206</v>
      </c>
      <c r="B123" s="8">
        <v>2016</v>
      </c>
      <c r="C123" s="108" t="s">
        <v>212</v>
      </c>
      <c r="D123" s="8">
        <v>166414</v>
      </c>
      <c r="E123" s="8"/>
      <c r="F123" s="8"/>
      <c r="G123" s="8"/>
      <c r="H123" s="8"/>
      <c r="I123" s="8"/>
      <c r="J123" s="8">
        <v>100</v>
      </c>
      <c r="K123" s="8"/>
      <c r="L123" s="8"/>
      <c r="M123" s="8"/>
      <c r="N123" s="8"/>
      <c r="O123" s="8"/>
      <c r="P123" s="8">
        <v>100</v>
      </c>
      <c r="Q123" s="8"/>
      <c r="R123" s="8"/>
      <c r="S123" s="8"/>
      <c r="T123" s="8"/>
      <c r="U123" s="8"/>
      <c r="V123" s="8">
        <v>100</v>
      </c>
      <c r="W123" s="108"/>
      <c r="X123" s="108"/>
      <c r="Y123" s="108"/>
      <c r="Z123" s="108"/>
      <c r="AA123" s="108"/>
      <c r="AB123" s="108"/>
      <c r="AC123" s="108"/>
      <c r="AD123" s="108"/>
    </row>
    <row r="124" spans="1:31" s="105" customFormat="1" ht="12" x14ac:dyDescent="0.25">
      <c r="A124" s="105" t="s">
        <v>206</v>
      </c>
      <c r="B124" s="8">
        <v>2017</v>
      </c>
      <c r="C124" s="108" t="s">
        <v>212</v>
      </c>
      <c r="D124" s="8">
        <v>160238</v>
      </c>
      <c r="E124" s="8"/>
      <c r="F124" s="8"/>
      <c r="G124" s="8"/>
      <c r="H124" s="8"/>
      <c r="I124" s="8"/>
      <c r="J124" s="8">
        <v>100</v>
      </c>
      <c r="K124" s="8"/>
      <c r="L124" s="8"/>
      <c r="M124" s="8"/>
      <c r="N124" s="8"/>
      <c r="O124" s="8"/>
      <c r="P124" s="8">
        <v>100</v>
      </c>
      <c r="Q124" s="8"/>
      <c r="R124" s="8"/>
      <c r="S124" s="8"/>
      <c r="T124" s="8"/>
      <c r="U124" s="8"/>
      <c r="V124" s="8">
        <v>100</v>
      </c>
      <c r="W124" s="108"/>
      <c r="X124" s="108"/>
      <c r="Y124" s="108"/>
      <c r="Z124" s="108"/>
      <c r="AA124" s="108"/>
      <c r="AB124" s="108"/>
      <c r="AC124" s="108"/>
      <c r="AD124" s="108"/>
    </row>
    <row r="125" spans="1:31" s="105" customFormat="1" ht="12" x14ac:dyDescent="0.25">
      <c r="A125" s="105" t="s">
        <v>206</v>
      </c>
      <c r="B125" s="8">
        <v>2018</v>
      </c>
      <c r="C125" s="108" t="s">
        <v>212</v>
      </c>
      <c r="D125" s="8">
        <v>154261</v>
      </c>
      <c r="E125" s="8"/>
      <c r="F125" s="8"/>
      <c r="G125" s="8"/>
      <c r="H125" s="8"/>
      <c r="I125" s="8"/>
      <c r="J125" s="8">
        <v>100</v>
      </c>
      <c r="K125" s="8"/>
      <c r="L125" s="8"/>
      <c r="M125" s="8"/>
      <c r="N125" s="8"/>
      <c r="O125" s="8"/>
      <c r="P125" s="8">
        <v>100</v>
      </c>
      <c r="Q125" s="8"/>
      <c r="R125" s="8"/>
      <c r="S125" s="8"/>
      <c r="T125" s="8"/>
      <c r="U125" s="8"/>
      <c r="V125" s="8">
        <v>100</v>
      </c>
      <c r="W125" s="108"/>
      <c r="X125" s="108"/>
      <c r="Y125" s="108"/>
      <c r="Z125" s="108"/>
      <c r="AA125" s="108"/>
      <c r="AB125" s="108"/>
      <c r="AC125" s="108"/>
      <c r="AD125" s="108"/>
    </row>
    <row r="126" spans="1:31" s="105" customFormat="1" ht="12" x14ac:dyDescent="0.25">
      <c r="A126" s="105" t="s">
        <v>206</v>
      </c>
      <c r="B126" s="8">
        <v>2019</v>
      </c>
      <c r="C126" s="108" t="s">
        <v>212</v>
      </c>
      <c r="D126" s="8">
        <v>149508</v>
      </c>
      <c r="E126" s="8"/>
      <c r="F126" s="8"/>
      <c r="G126" s="8"/>
      <c r="H126" s="8"/>
      <c r="I126" s="8"/>
      <c r="J126" s="8">
        <v>100</v>
      </c>
      <c r="K126" s="8"/>
      <c r="L126" s="8"/>
      <c r="M126" s="8"/>
      <c r="N126" s="8"/>
      <c r="O126" s="8"/>
      <c r="P126" s="8">
        <v>100</v>
      </c>
      <c r="Q126" s="8"/>
      <c r="R126" s="8"/>
      <c r="S126" s="8"/>
      <c r="T126" s="8"/>
      <c r="U126" s="8"/>
      <c r="V126" s="8">
        <v>100</v>
      </c>
      <c r="W126" s="108"/>
      <c r="X126" s="108"/>
      <c r="Y126" s="108"/>
      <c r="Z126" s="108"/>
      <c r="AA126" s="108"/>
      <c r="AB126" s="108"/>
      <c r="AC126" s="108"/>
      <c r="AD126" s="108"/>
    </row>
    <row r="127" spans="1:31" s="105" customFormat="1" ht="12" x14ac:dyDescent="0.25">
      <c r="A127" s="105" t="s">
        <v>206</v>
      </c>
      <c r="B127" s="8">
        <v>2020</v>
      </c>
      <c r="C127" s="108" t="s">
        <v>212</v>
      </c>
      <c r="D127" s="8">
        <v>144871</v>
      </c>
      <c r="E127" s="8"/>
      <c r="F127" s="8"/>
      <c r="G127" s="8"/>
      <c r="H127" s="8"/>
      <c r="I127" s="8"/>
      <c r="J127" s="8">
        <v>100</v>
      </c>
      <c r="K127" s="8"/>
      <c r="L127" s="8"/>
      <c r="M127" s="8"/>
      <c r="N127" s="8"/>
      <c r="O127" s="8"/>
      <c r="P127" s="8">
        <v>100</v>
      </c>
      <c r="Q127" s="8"/>
      <c r="R127" s="8"/>
      <c r="S127" s="8"/>
      <c r="T127" s="8"/>
      <c r="U127" s="8"/>
      <c r="V127" s="8">
        <v>100</v>
      </c>
      <c r="W127" s="108"/>
      <c r="X127" s="108"/>
      <c r="Y127" s="108"/>
      <c r="Z127" s="108"/>
      <c r="AA127" s="108"/>
      <c r="AB127" s="108"/>
      <c r="AC127" s="108"/>
      <c r="AD127" s="108"/>
    </row>
    <row r="128" spans="1:31" s="105" customFormat="1" ht="12" x14ac:dyDescent="0.25">
      <c r="A128" s="108" t="s">
        <v>206</v>
      </c>
      <c r="B128" s="8">
        <v>2021</v>
      </c>
      <c r="C128" s="108" t="s">
        <v>212</v>
      </c>
      <c r="D128" s="8">
        <v>141764</v>
      </c>
      <c r="E128" s="8"/>
      <c r="F128" s="8"/>
      <c r="G128" s="8"/>
      <c r="H128" s="8"/>
      <c r="I128" s="8"/>
      <c r="J128" s="8">
        <v>100</v>
      </c>
      <c r="K128" s="8"/>
      <c r="L128" s="8"/>
      <c r="M128" s="8"/>
      <c r="N128" s="8"/>
      <c r="O128" s="8"/>
      <c r="P128" s="8">
        <v>100</v>
      </c>
      <c r="Q128" s="8"/>
      <c r="R128" s="8"/>
      <c r="S128" s="8"/>
      <c r="T128" s="8"/>
      <c r="U128" s="8"/>
      <c r="V128" s="8">
        <v>100</v>
      </c>
      <c r="W128" s="108"/>
      <c r="X128" s="108"/>
      <c r="Y128" s="108"/>
      <c r="Z128" s="108"/>
      <c r="AA128" s="108"/>
      <c r="AB128" s="108"/>
      <c r="AC128" s="108"/>
      <c r="AD128" s="108"/>
    </row>
    <row r="129" spans="1:30" s="105" customFormat="1" ht="12" x14ac:dyDescent="0.25">
      <c r="A129" s="108" t="s">
        <v>206</v>
      </c>
      <c r="B129" s="8">
        <v>2022</v>
      </c>
      <c r="C129" s="108" t="s">
        <v>212</v>
      </c>
      <c r="D129" s="8">
        <v>140473</v>
      </c>
      <c r="E129" s="8"/>
      <c r="F129" s="8"/>
      <c r="G129" s="8"/>
      <c r="H129" s="8"/>
      <c r="I129" s="8"/>
      <c r="J129" s="8">
        <v>100</v>
      </c>
      <c r="K129" s="8"/>
      <c r="L129" s="8"/>
      <c r="M129" s="8"/>
      <c r="N129" s="8"/>
      <c r="O129" s="8"/>
      <c r="P129" s="8">
        <v>100</v>
      </c>
      <c r="Q129" s="8"/>
      <c r="R129" s="8"/>
      <c r="S129" s="8"/>
      <c r="T129" s="8"/>
      <c r="U129" s="8"/>
      <c r="V129" s="8">
        <v>100</v>
      </c>
      <c r="W129" s="108"/>
      <c r="X129" s="108"/>
      <c r="Y129" s="108"/>
      <c r="Z129" s="108"/>
      <c r="AA129" s="108"/>
      <c r="AB129" s="108"/>
      <c r="AC129" s="108"/>
      <c r="AD129" s="108"/>
    </row>
    <row r="130" spans="1:30" s="105" customFormat="1" ht="12" x14ac:dyDescent="0.25">
      <c r="A130" s="108" t="s">
        <v>206</v>
      </c>
      <c r="B130" s="8">
        <v>2023</v>
      </c>
      <c r="C130" s="108" t="s">
        <v>212</v>
      </c>
      <c r="D130" s="8">
        <v>140699</v>
      </c>
      <c r="E130" s="8"/>
      <c r="F130" s="8"/>
      <c r="G130" s="8"/>
      <c r="H130" s="8"/>
      <c r="I130" s="8"/>
      <c r="J130" s="8">
        <v>100</v>
      </c>
      <c r="K130" s="8"/>
      <c r="L130" s="8"/>
      <c r="M130" s="8"/>
      <c r="N130" s="8"/>
      <c r="O130" s="8"/>
      <c r="P130" s="8">
        <v>100</v>
      </c>
      <c r="Q130" s="8"/>
      <c r="R130" s="8"/>
      <c r="S130" s="8"/>
      <c r="T130" s="8"/>
      <c r="U130" s="8"/>
      <c r="V130" s="8">
        <v>100</v>
      </c>
      <c r="W130" s="108"/>
      <c r="X130" s="108"/>
      <c r="Y130" s="108"/>
      <c r="Z130" s="108"/>
      <c r="AA130" s="108"/>
      <c r="AB130" s="108"/>
      <c r="AC130" s="108"/>
      <c r="AD130" s="108"/>
    </row>
    <row r="131" spans="1:30" s="105" customFormat="1" ht="12" x14ac:dyDescent="0.25">
      <c r="A131" s="108" t="s">
        <v>206</v>
      </c>
      <c r="B131" s="8">
        <v>2024</v>
      </c>
      <c r="C131" s="108" t="s">
        <v>212</v>
      </c>
      <c r="D131" s="8">
        <v>140378</v>
      </c>
      <c r="E131" s="8"/>
      <c r="F131" s="8"/>
      <c r="G131" s="8"/>
      <c r="H131" s="8"/>
      <c r="I131" s="8"/>
      <c r="J131" s="8">
        <v>100</v>
      </c>
      <c r="K131" s="8"/>
      <c r="L131" s="8"/>
      <c r="M131" s="8"/>
      <c r="N131" s="8"/>
      <c r="O131" s="8"/>
      <c r="P131" s="8">
        <v>100</v>
      </c>
      <c r="Q131" s="8"/>
      <c r="R131" s="8"/>
      <c r="S131" s="8"/>
      <c r="T131" s="8"/>
      <c r="U131" s="8"/>
      <c r="V131" s="8">
        <v>100</v>
      </c>
      <c r="W131" s="108"/>
      <c r="X131" s="108"/>
      <c r="Y131" s="108"/>
      <c r="Z131" s="108"/>
      <c r="AA131" s="108"/>
      <c r="AB131" s="108"/>
      <c r="AC131" s="108"/>
      <c r="AD131" s="108"/>
    </row>
    <row r="132" spans="1:30" s="105" customFormat="1" ht="12" x14ac:dyDescent="0.25">
      <c r="A132" s="108" t="s">
        <v>206</v>
      </c>
      <c r="B132" s="8">
        <v>2025</v>
      </c>
      <c r="C132" s="108" t="s">
        <v>212</v>
      </c>
      <c r="D132" s="8">
        <v>138311</v>
      </c>
      <c r="E132" s="8"/>
      <c r="F132" s="8"/>
      <c r="G132" s="8"/>
      <c r="H132" s="8"/>
      <c r="I132" s="8"/>
      <c r="J132" s="8">
        <v>100</v>
      </c>
      <c r="K132" s="8"/>
      <c r="L132" s="8"/>
      <c r="M132" s="8"/>
      <c r="N132" s="8"/>
      <c r="O132" s="8"/>
      <c r="P132" s="8">
        <v>100</v>
      </c>
      <c r="Q132" s="8"/>
      <c r="R132" s="8"/>
      <c r="S132" s="8"/>
      <c r="T132" s="8"/>
      <c r="U132" s="8"/>
      <c r="V132" s="8">
        <v>100</v>
      </c>
      <c r="W132" s="108"/>
      <c r="X132" s="108"/>
      <c r="Y132" s="108"/>
      <c r="Z132" s="108"/>
      <c r="AA132" s="108"/>
      <c r="AB132" s="108"/>
      <c r="AC132" s="108"/>
      <c r="AD132" s="108"/>
    </row>
    <row r="133" spans="1:30" s="105" customFormat="1" ht="12" x14ac:dyDescent="0.25">
      <c r="A133" s="108" t="s">
        <v>206</v>
      </c>
      <c r="B133" s="8">
        <v>2026</v>
      </c>
      <c r="C133" s="108" t="s">
        <v>212</v>
      </c>
      <c r="D133" s="8"/>
      <c r="E133" s="8"/>
      <c r="F133" s="8"/>
      <c r="G133" s="8"/>
      <c r="H133" s="8"/>
      <c r="I133" s="8"/>
      <c r="J133" s="8">
        <v>100</v>
      </c>
      <c r="K133" s="8"/>
      <c r="L133" s="8"/>
      <c r="M133" s="8"/>
      <c r="N133" s="8"/>
      <c r="O133" s="8"/>
      <c r="P133" s="8">
        <v>100</v>
      </c>
      <c r="Q133" s="8"/>
      <c r="R133" s="8"/>
      <c r="S133" s="8"/>
      <c r="T133" s="8"/>
      <c r="U133" s="8"/>
      <c r="V133" s="8">
        <v>100</v>
      </c>
      <c r="W133" s="108"/>
      <c r="X133" s="108"/>
      <c r="Y133" s="108"/>
      <c r="Z133" s="108"/>
      <c r="AA133" s="108"/>
      <c r="AB133" s="108"/>
      <c r="AC133" s="108"/>
      <c r="AD133" s="108"/>
    </row>
    <row r="134" spans="1:30" s="105" customFormat="1" ht="12" x14ac:dyDescent="0.25">
      <c r="A134" s="108" t="s">
        <v>206</v>
      </c>
      <c r="B134" s="8">
        <v>2027</v>
      </c>
      <c r="C134" s="108" t="s">
        <v>212</v>
      </c>
      <c r="D134" s="8"/>
      <c r="E134" s="8"/>
      <c r="F134" s="8"/>
      <c r="G134" s="8"/>
      <c r="H134" s="8"/>
      <c r="I134" s="8"/>
      <c r="J134" s="8">
        <v>100</v>
      </c>
      <c r="K134" s="8"/>
      <c r="L134" s="8"/>
      <c r="M134" s="8"/>
      <c r="N134" s="8"/>
      <c r="O134" s="8"/>
      <c r="P134" s="8">
        <v>100</v>
      </c>
      <c r="Q134" s="8"/>
      <c r="R134" s="8"/>
      <c r="S134" s="8"/>
      <c r="T134" s="8"/>
      <c r="U134" s="8"/>
      <c r="V134" s="8">
        <v>100</v>
      </c>
      <c r="W134" s="108"/>
      <c r="X134" s="108"/>
      <c r="Y134" s="108"/>
      <c r="Z134" s="108"/>
      <c r="AA134" s="108"/>
      <c r="AB134" s="108"/>
      <c r="AC134" s="108"/>
      <c r="AD134" s="108"/>
    </row>
    <row r="135" spans="1:30" s="105" customFormat="1" ht="12" x14ac:dyDescent="0.25">
      <c r="A135" s="108" t="s">
        <v>206</v>
      </c>
      <c r="B135" s="8">
        <v>2028</v>
      </c>
      <c r="C135" s="108" t="s">
        <v>212</v>
      </c>
      <c r="D135" s="8"/>
      <c r="E135" s="8"/>
      <c r="F135" s="8"/>
      <c r="G135" s="8"/>
      <c r="H135" s="8"/>
      <c r="I135" s="8"/>
      <c r="J135" s="8">
        <v>100</v>
      </c>
      <c r="K135" s="8"/>
      <c r="L135" s="8"/>
      <c r="M135" s="8"/>
      <c r="N135" s="8"/>
      <c r="O135" s="8"/>
      <c r="P135" s="8">
        <v>100</v>
      </c>
      <c r="Q135" s="8"/>
      <c r="R135" s="8"/>
      <c r="S135" s="8"/>
      <c r="T135" s="8"/>
      <c r="U135" s="8"/>
      <c r="V135" s="8">
        <v>100</v>
      </c>
      <c r="W135" s="108"/>
      <c r="X135" s="108"/>
      <c r="Y135" s="108"/>
      <c r="Z135" s="108"/>
      <c r="AA135" s="108"/>
      <c r="AB135" s="108"/>
      <c r="AC135" s="108"/>
      <c r="AD135" s="108"/>
    </row>
    <row r="136" spans="1:30" s="105" customFormat="1" ht="12" x14ac:dyDescent="0.25">
      <c r="A136" s="108" t="s">
        <v>206</v>
      </c>
      <c r="B136" s="8">
        <v>2029</v>
      </c>
      <c r="C136" s="108" t="s">
        <v>212</v>
      </c>
      <c r="D136" s="8"/>
      <c r="E136" s="8"/>
      <c r="F136" s="8"/>
      <c r="G136" s="8"/>
      <c r="H136" s="8"/>
      <c r="I136" s="8"/>
      <c r="J136" s="8">
        <v>100</v>
      </c>
      <c r="K136" s="8"/>
      <c r="L136" s="8"/>
      <c r="M136" s="8"/>
      <c r="N136" s="8"/>
      <c r="O136" s="8"/>
      <c r="P136" s="8">
        <v>100</v>
      </c>
      <c r="Q136" s="8"/>
      <c r="R136" s="8"/>
      <c r="S136" s="8"/>
      <c r="T136" s="8"/>
      <c r="U136" s="8"/>
      <c r="V136" s="8">
        <v>100</v>
      </c>
      <c r="W136" s="108"/>
      <c r="X136" s="108"/>
      <c r="Y136" s="108"/>
      <c r="Z136" s="108"/>
      <c r="AA136" s="108"/>
      <c r="AB136" s="108"/>
      <c r="AC136" s="108"/>
      <c r="AD136" s="108"/>
    </row>
    <row r="137" spans="1:30" s="105" customFormat="1" ht="12" x14ac:dyDescent="0.25">
      <c r="A137" s="108" t="s">
        <v>206</v>
      </c>
      <c r="B137" s="8">
        <v>2030</v>
      </c>
      <c r="C137" s="108" t="s">
        <v>212</v>
      </c>
      <c r="D137" s="8"/>
      <c r="E137" s="8"/>
      <c r="F137" s="8"/>
      <c r="G137" s="8"/>
      <c r="H137" s="8"/>
      <c r="I137" s="8"/>
      <c r="J137" s="8">
        <v>100</v>
      </c>
      <c r="K137" s="8"/>
      <c r="L137" s="8"/>
      <c r="M137" s="8"/>
      <c r="N137" s="8"/>
      <c r="O137" s="8"/>
      <c r="P137" s="8">
        <v>100</v>
      </c>
      <c r="Q137" s="8"/>
      <c r="R137" s="8"/>
      <c r="S137" s="8"/>
      <c r="T137" s="8"/>
      <c r="U137" s="8"/>
      <c r="V137" s="8">
        <v>100</v>
      </c>
      <c r="W137" s="108"/>
      <c r="X137" s="108"/>
      <c r="Y137" s="108"/>
      <c r="Z137" s="108"/>
      <c r="AA137" s="108"/>
      <c r="AB137" s="108"/>
      <c r="AC137" s="108"/>
      <c r="AD137" s="108"/>
    </row>
    <row r="138" spans="1:30" s="105" customFormat="1" ht="12" x14ac:dyDescent="0.25">
      <c r="A138" s="108" t="s">
        <v>206</v>
      </c>
      <c r="B138" s="8">
        <v>2000</v>
      </c>
      <c r="C138" s="108" t="s">
        <v>213</v>
      </c>
      <c r="D138" s="8">
        <v>199700</v>
      </c>
      <c r="E138" s="8"/>
      <c r="F138" s="8"/>
      <c r="G138" s="8"/>
      <c r="H138" s="8"/>
      <c r="I138" s="8"/>
      <c r="J138" s="8">
        <v>100</v>
      </c>
      <c r="K138" s="8"/>
      <c r="L138" s="8"/>
      <c r="M138" s="8"/>
      <c r="N138" s="8"/>
      <c r="O138" s="8"/>
      <c r="P138" s="8">
        <v>100</v>
      </c>
      <c r="Q138" s="8"/>
      <c r="R138" s="8"/>
      <c r="S138" s="8"/>
      <c r="T138" s="8"/>
      <c r="U138" s="8"/>
      <c r="V138" s="8">
        <v>100</v>
      </c>
      <c r="W138" s="108"/>
      <c r="X138" s="108"/>
      <c r="Y138" s="108"/>
      <c r="Z138" s="108"/>
      <c r="AA138" s="108"/>
      <c r="AB138" s="108"/>
      <c r="AC138" s="108"/>
      <c r="AD138" s="108"/>
    </row>
    <row r="139" spans="1:30" s="105" customFormat="1" ht="12" x14ac:dyDescent="0.25">
      <c r="A139" s="108" t="s">
        <v>206</v>
      </c>
      <c r="B139" s="8">
        <v>2001</v>
      </c>
      <c r="C139" s="108" t="s">
        <v>213</v>
      </c>
      <c r="D139" s="8">
        <v>192721</v>
      </c>
      <c r="E139" s="8"/>
      <c r="F139" s="8"/>
      <c r="G139" s="8"/>
      <c r="H139" s="8"/>
      <c r="I139" s="8"/>
      <c r="J139" s="8">
        <v>100</v>
      </c>
      <c r="K139" s="8"/>
      <c r="L139" s="8"/>
      <c r="M139" s="8"/>
      <c r="N139" s="8"/>
      <c r="O139" s="8"/>
      <c r="P139" s="8">
        <v>100</v>
      </c>
      <c r="Q139" s="8"/>
      <c r="R139" s="8"/>
      <c r="S139" s="8"/>
      <c r="T139" s="8"/>
      <c r="U139" s="8"/>
      <c r="V139" s="8">
        <v>100</v>
      </c>
      <c r="W139" s="108"/>
      <c r="X139" s="108"/>
      <c r="Y139" s="108"/>
      <c r="Z139" s="108"/>
      <c r="AA139" s="108"/>
      <c r="AB139" s="108"/>
      <c r="AC139" s="108"/>
      <c r="AD139" s="108"/>
    </row>
    <row r="140" spans="1:30" s="105" customFormat="1" ht="12" x14ac:dyDescent="0.25">
      <c r="A140" s="108" t="s">
        <v>206</v>
      </c>
      <c r="B140" s="8">
        <v>2002</v>
      </c>
      <c r="C140" s="108" t="s">
        <v>213</v>
      </c>
      <c r="D140" s="8">
        <v>191680</v>
      </c>
      <c r="E140" s="8"/>
      <c r="F140" s="8"/>
      <c r="G140" s="8"/>
      <c r="H140" s="8"/>
      <c r="I140" s="8"/>
      <c r="J140" s="8">
        <v>100</v>
      </c>
      <c r="K140" s="8"/>
      <c r="L140" s="8"/>
      <c r="M140" s="8"/>
      <c r="N140" s="8"/>
      <c r="O140" s="8"/>
      <c r="P140" s="8">
        <v>100</v>
      </c>
      <c r="Q140" s="8"/>
      <c r="R140" s="8"/>
      <c r="S140" s="8"/>
      <c r="T140" s="8"/>
      <c r="U140" s="8"/>
      <c r="V140" s="8">
        <v>100</v>
      </c>
      <c r="W140" s="108"/>
      <c r="X140" s="108"/>
      <c r="Y140" s="108"/>
      <c r="Z140" s="108"/>
      <c r="AA140" s="108"/>
      <c r="AB140" s="108"/>
      <c r="AC140" s="108"/>
      <c r="AD140" s="108"/>
    </row>
    <row r="141" spans="1:30" s="105" customFormat="1" ht="12" x14ac:dyDescent="0.25">
      <c r="A141" s="108" t="s">
        <v>206</v>
      </c>
      <c r="B141" s="8">
        <v>2003</v>
      </c>
      <c r="C141" s="108" t="s">
        <v>213</v>
      </c>
      <c r="D141" s="8">
        <v>190126</v>
      </c>
      <c r="E141" s="8"/>
      <c r="F141" s="8"/>
      <c r="G141" s="8"/>
      <c r="H141" s="8"/>
      <c r="I141" s="8"/>
      <c r="J141" s="8">
        <v>100</v>
      </c>
      <c r="K141" s="8"/>
      <c r="L141" s="8"/>
      <c r="M141" s="8"/>
      <c r="N141" s="8"/>
      <c r="O141" s="8"/>
      <c r="P141" s="8">
        <v>100</v>
      </c>
      <c r="Q141" s="8"/>
      <c r="R141" s="8"/>
      <c r="S141" s="8"/>
      <c r="T141" s="8"/>
      <c r="U141" s="8"/>
      <c r="V141" s="8">
        <v>100</v>
      </c>
      <c r="W141" s="108"/>
      <c r="X141" s="108"/>
      <c r="Y141" s="108"/>
      <c r="Z141" s="108"/>
      <c r="AA141" s="108"/>
      <c r="AB141" s="108"/>
      <c r="AC141" s="108"/>
      <c r="AD141" s="108"/>
    </row>
    <row r="142" spans="1:30" s="105" customFormat="1" ht="12" x14ac:dyDescent="0.25">
      <c r="A142" s="108" t="s">
        <v>206</v>
      </c>
      <c r="B142" s="8">
        <v>2004</v>
      </c>
      <c r="C142" s="108" t="s">
        <v>213</v>
      </c>
      <c r="D142" s="8">
        <v>194114</v>
      </c>
      <c r="E142" s="8"/>
      <c r="F142" s="8"/>
      <c r="G142" s="8"/>
      <c r="H142" s="8"/>
      <c r="I142" s="8"/>
      <c r="J142" s="8">
        <v>100</v>
      </c>
      <c r="K142" s="8"/>
      <c r="L142" s="8"/>
      <c r="M142" s="8"/>
      <c r="N142" s="8"/>
      <c r="O142" s="8"/>
      <c r="P142" s="8">
        <v>100</v>
      </c>
      <c r="Q142" s="8"/>
      <c r="R142" s="8"/>
      <c r="S142" s="8"/>
      <c r="T142" s="8"/>
      <c r="U142" s="8"/>
      <c r="V142" s="8">
        <v>100</v>
      </c>
      <c r="W142" s="108"/>
      <c r="X142" s="108"/>
      <c r="Y142" s="108"/>
      <c r="Z142" s="108"/>
      <c r="AA142" s="108"/>
      <c r="AB142" s="108"/>
      <c r="AC142" s="108"/>
      <c r="AD142" s="108"/>
    </row>
    <row r="143" spans="1:30" s="105" customFormat="1" ht="12" x14ac:dyDescent="0.25">
      <c r="A143" s="108" t="s">
        <v>206</v>
      </c>
      <c r="B143" s="8">
        <v>2005</v>
      </c>
      <c r="C143" s="108" t="s">
        <v>213</v>
      </c>
      <c r="D143" s="8">
        <v>195977</v>
      </c>
      <c r="E143" s="8"/>
      <c r="F143" s="8"/>
      <c r="G143" s="8"/>
      <c r="H143" s="8"/>
      <c r="I143" s="8"/>
      <c r="J143" s="8">
        <v>100</v>
      </c>
      <c r="K143" s="8"/>
      <c r="L143" s="8"/>
      <c r="M143" s="8"/>
      <c r="N143" s="8"/>
      <c r="O143" s="8"/>
      <c r="P143" s="8">
        <v>100</v>
      </c>
      <c r="Q143" s="8"/>
      <c r="R143" s="8"/>
      <c r="S143" s="8"/>
      <c r="T143" s="8"/>
      <c r="U143" s="8"/>
      <c r="V143" s="8">
        <v>100</v>
      </c>
      <c r="W143" s="108"/>
      <c r="X143" s="108"/>
      <c r="Y143" s="108"/>
      <c r="Z143" s="108"/>
      <c r="AA143" s="108"/>
      <c r="AB143" s="108"/>
      <c r="AC143" s="108"/>
      <c r="AD143" s="108"/>
    </row>
    <row r="144" spans="1:30" s="105" customFormat="1" ht="12" x14ac:dyDescent="0.25">
      <c r="A144" s="108" t="s">
        <v>206</v>
      </c>
      <c r="B144" s="8">
        <v>2006</v>
      </c>
      <c r="C144" s="108" t="s">
        <v>213</v>
      </c>
      <c r="D144" s="8">
        <v>195954</v>
      </c>
      <c r="E144" s="8"/>
      <c r="F144" s="8"/>
      <c r="G144" s="8"/>
      <c r="H144" s="8"/>
      <c r="I144" s="8"/>
      <c r="J144" s="8">
        <v>100</v>
      </c>
      <c r="K144" s="8"/>
      <c r="L144" s="8"/>
      <c r="M144" s="8"/>
      <c r="N144" s="8"/>
      <c r="O144" s="8"/>
      <c r="P144" s="8">
        <v>100</v>
      </c>
      <c r="Q144" s="8"/>
      <c r="R144" s="8"/>
      <c r="S144" s="8"/>
      <c r="T144" s="8"/>
      <c r="U144" s="8"/>
      <c r="V144" s="8">
        <v>100</v>
      </c>
      <c r="W144" s="108"/>
      <c r="X144" s="108"/>
      <c r="Y144" s="108"/>
      <c r="Z144" s="108"/>
      <c r="AA144" s="108"/>
      <c r="AB144" s="108"/>
      <c r="AC144" s="108"/>
      <c r="AD144" s="108"/>
    </row>
    <row r="145" spans="1:30" s="105" customFormat="1" ht="12" x14ac:dyDescent="0.25">
      <c r="A145" s="108" t="s">
        <v>206</v>
      </c>
      <c r="B145" s="8">
        <v>2007</v>
      </c>
      <c r="C145" s="108" t="s">
        <v>213</v>
      </c>
      <c r="D145" s="8">
        <v>192880</v>
      </c>
      <c r="E145" s="8"/>
      <c r="F145" s="8"/>
      <c r="G145" s="8"/>
      <c r="H145" s="8"/>
      <c r="I145" s="8"/>
      <c r="J145" s="8">
        <v>100</v>
      </c>
      <c r="K145" s="8"/>
      <c r="L145" s="8"/>
      <c r="M145" s="8"/>
      <c r="N145" s="8"/>
      <c r="O145" s="8"/>
      <c r="P145" s="8">
        <v>100</v>
      </c>
      <c r="Q145" s="8"/>
      <c r="R145" s="8"/>
      <c r="S145" s="8"/>
      <c r="T145" s="8"/>
      <c r="U145" s="8"/>
      <c r="V145" s="8">
        <v>100</v>
      </c>
      <c r="W145" s="108"/>
      <c r="X145" s="108"/>
      <c r="Y145" s="108"/>
      <c r="Z145" s="108"/>
      <c r="AA145" s="108"/>
      <c r="AB145" s="108"/>
      <c r="AC145" s="108"/>
      <c r="AD145" s="108"/>
    </row>
    <row r="146" spans="1:30" s="105" customFormat="1" ht="12" x14ac:dyDescent="0.25">
      <c r="A146" s="108" t="s">
        <v>206</v>
      </c>
      <c r="B146" s="8">
        <v>2008</v>
      </c>
      <c r="C146" s="108" t="s">
        <v>213</v>
      </c>
      <c r="D146" s="8">
        <v>186201</v>
      </c>
      <c r="E146" s="8"/>
      <c r="F146" s="8"/>
      <c r="G146" s="8"/>
      <c r="H146" s="8"/>
      <c r="I146" s="8"/>
      <c r="J146" s="8">
        <v>100</v>
      </c>
      <c r="K146" s="8"/>
      <c r="L146" s="8"/>
      <c r="M146" s="8"/>
      <c r="N146" s="8"/>
      <c r="O146" s="8"/>
      <c r="P146" s="8">
        <v>100</v>
      </c>
      <c r="Q146" s="8"/>
      <c r="R146" s="8"/>
      <c r="S146" s="8"/>
      <c r="T146" s="8"/>
      <c r="U146" s="8"/>
      <c r="V146" s="8">
        <v>100</v>
      </c>
      <c r="W146" s="108"/>
      <c r="X146" s="108"/>
      <c r="Y146" s="108"/>
      <c r="Z146" s="108"/>
      <c r="AA146" s="108"/>
      <c r="AB146" s="108"/>
      <c r="AC146" s="108"/>
      <c r="AD146" s="108"/>
    </row>
    <row r="147" spans="1:30" s="105" customFormat="1" ht="12" x14ac:dyDescent="0.25">
      <c r="A147" s="108" t="s">
        <v>206</v>
      </c>
      <c r="B147" s="8">
        <v>2009</v>
      </c>
      <c r="C147" s="108" t="s">
        <v>213</v>
      </c>
      <c r="D147" s="8">
        <v>177793</v>
      </c>
      <c r="E147" s="8"/>
      <c r="F147" s="8"/>
      <c r="G147" s="8"/>
      <c r="H147" s="8"/>
      <c r="I147" s="8"/>
      <c r="J147" s="8">
        <v>100</v>
      </c>
      <c r="K147" s="8"/>
      <c r="L147" s="8"/>
      <c r="M147" s="8"/>
      <c r="N147" s="8"/>
      <c r="O147" s="8"/>
      <c r="P147" s="8">
        <v>100</v>
      </c>
      <c r="Q147" s="8"/>
      <c r="R147" s="8"/>
      <c r="S147" s="8"/>
      <c r="T147" s="8"/>
      <c r="U147" s="8"/>
      <c r="V147" s="8">
        <v>100</v>
      </c>
      <c r="W147" s="108"/>
      <c r="X147" s="108"/>
      <c r="Y147" s="108"/>
      <c r="Z147" s="108"/>
      <c r="AA147" s="108"/>
      <c r="AB147" s="108"/>
      <c r="AC147" s="108"/>
      <c r="AD147" s="108"/>
    </row>
    <row r="148" spans="1:30" s="105" customFormat="1" ht="12" x14ac:dyDescent="0.25">
      <c r="A148" s="108" t="s">
        <v>206</v>
      </c>
      <c r="B148" s="8">
        <v>2010</v>
      </c>
      <c r="C148" s="108" t="s">
        <v>213</v>
      </c>
      <c r="D148" s="8">
        <v>170746</v>
      </c>
      <c r="E148" s="8"/>
      <c r="F148" s="8"/>
      <c r="G148" s="8"/>
      <c r="H148" s="8"/>
      <c r="I148" s="8"/>
      <c r="J148" s="8">
        <v>100</v>
      </c>
      <c r="K148" s="8"/>
      <c r="L148" s="8"/>
      <c r="M148" s="8"/>
      <c r="N148" s="8"/>
      <c r="O148" s="8"/>
      <c r="P148" s="8">
        <v>100</v>
      </c>
      <c r="Q148" s="8"/>
      <c r="R148" s="8"/>
      <c r="S148" s="8"/>
      <c r="T148" s="8"/>
      <c r="U148" s="8"/>
      <c r="V148" s="8">
        <v>100</v>
      </c>
      <c r="W148" s="108"/>
      <c r="X148" s="108"/>
      <c r="Y148" s="108"/>
      <c r="Z148" s="108"/>
      <c r="AA148" s="108"/>
      <c r="AB148" s="108"/>
      <c r="AC148" s="108"/>
      <c r="AD148" s="108"/>
    </row>
    <row r="149" spans="1:30" s="105" customFormat="1" ht="12" x14ac:dyDescent="0.25">
      <c r="A149" s="108" t="s">
        <v>206</v>
      </c>
      <c r="B149" s="8">
        <v>2011</v>
      </c>
      <c r="C149" s="108" t="s">
        <v>213</v>
      </c>
      <c r="D149" s="8">
        <v>165338</v>
      </c>
      <c r="E149" s="8"/>
      <c r="F149" s="8"/>
      <c r="G149" s="8"/>
      <c r="H149" s="8"/>
      <c r="I149" s="8"/>
      <c r="J149" s="8">
        <v>100</v>
      </c>
      <c r="K149" s="8"/>
      <c r="L149" s="8"/>
      <c r="M149" s="8"/>
      <c r="N149" s="8"/>
      <c r="O149" s="8"/>
      <c r="P149" s="8">
        <v>100</v>
      </c>
      <c r="Q149" s="8"/>
      <c r="R149" s="8"/>
      <c r="S149" s="8"/>
      <c r="T149" s="8"/>
      <c r="U149" s="8"/>
      <c r="V149" s="8">
        <v>100</v>
      </c>
      <c r="W149" s="108"/>
      <c r="X149" s="108"/>
      <c r="Y149" s="108"/>
      <c r="Z149" s="108"/>
      <c r="AA149" s="108"/>
      <c r="AB149" s="108"/>
      <c r="AC149" s="108"/>
      <c r="AD149" s="108"/>
    </row>
    <row r="150" spans="1:30" s="105" customFormat="1" ht="12" x14ac:dyDescent="0.25">
      <c r="A150" s="108" t="s">
        <v>206</v>
      </c>
      <c r="B150" s="8">
        <v>2012</v>
      </c>
      <c r="C150" s="108" t="s">
        <v>213</v>
      </c>
      <c r="D150" s="8">
        <v>162026</v>
      </c>
      <c r="E150" s="8"/>
      <c r="F150" s="8"/>
      <c r="G150" s="8"/>
      <c r="H150" s="8"/>
      <c r="I150" s="8"/>
      <c r="J150" s="8">
        <v>100</v>
      </c>
      <c r="K150" s="8"/>
      <c r="L150" s="8"/>
      <c r="M150" s="8"/>
      <c r="N150" s="8"/>
      <c r="O150" s="8"/>
      <c r="P150" s="8">
        <v>100</v>
      </c>
      <c r="Q150" s="8"/>
      <c r="R150" s="8"/>
      <c r="S150" s="8"/>
      <c r="T150" s="8"/>
      <c r="U150" s="8"/>
      <c r="V150" s="8">
        <v>100</v>
      </c>
      <c r="W150" s="108"/>
      <c r="X150" s="108"/>
      <c r="Y150" s="108"/>
      <c r="Z150" s="108"/>
      <c r="AA150" s="108"/>
      <c r="AB150" s="108"/>
      <c r="AC150" s="108"/>
      <c r="AD150" s="108"/>
    </row>
    <row r="151" spans="1:30" s="105" customFormat="1" ht="12" x14ac:dyDescent="0.25">
      <c r="A151" s="108" t="s">
        <v>206</v>
      </c>
      <c r="B151" s="8">
        <v>2013</v>
      </c>
      <c r="C151" s="108" t="s">
        <v>213</v>
      </c>
      <c r="D151" s="8">
        <v>162594</v>
      </c>
      <c r="E151" s="8"/>
      <c r="F151" s="8"/>
      <c r="G151" s="8"/>
      <c r="H151" s="8"/>
      <c r="I151" s="8"/>
      <c r="J151" s="8">
        <v>100</v>
      </c>
      <c r="K151" s="8"/>
      <c r="L151" s="8"/>
      <c r="M151" s="8"/>
      <c r="N151" s="8"/>
      <c r="O151" s="8"/>
      <c r="P151" s="8">
        <v>100</v>
      </c>
      <c r="Q151" s="8"/>
      <c r="R151" s="8"/>
      <c r="S151" s="8"/>
      <c r="T151" s="8"/>
      <c r="U151" s="8"/>
      <c r="V151" s="8">
        <v>100</v>
      </c>
      <c r="W151" s="108"/>
      <c r="X151" s="108"/>
      <c r="Y151" s="108"/>
      <c r="Z151" s="108"/>
      <c r="AA151" s="108"/>
      <c r="AB151" s="108"/>
      <c r="AC151" s="108"/>
      <c r="AD151" s="108"/>
    </row>
    <row r="152" spans="1:30" s="105" customFormat="1" ht="12" x14ac:dyDescent="0.25">
      <c r="A152" s="108" t="s">
        <v>206</v>
      </c>
      <c r="B152" s="8">
        <v>2014</v>
      </c>
      <c r="C152" s="108" t="s">
        <v>213</v>
      </c>
      <c r="D152" s="8">
        <v>162594</v>
      </c>
      <c r="E152" s="8"/>
      <c r="F152" s="8"/>
      <c r="G152" s="8"/>
      <c r="H152" s="8"/>
      <c r="I152" s="8"/>
      <c r="J152" s="8">
        <v>100</v>
      </c>
      <c r="K152" s="8"/>
      <c r="L152" s="8"/>
      <c r="M152" s="8"/>
      <c r="N152" s="8"/>
      <c r="O152" s="8"/>
      <c r="P152" s="8">
        <v>100</v>
      </c>
      <c r="Q152" s="8"/>
      <c r="R152" s="8"/>
      <c r="S152" s="8"/>
      <c r="T152" s="8"/>
      <c r="U152" s="8"/>
      <c r="V152" s="8">
        <v>100</v>
      </c>
      <c r="W152" s="108"/>
      <c r="X152" s="108"/>
      <c r="Y152" s="108"/>
      <c r="Z152" s="108"/>
      <c r="AA152" s="108"/>
      <c r="AB152" s="108"/>
      <c r="AC152" s="108"/>
      <c r="AD152" s="108"/>
    </row>
    <row r="153" spans="1:30" s="105" customFormat="1" ht="12" x14ac:dyDescent="0.25">
      <c r="A153" s="108" t="s">
        <v>206</v>
      </c>
      <c r="B153" s="8">
        <v>2015</v>
      </c>
      <c r="C153" s="108" t="s">
        <v>213</v>
      </c>
      <c r="D153" s="8">
        <v>163186</v>
      </c>
      <c r="E153" s="8"/>
      <c r="F153" s="8"/>
      <c r="G153" s="8"/>
      <c r="H153" s="8"/>
      <c r="I153" s="8"/>
      <c r="J153" s="8">
        <v>100</v>
      </c>
      <c r="K153" s="8"/>
      <c r="L153" s="8"/>
      <c r="M153" s="8"/>
      <c r="N153" s="8"/>
      <c r="O153" s="8"/>
      <c r="P153" s="8">
        <v>100</v>
      </c>
      <c r="Q153" s="8"/>
      <c r="R153" s="8"/>
      <c r="S153" s="8"/>
      <c r="T153" s="8"/>
      <c r="U153" s="8"/>
      <c r="V153" s="8">
        <v>100</v>
      </c>
      <c r="W153" s="108"/>
      <c r="X153" s="108"/>
      <c r="Y153" s="108"/>
      <c r="Z153" s="108"/>
      <c r="AA153" s="108"/>
      <c r="AB153" s="108"/>
      <c r="AC153" s="108"/>
      <c r="AD153" s="108"/>
    </row>
    <row r="154" spans="1:30" s="105" customFormat="1" ht="12" x14ac:dyDescent="0.25">
      <c r="A154" s="108" t="s">
        <v>206</v>
      </c>
      <c r="B154" s="8">
        <v>2016</v>
      </c>
      <c r="C154" s="108" t="s">
        <v>213</v>
      </c>
      <c r="D154" s="8">
        <v>164508</v>
      </c>
      <c r="E154" s="8"/>
      <c r="F154" s="8"/>
      <c r="G154" s="8"/>
      <c r="H154" s="8"/>
      <c r="I154" s="8"/>
      <c r="J154" s="8">
        <v>100</v>
      </c>
      <c r="K154" s="8"/>
      <c r="L154" s="8"/>
      <c r="M154" s="8"/>
      <c r="N154" s="8"/>
      <c r="O154" s="8"/>
      <c r="P154" s="8">
        <v>100</v>
      </c>
      <c r="Q154" s="8"/>
      <c r="R154" s="8"/>
      <c r="S154" s="8"/>
      <c r="T154" s="8"/>
      <c r="U154" s="8"/>
      <c r="V154" s="8">
        <v>100</v>
      </c>
      <c r="W154" s="108"/>
      <c r="X154" s="108"/>
      <c r="Y154" s="108"/>
      <c r="Z154" s="108"/>
      <c r="AA154" s="108"/>
      <c r="AB154" s="108"/>
      <c r="AC154" s="108"/>
      <c r="AD154" s="108"/>
    </row>
    <row r="155" spans="1:30" s="105" customFormat="1" ht="12" x14ac:dyDescent="0.25">
      <c r="A155" s="108" t="s">
        <v>206</v>
      </c>
      <c r="B155" s="8">
        <v>2017</v>
      </c>
      <c r="C155" s="108" t="s">
        <v>213</v>
      </c>
      <c r="D155" s="8">
        <v>164216</v>
      </c>
      <c r="E155" s="8"/>
      <c r="F155" s="8"/>
      <c r="G155" s="8"/>
      <c r="H155" s="8"/>
      <c r="I155" s="8"/>
      <c r="J155" s="8">
        <v>100</v>
      </c>
      <c r="K155" s="8"/>
      <c r="L155" s="8"/>
      <c r="M155" s="8"/>
      <c r="N155" s="8"/>
      <c r="O155" s="8"/>
      <c r="P155" s="8">
        <v>100</v>
      </c>
      <c r="Q155" s="8"/>
      <c r="R155" s="8"/>
      <c r="S155" s="8"/>
      <c r="T155" s="8"/>
      <c r="U155" s="8"/>
      <c r="V155" s="8">
        <v>100</v>
      </c>
      <c r="W155" s="108"/>
      <c r="X155" s="108"/>
      <c r="Y155" s="108"/>
      <c r="Z155" s="108"/>
      <c r="AA155" s="108"/>
      <c r="AB155" s="108"/>
      <c r="AC155" s="108"/>
      <c r="AD155" s="108"/>
    </row>
    <row r="156" spans="1:30" s="105" customFormat="1" ht="12" x14ac:dyDescent="0.25">
      <c r="A156" s="108" t="s">
        <v>206</v>
      </c>
      <c r="B156" s="8">
        <v>2018</v>
      </c>
      <c r="C156" s="108" t="s">
        <v>213</v>
      </c>
      <c r="D156" s="8">
        <v>163570</v>
      </c>
      <c r="E156" s="8"/>
      <c r="F156" s="8"/>
      <c r="G156" s="8"/>
      <c r="H156" s="8"/>
      <c r="I156" s="8"/>
      <c r="J156" s="8">
        <v>100</v>
      </c>
      <c r="K156" s="8"/>
      <c r="L156" s="8"/>
      <c r="M156" s="8"/>
      <c r="N156" s="8"/>
      <c r="O156" s="8"/>
      <c r="P156" s="8">
        <v>100</v>
      </c>
      <c r="Q156" s="8"/>
      <c r="R156" s="8"/>
      <c r="S156" s="8"/>
      <c r="T156" s="8"/>
      <c r="U156" s="8"/>
      <c r="V156" s="8">
        <v>100</v>
      </c>
      <c r="W156" s="108"/>
      <c r="X156" s="108"/>
      <c r="Y156" s="108"/>
      <c r="Z156" s="108"/>
      <c r="AA156" s="108"/>
      <c r="AB156" s="108"/>
      <c r="AC156" s="108"/>
      <c r="AD156" s="108"/>
    </row>
    <row r="157" spans="1:30" s="105" customFormat="1" ht="12" x14ac:dyDescent="0.25">
      <c r="A157" s="108" t="s">
        <v>206</v>
      </c>
      <c r="B157" s="8">
        <v>2019</v>
      </c>
      <c r="C157" s="108" t="s">
        <v>213</v>
      </c>
      <c r="D157" s="8">
        <v>160943</v>
      </c>
      <c r="E157" s="8"/>
      <c r="F157" s="8"/>
      <c r="G157" s="8"/>
      <c r="H157" s="8"/>
      <c r="I157" s="8"/>
      <c r="J157" s="8">
        <v>100</v>
      </c>
      <c r="K157" s="8"/>
      <c r="L157" s="8"/>
      <c r="M157" s="8"/>
      <c r="N157" s="8"/>
      <c r="O157" s="8"/>
      <c r="P157" s="8">
        <v>100</v>
      </c>
      <c r="Q157" s="8"/>
      <c r="R157" s="8"/>
      <c r="S157" s="8"/>
      <c r="T157" s="8"/>
      <c r="U157" s="8"/>
      <c r="V157" s="8">
        <v>100</v>
      </c>
      <c r="W157" s="108"/>
      <c r="X157" s="108"/>
      <c r="Y157" s="108"/>
      <c r="Z157" s="108"/>
      <c r="AA157" s="108"/>
      <c r="AB157" s="108"/>
      <c r="AC157" s="108"/>
      <c r="AD157" s="108"/>
    </row>
    <row r="158" spans="1:30" s="105" customFormat="1" ht="12" x14ac:dyDescent="0.25">
      <c r="A158" s="108" t="s">
        <v>206</v>
      </c>
      <c r="B158" s="8">
        <v>2020</v>
      </c>
      <c r="C158" s="108" t="s">
        <v>213</v>
      </c>
      <c r="D158" s="8">
        <v>157432</v>
      </c>
      <c r="E158" s="8"/>
      <c r="F158" s="8"/>
      <c r="G158" s="8"/>
      <c r="H158" s="8"/>
      <c r="I158" s="8"/>
      <c r="J158" s="8">
        <v>100</v>
      </c>
      <c r="K158" s="8"/>
      <c r="L158" s="8"/>
      <c r="M158" s="8"/>
      <c r="N158" s="8"/>
      <c r="O158" s="8"/>
      <c r="P158" s="8">
        <v>100</v>
      </c>
      <c r="Q158" s="8"/>
      <c r="R158" s="8"/>
      <c r="S158" s="8"/>
      <c r="T158" s="8"/>
      <c r="U158" s="8"/>
      <c r="V158" s="8">
        <v>100</v>
      </c>
      <c r="W158" s="108"/>
      <c r="X158" s="108"/>
      <c r="Y158" s="108"/>
      <c r="Z158" s="108"/>
      <c r="AA158" s="108"/>
      <c r="AB158" s="108"/>
      <c r="AC158" s="108"/>
      <c r="AD158" s="108"/>
    </row>
    <row r="159" spans="1:30" s="105" customFormat="1" ht="12" x14ac:dyDescent="0.25">
      <c r="A159" s="108" t="s">
        <v>206</v>
      </c>
      <c r="B159" s="8">
        <v>2021</v>
      </c>
      <c r="C159" s="108" t="s">
        <v>213</v>
      </c>
      <c r="D159" s="8">
        <v>152041</v>
      </c>
      <c r="E159" s="8"/>
      <c r="F159" s="8"/>
      <c r="G159" s="8"/>
      <c r="H159" s="8"/>
      <c r="I159" s="8"/>
      <c r="J159" s="8">
        <v>100</v>
      </c>
      <c r="K159" s="8"/>
      <c r="L159" s="8"/>
      <c r="M159" s="8"/>
      <c r="N159" s="8"/>
      <c r="O159" s="8"/>
      <c r="P159" s="8">
        <v>100</v>
      </c>
      <c r="Q159" s="8"/>
      <c r="R159" s="8"/>
      <c r="S159" s="8"/>
      <c r="T159" s="8"/>
      <c r="U159" s="8"/>
      <c r="V159" s="8">
        <v>100</v>
      </c>
      <c r="W159" s="108"/>
      <c r="X159" s="108"/>
      <c r="Y159" s="108"/>
      <c r="Z159" s="108"/>
      <c r="AA159" s="108"/>
      <c r="AB159" s="108"/>
      <c r="AC159" s="108"/>
      <c r="AD159" s="108"/>
    </row>
    <row r="160" spans="1:30" s="105" customFormat="1" ht="12" x14ac:dyDescent="0.25">
      <c r="A160" s="108" t="s">
        <v>206</v>
      </c>
      <c r="B160" s="8">
        <v>2022</v>
      </c>
      <c r="C160" s="108" t="s">
        <v>213</v>
      </c>
      <c r="D160" s="8">
        <v>148301</v>
      </c>
      <c r="E160" s="8"/>
      <c r="F160" s="8"/>
      <c r="G160" s="8"/>
      <c r="H160" s="8"/>
      <c r="I160" s="8"/>
      <c r="J160" s="8">
        <v>100</v>
      </c>
      <c r="K160" s="8"/>
      <c r="L160" s="8"/>
      <c r="M160" s="8"/>
      <c r="N160" s="8"/>
      <c r="O160" s="8"/>
      <c r="P160" s="8">
        <v>100</v>
      </c>
      <c r="Q160" s="8"/>
      <c r="R160" s="8"/>
      <c r="S160" s="8"/>
      <c r="T160" s="8"/>
      <c r="U160" s="8"/>
      <c r="V160" s="8">
        <v>100</v>
      </c>
      <c r="W160" s="108"/>
      <c r="X160" s="108"/>
      <c r="Y160" s="108"/>
      <c r="Z160" s="108"/>
      <c r="AA160" s="108"/>
      <c r="AB160" s="108"/>
      <c r="AC160" s="108"/>
      <c r="AD160" s="108"/>
    </row>
    <row r="161" spans="1:30" s="105" customFormat="1" ht="12" x14ac:dyDescent="0.25">
      <c r="A161" s="108" t="s">
        <v>206</v>
      </c>
      <c r="B161" s="8">
        <v>2023</v>
      </c>
      <c r="C161" s="108" t="s">
        <v>213</v>
      </c>
      <c r="D161" s="8">
        <v>145795</v>
      </c>
      <c r="E161" s="8"/>
      <c r="F161" s="8"/>
      <c r="G161" s="8"/>
      <c r="H161" s="8"/>
      <c r="I161" s="8"/>
      <c r="J161" s="8">
        <v>100</v>
      </c>
      <c r="K161" s="8"/>
      <c r="L161" s="8"/>
      <c r="M161" s="8"/>
      <c r="N161" s="8"/>
      <c r="O161" s="8"/>
      <c r="P161" s="8">
        <v>100</v>
      </c>
      <c r="Q161" s="8"/>
      <c r="R161" s="8"/>
      <c r="S161" s="8"/>
      <c r="T161" s="8"/>
      <c r="U161" s="8"/>
      <c r="V161" s="8">
        <v>100</v>
      </c>
      <c r="W161" s="108"/>
      <c r="X161" s="108"/>
      <c r="Y161" s="108"/>
      <c r="Z161" s="108"/>
      <c r="AA161" s="108"/>
      <c r="AB161" s="108"/>
      <c r="AC161" s="108"/>
      <c r="AD161" s="108"/>
    </row>
    <row r="162" spans="1:30" s="105" customFormat="1" ht="12" x14ac:dyDescent="0.25">
      <c r="A162" s="108" t="s">
        <v>206</v>
      </c>
      <c r="B162" s="8">
        <v>2024</v>
      </c>
      <c r="C162" s="108" t="s">
        <v>213</v>
      </c>
      <c r="D162" s="8">
        <v>144711</v>
      </c>
      <c r="E162" s="8"/>
      <c r="F162" s="8"/>
      <c r="G162" s="8"/>
      <c r="H162" s="8"/>
      <c r="I162" s="8"/>
      <c r="J162" s="8">
        <v>100</v>
      </c>
      <c r="K162" s="8"/>
      <c r="L162" s="8"/>
      <c r="M162" s="8"/>
      <c r="N162" s="8"/>
      <c r="O162" s="8"/>
      <c r="P162" s="8">
        <v>100</v>
      </c>
      <c r="Q162" s="8"/>
      <c r="R162" s="8"/>
      <c r="S162" s="8"/>
      <c r="T162" s="8"/>
      <c r="U162" s="8"/>
      <c r="V162" s="8">
        <v>100</v>
      </c>
      <c r="W162" s="108"/>
      <c r="X162" s="108"/>
      <c r="Y162" s="108"/>
      <c r="Z162" s="108"/>
      <c r="AA162" s="108"/>
      <c r="AB162" s="108"/>
      <c r="AC162" s="108"/>
      <c r="AD162" s="108"/>
    </row>
    <row r="163" spans="1:30" s="105" customFormat="1" ht="12" x14ac:dyDescent="0.25">
      <c r="A163" s="108" t="s">
        <v>206</v>
      </c>
      <c r="B163" s="8">
        <v>2025</v>
      </c>
      <c r="C163" s="108" t="s">
        <v>213</v>
      </c>
      <c r="D163" s="8">
        <v>142420</v>
      </c>
      <c r="E163" s="8"/>
      <c r="F163" s="8"/>
      <c r="G163" s="8"/>
      <c r="H163" s="8"/>
      <c r="I163" s="8"/>
      <c r="J163" s="8">
        <v>100</v>
      </c>
      <c r="K163" s="8"/>
      <c r="L163" s="8"/>
      <c r="M163" s="8"/>
      <c r="N163" s="8"/>
      <c r="O163" s="8"/>
      <c r="P163" s="8">
        <v>100</v>
      </c>
      <c r="Q163" s="8"/>
      <c r="R163" s="8"/>
      <c r="S163" s="8"/>
      <c r="T163" s="8"/>
      <c r="U163" s="8"/>
      <c r="V163" s="8">
        <v>100</v>
      </c>
      <c r="W163" s="108"/>
      <c r="X163" s="108"/>
      <c r="Y163" s="108"/>
      <c r="Z163" s="108"/>
      <c r="AA163" s="108"/>
      <c r="AB163" s="108"/>
      <c r="AC163" s="108"/>
      <c r="AD163" s="108"/>
    </row>
    <row r="164" spans="1:30" s="105" customFormat="1" ht="12" x14ac:dyDescent="0.25">
      <c r="A164" s="108" t="s">
        <v>206</v>
      </c>
      <c r="B164" s="8">
        <v>2026</v>
      </c>
      <c r="C164" s="108" t="s">
        <v>213</v>
      </c>
      <c r="D164" s="8"/>
      <c r="E164" s="8"/>
      <c r="F164" s="8"/>
      <c r="G164" s="8"/>
      <c r="H164" s="8"/>
      <c r="I164" s="8"/>
      <c r="J164" s="8">
        <v>100</v>
      </c>
      <c r="K164" s="8"/>
      <c r="L164" s="8"/>
      <c r="M164" s="8"/>
      <c r="N164" s="8"/>
      <c r="O164" s="8"/>
      <c r="P164" s="8">
        <v>100</v>
      </c>
      <c r="Q164" s="8"/>
      <c r="R164" s="8"/>
      <c r="S164" s="8"/>
      <c r="T164" s="8"/>
      <c r="U164" s="8"/>
      <c r="V164" s="8">
        <v>100</v>
      </c>
      <c r="W164" s="108"/>
      <c r="X164" s="108"/>
      <c r="Y164" s="108"/>
      <c r="Z164" s="108"/>
      <c r="AA164" s="108"/>
      <c r="AB164" s="108"/>
      <c r="AC164" s="108"/>
      <c r="AD164" s="108"/>
    </row>
    <row r="165" spans="1:30" s="105" customFormat="1" ht="12" x14ac:dyDescent="0.25">
      <c r="A165" s="108" t="s">
        <v>206</v>
      </c>
      <c r="B165" s="8">
        <v>2027</v>
      </c>
      <c r="C165" s="108" t="s">
        <v>213</v>
      </c>
      <c r="D165" s="8"/>
      <c r="E165" s="8"/>
      <c r="F165" s="8"/>
      <c r="G165" s="8"/>
      <c r="H165" s="8"/>
      <c r="I165" s="8"/>
      <c r="J165" s="8">
        <v>100</v>
      </c>
      <c r="K165" s="8"/>
      <c r="L165" s="8"/>
      <c r="M165" s="8"/>
      <c r="N165" s="8"/>
      <c r="O165" s="8"/>
      <c r="P165" s="8">
        <v>100</v>
      </c>
      <c r="Q165" s="8"/>
      <c r="R165" s="8"/>
      <c r="S165" s="8"/>
      <c r="T165" s="8"/>
      <c r="U165" s="8"/>
      <c r="V165" s="8">
        <v>100</v>
      </c>
      <c r="W165" s="108"/>
      <c r="X165" s="108"/>
      <c r="Y165" s="108"/>
      <c r="Z165" s="108"/>
      <c r="AA165" s="108"/>
      <c r="AB165" s="108"/>
      <c r="AC165" s="108"/>
      <c r="AD165" s="108"/>
    </row>
    <row r="166" spans="1:30" s="105" customFormat="1" ht="12" x14ac:dyDescent="0.25">
      <c r="A166" s="108" t="s">
        <v>206</v>
      </c>
      <c r="B166" s="8">
        <v>2028</v>
      </c>
      <c r="C166" s="108" t="s">
        <v>213</v>
      </c>
      <c r="D166" s="8"/>
      <c r="E166" s="8"/>
      <c r="F166" s="8"/>
      <c r="G166" s="8"/>
      <c r="H166" s="8"/>
      <c r="I166" s="8"/>
      <c r="J166" s="8">
        <v>100</v>
      </c>
      <c r="K166" s="8"/>
      <c r="L166" s="8"/>
      <c r="M166" s="8"/>
      <c r="N166" s="8"/>
      <c r="O166" s="8"/>
      <c r="P166" s="8">
        <v>100</v>
      </c>
      <c r="Q166" s="8"/>
      <c r="R166" s="8"/>
      <c r="S166" s="8"/>
      <c r="T166" s="8"/>
      <c r="U166" s="8"/>
      <c r="V166" s="8">
        <v>100</v>
      </c>
      <c r="W166" s="108"/>
      <c r="X166" s="108"/>
      <c r="Y166" s="108"/>
      <c r="Z166" s="108"/>
      <c r="AA166" s="108"/>
      <c r="AB166" s="108"/>
      <c r="AC166" s="108"/>
      <c r="AD166" s="108"/>
    </row>
    <row r="167" spans="1:30" s="105" customFormat="1" ht="12" x14ac:dyDescent="0.25">
      <c r="A167" s="108" t="s">
        <v>206</v>
      </c>
      <c r="B167" s="8">
        <v>2029</v>
      </c>
      <c r="C167" s="108" t="s">
        <v>213</v>
      </c>
      <c r="D167" s="8"/>
      <c r="E167" s="8"/>
      <c r="F167" s="8"/>
      <c r="G167" s="8"/>
      <c r="H167" s="8"/>
      <c r="I167" s="8"/>
      <c r="J167" s="8">
        <v>100</v>
      </c>
      <c r="K167" s="8"/>
      <c r="L167" s="8"/>
      <c r="M167" s="8"/>
      <c r="N167" s="8"/>
      <c r="O167" s="8"/>
      <c r="P167" s="8">
        <v>100</v>
      </c>
      <c r="Q167" s="8"/>
      <c r="R167" s="8"/>
      <c r="S167" s="8"/>
      <c r="T167" s="8"/>
      <c r="U167" s="8"/>
      <c r="V167" s="8">
        <v>100</v>
      </c>
      <c r="W167" s="108"/>
      <c r="X167" s="108"/>
      <c r="Y167" s="108"/>
      <c r="Z167" s="108"/>
      <c r="AA167" s="108"/>
      <c r="AB167" s="108"/>
    </row>
    <row r="168" spans="1:30" s="105" customFormat="1" ht="12" x14ac:dyDescent="0.25">
      <c r="A168" s="108" t="s">
        <v>206</v>
      </c>
      <c r="B168" s="8">
        <v>2030</v>
      </c>
      <c r="C168" s="108" t="s">
        <v>213</v>
      </c>
      <c r="D168" s="8"/>
      <c r="E168" s="8"/>
      <c r="F168" s="8"/>
      <c r="G168" s="8"/>
      <c r="H168" s="8"/>
      <c r="I168" s="8"/>
      <c r="J168" s="8">
        <v>100</v>
      </c>
      <c r="K168" s="8"/>
      <c r="L168" s="8"/>
      <c r="M168" s="8"/>
      <c r="N168" s="8"/>
      <c r="O168" s="8"/>
      <c r="P168" s="8">
        <v>100</v>
      </c>
      <c r="Q168" s="8"/>
      <c r="R168" s="8"/>
      <c r="S168" s="8"/>
      <c r="T168" s="8"/>
      <c r="U168" s="8"/>
      <c r="V168" s="8">
        <v>100</v>
      </c>
      <c r="W168" s="108"/>
      <c r="X168" s="108"/>
      <c r="Y168" s="108"/>
      <c r="Z168" s="108"/>
      <c r="AA168" s="108"/>
      <c r="AB168" s="108"/>
    </row>
    <row r="169" spans="1:30" ht="15.6" x14ac:dyDescent="0.3">
      <c r="A169" s="109" t="s">
        <v>206</v>
      </c>
      <c r="B169" s="8">
        <v>2000</v>
      </c>
      <c r="C169" s="109" t="s">
        <v>214</v>
      </c>
      <c r="D169" s="8">
        <v>440469</v>
      </c>
      <c r="E169" s="8"/>
      <c r="F169" s="8"/>
      <c r="G169" s="8"/>
      <c r="H169" s="8"/>
      <c r="I169" s="8"/>
      <c r="J169" s="8">
        <v>100</v>
      </c>
      <c r="K169" s="8"/>
      <c r="L169" s="8"/>
      <c r="M169" s="8"/>
      <c r="N169" s="8"/>
      <c r="O169" s="8"/>
      <c r="P169" s="8">
        <v>100</v>
      </c>
      <c r="Q169" s="8"/>
      <c r="R169" s="8"/>
      <c r="S169" s="8"/>
      <c r="T169" s="8"/>
      <c r="U169" s="8"/>
      <c r="V169" s="8">
        <v>100</v>
      </c>
      <c r="W169" s="109"/>
      <c r="X169" s="109"/>
      <c r="Y169" s="109"/>
      <c r="Z169" s="109"/>
      <c r="AA169" s="109"/>
      <c r="AB169" s="109"/>
    </row>
    <row r="170" spans="1:30" ht="15.6" x14ac:dyDescent="0.3">
      <c r="A170" s="109" t="s">
        <v>206</v>
      </c>
      <c r="B170" s="8">
        <v>2001</v>
      </c>
      <c r="C170" s="109" t="s">
        <v>214</v>
      </c>
      <c r="D170" s="8">
        <v>427500</v>
      </c>
      <c r="E170" s="8"/>
      <c r="F170" s="8"/>
      <c r="G170" s="8"/>
      <c r="H170" s="8"/>
      <c r="I170" s="8"/>
      <c r="J170" s="8">
        <v>100</v>
      </c>
      <c r="K170" s="8"/>
      <c r="L170" s="8"/>
      <c r="M170" s="8"/>
      <c r="N170" s="8"/>
      <c r="O170" s="8"/>
      <c r="P170" s="8">
        <v>100</v>
      </c>
      <c r="Q170" s="8"/>
      <c r="R170" s="8"/>
      <c r="S170" s="8"/>
      <c r="T170" s="8"/>
      <c r="U170" s="8"/>
      <c r="V170" s="8">
        <v>100</v>
      </c>
      <c r="W170" s="109"/>
      <c r="X170" s="109"/>
      <c r="Y170" s="109"/>
      <c r="Z170" s="109"/>
      <c r="AA170" s="109"/>
      <c r="AB170" s="109"/>
    </row>
    <row r="171" spans="1:30" ht="15.6" x14ac:dyDescent="0.3">
      <c r="A171" s="109" t="s">
        <v>206</v>
      </c>
      <c r="B171" s="8">
        <v>2002</v>
      </c>
      <c r="C171" s="109" t="s">
        <v>214</v>
      </c>
      <c r="D171" s="8">
        <v>422978</v>
      </c>
      <c r="E171" s="8"/>
      <c r="F171" s="8"/>
      <c r="G171" s="8"/>
      <c r="H171" s="8"/>
      <c r="I171" s="8"/>
      <c r="J171" s="8">
        <v>100</v>
      </c>
      <c r="K171" s="8"/>
      <c r="L171" s="8"/>
      <c r="M171" s="8"/>
      <c r="N171" s="8"/>
      <c r="O171" s="8"/>
      <c r="P171" s="8">
        <v>100</v>
      </c>
      <c r="Q171" s="8"/>
      <c r="R171" s="8"/>
      <c r="S171" s="8"/>
      <c r="T171" s="8"/>
      <c r="U171" s="8"/>
      <c r="V171" s="8">
        <v>100</v>
      </c>
      <c r="W171" s="109"/>
      <c r="X171" s="109"/>
      <c r="Y171" s="109"/>
      <c r="Z171" s="109"/>
      <c r="AA171" s="109"/>
      <c r="AB171" s="109"/>
    </row>
    <row r="172" spans="1:30" ht="15.6" x14ac:dyDescent="0.3">
      <c r="A172" s="109" t="s">
        <v>206</v>
      </c>
      <c r="B172" s="8">
        <v>2003</v>
      </c>
      <c r="C172" s="109" t="s">
        <v>214</v>
      </c>
      <c r="D172" s="8">
        <v>418705</v>
      </c>
      <c r="E172" s="8"/>
      <c r="F172" s="8"/>
      <c r="G172" s="8"/>
      <c r="H172" s="8"/>
      <c r="I172" s="8"/>
      <c r="J172" s="8">
        <v>100</v>
      </c>
      <c r="K172" s="8"/>
      <c r="L172" s="8"/>
      <c r="M172" s="8"/>
      <c r="N172" s="8"/>
      <c r="O172" s="8"/>
      <c r="P172" s="8">
        <v>100</v>
      </c>
      <c r="Q172" s="8"/>
      <c r="R172" s="8"/>
      <c r="S172" s="8"/>
      <c r="T172" s="8"/>
      <c r="U172" s="8"/>
      <c r="V172" s="8">
        <v>100</v>
      </c>
      <c r="W172" s="109"/>
      <c r="X172" s="109"/>
      <c r="Y172" s="109"/>
      <c r="Z172" s="109"/>
      <c r="AA172" s="109"/>
      <c r="AB172" s="109"/>
    </row>
    <row r="173" spans="1:30" ht="15.6" x14ac:dyDescent="0.3">
      <c r="A173" s="109" t="s">
        <v>206</v>
      </c>
      <c r="B173" s="8">
        <v>2004</v>
      </c>
      <c r="C173" s="109" t="s">
        <v>214</v>
      </c>
      <c r="D173" s="8">
        <v>409585</v>
      </c>
      <c r="E173" s="8"/>
      <c r="F173" s="8"/>
      <c r="G173" s="8"/>
      <c r="H173" s="8"/>
      <c r="I173" s="8"/>
      <c r="J173" s="8">
        <v>100</v>
      </c>
      <c r="K173" s="8"/>
      <c r="L173" s="8"/>
      <c r="M173" s="8"/>
      <c r="N173" s="8"/>
      <c r="O173" s="8"/>
      <c r="P173" s="8">
        <v>100</v>
      </c>
      <c r="Q173" s="8"/>
      <c r="R173" s="8"/>
      <c r="S173" s="8"/>
      <c r="T173" s="8"/>
      <c r="U173" s="8"/>
      <c r="V173" s="8">
        <v>100</v>
      </c>
      <c r="W173" s="109"/>
      <c r="X173" s="109"/>
      <c r="Y173" s="109"/>
      <c r="Z173" s="109"/>
      <c r="AA173" s="109"/>
      <c r="AB173" s="109"/>
    </row>
    <row r="174" spans="1:30" ht="15.6" x14ac:dyDescent="0.3">
      <c r="A174" s="109" t="s">
        <v>206</v>
      </c>
      <c r="B174" s="8">
        <v>2005</v>
      </c>
      <c r="C174" s="109" t="s">
        <v>214</v>
      </c>
      <c r="D174" s="8">
        <v>403851</v>
      </c>
      <c r="E174" s="8"/>
      <c r="F174" s="8"/>
      <c r="G174" s="8"/>
      <c r="H174" s="8"/>
      <c r="I174" s="8"/>
      <c r="J174" s="8">
        <v>100</v>
      </c>
      <c r="K174" s="8"/>
      <c r="L174" s="8"/>
      <c r="M174" s="8"/>
      <c r="N174" s="8"/>
      <c r="O174" s="8"/>
      <c r="P174" s="8">
        <v>100</v>
      </c>
      <c r="Q174" s="8"/>
      <c r="R174" s="8"/>
      <c r="S174" s="8"/>
      <c r="T174" s="8"/>
      <c r="U174" s="8"/>
      <c r="V174" s="8">
        <v>100</v>
      </c>
      <c r="W174" s="109"/>
      <c r="X174" s="109"/>
      <c r="Y174" s="109"/>
      <c r="Z174" s="109"/>
      <c r="AA174" s="109"/>
      <c r="AB174" s="109"/>
    </row>
    <row r="175" spans="1:30" ht="15.6" x14ac:dyDescent="0.3">
      <c r="A175" s="109" t="s">
        <v>206</v>
      </c>
      <c r="B175" s="8">
        <v>2006</v>
      </c>
      <c r="C175" s="109" t="s">
        <v>214</v>
      </c>
      <c r="D175" s="8">
        <v>399695</v>
      </c>
      <c r="E175" s="8"/>
      <c r="F175" s="8"/>
      <c r="G175" s="8"/>
      <c r="H175" s="8"/>
      <c r="I175" s="8"/>
      <c r="J175" s="8">
        <v>100</v>
      </c>
      <c r="K175" s="8"/>
      <c r="L175" s="8"/>
      <c r="M175" s="8"/>
      <c r="N175" s="8"/>
      <c r="O175" s="8"/>
      <c r="P175" s="8">
        <v>100</v>
      </c>
      <c r="Q175" s="8"/>
      <c r="R175" s="8"/>
      <c r="S175" s="8"/>
      <c r="T175" s="8"/>
      <c r="U175" s="8"/>
      <c r="V175" s="8">
        <v>100</v>
      </c>
      <c r="W175" s="109"/>
      <c r="X175" s="109"/>
      <c r="Y175" s="109"/>
      <c r="Z175" s="109"/>
      <c r="AA175" s="109"/>
      <c r="AB175" s="109"/>
    </row>
    <row r="176" spans="1:30" ht="15.6" x14ac:dyDescent="0.3">
      <c r="A176" s="109" t="s">
        <v>206</v>
      </c>
      <c r="B176" s="8">
        <v>2007</v>
      </c>
      <c r="C176" s="109" t="s">
        <v>214</v>
      </c>
      <c r="D176" s="8">
        <v>396871</v>
      </c>
      <c r="E176" s="8"/>
      <c r="F176" s="8"/>
      <c r="G176" s="8"/>
      <c r="H176" s="8"/>
      <c r="I176" s="8"/>
      <c r="J176" s="8">
        <v>100</v>
      </c>
      <c r="K176" s="8"/>
      <c r="L176" s="8"/>
      <c r="M176" s="8"/>
      <c r="N176" s="8"/>
      <c r="O176" s="8"/>
      <c r="P176" s="8">
        <v>100</v>
      </c>
      <c r="Q176" s="8"/>
      <c r="R176" s="8"/>
      <c r="S176" s="8"/>
      <c r="T176" s="8"/>
      <c r="U176" s="8"/>
      <c r="V176" s="8">
        <v>100</v>
      </c>
      <c r="W176" s="109"/>
      <c r="X176" s="109"/>
      <c r="Y176" s="109"/>
      <c r="Z176" s="109"/>
      <c r="AA176" s="109"/>
      <c r="AB176" s="109"/>
    </row>
    <row r="177" spans="1:28" ht="15.6" x14ac:dyDescent="0.3">
      <c r="A177" s="109" t="s">
        <v>206</v>
      </c>
      <c r="B177" s="8">
        <v>2008</v>
      </c>
      <c r="C177" s="109" t="s">
        <v>214</v>
      </c>
      <c r="D177" s="8">
        <v>395596</v>
      </c>
      <c r="E177" s="8"/>
      <c r="F177" s="8"/>
      <c r="G177" s="8"/>
      <c r="H177" s="8"/>
      <c r="I177" s="8"/>
      <c r="J177" s="8">
        <v>100</v>
      </c>
      <c r="K177" s="8"/>
      <c r="L177" s="8"/>
      <c r="M177" s="8"/>
      <c r="N177" s="8"/>
      <c r="O177" s="8"/>
      <c r="P177" s="8">
        <v>100</v>
      </c>
      <c r="Q177" s="8"/>
      <c r="R177" s="8"/>
      <c r="S177" s="8"/>
      <c r="T177" s="8"/>
      <c r="U177" s="8"/>
      <c r="V177" s="8">
        <v>100</v>
      </c>
      <c r="W177" s="109"/>
      <c r="X177" s="109"/>
      <c r="Y177" s="109"/>
      <c r="Z177" s="109"/>
      <c r="AA177" s="109"/>
      <c r="AB177" s="109"/>
    </row>
    <row r="178" spans="1:28" ht="15.6" x14ac:dyDescent="0.3">
      <c r="A178" s="109" t="s">
        <v>206</v>
      </c>
      <c r="B178" s="8">
        <v>2009</v>
      </c>
      <c r="C178" s="109" t="s">
        <v>214</v>
      </c>
      <c r="D178" s="8">
        <v>395633</v>
      </c>
      <c r="E178" s="8"/>
      <c r="F178" s="8"/>
      <c r="G178" s="8"/>
      <c r="H178" s="8"/>
      <c r="I178" s="8"/>
      <c r="J178" s="8">
        <v>100</v>
      </c>
      <c r="K178" s="8"/>
      <c r="L178" s="8"/>
      <c r="M178" s="8"/>
      <c r="N178" s="8"/>
      <c r="O178" s="8"/>
      <c r="P178" s="8">
        <v>100</v>
      </c>
      <c r="Q178" s="8"/>
      <c r="R178" s="8"/>
      <c r="S178" s="8"/>
      <c r="T178" s="8"/>
      <c r="U178" s="8"/>
      <c r="V178" s="8">
        <v>100</v>
      </c>
      <c r="W178" s="109"/>
      <c r="X178" s="109"/>
      <c r="Y178" s="109"/>
      <c r="Z178" s="109"/>
      <c r="AA178" s="109"/>
      <c r="AB178" s="109"/>
    </row>
    <row r="179" spans="1:28" ht="15.6" x14ac:dyDescent="0.3">
      <c r="A179" s="109" t="s">
        <v>206</v>
      </c>
      <c r="B179" s="8">
        <v>2010</v>
      </c>
      <c r="C179" s="109" t="s">
        <v>214</v>
      </c>
      <c r="D179" s="8">
        <v>392854</v>
      </c>
      <c r="E179" s="8"/>
      <c r="F179" s="8"/>
      <c r="G179" s="8"/>
      <c r="H179" s="8"/>
      <c r="I179" s="8"/>
      <c r="J179" s="8">
        <v>100</v>
      </c>
      <c r="K179" s="8"/>
      <c r="L179" s="8"/>
      <c r="M179" s="8"/>
      <c r="N179" s="8"/>
      <c r="O179" s="8"/>
      <c r="P179" s="8">
        <v>100</v>
      </c>
      <c r="Q179" s="8"/>
      <c r="R179" s="8"/>
      <c r="S179" s="8"/>
      <c r="T179" s="8"/>
      <c r="U179" s="8"/>
      <c r="V179" s="8">
        <v>100</v>
      </c>
      <c r="W179" s="109"/>
      <c r="X179" s="109"/>
      <c r="Y179" s="109"/>
      <c r="Z179" s="109"/>
      <c r="AA179" s="109"/>
      <c r="AB179" s="109"/>
    </row>
    <row r="180" spans="1:28" ht="15.6" x14ac:dyDescent="0.3">
      <c r="A180" s="109" t="s">
        <v>206</v>
      </c>
      <c r="B180" s="8">
        <v>2011</v>
      </c>
      <c r="C180" s="109" t="s">
        <v>214</v>
      </c>
      <c r="D180" s="8">
        <v>386849</v>
      </c>
      <c r="E180" s="8"/>
      <c r="F180" s="8"/>
      <c r="G180" s="8"/>
      <c r="H180" s="8"/>
      <c r="I180" s="8"/>
      <c r="J180" s="8">
        <v>100</v>
      </c>
      <c r="K180" s="8"/>
      <c r="L180" s="8"/>
      <c r="M180" s="8"/>
      <c r="N180" s="8"/>
      <c r="O180" s="8"/>
      <c r="P180" s="8">
        <v>100</v>
      </c>
      <c r="Q180" s="8"/>
      <c r="R180" s="8"/>
      <c r="S180" s="8"/>
      <c r="T180" s="8"/>
      <c r="U180" s="8"/>
      <c r="V180" s="8">
        <v>100</v>
      </c>
      <c r="W180" s="109"/>
      <c r="X180" s="109"/>
      <c r="Y180" s="109"/>
      <c r="Z180" s="109"/>
      <c r="AA180" s="109"/>
      <c r="AB180" s="109"/>
    </row>
    <row r="181" spans="1:28" ht="15.6" x14ac:dyDescent="0.3">
      <c r="A181" s="109" t="s">
        <v>206</v>
      </c>
      <c r="B181" s="8">
        <v>2012</v>
      </c>
      <c r="C181" s="109" t="s">
        <v>214</v>
      </c>
      <c r="D181" s="8">
        <v>383258</v>
      </c>
      <c r="E181" s="8"/>
      <c r="F181" s="8"/>
      <c r="G181" s="8"/>
      <c r="H181" s="8"/>
      <c r="I181" s="8"/>
      <c r="J181" s="8">
        <v>100</v>
      </c>
      <c r="K181" s="8"/>
      <c r="L181" s="8"/>
      <c r="M181" s="8"/>
      <c r="N181" s="8"/>
      <c r="O181" s="8"/>
      <c r="P181" s="8">
        <v>100</v>
      </c>
      <c r="Q181" s="8"/>
      <c r="R181" s="8"/>
      <c r="S181" s="8"/>
      <c r="T181" s="8"/>
      <c r="U181" s="8"/>
      <c r="V181" s="8">
        <v>100</v>
      </c>
      <c r="W181" s="109"/>
      <c r="X181" s="109"/>
      <c r="Y181" s="109"/>
      <c r="Z181" s="109"/>
      <c r="AA181" s="109"/>
      <c r="AB181" s="109"/>
    </row>
    <row r="182" spans="1:28" ht="15.6" x14ac:dyDescent="0.3">
      <c r="A182" s="109" t="s">
        <v>206</v>
      </c>
      <c r="B182" s="8">
        <v>2013</v>
      </c>
      <c r="C182" s="109" t="s">
        <v>214</v>
      </c>
      <c r="D182" s="8">
        <v>372397</v>
      </c>
      <c r="E182" s="8"/>
      <c r="F182" s="8"/>
      <c r="G182" s="8"/>
      <c r="H182" s="8"/>
      <c r="I182" s="8"/>
      <c r="J182" s="8">
        <v>100</v>
      </c>
      <c r="K182" s="8"/>
      <c r="L182" s="8"/>
      <c r="M182" s="8"/>
      <c r="N182" s="8"/>
      <c r="O182" s="8"/>
      <c r="P182" s="8">
        <v>100</v>
      </c>
      <c r="Q182" s="8"/>
      <c r="R182" s="8"/>
      <c r="S182" s="8"/>
      <c r="T182" s="8"/>
      <c r="U182" s="8"/>
      <c r="V182" s="8">
        <v>100</v>
      </c>
      <c r="W182" s="109"/>
      <c r="X182" s="109"/>
      <c r="Y182" s="109"/>
      <c r="Z182" s="109"/>
      <c r="AA182" s="109"/>
      <c r="AB182" s="109"/>
    </row>
    <row r="183" spans="1:28" ht="15.6" x14ac:dyDescent="0.3">
      <c r="A183" s="109" t="s">
        <v>206</v>
      </c>
      <c r="B183" s="8">
        <v>2014</v>
      </c>
      <c r="C183" s="109" t="s">
        <v>214</v>
      </c>
      <c r="D183" s="8">
        <v>361221</v>
      </c>
      <c r="E183" s="8"/>
      <c r="F183" s="8"/>
      <c r="G183" s="8"/>
      <c r="H183" s="8"/>
      <c r="I183" s="8"/>
      <c r="J183" s="8">
        <v>100</v>
      </c>
      <c r="K183" s="8"/>
      <c r="L183" s="8"/>
      <c r="M183" s="8"/>
      <c r="N183" s="8"/>
      <c r="O183" s="8"/>
      <c r="P183" s="8">
        <v>100</v>
      </c>
      <c r="Q183" s="8"/>
      <c r="R183" s="8"/>
      <c r="S183" s="8"/>
      <c r="T183" s="8"/>
      <c r="U183" s="8"/>
      <c r="V183" s="8">
        <v>100</v>
      </c>
      <c r="W183" s="109"/>
      <c r="X183" s="109"/>
      <c r="Y183" s="109"/>
      <c r="Z183" s="109"/>
      <c r="AA183" s="109"/>
      <c r="AB183" s="109"/>
    </row>
    <row r="184" spans="1:28" ht="15.6" x14ac:dyDescent="0.3">
      <c r="A184" s="109" t="s">
        <v>206</v>
      </c>
      <c r="B184" s="8">
        <v>2015</v>
      </c>
      <c r="C184" s="109" t="s">
        <v>214</v>
      </c>
      <c r="D184" s="8">
        <v>349777</v>
      </c>
      <c r="E184" s="8"/>
      <c r="F184" s="8"/>
      <c r="G184" s="8"/>
      <c r="H184" s="8"/>
      <c r="I184" s="8"/>
      <c r="J184" s="8">
        <v>100</v>
      </c>
      <c r="K184" s="8"/>
      <c r="L184" s="8"/>
      <c r="M184" s="8"/>
      <c r="N184" s="8"/>
      <c r="O184" s="8"/>
      <c r="P184" s="8">
        <v>100</v>
      </c>
      <c r="Q184" s="8"/>
      <c r="R184" s="8"/>
      <c r="S184" s="8"/>
      <c r="T184" s="8"/>
      <c r="U184" s="8"/>
      <c r="V184" s="8">
        <v>100</v>
      </c>
      <c r="W184" s="109"/>
      <c r="X184" s="109"/>
      <c r="Y184" s="109"/>
      <c r="Z184" s="109"/>
      <c r="AA184" s="109"/>
      <c r="AB184" s="109"/>
    </row>
    <row r="185" spans="1:28" ht="15.6" x14ac:dyDescent="0.3">
      <c r="A185" s="109" t="s">
        <v>206</v>
      </c>
      <c r="B185" s="8">
        <v>2016</v>
      </c>
      <c r="C185" s="109" t="s">
        <v>214</v>
      </c>
      <c r="D185" s="8">
        <v>336502</v>
      </c>
      <c r="E185" s="8"/>
      <c r="F185" s="8"/>
      <c r="G185" s="8"/>
      <c r="H185" s="8"/>
      <c r="I185" s="8"/>
      <c r="J185" s="8">
        <v>100</v>
      </c>
      <c r="K185" s="8"/>
      <c r="L185" s="8"/>
      <c r="M185" s="8"/>
      <c r="N185" s="8"/>
      <c r="O185" s="8"/>
      <c r="P185" s="8">
        <v>100</v>
      </c>
      <c r="Q185" s="8"/>
      <c r="R185" s="8"/>
      <c r="S185" s="8"/>
      <c r="T185" s="8"/>
      <c r="U185" s="8"/>
      <c r="V185" s="8">
        <v>100</v>
      </c>
      <c r="W185" s="109"/>
      <c r="X185" s="109"/>
      <c r="Y185" s="109"/>
      <c r="Z185" s="109"/>
      <c r="AA185" s="109"/>
      <c r="AB185" s="109"/>
    </row>
    <row r="186" spans="1:28" ht="15.6" x14ac:dyDescent="0.3">
      <c r="A186" s="109" t="s">
        <v>206</v>
      </c>
      <c r="B186" s="8">
        <v>2017</v>
      </c>
      <c r="C186" s="109" t="s">
        <v>214</v>
      </c>
      <c r="D186" s="8">
        <v>326095</v>
      </c>
      <c r="E186" s="8"/>
      <c r="F186" s="8"/>
      <c r="G186" s="8"/>
      <c r="H186" s="8"/>
      <c r="I186" s="8"/>
      <c r="J186" s="8">
        <v>100</v>
      </c>
      <c r="K186" s="8"/>
      <c r="L186" s="8"/>
      <c r="M186" s="8"/>
      <c r="N186" s="8"/>
      <c r="O186" s="8"/>
      <c r="P186" s="8">
        <v>100</v>
      </c>
      <c r="Q186" s="8"/>
      <c r="R186" s="8"/>
      <c r="S186" s="8"/>
      <c r="T186" s="8"/>
      <c r="U186" s="8"/>
      <c r="V186" s="8">
        <v>100</v>
      </c>
      <c r="W186" s="109"/>
      <c r="X186" s="109"/>
      <c r="Y186" s="109"/>
      <c r="Z186" s="109"/>
      <c r="AA186" s="109"/>
      <c r="AB186" s="109"/>
    </row>
    <row r="187" spans="1:28" ht="15.6" x14ac:dyDescent="0.3">
      <c r="A187" s="109" t="s">
        <v>206</v>
      </c>
      <c r="B187" s="8">
        <v>2018</v>
      </c>
      <c r="C187" s="109" t="s">
        <v>214</v>
      </c>
      <c r="D187" s="8">
        <v>316749</v>
      </c>
      <c r="E187" s="8"/>
      <c r="F187" s="8"/>
      <c r="G187" s="8"/>
      <c r="H187" s="8"/>
      <c r="I187" s="8"/>
      <c r="J187" s="8">
        <v>100</v>
      </c>
      <c r="K187" s="8"/>
      <c r="L187" s="8"/>
      <c r="M187" s="8"/>
      <c r="N187" s="8"/>
      <c r="O187" s="8"/>
      <c r="P187" s="8">
        <v>100</v>
      </c>
      <c r="Q187" s="8"/>
      <c r="R187" s="8"/>
      <c r="S187" s="8"/>
      <c r="T187" s="8"/>
      <c r="U187" s="8"/>
      <c r="V187" s="8">
        <v>100</v>
      </c>
      <c r="W187" s="109"/>
      <c r="X187" s="109"/>
      <c r="Y187" s="109"/>
      <c r="Z187" s="109"/>
      <c r="AA187" s="109"/>
      <c r="AB187" s="109"/>
    </row>
    <row r="188" spans="1:28" ht="15.6" x14ac:dyDescent="0.3">
      <c r="A188" s="109" t="s">
        <v>206</v>
      </c>
      <c r="B188" s="8">
        <v>2019</v>
      </c>
      <c r="C188" s="109" t="s">
        <v>214</v>
      </c>
      <c r="D188" s="8">
        <v>310165</v>
      </c>
      <c r="E188" s="8"/>
      <c r="F188" s="8"/>
      <c r="G188" s="8"/>
      <c r="H188" s="8"/>
      <c r="I188" s="8"/>
      <c r="J188" s="8">
        <v>100</v>
      </c>
      <c r="K188" s="8"/>
      <c r="L188" s="8"/>
      <c r="M188" s="8"/>
      <c r="N188" s="8"/>
      <c r="O188" s="8"/>
      <c r="P188" s="8">
        <v>100</v>
      </c>
      <c r="Q188" s="8"/>
      <c r="R188" s="8"/>
      <c r="S188" s="8"/>
      <c r="T188" s="8"/>
      <c r="U188" s="8"/>
      <c r="V188" s="8">
        <v>100</v>
      </c>
      <c r="W188" s="109"/>
      <c r="X188" s="109"/>
      <c r="Y188" s="109"/>
      <c r="Z188" s="109"/>
      <c r="AA188" s="109"/>
      <c r="AB188" s="109"/>
    </row>
    <row r="189" spans="1:28" ht="15.6" x14ac:dyDescent="0.3">
      <c r="A189" s="109" t="s">
        <v>206</v>
      </c>
      <c r="B189" s="8">
        <v>2020</v>
      </c>
      <c r="C189" s="109" t="s">
        <v>214</v>
      </c>
      <c r="D189" s="8">
        <v>307479</v>
      </c>
      <c r="E189" s="8"/>
      <c r="F189" s="8"/>
      <c r="G189" s="8"/>
      <c r="H189" s="8"/>
      <c r="I189" s="8"/>
      <c r="J189" s="8">
        <v>100</v>
      </c>
      <c r="K189" s="8"/>
      <c r="L189" s="8"/>
      <c r="M189" s="8"/>
      <c r="N189" s="8"/>
      <c r="O189" s="8"/>
      <c r="P189" s="8">
        <v>100</v>
      </c>
      <c r="Q189" s="8"/>
      <c r="R189" s="8"/>
      <c r="S189" s="8"/>
      <c r="T189" s="8"/>
      <c r="U189" s="8"/>
      <c r="V189" s="8">
        <v>100</v>
      </c>
      <c r="W189" s="109"/>
      <c r="X189" s="109"/>
      <c r="Y189" s="109"/>
      <c r="Z189" s="109"/>
      <c r="AA189" s="109"/>
      <c r="AB189" s="109"/>
    </row>
    <row r="190" spans="1:28" ht="15.6" x14ac:dyDescent="0.3">
      <c r="A190" s="109" t="s">
        <v>206</v>
      </c>
      <c r="B190" s="8">
        <v>2021</v>
      </c>
      <c r="C190" s="109" t="s">
        <v>214</v>
      </c>
      <c r="D190" s="8">
        <v>308321</v>
      </c>
      <c r="E190" s="8"/>
      <c r="F190" s="8"/>
      <c r="G190" s="8"/>
      <c r="H190" s="8"/>
      <c r="I190" s="8"/>
      <c r="J190" s="8">
        <v>100</v>
      </c>
      <c r="K190" s="8"/>
      <c r="L190" s="8"/>
      <c r="M190" s="8"/>
      <c r="N190" s="8"/>
      <c r="O190" s="8"/>
      <c r="P190" s="8">
        <v>100</v>
      </c>
      <c r="Q190" s="8"/>
      <c r="R190" s="8"/>
      <c r="S190" s="8"/>
      <c r="T190" s="8"/>
      <c r="U190" s="8"/>
      <c r="V190" s="8">
        <v>100</v>
      </c>
      <c r="W190" s="109"/>
      <c r="X190" s="109"/>
      <c r="Y190" s="109"/>
      <c r="Z190" s="109"/>
      <c r="AA190" s="109"/>
      <c r="AB190" s="109"/>
    </row>
    <row r="191" spans="1:28" ht="15.6" x14ac:dyDescent="0.3">
      <c r="A191" s="109" t="s">
        <v>206</v>
      </c>
      <c r="B191" s="8">
        <v>2022</v>
      </c>
      <c r="C191" s="109" t="s">
        <v>214</v>
      </c>
      <c r="D191" s="8">
        <v>309495</v>
      </c>
      <c r="E191" s="8"/>
      <c r="F191" s="8"/>
      <c r="G191" s="8"/>
      <c r="H191" s="8"/>
      <c r="I191" s="8"/>
      <c r="J191" s="8">
        <v>100</v>
      </c>
      <c r="K191" s="8"/>
      <c r="L191" s="8"/>
      <c r="M191" s="8"/>
      <c r="N191" s="8"/>
      <c r="O191" s="8"/>
      <c r="P191" s="8">
        <v>100</v>
      </c>
      <c r="Q191" s="8"/>
      <c r="R191" s="8"/>
      <c r="S191" s="8"/>
      <c r="T191" s="8"/>
      <c r="U191" s="8"/>
      <c r="V191" s="8">
        <v>100</v>
      </c>
      <c r="W191" s="109"/>
      <c r="X191" s="109"/>
      <c r="Y191" s="109"/>
      <c r="Z191" s="109"/>
      <c r="AA191" s="109"/>
      <c r="AB191" s="109"/>
    </row>
    <row r="192" spans="1:28" ht="15.6" x14ac:dyDescent="0.3">
      <c r="A192" s="109" t="s">
        <v>206</v>
      </c>
      <c r="B192" s="8">
        <v>2023</v>
      </c>
      <c r="C192" s="109" t="s">
        <v>214</v>
      </c>
      <c r="D192" s="8">
        <v>310398</v>
      </c>
      <c r="E192" s="8"/>
      <c r="F192" s="8"/>
      <c r="G192" s="8"/>
      <c r="H192" s="8"/>
      <c r="I192" s="8"/>
      <c r="J192" s="8">
        <v>100</v>
      </c>
      <c r="K192" s="8"/>
      <c r="L192" s="8"/>
      <c r="M192" s="8"/>
      <c r="N192" s="8"/>
      <c r="O192" s="8"/>
      <c r="P192" s="8">
        <v>100</v>
      </c>
      <c r="Q192" s="8"/>
      <c r="R192" s="8"/>
      <c r="S192" s="8"/>
      <c r="T192" s="8"/>
      <c r="U192" s="8"/>
      <c r="V192" s="8">
        <v>100</v>
      </c>
      <c r="W192" s="109"/>
      <c r="X192" s="109"/>
      <c r="Y192" s="109"/>
      <c r="Z192" s="109"/>
      <c r="AA192" s="109"/>
      <c r="AB192" s="109"/>
    </row>
    <row r="193" spans="1:28" ht="15.6" x14ac:dyDescent="0.3">
      <c r="A193" s="109" t="s">
        <v>206</v>
      </c>
      <c r="B193" s="8">
        <v>2024</v>
      </c>
      <c r="C193" s="109" t="s">
        <v>214</v>
      </c>
      <c r="D193" s="8">
        <v>293616</v>
      </c>
      <c r="E193" s="8"/>
      <c r="F193" s="8"/>
      <c r="G193" s="8"/>
      <c r="H193" s="8"/>
      <c r="I193" s="8"/>
      <c r="J193" s="8">
        <v>100</v>
      </c>
      <c r="K193" s="8"/>
      <c r="L193" s="8"/>
      <c r="M193" s="8"/>
      <c r="N193" s="8"/>
      <c r="O193" s="8"/>
      <c r="P193" s="8">
        <v>100</v>
      </c>
      <c r="Q193" s="8"/>
      <c r="R193" s="8"/>
      <c r="S193" s="8"/>
      <c r="T193" s="8"/>
      <c r="U193" s="8"/>
      <c r="V193" s="8">
        <v>100</v>
      </c>
      <c r="W193" s="109"/>
      <c r="X193" s="109"/>
      <c r="Y193" s="109"/>
      <c r="Z193" s="109"/>
      <c r="AA193" s="109"/>
      <c r="AB193" s="109"/>
    </row>
    <row r="194" spans="1:28" ht="15.6" x14ac:dyDescent="0.3">
      <c r="A194" s="109" t="s">
        <v>206</v>
      </c>
      <c r="B194" s="8">
        <v>2025</v>
      </c>
      <c r="C194" s="109" t="s">
        <v>214</v>
      </c>
      <c r="D194" s="8">
        <v>287497</v>
      </c>
      <c r="E194" s="8"/>
      <c r="F194" s="8"/>
      <c r="G194" s="8"/>
      <c r="H194" s="8"/>
      <c r="I194" s="8"/>
      <c r="J194" s="8">
        <v>100</v>
      </c>
      <c r="K194" s="8"/>
      <c r="L194" s="8"/>
      <c r="M194" s="8"/>
      <c r="N194" s="8"/>
      <c r="O194" s="8"/>
      <c r="P194" s="8">
        <v>100</v>
      </c>
      <c r="Q194" s="8"/>
      <c r="R194" s="8"/>
      <c r="S194" s="8"/>
      <c r="T194" s="8"/>
      <c r="U194" s="8"/>
      <c r="V194" s="8">
        <v>100</v>
      </c>
      <c r="W194" s="109"/>
      <c r="X194" s="109"/>
      <c r="Y194" s="109"/>
      <c r="Z194" s="109"/>
      <c r="AA194" s="109"/>
      <c r="AB194" s="109"/>
    </row>
    <row r="195" spans="1:28" ht="15.6" x14ac:dyDescent="0.3">
      <c r="A195" s="109" t="s">
        <v>206</v>
      </c>
      <c r="B195" s="8">
        <v>2026</v>
      </c>
      <c r="C195" s="109" t="s">
        <v>214</v>
      </c>
      <c r="D195" s="8"/>
      <c r="E195" s="8"/>
      <c r="F195" s="8"/>
      <c r="G195" s="8"/>
      <c r="H195" s="8"/>
      <c r="I195" s="8"/>
      <c r="J195" s="8">
        <v>100</v>
      </c>
      <c r="K195" s="8"/>
      <c r="L195" s="8"/>
      <c r="M195" s="8"/>
      <c r="N195" s="8"/>
      <c r="O195" s="8"/>
      <c r="P195" s="8">
        <v>100</v>
      </c>
      <c r="Q195" s="8"/>
      <c r="R195" s="8"/>
      <c r="S195" s="8"/>
      <c r="T195" s="8"/>
      <c r="U195" s="8"/>
      <c r="V195" s="8">
        <v>100</v>
      </c>
      <c r="W195" s="109"/>
      <c r="X195" s="109"/>
      <c r="Y195" s="109"/>
      <c r="Z195" s="109"/>
      <c r="AA195" s="109"/>
      <c r="AB195" s="109"/>
    </row>
    <row r="196" spans="1:28" ht="15.6" x14ac:dyDescent="0.3">
      <c r="A196" s="109" t="s">
        <v>206</v>
      </c>
      <c r="B196" s="8">
        <v>2027</v>
      </c>
      <c r="C196" s="109" t="s">
        <v>214</v>
      </c>
      <c r="D196" s="8"/>
      <c r="E196" s="8"/>
      <c r="F196" s="8"/>
      <c r="G196" s="8"/>
      <c r="H196" s="8"/>
      <c r="I196" s="8"/>
      <c r="J196" s="8">
        <v>100</v>
      </c>
      <c r="K196" s="8"/>
      <c r="L196" s="8"/>
      <c r="M196" s="8"/>
      <c r="N196" s="8"/>
      <c r="O196" s="8"/>
      <c r="P196" s="8">
        <v>100</v>
      </c>
      <c r="Q196" s="8"/>
      <c r="R196" s="8"/>
      <c r="S196" s="8"/>
      <c r="T196" s="8"/>
      <c r="U196" s="8"/>
      <c r="V196" s="8">
        <v>100</v>
      </c>
      <c r="W196" s="109"/>
      <c r="X196" s="109"/>
      <c r="Y196" s="109"/>
      <c r="Z196" s="109"/>
      <c r="AA196" s="109"/>
      <c r="AB196" s="109"/>
    </row>
    <row r="197" spans="1:28" ht="15.6" x14ac:dyDescent="0.3">
      <c r="A197" s="109" t="s">
        <v>206</v>
      </c>
      <c r="B197" s="8">
        <v>2028</v>
      </c>
      <c r="C197" s="109" t="s">
        <v>214</v>
      </c>
      <c r="D197" s="8"/>
      <c r="E197" s="8"/>
      <c r="F197" s="8"/>
      <c r="G197" s="8"/>
      <c r="H197" s="8"/>
      <c r="I197" s="8"/>
      <c r="J197" s="8">
        <v>100</v>
      </c>
      <c r="K197" s="8"/>
      <c r="L197" s="8"/>
      <c r="M197" s="8"/>
      <c r="N197" s="8"/>
      <c r="O197" s="8"/>
      <c r="P197" s="8">
        <v>100</v>
      </c>
      <c r="Q197" s="8"/>
      <c r="R197" s="8"/>
      <c r="S197" s="8"/>
      <c r="T197" s="8"/>
      <c r="U197" s="8"/>
      <c r="V197" s="8">
        <v>100</v>
      </c>
      <c r="W197" s="109"/>
      <c r="X197" s="109"/>
      <c r="Y197" s="109"/>
      <c r="Z197" s="109"/>
      <c r="AA197" s="109"/>
      <c r="AB197" s="109"/>
    </row>
    <row r="198" spans="1:28" ht="15.6" x14ac:dyDescent="0.3">
      <c r="A198" s="109" t="s">
        <v>206</v>
      </c>
      <c r="B198" s="8">
        <v>2029</v>
      </c>
      <c r="C198" s="109" t="s">
        <v>214</v>
      </c>
      <c r="D198" s="8"/>
      <c r="E198" s="8"/>
      <c r="F198" s="8"/>
      <c r="G198" s="8"/>
      <c r="H198" s="8"/>
      <c r="I198" s="8"/>
      <c r="J198" s="8">
        <v>100</v>
      </c>
      <c r="K198" s="8"/>
      <c r="L198" s="8"/>
      <c r="M198" s="8"/>
      <c r="N198" s="8"/>
      <c r="O198" s="8"/>
      <c r="P198" s="8">
        <v>100</v>
      </c>
      <c r="Q198" s="8"/>
      <c r="R198" s="8"/>
      <c r="S198" s="8"/>
      <c r="T198" s="8"/>
      <c r="U198" s="8"/>
      <c r="V198" s="8">
        <v>100</v>
      </c>
      <c r="W198" s="109"/>
      <c r="X198" s="109"/>
      <c r="Y198" s="109"/>
      <c r="Z198" s="109"/>
      <c r="AA198" s="109"/>
      <c r="AB198" s="109"/>
    </row>
    <row r="199" spans="1:28" ht="15.6" x14ac:dyDescent="0.3">
      <c r="A199" s="109" t="s">
        <v>206</v>
      </c>
      <c r="B199" s="8">
        <v>2030</v>
      </c>
      <c r="C199" s="109" t="s">
        <v>214</v>
      </c>
      <c r="D199" s="8"/>
      <c r="E199" s="8"/>
      <c r="F199" s="8"/>
      <c r="G199" s="8"/>
      <c r="H199" s="8"/>
      <c r="I199" s="8"/>
      <c r="J199" s="8">
        <v>100</v>
      </c>
      <c r="K199" s="8"/>
      <c r="L199" s="8"/>
      <c r="M199" s="8"/>
      <c r="N199" s="8"/>
      <c r="O199" s="8"/>
      <c r="P199" s="8">
        <v>100</v>
      </c>
      <c r="Q199" s="8"/>
      <c r="R199" s="8"/>
      <c r="S199" s="8"/>
      <c r="T199" s="8"/>
      <c r="U199" s="8"/>
      <c r="V199" s="8">
        <v>100</v>
      </c>
      <c r="W199" s="109"/>
      <c r="X199" s="109"/>
      <c r="Y199" s="109"/>
      <c r="Z199" s="109"/>
      <c r="AA199" s="109"/>
      <c r="AB199" s="109"/>
    </row>
    <row r="200" spans="1:28" ht="15.6" x14ac:dyDescent="0.3">
      <c r="A200" s="109"/>
      <c r="B200" s="110"/>
      <c r="C200" s="109"/>
      <c r="D200" s="109"/>
      <c r="E200" s="109"/>
      <c r="F200" s="109"/>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row>
    <row r="201" spans="1:28" ht="15.6" x14ac:dyDescent="0.3">
      <c r="A201" s="109"/>
      <c r="B201" s="110"/>
      <c r="C201" s="109"/>
      <c r="D201" s="109"/>
      <c r="E201" s="109"/>
      <c r="F201" s="109"/>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row>
    <row r="202" spans="1:28" ht="15.6" x14ac:dyDescent="0.3">
      <c r="A202" s="109"/>
      <c r="B202" s="110"/>
      <c r="C202" s="109"/>
      <c r="D202" s="109"/>
      <c r="E202" s="109"/>
      <c r="F202" s="109"/>
      <c r="G202" s="109"/>
      <c r="H202" s="109"/>
      <c r="I202" s="109"/>
      <c r="J202" s="109"/>
      <c r="K202" s="109"/>
      <c r="L202" s="109"/>
      <c r="M202" s="109"/>
      <c r="N202" s="109"/>
      <c r="O202" s="109"/>
      <c r="P202" s="109"/>
      <c r="Q202" s="109"/>
      <c r="R202" s="109"/>
      <c r="S202" s="109"/>
      <c r="T202" s="109"/>
      <c r="U202" s="109"/>
      <c r="V202" s="109"/>
      <c r="W202" s="109"/>
      <c r="X202" s="109"/>
      <c r="Y202" s="109"/>
      <c r="Z202" s="109"/>
      <c r="AA202" s="109"/>
      <c r="AB202" s="109"/>
    </row>
    <row r="203" spans="1:28" ht="15.6" x14ac:dyDescent="0.3">
      <c r="A203" s="109"/>
      <c r="B203" s="110"/>
      <c r="C203" s="109"/>
      <c r="D203" s="109"/>
      <c r="E203" s="109"/>
      <c r="F203" s="109"/>
      <c r="G203" s="109"/>
      <c r="H203" s="109"/>
      <c r="I203" s="109"/>
      <c r="J203" s="109"/>
      <c r="K203" s="109"/>
      <c r="L203" s="109"/>
      <c r="M203" s="109"/>
      <c r="N203" s="109"/>
      <c r="O203" s="109"/>
      <c r="P203" s="109"/>
      <c r="Q203" s="109"/>
      <c r="R203" s="109"/>
      <c r="S203" s="109"/>
      <c r="T203" s="109"/>
      <c r="U203" s="109"/>
      <c r="V203" s="109"/>
      <c r="W203" s="109"/>
      <c r="X203" s="109"/>
      <c r="Y203" s="109"/>
      <c r="Z203" s="109"/>
      <c r="AA203" s="109"/>
      <c r="AB203" s="109"/>
    </row>
    <row r="204" spans="1:28" ht="15.6" x14ac:dyDescent="0.3">
      <c r="A204" s="109"/>
      <c r="B204" s="110"/>
      <c r="C204" s="109"/>
      <c r="D204" s="109"/>
      <c r="E204" s="109"/>
      <c r="F204" s="109"/>
      <c r="G204" s="109"/>
      <c r="H204" s="109"/>
      <c r="I204" s="109"/>
      <c r="J204" s="109"/>
      <c r="K204" s="109"/>
      <c r="L204" s="109"/>
      <c r="M204" s="109"/>
      <c r="N204" s="109"/>
      <c r="O204" s="109"/>
      <c r="P204" s="109"/>
      <c r="Q204" s="109"/>
      <c r="R204" s="109"/>
      <c r="S204" s="109"/>
      <c r="T204" s="109"/>
      <c r="U204" s="109"/>
      <c r="V204" s="109"/>
      <c r="W204" s="109"/>
      <c r="X204" s="109"/>
      <c r="Y204" s="109"/>
      <c r="Z204" s="109"/>
      <c r="AA204" s="109"/>
      <c r="AB204" s="109"/>
    </row>
    <row r="205" spans="1:28" ht="15.6" x14ac:dyDescent="0.3">
      <c r="A205" s="109"/>
      <c r="B205" s="110"/>
      <c r="C205" s="109"/>
      <c r="D205" s="109"/>
      <c r="E205" s="109"/>
      <c r="F205" s="109"/>
      <c r="G205" s="109"/>
      <c r="H205" s="109"/>
      <c r="I205" s="109"/>
      <c r="J205" s="109"/>
      <c r="K205" s="109"/>
      <c r="L205" s="109"/>
      <c r="M205" s="109"/>
      <c r="N205" s="109"/>
      <c r="O205" s="109"/>
      <c r="P205" s="109"/>
      <c r="Q205" s="109"/>
      <c r="R205" s="109"/>
      <c r="S205" s="109"/>
      <c r="T205" s="109"/>
      <c r="U205" s="109"/>
      <c r="V205" s="109"/>
      <c r="W205" s="109"/>
      <c r="X205" s="109"/>
      <c r="Y205" s="109"/>
      <c r="Z205" s="109"/>
      <c r="AA205" s="109"/>
      <c r="AB205" s="109"/>
    </row>
    <row r="206" spans="1:28" ht="15.6" x14ac:dyDescent="0.3">
      <c r="A206" s="109"/>
      <c r="B206" s="110"/>
      <c r="C206" s="109"/>
      <c r="D206" s="109"/>
      <c r="E206" s="109"/>
      <c r="F206" s="109"/>
      <c r="G206" s="109"/>
      <c r="H206" s="109"/>
      <c r="I206" s="109"/>
      <c r="J206" s="109"/>
      <c r="K206" s="109"/>
      <c r="L206" s="109"/>
      <c r="M206" s="109"/>
      <c r="N206" s="109"/>
      <c r="O206" s="109"/>
      <c r="P206" s="109"/>
      <c r="Q206" s="109"/>
      <c r="R206" s="109"/>
      <c r="S206" s="109"/>
      <c r="T206" s="109"/>
      <c r="U206" s="109"/>
      <c r="V206" s="109"/>
      <c r="W206" s="109"/>
      <c r="X206" s="109"/>
      <c r="Y206" s="109"/>
      <c r="Z206" s="109"/>
      <c r="AA206" s="109"/>
      <c r="AB206" s="109"/>
    </row>
    <row r="207" spans="1:28" ht="15.6" x14ac:dyDescent="0.3">
      <c r="A207" s="109"/>
      <c r="B207" s="110"/>
      <c r="C207" s="109"/>
      <c r="D207" s="109"/>
      <c r="E207" s="109"/>
      <c r="F207" s="109"/>
      <c r="G207" s="109"/>
      <c r="H207" s="109"/>
      <c r="I207" s="109"/>
      <c r="J207" s="109"/>
      <c r="K207" s="109"/>
      <c r="L207" s="109"/>
      <c r="M207" s="109"/>
      <c r="N207" s="109"/>
      <c r="O207" s="109"/>
      <c r="P207" s="109"/>
      <c r="Q207" s="109"/>
      <c r="R207" s="109"/>
      <c r="S207" s="109"/>
      <c r="T207" s="109"/>
      <c r="U207" s="109"/>
      <c r="V207" s="109"/>
      <c r="W207" s="109"/>
      <c r="X207" s="109"/>
      <c r="Y207" s="109"/>
      <c r="Z207" s="109"/>
      <c r="AA207" s="109"/>
      <c r="AB207" s="109"/>
    </row>
    <row r="208" spans="1:28" ht="15.6" x14ac:dyDescent="0.3">
      <c r="A208" s="109"/>
      <c r="B208" s="110"/>
      <c r="C208" s="109"/>
      <c r="D208" s="109"/>
      <c r="E208" s="109"/>
      <c r="F208" s="109"/>
      <c r="G208" s="109"/>
      <c r="H208" s="109"/>
      <c r="I208" s="109"/>
      <c r="J208" s="109"/>
      <c r="K208" s="109"/>
      <c r="L208" s="109"/>
      <c r="M208" s="109"/>
      <c r="N208" s="109"/>
      <c r="O208" s="109"/>
      <c r="P208" s="109"/>
      <c r="Q208" s="109"/>
      <c r="R208" s="109"/>
      <c r="S208" s="109"/>
      <c r="T208" s="109"/>
      <c r="U208" s="109"/>
      <c r="V208" s="109"/>
      <c r="W208" s="109"/>
      <c r="X208" s="109"/>
      <c r="Y208" s="109"/>
      <c r="Z208" s="109"/>
      <c r="AA208" s="109"/>
      <c r="AB208" s="109"/>
    </row>
    <row r="209" spans="1:28" ht="15.6" x14ac:dyDescent="0.3">
      <c r="A209" s="109"/>
      <c r="B209" s="110"/>
      <c r="C209" s="109"/>
      <c r="D209" s="109"/>
      <c r="E209" s="109"/>
      <c r="F209" s="109"/>
      <c r="G209" s="109"/>
      <c r="H209" s="109"/>
      <c r="I209" s="109"/>
      <c r="J209" s="109"/>
      <c r="K209" s="109"/>
      <c r="L209" s="109"/>
      <c r="M209" s="109"/>
      <c r="N209" s="109"/>
      <c r="O209" s="109"/>
      <c r="P209" s="109"/>
      <c r="Q209" s="109"/>
      <c r="R209" s="109"/>
      <c r="S209" s="109"/>
      <c r="T209" s="109"/>
      <c r="U209" s="109"/>
      <c r="V209" s="109"/>
      <c r="W209" s="109"/>
      <c r="X209" s="109"/>
      <c r="Y209" s="109"/>
      <c r="Z209" s="109"/>
      <c r="AA209" s="109"/>
      <c r="AB209" s="109"/>
    </row>
    <row r="210" spans="1:28" ht="15.6" x14ac:dyDescent="0.3">
      <c r="A210" s="109"/>
      <c r="B210" s="110"/>
      <c r="C210" s="109"/>
      <c r="D210" s="109"/>
      <c r="E210" s="109"/>
      <c r="F210" s="109"/>
      <c r="G210" s="109"/>
      <c r="H210" s="109"/>
      <c r="I210" s="109"/>
      <c r="J210" s="109"/>
      <c r="K210" s="109"/>
      <c r="L210" s="109"/>
      <c r="M210" s="109"/>
      <c r="N210" s="109"/>
      <c r="O210" s="109"/>
      <c r="P210" s="109"/>
      <c r="Q210" s="109"/>
      <c r="R210" s="109"/>
      <c r="S210" s="109"/>
      <c r="T210" s="109"/>
      <c r="U210" s="109"/>
      <c r="V210" s="109"/>
      <c r="W210" s="109"/>
      <c r="X210" s="109"/>
      <c r="Y210" s="109"/>
      <c r="Z210" s="109"/>
      <c r="AA210" s="109"/>
      <c r="AB210" s="109"/>
    </row>
    <row r="211" spans="1:28" ht="15.6" x14ac:dyDescent="0.3">
      <c r="A211" s="109"/>
      <c r="B211" s="110"/>
      <c r="C211" s="109"/>
      <c r="D211" s="109"/>
      <c r="E211" s="109"/>
      <c r="F211" s="109"/>
      <c r="G211" s="109"/>
      <c r="H211" s="109"/>
      <c r="I211" s="109"/>
      <c r="J211" s="109"/>
      <c r="K211" s="109"/>
      <c r="L211" s="109"/>
      <c r="M211" s="109"/>
      <c r="N211" s="109"/>
      <c r="O211" s="109"/>
      <c r="P211" s="109"/>
      <c r="Q211" s="109"/>
      <c r="R211" s="109"/>
      <c r="S211" s="109"/>
      <c r="T211" s="109"/>
      <c r="U211" s="109"/>
      <c r="V211" s="109"/>
      <c r="W211" s="109"/>
      <c r="X211" s="109"/>
      <c r="Y211" s="109"/>
      <c r="Z211" s="109"/>
      <c r="AA211" s="109"/>
      <c r="AB211" s="109"/>
    </row>
    <row r="212" spans="1:28" ht="15.6" x14ac:dyDescent="0.3">
      <c r="A212" s="109"/>
      <c r="B212" s="110"/>
      <c r="C212" s="109"/>
      <c r="D212" s="109"/>
      <c r="E212" s="109"/>
      <c r="F212" s="109"/>
      <c r="G212" s="109"/>
      <c r="H212" s="109"/>
      <c r="I212" s="109"/>
      <c r="J212" s="109"/>
      <c r="K212" s="109"/>
      <c r="L212" s="109"/>
      <c r="M212" s="109"/>
      <c r="N212" s="109"/>
      <c r="O212" s="109"/>
      <c r="P212" s="109"/>
      <c r="Q212" s="109"/>
      <c r="R212" s="109"/>
      <c r="S212" s="109"/>
      <c r="T212" s="109"/>
      <c r="U212" s="109"/>
      <c r="V212" s="109"/>
      <c r="W212" s="109"/>
      <c r="X212" s="109"/>
      <c r="Y212" s="109"/>
      <c r="Z212" s="109"/>
      <c r="AA212" s="109"/>
      <c r="AB212" s="109"/>
    </row>
    <row r="213" spans="1:28" ht="15.6" x14ac:dyDescent="0.3">
      <c r="A213" s="109"/>
      <c r="B213" s="110"/>
      <c r="C213" s="109"/>
      <c r="D213" s="109"/>
      <c r="E213" s="109"/>
      <c r="F213" s="109"/>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row>
    <row r="214" spans="1:28" ht="15.6" x14ac:dyDescent="0.3">
      <c r="A214" s="109"/>
      <c r="B214" s="110"/>
      <c r="C214" s="109"/>
      <c r="D214" s="109"/>
      <c r="E214" s="109"/>
      <c r="F214" s="109"/>
      <c r="G214" s="109"/>
      <c r="H214" s="109"/>
      <c r="I214" s="109"/>
      <c r="J214" s="109"/>
      <c r="K214" s="109"/>
      <c r="L214" s="109"/>
      <c r="M214" s="109"/>
      <c r="N214" s="109"/>
      <c r="O214" s="109"/>
      <c r="P214" s="109"/>
      <c r="Q214" s="109"/>
      <c r="R214" s="109"/>
      <c r="S214" s="109"/>
      <c r="T214" s="109"/>
      <c r="U214" s="109"/>
      <c r="V214" s="109"/>
      <c r="W214" s="109"/>
      <c r="X214" s="109"/>
      <c r="Y214" s="109"/>
      <c r="Z214" s="109"/>
      <c r="AA214" s="109"/>
      <c r="AB214" s="109"/>
    </row>
    <row r="215" spans="1:28" ht="15.6" x14ac:dyDescent="0.3">
      <c r="A215" s="109"/>
      <c r="B215" s="110"/>
      <c r="C215" s="109"/>
      <c r="D215" s="109"/>
      <c r="E215" s="109"/>
      <c r="F215" s="109"/>
      <c r="G215" s="109"/>
      <c r="H215" s="109"/>
      <c r="I215" s="109"/>
      <c r="J215" s="109"/>
      <c r="K215" s="109"/>
      <c r="L215" s="109"/>
      <c r="M215" s="109"/>
      <c r="N215" s="109"/>
      <c r="O215" s="109"/>
      <c r="P215" s="109"/>
      <c r="Q215" s="109"/>
      <c r="R215" s="109"/>
      <c r="S215" s="109"/>
      <c r="T215" s="109"/>
      <c r="U215" s="109"/>
      <c r="V215" s="109"/>
      <c r="W215" s="109"/>
      <c r="X215" s="109"/>
      <c r="Y215" s="109"/>
      <c r="Z215" s="109"/>
      <c r="AA215" s="109"/>
      <c r="AB215" s="109"/>
    </row>
    <row r="216" spans="1:28" ht="15.6" x14ac:dyDescent="0.3">
      <c r="A216" s="109"/>
      <c r="B216" s="110"/>
      <c r="C216" s="109"/>
      <c r="D216" s="109"/>
      <c r="E216" s="109"/>
      <c r="F216" s="109"/>
      <c r="G216" s="109"/>
      <c r="H216" s="109"/>
      <c r="I216" s="109"/>
      <c r="J216" s="109"/>
      <c r="K216" s="109"/>
      <c r="L216" s="109"/>
      <c r="M216" s="109"/>
      <c r="N216" s="109"/>
      <c r="O216" s="109"/>
      <c r="P216" s="109"/>
      <c r="Q216" s="109"/>
      <c r="R216" s="109"/>
      <c r="S216" s="109"/>
      <c r="T216" s="109"/>
      <c r="U216" s="109"/>
      <c r="V216" s="109"/>
      <c r="W216" s="109"/>
      <c r="X216" s="109"/>
      <c r="Y216" s="109"/>
      <c r="Z216" s="109"/>
      <c r="AA216" s="109"/>
      <c r="AB216" s="109"/>
    </row>
    <row r="217" spans="1:28" ht="15.6" x14ac:dyDescent="0.3">
      <c r="A217" s="109"/>
      <c r="B217" s="110"/>
      <c r="C217" s="109"/>
      <c r="D217" s="109"/>
      <c r="E217" s="109"/>
      <c r="F217" s="109"/>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row>
    <row r="218" spans="1:28" ht="15.6" x14ac:dyDescent="0.3">
      <c r="A218" s="109"/>
      <c r="B218" s="110"/>
      <c r="C218" s="109"/>
      <c r="D218" s="109"/>
      <c r="E218" s="109"/>
      <c r="F218" s="109"/>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row>
    <row r="219" spans="1:28" ht="15.6" x14ac:dyDescent="0.3">
      <c r="A219" s="109"/>
      <c r="B219" s="110"/>
      <c r="C219" s="109"/>
      <c r="D219" s="109"/>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row>
    <row r="220" spans="1:28" ht="15.6" x14ac:dyDescent="0.3">
      <c r="A220" s="109"/>
      <c r="B220" s="110"/>
      <c r="C220" s="109"/>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row>
    <row r="221" spans="1:28" ht="15.6" x14ac:dyDescent="0.3">
      <c r="A221" s="109"/>
      <c r="B221" s="110"/>
      <c r="C221" s="109"/>
      <c r="D221" s="109"/>
      <c r="E221" s="109"/>
      <c r="F221" s="109"/>
      <c r="G221" s="109"/>
      <c r="H221" s="109"/>
      <c r="I221" s="109"/>
      <c r="J221" s="109"/>
      <c r="K221" s="109"/>
      <c r="L221" s="109"/>
      <c r="M221" s="109"/>
      <c r="N221" s="109"/>
      <c r="O221" s="109"/>
      <c r="P221" s="109"/>
      <c r="Q221" s="109"/>
      <c r="R221" s="109"/>
      <c r="S221" s="109"/>
      <c r="T221" s="109"/>
      <c r="U221" s="109"/>
      <c r="V221" s="109"/>
      <c r="W221" s="109"/>
      <c r="X221" s="109"/>
      <c r="Y221" s="109"/>
      <c r="Z221" s="109"/>
      <c r="AA221" s="109"/>
      <c r="AB221" s="109"/>
    </row>
    <row r="222" spans="1:28" ht="15.6" x14ac:dyDescent="0.3">
      <c r="A222" s="109"/>
      <c r="B222" s="110"/>
      <c r="C222" s="109"/>
      <c r="D222" s="109"/>
      <c r="E222" s="109"/>
      <c r="F222" s="109"/>
      <c r="G222" s="109"/>
      <c r="H222" s="109"/>
      <c r="I222" s="109"/>
      <c r="J222" s="109"/>
      <c r="K222" s="109"/>
      <c r="L222" s="109"/>
      <c r="M222" s="109"/>
      <c r="N222" s="109"/>
      <c r="O222" s="109"/>
      <c r="P222" s="109"/>
      <c r="Q222" s="109"/>
      <c r="R222" s="109"/>
      <c r="S222" s="109"/>
      <c r="T222" s="109"/>
      <c r="U222" s="109"/>
      <c r="V222" s="109"/>
      <c r="W222" s="109"/>
      <c r="X222" s="109"/>
      <c r="Y222" s="109"/>
      <c r="Z222" s="109"/>
      <c r="AA222" s="109"/>
      <c r="AB222" s="109"/>
    </row>
    <row r="223" spans="1:28" ht="15.6" x14ac:dyDescent="0.3">
      <c r="A223" s="109"/>
      <c r="B223" s="110"/>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row>
    <row r="224" spans="1:28" ht="15.6" x14ac:dyDescent="0.3">
      <c r="A224" s="109"/>
      <c r="B224" s="110"/>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row>
    <row r="225" spans="1:28" ht="15.6" x14ac:dyDescent="0.3">
      <c r="A225" s="109"/>
      <c r="B225" s="110"/>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row>
    <row r="226" spans="1:28" ht="15.6" x14ac:dyDescent="0.3">
      <c r="A226" s="109"/>
      <c r="B226" s="110"/>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row>
    <row r="227" spans="1:28" ht="15.6" x14ac:dyDescent="0.3">
      <c r="A227" s="109"/>
      <c r="B227" s="110"/>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row>
    <row r="228" spans="1:28" ht="15.6" x14ac:dyDescent="0.3">
      <c r="A228" s="109"/>
      <c r="B228" s="110"/>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row>
    <row r="229" spans="1:28" ht="15.6" x14ac:dyDescent="0.3">
      <c r="A229" s="109"/>
      <c r="B229" s="110"/>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row>
    <row r="230" spans="1:28" ht="15.6" x14ac:dyDescent="0.3">
      <c r="A230" s="109"/>
      <c r="B230" s="110"/>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row>
    <row r="231" spans="1:28" ht="15.6" x14ac:dyDescent="0.3">
      <c r="A231" s="109"/>
      <c r="B231" s="110"/>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row>
    <row r="232" spans="1:28" ht="15.6" x14ac:dyDescent="0.3">
      <c r="A232" s="109"/>
      <c r="B232" s="110"/>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row>
    <row r="233" spans="1:28" ht="15.6" x14ac:dyDescent="0.3">
      <c r="A233" s="109"/>
      <c r="B233" s="110"/>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row>
    <row r="234" spans="1:28" ht="15.6" x14ac:dyDescent="0.3">
      <c r="A234" s="109"/>
      <c r="B234" s="110"/>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row>
    <row r="235" spans="1:28" ht="15.6" x14ac:dyDescent="0.3">
      <c r="A235" s="109"/>
      <c r="B235" s="110"/>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row>
    <row r="236" spans="1:28" ht="15.6" x14ac:dyDescent="0.3">
      <c r="A236" s="109"/>
      <c r="B236" s="110"/>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row>
    <row r="237" spans="1:28" ht="15.6" x14ac:dyDescent="0.3">
      <c r="A237" s="109"/>
      <c r="B237" s="110"/>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row>
    <row r="238" spans="1:28" ht="15.6" x14ac:dyDescent="0.3">
      <c r="A238" s="109"/>
      <c r="B238" s="110"/>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row>
    <row r="239" spans="1:28" ht="15.6" x14ac:dyDescent="0.3">
      <c r="A239" s="109"/>
      <c r="B239" s="110"/>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row>
    <row r="240" spans="1:28" ht="15.6" x14ac:dyDescent="0.3">
      <c r="A240" s="109"/>
      <c r="B240" s="110"/>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row>
    <row r="241" spans="1:27" ht="15.6" x14ac:dyDescent="0.3">
      <c r="A241" s="109"/>
      <c r="B241" s="110"/>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row>
    <row r="242" spans="1:27" ht="15.6" x14ac:dyDescent="0.3">
      <c r="A242" s="109"/>
      <c r="B242" s="110"/>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row>
    <row r="243" spans="1:27" ht="15.6" x14ac:dyDescent="0.3">
      <c r="A243" s="109"/>
      <c r="B243" s="110"/>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row>
    <row r="244" spans="1:27" ht="15.6" x14ac:dyDescent="0.3">
      <c r="A244" s="109"/>
      <c r="B244" s="110"/>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row>
    <row r="245" spans="1:27" ht="15.6" x14ac:dyDescent="0.3">
      <c r="A245" s="109"/>
      <c r="B245" s="110"/>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row>
    <row r="246" spans="1:27" ht="15.6" x14ac:dyDescent="0.3">
      <c r="A246" s="109"/>
      <c r="B246" s="110"/>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row>
    <row r="247" spans="1:27" ht="15.6" x14ac:dyDescent="0.3">
      <c r="A247" s="109"/>
      <c r="B247" s="110"/>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row>
    <row r="248" spans="1:27" ht="15.6" x14ac:dyDescent="0.3">
      <c r="A248" s="109"/>
      <c r="B248" s="110"/>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row>
    <row r="249" spans="1:27" ht="15.6" x14ac:dyDescent="0.3">
      <c r="A249" s="109"/>
      <c r="B249" s="110"/>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row>
    <row r="250" spans="1:27" ht="15.6" x14ac:dyDescent="0.3">
      <c r="A250" s="109"/>
      <c r="B250" s="110"/>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row>
    <row r="251" spans="1:27" ht="15.6" x14ac:dyDescent="0.3">
      <c r="A251" s="109"/>
      <c r="B251" s="110"/>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row>
    <row r="252" spans="1:27" ht="15.6" x14ac:dyDescent="0.3">
      <c r="A252" s="109"/>
      <c r="B252" s="110"/>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row>
    <row r="253" spans="1:27" ht="15.6" x14ac:dyDescent="0.3">
      <c r="A253" s="109"/>
      <c r="B253" s="110"/>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row>
    <row r="254" spans="1:27" ht="15.6" x14ac:dyDescent="0.3">
      <c r="A254" s="109"/>
      <c r="B254" s="110"/>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row>
    <row r="255" spans="1:27" ht="15.6" x14ac:dyDescent="0.3">
      <c r="A255" s="109"/>
      <c r="B255" s="110"/>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row>
    <row r="256" spans="1:27" ht="15.6" x14ac:dyDescent="0.3">
      <c r="A256" s="109"/>
      <c r="B256" s="110"/>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row>
    <row r="257" spans="1:27" ht="15.6" x14ac:dyDescent="0.3">
      <c r="A257" s="109"/>
      <c r="B257" s="110"/>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row>
    <row r="258" spans="1:27" ht="15.6" x14ac:dyDescent="0.3">
      <c r="A258" s="109"/>
      <c r="B258" s="110"/>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row>
    <row r="259" spans="1:27" ht="15.6" x14ac:dyDescent="0.3">
      <c r="A259" s="109"/>
      <c r="B259" s="110"/>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row>
    <row r="260" spans="1:27" ht="15.6" x14ac:dyDescent="0.3">
      <c r="A260" s="109"/>
      <c r="B260" s="110"/>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row>
    <row r="261" spans="1:27" ht="15.6" x14ac:dyDescent="0.3">
      <c r="A261" s="109"/>
      <c r="B261" s="110"/>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row>
    <row r="262" spans="1:27" ht="15.6" x14ac:dyDescent="0.3">
      <c r="A262" s="109"/>
      <c r="B262" s="110"/>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row>
    <row r="263" spans="1:27" ht="15.6" x14ac:dyDescent="0.3">
      <c r="A263" s="109"/>
      <c r="B263" s="110"/>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row>
    <row r="264" spans="1:27" ht="15.6" x14ac:dyDescent="0.3">
      <c r="A264" s="109"/>
      <c r="B264" s="110"/>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row>
    <row r="265" spans="1:27" ht="15.6" x14ac:dyDescent="0.3">
      <c r="A265" s="109"/>
      <c r="B265" s="110"/>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row>
    <row r="266" spans="1:27" ht="15.6" x14ac:dyDescent="0.3">
      <c r="A266" s="109"/>
      <c r="B266" s="110"/>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row>
    <row r="267" spans="1:27" ht="15.6" x14ac:dyDescent="0.3">
      <c r="A267" s="109"/>
      <c r="B267" s="110"/>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row>
    <row r="268" spans="1:27" ht="15.6" x14ac:dyDescent="0.3">
      <c r="A268" s="109"/>
      <c r="B268" s="110"/>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row>
    <row r="269" spans="1:27" ht="15.6" x14ac:dyDescent="0.3">
      <c r="A269" s="109"/>
      <c r="B269" s="110"/>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row>
    <row r="270" spans="1:27" ht="15.6" x14ac:dyDescent="0.3">
      <c r="A270" s="109"/>
      <c r="B270" s="110"/>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row>
    <row r="271" spans="1:27" ht="15.6" x14ac:dyDescent="0.3">
      <c r="A271" s="109"/>
      <c r="B271" s="110"/>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row>
    <row r="272" spans="1:27" ht="15.6" x14ac:dyDescent="0.3">
      <c r="A272" s="109"/>
      <c r="B272" s="110"/>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row>
    <row r="273" spans="1:27" ht="15.6" x14ac:dyDescent="0.3">
      <c r="A273" s="109"/>
      <c r="B273" s="110"/>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row>
    <row r="274" spans="1:27" ht="15.6" x14ac:dyDescent="0.3">
      <c r="A274" s="109"/>
      <c r="B274" s="110"/>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row>
    <row r="275" spans="1:27" ht="15.6" x14ac:dyDescent="0.3">
      <c r="A275" s="109"/>
      <c r="B275" s="110"/>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row>
    <row r="276" spans="1:27" ht="15.6" x14ac:dyDescent="0.3">
      <c r="A276" s="109"/>
      <c r="B276" s="110"/>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row>
    <row r="277" spans="1:27" ht="15.6" x14ac:dyDescent="0.3">
      <c r="A277" s="109"/>
      <c r="B277" s="110"/>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row>
    <row r="278" spans="1:27" ht="15.6" x14ac:dyDescent="0.3">
      <c r="A278" s="109"/>
      <c r="B278" s="110"/>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row>
    <row r="279" spans="1:27" ht="15.6" x14ac:dyDescent="0.3">
      <c r="A279" s="109"/>
      <c r="B279" s="110"/>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row>
    <row r="280" spans="1:27" ht="15.6" x14ac:dyDescent="0.3">
      <c r="A280" s="109"/>
      <c r="B280" s="110"/>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row>
    <row r="281" spans="1:27" ht="15.6" x14ac:dyDescent="0.3">
      <c r="A281" s="109"/>
      <c r="B281" s="110"/>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row>
    <row r="282" spans="1:27" ht="15.6" x14ac:dyDescent="0.3">
      <c r="A282" s="109"/>
      <c r="B282" s="110"/>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row>
    <row r="283" spans="1:27" ht="15.6" x14ac:dyDescent="0.3">
      <c r="A283" s="109"/>
      <c r="B283" s="110"/>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row>
    <row r="284" spans="1:27" ht="15.6" x14ac:dyDescent="0.3">
      <c r="A284" s="109"/>
      <c r="B284" s="110"/>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row>
    <row r="285" spans="1:27" ht="15.6" x14ac:dyDescent="0.3">
      <c r="A285" s="109"/>
      <c r="B285" s="110"/>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row>
    <row r="286" spans="1:27" ht="15.6" x14ac:dyDescent="0.3">
      <c r="A286" s="109"/>
      <c r="B286" s="110"/>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row>
    <row r="287" spans="1:27" ht="15.6" x14ac:dyDescent="0.3">
      <c r="A287" s="109"/>
      <c r="B287" s="110"/>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row>
    <row r="288" spans="1:27" ht="15.6" x14ac:dyDescent="0.3">
      <c r="A288" s="109"/>
      <c r="B288" s="110"/>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row>
    <row r="289" spans="1:27" ht="15.6" x14ac:dyDescent="0.3">
      <c r="A289" s="109"/>
      <c r="B289" s="110"/>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row>
    <row r="290" spans="1:27" ht="15.6" x14ac:dyDescent="0.3">
      <c r="A290" s="109"/>
      <c r="B290" s="110"/>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row>
    <row r="291" spans="1:27" ht="15.6" x14ac:dyDescent="0.3">
      <c r="A291" s="109"/>
      <c r="B291" s="110"/>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row>
    <row r="292" spans="1:27" ht="15.6" x14ac:dyDescent="0.3">
      <c r="A292" s="109"/>
      <c r="B292" s="110"/>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row>
    <row r="293" spans="1:27" ht="15.6" x14ac:dyDescent="0.3">
      <c r="A293" s="109"/>
      <c r="B293" s="110"/>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row>
    <row r="294" spans="1:27" ht="15.6" x14ac:dyDescent="0.3">
      <c r="A294" s="109"/>
      <c r="B294" s="110"/>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row>
    <row r="295" spans="1:27" ht="15.6" x14ac:dyDescent="0.3">
      <c r="A295" s="109"/>
      <c r="B295" s="110"/>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row>
    <row r="296" spans="1:27" ht="15.6" x14ac:dyDescent="0.3">
      <c r="A296" s="109"/>
      <c r="B296" s="110"/>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row>
    <row r="297" spans="1:27" ht="15.6" x14ac:dyDescent="0.3">
      <c r="A297" s="109"/>
      <c r="B297" s="110"/>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row>
    <row r="298" spans="1:27" ht="15.6" x14ac:dyDescent="0.3">
      <c r="A298" s="109"/>
      <c r="B298" s="110"/>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row>
    <row r="299" spans="1:27" ht="15.6" x14ac:dyDescent="0.3">
      <c r="A299" s="109"/>
      <c r="B299" s="110"/>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row>
    <row r="300" spans="1:27" ht="15.6" x14ac:dyDescent="0.3">
      <c r="A300" s="109"/>
      <c r="B300" s="110"/>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row>
    <row r="301" spans="1:27" ht="15.6" x14ac:dyDescent="0.3">
      <c r="A301" s="109"/>
      <c r="B301" s="110"/>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row>
    <row r="302" spans="1:27" ht="15.6" x14ac:dyDescent="0.3">
      <c r="A302" s="109"/>
      <c r="B302" s="110"/>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row>
    <row r="303" spans="1:27" ht="15.6" x14ac:dyDescent="0.3">
      <c r="A303" s="109"/>
      <c r="B303" s="110"/>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row>
    <row r="304" spans="1:27" ht="15.6" x14ac:dyDescent="0.3">
      <c r="A304" s="109"/>
      <c r="B304" s="110"/>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row>
    <row r="305" spans="1:27" ht="15.6" x14ac:dyDescent="0.3">
      <c r="A305" s="109"/>
      <c r="B305" s="110"/>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row>
    <row r="306" spans="1:27" ht="15.6" x14ac:dyDescent="0.3">
      <c r="A306" s="109"/>
      <c r="B306" s="110"/>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row>
    <row r="307" spans="1:27" ht="15.6" x14ac:dyDescent="0.3">
      <c r="A307" s="109"/>
      <c r="B307" s="110"/>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row>
    <row r="308" spans="1:27" ht="15.6" x14ac:dyDescent="0.3">
      <c r="A308" s="109"/>
      <c r="B308" s="110"/>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row>
    <row r="309" spans="1:27" ht="15.6" x14ac:dyDescent="0.3">
      <c r="A309" s="109"/>
      <c r="B309" s="110"/>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row>
    <row r="310" spans="1:27" ht="15.6" x14ac:dyDescent="0.3">
      <c r="A310" s="109"/>
      <c r="B310" s="110"/>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row>
    <row r="311" spans="1:27" ht="15.6" x14ac:dyDescent="0.3">
      <c r="A311" s="109"/>
      <c r="B311" s="110"/>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row>
    <row r="312" spans="1:27" ht="15.6" x14ac:dyDescent="0.3">
      <c r="A312" s="109"/>
      <c r="B312" s="110"/>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row>
    <row r="313" spans="1:27" ht="15.6" x14ac:dyDescent="0.3">
      <c r="A313" s="109"/>
      <c r="B313" s="110"/>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row>
    <row r="314" spans="1:27" ht="15.6" x14ac:dyDescent="0.3">
      <c r="A314" s="109"/>
      <c r="B314" s="110"/>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row>
    <row r="315" spans="1:27" ht="15.6" x14ac:dyDescent="0.3">
      <c r="A315" s="109"/>
      <c r="B315" s="110"/>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row>
    <row r="316" spans="1:27" ht="15.6" x14ac:dyDescent="0.3">
      <c r="A316" s="109"/>
      <c r="B316" s="110"/>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row>
    <row r="317" spans="1:27" ht="15.6" x14ac:dyDescent="0.3">
      <c r="A317" s="109"/>
      <c r="B317" s="110"/>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row>
    <row r="318" spans="1:27" ht="15.6" x14ac:dyDescent="0.3">
      <c r="A318" s="109"/>
      <c r="B318" s="110"/>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row>
    <row r="319" spans="1:27" ht="15.6" x14ac:dyDescent="0.3">
      <c r="A319" s="109"/>
      <c r="B319" s="110"/>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row>
    <row r="320" spans="1:27" ht="15.6" x14ac:dyDescent="0.3">
      <c r="A320" s="109"/>
      <c r="B320" s="110"/>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row>
    <row r="321" spans="1:27" ht="15.6" x14ac:dyDescent="0.3">
      <c r="A321" s="109"/>
      <c r="B321" s="110"/>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row>
    <row r="322" spans="1:27" ht="15.6" x14ac:dyDescent="0.3">
      <c r="A322" s="109"/>
      <c r="B322" s="110"/>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row>
    <row r="323" spans="1:27" ht="15.6" x14ac:dyDescent="0.3">
      <c r="A323" s="109"/>
      <c r="B323" s="110"/>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row>
    <row r="324" spans="1:27" ht="15.6" x14ac:dyDescent="0.3">
      <c r="A324" s="109"/>
      <c r="B324" s="110"/>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row>
    <row r="325" spans="1:27" ht="15.6" x14ac:dyDescent="0.3">
      <c r="A325" s="109"/>
      <c r="B325" s="110"/>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row>
    <row r="326" spans="1:27" ht="15.6" x14ac:dyDescent="0.3">
      <c r="A326" s="109"/>
      <c r="B326" s="110"/>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row>
    <row r="327" spans="1:27" ht="15.6" x14ac:dyDescent="0.3">
      <c r="A327" s="109"/>
      <c r="B327" s="110"/>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row>
    <row r="328" spans="1:27" ht="15.6" x14ac:dyDescent="0.3">
      <c r="A328" s="109"/>
      <c r="B328" s="110"/>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row>
    <row r="329" spans="1:27" ht="15.6" x14ac:dyDescent="0.3">
      <c r="A329" s="109"/>
      <c r="B329" s="110"/>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row>
    <row r="330" spans="1:27" ht="15.6" x14ac:dyDescent="0.3">
      <c r="A330" s="109"/>
      <c r="B330" s="110"/>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row>
    <row r="331" spans="1:27" ht="15.6" x14ac:dyDescent="0.3">
      <c r="A331" s="109"/>
      <c r="B331" s="110"/>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row>
    <row r="332" spans="1:27" ht="15.6" x14ac:dyDescent="0.3">
      <c r="A332" s="109"/>
      <c r="B332" s="110"/>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row>
    <row r="333" spans="1:27" ht="15.6" x14ac:dyDescent="0.3">
      <c r="A333" s="109"/>
      <c r="B333" s="110"/>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row>
    <row r="334" spans="1:27" ht="15.6" x14ac:dyDescent="0.3">
      <c r="A334" s="109"/>
      <c r="B334" s="110"/>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row>
    <row r="335" spans="1:27" ht="15.6" x14ac:dyDescent="0.3">
      <c r="A335" s="109"/>
      <c r="B335" s="110"/>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row>
    <row r="336" spans="1:27" ht="15.6" x14ac:dyDescent="0.3">
      <c r="A336" s="109"/>
      <c r="B336" s="110"/>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row>
    <row r="337" spans="1:27" ht="15.6" x14ac:dyDescent="0.3">
      <c r="A337" s="109"/>
      <c r="B337" s="110"/>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row>
    <row r="338" spans="1:27" ht="15.6" x14ac:dyDescent="0.3">
      <c r="A338" s="109"/>
      <c r="B338" s="110"/>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row>
    <row r="339" spans="1:27" ht="15.6" x14ac:dyDescent="0.3">
      <c r="A339" s="109"/>
      <c r="B339" s="110"/>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row>
    <row r="340" spans="1:27" ht="15.6" x14ac:dyDescent="0.3">
      <c r="A340" s="109"/>
      <c r="B340" s="110"/>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row>
    <row r="341" spans="1:27" ht="15.6" x14ac:dyDescent="0.3">
      <c r="A341" s="109"/>
      <c r="B341" s="110"/>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row>
    <row r="342" spans="1:27" ht="15.6" x14ac:dyDescent="0.3">
      <c r="A342" s="109"/>
      <c r="B342" s="110"/>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row>
    <row r="343" spans="1:27" ht="15.6" x14ac:dyDescent="0.3">
      <c r="A343" s="109"/>
      <c r="B343" s="110"/>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row>
    <row r="344" spans="1:27" ht="15.6" x14ac:dyDescent="0.3">
      <c r="A344" s="109"/>
      <c r="B344" s="110"/>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row>
    <row r="345" spans="1:27" ht="15.6" x14ac:dyDescent="0.3">
      <c r="A345" s="109"/>
      <c r="B345" s="110"/>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row>
    <row r="346" spans="1:27" ht="15.6" x14ac:dyDescent="0.3">
      <c r="A346" s="109"/>
      <c r="B346" s="110"/>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row>
    <row r="347" spans="1:27" ht="15.6" x14ac:dyDescent="0.3">
      <c r="A347" s="109"/>
      <c r="B347" s="110"/>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row>
    <row r="348" spans="1:27" ht="15.6" x14ac:dyDescent="0.3">
      <c r="A348" s="109"/>
      <c r="B348" s="110"/>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row>
    <row r="349" spans="1:27" ht="15.6" x14ac:dyDescent="0.3">
      <c r="A349" s="109"/>
      <c r="B349" s="110"/>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row>
    <row r="350" spans="1:27" ht="15.6" x14ac:dyDescent="0.3">
      <c r="A350" s="109"/>
      <c r="B350" s="110"/>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row>
    <row r="351" spans="1:27" ht="15.6" x14ac:dyDescent="0.3">
      <c r="A351" s="109"/>
      <c r="B351" s="110"/>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row>
    <row r="352" spans="1:27" ht="15.6" x14ac:dyDescent="0.3">
      <c r="A352" s="109"/>
      <c r="B352" s="110"/>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row>
    <row r="353" spans="1:27" ht="15.6" x14ac:dyDescent="0.3">
      <c r="A353" s="109"/>
      <c r="B353" s="110"/>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row>
    <row r="354" spans="1:27" ht="15.6" x14ac:dyDescent="0.3">
      <c r="A354" s="109"/>
      <c r="B354" s="110"/>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row>
    <row r="355" spans="1:27" ht="15.6" x14ac:dyDescent="0.3">
      <c r="A355" s="109"/>
      <c r="B355" s="110"/>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row>
    <row r="356" spans="1:27" ht="15.6" x14ac:dyDescent="0.3">
      <c r="A356" s="109"/>
      <c r="B356" s="110"/>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row>
    <row r="357" spans="1:27" ht="15.6" x14ac:dyDescent="0.3">
      <c r="A357" s="109"/>
      <c r="B357" s="110"/>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row>
    <row r="358" spans="1:27" ht="15.6" x14ac:dyDescent="0.3">
      <c r="A358" s="109"/>
      <c r="B358" s="110"/>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row>
    <row r="359" spans="1:27" ht="15.6" x14ac:dyDescent="0.3">
      <c r="A359" s="109"/>
      <c r="B359" s="110"/>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row>
    <row r="360" spans="1:27" ht="15.6" x14ac:dyDescent="0.3">
      <c r="A360" s="109"/>
      <c r="B360" s="110"/>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row>
    <row r="361" spans="1:27" ht="15.6" x14ac:dyDescent="0.3">
      <c r="A361" s="109"/>
      <c r="B361" s="110"/>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row>
    <row r="362" spans="1:27" ht="15.6" x14ac:dyDescent="0.3">
      <c r="A362" s="109"/>
      <c r="B362" s="110"/>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row>
    <row r="363" spans="1:27" ht="15.6" x14ac:dyDescent="0.3">
      <c r="A363" s="109"/>
      <c r="B363" s="110"/>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row>
    <row r="364" spans="1:27" ht="15.6" x14ac:dyDescent="0.3">
      <c r="A364" s="109"/>
      <c r="B364" s="110"/>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row>
    <row r="365" spans="1:27" ht="15.6" x14ac:dyDescent="0.3">
      <c r="A365" s="109"/>
      <c r="B365" s="110"/>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row>
    <row r="366" spans="1:27" ht="15.6" x14ac:dyDescent="0.3">
      <c r="A366" s="109"/>
      <c r="B366" s="110"/>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row>
    <row r="367" spans="1:27" ht="15.6" x14ac:dyDescent="0.3">
      <c r="A367" s="109"/>
      <c r="B367" s="110"/>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row>
    <row r="368" spans="1:27" ht="15.6" x14ac:dyDescent="0.3">
      <c r="A368" s="109"/>
      <c r="B368" s="110"/>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row>
    <row r="369" spans="1:27" ht="15.6" x14ac:dyDescent="0.3">
      <c r="A369" s="109"/>
      <c r="B369" s="110"/>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row>
    <row r="370" spans="1:27" ht="15.6" x14ac:dyDescent="0.3">
      <c r="A370" s="109"/>
      <c r="B370" s="110"/>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row>
    <row r="371" spans="1:27" ht="15.6" x14ac:dyDescent="0.3">
      <c r="A371" s="109"/>
      <c r="B371" s="110"/>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row>
    <row r="372" spans="1:27" ht="15.6" x14ac:dyDescent="0.3">
      <c r="A372" s="109"/>
      <c r="B372" s="110"/>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row>
    <row r="373" spans="1:27" ht="15.6" x14ac:dyDescent="0.3">
      <c r="A373" s="109"/>
      <c r="B373" s="110"/>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row>
    <row r="374" spans="1:27" ht="15.6" x14ac:dyDescent="0.3">
      <c r="A374" s="109"/>
      <c r="B374" s="110"/>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row>
    <row r="375" spans="1:27" ht="15.6" x14ac:dyDescent="0.3">
      <c r="A375" s="109"/>
      <c r="B375" s="110"/>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row>
    <row r="376" spans="1:27" ht="15.6" x14ac:dyDescent="0.3">
      <c r="A376" s="109"/>
      <c r="B376" s="110"/>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row>
    <row r="377" spans="1:27" ht="15.6" x14ac:dyDescent="0.3">
      <c r="A377" s="109"/>
      <c r="B377" s="110"/>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row>
    <row r="378" spans="1:27" ht="15.6" x14ac:dyDescent="0.3">
      <c r="A378" s="109"/>
      <c r="B378" s="110"/>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row>
    <row r="379" spans="1:27" ht="15.6" x14ac:dyDescent="0.3">
      <c r="A379" s="109"/>
      <c r="B379" s="110"/>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row>
    <row r="380" spans="1:27" ht="15.6" x14ac:dyDescent="0.3">
      <c r="A380" s="109"/>
      <c r="B380" s="110"/>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row>
    <row r="381" spans="1:27" ht="15.6" x14ac:dyDescent="0.3">
      <c r="A381" s="109"/>
      <c r="B381" s="110"/>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row>
    <row r="382" spans="1:27" ht="15.6" x14ac:dyDescent="0.3">
      <c r="A382" s="109"/>
      <c r="B382" s="110"/>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row>
    <row r="383" spans="1:27" ht="15.6" x14ac:dyDescent="0.3">
      <c r="A383" s="109"/>
      <c r="B383" s="110"/>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row>
    <row r="384" spans="1:27" ht="15.6" x14ac:dyDescent="0.3">
      <c r="A384" s="109"/>
      <c r="B384" s="110"/>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row>
    <row r="385" spans="1:27" ht="15.6" x14ac:dyDescent="0.3">
      <c r="A385" s="109"/>
      <c r="B385" s="110"/>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row>
    <row r="386" spans="1:27" ht="15.6" x14ac:dyDescent="0.3">
      <c r="A386" s="109"/>
      <c r="B386" s="110"/>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row>
    <row r="387" spans="1:27" ht="15.6" x14ac:dyDescent="0.3">
      <c r="A387" s="109"/>
      <c r="B387" s="110"/>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row>
    <row r="388" spans="1:27" ht="15.6" x14ac:dyDescent="0.3">
      <c r="A388" s="109"/>
      <c r="B388" s="110"/>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row>
    <row r="389" spans="1:27" ht="15.6" x14ac:dyDescent="0.3">
      <c r="A389" s="109"/>
      <c r="B389" s="110"/>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row>
    <row r="390" spans="1:27" ht="15.6" x14ac:dyDescent="0.3">
      <c r="A390" s="109"/>
      <c r="B390" s="110"/>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row>
    <row r="391" spans="1:27" ht="15.6" x14ac:dyDescent="0.3">
      <c r="A391" s="109"/>
      <c r="B391" s="110"/>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row>
    <row r="392" spans="1:27" ht="15.6" x14ac:dyDescent="0.3">
      <c r="A392" s="109"/>
      <c r="B392" s="110"/>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row>
    <row r="393" spans="1:27" ht="15.6" x14ac:dyDescent="0.3">
      <c r="A393" s="109"/>
      <c r="B393" s="110"/>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row>
    <row r="394" spans="1:27" ht="15.6" x14ac:dyDescent="0.3">
      <c r="A394" s="109"/>
      <c r="B394" s="110"/>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row>
    <row r="395" spans="1:27" ht="15.6" x14ac:dyDescent="0.3">
      <c r="A395" s="109"/>
      <c r="B395" s="110"/>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row>
    <row r="396" spans="1:27" ht="15.6" x14ac:dyDescent="0.3">
      <c r="A396" s="109"/>
      <c r="B396" s="110"/>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row>
    <row r="397" spans="1:27" ht="15.6" x14ac:dyDescent="0.3">
      <c r="A397" s="109"/>
      <c r="B397" s="110"/>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row>
    <row r="398" spans="1:27" ht="15.6" x14ac:dyDescent="0.3">
      <c r="A398" s="109"/>
      <c r="B398" s="110"/>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row>
    <row r="399" spans="1:27" ht="15.6" x14ac:dyDescent="0.3">
      <c r="A399" s="109"/>
      <c r="B399" s="110"/>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row>
    <row r="400" spans="1:27" ht="15.6" x14ac:dyDescent="0.3">
      <c r="A400" s="109"/>
      <c r="B400" s="110"/>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row>
    <row r="401" spans="1:27" ht="15.6" x14ac:dyDescent="0.3">
      <c r="A401" s="109"/>
      <c r="B401" s="110"/>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row>
    <row r="402" spans="1:27" ht="15.6" x14ac:dyDescent="0.3">
      <c r="A402" s="109"/>
      <c r="B402" s="110"/>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row>
    <row r="403" spans="1:27" ht="15.6" x14ac:dyDescent="0.3">
      <c r="A403" s="109"/>
      <c r="B403" s="110"/>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row>
    <row r="404" spans="1:27" ht="15.6" x14ac:dyDescent="0.3">
      <c r="A404" s="109"/>
      <c r="B404" s="110"/>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row>
    <row r="405" spans="1:27" ht="15.6" x14ac:dyDescent="0.3">
      <c r="A405" s="109"/>
      <c r="B405" s="110"/>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row>
    <row r="406" spans="1:27" ht="15.6" x14ac:dyDescent="0.3">
      <c r="A406" s="109"/>
      <c r="B406" s="110"/>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row>
    <row r="407" spans="1:27" ht="15.6" x14ac:dyDescent="0.3">
      <c r="A407" s="109"/>
      <c r="B407" s="110"/>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row>
    <row r="408" spans="1:27" ht="15.6" x14ac:dyDescent="0.3">
      <c r="A408" s="109"/>
      <c r="B408" s="110"/>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row>
    <row r="409" spans="1:27" ht="15.6" x14ac:dyDescent="0.3">
      <c r="A409" s="109"/>
      <c r="B409" s="110"/>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row>
    <row r="410" spans="1:27" ht="15.6" x14ac:dyDescent="0.3">
      <c r="A410" s="109"/>
      <c r="B410" s="110"/>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row>
    <row r="411" spans="1:27" ht="15.6" x14ac:dyDescent="0.3">
      <c r="A411" s="109"/>
      <c r="B411" s="110"/>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row>
    <row r="412" spans="1:27" ht="15.6" x14ac:dyDescent="0.3">
      <c r="A412" s="109"/>
      <c r="B412" s="110"/>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row>
    <row r="413" spans="1:27" ht="15.6" x14ac:dyDescent="0.3">
      <c r="A413" s="109"/>
      <c r="B413" s="110"/>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row>
    <row r="414" spans="1:27" ht="15.6" x14ac:dyDescent="0.3">
      <c r="A414" s="109"/>
      <c r="B414" s="110"/>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row>
    <row r="415" spans="1:27" ht="15.6" x14ac:dyDescent="0.3">
      <c r="A415" s="109"/>
      <c r="B415" s="110"/>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row>
    <row r="416" spans="1:27" ht="15.6" x14ac:dyDescent="0.3">
      <c r="A416" s="109"/>
      <c r="B416" s="110"/>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row>
    <row r="417" spans="1:27" ht="15.6" x14ac:dyDescent="0.3">
      <c r="A417" s="109"/>
      <c r="B417" s="110"/>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row>
    <row r="418" spans="1:27" ht="15.6" x14ac:dyDescent="0.3">
      <c r="A418" s="109"/>
      <c r="B418" s="110"/>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row>
    <row r="419" spans="1:27" ht="15.6" x14ac:dyDescent="0.3">
      <c r="A419" s="109"/>
      <c r="B419" s="110"/>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row>
    <row r="420" spans="1:27" ht="15.6" x14ac:dyDescent="0.3">
      <c r="A420" s="109"/>
      <c r="B420" s="110"/>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row>
    <row r="421" spans="1:27" ht="15.6" x14ac:dyDescent="0.3">
      <c r="A421" s="109"/>
      <c r="B421" s="110"/>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row>
    <row r="422" spans="1:27" ht="15.6" x14ac:dyDescent="0.3">
      <c r="A422" s="109"/>
      <c r="B422" s="110"/>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row>
    <row r="423" spans="1:27" ht="15.6" x14ac:dyDescent="0.3">
      <c r="A423" s="109"/>
      <c r="B423" s="110"/>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row>
    <row r="424" spans="1:27" ht="15.6" x14ac:dyDescent="0.3">
      <c r="A424" s="109"/>
      <c r="B424" s="110"/>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row>
    <row r="425" spans="1:27" ht="15.6" x14ac:dyDescent="0.3">
      <c r="A425" s="109"/>
      <c r="B425" s="110"/>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row>
    <row r="426" spans="1:27" ht="15.6" x14ac:dyDescent="0.3">
      <c r="A426" s="109"/>
      <c r="B426" s="110"/>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row>
    <row r="427" spans="1:27" ht="15.6" x14ac:dyDescent="0.3">
      <c r="A427" s="109"/>
      <c r="B427" s="110"/>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row>
    <row r="428" spans="1:27" ht="15.6" x14ac:dyDescent="0.3">
      <c r="A428" s="109"/>
      <c r="B428" s="110"/>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row>
    <row r="429" spans="1:27" ht="15.6" x14ac:dyDescent="0.3">
      <c r="A429" s="109"/>
      <c r="B429" s="110"/>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row>
    <row r="430" spans="1:27" ht="15.6" x14ac:dyDescent="0.3">
      <c r="A430" s="109"/>
      <c r="B430" s="110"/>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row>
    <row r="431" spans="1:27" ht="15.6" x14ac:dyDescent="0.3">
      <c r="A431" s="109"/>
      <c r="B431" s="110"/>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row>
    <row r="432" spans="1:27" ht="15.6" x14ac:dyDescent="0.3">
      <c r="A432" s="109"/>
      <c r="B432" s="110"/>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row>
    <row r="433" spans="1:27" ht="15.6" x14ac:dyDescent="0.3">
      <c r="A433" s="109"/>
      <c r="B433" s="110"/>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row>
    <row r="434" spans="1:27" ht="15.6" x14ac:dyDescent="0.3">
      <c r="A434" s="109"/>
      <c r="B434" s="110"/>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row>
    <row r="435" spans="1:27" ht="15.6" x14ac:dyDescent="0.3">
      <c r="A435" s="109"/>
      <c r="B435" s="110"/>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row>
    <row r="436" spans="1:27" ht="15.6" x14ac:dyDescent="0.3">
      <c r="A436" s="109"/>
      <c r="B436" s="110"/>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row>
    <row r="437" spans="1:27" ht="15.6" x14ac:dyDescent="0.3">
      <c r="A437" s="109"/>
      <c r="B437" s="110"/>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row>
    <row r="438" spans="1:27" ht="15.6" x14ac:dyDescent="0.3">
      <c r="A438" s="109"/>
      <c r="B438" s="110"/>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row>
    <row r="439" spans="1:27" ht="15.6" x14ac:dyDescent="0.3">
      <c r="A439" s="109"/>
      <c r="B439" s="110"/>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row>
    <row r="440" spans="1:27" ht="15.6" x14ac:dyDescent="0.3">
      <c r="A440" s="109"/>
      <c r="B440" s="110"/>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row>
    <row r="441" spans="1:27" ht="15.6" x14ac:dyDescent="0.3">
      <c r="A441" s="109"/>
      <c r="B441" s="110"/>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row>
    <row r="442" spans="1:27" ht="15.6" x14ac:dyDescent="0.3">
      <c r="A442" s="109"/>
      <c r="B442" s="110"/>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row>
    <row r="443" spans="1:27" ht="15.6" x14ac:dyDescent="0.3">
      <c r="A443" s="109"/>
      <c r="B443" s="110"/>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row>
    <row r="444" spans="1:27" ht="15.6" x14ac:dyDescent="0.3">
      <c r="A444" s="109"/>
      <c r="B444" s="110"/>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row>
    <row r="445" spans="1:27" ht="15.6" x14ac:dyDescent="0.3">
      <c r="A445" s="109"/>
      <c r="B445" s="110"/>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row>
    <row r="446" spans="1:27" ht="15.6" x14ac:dyDescent="0.3">
      <c r="A446" s="109"/>
      <c r="B446" s="110"/>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row>
    <row r="447" spans="1:27" ht="15.6" x14ac:dyDescent="0.3">
      <c r="A447" s="109"/>
      <c r="B447" s="110"/>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row>
    <row r="448" spans="1:27" ht="15.6" x14ac:dyDescent="0.3">
      <c r="A448" s="109"/>
      <c r="B448" s="110"/>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row>
    <row r="449" spans="1:27" ht="15.6" x14ac:dyDescent="0.3">
      <c r="A449" s="109"/>
      <c r="B449" s="110"/>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row>
    <row r="450" spans="1:27" ht="15.6" x14ac:dyDescent="0.3">
      <c r="A450" s="109"/>
      <c r="B450" s="110"/>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row>
    <row r="451" spans="1:27" ht="15.6" x14ac:dyDescent="0.3">
      <c r="A451" s="109"/>
      <c r="B451" s="110"/>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row>
    <row r="452" spans="1:27" ht="15.6" x14ac:dyDescent="0.3">
      <c r="A452" s="109"/>
      <c r="B452" s="110"/>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row>
    <row r="453" spans="1:27" ht="15.6" x14ac:dyDescent="0.3">
      <c r="A453" s="109"/>
      <c r="B453" s="110"/>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row>
    <row r="454" spans="1:27" ht="15.6" x14ac:dyDescent="0.3">
      <c r="A454" s="109"/>
      <c r="B454" s="110"/>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row>
    <row r="455" spans="1:27" ht="15.6" x14ac:dyDescent="0.3">
      <c r="A455" s="109"/>
      <c r="B455" s="110"/>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row>
    <row r="456" spans="1:27" ht="15.6" x14ac:dyDescent="0.3">
      <c r="A456" s="109"/>
      <c r="B456" s="110"/>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row>
    <row r="457" spans="1:27" ht="15.6" x14ac:dyDescent="0.3">
      <c r="A457" s="109"/>
      <c r="B457" s="110"/>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row>
    <row r="458" spans="1:27" ht="15.6" x14ac:dyDescent="0.3">
      <c r="A458" s="109"/>
      <c r="B458" s="110"/>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row>
    <row r="459" spans="1:27" ht="15.6" x14ac:dyDescent="0.3">
      <c r="A459" s="109"/>
      <c r="B459" s="110"/>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row>
    <row r="460" spans="1:27" ht="15.6" x14ac:dyDescent="0.3">
      <c r="A460" s="109"/>
      <c r="B460" s="110"/>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row>
    <row r="461" spans="1:27" ht="15.6" x14ac:dyDescent="0.3">
      <c r="A461" s="109"/>
      <c r="B461" s="110"/>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row>
    <row r="462" spans="1:27" ht="15.6" x14ac:dyDescent="0.3">
      <c r="A462" s="109"/>
      <c r="B462" s="110"/>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row>
    <row r="463" spans="1:27" ht="15.6" x14ac:dyDescent="0.3">
      <c r="A463" s="109"/>
      <c r="B463" s="110"/>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row>
    <row r="464" spans="1:27" ht="15.6" x14ac:dyDescent="0.3">
      <c r="A464" s="109"/>
      <c r="B464" s="110"/>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row>
    <row r="465" spans="1:27" ht="15.6" x14ac:dyDescent="0.3">
      <c r="A465" s="109"/>
      <c r="B465" s="110"/>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row>
    <row r="466" spans="1:27" ht="15.6" x14ac:dyDescent="0.3">
      <c r="A466" s="109"/>
      <c r="B466" s="110"/>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row>
    <row r="467" spans="1:27" ht="15.6" x14ac:dyDescent="0.3">
      <c r="A467" s="109"/>
      <c r="B467" s="110"/>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row>
    <row r="468" spans="1:27" ht="15.6" x14ac:dyDescent="0.3">
      <c r="A468" s="109"/>
      <c r="B468" s="110"/>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row>
    <row r="469" spans="1:27" ht="15.6" x14ac:dyDescent="0.3">
      <c r="A469" s="109"/>
      <c r="B469" s="110"/>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row>
    <row r="470" spans="1:27" ht="15.6" x14ac:dyDescent="0.3">
      <c r="A470" s="109"/>
      <c r="B470" s="110"/>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row>
    <row r="471" spans="1:27" ht="15.6" x14ac:dyDescent="0.3">
      <c r="A471" s="109"/>
      <c r="B471" s="110"/>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row>
    <row r="472" spans="1:27" ht="15.6" x14ac:dyDescent="0.3">
      <c r="A472" s="109"/>
      <c r="B472" s="110"/>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row>
    <row r="473" spans="1:27" ht="15.6" x14ac:dyDescent="0.3">
      <c r="A473" s="109"/>
      <c r="B473" s="110"/>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row>
    <row r="474" spans="1:27" ht="15.6" x14ac:dyDescent="0.3">
      <c r="A474" s="109"/>
      <c r="B474" s="110"/>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row>
    <row r="475" spans="1:27" ht="15.6" x14ac:dyDescent="0.3">
      <c r="A475" s="109"/>
      <c r="B475" s="110"/>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row>
    <row r="476" spans="1:27" ht="15.6" x14ac:dyDescent="0.3">
      <c r="A476" s="109"/>
      <c r="B476" s="110"/>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row>
    <row r="477" spans="1:27" ht="15.6" x14ac:dyDescent="0.3">
      <c r="A477" s="109"/>
      <c r="B477" s="110"/>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row>
    <row r="478" spans="1:27" ht="15.6" x14ac:dyDescent="0.3">
      <c r="A478" s="109"/>
      <c r="B478" s="110"/>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row>
    <row r="479" spans="1:27" ht="15.6" x14ac:dyDescent="0.3">
      <c r="A479" s="109"/>
      <c r="B479" s="110"/>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row>
    <row r="480" spans="1:27" ht="15.6" x14ac:dyDescent="0.3">
      <c r="A480" s="109"/>
      <c r="B480" s="110"/>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row>
    <row r="481" spans="1:27" ht="15.6" x14ac:dyDescent="0.3">
      <c r="A481" s="109"/>
      <c r="B481" s="110"/>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row>
    <row r="482" spans="1:27" ht="15.6" x14ac:dyDescent="0.3">
      <c r="A482" s="109"/>
      <c r="B482" s="110"/>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row>
    <row r="483" spans="1:27" ht="15.6" x14ac:dyDescent="0.3">
      <c r="A483" s="109"/>
      <c r="B483" s="110"/>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row>
    <row r="484" spans="1:27" ht="15.6" x14ac:dyDescent="0.3">
      <c r="A484" s="109"/>
      <c r="B484" s="110"/>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row>
    <row r="485" spans="1:27" ht="15.6" x14ac:dyDescent="0.3">
      <c r="A485" s="109"/>
      <c r="B485" s="110"/>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row>
    <row r="486" spans="1:27" ht="15.6" x14ac:dyDescent="0.3">
      <c r="A486" s="109"/>
      <c r="B486" s="110"/>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row>
    <row r="487" spans="1:27" ht="15.6" x14ac:dyDescent="0.3">
      <c r="A487" s="109"/>
      <c r="B487" s="110"/>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row>
    <row r="488" spans="1:27" ht="15.6" x14ac:dyDescent="0.3">
      <c r="A488" s="109"/>
      <c r="B488" s="110"/>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19053-DF0B-4B7B-9234-C571C15FCDF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7" customWidth="1"/>
    <col min="2" max="2" width="12.3984375" style="407" customWidth="1"/>
    <col min="3" max="8" width="9" style="407" customWidth="1"/>
    <col min="9" max="9" width="12.3984375" style="407" customWidth="1"/>
    <col min="10" max="15" width="9" style="407" customWidth="1"/>
    <col min="16" max="16" width="12.3984375" style="407" customWidth="1"/>
    <col min="17" max="22" width="9" style="407" customWidth="1"/>
    <col min="23" max="38" width="9" style="407"/>
    <col min="39" max="16384" width="9" style="415"/>
  </cols>
  <sheetData>
    <row r="1" spans="1:22" s="407" customFormat="1" x14ac:dyDescent="0.25">
      <c r="A1" s="406" t="str">
        <f>HLOOKUP(Introduction!$G$4,nametranslations,20,FALSE)</f>
        <v>Water, sanitation and hygiene ladders for schools</v>
      </c>
      <c r="B1" s="406" t="str">
        <f ca="1">HLOOKUP([1]Introduction!$G$4,nametranslations,5,FALSE)</f>
        <v>Croatia</v>
      </c>
      <c r="C1" s="406" t="str">
        <f ca="1">HLOOKUP([1]Introduction!$G$4,nametranslations,5,FALSE)</f>
        <v>Croatia</v>
      </c>
      <c r="D1" s="406" t="str">
        <f ca="1">HLOOKUP([1]Introduction!$G$4,nametranslations,5,FALSE)</f>
        <v>Croatia</v>
      </c>
      <c r="E1" s="406" t="str">
        <f ca="1">HLOOKUP([1]Introduction!$G$4,nametranslations,5,FALSE)</f>
        <v>Croatia</v>
      </c>
      <c r="F1" s="406" t="str">
        <f ca="1">HLOOKUP([1]Introduction!$G$4,nametranslations,5,FALSE)</f>
        <v>Croatia</v>
      </c>
      <c r="G1" s="406" t="str">
        <f ca="1">HLOOKUP([1]Introduction!$G$4,nametranslations,5,FALSE)</f>
        <v>Croatia</v>
      </c>
      <c r="H1" s="406" t="str">
        <f ca="1">HLOOKUP([1]Introduction!$G$4,nametranslations,5,FALSE)</f>
        <v>Croatia</v>
      </c>
      <c r="I1" s="406" t="str">
        <f ca="1">HLOOKUP([1]Introduction!$G$4,nametranslations,5,FALSE)</f>
        <v>Croatia</v>
      </c>
      <c r="J1" s="406" t="str">
        <f ca="1">HLOOKUP([1]Introduction!$G$4,nametranslations,5,FALSE)</f>
        <v>Croatia</v>
      </c>
      <c r="K1" s="406" t="str">
        <f ca="1">HLOOKUP([1]Introduction!$G$4,nametranslations,5,FALSE)</f>
        <v>Croatia</v>
      </c>
      <c r="L1" s="406" t="str">
        <f ca="1">HLOOKUP([1]Introduction!$G$4,nametranslations,5,FALSE)</f>
        <v>Croatia</v>
      </c>
      <c r="M1" s="406" t="str">
        <f ca="1">HLOOKUP([1]Introduction!$G$4,nametranslations,5,FALSE)</f>
        <v>Croatia</v>
      </c>
      <c r="N1" s="406" t="str">
        <f ca="1">HLOOKUP([1]Introduction!$G$4,nametranslations,5,FALSE)</f>
        <v>Croatia</v>
      </c>
      <c r="O1" s="406" t="str">
        <f ca="1">HLOOKUP([1]Introduction!$G$4,nametranslations,5,FALSE)</f>
        <v>Croatia</v>
      </c>
      <c r="P1" s="406" t="str">
        <f ca="1">HLOOKUP([1]Introduction!$G$4,nametranslations,5,FALSE)</f>
        <v>Croatia</v>
      </c>
      <c r="Q1" s="406" t="str">
        <f ca="1">HLOOKUP([1]Introduction!$G$4,nametranslations,5,FALSE)</f>
        <v>Croatia</v>
      </c>
      <c r="R1" s="406" t="str">
        <f ca="1">HLOOKUP([1]Introduction!$G$4,nametranslations,5,FALSE)</f>
        <v>Croatia</v>
      </c>
      <c r="S1" s="406" t="str">
        <f ca="1">HLOOKUP([1]Introduction!$G$4,nametranslations,5,FALSE)</f>
        <v>Croatia</v>
      </c>
      <c r="T1" s="406" t="str">
        <f ca="1">HLOOKUP([1]Introduction!$G$4,nametranslations,5,FALSE)</f>
        <v>Croatia</v>
      </c>
      <c r="U1" s="406" t="str">
        <f ca="1">HLOOKUP([1]Introduction!$G$4,nametranslations,5,FALSE)</f>
        <v>Croatia</v>
      </c>
      <c r="V1" s="406" t="str">
        <f ca="1">HLOOKUP([1]Introduction!$G$4,nametranslations,5,FALSE)</f>
        <v>Croatia</v>
      </c>
    </row>
    <row r="2" spans="1:22" s="407" customFormat="1" x14ac:dyDescent="0.25">
      <c r="A2" s="406" t="str">
        <f ca="1">HLOOKUP([1]Introduction!$G$4,nametranslations,5,FALSE)</f>
        <v>Croatia</v>
      </c>
      <c r="B2" s="406" t="str">
        <f ca="1">HLOOKUP([1]Introduction!$G$4,nametranslations,5,FALSE)</f>
        <v>Croatia</v>
      </c>
      <c r="C2" s="406" t="str">
        <f ca="1">HLOOKUP([1]Introduction!$G$4,nametranslations,5,FALSE)</f>
        <v>Croatia</v>
      </c>
      <c r="D2" s="406" t="str">
        <f ca="1">HLOOKUP([1]Introduction!$G$4,nametranslations,5,FALSE)</f>
        <v>Croatia</v>
      </c>
      <c r="E2" s="406" t="str">
        <f ca="1">HLOOKUP([1]Introduction!$G$4,nametranslations,5,FALSE)</f>
        <v>Croatia</v>
      </c>
      <c r="F2" s="406" t="str">
        <f ca="1">HLOOKUP([1]Introduction!$G$4,nametranslations,5,FALSE)</f>
        <v>Croatia</v>
      </c>
      <c r="G2" s="406" t="str">
        <f ca="1">HLOOKUP([1]Introduction!$G$4,nametranslations,5,FALSE)</f>
        <v>Croatia</v>
      </c>
      <c r="H2" s="406" t="str">
        <f ca="1">HLOOKUP([1]Introduction!$G$4,nametranslations,5,FALSE)</f>
        <v>Croatia</v>
      </c>
      <c r="I2" s="406" t="str">
        <f ca="1">HLOOKUP([1]Introduction!$G$4,nametranslations,5,FALSE)</f>
        <v>Croatia</v>
      </c>
      <c r="J2" s="406" t="str">
        <f ca="1">HLOOKUP([1]Introduction!$G$4,nametranslations,5,FALSE)</f>
        <v>Croatia</v>
      </c>
      <c r="K2" s="406" t="str">
        <f ca="1">HLOOKUP([1]Introduction!$G$4,nametranslations,5,FALSE)</f>
        <v>Croatia</v>
      </c>
      <c r="L2" s="406" t="str">
        <f ca="1">HLOOKUP([1]Introduction!$G$4,nametranslations,5,FALSE)</f>
        <v>Croatia</v>
      </c>
      <c r="M2" s="406" t="str">
        <f ca="1">HLOOKUP([1]Introduction!$G$4,nametranslations,5,FALSE)</f>
        <v>Croatia</v>
      </c>
      <c r="N2" s="406" t="str">
        <f ca="1">HLOOKUP([1]Introduction!$G$4,nametranslations,5,FALSE)</f>
        <v>Croatia</v>
      </c>
      <c r="O2" s="406" t="str">
        <f ca="1">HLOOKUP([1]Introduction!$G$4,nametranslations,5,FALSE)</f>
        <v>Croatia</v>
      </c>
      <c r="P2" s="406" t="str">
        <f ca="1">HLOOKUP([1]Introduction!$G$4,nametranslations,5,FALSE)</f>
        <v>Croatia</v>
      </c>
      <c r="Q2" s="406" t="str">
        <f ca="1">HLOOKUP([1]Introduction!$G$4,nametranslations,5,FALSE)</f>
        <v>Croatia</v>
      </c>
      <c r="R2" s="406" t="str">
        <f ca="1">HLOOKUP([1]Introduction!$G$4,nametranslations,5,FALSE)</f>
        <v>Croatia</v>
      </c>
      <c r="S2" s="406" t="str">
        <f ca="1">HLOOKUP([1]Introduction!$G$4,nametranslations,5,FALSE)</f>
        <v>Croatia</v>
      </c>
      <c r="T2" s="406" t="str">
        <f ca="1">HLOOKUP([1]Introduction!$G$4,nametranslations,5,FALSE)</f>
        <v>Croatia</v>
      </c>
      <c r="U2" s="406" t="str">
        <f ca="1">HLOOKUP([1]Introduction!$G$4,nametranslations,5,FALSE)</f>
        <v>Croatia</v>
      </c>
      <c r="V2" s="406" t="str">
        <f ca="1">HLOOKUP([1]Introduction!$G$4,nametranslations,5,FALSE)</f>
        <v>Croatia</v>
      </c>
    </row>
    <row r="3" spans="1:22" s="407" customFormat="1" ht="17.399999999999999" x14ac:dyDescent="0.25">
      <c r="A3" s="408"/>
      <c r="B3" s="408"/>
      <c r="C3" s="408"/>
      <c r="D3" s="408"/>
      <c r="E3" s="408"/>
      <c r="F3" s="408"/>
      <c r="G3" s="408"/>
      <c r="H3" s="408"/>
      <c r="I3" s="408"/>
      <c r="J3" s="408"/>
      <c r="K3" s="408"/>
      <c r="L3" s="408"/>
      <c r="M3" s="408"/>
      <c r="N3" s="408"/>
      <c r="O3" s="408"/>
      <c r="P3" s="408"/>
      <c r="Q3" s="408"/>
      <c r="R3" s="408"/>
      <c r="S3" s="408"/>
      <c r="T3" s="408"/>
      <c r="U3" s="408"/>
      <c r="V3" s="408"/>
    </row>
    <row r="4" spans="1:22" ht="15.6" x14ac:dyDescent="0.3">
      <c r="B4" s="409" t="str">
        <f>HLOOKUP(Introduction!$G$4,nametranslations,85,FALSE)</f>
        <v>Drinking Water</v>
      </c>
      <c r="E4" s="410"/>
      <c r="I4" s="411" t="str">
        <f>HLOOKUP(Introduction!$G$4,nametranslations,22,FALSE)</f>
        <v>Sanitation</v>
      </c>
      <c r="P4" s="412" t="str">
        <f>HLOOKUP(Introduction!$G$4,nametranslations,23,FALSE)</f>
        <v>Hygiene</v>
      </c>
    </row>
    <row r="6" spans="1:22" x14ac:dyDescent="0.25">
      <c r="G6" s="413"/>
      <c r="H6" s="413"/>
      <c r="I6" s="413"/>
      <c r="K6" s="413"/>
      <c r="L6" s="413"/>
    </row>
    <row r="7" spans="1:22" ht="15.6" x14ac:dyDescent="0.25">
      <c r="G7" s="413"/>
      <c r="H7" s="413"/>
      <c r="I7" s="413"/>
      <c r="K7" s="414"/>
      <c r="L7" s="413"/>
    </row>
    <row r="8" spans="1:22" x14ac:dyDescent="0.25">
      <c r="G8" s="413"/>
      <c r="H8" s="413"/>
      <c r="I8" s="413"/>
      <c r="K8" s="413"/>
      <c r="L8" s="413"/>
    </row>
    <row r="9" spans="1:22" x14ac:dyDescent="0.25">
      <c r="G9" s="413"/>
      <c r="H9" s="413"/>
      <c r="I9" s="413"/>
      <c r="K9" s="413"/>
      <c r="L9" s="413"/>
    </row>
    <row r="10" spans="1:22" x14ac:dyDescent="0.25">
      <c r="G10" s="413"/>
      <c r="H10" s="413"/>
      <c r="I10" s="413"/>
      <c r="K10" s="413"/>
      <c r="L10" s="413"/>
    </row>
    <row r="11" spans="1:22" x14ac:dyDescent="0.25">
      <c r="G11" s="413"/>
      <c r="H11" s="413"/>
      <c r="I11" s="413"/>
      <c r="K11" s="413"/>
      <c r="L11" s="413"/>
    </row>
    <row r="12" spans="1:22" x14ac:dyDescent="0.25">
      <c r="G12" s="413"/>
      <c r="H12" s="413"/>
      <c r="I12" s="413"/>
      <c r="K12" s="413"/>
      <c r="L12" s="413"/>
    </row>
    <row r="13" spans="1:22" x14ac:dyDescent="0.25">
      <c r="G13" s="413"/>
      <c r="H13" s="413"/>
      <c r="I13" s="413"/>
      <c r="K13" s="413"/>
      <c r="L13" s="413"/>
    </row>
    <row r="14" spans="1:22" x14ac:dyDescent="0.25">
      <c r="G14" s="413"/>
      <c r="H14" s="413"/>
      <c r="I14" s="413"/>
      <c r="K14" s="413"/>
      <c r="L14" s="413"/>
    </row>
    <row r="15" spans="1:22" x14ac:dyDescent="0.25">
      <c r="G15" s="413"/>
      <c r="H15" s="413"/>
      <c r="I15" s="413"/>
      <c r="K15" s="413"/>
      <c r="L15" s="413"/>
    </row>
    <row r="16" spans="1:22" x14ac:dyDescent="0.25">
      <c r="G16" s="413"/>
      <c r="H16" s="413"/>
      <c r="I16" s="413"/>
      <c r="K16" s="413"/>
      <c r="L16" s="413"/>
    </row>
    <row r="17" spans="1:47" x14ac:dyDescent="0.25">
      <c r="G17" s="413"/>
      <c r="H17" s="413"/>
      <c r="I17" s="413"/>
      <c r="K17" s="413"/>
      <c r="L17" s="413"/>
    </row>
    <row r="18" spans="1:47" x14ac:dyDescent="0.25">
      <c r="G18" s="413"/>
      <c r="H18" s="413"/>
      <c r="I18" s="413"/>
      <c r="K18" s="413"/>
      <c r="L18" s="413"/>
    </row>
    <row r="19" spans="1:47" x14ac:dyDescent="0.25">
      <c r="G19" s="413"/>
      <c r="H19" s="413"/>
      <c r="I19" s="413"/>
      <c r="K19" s="413"/>
      <c r="L19" s="413"/>
    </row>
    <row r="20" spans="1:47" x14ac:dyDescent="0.25">
      <c r="G20" s="413"/>
      <c r="H20" s="413"/>
      <c r="I20" s="413"/>
      <c r="K20" s="413"/>
      <c r="L20" s="413"/>
    </row>
    <row r="21" spans="1:47" x14ac:dyDescent="0.25">
      <c r="G21" s="413"/>
      <c r="H21" s="413"/>
      <c r="I21" s="413"/>
      <c r="K21" s="413"/>
      <c r="L21" s="413"/>
    </row>
    <row r="23" spans="1:47" x14ac:dyDescent="0.25">
      <c r="B23" s="416"/>
    </row>
    <row r="25" spans="1:47" x14ac:dyDescent="0.25">
      <c r="B25" s="417"/>
      <c r="C25" s="417" t="str">
        <f>+IF(OR((C28=Key!$I$26&amp;"*"),(D28=Key!$I$28&amp;"*"),(E28=Key!$I$27&amp;"*"),(F28=Key!$I$29&amp;"*"),(G28=Key!$I$30&amp;"*"),(H28=Key!$I$31&amp;"*"),(C28=Key!$I$26&amp;"*^"),(D28=Key!$I$28&amp;"*^"),(E28=Key!$I$27&amp;"*^"),(F28="*^"),(G28=Key!$I$30&amp;"*^"),(H28=Key!$I$31&amp;"*^")),"*"&amp;HLOOKUP(Introduction!$G$4,nametranslations,35,FALSE),"")</f>
        <v>*No basic service estimate available</v>
      </c>
      <c r="J25" s="417" t="str">
        <f>+IF(OR((J28=Key!$I$26&amp;"*"),(K28=Key!$I$28&amp;"*"),(L28=Key!$I$27&amp;"*"),(M28=Key!$I$29&amp;"*"),(N28=Key!$I$30&amp;"*"),(O28=Key!$I$31&amp;"*"),(J28=Key!$I$26&amp;"*^"),(K28=Key!$I$28&amp;"*^"),(L28=Key!$I$27&amp;"*^"),(M28="*^"),(N28=Key!$I$30&amp;"*^"),(O28=Key!$I$31&amp;"*^")),"*"&amp;HLOOKUP(Introduction!$G$4,nametranslations,35,FALSE),"")</f>
        <v>*No basic service estimate available</v>
      </c>
      <c r="Q25" s="417"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6"/>
      <c r="C26" s="417" t="str">
        <f>+IF(OR((C28=Key!$I$26&amp;"*^"),(D28=Key!$I$28&amp;"*^"),(E28=Key!$I$27&amp;"*^"),(F28=Key!$I$29&amp;"*^"),(G28=Key!$I$30&amp;"*^"),(H28=Key!$I$31&amp;"^")),HLOOKUP(Introduction!$G$4,nametranslations,155,FALSE),"")</f>
        <v/>
      </c>
      <c r="J26" s="417" t="str">
        <f>+IF(OR((J28=Key!$I$26&amp;"*^"),(K28=Key!$I$28&amp;"*^"),(L28=Key!$I$27&amp;"*^"),(M28=Key!$I$29&amp;"*^"),(N28=Key!$I$30&amp;"*^"),(O28=Key!$I$31&amp;"^")),HLOOKUP(Introduction!$G$4,nametranslations,155,FALSE),"")</f>
        <v/>
      </c>
      <c r="Q26" s="417" t="str">
        <f>+IF(OR((Q28=Key!$I$26&amp;"*^"),(R28=Key!$I$28&amp;"*^"),(S28=Key!$I$27&amp;"*^"),(T28=Key!$I$29&amp;"*^"),(U28=Key!$I$30&amp;"*^"),(V28=Key!$I$31&amp;"^")),HLOOKUP(Introduction!$G$4,nametranslations,156,FALSE),"")</f>
        <v/>
      </c>
    </row>
    <row r="27" spans="1:47" x14ac:dyDescent="0.25">
      <c r="B27" s="418" t="str">
        <f>+Introduction!C7</f>
        <v>Croatia</v>
      </c>
      <c r="C27" s="419" t="str">
        <f>HLOOKUP(Introduction!$G$4,nametranslations,21,FALSE)</f>
        <v>Water</v>
      </c>
      <c r="D27" s="419" t="str">
        <f ca="1">HLOOKUP([1]Introduction!$G$4,nametranslations,21,FALSE)</f>
        <v>Water</v>
      </c>
      <c r="E27" s="419" t="str">
        <f ca="1">HLOOKUP([1]Introduction!$G$4,nametranslations,21,FALSE)</f>
        <v>Water</v>
      </c>
      <c r="F27" s="419" t="str">
        <f ca="1">HLOOKUP([1]Introduction!$G$4,nametranslations,21,FALSE)</f>
        <v>Water</v>
      </c>
      <c r="G27" s="419" t="str">
        <f ca="1">HLOOKUP([1]Introduction!$G$4,nametranslations,21,FALSE)</f>
        <v>Water</v>
      </c>
      <c r="H27" s="419" t="str">
        <f ca="1">HLOOKUP([1]Introduction!$G$4,nametranslations,21,FALSE)</f>
        <v>Water</v>
      </c>
      <c r="I27" s="420" t="str">
        <f>+B27</f>
        <v>Croatia</v>
      </c>
      <c r="J27" s="421" t="str">
        <f>HLOOKUP(Introduction!$G$4,nametranslations,22,FALSE)</f>
        <v>Sanitation</v>
      </c>
      <c r="K27" s="422" t="str">
        <f ca="1">HLOOKUP([1]Introduction!$G$4,nametranslations,21,FALSE)</f>
        <v>Water</v>
      </c>
      <c r="L27" s="422" t="str">
        <f ca="1">HLOOKUP([1]Introduction!$G$4,nametranslations,21,FALSE)</f>
        <v>Water</v>
      </c>
      <c r="M27" s="422" t="str">
        <f ca="1">HLOOKUP([1]Introduction!$G$4,nametranslations,21,FALSE)</f>
        <v>Water</v>
      </c>
      <c r="N27" s="422" t="str">
        <f ca="1">HLOOKUP([1]Introduction!$G$4,nametranslations,21,FALSE)</f>
        <v>Water</v>
      </c>
      <c r="O27" s="422" t="str">
        <f ca="1">HLOOKUP([1]Introduction!$G$4,nametranslations,21,FALSE)</f>
        <v>Water</v>
      </c>
      <c r="P27" s="423" t="str">
        <f>+B27</f>
        <v>Croatia</v>
      </c>
      <c r="Q27" s="424" t="str">
        <f>HLOOKUP(Introduction!$G$4,nametranslations,23,FALSE)</f>
        <v>Hygiene</v>
      </c>
      <c r="R27" s="424" t="str">
        <f ca="1">HLOOKUP([1]Introduction!$G$4,nametranslations,21,FALSE)</f>
        <v>Water</v>
      </c>
      <c r="S27" s="424" t="str">
        <f ca="1">HLOOKUP([1]Introduction!$G$4,nametranslations,21,FALSE)</f>
        <v>Water</v>
      </c>
      <c r="T27" s="424" t="str">
        <f ca="1">HLOOKUP([1]Introduction!$G$4,nametranslations,21,FALSE)</f>
        <v>Water</v>
      </c>
      <c r="U27" s="424" t="str">
        <f ca="1">HLOOKUP([1]Introduction!$G$4,nametranslations,21,FALSE)</f>
        <v>Water</v>
      </c>
      <c r="V27" s="425" t="str">
        <f ca="1">HLOOKUP([1]Introduction!$G$4,nametranslations,21,FALSE)</f>
        <v>Water</v>
      </c>
      <c r="AM27" s="407"/>
      <c r="AN27" s="407"/>
      <c r="AO27" s="407"/>
      <c r="AP27" s="407"/>
      <c r="AQ27" s="407"/>
      <c r="AR27" s="407"/>
      <c r="AS27" s="407"/>
      <c r="AT27" s="407"/>
      <c r="AU27" s="407"/>
    </row>
    <row r="28" spans="1:47" x14ac:dyDescent="0.25">
      <c r="B28" s="426"/>
      <c r="C28" s="427" t="str">
        <f>IF(AND(C30=0.0000000001,C31=0.0000000001,C32=0.0000000001), Key!$I$26&amp;"*",IF(AND(C30=0.0000000001,ISNUMBER(C32)),Key!I26&amp;"*", Key!$I$26))</f>
        <v>Total</v>
      </c>
      <c r="D28" s="428" t="str">
        <f>IF(AND(D30=0.0000000001,D31=0.0000000001,D32=0.0000000001), Key!$I$28&amp;"*",IF(AND(D30=0.0000000001,ISNUMBER(D32)),Key!$I$28&amp;"*", Key!$I$28))</f>
        <v>Urban*</v>
      </c>
      <c r="E28" s="428" t="str">
        <f>IF(AND(E30=0.0000000001,E31=0.0000000001,E32=0.0000000001), Key!$I$27&amp;"*",IF(AND(E30=0.0000000001,ISNUMBER(E32)),Key!$I$27&amp;"*", Key!$I$27))</f>
        <v>Rural*</v>
      </c>
      <c r="F28" s="428" t="str">
        <f>IF(AND(F30=0.0000000001,F31=0.0000000001,F32=0.0000000001), Key!$I$29&amp;"*",IF(AND(F30=0.0000000001,ISNUMBER(F32)),Key!$I$29&amp;"*", Key!$I$29))</f>
        <v>Pre-primary*</v>
      </c>
      <c r="G28" s="428" t="str">
        <f>IF(AND(G30=0.0000000001,G31=0.0000000001,G32=0.0000000001), Key!$I$30&amp;"*",IF(AND(G30=0.0000000001,ISNUMBER(G32)),Key!$I$30&amp;"*", Key!$I$30))</f>
        <v>Primary*</v>
      </c>
      <c r="H28" s="428" t="str">
        <f>IF(AND(H30=0.0000000001,H31=0.0000000001,H32=0.0000000001), Key!$I$31&amp;"*",IF(AND(H30=0.0000000001,ISNUMBER(H32)),Key!$I$31&amp;"*", Key!$I$31))</f>
        <v>Secondary*</v>
      </c>
      <c r="I28" s="426"/>
      <c r="J28" s="429" t="str">
        <f>IF(AND(J30=0.0000000001,J31=0.0000000001,J32=0.0000000001), Key!$I$26&amp;"*",IF(AND(J30=0.0000000001,ISNUMBER(J32)),Key!I26&amp;"*", Key!$I$26))</f>
        <v>Total</v>
      </c>
      <c r="K28" s="428" t="str">
        <f>IF(AND(K30=0.0000000001,K31=0.0000000001,K32=0.0000000001), Key!$I$28&amp;"*",IF(AND(K30=0.0000000001,ISNUMBER(K32)),Key!$I$28&amp;"*", Key!$I$28))</f>
        <v>Urban*</v>
      </c>
      <c r="L28" s="428" t="str">
        <f>IF(AND(L30=0.0000000001,L31=0.0000000001,L32=0.0000000001), Key!$I$27&amp;"*",IF(AND(L30=0.0000000001,ISNUMBER(L32)),Key!$I$27&amp;"*", Key!$I$27))</f>
        <v>Rural*</v>
      </c>
      <c r="M28" s="428" t="str">
        <f>IF(AND(M30=0.0000000001,M31=0.0000000001,M32=0.0000000001), Key!$I$29&amp;"*",IF(AND(M30=0.0000000001,ISNUMBER(M32)),Key!$I$29&amp;"*", Key!$I$29))</f>
        <v>Pre-primary*</v>
      </c>
      <c r="N28" s="428" t="str">
        <f>IF(AND(N30=0.0000000001,N31=0.0000000001,N32=0.0000000001), Key!$I$30&amp;"*",IF(AND(N30=0.0000000001,ISNUMBER(N32)),Key!$I$30&amp;"*", Key!$I$30))</f>
        <v>Primary*</v>
      </c>
      <c r="O28" s="428" t="str">
        <f>IF(AND(O30=0.0000000001,O31=0.0000000001,O32=0.0000000001), Key!$I$31&amp;"*",IF(AND(O30=0.0000000001,ISNUMBER(O32)),Key!$I$31&amp;"*", Key!$I$31))</f>
        <v>Secondary*</v>
      </c>
      <c r="P28" s="430"/>
      <c r="Q28" s="431" t="str">
        <f>IF(AND(Q30=0.0000000001,Q31=0.0000000001,Q32=0.0000000001), Key!$I$26&amp;"*",IF(AND(Q30=0.0000000001,ISNUMBER(Q32)),Key!I26&amp;"*", Key!$I$26))</f>
        <v>Total</v>
      </c>
      <c r="R28" s="428" t="str">
        <f>IF(AND(R30=0.0000000001,R31=0.0000000001,R32=0.0000000001), Key!$I$28&amp;"*",IF(AND(R30=0.0000000001,ISNUMBER(R32)),Key!$I$28&amp;"*", Key!$I$28))</f>
        <v>Urban*</v>
      </c>
      <c r="S28" s="428" t="str">
        <f>IF(AND(S30=0.0000000001,S31=0.0000000001,S32=0.0000000001), Key!$I$27&amp;"*",IF(AND(S30=0.0000000001,ISNUMBER(S32)),Key!$I$27&amp;"*", Key!$I$27))</f>
        <v>Rural*</v>
      </c>
      <c r="T28" s="428" t="str">
        <f>IF(AND(T30=0.0000000001,T31=0.0000000001,T32=0.0000000001), Key!$I$29&amp;"*",IF(AND(T30=0.0000000001,ISNUMBER(T32)),Key!$I$29&amp;"*", Key!$I$29))</f>
        <v>Pre-primary*</v>
      </c>
      <c r="U28" s="428" t="str">
        <f>IF(AND(U30=0.0000000001,U31=0.0000000001,U32=0.0000000001), Key!$I$30&amp;"*",IF(AND(U30=0.0000000001,ISNUMBER(U32)),Key!$I$30&amp;"*", Key!$I$30))</f>
        <v>Primary*</v>
      </c>
      <c r="V28" s="432" t="str">
        <f>IF(AND(V30=0.0000000001,V31=0.0000000001,V32=0.0000000001), Key!$I$31&amp;"*",IF(AND(V30=0.0000000001,ISNUMBER(V32)),Key!$I$31&amp;"*", Key!$I$31))</f>
        <v>Secondary*</v>
      </c>
      <c r="AM28" s="407"/>
      <c r="AN28" s="407"/>
      <c r="AO28" s="407"/>
      <c r="AP28" s="407"/>
      <c r="AQ28" s="407"/>
      <c r="AR28" s="407"/>
      <c r="AS28" s="407"/>
      <c r="AT28" s="407"/>
      <c r="AU28" s="407"/>
    </row>
    <row r="29" spans="1:47" ht="15.6" thickBot="1" x14ac:dyDescent="0.3">
      <c r="B29" s="426"/>
      <c r="C29" s="433">
        <f>IF(ISNUMBER(Regressions!B4), Regressions!B4, "-")</f>
        <v>2025</v>
      </c>
      <c r="D29" s="434">
        <f>C29</f>
        <v>2025</v>
      </c>
      <c r="E29" s="434">
        <f>D29</f>
        <v>2025</v>
      </c>
      <c r="F29" s="434">
        <f>E29</f>
        <v>2025</v>
      </c>
      <c r="G29" s="434">
        <f>F29</f>
        <v>2025</v>
      </c>
      <c r="H29" s="434">
        <f>F29</f>
        <v>2025</v>
      </c>
      <c r="I29" s="426"/>
      <c r="J29" s="435">
        <f>IF(ISNUMBER(Regressions!K4), Regressions!K4, "-")</f>
        <v>2025</v>
      </c>
      <c r="K29" s="436">
        <f>J29</f>
        <v>2025</v>
      </c>
      <c r="L29" s="436">
        <f>K29</f>
        <v>2025</v>
      </c>
      <c r="M29" s="436">
        <f>L29</f>
        <v>2025</v>
      </c>
      <c r="N29" s="436">
        <f>M29</f>
        <v>2025</v>
      </c>
      <c r="O29" s="436">
        <f>M29</f>
        <v>2025</v>
      </c>
      <c r="P29" s="430"/>
      <c r="Q29" s="437">
        <f>IF(ISNUMBER(Regressions!T4), Regressions!T4, "-")</f>
        <v>2025</v>
      </c>
      <c r="R29" s="438">
        <f>Q29</f>
        <v>2025</v>
      </c>
      <c r="S29" s="438">
        <f>R29</f>
        <v>2025</v>
      </c>
      <c r="T29" s="438">
        <f>S29</f>
        <v>2025</v>
      </c>
      <c r="U29" s="438">
        <f>T29</f>
        <v>2025</v>
      </c>
      <c r="V29" s="439">
        <f>T29</f>
        <v>2025</v>
      </c>
      <c r="AM29" s="407"/>
      <c r="AN29" s="407"/>
      <c r="AO29" s="407"/>
      <c r="AP29" s="407"/>
      <c r="AQ29" s="407"/>
      <c r="AR29" s="407"/>
      <c r="AS29" s="407"/>
      <c r="AT29" s="407"/>
      <c r="AU29" s="407"/>
    </row>
    <row r="30" spans="1:47" x14ac:dyDescent="0.25">
      <c r="A30" s="440" t="str">
        <f>+Key!I46</f>
        <v>Basic service</v>
      </c>
      <c r="B30" s="441" t="s">
        <v>124</v>
      </c>
      <c r="C30" s="442">
        <f>IF(ISNUMBER(Regressions!C4), Regressions!C4, 0.0000000001)</f>
        <v>96.363636360000001</v>
      </c>
      <c r="D30" s="442">
        <f>IF(ISNUMBER(Regressions!D4), Regressions!D4, 0.0000000001)</f>
        <v>1E-10</v>
      </c>
      <c r="E30" s="442">
        <f>IF(ISNUMBER(Regressions!E4), Regressions!E4, 0.0000000001)</f>
        <v>1E-10</v>
      </c>
      <c r="F30" s="442">
        <f>IF(ISNUMBER(Regressions!F4), Regressions!F4, 0.0000000001)</f>
        <v>1E-10</v>
      </c>
      <c r="G30" s="442">
        <f>IF(ISNUMBER(Regressions!G4), Regressions!G4, 0.0000000001)</f>
        <v>1E-10</v>
      </c>
      <c r="H30" s="442">
        <f>IF(ISNUMBER(Regressions!H4), Regressions!H4, 0.0000000001)</f>
        <v>1E-10</v>
      </c>
      <c r="I30" s="443" t="s">
        <v>124</v>
      </c>
      <c r="J30" s="442">
        <f>IF(ISNUMBER(Regressions!L4), Regressions!L4,0.0000000001)</f>
        <v>99.636363639999999</v>
      </c>
      <c r="K30" s="442">
        <f>IF(ISNUMBER(Regressions!M4), Regressions!M4,0.0000000001)</f>
        <v>1E-10</v>
      </c>
      <c r="L30" s="442">
        <f>IF(ISNUMBER(Regressions!N4), Regressions!N4,0.0000000001)</f>
        <v>1E-10</v>
      </c>
      <c r="M30" s="442">
        <f>IF(ISNUMBER(Regressions!O4), Regressions!O4,0.0000000001)</f>
        <v>1E-10</v>
      </c>
      <c r="N30" s="442">
        <f>IF(ISNUMBER(Regressions!P4), Regressions!P4,0.0000000001)</f>
        <v>1E-10</v>
      </c>
      <c r="O30" s="442">
        <f>IF(ISNUMBER(Regressions!Q4), Regressions!Q4,0.0000000001)</f>
        <v>1E-10</v>
      </c>
      <c r="P30" s="444" t="s">
        <v>124</v>
      </c>
      <c r="Q30" s="442">
        <f>IF(ISNUMBER(Regressions!U4), Regressions!U4,0.0000000001)</f>
        <v>98.727272729999996</v>
      </c>
      <c r="R30" s="442">
        <f>IF(ISNUMBER(Regressions!V4), Regressions!V4,0.0000000001)</f>
        <v>1E-10</v>
      </c>
      <c r="S30" s="442">
        <f>IF(ISNUMBER(Regressions!W4), Regressions!W4,0.0000000001)</f>
        <v>1E-10</v>
      </c>
      <c r="T30" s="442">
        <f>IF(ISNUMBER(Regressions!X4), Regressions!X4,0.0000000001)</f>
        <v>1E-10</v>
      </c>
      <c r="U30" s="442">
        <f>IF(ISNUMBER(Regressions!Y4), Regressions!Y4,0.0000000001)</f>
        <v>1E-10</v>
      </c>
      <c r="V30" s="445">
        <f>IF(ISNUMBER(Regressions!Z4), Regressions!Z4,0.0000000001)</f>
        <v>1E-10</v>
      </c>
      <c r="AM30" s="407"/>
      <c r="AN30" s="407"/>
      <c r="AO30" s="407"/>
      <c r="AP30" s="407"/>
      <c r="AQ30" s="407"/>
      <c r="AR30" s="407"/>
      <c r="AS30" s="407"/>
      <c r="AT30" s="407"/>
      <c r="AU30" s="407"/>
    </row>
    <row r="31" spans="1:47" x14ac:dyDescent="0.25">
      <c r="A31" s="440" t="str">
        <f>+Key!I47</f>
        <v>Limited service</v>
      </c>
      <c r="B31" s="446" t="s">
        <v>125</v>
      </c>
      <c r="C31" s="442">
        <f>IF(ISNUMBER(Regressions!C5), Regressions!C5, 0.0000000001)</f>
        <v>0</v>
      </c>
      <c r="D31" s="442">
        <f>IF(ISNUMBER(Regressions!D5), Regressions!D5, 0.0000000001)</f>
        <v>1E-10</v>
      </c>
      <c r="E31" s="442">
        <f>IF(ISNUMBER(Regressions!E5), Regressions!E5, 0.0000000001)</f>
        <v>1E-10</v>
      </c>
      <c r="F31" s="442">
        <f>IF(ISNUMBER(Regressions!F5), Regressions!F5, 0.0000000001)</f>
        <v>1E-10</v>
      </c>
      <c r="G31" s="442">
        <f>IF(ISNUMBER(Regressions!G5), Regressions!G5, 0.0000000001)</f>
        <v>1E-10</v>
      </c>
      <c r="H31" s="442">
        <f>IF(ISNUMBER(Regressions!H5), Regressions!H5, 0.0000000001)</f>
        <v>1E-10</v>
      </c>
      <c r="I31" s="447" t="s">
        <v>125</v>
      </c>
      <c r="J31" s="442">
        <f>IF(ISNUMBER(Regressions!L5), Regressions!L5,0.0000000001)</f>
        <v>0</v>
      </c>
      <c r="K31" s="442">
        <f>IF(ISNUMBER(Regressions!M5), Regressions!M5,0.0000000001)</f>
        <v>1E-10</v>
      </c>
      <c r="L31" s="442">
        <f>IF(ISNUMBER(Regressions!N5), Regressions!N5,0.0000000001)</f>
        <v>1E-10</v>
      </c>
      <c r="M31" s="442">
        <f>IF(ISNUMBER(Regressions!O5), Regressions!O5,0.0000000001)</f>
        <v>1E-10</v>
      </c>
      <c r="N31" s="442">
        <f>IF(ISNUMBER(Regressions!P5), Regressions!P5,0.0000000001)</f>
        <v>1E-10</v>
      </c>
      <c r="O31" s="442">
        <f>IF(ISNUMBER(Regressions!Q5), Regressions!Q5,0.0000000001)</f>
        <v>1E-10</v>
      </c>
      <c r="P31" s="448" t="s">
        <v>125</v>
      </c>
      <c r="Q31" s="442">
        <f>IF(ISNUMBER(Regressions!U5), Regressions!U5,0.0000000001)</f>
        <v>1E-10</v>
      </c>
      <c r="R31" s="442">
        <f>IF(ISNUMBER(Regressions!V5), Regressions!V5,0.0000000001)</f>
        <v>1E-10</v>
      </c>
      <c r="S31" s="442">
        <f>IF(ISNUMBER(Regressions!W5), Regressions!W5,0.0000000001)</f>
        <v>1E-10</v>
      </c>
      <c r="T31" s="442">
        <f>IF(ISNUMBER(Regressions!X5), Regressions!X5,0.0000000001)</f>
        <v>1E-10</v>
      </c>
      <c r="U31" s="442">
        <f>IF(ISNUMBER(Regressions!Y5), Regressions!Y5,0.0000000001)</f>
        <v>1E-10</v>
      </c>
      <c r="V31" s="445">
        <f>IF(ISNUMBER(Regressions!Z5), Regressions!Z5,0.0000000001)</f>
        <v>1E-10</v>
      </c>
      <c r="AM31" s="407"/>
      <c r="AN31" s="407"/>
      <c r="AO31" s="407"/>
      <c r="AP31" s="407"/>
      <c r="AQ31" s="407"/>
      <c r="AR31" s="407"/>
      <c r="AS31" s="407"/>
      <c r="AT31" s="407"/>
      <c r="AU31" s="407"/>
    </row>
    <row r="32" spans="1:47" x14ac:dyDescent="0.25">
      <c r="A32" s="440" t="str">
        <f>+Key!I48</f>
        <v>No service</v>
      </c>
      <c r="B32" s="446" t="s">
        <v>123</v>
      </c>
      <c r="C32" s="442">
        <f>IF(ISNUMBER(Regressions!C6), Regressions!C6, 0.0000000001)</f>
        <v>3.636363636</v>
      </c>
      <c r="D32" s="442">
        <f>IF(ISNUMBER(Regressions!D6), Regressions!D6, 0.0000000001)</f>
        <v>1E-10</v>
      </c>
      <c r="E32" s="442">
        <f>IF(ISNUMBER(Regressions!E6), Regressions!E6, 0.0000000001)</f>
        <v>1E-10</v>
      </c>
      <c r="F32" s="442">
        <f>IF(ISNUMBER(Regressions!F6), Regressions!F6, 0.0000000001)</f>
        <v>1E-10</v>
      </c>
      <c r="G32" s="442">
        <f>IF(ISNUMBER(Regressions!G6), Regressions!G6, 0.0000000001)</f>
        <v>1E-10</v>
      </c>
      <c r="H32" s="442">
        <f>IF(ISNUMBER(Regressions!H6), Regressions!H6, 0.0000000001)</f>
        <v>1E-10</v>
      </c>
      <c r="I32" s="449" t="s">
        <v>123</v>
      </c>
      <c r="J32" s="442">
        <f>IF(ISNUMBER(Regressions!L6), Regressions!L6,0.0000000001)</f>
        <v>0.36363636360000001</v>
      </c>
      <c r="K32" s="442">
        <f>IF(ISNUMBER(Regressions!M6), Regressions!M6,0.0000000001)</f>
        <v>1E-10</v>
      </c>
      <c r="L32" s="442">
        <f>IF(ISNUMBER(Regressions!N6), Regressions!N6,0.0000000001)</f>
        <v>1E-10</v>
      </c>
      <c r="M32" s="442">
        <f>IF(ISNUMBER(Regressions!O6), Regressions!O6,0.0000000001)</f>
        <v>1E-10</v>
      </c>
      <c r="N32" s="442">
        <f>IF(ISNUMBER(Regressions!P6), Regressions!P6,0.0000000001)</f>
        <v>1E-10</v>
      </c>
      <c r="O32" s="442">
        <f>IF(ISNUMBER(Regressions!Q6), Regressions!Q6,0.0000000001)</f>
        <v>1E-10</v>
      </c>
      <c r="P32" s="450" t="s">
        <v>123</v>
      </c>
      <c r="Q32" s="442">
        <f>IF(ISNUMBER(Regressions!U6), Regressions!U6,0.0000000001)</f>
        <v>1E-10</v>
      </c>
      <c r="R32" s="442">
        <f>IF(ISNUMBER(Regressions!V6), Regressions!V6,0.0000000001)</f>
        <v>1E-10</v>
      </c>
      <c r="S32" s="442">
        <f>IF(ISNUMBER(Regressions!W6), Regressions!W6,0.0000000001)</f>
        <v>1E-10</v>
      </c>
      <c r="T32" s="442">
        <f>IF(ISNUMBER(Regressions!X6), Regressions!X6,0.0000000001)</f>
        <v>1E-10</v>
      </c>
      <c r="U32" s="442">
        <f>IF(ISNUMBER(Regressions!Y6), Regressions!Y6,0.0000000001)</f>
        <v>1E-10</v>
      </c>
      <c r="V32" s="445">
        <f>IF(ISNUMBER(Regressions!Z6), Regressions!Z6,0.0000000001)</f>
        <v>1E-10</v>
      </c>
      <c r="AM32" s="407"/>
      <c r="AN32" s="407"/>
      <c r="AO32" s="407"/>
      <c r="AP32" s="407"/>
      <c r="AQ32" s="407"/>
      <c r="AR32" s="407"/>
      <c r="AS32" s="407"/>
      <c r="AT32" s="407"/>
      <c r="AU32" s="407"/>
    </row>
    <row r="33" spans="1:22" ht="15.6" thickBot="1" x14ac:dyDescent="0.3">
      <c r="A33" s="440" t="str">
        <f>+Key!I49</f>
        <v>Insufficient data</v>
      </c>
      <c r="B33" s="451" t="s">
        <v>159</v>
      </c>
      <c r="C33" s="452">
        <f>IF(ISNUMBER(Regressions!C7), Regressions!C7, 0.0000000001)</f>
        <v>0</v>
      </c>
      <c r="D33" s="452">
        <f>IF(ISNUMBER(Regressions!D7), Regressions!D7, 0.0000000001)</f>
        <v>100</v>
      </c>
      <c r="E33" s="452">
        <f>IF(ISNUMBER(Regressions!E7), Regressions!E7, 0.0000000001)</f>
        <v>100</v>
      </c>
      <c r="F33" s="452">
        <f>IF(ISNUMBER(Regressions!F7), Regressions!F7, 0.0000000001)</f>
        <v>100</v>
      </c>
      <c r="G33" s="452">
        <f>IF(ISNUMBER(Regressions!G7), Regressions!G7, 0.0000000001)</f>
        <v>100</v>
      </c>
      <c r="H33" s="452">
        <f>IF(ISNUMBER(Regressions!H7), Regressions!H7, 0.0000000001)</f>
        <v>100</v>
      </c>
      <c r="I33" s="453" t="s">
        <v>159</v>
      </c>
      <c r="J33" s="454">
        <f>IF(ISNUMBER(Regressions!L7), Regressions!L7,0.0000000001)</f>
        <v>0</v>
      </c>
      <c r="K33" s="452">
        <f>IF(ISNUMBER(Regressions!M7), Regressions!M7,0.0000000001)</f>
        <v>100</v>
      </c>
      <c r="L33" s="452">
        <f>IF(ISNUMBER(Regressions!N7), Regressions!N7,0.0000000001)</f>
        <v>100</v>
      </c>
      <c r="M33" s="452">
        <f>IF(ISNUMBER(Regressions!O7), Regressions!O7,0.0000000001)</f>
        <v>100</v>
      </c>
      <c r="N33" s="452">
        <f>IF(ISNUMBER(Regressions!P7), Regressions!P7,0.0000000001)</f>
        <v>100</v>
      </c>
      <c r="O33" s="452">
        <f>IF(ISNUMBER(Regressions!Q7), Regressions!Q7,0.0000000001)</f>
        <v>100</v>
      </c>
      <c r="P33" s="455" t="s">
        <v>159</v>
      </c>
      <c r="Q33" s="454">
        <f>IF(ISNUMBER(Regressions!U7), Regressions!U7,0.0000000001)</f>
        <v>1.2727272730000001</v>
      </c>
      <c r="R33" s="454">
        <f>IF(ISNUMBER(Regressions!V7), Regressions!V7,0.0000000001)</f>
        <v>100</v>
      </c>
      <c r="S33" s="452">
        <f>IF(ISNUMBER(Regressions!W7), Regressions!W7,0.0000000001)</f>
        <v>100</v>
      </c>
      <c r="T33" s="452">
        <f>IF(ISNUMBER(Regressions!X7), Regressions!X7,0.0000000001)</f>
        <v>100</v>
      </c>
      <c r="U33" s="452">
        <f>IF(ISNUMBER(Regressions!Y7), Regressions!Y7,0.0000000001)</f>
        <v>100</v>
      </c>
      <c r="V33" s="456">
        <f>IF(ISNUMBER(Regressions!Z7), Regressions!Z7,0.0000000001)</f>
        <v>100</v>
      </c>
    </row>
    <row r="34" spans="1:22" x14ac:dyDescent="0.25">
      <c r="B34" s="457" t="str">
        <f>HLOOKUP(Introduction!$G$4,nametranslations,34,FALSE)</f>
        <v>Source: WHO/UNICEF JMP (2026)</v>
      </c>
    </row>
    <row r="35" spans="1:22" ht="5.25" customHeight="1" x14ac:dyDescent="0.25"/>
    <row r="36" spans="1:22" s="407" customFormat="1" ht="49.5" customHeight="1" x14ac:dyDescent="0.25">
      <c r="B36" s="458" t="str">
        <f>+Key!I46</f>
        <v>Basic service</v>
      </c>
      <c r="C36" s="459" t="str">
        <f>+HLOOKUP(Introduction!$G$4,Key!A:G,158,FALSE)</f>
        <v>Drinking water from an improved source and water is available at the school at the time of the survey</v>
      </c>
      <c r="D36" s="459"/>
      <c r="E36" s="459"/>
      <c r="F36" s="459"/>
      <c r="G36" s="459"/>
      <c r="H36" s="459"/>
      <c r="I36" s="458" t="str">
        <f>+Key!I46</f>
        <v>Basic service</v>
      </c>
      <c r="J36" s="460" t="str">
        <f>+HLOOKUP(Introduction!$G$4,Key!A:G,162,FALSE)</f>
        <v>Improved sanitation facilities at the school that are single-sex and usable (available, functional and private) at the time of the survey</v>
      </c>
      <c r="K36" s="461"/>
      <c r="L36" s="461"/>
      <c r="M36" s="461"/>
      <c r="N36" s="461"/>
      <c r="O36" s="461"/>
      <c r="P36" s="458" t="str">
        <f>+Key!I46</f>
        <v>Basic service</v>
      </c>
      <c r="Q36" s="462" t="str">
        <f>+HLOOKUP(Introduction!$G$4,Key!A:G,165,FALSE)</f>
        <v xml:space="preserve">Handwashing facilities with water and soap available at the school at the time of the survey </v>
      </c>
      <c r="R36" s="462"/>
      <c r="S36" s="462"/>
      <c r="T36" s="462"/>
      <c r="U36" s="462"/>
      <c r="V36" s="462"/>
    </row>
    <row r="37" spans="1:22" ht="49.5" customHeight="1" x14ac:dyDescent="0.25">
      <c r="B37" s="458" t="str">
        <f>+Key!I47</f>
        <v>Limited service</v>
      </c>
      <c r="C37" s="463" t="str">
        <f>+HLOOKUP(Introduction!$G$4,Key!A:G,159,FALSE)</f>
        <v>Drinking water from an improved source but water is unavailable at the school at the time of the survey</v>
      </c>
      <c r="D37" s="463"/>
      <c r="E37" s="463"/>
      <c r="F37" s="463"/>
      <c r="G37" s="463"/>
      <c r="H37" s="463"/>
      <c r="I37" s="458" t="str">
        <f>+Key!I47</f>
        <v>Limited service</v>
      </c>
      <c r="J37" s="463" t="str">
        <f>+HLOOKUP(Introduction!$G$4,Key!A:G,163,FALSE)</f>
        <v>Improved sanitation facilities at the school that are either not single-sex or not usable at the time of the survey</v>
      </c>
      <c r="K37" s="463"/>
      <c r="L37" s="463"/>
      <c r="M37" s="463"/>
      <c r="N37" s="463"/>
      <c r="O37" s="463"/>
      <c r="P37" s="458" t="str">
        <f>+Key!I47</f>
        <v>Limited service</v>
      </c>
      <c r="Q37" s="463" t="str">
        <f>+HLOOKUP(Introduction!$G$4,Key!A:G,166,FALSE)</f>
        <v>Handwashing facilities with water but no soap available at the school at the time of the survey</v>
      </c>
      <c r="R37" s="463"/>
      <c r="S37" s="463"/>
      <c r="T37" s="463"/>
      <c r="U37" s="463"/>
      <c r="V37" s="463"/>
    </row>
    <row r="38" spans="1:22" ht="49.5" customHeight="1" x14ac:dyDescent="0.25">
      <c r="B38" s="458" t="str">
        <f>+Key!I48</f>
        <v>No service</v>
      </c>
      <c r="C38" s="464" t="str">
        <f>+HLOOKUP(Introduction!$G$4,Key!A:G,160,FALSE)</f>
        <v>Drinking water from an unimproved source or no water source at the school</v>
      </c>
      <c r="D38" s="464"/>
      <c r="E38" s="464"/>
      <c r="F38" s="464"/>
      <c r="G38" s="464"/>
      <c r="H38" s="464"/>
      <c r="I38" s="458" t="str">
        <f>+Key!I48</f>
        <v>No service</v>
      </c>
      <c r="J38" s="464" t="str">
        <f>+HLOOKUP(Introduction!$G$4,Key!A:G,164,FALSE)</f>
        <v>Unimproved sanitation facilities or no sanitation facilities at the school</v>
      </c>
      <c r="K38" s="464"/>
      <c r="L38" s="464"/>
      <c r="M38" s="464"/>
      <c r="N38" s="464"/>
      <c r="O38" s="464"/>
      <c r="P38" s="458" t="str">
        <f>+Key!I48</f>
        <v>No service</v>
      </c>
      <c r="Q38" s="464" t="str">
        <f>+HLOOKUP(Introduction!$G$4,Key!A:G,167,FALSE)</f>
        <v>No handwashing facilities or no water available at the school</v>
      </c>
      <c r="R38" s="464"/>
      <c r="S38" s="464"/>
      <c r="T38" s="464"/>
      <c r="U38" s="464"/>
      <c r="V38" s="464"/>
    </row>
    <row r="39" spans="1:22" ht="49.5" customHeight="1" x14ac:dyDescent="0.25">
      <c r="B39" s="458" t="str">
        <f>+Key!I49</f>
        <v>Insufficient data</v>
      </c>
      <c r="C39" s="465" t="str">
        <f>+HLOOKUP(Introduction!$G$4,Key!A:G,161,FALSE)</f>
        <v>Insufficient data available to generate estimates for a given reference year</v>
      </c>
      <c r="D39" s="465"/>
      <c r="E39" s="465"/>
      <c r="F39" s="465"/>
      <c r="G39" s="465"/>
      <c r="H39" s="465"/>
      <c r="I39" s="458" t="str">
        <f>+Key!I49</f>
        <v>Insufficient data</v>
      </c>
      <c r="J39" s="465" t="str">
        <f>+HLOOKUP(Introduction!$G$4,Key!A:G,161,FALSE)</f>
        <v>Insufficient data available to generate estimates for a given reference year</v>
      </c>
      <c r="K39" s="465"/>
      <c r="L39" s="465"/>
      <c r="M39" s="465"/>
      <c r="N39" s="465"/>
      <c r="O39" s="465"/>
      <c r="P39" s="458" t="str">
        <f>+Key!I49</f>
        <v>Insufficient data</v>
      </c>
      <c r="Q39" s="465" t="str">
        <f>+HLOOKUP(Introduction!$G$4,Key!A:G,161,FALSE)</f>
        <v>Insufficient data available to generate estimates for a given reference year</v>
      </c>
      <c r="R39" s="465"/>
      <c r="S39" s="465"/>
      <c r="T39" s="465"/>
      <c r="U39" s="465"/>
      <c r="V39" s="46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B9153-98BE-4E57-95A7-53E0AE3B7A6A}">
  <sheetPr codeName="Sheet3">
    <tabColor rgb="FFEAEAEA"/>
  </sheetPr>
  <dimension ref="A1:AF65"/>
  <sheetViews>
    <sheetView showGridLines="0" zoomScale="80" zoomScaleNormal="80" workbookViewId="0"/>
  </sheetViews>
  <sheetFormatPr defaultColWidth="9" defaultRowHeight="13.2" x14ac:dyDescent="0.25"/>
  <cols>
    <col min="1" max="31" width="9" style="363"/>
    <col min="32" max="32" width="5.09765625" style="363" customWidth="1"/>
    <col min="33" max="16384" width="9" style="363"/>
  </cols>
  <sheetData>
    <row r="1" spans="1:32" s="362" customFormat="1" x14ac:dyDescent="0.25"/>
    <row r="2" spans="1:32" s="362" customFormat="1" ht="15.6" x14ac:dyDescent="0.3">
      <c r="A2" s="466" t="str">
        <f>HLOOKUP(Introduction!$G$4,nametranslations,38,FALSE)</f>
        <v>Water, sanitation and hygiene services in schools</v>
      </c>
    </row>
    <row r="3" spans="1:32" s="362" customFormat="1" ht="15.6" x14ac:dyDescent="0.3">
      <c r="A3" s="466"/>
    </row>
    <row r="4" spans="1:32" s="362" customFormat="1" x14ac:dyDescent="0.25">
      <c r="A4" s="467"/>
      <c r="B4" s="467"/>
      <c r="C4" s="467"/>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row>
    <row r="5" spans="1:32" s="362" customFormat="1" x14ac:dyDescent="0.25">
      <c r="A5" s="467"/>
      <c r="B5" s="467"/>
      <c r="C5" s="467"/>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7"/>
      <c r="AE5" s="467"/>
      <c r="AF5" s="467"/>
    </row>
    <row r="6" spans="1:32" s="362" customFormat="1" x14ac:dyDescent="0.25">
      <c r="A6" s="467"/>
      <c r="B6" s="467"/>
      <c r="C6" s="467"/>
      <c r="D6" s="467"/>
      <c r="E6" s="467"/>
      <c r="F6" s="467"/>
      <c r="G6" s="467"/>
      <c r="H6" s="467"/>
      <c r="I6" s="467"/>
      <c r="J6" s="467"/>
      <c r="K6" s="467"/>
      <c r="L6" s="467"/>
      <c r="M6" s="467"/>
      <c r="N6" s="467"/>
      <c r="O6" s="467"/>
      <c r="P6" s="467"/>
      <c r="Q6" s="467"/>
      <c r="R6" s="467"/>
      <c r="S6" s="467"/>
      <c r="T6" s="467"/>
      <c r="U6" s="467"/>
      <c r="V6" s="467"/>
      <c r="W6" s="467"/>
      <c r="X6" s="467"/>
      <c r="Y6" s="467"/>
      <c r="Z6" s="467"/>
      <c r="AA6" s="467"/>
      <c r="AB6" s="467"/>
      <c r="AC6" s="467"/>
      <c r="AD6" s="467"/>
      <c r="AE6" s="467"/>
      <c r="AF6" s="467"/>
    </row>
    <row r="7" spans="1:32" s="362" customFormat="1" x14ac:dyDescent="0.25">
      <c r="A7" s="467"/>
      <c r="B7" s="467"/>
      <c r="C7" s="467"/>
      <c r="D7" s="467"/>
      <c r="E7" s="467"/>
      <c r="F7" s="467"/>
      <c r="G7" s="467"/>
      <c r="H7" s="467"/>
      <c r="I7" s="467"/>
      <c r="J7" s="467"/>
      <c r="K7" s="467"/>
      <c r="L7" s="467"/>
      <c r="M7" s="467"/>
      <c r="N7" s="467"/>
      <c r="O7" s="467"/>
      <c r="P7" s="467"/>
      <c r="Q7" s="467"/>
      <c r="R7" s="467"/>
      <c r="S7" s="467"/>
      <c r="T7" s="467"/>
      <c r="U7" s="467"/>
      <c r="V7" s="467"/>
      <c r="W7" s="467"/>
      <c r="X7" s="467"/>
      <c r="Y7" s="467"/>
      <c r="Z7" s="467"/>
      <c r="AA7" s="467"/>
      <c r="AB7" s="467"/>
      <c r="AC7" s="467"/>
      <c r="AD7" s="467"/>
      <c r="AE7" s="467"/>
      <c r="AF7" s="467"/>
    </row>
    <row r="8" spans="1:32" s="362" customFormat="1" x14ac:dyDescent="0.25">
      <c r="A8" s="467"/>
      <c r="B8" s="467"/>
      <c r="C8" s="467"/>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row>
    <row r="9" spans="1:32" s="362" customFormat="1" x14ac:dyDescent="0.25">
      <c r="A9" s="467"/>
      <c r="B9" s="467"/>
      <c r="C9" s="467"/>
      <c r="D9" s="467"/>
      <c r="E9" s="467"/>
      <c r="F9" s="467"/>
      <c r="G9" s="467"/>
      <c r="H9" s="467"/>
      <c r="I9" s="467"/>
      <c r="J9" s="467"/>
      <c r="K9" s="467"/>
      <c r="L9" s="467"/>
      <c r="M9" s="467"/>
      <c r="N9" s="467"/>
      <c r="O9" s="467"/>
      <c r="P9" s="467"/>
      <c r="Q9" s="467"/>
      <c r="R9" s="467"/>
      <c r="S9" s="467"/>
      <c r="T9" s="467"/>
      <c r="U9" s="467"/>
      <c r="V9" s="467"/>
      <c r="W9" s="467"/>
      <c r="X9" s="467"/>
      <c r="Y9" s="467"/>
      <c r="Z9" s="467"/>
      <c r="AA9" s="467"/>
      <c r="AB9" s="467"/>
      <c r="AC9" s="467"/>
      <c r="AD9" s="467"/>
      <c r="AE9" s="467"/>
      <c r="AF9" s="467"/>
    </row>
    <row r="10" spans="1:32" s="362" customFormat="1" x14ac:dyDescent="0.25">
      <c r="A10" s="467"/>
      <c r="B10" s="467"/>
      <c r="C10" s="467"/>
      <c r="D10" s="467"/>
      <c r="E10" s="467"/>
      <c r="F10" s="467"/>
      <c r="G10" s="467"/>
      <c r="H10" s="467"/>
      <c r="I10" s="467"/>
      <c r="J10" s="467"/>
      <c r="K10" s="467"/>
      <c r="L10" s="467"/>
      <c r="M10" s="467"/>
      <c r="N10" s="467"/>
      <c r="O10" s="467"/>
      <c r="P10" s="467"/>
      <c r="Q10" s="467"/>
      <c r="R10" s="467"/>
      <c r="S10" s="467"/>
      <c r="T10" s="467"/>
      <c r="U10" s="467"/>
      <c r="V10" s="467"/>
      <c r="W10" s="467"/>
      <c r="X10" s="467"/>
      <c r="Y10" s="467"/>
      <c r="Z10" s="467"/>
      <c r="AA10" s="467"/>
      <c r="AB10" s="467"/>
      <c r="AC10" s="467"/>
      <c r="AD10" s="467"/>
      <c r="AE10" s="467"/>
      <c r="AF10" s="467"/>
    </row>
    <row r="11" spans="1:32" s="362" customFormat="1" x14ac:dyDescent="0.25">
      <c r="A11" s="467"/>
      <c r="B11" s="467"/>
      <c r="C11" s="467"/>
      <c r="D11" s="467"/>
      <c r="E11" s="467"/>
      <c r="F11" s="467"/>
      <c r="G11" s="467"/>
      <c r="H11" s="467"/>
      <c r="I11" s="467"/>
      <c r="J11" s="467"/>
      <c r="K11" s="467"/>
      <c r="L11" s="467"/>
      <c r="M11" s="467"/>
      <c r="N11" s="467"/>
      <c r="O11" s="467"/>
      <c r="P11" s="467"/>
      <c r="Q11" s="467"/>
      <c r="R11" s="467"/>
      <c r="S11" s="467"/>
      <c r="T11" s="467"/>
      <c r="U11" s="467"/>
      <c r="V11" s="467"/>
      <c r="W11" s="467"/>
      <c r="X11" s="467"/>
      <c r="Y11" s="467"/>
      <c r="Z11" s="467"/>
      <c r="AA11" s="467"/>
      <c r="AB11" s="467"/>
      <c r="AC11" s="467"/>
      <c r="AD11" s="467"/>
      <c r="AE11" s="467"/>
      <c r="AF11" s="467"/>
    </row>
    <row r="12" spans="1:32" s="362" customFormat="1" x14ac:dyDescent="0.25">
      <c r="A12" s="467"/>
      <c r="B12" s="467"/>
      <c r="C12" s="467"/>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row>
    <row r="13" spans="1:32" s="362" customFormat="1" x14ac:dyDescent="0.25">
      <c r="A13" s="467"/>
      <c r="B13" s="467"/>
      <c r="C13" s="467"/>
      <c r="D13" s="467"/>
      <c r="E13" s="467"/>
      <c r="F13" s="467"/>
      <c r="G13" s="467"/>
      <c r="H13" s="467"/>
      <c r="I13" s="467"/>
      <c r="J13" s="467"/>
      <c r="K13" s="467"/>
      <c r="L13" s="467"/>
      <c r="M13" s="467"/>
      <c r="N13" s="467"/>
      <c r="O13" s="467"/>
      <c r="P13" s="467"/>
      <c r="Q13" s="467"/>
      <c r="R13" s="467"/>
      <c r="S13" s="467"/>
      <c r="T13" s="467"/>
      <c r="U13" s="467"/>
      <c r="V13" s="467"/>
      <c r="W13" s="467"/>
      <c r="X13" s="467"/>
      <c r="Y13" s="467"/>
      <c r="Z13" s="467"/>
      <c r="AA13" s="467"/>
      <c r="AB13" s="467"/>
      <c r="AC13" s="467"/>
      <c r="AD13" s="467"/>
      <c r="AE13" s="467"/>
      <c r="AF13" s="467"/>
    </row>
    <row r="14" spans="1:32" s="362" customFormat="1" x14ac:dyDescent="0.25">
      <c r="A14" s="467"/>
      <c r="B14" s="467"/>
      <c r="C14" s="467"/>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row>
    <row r="15" spans="1:32" s="362" customFormat="1" x14ac:dyDescent="0.25">
      <c r="A15" s="467"/>
      <c r="B15" s="467"/>
      <c r="C15" s="467"/>
      <c r="D15" s="467"/>
      <c r="E15" s="467"/>
      <c r="F15" s="467"/>
      <c r="G15" s="467"/>
      <c r="H15" s="467"/>
      <c r="I15" s="467"/>
      <c r="J15" s="467"/>
      <c r="K15" s="467"/>
      <c r="L15" s="467"/>
      <c r="M15" s="467"/>
      <c r="N15" s="467"/>
      <c r="O15" s="467"/>
      <c r="P15" s="467"/>
      <c r="Q15" s="467"/>
      <c r="R15" s="467"/>
      <c r="S15" s="467"/>
      <c r="T15" s="467"/>
      <c r="U15" s="467"/>
      <c r="V15" s="467"/>
      <c r="W15" s="467"/>
      <c r="X15" s="467"/>
      <c r="Y15" s="467"/>
      <c r="Z15" s="467"/>
      <c r="AA15" s="467"/>
      <c r="AB15" s="467"/>
      <c r="AC15" s="467"/>
      <c r="AD15" s="467"/>
      <c r="AE15" s="467"/>
      <c r="AF15" s="467"/>
    </row>
    <row r="16" spans="1:32" s="362" customFormat="1" x14ac:dyDescent="0.25">
      <c r="A16" s="467"/>
      <c r="B16" s="467"/>
      <c r="C16" s="467"/>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row>
    <row r="17" spans="1:32" s="362" customFormat="1" x14ac:dyDescent="0.25">
      <c r="A17" s="467"/>
      <c r="B17" s="467"/>
      <c r="C17" s="467"/>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467"/>
      <c r="AB17" s="467"/>
      <c r="AC17" s="467"/>
      <c r="AD17" s="467"/>
      <c r="AE17" s="467"/>
      <c r="AF17" s="467"/>
    </row>
    <row r="18" spans="1:32" s="362" customFormat="1" x14ac:dyDescent="0.25">
      <c r="A18" s="467"/>
      <c r="B18" s="467"/>
      <c r="C18" s="467"/>
      <c r="D18" s="467"/>
      <c r="E18" s="467"/>
      <c r="F18" s="467"/>
      <c r="G18" s="467"/>
      <c r="H18" s="467"/>
      <c r="I18" s="467"/>
      <c r="J18" s="467"/>
      <c r="K18" s="467"/>
      <c r="L18" s="467"/>
      <c r="M18" s="467"/>
      <c r="N18" s="467"/>
      <c r="O18" s="467"/>
      <c r="P18" s="467"/>
      <c r="Q18" s="467"/>
      <c r="R18" s="467"/>
      <c r="S18" s="467"/>
      <c r="T18" s="467"/>
      <c r="U18" s="467"/>
      <c r="V18" s="467"/>
      <c r="W18" s="467"/>
      <c r="X18" s="467"/>
      <c r="Y18" s="467"/>
      <c r="Z18" s="467"/>
      <c r="AA18" s="467"/>
      <c r="AB18" s="467"/>
      <c r="AC18" s="467"/>
      <c r="AD18" s="467"/>
      <c r="AE18" s="467"/>
      <c r="AF18" s="467"/>
    </row>
    <row r="19" spans="1:32" s="362" customFormat="1" x14ac:dyDescent="0.25">
      <c r="A19" s="467"/>
      <c r="B19" s="467"/>
      <c r="C19" s="467"/>
      <c r="D19" s="467"/>
      <c r="E19" s="467"/>
      <c r="F19" s="467"/>
      <c r="G19" s="467"/>
      <c r="H19" s="467"/>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row>
    <row r="20" spans="1:32" s="362" customFormat="1" x14ac:dyDescent="0.25">
      <c r="A20" s="467"/>
      <c r="B20" s="467"/>
      <c r="C20" s="467"/>
      <c r="D20" s="467"/>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row>
    <row r="21" spans="1:32" s="362" customFormat="1" x14ac:dyDescent="0.25">
      <c r="A21" s="467"/>
      <c r="B21" s="467"/>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row>
    <row r="22" spans="1:32" s="362" customFormat="1" x14ac:dyDescent="0.25">
      <c r="A22" s="467"/>
      <c r="B22" s="467"/>
      <c r="C22" s="467"/>
      <c r="D22" s="467"/>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7"/>
    </row>
    <row r="23" spans="1:32" s="362" customFormat="1" x14ac:dyDescent="0.25">
      <c r="A23" s="457" t="str">
        <f>+HLOOKUP(Introduction!$G$4,nametranslations,34,FALSE)</f>
        <v>Source: WHO/UNICEF JMP (2026)</v>
      </c>
    </row>
    <row r="24" spans="1:32" s="362" customFormat="1" x14ac:dyDescent="0.25">
      <c r="A24" s="468"/>
    </row>
    <row r="25" spans="1:32" s="362" customFormat="1" x14ac:dyDescent="0.25">
      <c r="A25" s="469"/>
      <c r="B25" s="469"/>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row>
    <row r="26" spans="1:32" s="362" customFormat="1" x14ac:dyDescent="0.25">
      <c r="A26" s="469"/>
      <c r="B26" s="469"/>
      <c r="C26" s="469"/>
      <c r="D26" s="469"/>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69"/>
    </row>
    <row r="27" spans="1:32" s="362" customFormat="1" x14ac:dyDescent="0.25">
      <c r="A27" s="469"/>
      <c r="B27" s="469"/>
      <c r="C27" s="469"/>
      <c r="D27" s="469"/>
      <c r="E27" s="469"/>
      <c r="F27" s="469"/>
      <c r="G27" s="469"/>
      <c r="H27" s="469"/>
      <c r="I27" s="469"/>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row>
    <row r="28" spans="1:32" s="362" customFormat="1" x14ac:dyDescent="0.25">
      <c r="A28" s="469"/>
      <c r="B28" s="469"/>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row>
    <row r="29" spans="1:32" s="362" customFormat="1" x14ac:dyDescent="0.25">
      <c r="A29" s="469"/>
      <c r="B29" s="469"/>
      <c r="C29" s="469"/>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69"/>
      <c r="AE29" s="469"/>
      <c r="AF29" s="469"/>
    </row>
    <row r="30" spans="1:32" s="362" customFormat="1" x14ac:dyDescent="0.25">
      <c r="A30" s="469"/>
      <c r="B30" s="469"/>
      <c r="C30" s="469"/>
      <c r="D30" s="469"/>
      <c r="E30" s="469"/>
      <c r="F30" s="469"/>
      <c r="G30" s="469"/>
      <c r="H30" s="469"/>
      <c r="I30" s="469"/>
      <c r="J30" s="469"/>
      <c r="K30" s="469"/>
      <c r="L30" s="469"/>
      <c r="M30" s="469"/>
      <c r="N30" s="469"/>
      <c r="O30" s="469"/>
      <c r="P30" s="469"/>
      <c r="Q30" s="469"/>
      <c r="R30" s="469"/>
      <c r="S30" s="469"/>
      <c r="T30" s="469"/>
      <c r="U30" s="469"/>
      <c r="V30" s="469"/>
      <c r="W30" s="469"/>
      <c r="X30" s="469"/>
      <c r="Y30" s="469"/>
      <c r="Z30" s="469"/>
      <c r="AA30" s="469"/>
      <c r="AB30" s="469"/>
      <c r="AC30" s="469"/>
      <c r="AD30" s="469"/>
      <c r="AE30" s="469"/>
      <c r="AF30" s="469"/>
    </row>
    <row r="31" spans="1:32" s="362" customFormat="1" x14ac:dyDescent="0.25">
      <c r="A31" s="469"/>
      <c r="B31" s="469"/>
      <c r="C31" s="469"/>
      <c r="D31" s="469"/>
      <c r="E31" s="469"/>
      <c r="F31" s="469"/>
      <c r="G31" s="469"/>
      <c r="H31" s="469"/>
      <c r="I31" s="469"/>
      <c r="J31" s="469"/>
      <c r="K31" s="469"/>
      <c r="L31" s="469"/>
      <c r="M31" s="469"/>
      <c r="N31" s="469"/>
      <c r="O31" s="469"/>
      <c r="P31" s="469"/>
      <c r="Q31" s="469"/>
      <c r="R31" s="469"/>
      <c r="S31" s="469"/>
      <c r="T31" s="469"/>
      <c r="U31" s="469"/>
      <c r="V31" s="469"/>
      <c r="W31" s="469"/>
      <c r="X31" s="469"/>
      <c r="Y31" s="469"/>
      <c r="Z31" s="469"/>
      <c r="AA31" s="469"/>
      <c r="AB31" s="469"/>
      <c r="AC31" s="469"/>
      <c r="AD31" s="469"/>
      <c r="AE31" s="469"/>
      <c r="AF31" s="469"/>
    </row>
    <row r="32" spans="1:32" s="362" customFormat="1" x14ac:dyDescent="0.25">
      <c r="A32" s="469"/>
      <c r="B32" s="469"/>
      <c r="C32" s="469"/>
      <c r="D32" s="469"/>
      <c r="E32" s="469"/>
      <c r="F32" s="469"/>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row>
    <row r="33" spans="1:32" s="362" customFormat="1" x14ac:dyDescent="0.25">
      <c r="A33" s="469"/>
      <c r="B33" s="469"/>
      <c r="C33" s="469"/>
      <c r="D33" s="469"/>
      <c r="E33" s="469"/>
      <c r="F33" s="469"/>
      <c r="G33" s="469"/>
      <c r="H33" s="469"/>
      <c r="I33" s="469"/>
      <c r="J33" s="469"/>
      <c r="K33" s="469"/>
      <c r="L33" s="469"/>
      <c r="M33" s="469"/>
      <c r="N33" s="469"/>
      <c r="O33" s="469"/>
      <c r="P33" s="469"/>
      <c r="Q33" s="469"/>
      <c r="R33" s="469"/>
      <c r="S33" s="469"/>
      <c r="T33" s="469"/>
      <c r="U33" s="469"/>
      <c r="V33" s="469"/>
      <c r="W33" s="469"/>
      <c r="X33" s="469"/>
      <c r="Y33" s="469"/>
      <c r="Z33" s="469"/>
      <c r="AA33" s="469"/>
      <c r="AB33" s="469"/>
      <c r="AC33" s="469"/>
      <c r="AD33" s="469"/>
      <c r="AE33" s="469"/>
      <c r="AF33" s="469"/>
    </row>
    <row r="34" spans="1:32" s="362" customFormat="1" x14ac:dyDescent="0.25">
      <c r="A34" s="469"/>
      <c r="B34" s="469"/>
      <c r="C34" s="469"/>
      <c r="D34" s="469"/>
      <c r="E34" s="469"/>
      <c r="F34" s="469"/>
      <c r="G34" s="469"/>
      <c r="H34" s="469"/>
      <c r="I34" s="469"/>
      <c r="J34" s="469"/>
      <c r="K34" s="469"/>
      <c r="L34" s="469"/>
      <c r="M34" s="469"/>
      <c r="N34" s="469"/>
      <c r="O34" s="469"/>
      <c r="P34" s="469"/>
      <c r="Q34" s="469"/>
      <c r="R34" s="469"/>
      <c r="S34" s="469"/>
      <c r="T34" s="469"/>
      <c r="U34" s="469"/>
      <c r="V34" s="469"/>
      <c r="W34" s="469"/>
      <c r="X34" s="469"/>
      <c r="Y34" s="469"/>
      <c r="Z34" s="469"/>
      <c r="AA34" s="469"/>
      <c r="AB34" s="469"/>
      <c r="AC34" s="469"/>
      <c r="AD34" s="469"/>
      <c r="AE34" s="469"/>
      <c r="AF34" s="469"/>
    </row>
    <row r="35" spans="1:32" s="362" customFormat="1" x14ac:dyDescent="0.25">
      <c r="A35" s="469"/>
      <c r="B35" s="469"/>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row>
    <row r="36" spans="1:32" s="362" customFormat="1" x14ac:dyDescent="0.25">
      <c r="A36" s="469"/>
      <c r="B36" s="469"/>
      <c r="C36" s="469"/>
      <c r="D36" s="469"/>
      <c r="E36" s="469"/>
      <c r="F36" s="469"/>
      <c r="G36" s="469"/>
      <c r="H36" s="469"/>
      <c r="I36" s="469"/>
      <c r="J36" s="469"/>
      <c r="K36" s="469"/>
      <c r="L36" s="469"/>
      <c r="M36" s="469"/>
      <c r="N36" s="469"/>
      <c r="O36" s="469"/>
      <c r="P36" s="469"/>
      <c r="Q36" s="469"/>
      <c r="R36" s="469"/>
      <c r="S36" s="469"/>
      <c r="T36" s="469"/>
      <c r="U36" s="469"/>
      <c r="V36" s="469"/>
      <c r="W36" s="469"/>
      <c r="X36" s="469"/>
      <c r="Y36" s="469"/>
      <c r="Z36" s="469"/>
      <c r="AA36" s="469"/>
      <c r="AB36" s="469"/>
      <c r="AC36" s="469"/>
      <c r="AD36" s="469"/>
      <c r="AE36" s="469"/>
      <c r="AF36" s="469"/>
    </row>
    <row r="37" spans="1:32" s="362" customFormat="1" x14ac:dyDescent="0.25">
      <c r="A37" s="469"/>
      <c r="B37" s="469"/>
      <c r="C37" s="469"/>
      <c r="D37" s="469"/>
      <c r="E37" s="469"/>
      <c r="F37" s="469"/>
      <c r="G37" s="469"/>
      <c r="H37" s="469"/>
      <c r="I37" s="469"/>
      <c r="J37" s="469"/>
      <c r="K37" s="469"/>
      <c r="L37" s="469"/>
      <c r="M37" s="469"/>
      <c r="N37" s="469"/>
      <c r="O37" s="469"/>
      <c r="P37" s="469"/>
      <c r="Q37" s="469"/>
      <c r="R37" s="469"/>
      <c r="S37" s="469"/>
      <c r="T37" s="469"/>
      <c r="U37" s="469"/>
      <c r="V37" s="469"/>
      <c r="W37" s="469"/>
      <c r="X37" s="469"/>
      <c r="Y37" s="469"/>
      <c r="Z37" s="469"/>
      <c r="AA37" s="469"/>
      <c r="AB37" s="469"/>
      <c r="AC37" s="469"/>
      <c r="AD37" s="469"/>
      <c r="AE37" s="469"/>
      <c r="AF37" s="469"/>
    </row>
    <row r="38" spans="1:32" s="362" customFormat="1" x14ac:dyDescent="0.25">
      <c r="A38" s="469"/>
      <c r="B38" s="469"/>
      <c r="C38" s="469"/>
      <c r="D38" s="469"/>
      <c r="E38" s="469"/>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row>
    <row r="39" spans="1:32" s="362" customFormat="1" x14ac:dyDescent="0.25">
      <c r="A39" s="469"/>
      <c r="B39" s="469"/>
      <c r="C39" s="469"/>
      <c r="D39" s="469"/>
      <c r="E39" s="469"/>
      <c r="F39" s="469"/>
      <c r="G39" s="469"/>
      <c r="H39" s="469"/>
      <c r="I39" s="469"/>
      <c r="J39" s="469"/>
      <c r="K39" s="469"/>
      <c r="L39" s="469"/>
      <c r="M39" s="469"/>
      <c r="N39" s="469"/>
      <c r="O39" s="469"/>
      <c r="P39" s="469"/>
      <c r="Q39" s="469"/>
      <c r="R39" s="469"/>
      <c r="S39" s="469"/>
      <c r="T39" s="469"/>
      <c r="U39" s="469"/>
      <c r="V39" s="469"/>
      <c r="W39" s="469"/>
      <c r="X39" s="469"/>
      <c r="Y39" s="469"/>
      <c r="Z39" s="469"/>
      <c r="AA39" s="469"/>
      <c r="AB39" s="469"/>
      <c r="AC39" s="469"/>
      <c r="AD39" s="469"/>
      <c r="AE39" s="469"/>
      <c r="AF39" s="469"/>
    </row>
    <row r="40" spans="1:32" s="362" customFormat="1" x14ac:dyDescent="0.25">
      <c r="A40" s="469"/>
      <c r="B40" s="469"/>
      <c r="C40" s="469"/>
      <c r="D40" s="469"/>
      <c r="E40" s="469"/>
      <c r="F40" s="469"/>
      <c r="G40" s="469"/>
      <c r="H40" s="469"/>
      <c r="I40" s="469"/>
      <c r="J40" s="469"/>
      <c r="K40" s="469"/>
      <c r="L40" s="469"/>
      <c r="M40" s="469"/>
      <c r="N40" s="469"/>
      <c r="O40" s="469"/>
      <c r="P40" s="469"/>
      <c r="Q40" s="469"/>
      <c r="R40" s="469"/>
      <c r="S40" s="469"/>
      <c r="T40" s="469"/>
      <c r="U40" s="469"/>
      <c r="V40" s="469"/>
      <c r="W40" s="469"/>
      <c r="X40" s="469"/>
      <c r="Y40" s="469"/>
      <c r="Z40" s="469"/>
      <c r="AA40" s="469"/>
      <c r="AB40" s="469"/>
      <c r="AC40" s="469"/>
      <c r="AD40" s="469"/>
      <c r="AE40" s="469"/>
      <c r="AF40" s="469"/>
    </row>
    <row r="41" spans="1:32" s="362" customFormat="1" x14ac:dyDescent="0.25">
      <c r="A41" s="469"/>
      <c r="B41" s="469"/>
      <c r="C41" s="469"/>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row>
    <row r="42" spans="1:32" s="362" customFormat="1" x14ac:dyDescent="0.25">
      <c r="A42" s="469"/>
      <c r="B42" s="469"/>
      <c r="C42" s="469"/>
      <c r="D42" s="469"/>
      <c r="E42" s="469"/>
      <c r="F42" s="469"/>
      <c r="G42" s="469"/>
      <c r="H42" s="469"/>
      <c r="I42" s="469"/>
      <c r="J42" s="469"/>
      <c r="K42" s="469"/>
      <c r="L42" s="469"/>
      <c r="M42" s="469"/>
      <c r="N42" s="469"/>
      <c r="O42" s="469"/>
      <c r="P42" s="469"/>
      <c r="Q42" s="469"/>
      <c r="R42" s="469"/>
      <c r="S42" s="469"/>
      <c r="T42" s="469"/>
      <c r="U42" s="469"/>
      <c r="V42" s="469"/>
      <c r="W42" s="469"/>
      <c r="X42" s="469"/>
      <c r="Y42" s="469"/>
      <c r="Z42" s="469"/>
      <c r="AA42" s="469"/>
      <c r="AB42" s="469"/>
      <c r="AC42" s="469"/>
      <c r="AD42" s="469"/>
      <c r="AE42" s="469"/>
      <c r="AF42" s="469"/>
    </row>
    <row r="43" spans="1:32" s="362" customFormat="1" x14ac:dyDescent="0.25">
      <c r="A43" s="469"/>
      <c r="B43" s="469"/>
      <c r="C43" s="469"/>
      <c r="D43" s="469"/>
      <c r="E43" s="469"/>
      <c r="F43" s="469"/>
      <c r="G43" s="469"/>
      <c r="H43" s="469"/>
      <c r="I43" s="469"/>
      <c r="J43" s="469"/>
      <c r="K43" s="469"/>
      <c r="L43" s="469"/>
      <c r="M43" s="469"/>
      <c r="N43" s="469"/>
      <c r="O43" s="469"/>
      <c r="P43" s="469"/>
      <c r="Q43" s="469"/>
      <c r="R43" s="469"/>
      <c r="S43" s="469"/>
      <c r="T43" s="469"/>
      <c r="U43" s="469"/>
      <c r="V43" s="469"/>
      <c r="W43" s="469"/>
      <c r="X43" s="469"/>
      <c r="Y43" s="469"/>
      <c r="Z43" s="469"/>
      <c r="AA43" s="469"/>
      <c r="AB43" s="469"/>
      <c r="AC43" s="469"/>
      <c r="AD43" s="469"/>
      <c r="AE43" s="469"/>
      <c r="AF43" s="469"/>
    </row>
    <row r="44" spans="1:32" s="362" customFormat="1" x14ac:dyDescent="0.25">
      <c r="A44" s="457" t="str">
        <f>+HLOOKUP(Introduction!$G$4,nametranslations,34,FALSE)</f>
        <v>Source: WHO/UNICEF JMP (2026)</v>
      </c>
      <c r="B44" s="468"/>
    </row>
    <row r="45" spans="1:32" s="362" customFormat="1" x14ac:dyDescent="0.25"/>
    <row r="46" spans="1:32" s="362" customFormat="1" x14ac:dyDescent="0.25">
      <c r="A46" s="470"/>
      <c r="B46" s="470"/>
      <c r="C46" s="470"/>
      <c r="D46" s="470"/>
      <c r="E46" s="470"/>
      <c r="F46" s="470"/>
      <c r="G46" s="470"/>
      <c r="H46" s="470"/>
      <c r="I46" s="470"/>
      <c r="J46" s="470"/>
      <c r="K46" s="470"/>
      <c r="L46" s="470"/>
      <c r="M46" s="470"/>
      <c r="N46" s="470"/>
      <c r="O46" s="470"/>
      <c r="P46" s="470"/>
      <c r="Q46" s="470"/>
      <c r="R46" s="470"/>
      <c r="S46" s="470"/>
      <c r="T46" s="470"/>
      <c r="U46" s="470"/>
      <c r="V46" s="470"/>
      <c r="W46" s="470"/>
      <c r="X46" s="470"/>
      <c r="Y46" s="470"/>
      <c r="Z46" s="470"/>
      <c r="AA46" s="470"/>
      <c r="AB46" s="470"/>
      <c r="AC46" s="470"/>
      <c r="AD46" s="470"/>
      <c r="AE46" s="470"/>
      <c r="AF46" s="470"/>
    </row>
    <row r="47" spans="1:32" s="362" customFormat="1" x14ac:dyDescent="0.25">
      <c r="A47" s="470"/>
      <c r="B47" s="470"/>
      <c r="C47" s="470"/>
      <c r="D47" s="470"/>
      <c r="E47" s="470"/>
      <c r="F47" s="470"/>
      <c r="G47" s="470"/>
      <c r="H47" s="470"/>
      <c r="I47" s="470"/>
      <c r="J47" s="470"/>
      <c r="K47" s="470"/>
      <c r="L47" s="470"/>
      <c r="M47" s="470"/>
      <c r="N47" s="470"/>
      <c r="O47" s="470"/>
      <c r="P47" s="470"/>
      <c r="Q47" s="470"/>
      <c r="R47" s="470"/>
      <c r="S47" s="470"/>
      <c r="T47" s="470"/>
      <c r="U47" s="470"/>
      <c r="V47" s="470"/>
      <c r="W47" s="470"/>
      <c r="X47" s="470"/>
      <c r="Y47" s="470"/>
      <c r="Z47" s="470"/>
      <c r="AA47" s="470"/>
      <c r="AB47" s="470"/>
      <c r="AC47" s="470"/>
      <c r="AD47" s="470"/>
      <c r="AE47" s="470"/>
      <c r="AF47" s="470"/>
    </row>
    <row r="48" spans="1:32" s="362" customFormat="1" x14ac:dyDescent="0.25">
      <c r="A48" s="470"/>
      <c r="B48" s="470"/>
      <c r="C48" s="470"/>
      <c r="D48" s="470"/>
      <c r="E48" s="470"/>
      <c r="F48" s="470"/>
      <c r="G48" s="470"/>
      <c r="H48" s="470"/>
      <c r="I48" s="470"/>
      <c r="J48" s="470"/>
      <c r="K48" s="470"/>
      <c r="L48" s="470"/>
      <c r="M48" s="470"/>
      <c r="N48" s="470"/>
      <c r="O48" s="470"/>
      <c r="P48" s="470"/>
      <c r="Q48" s="470"/>
      <c r="R48" s="470"/>
      <c r="S48" s="470"/>
      <c r="T48" s="470"/>
      <c r="U48" s="470"/>
      <c r="V48" s="470"/>
      <c r="W48" s="470"/>
      <c r="X48" s="470"/>
      <c r="Y48" s="470"/>
      <c r="Z48" s="470"/>
      <c r="AA48" s="470"/>
      <c r="AB48" s="470"/>
      <c r="AC48" s="470"/>
      <c r="AD48" s="470"/>
      <c r="AE48" s="470"/>
      <c r="AF48" s="470"/>
    </row>
    <row r="49" spans="1:32" s="362" customFormat="1" x14ac:dyDescent="0.25">
      <c r="A49" s="470"/>
      <c r="B49" s="470"/>
      <c r="C49" s="470"/>
      <c r="D49" s="470"/>
      <c r="E49" s="470"/>
      <c r="F49" s="470"/>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row>
    <row r="50" spans="1:32" s="362" customFormat="1" x14ac:dyDescent="0.25">
      <c r="A50" s="470"/>
      <c r="B50" s="470"/>
      <c r="C50" s="470"/>
      <c r="D50" s="470"/>
      <c r="E50" s="470"/>
      <c r="F50" s="470"/>
      <c r="G50" s="470"/>
      <c r="H50" s="470"/>
      <c r="I50" s="470"/>
      <c r="J50" s="470"/>
      <c r="K50" s="470"/>
      <c r="L50" s="470"/>
      <c r="M50" s="470"/>
      <c r="N50" s="470"/>
      <c r="O50" s="470"/>
      <c r="P50" s="470"/>
      <c r="Q50" s="470"/>
      <c r="R50" s="470"/>
      <c r="S50" s="470"/>
      <c r="T50" s="470"/>
      <c r="U50" s="470"/>
      <c r="V50" s="470"/>
      <c r="W50" s="470"/>
      <c r="X50" s="470"/>
      <c r="Y50" s="470"/>
      <c r="Z50" s="470"/>
      <c r="AA50" s="470"/>
      <c r="AB50" s="470"/>
      <c r="AC50" s="470"/>
      <c r="AD50" s="470"/>
      <c r="AE50" s="470"/>
      <c r="AF50" s="470"/>
    </row>
    <row r="51" spans="1:32" s="362" customFormat="1" x14ac:dyDescent="0.25">
      <c r="A51" s="470"/>
      <c r="B51" s="470"/>
      <c r="C51" s="470"/>
      <c r="D51" s="470"/>
      <c r="E51" s="470"/>
      <c r="F51" s="470"/>
      <c r="G51" s="470"/>
      <c r="H51" s="470"/>
      <c r="I51" s="470"/>
      <c r="J51" s="470"/>
      <c r="K51" s="470"/>
      <c r="L51" s="470"/>
      <c r="M51" s="470"/>
      <c r="N51" s="470"/>
      <c r="O51" s="470"/>
      <c r="P51" s="470"/>
      <c r="Q51" s="470"/>
      <c r="R51" s="470"/>
      <c r="S51" s="470"/>
      <c r="T51" s="470"/>
      <c r="U51" s="470"/>
      <c r="V51" s="470"/>
      <c r="W51" s="470"/>
      <c r="X51" s="470"/>
      <c r="Y51" s="470"/>
      <c r="Z51" s="470"/>
      <c r="AA51" s="470"/>
      <c r="AB51" s="470"/>
      <c r="AC51" s="470"/>
      <c r="AD51" s="470"/>
      <c r="AE51" s="470"/>
      <c r="AF51" s="470"/>
    </row>
    <row r="52" spans="1:32" s="362" customFormat="1" x14ac:dyDescent="0.25">
      <c r="A52" s="470"/>
      <c r="B52" s="470"/>
      <c r="C52" s="470"/>
      <c r="D52" s="470"/>
      <c r="E52" s="470"/>
      <c r="F52" s="470"/>
      <c r="G52" s="470"/>
      <c r="H52" s="470"/>
      <c r="I52" s="470"/>
      <c r="J52" s="470"/>
      <c r="K52" s="470"/>
      <c r="L52" s="470"/>
      <c r="M52" s="470"/>
      <c r="N52" s="470"/>
      <c r="O52" s="470"/>
      <c r="P52" s="470"/>
      <c r="Q52" s="470"/>
      <c r="R52" s="470"/>
      <c r="S52" s="470"/>
      <c r="T52" s="470"/>
      <c r="U52" s="470"/>
      <c r="V52" s="470"/>
      <c r="W52" s="470"/>
      <c r="X52" s="470"/>
      <c r="Y52" s="470"/>
      <c r="Z52" s="470"/>
      <c r="AA52" s="470"/>
      <c r="AB52" s="470"/>
      <c r="AC52" s="470"/>
      <c r="AD52" s="470"/>
      <c r="AE52" s="470"/>
      <c r="AF52" s="470"/>
    </row>
    <row r="53" spans="1:32" s="362" customFormat="1" x14ac:dyDescent="0.25">
      <c r="A53" s="470"/>
      <c r="B53" s="470"/>
      <c r="C53" s="470"/>
      <c r="D53" s="470"/>
      <c r="E53" s="470"/>
      <c r="F53" s="470"/>
      <c r="G53" s="470"/>
      <c r="H53" s="470"/>
      <c r="I53" s="470"/>
      <c r="J53" s="470"/>
      <c r="K53" s="470"/>
      <c r="L53" s="470"/>
      <c r="M53" s="470"/>
      <c r="N53" s="470"/>
      <c r="O53" s="470"/>
      <c r="P53" s="470"/>
      <c r="Q53" s="470"/>
      <c r="R53" s="470"/>
      <c r="S53" s="470"/>
      <c r="T53" s="470"/>
      <c r="U53" s="470"/>
      <c r="V53" s="470"/>
      <c r="W53" s="470"/>
      <c r="X53" s="470"/>
      <c r="Y53" s="470"/>
      <c r="Z53" s="470"/>
      <c r="AA53" s="470"/>
      <c r="AB53" s="470"/>
      <c r="AC53" s="470"/>
      <c r="AD53" s="470"/>
      <c r="AE53" s="470"/>
      <c r="AF53" s="470"/>
    </row>
    <row r="54" spans="1:32" s="362" customFormat="1" x14ac:dyDescent="0.25">
      <c r="A54" s="470"/>
      <c r="B54" s="470"/>
      <c r="C54" s="470"/>
      <c r="D54" s="470"/>
      <c r="E54" s="470"/>
      <c r="F54" s="470"/>
      <c r="G54" s="470"/>
      <c r="H54" s="470"/>
      <c r="I54" s="470"/>
      <c r="J54" s="470"/>
      <c r="K54" s="470"/>
      <c r="L54" s="470"/>
      <c r="M54" s="470"/>
      <c r="N54" s="470"/>
      <c r="O54" s="470"/>
      <c r="P54" s="470"/>
      <c r="Q54" s="470"/>
      <c r="R54" s="470"/>
      <c r="S54" s="470"/>
      <c r="T54" s="470"/>
      <c r="U54" s="470"/>
      <c r="V54" s="470"/>
      <c r="W54" s="470"/>
      <c r="X54" s="470"/>
      <c r="Y54" s="470"/>
      <c r="Z54" s="470"/>
      <c r="AA54" s="470"/>
      <c r="AB54" s="470"/>
      <c r="AC54" s="470"/>
      <c r="AD54" s="470"/>
      <c r="AE54" s="470"/>
      <c r="AF54" s="470"/>
    </row>
    <row r="55" spans="1:32" s="362" customFormat="1" x14ac:dyDescent="0.25">
      <c r="A55" s="470"/>
      <c r="B55" s="470"/>
      <c r="C55" s="470"/>
      <c r="D55" s="470"/>
      <c r="E55" s="470"/>
      <c r="F55" s="470"/>
      <c r="G55" s="470"/>
      <c r="H55" s="470"/>
      <c r="I55" s="470"/>
      <c r="J55" s="470"/>
      <c r="K55" s="470"/>
      <c r="L55" s="470"/>
      <c r="M55" s="470"/>
      <c r="N55" s="470"/>
      <c r="O55" s="470"/>
      <c r="P55" s="470"/>
      <c r="Q55" s="470"/>
      <c r="R55" s="470"/>
      <c r="S55" s="470"/>
      <c r="T55" s="470"/>
      <c r="U55" s="470"/>
      <c r="V55" s="470"/>
      <c r="W55" s="470"/>
      <c r="X55" s="470"/>
      <c r="Y55" s="470"/>
      <c r="Z55" s="470"/>
      <c r="AA55" s="470"/>
      <c r="AB55" s="470"/>
      <c r="AC55" s="470"/>
      <c r="AD55" s="470"/>
      <c r="AE55" s="470"/>
      <c r="AF55" s="470"/>
    </row>
    <row r="56" spans="1:32" s="362" customFormat="1" x14ac:dyDescent="0.25">
      <c r="A56" s="470"/>
      <c r="B56" s="470"/>
      <c r="C56" s="470"/>
      <c r="D56" s="470"/>
      <c r="E56" s="470"/>
      <c r="F56" s="470"/>
      <c r="G56" s="470"/>
      <c r="H56" s="470"/>
      <c r="I56" s="470"/>
      <c r="J56" s="470"/>
      <c r="K56" s="470"/>
      <c r="L56" s="470"/>
      <c r="M56" s="470"/>
      <c r="N56" s="470"/>
      <c r="O56" s="470"/>
      <c r="P56" s="470"/>
      <c r="Q56" s="470"/>
      <c r="R56" s="470"/>
      <c r="S56" s="470"/>
      <c r="T56" s="470"/>
      <c r="U56" s="470"/>
      <c r="V56" s="470"/>
      <c r="W56" s="470"/>
      <c r="X56" s="470"/>
      <c r="Y56" s="470"/>
      <c r="Z56" s="470"/>
      <c r="AA56" s="470"/>
      <c r="AB56" s="470"/>
      <c r="AC56" s="470"/>
      <c r="AD56" s="470"/>
      <c r="AE56" s="470"/>
      <c r="AF56" s="470"/>
    </row>
    <row r="57" spans="1:32" s="362" customFormat="1" x14ac:dyDescent="0.25">
      <c r="A57" s="470"/>
      <c r="B57" s="470"/>
      <c r="C57" s="470"/>
      <c r="D57" s="470"/>
      <c r="E57" s="470"/>
      <c r="F57" s="470"/>
      <c r="G57" s="470"/>
      <c r="H57" s="470"/>
      <c r="I57" s="470"/>
      <c r="J57" s="470"/>
      <c r="K57" s="470"/>
      <c r="L57" s="470"/>
      <c r="M57" s="470"/>
      <c r="N57" s="470"/>
      <c r="O57" s="470"/>
      <c r="P57" s="470"/>
      <c r="Q57" s="470"/>
      <c r="R57" s="470"/>
      <c r="S57" s="470"/>
      <c r="T57" s="470"/>
      <c r="U57" s="470"/>
      <c r="V57" s="470"/>
      <c r="W57" s="470"/>
      <c r="X57" s="470"/>
      <c r="Y57" s="470"/>
      <c r="Z57" s="470"/>
      <c r="AA57" s="470"/>
      <c r="AB57" s="470"/>
      <c r="AC57" s="470"/>
      <c r="AD57" s="470"/>
      <c r="AE57" s="470"/>
      <c r="AF57" s="470"/>
    </row>
    <row r="58" spans="1:32" s="362" customFormat="1" x14ac:dyDescent="0.25">
      <c r="A58" s="470"/>
      <c r="B58" s="470"/>
      <c r="C58" s="470"/>
      <c r="D58" s="470"/>
      <c r="E58" s="470"/>
      <c r="F58" s="470"/>
      <c r="G58" s="470"/>
      <c r="H58" s="470"/>
      <c r="I58" s="470"/>
      <c r="J58" s="470"/>
      <c r="K58" s="470"/>
      <c r="L58" s="470"/>
      <c r="M58" s="470"/>
      <c r="N58" s="470"/>
      <c r="O58" s="470"/>
      <c r="P58" s="470"/>
      <c r="Q58" s="470"/>
      <c r="R58" s="470"/>
      <c r="S58" s="470"/>
      <c r="T58" s="470"/>
      <c r="U58" s="470"/>
      <c r="V58" s="470"/>
      <c r="W58" s="470"/>
      <c r="X58" s="470"/>
      <c r="Y58" s="470"/>
      <c r="Z58" s="470"/>
      <c r="AA58" s="470"/>
      <c r="AB58" s="470"/>
      <c r="AC58" s="470"/>
      <c r="AD58" s="470"/>
      <c r="AE58" s="470"/>
      <c r="AF58" s="470"/>
    </row>
    <row r="59" spans="1:32" s="362" customFormat="1" x14ac:dyDescent="0.25">
      <c r="A59" s="470"/>
      <c r="B59" s="470"/>
      <c r="C59" s="470"/>
      <c r="D59" s="470"/>
      <c r="E59" s="470"/>
      <c r="F59" s="470"/>
      <c r="G59" s="470"/>
      <c r="H59" s="470"/>
      <c r="I59" s="470"/>
      <c r="J59" s="470"/>
      <c r="K59" s="470"/>
      <c r="L59" s="470"/>
      <c r="M59" s="470"/>
      <c r="N59" s="470"/>
      <c r="O59" s="470"/>
      <c r="P59" s="470"/>
      <c r="Q59" s="470"/>
      <c r="R59" s="470"/>
      <c r="S59" s="470"/>
      <c r="T59" s="470"/>
      <c r="U59" s="470"/>
      <c r="V59" s="470"/>
      <c r="W59" s="470"/>
      <c r="X59" s="470"/>
      <c r="Y59" s="470"/>
      <c r="Z59" s="470"/>
      <c r="AA59" s="470"/>
      <c r="AB59" s="470"/>
      <c r="AC59" s="470"/>
      <c r="AD59" s="470"/>
      <c r="AE59" s="470"/>
      <c r="AF59" s="470"/>
    </row>
    <row r="60" spans="1:32" s="362" customFormat="1" x14ac:dyDescent="0.25">
      <c r="A60" s="470"/>
      <c r="B60" s="470"/>
      <c r="C60" s="470"/>
      <c r="D60" s="470"/>
      <c r="E60" s="470"/>
      <c r="F60" s="470"/>
      <c r="G60" s="470"/>
      <c r="H60" s="470"/>
      <c r="I60" s="470"/>
      <c r="J60" s="470"/>
      <c r="K60" s="470"/>
      <c r="L60" s="470"/>
      <c r="M60" s="470"/>
      <c r="N60" s="470"/>
      <c r="O60" s="470"/>
      <c r="P60" s="470"/>
      <c r="Q60" s="470"/>
      <c r="R60" s="470"/>
      <c r="S60" s="470"/>
      <c r="T60" s="470"/>
      <c r="U60" s="470"/>
      <c r="V60" s="470"/>
      <c r="W60" s="470"/>
      <c r="X60" s="470"/>
      <c r="Y60" s="470"/>
      <c r="Z60" s="470"/>
      <c r="AA60" s="470"/>
      <c r="AB60" s="470"/>
      <c r="AC60" s="470"/>
      <c r="AD60" s="470"/>
      <c r="AE60" s="470"/>
      <c r="AF60" s="470"/>
    </row>
    <row r="61" spans="1:32" s="362" customFormat="1" x14ac:dyDescent="0.25">
      <c r="A61" s="470"/>
      <c r="B61" s="470"/>
      <c r="C61" s="470"/>
      <c r="D61" s="470"/>
      <c r="E61" s="470"/>
      <c r="F61" s="470"/>
      <c r="G61" s="470"/>
      <c r="H61" s="470"/>
      <c r="I61" s="470"/>
      <c r="J61" s="470"/>
      <c r="K61" s="470"/>
      <c r="L61" s="470"/>
      <c r="M61" s="470"/>
      <c r="N61" s="470"/>
      <c r="O61" s="470"/>
      <c r="P61" s="470"/>
      <c r="Q61" s="470"/>
      <c r="R61" s="470"/>
      <c r="S61" s="470"/>
      <c r="T61" s="470"/>
      <c r="U61" s="470"/>
      <c r="V61" s="470"/>
      <c r="W61" s="470"/>
      <c r="X61" s="470"/>
      <c r="Y61" s="470"/>
      <c r="Z61" s="470"/>
      <c r="AA61" s="470"/>
      <c r="AB61" s="470"/>
      <c r="AC61" s="470"/>
      <c r="AD61" s="470"/>
      <c r="AE61" s="470"/>
      <c r="AF61" s="470"/>
    </row>
    <row r="62" spans="1:32" s="362" customFormat="1" x14ac:dyDescent="0.25">
      <c r="A62" s="470"/>
      <c r="B62" s="470"/>
      <c r="C62" s="470"/>
      <c r="D62" s="470"/>
      <c r="E62" s="470"/>
      <c r="F62" s="470"/>
      <c r="G62" s="470"/>
      <c r="H62" s="470"/>
      <c r="I62" s="470"/>
      <c r="J62" s="470"/>
      <c r="K62" s="470"/>
      <c r="L62" s="470"/>
      <c r="M62" s="470"/>
      <c r="N62" s="470"/>
      <c r="O62" s="470"/>
      <c r="P62" s="470"/>
      <c r="Q62" s="470"/>
      <c r="R62" s="470"/>
      <c r="S62" s="470"/>
      <c r="T62" s="470"/>
      <c r="U62" s="470"/>
      <c r="V62" s="470"/>
      <c r="W62" s="470"/>
      <c r="X62" s="470"/>
      <c r="Y62" s="470"/>
      <c r="Z62" s="470"/>
      <c r="AA62" s="470"/>
      <c r="AB62" s="470"/>
      <c r="AC62" s="470"/>
      <c r="AD62" s="470"/>
      <c r="AE62" s="470"/>
      <c r="AF62" s="470"/>
    </row>
    <row r="63" spans="1:32" s="362" customFormat="1" x14ac:dyDescent="0.25">
      <c r="A63" s="470"/>
      <c r="B63" s="470"/>
      <c r="C63" s="470"/>
      <c r="D63" s="470"/>
      <c r="E63" s="470"/>
      <c r="F63" s="470"/>
      <c r="G63" s="470"/>
      <c r="H63" s="470"/>
      <c r="I63" s="470"/>
      <c r="J63" s="470"/>
      <c r="K63" s="470"/>
      <c r="L63" s="470"/>
      <c r="M63" s="470"/>
      <c r="N63" s="470"/>
      <c r="O63" s="470"/>
      <c r="P63" s="470"/>
      <c r="Q63" s="470"/>
      <c r="R63" s="470"/>
      <c r="S63" s="470"/>
      <c r="T63" s="470"/>
      <c r="U63" s="470"/>
      <c r="V63" s="470"/>
      <c r="W63" s="470"/>
      <c r="X63" s="470"/>
      <c r="Y63" s="470"/>
      <c r="Z63" s="470"/>
      <c r="AA63" s="470"/>
      <c r="AB63" s="470"/>
      <c r="AC63" s="470"/>
      <c r="AD63" s="470"/>
      <c r="AE63" s="470"/>
      <c r="AF63" s="470"/>
    </row>
    <row r="64" spans="1:32" s="362" customFormat="1" x14ac:dyDescent="0.25">
      <c r="A64" s="470"/>
      <c r="B64" s="470"/>
      <c r="C64" s="470"/>
      <c r="D64" s="470"/>
      <c r="E64" s="470"/>
      <c r="F64" s="470"/>
      <c r="G64" s="470"/>
      <c r="H64" s="470"/>
      <c r="I64" s="470"/>
      <c r="J64" s="470"/>
      <c r="K64" s="470"/>
      <c r="L64" s="470"/>
      <c r="M64" s="470"/>
      <c r="N64" s="470"/>
      <c r="O64" s="470"/>
      <c r="P64" s="470"/>
      <c r="Q64" s="470"/>
      <c r="R64" s="470"/>
      <c r="S64" s="470"/>
      <c r="T64" s="470"/>
      <c r="U64" s="470"/>
      <c r="V64" s="470"/>
      <c r="W64" s="470"/>
      <c r="X64" s="470"/>
      <c r="Y64" s="470"/>
      <c r="Z64" s="470"/>
      <c r="AA64" s="470"/>
      <c r="AB64" s="470"/>
      <c r="AC64" s="470"/>
      <c r="AD64" s="470"/>
      <c r="AE64" s="470"/>
      <c r="AF64" s="470"/>
    </row>
    <row r="65" spans="1:2" s="362" customFormat="1" x14ac:dyDescent="0.25">
      <c r="A65" s="457" t="str">
        <f>+HLOOKUP(Introduction!$G$4,nametranslations,34,FALSE)</f>
        <v>Source: WHO/UNICEF JMP (2026)</v>
      </c>
      <c r="B65" s="46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BB399-36AC-4369-A856-9895C5C33460}">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3" customWidth="1"/>
    <col min="2" max="2" width="9" style="363"/>
    <col min="3" max="3" width="5.8984375" style="363" customWidth="1"/>
    <col min="4" max="5" width="4.09765625" style="363" customWidth="1"/>
    <col min="6" max="6" width="3.8984375" style="363" customWidth="1"/>
    <col min="7" max="7" width="4.09765625" style="363" customWidth="1"/>
    <col min="8" max="9" width="3.8984375" style="363" customWidth="1"/>
    <col min="10" max="10" width="4.09765625" style="363" customWidth="1"/>
    <col min="11" max="12" width="3.8984375" style="363" customWidth="1"/>
    <col min="13" max="13" width="4.09765625" style="363" customWidth="1"/>
    <col min="14" max="15" width="3.8984375" style="363" customWidth="1"/>
    <col min="16" max="16" width="4.09765625" style="363" customWidth="1"/>
    <col min="17" max="18" width="3.8984375" style="363" customWidth="1"/>
    <col min="19" max="19" width="4.09765625" style="363" customWidth="1"/>
    <col min="20" max="21" width="3.8984375" style="363" customWidth="1"/>
    <col min="22" max="51" width="3.8984375" style="469" customWidth="1"/>
    <col min="52" max="69" width="3.8984375" style="470" customWidth="1"/>
    <col min="70" max="16384" width="9" style="363"/>
  </cols>
  <sheetData>
    <row r="1" spans="1:69" ht="17.399999999999999" x14ac:dyDescent="0.3">
      <c r="A1" s="471" t="str">
        <f>HLOOKUP(Introduction!$G$4,nametranslations,83,FALSE)</f>
        <v>Summary of data from national surveys and censuses</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472"/>
      <c r="AL1" s="472"/>
      <c r="AM1" s="472"/>
      <c r="AN1" s="472"/>
      <c r="AO1" s="472"/>
      <c r="AP1" s="472"/>
      <c r="AQ1" s="472"/>
      <c r="AR1" s="472"/>
      <c r="AS1" s="472"/>
      <c r="AT1" s="472"/>
      <c r="AU1" s="472"/>
      <c r="AV1" s="472"/>
      <c r="AW1" s="472"/>
      <c r="AX1" s="472"/>
      <c r="AY1" s="472"/>
      <c r="AZ1" s="472"/>
      <c r="BA1" s="472"/>
      <c r="BB1" s="472"/>
      <c r="BC1" s="472"/>
      <c r="BD1" s="472"/>
      <c r="BE1" s="472"/>
      <c r="BF1" s="472"/>
      <c r="BG1" s="472"/>
      <c r="BH1" s="472"/>
      <c r="BI1" s="472"/>
      <c r="BJ1" s="472"/>
      <c r="BK1" s="472"/>
      <c r="BL1" s="472"/>
      <c r="BM1" s="472"/>
      <c r="BN1" s="472"/>
      <c r="BO1" s="472"/>
      <c r="BP1" s="472"/>
      <c r="BQ1" s="472"/>
    </row>
    <row r="2" spans="1:69" ht="15.6" x14ac:dyDescent="0.3">
      <c r="A2" s="473"/>
      <c r="B2" s="473"/>
      <c r="C2" s="473"/>
      <c r="D2" s="474" t="str">
        <f>HLOOKUP(Introduction!$G$4,nametranslations,85,FALSE)</f>
        <v>Drinking Water</v>
      </c>
      <c r="E2" s="472"/>
      <c r="F2" s="472"/>
      <c r="G2" s="475"/>
      <c r="H2" s="472"/>
      <c r="I2" s="472"/>
      <c r="J2" s="475"/>
      <c r="K2" s="476"/>
      <c r="L2" s="476"/>
      <c r="M2" s="475"/>
      <c r="N2" s="476"/>
      <c r="O2" s="476"/>
      <c r="P2" s="475"/>
      <c r="Q2" s="476"/>
      <c r="R2" s="476"/>
      <c r="S2" s="475"/>
      <c r="T2" s="476"/>
      <c r="U2" s="476"/>
      <c r="V2" s="477" t="str">
        <f>HLOOKUP(Introduction!$G$4,nametranslations,86,FALSE)</f>
        <v>Sanitation</v>
      </c>
      <c r="W2" s="362"/>
      <c r="X2" s="476"/>
      <c r="Y2" s="476"/>
      <c r="Z2" s="476"/>
      <c r="AA2" s="478"/>
      <c r="AB2" s="476"/>
      <c r="AC2" s="476"/>
      <c r="AD2" s="476"/>
      <c r="AE2" s="476"/>
      <c r="AF2" s="478"/>
      <c r="AG2" s="476"/>
      <c r="AH2" s="476"/>
      <c r="AI2" s="476"/>
      <c r="AJ2" s="476"/>
      <c r="AK2" s="478"/>
      <c r="AL2" s="476"/>
      <c r="AM2" s="476"/>
      <c r="AN2" s="476"/>
      <c r="AO2" s="476"/>
      <c r="AP2" s="478"/>
      <c r="AQ2" s="476"/>
      <c r="AR2" s="476"/>
      <c r="AS2" s="476"/>
      <c r="AT2" s="476"/>
      <c r="AU2" s="478"/>
      <c r="AV2" s="476"/>
      <c r="AW2" s="476"/>
      <c r="AX2" s="476"/>
      <c r="AY2" s="476"/>
      <c r="AZ2" s="479" t="str">
        <f>HLOOKUP(Introduction!$G$4,nametranslations,87,FALSE)</f>
        <v>Hygiene</v>
      </c>
      <c r="BA2" s="480"/>
      <c r="BB2" s="481"/>
      <c r="BC2" s="481"/>
      <c r="BD2" s="482"/>
      <c r="BE2" s="482"/>
      <c r="BF2" s="482"/>
      <c r="BG2" s="482"/>
      <c r="BH2" s="482"/>
      <c r="BI2" s="482"/>
      <c r="BJ2" s="482"/>
      <c r="BK2" s="482"/>
      <c r="BL2" s="482"/>
      <c r="BM2" s="482"/>
      <c r="BN2" s="482"/>
      <c r="BO2" s="482"/>
      <c r="BP2" s="482"/>
      <c r="BQ2" s="482"/>
    </row>
    <row r="3" spans="1:69" ht="13.8" x14ac:dyDescent="0.25">
      <c r="A3" s="483"/>
      <c r="B3" s="472"/>
      <c r="C3" s="472"/>
      <c r="D3" s="472" t="str">
        <f>+Key!$A$24</f>
        <v>Total</v>
      </c>
      <c r="E3" s="472"/>
      <c r="F3" s="472"/>
      <c r="G3" s="472" t="str">
        <f>+Key!$A$26</f>
        <v>Urban</v>
      </c>
      <c r="I3" s="472"/>
      <c r="J3" s="472" t="str">
        <f>+Key!$A$25</f>
        <v>Rural</v>
      </c>
      <c r="L3" s="472"/>
      <c r="M3" s="472" t="str">
        <f>+Key!$A$27</f>
        <v>Pre-primary</v>
      </c>
      <c r="O3" s="472"/>
      <c r="P3" s="472" t="str">
        <f>+Key!$A$28</f>
        <v>Primary</v>
      </c>
      <c r="Q3" s="472"/>
      <c r="R3" s="472"/>
      <c r="S3" s="472" t="str">
        <f>+Key!$A$29</f>
        <v>Secondary</v>
      </c>
      <c r="U3" s="472"/>
      <c r="V3" s="472" t="str">
        <f>+Key!$A$24</f>
        <v>Total</v>
      </c>
      <c r="W3" s="472"/>
      <c r="X3" s="472"/>
      <c r="Y3" s="472" t="str">
        <f>+Key!$A$26</f>
        <v>Urban</v>
      </c>
      <c r="Z3" s="363"/>
      <c r="AA3" s="472"/>
      <c r="AB3" s="472" t="str">
        <f>+Key!$A$25</f>
        <v>Rural</v>
      </c>
      <c r="AC3" s="363"/>
      <c r="AD3" s="472"/>
      <c r="AE3" s="472" t="str">
        <f>+Key!$A$27</f>
        <v>Pre-primary</v>
      </c>
      <c r="AF3" s="363"/>
      <c r="AG3" s="472"/>
      <c r="AH3" s="472" t="str">
        <f>+Key!$A$28</f>
        <v>Primary</v>
      </c>
      <c r="AI3" s="472"/>
      <c r="AJ3" s="472"/>
      <c r="AK3" s="472" t="str">
        <f>+Key!$A$29</f>
        <v>Secondary</v>
      </c>
      <c r="AL3" s="472"/>
      <c r="AM3" s="472"/>
      <c r="AN3" s="472"/>
      <c r="AO3" s="472"/>
      <c r="AP3" s="472" t="s">
        <v>17</v>
      </c>
      <c r="AQ3" s="472"/>
      <c r="AR3" s="472"/>
      <c r="AS3" s="472"/>
      <c r="AT3" s="472"/>
      <c r="AU3" s="472" t="s">
        <v>18</v>
      </c>
      <c r="AV3" s="472"/>
      <c r="AW3" s="472"/>
      <c r="AX3" s="472"/>
      <c r="AY3" s="472"/>
      <c r="AZ3" s="472" t="str">
        <f>+Key!$A$24</f>
        <v>Total</v>
      </c>
      <c r="BA3" s="484"/>
      <c r="BB3" s="472"/>
      <c r="BC3" s="472" t="str">
        <f>+Key!$A$26</f>
        <v>Urban</v>
      </c>
      <c r="BD3" s="363"/>
      <c r="BE3" s="472"/>
      <c r="BF3" s="472" t="str">
        <f>+Key!$A$25</f>
        <v>Rural</v>
      </c>
      <c r="BG3" s="363"/>
      <c r="BH3" s="472"/>
      <c r="BI3" s="472" t="str">
        <f>+Key!$A$27</f>
        <v>Pre-primary</v>
      </c>
      <c r="BJ3" s="363"/>
      <c r="BK3" s="472"/>
      <c r="BL3" s="472" t="str">
        <f>+Key!$A$28</f>
        <v>Primary</v>
      </c>
      <c r="BM3" s="472"/>
      <c r="BN3" s="472"/>
      <c r="BO3" s="472" t="str">
        <f>+Key!$A$29</f>
        <v>Secondary</v>
      </c>
      <c r="BP3" s="362"/>
      <c r="BQ3" s="472"/>
    </row>
    <row r="4" spans="1:69" ht="148.80000000000001" x14ac:dyDescent="0.25">
      <c r="A4" s="485" t="s">
        <v>5</v>
      </c>
      <c r="B4" s="485" t="str">
        <f>HLOOKUP(Introduction!$G$4,nametranslations,88,FALSE)</f>
        <v>Type</v>
      </c>
      <c r="C4" s="485" t="s">
        <v>4</v>
      </c>
      <c r="D4" s="486" t="s">
        <v>25</v>
      </c>
      <c r="E4" s="487" t="s">
        <v>19</v>
      </c>
      <c r="F4" s="488" t="s">
        <v>93</v>
      </c>
      <c r="G4" s="486" t="s">
        <v>25</v>
      </c>
      <c r="H4" s="487" t="s">
        <v>19</v>
      </c>
      <c r="I4" s="488" t="s">
        <v>93</v>
      </c>
      <c r="J4" s="486" t="s">
        <v>25</v>
      </c>
      <c r="K4" s="487" t="s">
        <v>19</v>
      </c>
      <c r="L4" s="488" t="s">
        <v>93</v>
      </c>
      <c r="M4" s="486" t="s">
        <v>25</v>
      </c>
      <c r="N4" s="487" t="s">
        <v>19</v>
      </c>
      <c r="O4" s="488" t="s">
        <v>93</v>
      </c>
      <c r="P4" s="486" t="s">
        <v>25</v>
      </c>
      <c r="Q4" s="487" t="s">
        <v>19</v>
      </c>
      <c r="R4" s="488" t="s">
        <v>93</v>
      </c>
      <c r="S4" s="486" t="s">
        <v>25</v>
      </c>
      <c r="T4" s="487" t="s">
        <v>19</v>
      </c>
      <c r="U4" s="489" t="s">
        <v>93</v>
      </c>
      <c r="V4" s="490" t="s">
        <v>25</v>
      </c>
      <c r="W4" s="491" t="s">
        <v>19</v>
      </c>
      <c r="X4" s="491" t="s">
        <v>21</v>
      </c>
      <c r="Y4" s="491" t="s">
        <v>28</v>
      </c>
      <c r="Z4" s="492" t="s">
        <v>94</v>
      </c>
      <c r="AA4" s="490" t="s">
        <v>25</v>
      </c>
      <c r="AB4" s="491" t="s">
        <v>19</v>
      </c>
      <c r="AC4" s="491" t="s">
        <v>21</v>
      </c>
      <c r="AD4" s="491" t="s">
        <v>28</v>
      </c>
      <c r="AE4" s="492" t="s">
        <v>94</v>
      </c>
      <c r="AF4" s="490" t="s">
        <v>25</v>
      </c>
      <c r="AG4" s="491" t="s">
        <v>19</v>
      </c>
      <c r="AH4" s="491" t="s">
        <v>21</v>
      </c>
      <c r="AI4" s="491" t="s">
        <v>28</v>
      </c>
      <c r="AJ4" s="492" t="s">
        <v>94</v>
      </c>
      <c r="AK4" s="490" t="s">
        <v>25</v>
      </c>
      <c r="AL4" s="491" t="s">
        <v>19</v>
      </c>
      <c r="AM4" s="491" t="s">
        <v>21</v>
      </c>
      <c r="AN4" s="491" t="s">
        <v>28</v>
      </c>
      <c r="AO4" s="492" t="s">
        <v>94</v>
      </c>
      <c r="AP4" s="490" t="s">
        <v>25</v>
      </c>
      <c r="AQ4" s="491" t="s">
        <v>19</v>
      </c>
      <c r="AR4" s="491" t="s">
        <v>21</v>
      </c>
      <c r="AS4" s="491" t="s">
        <v>28</v>
      </c>
      <c r="AT4" s="492" t="s">
        <v>94</v>
      </c>
      <c r="AU4" s="490" t="s">
        <v>25</v>
      </c>
      <c r="AV4" s="491" t="s">
        <v>19</v>
      </c>
      <c r="AW4" s="491" t="s">
        <v>21</v>
      </c>
      <c r="AX4" s="491" t="s">
        <v>28</v>
      </c>
      <c r="AY4" s="493" t="s">
        <v>94</v>
      </c>
      <c r="AZ4" s="494" t="s">
        <v>25</v>
      </c>
      <c r="BA4" s="495" t="s">
        <v>112</v>
      </c>
      <c r="BB4" s="496" t="s">
        <v>114</v>
      </c>
      <c r="BC4" s="494" t="s">
        <v>25</v>
      </c>
      <c r="BD4" s="495" t="s">
        <v>112</v>
      </c>
      <c r="BE4" s="496" t="s">
        <v>114</v>
      </c>
      <c r="BF4" s="494" t="s">
        <v>25</v>
      </c>
      <c r="BG4" s="495" t="s">
        <v>112</v>
      </c>
      <c r="BH4" s="496" t="s">
        <v>114</v>
      </c>
      <c r="BI4" s="494" t="s">
        <v>25</v>
      </c>
      <c r="BJ4" s="495" t="s">
        <v>112</v>
      </c>
      <c r="BK4" s="496" t="s">
        <v>114</v>
      </c>
      <c r="BL4" s="494" t="s">
        <v>25</v>
      </c>
      <c r="BM4" s="495" t="s">
        <v>112</v>
      </c>
      <c r="BN4" s="496" t="s">
        <v>114</v>
      </c>
      <c r="BO4" s="494" t="s">
        <v>25</v>
      </c>
      <c r="BP4" s="495" t="s">
        <v>112</v>
      </c>
      <c r="BQ4" s="496" t="s">
        <v>114</v>
      </c>
    </row>
    <row r="5" spans="1:69" ht="43.2" hidden="1" x14ac:dyDescent="0.25">
      <c r="A5" s="485" t="s">
        <v>38</v>
      </c>
      <c r="B5" s="485" t="s">
        <v>39</v>
      </c>
      <c r="C5" s="485" t="s">
        <v>40</v>
      </c>
      <c r="D5" s="486" t="s">
        <v>106</v>
      </c>
      <c r="E5" s="487" t="s">
        <v>41</v>
      </c>
      <c r="F5" s="488" t="s">
        <v>140</v>
      </c>
      <c r="G5" s="486" t="s">
        <v>107</v>
      </c>
      <c r="H5" s="487" t="s">
        <v>42</v>
      </c>
      <c r="I5" s="488" t="s">
        <v>141</v>
      </c>
      <c r="J5" s="486" t="s">
        <v>108</v>
      </c>
      <c r="K5" s="487" t="s">
        <v>43</v>
      </c>
      <c r="L5" s="488" t="s">
        <v>142</v>
      </c>
      <c r="M5" s="486" t="s">
        <v>109</v>
      </c>
      <c r="N5" s="487" t="s">
        <v>77</v>
      </c>
      <c r="O5" s="488" t="s">
        <v>143</v>
      </c>
      <c r="P5" s="486" t="s">
        <v>110</v>
      </c>
      <c r="Q5" s="487" t="s">
        <v>78</v>
      </c>
      <c r="R5" s="488" t="s">
        <v>144</v>
      </c>
      <c r="S5" s="486" t="s">
        <v>111</v>
      </c>
      <c r="T5" s="487" t="s">
        <v>79</v>
      </c>
      <c r="U5" s="489" t="s">
        <v>145</v>
      </c>
      <c r="V5" s="490" t="s">
        <v>100</v>
      </c>
      <c r="W5" s="491" t="s">
        <v>44</v>
      </c>
      <c r="X5" s="497" t="s">
        <v>56</v>
      </c>
      <c r="Y5" s="497" t="s">
        <v>57</v>
      </c>
      <c r="Z5" s="492" t="s">
        <v>146</v>
      </c>
      <c r="AA5" s="490" t="s">
        <v>101</v>
      </c>
      <c r="AB5" s="491" t="s">
        <v>45</v>
      </c>
      <c r="AC5" s="497" t="s">
        <v>58</v>
      </c>
      <c r="AD5" s="497" t="s">
        <v>59</v>
      </c>
      <c r="AE5" s="492" t="s">
        <v>147</v>
      </c>
      <c r="AF5" s="490" t="s">
        <v>102</v>
      </c>
      <c r="AG5" s="491" t="s">
        <v>46</v>
      </c>
      <c r="AH5" s="497" t="s">
        <v>60</v>
      </c>
      <c r="AI5" s="497" t="s">
        <v>61</v>
      </c>
      <c r="AJ5" s="492" t="s">
        <v>148</v>
      </c>
      <c r="AK5" s="490" t="s">
        <v>103</v>
      </c>
      <c r="AL5" s="491" t="s">
        <v>62</v>
      </c>
      <c r="AM5" s="497" t="s">
        <v>63</v>
      </c>
      <c r="AN5" s="497" t="s">
        <v>64</v>
      </c>
      <c r="AO5" s="492" t="s">
        <v>149</v>
      </c>
      <c r="AP5" s="490" t="s">
        <v>104</v>
      </c>
      <c r="AQ5" s="491" t="s">
        <v>65</v>
      </c>
      <c r="AR5" s="497" t="s">
        <v>66</v>
      </c>
      <c r="AS5" s="497" t="s">
        <v>67</v>
      </c>
      <c r="AT5" s="492" t="s">
        <v>150</v>
      </c>
      <c r="AU5" s="490" t="s">
        <v>105</v>
      </c>
      <c r="AV5" s="491" t="s">
        <v>68</v>
      </c>
      <c r="AW5" s="497" t="s">
        <v>69</v>
      </c>
      <c r="AX5" s="497" t="s">
        <v>70</v>
      </c>
      <c r="AY5" s="493" t="s">
        <v>151</v>
      </c>
      <c r="AZ5" s="494" t="s">
        <v>71</v>
      </c>
      <c r="BA5" s="495" t="s">
        <v>86</v>
      </c>
      <c r="BB5" s="496" t="s">
        <v>152</v>
      </c>
      <c r="BC5" s="494" t="s">
        <v>76</v>
      </c>
      <c r="BD5" s="495" t="s">
        <v>87</v>
      </c>
      <c r="BE5" s="496" t="s">
        <v>153</v>
      </c>
      <c r="BF5" s="494" t="s">
        <v>75</v>
      </c>
      <c r="BG5" s="495" t="s">
        <v>88</v>
      </c>
      <c r="BH5" s="496" t="s">
        <v>154</v>
      </c>
      <c r="BI5" s="494" t="s">
        <v>74</v>
      </c>
      <c r="BJ5" s="495" t="s">
        <v>89</v>
      </c>
      <c r="BK5" s="496" t="s">
        <v>155</v>
      </c>
      <c r="BL5" s="494" t="s">
        <v>73</v>
      </c>
      <c r="BM5" s="495" t="s">
        <v>90</v>
      </c>
      <c r="BN5" s="496" t="s">
        <v>156</v>
      </c>
      <c r="BO5" s="494" t="s">
        <v>72</v>
      </c>
      <c r="BP5" s="495" t="s">
        <v>91</v>
      </c>
      <c r="BQ5" s="496" t="s">
        <v>157</v>
      </c>
    </row>
    <row r="6" spans="1:69" x14ac:dyDescent="0.25">
      <c r="A6" s="498" t="str">
        <f>+RIGHT('Data Summary'!A6,LEN('Data Summary'!A6)-9)</f>
        <v>SUR</v>
      </c>
      <c r="B6" s="472" t="str">
        <f>+IF(ISTEXT('Data Summary'!B6),'Data Summary'!B6,"")</f>
        <v>Survey</v>
      </c>
      <c r="C6" s="499">
        <f>+VALUE('Data Summary'!C6)</f>
        <v>2014</v>
      </c>
      <c r="D6" s="500" t="e">
        <f>+IF(AND(ISNUMBER('Water Data'!D4),'Data Summary'!BS6="Yes"),100-'Water Data'!D4,NA())</f>
        <v>#N/A</v>
      </c>
      <c r="E6" s="500" t="e">
        <f>+IF(AND(ISNUMBER('Water Data'!D6),'Data Summary'!BT6="Yes"),'Water Data'!D6,NA())</f>
        <v>#N/A</v>
      </c>
      <c r="F6" s="500" t="e">
        <f>+IF(AND(ISNUMBER('Water Data'!D9),'Data Summary'!BU6="Yes"),'Water Data'!D9,NA())</f>
        <v>#N/A</v>
      </c>
      <c r="G6" s="500" t="e">
        <f>+IF(AND(ISNUMBER('Water Data'!E4),'Data Summary'!BV6="Yes"),100-'Water Data'!E4,NA())</f>
        <v>#N/A</v>
      </c>
      <c r="H6" s="500" t="e">
        <f>+IF(AND(ISNUMBER('Water Data'!E6),'Data Summary'!BW6="Yes"),'Water Data'!E6,NA())</f>
        <v>#N/A</v>
      </c>
      <c r="I6" s="500" t="e">
        <f>+IF(AND(ISNUMBER('Water Data'!E9),'Data Summary'!BX6="Yes"),'Water Data'!E9,NA())</f>
        <v>#N/A</v>
      </c>
      <c r="J6" s="500" t="e">
        <f>+IF(AND(ISNUMBER('Water Data'!F4),'Data Summary'!BY6="Yes"),100-'Water Data'!F4,NA())</f>
        <v>#N/A</v>
      </c>
      <c r="K6" s="500" t="e">
        <f>+IF(AND(ISNUMBER('Water Data'!F6),'Data Summary'!BZ6="Yes"),'Water Data'!F6,NA())</f>
        <v>#N/A</v>
      </c>
      <c r="L6" s="500" t="e">
        <f>+IF(AND(ISNUMBER('Water Data'!F9),'Data Summary'!CA6="Yes"),'Water Data'!F9,NA())</f>
        <v>#N/A</v>
      </c>
      <c r="M6" s="500" t="e">
        <f>+IF(AND(ISNUMBER('Water Data'!G4),'Data Summary'!CB6="Yes"),100-'Water Data'!G4,NA())</f>
        <v>#N/A</v>
      </c>
      <c r="N6" s="500" t="e">
        <f>+IF(AND(ISNUMBER('Water Data'!G6),'Data Summary'!CC6="Yes"),'Water Data'!G6,NA())</f>
        <v>#N/A</v>
      </c>
      <c r="O6" s="500" t="e">
        <f>+IF(AND(ISNUMBER('Water Data'!G9),'Data Summary'!CD6="Yes"),'Water Data'!G9,NA())</f>
        <v>#N/A</v>
      </c>
      <c r="P6" s="500" t="e">
        <f>+IF(AND(ISNUMBER('Water Data'!H4),'Data Summary'!CE6="Yes"),100-'Water Data'!H4,NA())</f>
        <v>#N/A</v>
      </c>
      <c r="Q6" s="500" t="e">
        <f>+IF(AND(ISNUMBER('Water Data'!H6),'Data Summary'!CF6="Yes"),'Water Data'!H6,NA())</f>
        <v>#N/A</v>
      </c>
      <c r="R6" s="500" t="e">
        <f>+IF(AND(ISNUMBER('Water Data'!H9),'Data Summary'!CG6="Yes"),'Water Data'!H9,NA())</f>
        <v>#N/A</v>
      </c>
      <c r="S6" s="500" t="e">
        <f>+IF(AND(ISNUMBER('Water Data'!I4),'Data Summary'!CH6="Yes"),100-'Water Data'!I4,NA())</f>
        <v>#N/A</v>
      </c>
      <c r="T6" s="500" t="e">
        <f>+IF(AND(ISNUMBER('Water Data'!I6),'Data Summary'!CI6="Yes"),'Water Data'!I6,NA())</f>
        <v>#N/A</v>
      </c>
      <c r="U6" s="500" t="e">
        <f>+IF(AND(ISNUMBER('Water Data'!I9),'Data Summary'!CJ6="Yes"),'Water Data'!I9,NA())</f>
        <v>#N/A</v>
      </c>
      <c r="V6" s="501" t="e">
        <f>+IF(AND(ISNUMBER('Sanitation Data'!D4),'Data Summary'!CK6="Yes"),100-'Sanitation Data'!D4,NA())</f>
        <v>#N/A</v>
      </c>
      <c r="W6" s="501" t="e">
        <f>+IF(AND(ISNUMBER('Sanitation Data'!D6),'Data Summary'!CL6="Yes"),'Sanitation Data'!D6,NA())</f>
        <v>#N/A</v>
      </c>
      <c r="X6" s="501" t="e">
        <f>+IF(AND(ISNUMBER('Sanitation Data'!D10),'Data Summary'!CM6="Yes"),'Sanitation Data'!D10,NA())</f>
        <v>#N/A</v>
      </c>
      <c r="Y6" s="501" t="e">
        <f>+IF(AND(ISNUMBER('Sanitation Data'!D11),'Data Summary'!CN6="Yes"),'Sanitation Data'!D11,NA())</f>
        <v>#N/A</v>
      </c>
      <c r="Z6" s="501" t="e">
        <f>+IF(AND(ISNUMBER('Sanitation Data'!D12),'Data Summary'!CO6="Yes"),'Sanitation Data'!D12,NA())</f>
        <v>#N/A</v>
      </c>
      <c r="AA6" s="501" t="e">
        <f>+IF(AND(ISNUMBER('Sanitation Data'!E4),'Data Summary'!CP6="Yes"),100-'Sanitation Data'!E4,NA())</f>
        <v>#N/A</v>
      </c>
      <c r="AB6" s="501" t="e">
        <f>+IF(AND(ISNUMBER('Sanitation Data'!E6),'Data Summary'!CQ6="Yes"),'Sanitation Data'!E6,NA())</f>
        <v>#N/A</v>
      </c>
      <c r="AC6" s="501" t="e">
        <f>+IF(AND(ISNUMBER('Sanitation Data'!E10),'Data Summary'!CR6="Yes"),'Sanitation Data'!E10,NA())</f>
        <v>#N/A</v>
      </c>
      <c r="AD6" s="501" t="e">
        <f>+IF(AND(ISNUMBER('Sanitation Data'!E11),'Data Summary'!CS6="Yes"),'Sanitation Data'!E11,NA())</f>
        <v>#N/A</v>
      </c>
      <c r="AE6" s="501" t="e">
        <f>+IF(AND(ISNUMBER('Sanitation Data'!E12),'Data Summary'!CT6="Yes"),'Sanitation Data'!E12,NA())</f>
        <v>#N/A</v>
      </c>
      <c r="AF6" s="501" t="e">
        <f>+IF(AND(ISNUMBER('Sanitation Data'!F4),'Data Summary'!CU6="Yes"),100-'Sanitation Data'!F4,NA())</f>
        <v>#N/A</v>
      </c>
      <c r="AG6" s="501" t="e">
        <f>+IF(AND(ISNUMBER('Sanitation Data'!F6),'Data Summary'!CV6="Yes"),'Sanitation Data'!F6,NA())</f>
        <v>#N/A</v>
      </c>
      <c r="AH6" s="501" t="e">
        <f>+IF(AND(ISNUMBER('Sanitation Data'!F10),'Data Summary'!CW6="Yes"),'Sanitation Data'!F10,NA())</f>
        <v>#N/A</v>
      </c>
      <c r="AI6" s="501" t="e">
        <f>+IF(AND(ISNUMBER('Sanitation Data'!F11),'Data Summary'!CX6="Yes"),'Sanitation Data'!F11,NA())</f>
        <v>#N/A</v>
      </c>
      <c r="AJ6" s="501" t="e">
        <f>+IF(AND(ISNUMBER('Sanitation Data'!F12),'Data Summary'!CY6="Yes"),'Sanitation Data'!F12,NA())</f>
        <v>#N/A</v>
      </c>
      <c r="AK6" s="501" t="e">
        <f>+IF(AND(ISNUMBER('Sanitation Data'!G4),'Data Summary'!CZ6="Yes"),100-'Sanitation Data'!G4,NA())</f>
        <v>#N/A</v>
      </c>
      <c r="AL6" s="501" t="e">
        <f>+IF(AND(ISNUMBER('Sanitation Data'!G6),'Data Summary'!DA6="Yes"),'Sanitation Data'!G6,NA())</f>
        <v>#N/A</v>
      </c>
      <c r="AM6" s="501" t="e">
        <f>+IF(AND(ISNUMBER('Sanitation Data'!G10),'Data Summary'!DB6="Yes"),'Sanitation Data'!G10,NA())</f>
        <v>#N/A</v>
      </c>
      <c r="AN6" s="501" t="e">
        <f>+IF(AND(ISNUMBER('Sanitation Data'!G11),'Data Summary'!DC6="Yes"),'Sanitation Data'!G11,NA())</f>
        <v>#N/A</v>
      </c>
      <c r="AO6" s="501" t="e">
        <f>+IF(AND(ISNUMBER('Sanitation Data'!G12),'Data Summary'!DD6="Yes"),'Sanitation Data'!G12,NA())</f>
        <v>#N/A</v>
      </c>
      <c r="AP6" s="501" t="e">
        <f>+IF(AND(ISNUMBER('Sanitation Data'!H4),'Data Summary'!DE6="Yes"),100-'Sanitation Data'!H4,NA())</f>
        <v>#N/A</v>
      </c>
      <c r="AQ6" s="501" t="e">
        <f>+IF(AND(ISNUMBER('Sanitation Data'!H6),'Data Summary'!DF6="Yes"),'Sanitation Data'!H6,NA())</f>
        <v>#N/A</v>
      </c>
      <c r="AR6" s="501" t="e">
        <f>+IF(AND(ISNUMBER('Sanitation Data'!H10),'Data Summary'!DG6="Yes"),'Sanitation Data'!H10,NA())</f>
        <v>#N/A</v>
      </c>
      <c r="AS6" s="501" t="e">
        <f>+IF(AND(ISNUMBER('Sanitation Data'!H11),'Data Summary'!DH6="Yes"),'Sanitation Data'!H11,NA())</f>
        <v>#N/A</v>
      </c>
      <c r="AT6" s="501" t="e">
        <f>+IF(AND(ISNUMBER('Sanitation Data'!H12),'Data Summary'!DI6="Yes"),'Sanitation Data'!H12,NA())</f>
        <v>#N/A</v>
      </c>
      <c r="AU6" s="501" t="e">
        <f>+IF(AND(ISNUMBER('Sanitation Data'!I4),'Data Summary'!DJ6="Yes"),100-'Sanitation Data'!I4,NA())</f>
        <v>#N/A</v>
      </c>
      <c r="AV6" s="501" t="e">
        <f>+IF(AND(ISNUMBER('Sanitation Data'!I6),'Data Summary'!DK6="Yes"),'Sanitation Data'!I6,NA())</f>
        <v>#N/A</v>
      </c>
      <c r="AW6" s="501" t="e">
        <f>+IF(AND(ISNUMBER('Sanitation Data'!I10),'Data Summary'!DL6="Yes"),'Sanitation Data'!I10,NA())</f>
        <v>#N/A</v>
      </c>
      <c r="AX6" s="501" t="e">
        <f>+IF(AND(ISNUMBER('Sanitation Data'!I11),'Data Summary'!DM6="Yes"),'Sanitation Data'!I11,NA())</f>
        <v>#N/A</v>
      </c>
      <c r="AY6" s="501" t="e">
        <f>+IF(AND(ISNUMBER('Sanitation Data'!I12),'Data Summary'!DN6="Yes"),'Sanitation Data'!I12,NA())</f>
        <v>#N/A</v>
      </c>
      <c r="AZ6" s="502" t="e">
        <f>+IF(AND(ISNUMBER('Hygiene Data'!D5),'Data Summary'!DO6="Yes"),'Hygiene Data'!D5,NA())</f>
        <v>#N/A</v>
      </c>
      <c r="BA6" s="502" t="e">
        <f>+IF(AND(ISNUMBER('Hygiene Data'!D7),'Data Summary'!DP6="Yes"),'Hygiene Data'!D7,NA())</f>
        <v>#N/A</v>
      </c>
      <c r="BB6" s="502" t="e">
        <f>+IF(AND(ISNUMBER('Hygiene Data'!D9),'Data Summary'!DQ6="Yes"),'Hygiene Data'!D9,NA())</f>
        <v>#N/A</v>
      </c>
      <c r="BC6" s="502" t="e">
        <f>+IF(AND(ISNUMBER('Hygiene Data'!E5),'Data Summary'!DR6="Yes"),'Hygiene Data'!E5,NA())</f>
        <v>#N/A</v>
      </c>
      <c r="BD6" s="502" t="e">
        <f>+IF(AND(ISNUMBER('Hygiene Data'!E7),'Data Summary'!DS6="Yes"),'Hygiene Data'!E7,NA())</f>
        <v>#N/A</v>
      </c>
      <c r="BE6" s="502" t="e">
        <f>+IF(AND(ISNUMBER('Hygiene Data'!E9),'Data Summary'!DT6="Yes"),'Hygiene Data'!E9,NA())</f>
        <v>#N/A</v>
      </c>
      <c r="BF6" s="502" t="e">
        <f>+IF(AND(ISNUMBER('Hygiene Data'!F5),'Data Summary'!DU6="Yes"),'Hygiene Data'!F5,NA())</f>
        <v>#N/A</v>
      </c>
      <c r="BG6" s="502" t="e">
        <f>+IF(AND(ISNUMBER('Hygiene Data'!F7),'Data Summary'!DV6="Yes"),'Hygiene Data'!F7,NA())</f>
        <v>#N/A</v>
      </c>
      <c r="BH6" s="502" t="e">
        <f>+IF(AND(ISNUMBER('Hygiene Data'!F9),'Data Summary'!DW6="Yes"),'Hygiene Data'!F9,NA())</f>
        <v>#N/A</v>
      </c>
      <c r="BI6" s="502" t="e">
        <f>+IF(AND(ISNUMBER('Hygiene Data'!G5),'Data Summary'!DX6="Yes"),'Hygiene Data'!G5,NA())</f>
        <v>#N/A</v>
      </c>
      <c r="BJ6" s="502" t="e">
        <f>+IF(AND(ISNUMBER('Hygiene Data'!G7),'Data Summary'!DY6="Yes"),'Hygiene Data'!G7,NA())</f>
        <v>#N/A</v>
      </c>
      <c r="BK6" s="502" t="e">
        <f>+IF(AND(ISNUMBER('Hygiene Data'!G9),'Data Summary'!DZ6="Yes"),'Hygiene Data'!G9,NA())</f>
        <v>#N/A</v>
      </c>
      <c r="BL6" s="502" t="e">
        <f>+IF(AND(ISNUMBER('Hygiene Data'!H5),'Data Summary'!EA6="Yes"),'Hygiene Data'!H5,NA())</f>
        <v>#N/A</v>
      </c>
      <c r="BM6" s="502" t="e">
        <f>+IF(AND(ISNUMBER('Hygiene Data'!H7),'Data Summary'!EB6="Yes"),'Hygiene Data'!H7,NA())</f>
        <v>#N/A</v>
      </c>
      <c r="BN6" s="502" t="e">
        <f>+IF(AND(ISNUMBER('Hygiene Data'!H9),'Data Summary'!EC6="Yes"),'Hygiene Data'!H9,NA())</f>
        <v>#N/A</v>
      </c>
      <c r="BO6" s="502" t="e">
        <f>+IF(AND(ISNUMBER('Hygiene Data'!I5),'Data Summary'!ED6="Yes"),'Hygiene Data'!I5,NA())</f>
        <v>#N/A</v>
      </c>
      <c r="BP6" s="502" t="e">
        <f>+IF(AND(ISNUMBER('Hygiene Data'!I7),'Data Summary'!EE6="Yes"),'Hygiene Data'!I7,NA())</f>
        <v>#N/A</v>
      </c>
      <c r="BQ6" s="502" t="e">
        <f>+IF(AND(ISNUMBER('Hygiene Data'!I9),'Data Summary'!EF6="Yes"),'Hygiene Data'!I9,NA())</f>
        <v>#N/A</v>
      </c>
    </row>
    <row r="7" spans="1:69" x14ac:dyDescent="0.25">
      <c r="A7" s="498" t="str">
        <f ca="1">+RIGHT('Data Summary'!A7,LEN('Data Summary'!A7)-9)</f>
        <v>PWH</v>
      </c>
      <c r="B7" s="472" t="str">
        <f ca="1">+IF(ISTEXT('Data Summary'!B7),'Data Summary'!B7,"")</f>
        <v>Other</v>
      </c>
      <c r="C7" s="499">
        <f ca="1">+VALUE('Data Summary'!C7)</f>
        <v>2014</v>
      </c>
      <c r="D7" s="500" t="e">
        <f ca="1">+IF(AND(ISNUMBER(OFFSET('Water Data'!$D$4,0,10*ROW('Water Data'!D1))),'Data Summary'!BS7="Yes"),100-OFFSET('Water Data'!$D$4,0,10*ROW('Water Data'!D1)),NA())</f>
        <v>#N/A</v>
      </c>
      <c r="E7" s="500" t="e">
        <f ca="1">+IF(AND(ISNUMBER(OFFSET('Water Data'!$D$6,0,10*ROW('Water Data'!D1))),'Data Summary'!BT7="Yes"),OFFSET('Water Data'!$D$6,0,10*ROW('Water Data'!D1)),NA())</f>
        <v>#N/A</v>
      </c>
      <c r="F7" s="500">
        <f ca="1">+IF(AND(ISNUMBER(OFFSET('Water Data'!$D$9,0,10*ROW('Water Data'!D1))),'Data Summary'!BU7="Yes"),OFFSET('Water Data'!$D$9,0,10*ROW('Water Data'!D1)),NA())</f>
        <v>98.74</v>
      </c>
      <c r="G7" s="500" t="e">
        <f ca="1">+IF(AND(ISNUMBER(OFFSET('Water Data'!$E$4,0,10*ROW('Water Data'!E1))),'Data Summary'!BV7="Yes"),100-OFFSET('Water Data'!$E$4,0,10*ROW('Water Data'!E1)),NA())</f>
        <v>#N/A</v>
      </c>
      <c r="H7" s="500" t="e">
        <f ca="1">+IF(AND(ISNUMBER(OFFSET('Water Data'!$E$6,0,10*ROW('Water Data'!E1))),'Data Summary'!BW7="Yes"),OFFSET('Water Data'!$E$6,0,10*ROW('Water Data'!E1)),NA())</f>
        <v>#N/A</v>
      </c>
      <c r="I7" s="500" t="e">
        <f ca="1">+IF(AND(ISNUMBER(OFFSET('Water Data'!$E$9,0,10*ROW('Water Data'!E1))),'Data Summary'!BX7="Yes"),OFFSET('Water Data'!$E$9,0,10*ROW('Water Data'!E1)),NA())</f>
        <v>#N/A</v>
      </c>
      <c r="J7" s="500" t="e">
        <f ca="1">+IF(AND(ISNUMBER(OFFSET('Water Data'!$F$4,0,10*ROW('Water Data'!F1))),'Data Summary'!BY7="Yes"),100-OFFSET('Water Data'!$F$4,0,10*ROW('Water Data'!F1)),NA())</f>
        <v>#N/A</v>
      </c>
      <c r="K7" s="500" t="e">
        <f ca="1">+IF(AND(ISNUMBER(OFFSET('Water Data'!$F$6,0,10*ROW('Water Data'!F1))),'Data Summary'!BZ7="Yes"),OFFSET('Water Data'!$F$6,0,10*ROW('Water Data'!F1)),NA())</f>
        <v>#N/A</v>
      </c>
      <c r="L7" s="500" t="e">
        <f ca="1">+IF(AND(ISNUMBER(OFFSET('Water Data'!$F$9,0,10*ROW('Water Data'!F1))),'Data Summary'!CA7="Yes"),OFFSET('Water Data'!$F$9,0,10*ROW('Water Data'!F1)),NA())</f>
        <v>#N/A</v>
      </c>
      <c r="M7" s="500" t="e">
        <f ca="1">+IF(AND(ISNUMBER(OFFSET('Water Data'!$G$4,0,10*ROW('Water Data'!G1))),'Data Summary'!CB7="Yes"),100-OFFSET('Water Data'!$G$4,0,10*ROW('Water Data'!G1)),NA())</f>
        <v>#N/A</v>
      </c>
      <c r="N7" s="500" t="e">
        <f ca="1">+IF(AND(ISNUMBER(OFFSET('Water Data'!$G$6,0,10*ROW('Water Data'!G1))),'Data Summary'!CC7="Yes"),OFFSET('Water Data'!$G$6,0,10*ROW('Water Data'!G1)),NA())</f>
        <v>#N/A</v>
      </c>
      <c r="O7" s="500" t="e">
        <f ca="1">+IF(AND(ISNUMBER(OFFSET('Water Data'!$G$9,0,10*ROW('Water Data'!G1))),'Data Summary'!CD7="Yes"),OFFSET('Water Data'!$G$9,0,10*ROW('Water Data'!G1)),NA())</f>
        <v>#N/A</v>
      </c>
      <c r="P7" s="500" t="e">
        <f ca="1">+IF(AND(ISNUMBER(OFFSET('Water Data'!$H$4,0,10*ROW('Water Data'!H1))),'Data Summary'!CE7="Yes"),100-OFFSET('Water Data'!$H$4,0,10*ROW('Water Data'!H1)),NA())</f>
        <v>#N/A</v>
      </c>
      <c r="Q7" s="500" t="e">
        <f ca="1">+IF(AND(ISNUMBER(OFFSET('Water Data'!$H$6,0,10*ROW('Water Data'!H1))),'Data Summary'!CF7="Yes"),OFFSET('Water Data'!$H$6,0,10*ROW('Water Data'!H1)),NA())</f>
        <v>#N/A</v>
      </c>
      <c r="R7" s="500" t="e">
        <f ca="1">+IF(AND(ISNUMBER(OFFSET('Water Data'!$H$9,0,10*ROW('Water Data'!H1))),'Data Summary'!CG7="Yes"),OFFSET('Water Data'!$H$9,0,10*ROW('Water Data'!H1)),NA())</f>
        <v>#N/A</v>
      </c>
      <c r="S7" s="500" t="e">
        <f ca="1">+IF(AND(ISNUMBER(OFFSET('Water Data'!$I$4,0,10*ROW('Water Data'!I1))),'Data Summary'!CH7="Yes"),100-OFFSET('Water Data'!$I$4,0,10*ROW('Water Data'!I1)),NA())</f>
        <v>#N/A</v>
      </c>
      <c r="T7" s="500" t="e">
        <f ca="1">+IF(AND(ISNUMBER(OFFSET('Water Data'!$I$6,0,10*ROW('Water Data'!I1))),'Data Summary'!CI7="Yes"),OFFSET('Water Data'!$I$6,0,10*ROW('Water Data'!I1)),NA())</f>
        <v>#N/A</v>
      </c>
      <c r="U7" s="500" t="e">
        <f ca="1">+IF(AND(ISNUMBER(OFFSET('Water Data'!$I$9,0,10*ROW('Water Data'!I1))),'Data Summary'!CJ7="Yes"),OFFSET('Water Data'!$I$9,0,10*ROW('Water Data'!I1)),NA())</f>
        <v>#N/A</v>
      </c>
      <c r="V7" s="501" t="e">
        <f ca="1">+IF(AND(ISNUMBER(OFFSET('Sanitation Data'!$D$4,0,10*ROW('Sanitation Data'!D1))),'Data Summary'!CK7="Yes"),100-OFFSET('Sanitation Data'!$D$4,0,10*ROW('Sanitation Data'!D1)),NA())</f>
        <v>#N/A</v>
      </c>
      <c r="W7" s="501" t="e">
        <f ca="1">+IF(AND(ISNUMBER(OFFSET('Sanitation Data'!$D$6,0,10*ROW('Sanitation Data'!D1))),'Data Summary'!CL7="Yes"),OFFSET('Sanitation Data'!$D$6,0,10*ROW('Sanitation Data'!D1)),NA())</f>
        <v>#N/A</v>
      </c>
      <c r="X7" s="501" t="e">
        <f ca="1">+IF(AND(ISNUMBER(OFFSET('Sanitation Data'!$D$10,0,10*ROW('Sanitation Data'!D1))),'Data Summary'!CM7="Yes"),OFFSET('Sanitation Data'!$D$10,0,10*ROW('Sanitation Data'!D1)),NA())</f>
        <v>#N/A</v>
      </c>
      <c r="Y7" s="501" t="e">
        <f ca="1">+IF(AND(ISNUMBER(OFFSET('Sanitation Data'!$D$11,0,10*ROW('Sanitation Data'!D1))),'Data Summary'!CN7="Yes"),OFFSET('Sanitation Data'!$D$11,0,10*ROW('Sanitation Data'!D1)),NA())</f>
        <v>#N/A</v>
      </c>
      <c r="Z7" s="501">
        <f ca="1">+IF(AND(ISNUMBER(OFFSET('Sanitation Data'!$D$12,0,10*ROW('Sanitation Data'!D1))),'Data Summary'!CO7="Yes"),OFFSET('Sanitation Data'!$D$12,0,10*ROW('Sanitation Data'!D1)),NA())</f>
        <v>40</v>
      </c>
      <c r="AA7" s="501" t="e">
        <f ca="1">+IF(AND(ISNUMBER(OFFSET('Sanitation Data'!$E$4,0,10*ROW('Sanitation Data'!E1))),'Data Summary'!CP7="Yes"),100-OFFSET('Sanitation Data'!$E$4,0,10*ROW('Sanitation Data'!E1)),NA())</f>
        <v>#N/A</v>
      </c>
      <c r="AB7" s="501" t="e">
        <f ca="1">+IF(AND(ISNUMBER(OFFSET('Sanitation Data'!$E$6,0,10*ROW('Sanitation Data'!E1))),'Data Summary'!CQ7="Yes"),OFFSET('Sanitation Data'!$E$6,0,10*ROW('Sanitation Data'!E1)),NA())</f>
        <v>#N/A</v>
      </c>
      <c r="AC7" s="501" t="e">
        <f ca="1">+IF(AND(ISNUMBER(OFFSET('Sanitation Data'!$E$10,0,10*ROW('Sanitation Data'!E1))),'Data Summary'!CR7="Yes"),OFFSET('Sanitation Data'!$E$10,0,10*ROW('Sanitation Data'!E1)),NA())</f>
        <v>#N/A</v>
      </c>
      <c r="AD7" s="501" t="e">
        <f ca="1">+IF(AND(ISNUMBER(OFFSET('Sanitation Data'!$E$11,0,10*ROW('Sanitation Data'!E1))),'Data Summary'!CS7="Yes"),OFFSET('Sanitation Data'!$E$11,0,10*ROW('Sanitation Data'!E1)),NA())</f>
        <v>#N/A</v>
      </c>
      <c r="AE7" s="501" t="e">
        <f ca="1">+IF(AND(ISNUMBER(OFFSET('Sanitation Data'!$E$12,0,10*ROW('Sanitation Data'!E1))),'Data Summary'!CT7="Yes"),OFFSET('Sanitation Data'!$E$12,0,10*ROW('Sanitation Data'!E1)),NA())</f>
        <v>#N/A</v>
      </c>
      <c r="AF7" s="501" t="e">
        <f ca="1">+IF(AND(ISNUMBER(OFFSET('Sanitation Data'!$F$4,0,10*ROW('Sanitation Data'!F1))),'Data Summary'!CU7="Yes"),100-OFFSET('Sanitation Data'!$F$4,0,10*ROW('Sanitation Data'!F1)),NA())</f>
        <v>#N/A</v>
      </c>
      <c r="AG7" s="501" t="e">
        <f ca="1">+IF(AND(ISNUMBER(OFFSET('Sanitation Data'!$F$6,0,10*ROW('Sanitation Data'!F1))),'Data Summary'!CV7="Yes"),OFFSET('Sanitation Data'!$F$6,0,10*ROW('Sanitation Data'!F1)),NA())</f>
        <v>#N/A</v>
      </c>
      <c r="AH7" s="501" t="e">
        <f ca="1">+IF(AND(ISNUMBER(OFFSET('Sanitation Data'!$F$10,0,10*ROW('Sanitation Data'!F1))),'Data Summary'!CW7="Yes"),OFFSET('Sanitation Data'!$F$10,0,10*ROW('Sanitation Data'!F1)),NA())</f>
        <v>#N/A</v>
      </c>
      <c r="AI7" s="501" t="e">
        <f ca="1">+IF(AND(ISNUMBER(OFFSET('Sanitation Data'!$F$11,0,10*ROW('Sanitation Data'!F1))),'Data Summary'!CX7="Yes"),OFFSET('Sanitation Data'!$F$11,0,10*ROW('Sanitation Data'!F1)),NA())</f>
        <v>#N/A</v>
      </c>
      <c r="AJ7" s="501" t="e">
        <f ca="1">+IF(AND(ISNUMBER(OFFSET('Sanitation Data'!$F$12,0,10*ROW('Sanitation Data'!F1))),'Data Summary'!CY7="Yes"),OFFSET('Sanitation Data'!$F$12,0,10*ROW('Sanitation Data'!F1)),NA())</f>
        <v>#N/A</v>
      </c>
      <c r="AK7" s="501" t="e">
        <f ca="1">+IF(AND(ISNUMBER(OFFSET('Sanitation Data'!$G$4,0,10*ROW('Sanitation Data'!G1))),'Data Summary'!CZ7="Yes"),100-OFFSET('Sanitation Data'!$G$4,0,10*ROW('Sanitation Data'!G1)),NA())</f>
        <v>#N/A</v>
      </c>
      <c r="AL7" s="501" t="e">
        <f ca="1">+IF(AND(ISNUMBER(OFFSET('Sanitation Data'!$G$6,0,10*ROW('Sanitation Data'!G1))),'Data Summary'!DA7="Yes"),OFFSET('Sanitation Data'!$G$6,0,10*ROW('Sanitation Data'!G1)),NA())</f>
        <v>#N/A</v>
      </c>
      <c r="AM7" s="501" t="e">
        <f ca="1">+IF(AND(ISNUMBER(OFFSET('Sanitation Data'!$G$10,0,10*ROW('Sanitation Data'!G1))),'Data Summary'!DB7="Yes"),OFFSET('Sanitation Data'!$G$10,0,10*ROW('Sanitation Data'!G1)),NA())</f>
        <v>#N/A</v>
      </c>
      <c r="AN7" s="501" t="e">
        <f ca="1">+IF(AND(ISNUMBER(OFFSET('Sanitation Data'!$G$11,0,10*ROW('Sanitation Data'!G1))),'Data Summary'!DC7="Yes"),OFFSET('Sanitation Data'!$G$11,0,10*ROW('Sanitation Data'!G1)),NA())</f>
        <v>#N/A</v>
      </c>
      <c r="AO7" s="501" t="e">
        <f ca="1">+IF(AND(ISNUMBER(OFFSET('Sanitation Data'!$G$12,0,10*ROW('Sanitation Data'!G1))),'Data Summary'!DD7="Yes"),OFFSET('Sanitation Data'!$G$12,0,10*ROW('Sanitation Data'!G1)),NA())</f>
        <v>#N/A</v>
      </c>
      <c r="AP7" s="501" t="e">
        <f ca="1">+IF(AND(ISNUMBER(OFFSET('Sanitation Data'!$H$4,0,10*ROW('Sanitation Data'!H1))),'Data Summary'!DE7="Yes"),100-OFFSET('Sanitation Data'!$H$4,0,10*ROW('Sanitation Data'!H1)),NA())</f>
        <v>#N/A</v>
      </c>
      <c r="AQ7" s="501" t="e">
        <f ca="1">+IF(AND(ISNUMBER(OFFSET('Sanitation Data'!$H$6,0,10*ROW('Sanitation Data'!H1))),'Data Summary'!DF7="Yes"),OFFSET('Sanitation Data'!$H$6,0,10*ROW('Sanitation Data'!H1)),NA())</f>
        <v>#N/A</v>
      </c>
      <c r="AR7" s="501" t="e">
        <f ca="1">+IF(AND(ISNUMBER(OFFSET('Sanitation Data'!$H$10,0,10*ROW('Sanitation Data'!H1))),'Data Summary'!DG7="Yes"),OFFSET('Sanitation Data'!$H$10,0,10*ROW('Sanitation Data'!H1)),NA())</f>
        <v>#N/A</v>
      </c>
      <c r="AS7" s="501" t="e">
        <f ca="1">+IF(AND(ISNUMBER(OFFSET('Sanitation Data'!$H$11,0,10*ROW('Sanitation Data'!H1))),'Data Summary'!DH7="Yes"),OFFSET('Sanitation Data'!$H$11,0,10*ROW('Sanitation Data'!H1)),NA())</f>
        <v>#N/A</v>
      </c>
      <c r="AT7" s="501" t="e">
        <f ca="1">+IF(AND(ISNUMBER(OFFSET('Sanitation Data'!$H$12,0,10*ROW('Sanitation Data'!H1))),'Data Summary'!DI7="Yes"),OFFSET('Sanitation Data'!$H$12,0,10*ROW('Sanitation Data'!H1)),NA())</f>
        <v>#N/A</v>
      </c>
      <c r="AU7" s="501" t="e">
        <f ca="1">+IF(AND(ISNUMBER(OFFSET('Sanitation Data'!$I$4,0,10*ROW('Sanitation Data'!I1))),'Data Summary'!DJ7="Yes"),100-OFFSET('Sanitation Data'!$I$4,0,10*ROW('Sanitation Data'!I1)),NA())</f>
        <v>#N/A</v>
      </c>
      <c r="AV7" s="501" t="e">
        <f ca="1">+IF(AND(ISNUMBER(OFFSET('Sanitation Data'!$I$6,0,10*ROW('Sanitation Data'!I1))),'Data Summary'!DK7="Yes"),OFFSET('Sanitation Data'!$I$6,0,10*ROW('Sanitation Data'!I1)),NA())</f>
        <v>#N/A</v>
      </c>
      <c r="AW7" s="501" t="e">
        <f ca="1">+IF(AND(ISNUMBER(OFFSET('Sanitation Data'!$I$10,0,10*ROW('Sanitation Data'!I1))),'Data Summary'!DL7="Yes"),OFFSET('Sanitation Data'!$I$10,0,10*ROW('Sanitation Data'!I1)),NA())</f>
        <v>#N/A</v>
      </c>
      <c r="AX7" s="501" t="e">
        <f ca="1">+IF(AND(ISNUMBER(OFFSET('Sanitation Data'!$I$11,0,10*ROW('Sanitation Data'!I1))),'Data Summary'!DM7="Yes"),OFFSET('Sanitation Data'!$I$11,0,10*ROW('Sanitation Data'!I1)),NA())</f>
        <v>#N/A</v>
      </c>
      <c r="AY7" s="501" t="e">
        <f ca="1">+IF(AND(ISNUMBER(OFFSET('Sanitation Data'!$I$12,0,10*ROW('Sanitation Data'!I1))),'Data Summary'!DN7="Yes"),OFFSET('Sanitation Data'!$I$12,0,10*ROW('Sanitation Data'!I1)),NA())</f>
        <v>#N/A</v>
      </c>
      <c r="AZ7" s="502" t="e">
        <f ca="1">+IF(AND(ISNUMBER(OFFSET('Hygiene Data'!$D$5,0,10*ROW('Hygiene Data'!D1))),'Data Summary'!DO7="Yes"),OFFSET('Hygiene Data'!$D$5,0,10*ROW('Hygiene Data'!D1)),NA())</f>
        <v>#N/A</v>
      </c>
      <c r="BA7" s="502">
        <f ca="1">+IF(AND(ISNUMBER(OFFSET('Hygiene Data'!$D$7,0,10*ROW('Hygiene Data'!D1))),'Data Summary'!DP7="Yes"),OFFSET('Hygiene Data'!$D$7,0,10*ROW('Hygiene Data'!D1)),NA())</f>
        <v>98.74</v>
      </c>
      <c r="BB7" s="502">
        <f ca="1">+IF(AND(ISNUMBER(OFFSET('Hygiene Data'!$D$9,0,10*ROW('Hygiene Data'!D1))),'Data Summary'!DQ7="Yes"),OFFSET('Hygiene Data'!$D$9,0,10*ROW('Hygiene Data'!D1)),NA())</f>
        <v>25.41</v>
      </c>
      <c r="BC7" s="502" t="e">
        <f ca="1">+IF(AND(ISNUMBER(OFFSET('Hygiene Data'!$E$5,0,10*ROW('Hygiene Data'!E1))),'Data Summary'!DR7="Yes"),OFFSET('Hygiene Data'!$E$5,0,10*ROW('Hygiene Data'!E1)),NA())</f>
        <v>#N/A</v>
      </c>
      <c r="BD7" s="502" t="e">
        <f ca="1">+IF(AND(ISNUMBER(OFFSET('Hygiene Data'!$E$7,0,10*ROW('Hygiene Data'!E1))),'Data Summary'!DS7="Yes"),OFFSET('Hygiene Data'!$E$7,0,10*ROW('Hygiene Data'!E1)),NA())</f>
        <v>#N/A</v>
      </c>
      <c r="BE7" s="502" t="e">
        <f ca="1">+IF(AND(ISNUMBER(OFFSET('Hygiene Data'!$E$9,0,10*ROW('Hygiene Data'!E1))),'Data Summary'!DT7="Yes"),OFFSET('Hygiene Data'!$E$9,0,10*ROW('Hygiene Data'!E1)),NA())</f>
        <v>#N/A</v>
      </c>
      <c r="BF7" s="502" t="e">
        <f ca="1">+IF(AND(ISNUMBER(OFFSET('Hygiene Data'!$F$5,0,10*ROW('Hygiene Data'!F1))),'Data Summary'!DU7="Yes"),OFFSET('Hygiene Data'!$F$5,0,10*ROW('Hygiene Data'!F1)),NA())</f>
        <v>#N/A</v>
      </c>
      <c r="BG7" s="502" t="e">
        <f ca="1">+IF(AND(ISNUMBER(OFFSET('Hygiene Data'!$F$7,0,10*ROW('Hygiene Data'!F1))),'Data Summary'!DV7="Yes"),OFFSET('Hygiene Data'!$F$7,0,10*ROW('Hygiene Data'!F1)),NA())</f>
        <v>#N/A</v>
      </c>
      <c r="BH7" s="502" t="e">
        <f ca="1">+IF(AND(ISNUMBER(OFFSET('Hygiene Data'!$F$9,0,10*ROW('Hygiene Data'!F1))),'Data Summary'!DW7="Yes"),OFFSET('Hygiene Data'!$F$9,0,10*ROW('Hygiene Data'!F1)),NA())</f>
        <v>#N/A</v>
      </c>
      <c r="BI7" s="502" t="e">
        <f ca="1">+IF(AND(ISNUMBER(OFFSET('Hygiene Data'!$G$5,0,10*ROW('Hygiene Data'!G1))),'Data Summary'!DX7="Yes"),OFFSET('Hygiene Data'!$G$5,0,10*ROW('Hygiene Data'!G1)),NA())</f>
        <v>#N/A</v>
      </c>
      <c r="BJ7" s="502" t="e">
        <f ca="1">+IF(AND(ISNUMBER(OFFSET('Hygiene Data'!$G$7,0,10*ROW('Hygiene Data'!G1))),'Data Summary'!DY7="Yes"),OFFSET('Hygiene Data'!$G$7,0,10*ROW('Hygiene Data'!G1)),NA())</f>
        <v>#N/A</v>
      </c>
      <c r="BK7" s="502" t="e">
        <f ca="1">+IF(AND(ISNUMBER(OFFSET('Hygiene Data'!$G$9,0,10*ROW('Hygiene Data'!G1))),'Data Summary'!DZ7="Yes"),OFFSET('Hygiene Data'!$G$9,0,10*ROW('Hygiene Data'!G1)),NA())</f>
        <v>#N/A</v>
      </c>
      <c r="BL7" s="502" t="e">
        <f ca="1">+IF(AND(ISNUMBER(OFFSET('Hygiene Data'!$H$5,0,10*ROW('Hygiene Data'!H1))),'Data Summary'!EA7="Yes"),OFFSET('Hygiene Data'!$H$5,0,10*ROW('Hygiene Data'!H1)),NA())</f>
        <v>#N/A</v>
      </c>
      <c r="BM7" s="502" t="e">
        <f ca="1">+IF(AND(ISNUMBER(OFFSET('Hygiene Data'!$H$7,0,10*ROW('Hygiene Data'!H1))),'Data Summary'!EB7="Yes"),OFFSET('Hygiene Data'!$H$7,0,10*ROW('Hygiene Data'!H1)),NA())</f>
        <v>#N/A</v>
      </c>
      <c r="BN7" s="502" t="e">
        <f ca="1">+IF(AND(ISNUMBER(OFFSET('Hygiene Data'!$H$9,0,10*ROW('Hygiene Data'!H1))),'Data Summary'!EC7="Yes"),OFFSET('Hygiene Data'!$H$9,0,10*ROW('Hygiene Data'!H1)),NA())</f>
        <v>#N/A</v>
      </c>
      <c r="BO7" s="502" t="e">
        <f ca="1">+IF(AND(ISNUMBER(OFFSET('Hygiene Data'!$I$5,0,10*ROW('Hygiene Data'!I1))),'Data Summary'!ED7="Yes"),OFFSET('Hygiene Data'!$I$5,0,10*ROW('Hygiene Data'!I1)),NA())</f>
        <v>#N/A</v>
      </c>
      <c r="BP7" s="502" t="e">
        <f ca="1">+IF(AND(ISNUMBER(OFFSET('Hygiene Data'!$I$7,0,10*ROW('Hygiene Data'!I1))),'Data Summary'!EE7="Yes"),OFFSET('Hygiene Data'!$I$7,0,10*ROW('Hygiene Data'!I1)),NA())</f>
        <v>#N/A</v>
      </c>
      <c r="BQ7" s="502" t="e">
        <f ca="1">+IF(AND(ISNUMBER(OFFSET('Hygiene Data'!$I$9,0,10*ROW('Hygiene Data'!I1))),'Data Summary'!EF7="Yes"),OFFSET('Hygiene Data'!$I$9,0,10*ROW('Hygiene Data'!I1)),NA())</f>
        <v>#N/A</v>
      </c>
    </row>
    <row r="8" spans="1:69" x14ac:dyDescent="0.25">
      <c r="A8" s="498" t="str">
        <f ca="1">+RIGHT('Data Summary'!A8,LEN('Data Summary'!A8)-9)</f>
        <v>PWH</v>
      </c>
      <c r="B8" s="472" t="str">
        <f ca="1">+IF(ISTEXT('Data Summary'!B8),'Data Summary'!B8,"")</f>
        <v>Other</v>
      </c>
      <c r="C8" s="499">
        <f ca="1">+VALUE('Data Summary'!C8)</f>
        <v>2022</v>
      </c>
      <c r="D8" s="500" t="e">
        <f ca="1">+IF(AND(ISNUMBER(OFFSET('Water Data'!$D$4,0,10*ROW('Water Data'!D2))),'Data Summary'!BS8="Yes"),100-OFFSET('Water Data'!$D$4,0,10*ROW('Water Data'!D2)),NA())</f>
        <v>#N/A</v>
      </c>
      <c r="E8" s="500" t="e">
        <f ca="1">+IF(AND(ISNUMBER(OFFSET('Water Data'!$D$6,0,10*ROW('Water Data'!D2))),'Data Summary'!BT8="Yes"),OFFSET('Water Data'!$D$6,0,10*ROW('Water Data'!D2)),NA())</f>
        <v>#N/A</v>
      </c>
      <c r="F8" s="500">
        <f ca="1">+IF(AND(ISNUMBER(OFFSET('Water Data'!$D$9,0,10*ROW('Water Data'!D2))),'Data Summary'!BU8="Yes"),OFFSET('Water Data'!$D$9,0,10*ROW('Water Data'!D2)),NA())</f>
        <v>99.8</v>
      </c>
      <c r="G8" s="500" t="e">
        <f ca="1">+IF(AND(ISNUMBER(OFFSET('Water Data'!$E$4,0,10*ROW('Water Data'!E2))),'Data Summary'!BV8="Yes"),100-OFFSET('Water Data'!$E$4,0,10*ROW('Water Data'!E2)),NA())</f>
        <v>#N/A</v>
      </c>
      <c r="H8" s="500" t="e">
        <f ca="1">+IF(AND(ISNUMBER(OFFSET('Water Data'!$E$6,0,10*ROW('Water Data'!E2))),'Data Summary'!BW8="Yes"),OFFSET('Water Data'!$E$6,0,10*ROW('Water Data'!E2)),NA())</f>
        <v>#N/A</v>
      </c>
      <c r="I8" s="500" t="e">
        <f ca="1">+IF(AND(ISNUMBER(OFFSET('Water Data'!$E$9,0,10*ROW('Water Data'!E2))),'Data Summary'!BX8="Yes"),OFFSET('Water Data'!$E$9,0,10*ROW('Water Data'!E2)),NA())</f>
        <v>#N/A</v>
      </c>
      <c r="J8" s="500" t="e">
        <f ca="1">+IF(AND(ISNUMBER(OFFSET('Water Data'!$F$4,0,10*ROW('Water Data'!F2))),'Data Summary'!BY8="Yes"),100-OFFSET('Water Data'!$F$4,0,10*ROW('Water Data'!F2)),NA())</f>
        <v>#N/A</v>
      </c>
      <c r="K8" s="500" t="e">
        <f ca="1">+IF(AND(ISNUMBER(OFFSET('Water Data'!$F$6,0,10*ROW('Water Data'!F2))),'Data Summary'!BZ8="Yes"),OFFSET('Water Data'!$F$6,0,10*ROW('Water Data'!F2)),NA())</f>
        <v>#N/A</v>
      </c>
      <c r="L8" s="500" t="e">
        <f ca="1">+IF(AND(ISNUMBER(OFFSET('Water Data'!$F$9,0,10*ROW('Water Data'!F2))),'Data Summary'!CA8="Yes"),OFFSET('Water Data'!$F$9,0,10*ROW('Water Data'!F2)),NA())</f>
        <v>#N/A</v>
      </c>
      <c r="M8" s="500" t="e">
        <f ca="1">+IF(AND(ISNUMBER(OFFSET('Water Data'!$G$4,0,10*ROW('Water Data'!G2))),'Data Summary'!CB8="Yes"),100-OFFSET('Water Data'!$G$4,0,10*ROW('Water Data'!G2)),NA())</f>
        <v>#N/A</v>
      </c>
      <c r="N8" s="500" t="e">
        <f ca="1">+IF(AND(ISNUMBER(OFFSET('Water Data'!$G$6,0,10*ROW('Water Data'!G2))),'Data Summary'!CC8="Yes"),OFFSET('Water Data'!$G$6,0,10*ROW('Water Data'!G2)),NA())</f>
        <v>#N/A</v>
      </c>
      <c r="O8" s="500" t="e">
        <f ca="1">+IF(AND(ISNUMBER(OFFSET('Water Data'!$G$9,0,10*ROW('Water Data'!G2))),'Data Summary'!CD8="Yes"),OFFSET('Water Data'!$G$9,0,10*ROW('Water Data'!G2)),NA())</f>
        <v>#N/A</v>
      </c>
      <c r="P8" s="500" t="e">
        <f ca="1">+IF(AND(ISNUMBER(OFFSET('Water Data'!$H$4,0,10*ROW('Water Data'!H2))),'Data Summary'!CE8="Yes"),100-OFFSET('Water Data'!$H$4,0,10*ROW('Water Data'!H2)),NA())</f>
        <v>#N/A</v>
      </c>
      <c r="Q8" s="500" t="e">
        <f ca="1">+IF(AND(ISNUMBER(OFFSET('Water Data'!$H$6,0,10*ROW('Water Data'!H2))),'Data Summary'!CF8="Yes"),OFFSET('Water Data'!$H$6,0,10*ROW('Water Data'!H2)),NA())</f>
        <v>#N/A</v>
      </c>
      <c r="R8" s="500" t="e">
        <f ca="1">+IF(AND(ISNUMBER(OFFSET('Water Data'!$H$9,0,10*ROW('Water Data'!H2))),'Data Summary'!CG8="Yes"),OFFSET('Water Data'!$H$9,0,10*ROW('Water Data'!H2)),NA())</f>
        <v>#N/A</v>
      </c>
      <c r="S8" s="500" t="e">
        <f ca="1">+IF(AND(ISNUMBER(OFFSET('Water Data'!$I$4,0,10*ROW('Water Data'!I2))),'Data Summary'!CH8="Yes"),100-OFFSET('Water Data'!$I$4,0,10*ROW('Water Data'!I2)),NA())</f>
        <v>#N/A</v>
      </c>
      <c r="T8" s="500" t="e">
        <f ca="1">+IF(AND(ISNUMBER(OFFSET('Water Data'!$I$6,0,10*ROW('Water Data'!I2))),'Data Summary'!CI8="Yes"),OFFSET('Water Data'!$I$6,0,10*ROW('Water Data'!I2)),NA())</f>
        <v>#N/A</v>
      </c>
      <c r="U8" s="500" t="e">
        <f ca="1">+IF(AND(ISNUMBER(OFFSET('Water Data'!$I$9,0,10*ROW('Water Data'!I2))),'Data Summary'!CJ8="Yes"),OFFSET('Water Data'!$I$9,0,10*ROW('Water Data'!I2)),NA())</f>
        <v>#N/A</v>
      </c>
      <c r="V8" s="501" t="e">
        <f ca="1">+IF(AND(ISNUMBER(OFFSET('Sanitation Data'!$D$4,0,10*ROW('Sanitation Data'!D2))),'Data Summary'!CK8="Yes"),100-OFFSET('Sanitation Data'!$D$4,0,10*ROW('Sanitation Data'!D2)),NA())</f>
        <v>#N/A</v>
      </c>
      <c r="W8" s="501" t="e">
        <f ca="1">+IF(AND(ISNUMBER(OFFSET('Sanitation Data'!$D$6,0,10*ROW('Sanitation Data'!D2))),'Data Summary'!CL8="Yes"),OFFSET('Sanitation Data'!$D$6,0,10*ROW('Sanitation Data'!D2)),NA())</f>
        <v>#N/A</v>
      </c>
      <c r="X8" s="501" t="e">
        <f ca="1">+IF(AND(ISNUMBER(OFFSET('Sanitation Data'!$D$10,0,10*ROW('Sanitation Data'!D2))),'Data Summary'!CM8="Yes"),OFFSET('Sanitation Data'!$D$10,0,10*ROW('Sanitation Data'!D2)),NA())</f>
        <v>#N/A</v>
      </c>
      <c r="Y8" s="501" t="e">
        <f ca="1">+IF(AND(ISNUMBER(OFFSET('Sanitation Data'!$D$11,0,10*ROW('Sanitation Data'!D2))),'Data Summary'!CN8="Yes"),OFFSET('Sanitation Data'!$D$11,0,10*ROW('Sanitation Data'!D2)),NA())</f>
        <v>#N/A</v>
      </c>
      <c r="Z8" s="501">
        <f ca="1">+IF(AND(ISNUMBER(OFFSET('Sanitation Data'!$D$12,0,10*ROW('Sanitation Data'!D2))),'Data Summary'!CO8="Yes"),OFFSET('Sanitation Data'!$D$12,0,10*ROW('Sanitation Data'!D2)),NA())</f>
        <v>96.7</v>
      </c>
      <c r="AA8" s="501" t="e">
        <f ca="1">+IF(AND(ISNUMBER(OFFSET('Sanitation Data'!$E$4,0,10*ROW('Sanitation Data'!E2))),'Data Summary'!CP8="Yes"),100-OFFSET('Sanitation Data'!$E$4,0,10*ROW('Sanitation Data'!E2)),NA())</f>
        <v>#N/A</v>
      </c>
      <c r="AB8" s="501" t="e">
        <f ca="1">+IF(AND(ISNUMBER(OFFSET('Sanitation Data'!$E$6,0,10*ROW('Sanitation Data'!E2))),'Data Summary'!CQ8="Yes"),OFFSET('Sanitation Data'!$E$6,0,10*ROW('Sanitation Data'!E2)),NA())</f>
        <v>#N/A</v>
      </c>
      <c r="AC8" s="501" t="e">
        <f ca="1">+IF(AND(ISNUMBER(OFFSET('Sanitation Data'!$E$10,0,10*ROW('Sanitation Data'!E2))),'Data Summary'!CR8="Yes"),OFFSET('Sanitation Data'!$E$10,0,10*ROW('Sanitation Data'!E2)),NA())</f>
        <v>#N/A</v>
      </c>
      <c r="AD8" s="501" t="e">
        <f ca="1">+IF(AND(ISNUMBER(OFFSET('Sanitation Data'!$E$11,0,10*ROW('Sanitation Data'!E2))),'Data Summary'!CS8="Yes"),OFFSET('Sanitation Data'!$E$11,0,10*ROW('Sanitation Data'!E2)),NA())</f>
        <v>#N/A</v>
      </c>
      <c r="AE8" s="501" t="e">
        <f ca="1">+IF(AND(ISNUMBER(OFFSET('Sanitation Data'!$E$12,0,10*ROW('Sanitation Data'!E2))),'Data Summary'!CT8="Yes"),OFFSET('Sanitation Data'!$E$12,0,10*ROW('Sanitation Data'!E2)),NA())</f>
        <v>#N/A</v>
      </c>
      <c r="AF8" s="501" t="e">
        <f ca="1">+IF(AND(ISNUMBER(OFFSET('Sanitation Data'!$F$4,0,10*ROW('Sanitation Data'!F2))),'Data Summary'!CU8="Yes"),100-OFFSET('Sanitation Data'!$F$4,0,10*ROW('Sanitation Data'!F2)),NA())</f>
        <v>#N/A</v>
      </c>
      <c r="AG8" s="501" t="e">
        <f ca="1">+IF(AND(ISNUMBER(OFFSET('Sanitation Data'!$F$6,0,10*ROW('Sanitation Data'!F2))),'Data Summary'!CV8="Yes"),OFFSET('Sanitation Data'!$F$6,0,10*ROW('Sanitation Data'!F2)),NA())</f>
        <v>#N/A</v>
      </c>
      <c r="AH8" s="501" t="e">
        <f ca="1">+IF(AND(ISNUMBER(OFFSET('Sanitation Data'!$F$10,0,10*ROW('Sanitation Data'!F2))),'Data Summary'!CW8="Yes"),OFFSET('Sanitation Data'!$F$10,0,10*ROW('Sanitation Data'!F2)),NA())</f>
        <v>#N/A</v>
      </c>
      <c r="AI8" s="501" t="e">
        <f ca="1">+IF(AND(ISNUMBER(OFFSET('Sanitation Data'!$F$11,0,10*ROW('Sanitation Data'!F2))),'Data Summary'!CX8="Yes"),OFFSET('Sanitation Data'!$F$11,0,10*ROW('Sanitation Data'!F2)),NA())</f>
        <v>#N/A</v>
      </c>
      <c r="AJ8" s="501" t="e">
        <f ca="1">+IF(AND(ISNUMBER(OFFSET('Sanitation Data'!$F$12,0,10*ROW('Sanitation Data'!F2))),'Data Summary'!CY8="Yes"),OFFSET('Sanitation Data'!$F$12,0,10*ROW('Sanitation Data'!F2)),NA())</f>
        <v>#N/A</v>
      </c>
      <c r="AK8" s="501" t="e">
        <f ca="1">+IF(AND(ISNUMBER(OFFSET('Sanitation Data'!$G$4,0,10*ROW('Sanitation Data'!G2))),'Data Summary'!CZ8="Yes"),100-OFFSET('Sanitation Data'!$G$4,0,10*ROW('Sanitation Data'!G2)),NA())</f>
        <v>#N/A</v>
      </c>
      <c r="AL8" s="501" t="e">
        <f ca="1">+IF(AND(ISNUMBER(OFFSET('Sanitation Data'!$G$6,0,10*ROW('Sanitation Data'!G2))),'Data Summary'!DA8="Yes"),OFFSET('Sanitation Data'!$G$6,0,10*ROW('Sanitation Data'!G2)),NA())</f>
        <v>#N/A</v>
      </c>
      <c r="AM8" s="501" t="e">
        <f ca="1">+IF(AND(ISNUMBER(OFFSET('Sanitation Data'!$G$10,0,10*ROW('Sanitation Data'!G2))),'Data Summary'!DB8="Yes"),OFFSET('Sanitation Data'!$G$10,0,10*ROW('Sanitation Data'!G2)),NA())</f>
        <v>#N/A</v>
      </c>
      <c r="AN8" s="501" t="e">
        <f ca="1">+IF(AND(ISNUMBER(OFFSET('Sanitation Data'!$G$11,0,10*ROW('Sanitation Data'!G2))),'Data Summary'!DC8="Yes"),OFFSET('Sanitation Data'!$G$11,0,10*ROW('Sanitation Data'!G2)),NA())</f>
        <v>#N/A</v>
      </c>
      <c r="AO8" s="501" t="e">
        <f ca="1">+IF(AND(ISNUMBER(OFFSET('Sanitation Data'!$G$12,0,10*ROW('Sanitation Data'!G2))),'Data Summary'!DD8="Yes"),OFFSET('Sanitation Data'!$G$12,0,10*ROW('Sanitation Data'!G2)),NA())</f>
        <v>#N/A</v>
      </c>
      <c r="AP8" s="501" t="e">
        <f ca="1">+IF(AND(ISNUMBER(OFFSET('Sanitation Data'!$H$4,0,10*ROW('Sanitation Data'!H2))),'Data Summary'!DE8="Yes"),100-OFFSET('Sanitation Data'!$H$4,0,10*ROW('Sanitation Data'!H2)),NA())</f>
        <v>#N/A</v>
      </c>
      <c r="AQ8" s="501" t="e">
        <f ca="1">+IF(AND(ISNUMBER(OFFSET('Sanitation Data'!$H$6,0,10*ROW('Sanitation Data'!H2))),'Data Summary'!DF8="Yes"),OFFSET('Sanitation Data'!$H$6,0,10*ROW('Sanitation Data'!H2)),NA())</f>
        <v>#N/A</v>
      </c>
      <c r="AR8" s="501" t="e">
        <f ca="1">+IF(AND(ISNUMBER(OFFSET('Sanitation Data'!$H$10,0,10*ROW('Sanitation Data'!H2))),'Data Summary'!DG8="Yes"),OFFSET('Sanitation Data'!$H$10,0,10*ROW('Sanitation Data'!H2)),NA())</f>
        <v>#N/A</v>
      </c>
      <c r="AS8" s="501" t="e">
        <f ca="1">+IF(AND(ISNUMBER(OFFSET('Sanitation Data'!$H$11,0,10*ROW('Sanitation Data'!H2))),'Data Summary'!DH8="Yes"),OFFSET('Sanitation Data'!$H$11,0,10*ROW('Sanitation Data'!H2)),NA())</f>
        <v>#N/A</v>
      </c>
      <c r="AT8" s="501" t="e">
        <f ca="1">+IF(AND(ISNUMBER(OFFSET('Sanitation Data'!$H$12,0,10*ROW('Sanitation Data'!H2))),'Data Summary'!DI8="Yes"),OFFSET('Sanitation Data'!$H$12,0,10*ROW('Sanitation Data'!H2)),NA())</f>
        <v>#N/A</v>
      </c>
      <c r="AU8" s="501" t="e">
        <f ca="1">+IF(AND(ISNUMBER(OFFSET('Sanitation Data'!$I$4,0,10*ROW('Sanitation Data'!I2))),'Data Summary'!DJ8="Yes"),100-OFFSET('Sanitation Data'!$I$4,0,10*ROW('Sanitation Data'!I2)),NA())</f>
        <v>#N/A</v>
      </c>
      <c r="AV8" s="501" t="e">
        <f ca="1">+IF(AND(ISNUMBER(OFFSET('Sanitation Data'!$I$6,0,10*ROW('Sanitation Data'!I2))),'Data Summary'!DK8="Yes"),OFFSET('Sanitation Data'!$I$6,0,10*ROW('Sanitation Data'!I2)),NA())</f>
        <v>#N/A</v>
      </c>
      <c r="AW8" s="501" t="e">
        <f ca="1">+IF(AND(ISNUMBER(OFFSET('Sanitation Data'!$I$10,0,10*ROW('Sanitation Data'!I2))),'Data Summary'!DL8="Yes"),OFFSET('Sanitation Data'!$I$10,0,10*ROW('Sanitation Data'!I2)),NA())</f>
        <v>#N/A</v>
      </c>
      <c r="AX8" s="501" t="e">
        <f ca="1">+IF(AND(ISNUMBER(OFFSET('Sanitation Data'!$I$11,0,10*ROW('Sanitation Data'!I2))),'Data Summary'!DM8="Yes"),OFFSET('Sanitation Data'!$I$11,0,10*ROW('Sanitation Data'!I2)),NA())</f>
        <v>#N/A</v>
      </c>
      <c r="AY8" s="501" t="e">
        <f ca="1">+IF(AND(ISNUMBER(OFFSET('Sanitation Data'!$I$12,0,10*ROW('Sanitation Data'!I2))),'Data Summary'!DN8="Yes"),OFFSET('Sanitation Data'!$I$12,0,10*ROW('Sanitation Data'!I2)),NA())</f>
        <v>#N/A</v>
      </c>
      <c r="AZ8" s="502" t="e">
        <f ca="1">+IF(AND(ISNUMBER(OFFSET('Hygiene Data'!$D$5,0,10*ROW('Hygiene Data'!D2))),'Data Summary'!DO8="Yes"),OFFSET('Hygiene Data'!$D$5,0,10*ROW('Hygiene Data'!D2)),NA())</f>
        <v>#N/A</v>
      </c>
      <c r="BA8" s="502" t="e">
        <f ca="1">+IF(AND(ISNUMBER(OFFSET('Hygiene Data'!$D$7,0,10*ROW('Hygiene Data'!D2))),'Data Summary'!DP8="Yes"),OFFSET('Hygiene Data'!$D$7,0,10*ROW('Hygiene Data'!D2)),NA())</f>
        <v>#N/A</v>
      </c>
      <c r="BB8" s="502">
        <f ca="1">+IF(AND(ISNUMBER(OFFSET('Hygiene Data'!$D$9,0,10*ROW('Hygiene Data'!D2))),'Data Summary'!DQ8="Yes"),OFFSET('Hygiene Data'!$D$9,0,10*ROW('Hygiene Data'!D2)),NA())</f>
        <v>99.5</v>
      </c>
      <c r="BC8" s="502" t="e">
        <f ca="1">+IF(AND(ISNUMBER(OFFSET('Hygiene Data'!$E$5,0,10*ROW('Hygiene Data'!E2))),'Data Summary'!DR8="Yes"),OFFSET('Hygiene Data'!$E$5,0,10*ROW('Hygiene Data'!E2)),NA())</f>
        <v>#N/A</v>
      </c>
      <c r="BD8" s="502" t="e">
        <f ca="1">+IF(AND(ISNUMBER(OFFSET('Hygiene Data'!$E$7,0,10*ROW('Hygiene Data'!E2))),'Data Summary'!DS8="Yes"),OFFSET('Hygiene Data'!$E$7,0,10*ROW('Hygiene Data'!E2)),NA())</f>
        <v>#N/A</v>
      </c>
      <c r="BE8" s="502" t="e">
        <f ca="1">+IF(AND(ISNUMBER(OFFSET('Hygiene Data'!$E$9,0,10*ROW('Hygiene Data'!E2))),'Data Summary'!DT8="Yes"),OFFSET('Hygiene Data'!$E$9,0,10*ROW('Hygiene Data'!E2)),NA())</f>
        <v>#N/A</v>
      </c>
      <c r="BF8" s="502" t="e">
        <f ca="1">+IF(AND(ISNUMBER(OFFSET('Hygiene Data'!$F$5,0,10*ROW('Hygiene Data'!F2))),'Data Summary'!DU8="Yes"),OFFSET('Hygiene Data'!$F$5,0,10*ROW('Hygiene Data'!F2)),NA())</f>
        <v>#N/A</v>
      </c>
      <c r="BG8" s="502" t="e">
        <f ca="1">+IF(AND(ISNUMBER(OFFSET('Hygiene Data'!$F$7,0,10*ROW('Hygiene Data'!F2))),'Data Summary'!DV8="Yes"),OFFSET('Hygiene Data'!$F$7,0,10*ROW('Hygiene Data'!F2)),NA())</f>
        <v>#N/A</v>
      </c>
      <c r="BH8" s="502" t="e">
        <f ca="1">+IF(AND(ISNUMBER(OFFSET('Hygiene Data'!$F$9,0,10*ROW('Hygiene Data'!F2))),'Data Summary'!DW8="Yes"),OFFSET('Hygiene Data'!$F$9,0,10*ROW('Hygiene Data'!F2)),NA())</f>
        <v>#N/A</v>
      </c>
      <c r="BI8" s="502" t="e">
        <f ca="1">+IF(AND(ISNUMBER(OFFSET('Hygiene Data'!$G$5,0,10*ROW('Hygiene Data'!G2))),'Data Summary'!DX8="Yes"),OFFSET('Hygiene Data'!$G$5,0,10*ROW('Hygiene Data'!G2)),NA())</f>
        <v>#N/A</v>
      </c>
      <c r="BJ8" s="502" t="e">
        <f ca="1">+IF(AND(ISNUMBER(OFFSET('Hygiene Data'!$G$7,0,10*ROW('Hygiene Data'!G2))),'Data Summary'!DY8="Yes"),OFFSET('Hygiene Data'!$G$7,0,10*ROW('Hygiene Data'!G2)),NA())</f>
        <v>#N/A</v>
      </c>
      <c r="BK8" s="502" t="e">
        <f ca="1">+IF(AND(ISNUMBER(OFFSET('Hygiene Data'!$G$9,0,10*ROW('Hygiene Data'!G2))),'Data Summary'!DZ8="Yes"),OFFSET('Hygiene Data'!$G$9,0,10*ROW('Hygiene Data'!G2)),NA())</f>
        <v>#N/A</v>
      </c>
      <c r="BL8" s="502" t="e">
        <f ca="1">+IF(AND(ISNUMBER(OFFSET('Hygiene Data'!$H$5,0,10*ROW('Hygiene Data'!H2))),'Data Summary'!EA8="Yes"),OFFSET('Hygiene Data'!$H$5,0,10*ROW('Hygiene Data'!H2)),NA())</f>
        <v>#N/A</v>
      </c>
      <c r="BM8" s="502" t="e">
        <f ca="1">+IF(AND(ISNUMBER(OFFSET('Hygiene Data'!$H$7,0,10*ROW('Hygiene Data'!H2))),'Data Summary'!EB8="Yes"),OFFSET('Hygiene Data'!$H$7,0,10*ROW('Hygiene Data'!H2)),NA())</f>
        <v>#N/A</v>
      </c>
      <c r="BN8" s="502" t="e">
        <f ca="1">+IF(AND(ISNUMBER(OFFSET('Hygiene Data'!$H$9,0,10*ROW('Hygiene Data'!H2))),'Data Summary'!EC8="Yes"),OFFSET('Hygiene Data'!$H$9,0,10*ROW('Hygiene Data'!H2)),NA())</f>
        <v>#N/A</v>
      </c>
      <c r="BO8" s="502" t="e">
        <f ca="1">+IF(AND(ISNUMBER(OFFSET('Hygiene Data'!$I$5,0,10*ROW('Hygiene Data'!I2))),'Data Summary'!ED8="Yes"),OFFSET('Hygiene Data'!$I$5,0,10*ROW('Hygiene Data'!I2)),NA())</f>
        <v>#N/A</v>
      </c>
      <c r="BP8" s="502" t="e">
        <f ca="1">+IF(AND(ISNUMBER(OFFSET('Hygiene Data'!$I$7,0,10*ROW('Hygiene Data'!I2))),'Data Summary'!EE8="Yes"),OFFSET('Hygiene Data'!$I$7,0,10*ROW('Hygiene Data'!I2)),NA())</f>
        <v>#N/A</v>
      </c>
      <c r="BQ8" s="502" t="e">
        <f ca="1">+IF(AND(ISNUMBER(OFFSET('Hygiene Data'!$I$9,0,10*ROW('Hygiene Data'!I2))),'Data Summary'!EF8="Yes"),OFFSET('Hygiene Data'!$I$9,0,10*ROW('Hygiene Data'!I2)),NA())</f>
        <v>#N/A</v>
      </c>
    </row>
    <row r="9" spans="1:69" x14ac:dyDescent="0.25">
      <c r="A9" s="498" t="str">
        <f ca="1">+RIGHT('Data Summary'!A9,LEN('Data Summary'!A9)-9)</f>
        <v>SUR</v>
      </c>
      <c r="B9" s="472" t="str">
        <f ca="1">+IF(ISTEXT('Data Summary'!B9),'Data Summary'!B9,"")</f>
        <v>Survey</v>
      </c>
      <c r="C9" s="499">
        <f ca="1">+VALUE('Data Summary'!C9)</f>
        <v>2022</v>
      </c>
      <c r="D9" s="500" t="e">
        <f ca="1">+IF(AND(ISNUMBER(OFFSET('Water Data'!$D$4,0,10*ROW('Water Data'!D3))),'Data Summary'!BS9="Yes"),100-OFFSET('Water Data'!$D$4,0,10*ROW('Water Data'!D3)),NA())</f>
        <v>#N/A</v>
      </c>
      <c r="E9" s="500">
        <f ca="1">+IF(AND(ISNUMBER(OFFSET('Water Data'!$D$6,0,10*ROW('Water Data'!D3))),'Data Summary'!BT9="Yes"),OFFSET('Water Data'!$D$6,0,10*ROW('Water Data'!D3)),NA())</f>
        <v>96.36363636363636</v>
      </c>
      <c r="F9" s="500">
        <f ca="1">+IF(AND(ISNUMBER(OFFSET('Water Data'!$D$9,0,10*ROW('Water Data'!D3))),'Data Summary'!BU9="Yes"),OFFSET('Water Data'!$D$9,0,10*ROW('Water Data'!D3)),NA())</f>
        <v>95.487603305785129</v>
      </c>
      <c r="G9" s="500" t="e">
        <f ca="1">+IF(AND(ISNUMBER(OFFSET('Water Data'!$E$4,0,10*ROW('Water Data'!E3))),'Data Summary'!BV9="Yes"),100-OFFSET('Water Data'!$E$4,0,10*ROW('Water Data'!E3)),NA())</f>
        <v>#N/A</v>
      </c>
      <c r="H9" s="500" t="e">
        <f ca="1">+IF(AND(ISNUMBER(OFFSET('Water Data'!$E$6,0,10*ROW('Water Data'!E3))),'Data Summary'!BW9="Yes"),OFFSET('Water Data'!$E$6,0,10*ROW('Water Data'!E3)),NA())</f>
        <v>#N/A</v>
      </c>
      <c r="I9" s="500" t="e">
        <f ca="1">+IF(AND(ISNUMBER(OFFSET('Water Data'!$E$9,0,10*ROW('Water Data'!E3))),'Data Summary'!BX9="Yes"),OFFSET('Water Data'!$E$9,0,10*ROW('Water Data'!E3)),NA())</f>
        <v>#N/A</v>
      </c>
      <c r="J9" s="500" t="e">
        <f ca="1">+IF(AND(ISNUMBER(OFFSET('Water Data'!$F$4,0,10*ROW('Water Data'!F3))),'Data Summary'!BY9="Yes"),100-OFFSET('Water Data'!$F$4,0,10*ROW('Water Data'!F3)),NA())</f>
        <v>#N/A</v>
      </c>
      <c r="K9" s="500" t="e">
        <f ca="1">+IF(AND(ISNUMBER(OFFSET('Water Data'!$F$6,0,10*ROW('Water Data'!F3))),'Data Summary'!BZ9="Yes"),OFFSET('Water Data'!$F$6,0,10*ROW('Water Data'!F3)),NA())</f>
        <v>#N/A</v>
      </c>
      <c r="L9" s="500" t="e">
        <f ca="1">+IF(AND(ISNUMBER(OFFSET('Water Data'!$F$9,0,10*ROW('Water Data'!F3))),'Data Summary'!CA9="Yes"),OFFSET('Water Data'!$F$9,0,10*ROW('Water Data'!F3)),NA())</f>
        <v>#N/A</v>
      </c>
      <c r="M9" s="500" t="e">
        <f ca="1">+IF(AND(ISNUMBER(OFFSET('Water Data'!$G$4,0,10*ROW('Water Data'!G3))),'Data Summary'!CB9="Yes"),100-OFFSET('Water Data'!$G$4,0,10*ROW('Water Data'!G3)),NA())</f>
        <v>#N/A</v>
      </c>
      <c r="N9" s="500" t="e">
        <f ca="1">+IF(AND(ISNUMBER(OFFSET('Water Data'!$G$6,0,10*ROW('Water Data'!G3))),'Data Summary'!CC9="Yes"),OFFSET('Water Data'!$G$6,0,10*ROW('Water Data'!G3)),NA())</f>
        <v>#N/A</v>
      </c>
      <c r="O9" s="500" t="e">
        <f ca="1">+IF(AND(ISNUMBER(OFFSET('Water Data'!$G$9,0,10*ROW('Water Data'!G3))),'Data Summary'!CD9="Yes"),OFFSET('Water Data'!$G$9,0,10*ROW('Water Data'!G3)),NA())</f>
        <v>#N/A</v>
      </c>
      <c r="P9" s="500" t="e">
        <f ca="1">+IF(AND(ISNUMBER(OFFSET('Water Data'!$H$4,0,10*ROW('Water Data'!H3))),'Data Summary'!CE9="Yes"),100-OFFSET('Water Data'!$H$4,0,10*ROW('Water Data'!H3)),NA())</f>
        <v>#N/A</v>
      </c>
      <c r="Q9" s="500" t="e">
        <f ca="1">+IF(AND(ISNUMBER(OFFSET('Water Data'!$H$6,0,10*ROW('Water Data'!H3))),'Data Summary'!CF9="Yes"),OFFSET('Water Data'!$H$6,0,10*ROW('Water Data'!H3)),NA())</f>
        <v>#N/A</v>
      </c>
      <c r="R9" s="500" t="e">
        <f ca="1">+IF(AND(ISNUMBER(OFFSET('Water Data'!$H$9,0,10*ROW('Water Data'!H3))),'Data Summary'!CG9="Yes"),OFFSET('Water Data'!$H$9,0,10*ROW('Water Data'!H3)),NA())</f>
        <v>#N/A</v>
      </c>
      <c r="S9" s="500" t="e">
        <f ca="1">+IF(AND(ISNUMBER(OFFSET('Water Data'!$I$4,0,10*ROW('Water Data'!I3))),'Data Summary'!CH9="Yes"),100-OFFSET('Water Data'!$I$4,0,10*ROW('Water Data'!I3)),NA())</f>
        <v>#N/A</v>
      </c>
      <c r="T9" s="500" t="e">
        <f ca="1">+IF(AND(ISNUMBER(OFFSET('Water Data'!$I$6,0,10*ROW('Water Data'!I3))),'Data Summary'!CI9="Yes"),OFFSET('Water Data'!$I$6,0,10*ROW('Water Data'!I3)),NA())</f>
        <v>#N/A</v>
      </c>
      <c r="U9" s="500" t="e">
        <f ca="1">+IF(AND(ISNUMBER(OFFSET('Water Data'!$I$9,0,10*ROW('Water Data'!I3))),'Data Summary'!CJ9="Yes"),OFFSET('Water Data'!$I$9,0,10*ROW('Water Data'!I3)),NA())</f>
        <v>#N/A</v>
      </c>
      <c r="V9" s="501" t="e">
        <f ca="1">+IF(AND(ISNUMBER(OFFSET('Sanitation Data'!$D$4,0,10*ROW('Sanitation Data'!D3))),'Data Summary'!CK9="Yes"),100-OFFSET('Sanitation Data'!$D$4,0,10*ROW('Sanitation Data'!D3)),NA())</f>
        <v>#N/A</v>
      </c>
      <c r="W9" s="501">
        <f ca="1">+IF(AND(ISNUMBER(OFFSET('Sanitation Data'!$D$6,0,10*ROW('Sanitation Data'!D3))),'Data Summary'!CL9="Yes"),OFFSET('Sanitation Data'!$D$6,0,10*ROW('Sanitation Data'!D3)),NA())</f>
        <v>99.63636363636364</v>
      </c>
      <c r="X9" s="501">
        <f ca="1">+IF(AND(ISNUMBER(OFFSET('Sanitation Data'!$D$10,0,10*ROW('Sanitation Data'!D3))),'Data Summary'!CM9="Yes"),OFFSET('Sanitation Data'!$D$10,0,10*ROW('Sanitation Data'!D3)),NA())</f>
        <v>98.911735537190083</v>
      </c>
      <c r="Y9" s="501">
        <f ca="1">+IF(AND(ISNUMBER(OFFSET('Sanitation Data'!$D$11,0,10*ROW('Sanitation Data'!D3))),'Data Summary'!CN9="Yes"),OFFSET('Sanitation Data'!$D$11,0,10*ROW('Sanitation Data'!D3)),NA())</f>
        <v>95.650909090909096</v>
      </c>
      <c r="Z9" s="501">
        <f ca="1">+IF(AND(ISNUMBER(OFFSET('Sanitation Data'!$D$12,0,10*ROW('Sanitation Data'!D3))),'Data Summary'!CO9="Yes"),OFFSET('Sanitation Data'!$D$12,0,10*ROW('Sanitation Data'!D3)),NA())</f>
        <v>94.955266115702472</v>
      </c>
      <c r="AA9" s="501" t="e">
        <f ca="1">+IF(AND(ISNUMBER(OFFSET('Sanitation Data'!$E$4,0,10*ROW('Sanitation Data'!E3))),'Data Summary'!CP9="Yes"),100-OFFSET('Sanitation Data'!$E$4,0,10*ROW('Sanitation Data'!E3)),NA())</f>
        <v>#N/A</v>
      </c>
      <c r="AB9" s="501" t="e">
        <f ca="1">+IF(AND(ISNUMBER(OFFSET('Sanitation Data'!$E$6,0,10*ROW('Sanitation Data'!E3))),'Data Summary'!CQ9="Yes"),OFFSET('Sanitation Data'!$E$6,0,10*ROW('Sanitation Data'!E3)),NA())</f>
        <v>#N/A</v>
      </c>
      <c r="AC9" s="501" t="e">
        <f ca="1">+IF(AND(ISNUMBER(OFFSET('Sanitation Data'!$E$10,0,10*ROW('Sanitation Data'!E3))),'Data Summary'!CR9="Yes"),OFFSET('Sanitation Data'!$E$10,0,10*ROW('Sanitation Data'!E3)),NA())</f>
        <v>#N/A</v>
      </c>
      <c r="AD9" s="501" t="e">
        <f ca="1">+IF(AND(ISNUMBER(OFFSET('Sanitation Data'!$E$11,0,10*ROW('Sanitation Data'!E3))),'Data Summary'!CS9="Yes"),OFFSET('Sanitation Data'!$E$11,0,10*ROW('Sanitation Data'!E3)),NA())</f>
        <v>#N/A</v>
      </c>
      <c r="AE9" s="501" t="e">
        <f ca="1">+IF(AND(ISNUMBER(OFFSET('Sanitation Data'!$E$12,0,10*ROW('Sanitation Data'!E3))),'Data Summary'!CT9="Yes"),OFFSET('Sanitation Data'!$E$12,0,10*ROW('Sanitation Data'!E3)),NA())</f>
        <v>#N/A</v>
      </c>
      <c r="AF9" s="501" t="e">
        <f ca="1">+IF(AND(ISNUMBER(OFFSET('Sanitation Data'!$F$4,0,10*ROW('Sanitation Data'!F3))),'Data Summary'!CU9="Yes"),100-OFFSET('Sanitation Data'!$F$4,0,10*ROW('Sanitation Data'!F3)),NA())</f>
        <v>#N/A</v>
      </c>
      <c r="AG9" s="501" t="e">
        <f ca="1">+IF(AND(ISNUMBER(OFFSET('Sanitation Data'!$F$6,0,10*ROW('Sanitation Data'!F3))),'Data Summary'!CV9="Yes"),OFFSET('Sanitation Data'!$F$6,0,10*ROW('Sanitation Data'!F3)),NA())</f>
        <v>#N/A</v>
      </c>
      <c r="AH9" s="501" t="e">
        <f ca="1">+IF(AND(ISNUMBER(OFFSET('Sanitation Data'!$F$10,0,10*ROW('Sanitation Data'!F3))),'Data Summary'!CW9="Yes"),OFFSET('Sanitation Data'!$F$10,0,10*ROW('Sanitation Data'!F3)),NA())</f>
        <v>#N/A</v>
      </c>
      <c r="AI9" s="501" t="e">
        <f ca="1">+IF(AND(ISNUMBER(OFFSET('Sanitation Data'!$F$11,0,10*ROW('Sanitation Data'!F3))),'Data Summary'!CX9="Yes"),OFFSET('Sanitation Data'!$F$11,0,10*ROW('Sanitation Data'!F3)),NA())</f>
        <v>#N/A</v>
      </c>
      <c r="AJ9" s="501" t="e">
        <f ca="1">+IF(AND(ISNUMBER(OFFSET('Sanitation Data'!$F$12,0,10*ROW('Sanitation Data'!F3))),'Data Summary'!CY9="Yes"),OFFSET('Sanitation Data'!$F$12,0,10*ROW('Sanitation Data'!F3)),NA())</f>
        <v>#N/A</v>
      </c>
      <c r="AK9" s="501" t="e">
        <f ca="1">+IF(AND(ISNUMBER(OFFSET('Sanitation Data'!$G$4,0,10*ROW('Sanitation Data'!G3))),'Data Summary'!CZ9="Yes"),100-OFFSET('Sanitation Data'!$G$4,0,10*ROW('Sanitation Data'!G3)),NA())</f>
        <v>#N/A</v>
      </c>
      <c r="AL9" s="501" t="e">
        <f ca="1">+IF(AND(ISNUMBER(OFFSET('Sanitation Data'!$G$6,0,10*ROW('Sanitation Data'!G3))),'Data Summary'!DA9="Yes"),OFFSET('Sanitation Data'!$G$6,0,10*ROW('Sanitation Data'!G3)),NA())</f>
        <v>#N/A</v>
      </c>
      <c r="AM9" s="501" t="e">
        <f ca="1">+IF(AND(ISNUMBER(OFFSET('Sanitation Data'!$G$10,0,10*ROW('Sanitation Data'!G3))),'Data Summary'!DB9="Yes"),OFFSET('Sanitation Data'!$G$10,0,10*ROW('Sanitation Data'!G3)),NA())</f>
        <v>#N/A</v>
      </c>
      <c r="AN9" s="501" t="e">
        <f ca="1">+IF(AND(ISNUMBER(OFFSET('Sanitation Data'!$G$11,0,10*ROW('Sanitation Data'!G3))),'Data Summary'!DC9="Yes"),OFFSET('Sanitation Data'!$G$11,0,10*ROW('Sanitation Data'!G3)),NA())</f>
        <v>#N/A</v>
      </c>
      <c r="AO9" s="501" t="e">
        <f ca="1">+IF(AND(ISNUMBER(OFFSET('Sanitation Data'!$G$12,0,10*ROW('Sanitation Data'!G3))),'Data Summary'!DD9="Yes"),OFFSET('Sanitation Data'!$G$12,0,10*ROW('Sanitation Data'!G3)),NA())</f>
        <v>#N/A</v>
      </c>
      <c r="AP9" s="501" t="e">
        <f ca="1">+IF(AND(ISNUMBER(OFFSET('Sanitation Data'!$H$4,0,10*ROW('Sanitation Data'!H3))),'Data Summary'!DE9="Yes"),100-OFFSET('Sanitation Data'!$H$4,0,10*ROW('Sanitation Data'!H3)),NA())</f>
        <v>#N/A</v>
      </c>
      <c r="AQ9" s="501" t="e">
        <f ca="1">+IF(AND(ISNUMBER(OFFSET('Sanitation Data'!$H$6,0,10*ROW('Sanitation Data'!H3))),'Data Summary'!DF9="Yes"),OFFSET('Sanitation Data'!$H$6,0,10*ROW('Sanitation Data'!H3)),NA())</f>
        <v>#N/A</v>
      </c>
      <c r="AR9" s="501" t="e">
        <f ca="1">+IF(AND(ISNUMBER(OFFSET('Sanitation Data'!$H$10,0,10*ROW('Sanitation Data'!H3))),'Data Summary'!DG9="Yes"),OFFSET('Sanitation Data'!$H$10,0,10*ROW('Sanitation Data'!H3)),NA())</f>
        <v>#N/A</v>
      </c>
      <c r="AS9" s="501" t="e">
        <f ca="1">+IF(AND(ISNUMBER(OFFSET('Sanitation Data'!$H$11,0,10*ROW('Sanitation Data'!H3))),'Data Summary'!DH9="Yes"),OFFSET('Sanitation Data'!$H$11,0,10*ROW('Sanitation Data'!H3)),NA())</f>
        <v>#N/A</v>
      </c>
      <c r="AT9" s="501" t="e">
        <f ca="1">+IF(AND(ISNUMBER(OFFSET('Sanitation Data'!$H$12,0,10*ROW('Sanitation Data'!H3))),'Data Summary'!DI9="Yes"),OFFSET('Sanitation Data'!$H$12,0,10*ROW('Sanitation Data'!H3)),NA())</f>
        <v>#N/A</v>
      </c>
      <c r="AU9" s="501" t="e">
        <f ca="1">+IF(AND(ISNUMBER(OFFSET('Sanitation Data'!$I$4,0,10*ROW('Sanitation Data'!I3))),'Data Summary'!DJ9="Yes"),100-OFFSET('Sanitation Data'!$I$4,0,10*ROW('Sanitation Data'!I3)),NA())</f>
        <v>#N/A</v>
      </c>
      <c r="AV9" s="501" t="e">
        <f ca="1">+IF(AND(ISNUMBER(OFFSET('Sanitation Data'!$I$6,0,10*ROW('Sanitation Data'!I3))),'Data Summary'!DK9="Yes"),OFFSET('Sanitation Data'!$I$6,0,10*ROW('Sanitation Data'!I3)),NA())</f>
        <v>#N/A</v>
      </c>
      <c r="AW9" s="501" t="e">
        <f ca="1">+IF(AND(ISNUMBER(OFFSET('Sanitation Data'!$I$10,0,10*ROW('Sanitation Data'!I3))),'Data Summary'!DL9="Yes"),OFFSET('Sanitation Data'!$I$10,0,10*ROW('Sanitation Data'!I3)),NA())</f>
        <v>#N/A</v>
      </c>
      <c r="AX9" s="501" t="e">
        <f ca="1">+IF(AND(ISNUMBER(OFFSET('Sanitation Data'!$I$11,0,10*ROW('Sanitation Data'!I3))),'Data Summary'!DM9="Yes"),OFFSET('Sanitation Data'!$I$11,0,10*ROW('Sanitation Data'!I3)),NA())</f>
        <v>#N/A</v>
      </c>
      <c r="AY9" s="501" t="e">
        <f ca="1">+IF(AND(ISNUMBER(OFFSET('Sanitation Data'!$I$12,0,10*ROW('Sanitation Data'!I3))),'Data Summary'!DN9="Yes"),OFFSET('Sanitation Data'!$I$12,0,10*ROW('Sanitation Data'!I3)),NA())</f>
        <v>#N/A</v>
      </c>
      <c r="AZ9" s="502">
        <f ca="1">+IF(AND(ISNUMBER(OFFSET('Hygiene Data'!$D$5,0,10*ROW('Hygiene Data'!D3))),'Data Summary'!DO9="Yes"),OFFSET('Hygiene Data'!$D$5,0,10*ROW('Hygiene Data'!D3)),NA())</f>
        <v>98.727272727272734</v>
      </c>
      <c r="BA9" s="502" t="e">
        <f ca="1">+IF(AND(ISNUMBER(OFFSET('Hygiene Data'!$D$7,0,10*ROW('Hygiene Data'!D3))),'Data Summary'!DP9="Yes"),OFFSET('Hygiene Data'!$D$7,0,10*ROW('Hygiene Data'!D3)),NA())</f>
        <v>#N/A</v>
      </c>
      <c r="BB9" s="502">
        <f ca="1">+IF(AND(ISNUMBER(OFFSET('Hygiene Data'!$D$9,0,10*ROW('Hygiene Data'!D3))),'Data Summary'!DQ9="Yes"),OFFSET('Hygiene Data'!$D$9,0,10*ROW('Hygiene Data'!D3)),NA())</f>
        <v>98.727272727272734</v>
      </c>
      <c r="BC9" s="502" t="e">
        <f ca="1">+IF(AND(ISNUMBER(OFFSET('Hygiene Data'!$E$5,0,10*ROW('Hygiene Data'!E3))),'Data Summary'!DR9="Yes"),OFFSET('Hygiene Data'!$E$5,0,10*ROW('Hygiene Data'!E3)),NA())</f>
        <v>#N/A</v>
      </c>
      <c r="BD9" s="502" t="e">
        <f ca="1">+IF(AND(ISNUMBER(OFFSET('Hygiene Data'!$E$7,0,10*ROW('Hygiene Data'!E3))),'Data Summary'!DS9="Yes"),OFFSET('Hygiene Data'!$E$7,0,10*ROW('Hygiene Data'!E3)),NA())</f>
        <v>#N/A</v>
      </c>
      <c r="BE9" s="502" t="e">
        <f ca="1">+IF(AND(ISNUMBER(OFFSET('Hygiene Data'!$E$9,0,10*ROW('Hygiene Data'!E3))),'Data Summary'!DT9="Yes"),OFFSET('Hygiene Data'!$E$9,0,10*ROW('Hygiene Data'!E3)),NA())</f>
        <v>#N/A</v>
      </c>
      <c r="BF9" s="502" t="e">
        <f ca="1">+IF(AND(ISNUMBER(OFFSET('Hygiene Data'!$F$5,0,10*ROW('Hygiene Data'!F3))),'Data Summary'!DU9="Yes"),OFFSET('Hygiene Data'!$F$5,0,10*ROW('Hygiene Data'!F3)),NA())</f>
        <v>#N/A</v>
      </c>
      <c r="BG9" s="502" t="e">
        <f ca="1">+IF(AND(ISNUMBER(OFFSET('Hygiene Data'!$F$7,0,10*ROW('Hygiene Data'!F3))),'Data Summary'!DV9="Yes"),OFFSET('Hygiene Data'!$F$7,0,10*ROW('Hygiene Data'!F3)),NA())</f>
        <v>#N/A</v>
      </c>
      <c r="BH9" s="502" t="e">
        <f ca="1">+IF(AND(ISNUMBER(OFFSET('Hygiene Data'!$F$9,0,10*ROW('Hygiene Data'!F3))),'Data Summary'!DW9="Yes"),OFFSET('Hygiene Data'!$F$9,0,10*ROW('Hygiene Data'!F3)),NA())</f>
        <v>#N/A</v>
      </c>
      <c r="BI9" s="502" t="e">
        <f ca="1">+IF(AND(ISNUMBER(OFFSET('Hygiene Data'!$G$5,0,10*ROW('Hygiene Data'!G3))),'Data Summary'!DX9="Yes"),OFFSET('Hygiene Data'!$G$5,0,10*ROW('Hygiene Data'!G3)),NA())</f>
        <v>#N/A</v>
      </c>
      <c r="BJ9" s="502" t="e">
        <f ca="1">+IF(AND(ISNUMBER(OFFSET('Hygiene Data'!$G$7,0,10*ROW('Hygiene Data'!G3))),'Data Summary'!DY9="Yes"),OFFSET('Hygiene Data'!$G$7,0,10*ROW('Hygiene Data'!G3)),NA())</f>
        <v>#N/A</v>
      </c>
      <c r="BK9" s="502" t="e">
        <f ca="1">+IF(AND(ISNUMBER(OFFSET('Hygiene Data'!$G$9,0,10*ROW('Hygiene Data'!G3))),'Data Summary'!DZ9="Yes"),OFFSET('Hygiene Data'!$G$9,0,10*ROW('Hygiene Data'!G3)),NA())</f>
        <v>#N/A</v>
      </c>
      <c r="BL9" s="502" t="e">
        <f ca="1">+IF(AND(ISNUMBER(OFFSET('Hygiene Data'!$H$5,0,10*ROW('Hygiene Data'!H3))),'Data Summary'!EA9="Yes"),OFFSET('Hygiene Data'!$H$5,0,10*ROW('Hygiene Data'!H3)),NA())</f>
        <v>#N/A</v>
      </c>
      <c r="BM9" s="502" t="e">
        <f ca="1">+IF(AND(ISNUMBER(OFFSET('Hygiene Data'!$H$7,0,10*ROW('Hygiene Data'!H3))),'Data Summary'!EB9="Yes"),OFFSET('Hygiene Data'!$H$7,0,10*ROW('Hygiene Data'!H3)),NA())</f>
        <v>#N/A</v>
      </c>
      <c r="BN9" s="502" t="e">
        <f ca="1">+IF(AND(ISNUMBER(OFFSET('Hygiene Data'!$H$9,0,10*ROW('Hygiene Data'!H3))),'Data Summary'!EC9="Yes"),OFFSET('Hygiene Data'!$H$9,0,10*ROW('Hygiene Data'!H3)),NA())</f>
        <v>#N/A</v>
      </c>
      <c r="BO9" s="502" t="e">
        <f ca="1">+IF(AND(ISNUMBER(OFFSET('Hygiene Data'!$I$5,0,10*ROW('Hygiene Data'!I3))),'Data Summary'!ED9="Yes"),OFFSET('Hygiene Data'!$I$5,0,10*ROW('Hygiene Data'!I3)),NA())</f>
        <v>#N/A</v>
      </c>
      <c r="BP9" s="502" t="e">
        <f ca="1">+IF(AND(ISNUMBER(OFFSET('Hygiene Data'!$I$7,0,10*ROW('Hygiene Data'!I3))),'Data Summary'!EE9="Yes"),OFFSET('Hygiene Data'!$I$7,0,10*ROW('Hygiene Data'!I3)),NA())</f>
        <v>#N/A</v>
      </c>
      <c r="BQ9" s="502" t="e">
        <f ca="1">+IF(AND(ISNUMBER(OFFSET('Hygiene Data'!$I$9,0,10*ROW('Hygiene Data'!I3))),'Data Summary'!EF9="Yes"),OFFSET('Hygiene Data'!$I$9,0,10*ROW('Hygiene Data'!I3)),NA())</f>
        <v>#N/A</v>
      </c>
    </row>
    <row r="10" spans="1:69" x14ac:dyDescent="0.25">
      <c r="A10" s="498" t="str">
        <f ca="1">+RIGHT('Data Summary'!A10,LEN('Data Summary'!A10)-9)</f>
        <v>PWH</v>
      </c>
      <c r="B10" s="472" t="str">
        <f ca="1">+IF(ISTEXT('Data Summary'!B10),'Data Summary'!B10,"")</f>
        <v>Other</v>
      </c>
      <c r="C10" s="499">
        <f ca="1">+VALUE('Data Summary'!C10)</f>
        <v>2024</v>
      </c>
      <c r="D10" s="500" t="e">
        <f ca="1">+IF(AND(ISNUMBER(OFFSET('Water Data'!$D$4,0,10*ROW('Water Data'!D4))),'Data Summary'!BS10="Yes"),100-OFFSET('Water Data'!$D$4,0,10*ROW('Water Data'!D4)),NA())</f>
        <v>#N/A</v>
      </c>
      <c r="E10" s="500" t="e">
        <f ca="1">+IF(AND(ISNUMBER(OFFSET('Water Data'!$D$6,0,10*ROW('Water Data'!D4))),'Data Summary'!BT10="Yes"),OFFSET('Water Data'!$D$6,0,10*ROW('Water Data'!D4)),NA())</f>
        <v>#N/A</v>
      </c>
      <c r="F10" s="500">
        <f ca="1">+IF(AND(ISNUMBER(OFFSET('Water Data'!$D$9,0,10*ROW('Water Data'!D4))),'Data Summary'!BU10="Yes"),OFFSET('Water Data'!$D$9,0,10*ROW('Water Data'!D4)),NA())</f>
        <v>96.7</v>
      </c>
      <c r="G10" s="500" t="e">
        <f ca="1">+IF(AND(ISNUMBER(OFFSET('Water Data'!$E$4,0,10*ROW('Water Data'!E4))),'Data Summary'!BV10="Yes"),100-OFFSET('Water Data'!$E$4,0,10*ROW('Water Data'!E4)),NA())</f>
        <v>#N/A</v>
      </c>
      <c r="H10" s="500" t="e">
        <f ca="1">+IF(AND(ISNUMBER(OFFSET('Water Data'!$E$6,0,10*ROW('Water Data'!E4))),'Data Summary'!BW10="Yes"),OFFSET('Water Data'!$E$6,0,10*ROW('Water Data'!E4)),NA())</f>
        <v>#N/A</v>
      </c>
      <c r="I10" s="500" t="e">
        <f ca="1">+IF(AND(ISNUMBER(OFFSET('Water Data'!$E$9,0,10*ROW('Water Data'!E4))),'Data Summary'!BX10="Yes"),OFFSET('Water Data'!$E$9,0,10*ROW('Water Data'!E4)),NA())</f>
        <v>#N/A</v>
      </c>
      <c r="J10" s="500" t="e">
        <f ca="1">+IF(AND(ISNUMBER(OFFSET('Water Data'!$F$4,0,10*ROW('Water Data'!F4))),'Data Summary'!BY10="Yes"),100-OFFSET('Water Data'!$F$4,0,10*ROW('Water Data'!F4)),NA())</f>
        <v>#N/A</v>
      </c>
      <c r="K10" s="500" t="e">
        <f ca="1">+IF(AND(ISNUMBER(OFFSET('Water Data'!$F$6,0,10*ROW('Water Data'!F4))),'Data Summary'!BZ10="Yes"),OFFSET('Water Data'!$F$6,0,10*ROW('Water Data'!F4)),NA())</f>
        <v>#N/A</v>
      </c>
      <c r="L10" s="500" t="e">
        <f ca="1">+IF(AND(ISNUMBER(OFFSET('Water Data'!$F$9,0,10*ROW('Water Data'!F4))),'Data Summary'!CA10="Yes"),OFFSET('Water Data'!$F$9,0,10*ROW('Water Data'!F4)),NA())</f>
        <v>#N/A</v>
      </c>
      <c r="M10" s="500" t="e">
        <f ca="1">+IF(AND(ISNUMBER(OFFSET('Water Data'!$G$4,0,10*ROW('Water Data'!G4))),'Data Summary'!CB10="Yes"),100-OFFSET('Water Data'!$G$4,0,10*ROW('Water Data'!G4)),NA())</f>
        <v>#N/A</v>
      </c>
      <c r="N10" s="500" t="e">
        <f ca="1">+IF(AND(ISNUMBER(OFFSET('Water Data'!$G$6,0,10*ROW('Water Data'!G4))),'Data Summary'!CC10="Yes"),OFFSET('Water Data'!$G$6,0,10*ROW('Water Data'!G4)),NA())</f>
        <v>#N/A</v>
      </c>
      <c r="O10" s="500" t="e">
        <f ca="1">+IF(AND(ISNUMBER(OFFSET('Water Data'!$G$9,0,10*ROW('Water Data'!G4))),'Data Summary'!CD10="Yes"),OFFSET('Water Data'!$G$9,0,10*ROW('Water Data'!G4)),NA())</f>
        <v>#N/A</v>
      </c>
      <c r="P10" s="500" t="e">
        <f ca="1">+IF(AND(ISNUMBER(OFFSET('Water Data'!$H$4,0,10*ROW('Water Data'!H4))),'Data Summary'!CE10="Yes"),100-OFFSET('Water Data'!$H$4,0,10*ROW('Water Data'!H4)),NA())</f>
        <v>#N/A</v>
      </c>
      <c r="Q10" s="500" t="e">
        <f ca="1">+IF(AND(ISNUMBER(OFFSET('Water Data'!$H$6,0,10*ROW('Water Data'!H4))),'Data Summary'!CF10="Yes"),OFFSET('Water Data'!$H$6,0,10*ROW('Water Data'!H4)),NA())</f>
        <v>#N/A</v>
      </c>
      <c r="R10" s="500" t="e">
        <f ca="1">+IF(AND(ISNUMBER(OFFSET('Water Data'!$H$9,0,10*ROW('Water Data'!H4))),'Data Summary'!CG10="Yes"),OFFSET('Water Data'!$H$9,0,10*ROW('Water Data'!H4)),NA())</f>
        <v>#N/A</v>
      </c>
      <c r="S10" s="500" t="e">
        <f ca="1">+IF(AND(ISNUMBER(OFFSET('Water Data'!$I$4,0,10*ROW('Water Data'!I4))),'Data Summary'!CH10="Yes"),100-OFFSET('Water Data'!$I$4,0,10*ROW('Water Data'!I4)),NA())</f>
        <v>#N/A</v>
      </c>
      <c r="T10" s="500" t="e">
        <f ca="1">+IF(AND(ISNUMBER(OFFSET('Water Data'!$I$6,0,10*ROW('Water Data'!I4))),'Data Summary'!CI10="Yes"),OFFSET('Water Data'!$I$6,0,10*ROW('Water Data'!I4)),NA())</f>
        <v>#N/A</v>
      </c>
      <c r="U10" s="500" t="e">
        <f ca="1">+IF(AND(ISNUMBER(OFFSET('Water Data'!$I$9,0,10*ROW('Water Data'!I4))),'Data Summary'!CJ10="Yes"),OFFSET('Water Data'!$I$9,0,10*ROW('Water Data'!I4)),NA())</f>
        <v>#N/A</v>
      </c>
      <c r="V10" s="501" t="e">
        <f ca="1">+IF(AND(ISNUMBER(OFFSET('Sanitation Data'!$D$4,0,10*ROW('Sanitation Data'!D4))),'Data Summary'!CK10="Yes"),100-OFFSET('Sanitation Data'!$D$4,0,10*ROW('Sanitation Data'!D4)),NA())</f>
        <v>#N/A</v>
      </c>
      <c r="W10" s="501" t="e">
        <f ca="1">+IF(AND(ISNUMBER(OFFSET('Sanitation Data'!$D$6,0,10*ROW('Sanitation Data'!D4))),'Data Summary'!CL10="Yes"),OFFSET('Sanitation Data'!$D$6,0,10*ROW('Sanitation Data'!D4)),NA())</f>
        <v>#N/A</v>
      </c>
      <c r="X10" s="501" t="e">
        <f ca="1">+IF(AND(ISNUMBER(OFFSET('Sanitation Data'!$D$10,0,10*ROW('Sanitation Data'!D4))),'Data Summary'!CM10="Yes"),OFFSET('Sanitation Data'!$D$10,0,10*ROW('Sanitation Data'!D4)),NA())</f>
        <v>#N/A</v>
      </c>
      <c r="Y10" s="501" t="e">
        <f ca="1">+IF(AND(ISNUMBER(OFFSET('Sanitation Data'!$D$11,0,10*ROW('Sanitation Data'!D4))),'Data Summary'!CN10="Yes"),OFFSET('Sanitation Data'!$D$11,0,10*ROW('Sanitation Data'!D4)),NA())</f>
        <v>#N/A</v>
      </c>
      <c r="Z10" s="501">
        <f ca="1">+IF(AND(ISNUMBER(OFFSET('Sanitation Data'!$D$12,0,10*ROW('Sanitation Data'!D4))),'Data Summary'!CO10="Yes"),OFFSET('Sanitation Data'!$D$12,0,10*ROW('Sanitation Data'!D4)),NA())</f>
        <v>96.7</v>
      </c>
      <c r="AA10" s="501" t="e">
        <f ca="1">+IF(AND(ISNUMBER(OFFSET('Sanitation Data'!$E$4,0,10*ROW('Sanitation Data'!E4))),'Data Summary'!CP10="Yes"),100-OFFSET('Sanitation Data'!$E$4,0,10*ROW('Sanitation Data'!E4)),NA())</f>
        <v>#N/A</v>
      </c>
      <c r="AB10" s="501" t="e">
        <f ca="1">+IF(AND(ISNUMBER(OFFSET('Sanitation Data'!$E$6,0,10*ROW('Sanitation Data'!E4))),'Data Summary'!CQ10="Yes"),OFFSET('Sanitation Data'!$E$6,0,10*ROW('Sanitation Data'!E4)),NA())</f>
        <v>#N/A</v>
      </c>
      <c r="AC10" s="501" t="e">
        <f ca="1">+IF(AND(ISNUMBER(OFFSET('Sanitation Data'!$E$10,0,10*ROW('Sanitation Data'!E4))),'Data Summary'!CR10="Yes"),OFFSET('Sanitation Data'!$E$10,0,10*ROW('Sanitation Data'!E4)),NA())</f>
        <v>#N/A</v>
      </c>
      <c r="AD10" s="501" t="e">
        <f ca="1">+IF(AND(ISNUMBER(OFFSET('Sanitation Data'!$E$11,0,10*ROW('Sanitation Data'!E4))),'Data Summary'!CS10="Yes"),OFFSET('Sanitation Data'!$E$11,0,10*ROW('Sanitation Data'!E4)),NA())</f>
        <v>#N/A</v>
      </c>
      <c r="AE10" s="501" t="e">
        <f ca="1">+IF(AND(ISNUMBER(OFFSET('Sanitation Data'!$E$12,0,10*ROW('Sanitation Data'!E4))),'Data Summary'!CT10="Yes"),OFFSET('Sanitation Data'!$E$12,0,10*ROW('Sanitation Data'!E4)),NA())</f>
        <v>#N/A</v>
      </c>
      <c r="AF10" s="501" t="e">
        <f ca="1">+IF(AND(ISNUMBER(OFFSET('Sanitation Data'!$F$4,0,10*ROW('Sanitation Data'!F4))),'Data Summary'!CU10="Yes"),100-OFFSET('Sanitation Data'!$F$4,0,10*ROW('Sanitation Data'!F4)),NA())</f>
        <v>#N/A</v>
      </c>
      <c r="AG10" s="501" t="e">
        <f ca="1">+IF(AND(ISNUMBER(OFFSET('Sanitation Data'!$F$6,0,10*ROW('Sanitation Data'!F4))),'Data Summary'!CV10="Yes"),OFFSET('Sanitation Data'!$F$6,0,10*ROW('Sanitation Data'!F4)),NA())</f>
        <v>#N/A</v>
      </c>
      <c r="AH10" s="501" t="e">
        <f ca="1">+IF(AND(ISNUMBER(OFFSET('Sanitation Data'!$F$10,0,10*ROW('Sanitation Data'!F4))),'Data Summary'!CW10="Yes"),OFFSET('Sanitation Data'!$F$10,0,10*ROW('Sanitation Data'!F4)),NA())</f>
        <v>#N/A</v>
      </c>
      <c r="AI10" s="501" t="e">
        <f ca="1">+IF(AND(ISNUMBER(OFFSET('Sanitation Data'!$F$11,0,10*ROW('Sanitation Data'!F4))),'Data Summary'!CX10="Yes"),OFFSET('Sanitation Data'!$F$11,0,10*ROW('Sanitation Data'!F4)),NA())</f>
        <v>#N/A</v>
      </c>
      <c r="AJ10" s="501" t="e">
        <f ca="1">+IF(AND(ISNUMBER(OFFSET('Sanitation Data'!$F$12,0,10*ROW('Sanitation Data'!F4))),'Data Summary'!CY10="Yes"),OFFSET('Sanitation Data'!$F$12,0,10*ROW('Sanitation Data'!F4)),NA())</f>
        <v>#N/A</v>
      </c>
      <c r="AK10" s="501" t="e">
        <f ca="1">+IF(AND(ISNUMBER(OFFSET('Sanitation Data'!$G$4,0,10*ROW('Sanitation Data'!G4))),'Data Summary'!CZ10="Yes"),100-OFFSET('Sanitation Data'!$G$4,0,10*ROW('Sanitation Data'!G4)),NA())</f>
        <v>#N/A</v>
      </c>
      <c r="AL10" s="501" t="e">
        <f ca="1">+IF(AND(ISNUMBER(OFFSET('Sanitation Data'!$G$6,0,10*ROW('Sanitation Data'!G4))),'Data Summary'!DA10="Yes"),OFFSET('Sanitation Data'!$G$6,0,10*ROW('Sanitation Data'!G4)),NA())</f>
        <v>#N/A</v>
      </c>
      <c r="AM10" s="501" t="e">
        <f ca="1">+IF(AND(ISNUMBER(OFFSET('Sanitation Data'!$G$10,0,10*ROW('Sanitation Data'!G4))),'Data Summary'!DB10="Yes"),OFFSET('Sanitation Data'!$G$10,0,10*ROW('Sanitation Data'!G4)),NA())</f>
        <v>#N/A</v>
      </c>
      <c r="AN10" s="501" t="e">
        <f ca="1">+IF(AND(ISNUMBER(OFFSET('Sanitation Data'!$G$11,0,10*ROW('Sanitation Data'!G4))),'Data Summary'!DC10="Yes"),OFFSET('Sanitation Data'!$G$11,0,10*ROW('Sanitation Data'!G4)),NA())</f>
        <v>#N/A</v>
      </c>
      <c r="AO10" s="501" t="e">
        <f ca="1">+IF(AND(ISNUMBER(OFFSET('Sanitation Data'!$G$12,0,10*ROW('Sanitation Data'!G4))),'Data Summary'!DD10="Yes"),OFFSET('Sanitation Data'!$G$12,0,10*ROW('Sanitation Data'!G4)),NA())</f>
        <v>#N/A</v>
      </c>
      <c r="AP10" s="501" t="e">
        <f ca="1">+IF(AND(ISNUMBER(OFFSET('Sanitation Data'!$H$4,0,10*ROW('Sanitation Data'!H4))),'Data Summary'!DE10="Yes"),100-OFFSET('Sanitation Data'!$H$4,0,10*ROW('Sanitation Data'!H4)),NA())</f>
        <v>#N/A</v>
      </c>
      <c r="AQ10" s="501" t="e">
        <f ca="1">+IF(AND(ISNUMBER(OFFSET('Sanitation Data'!$H$6,0,10*ROW('Sanitation Data'!H4))),'Data Summary'!DF10="Yes"),OFFSET('Sanitation Data'!$H$6,0,10*ROW('Sanitation Data'!H4)),NA())</f>
        <v>#N/A</v>
      </c>
      <c r="AR10" s="501" t="e">
        <f ca="1">+IF(AND(ISNUMBER(OFFSET('Sanitation Data'!$H$10,0,10*ROW('Sanitation Data'!H4))),'Data Summary'!DG10="Yes"),OFFSET('Sanitation Data'!$H$10,0,10*ROW('Sanitation Data'!H4)),NA())</f>
        <v>#N/A</v>
      </c>
      <c r="AS10" s="501" t="e">
        <f ca="1">+IF(AND(ISNUMBER(OFFSET('Sanitation Data'!$H$11,0,10*ROW('Sanitation Data'!H4))),'Data Summary'!DH10="Yes"),OFFSET('Sanitation Data'!$H$11,0,10*ROW('Sanitation Data'!H4)),NA())</f>
        <v>#N/A</v>
      </c>
      <c r="AT10" s="501" t="e">
        <f ca="1">+IF(AND(ISNUMBER(OFFSET('Sanitation Data'!$H$12,0,10*ROW('Sanitation Data'!H4))),'Data Summary'!DI10="Yes"),OFFSET('Sanitation Data'!$H$12,0,10*ROW('Sanitation Data'!H4)),NA())</f>
        <v>#N/A</v>
      </c>
      <c r="AU10" s="501" t="e">
        <f ca="1">+IF(AND(ISNUMBER(OFFSET('Sanitation Data'!$I$4,0,10*ROW('Sanitation Data'!I4))),'Data Summary'!DJ10="Yes"),100-OFFSET('Sanitation Data'!$I$4,0,10*ROW('Sanitation Data'!I4)),NA())</f>
        <v>#N/A</v>
      </c>
      <c r="AV10" s="501" t="e">
        <f ca="1">+IF(AND(ISNUMBER(OFFSET('Sanitation Data'!$I$6,0,10*ROW('Sanitation Data'!I4))),'Data Summary'!DK10="Yes"),OFFSET('Sanitation Data'!$I$6,0,10*ROW('Sanitation Data'!I4)),NA())</f>
        <v>#N/A</v>
      </c>
      <c r="AW10" s="501" t="e">
        <f ca="1">+IF(AND(ISNUMBER(OFFSET('Sanitation Data'!$I$10,0,10*ROW('Sanitation Data'!I4))),'Data Summary'!DL10="Yes"),OFFSET('Sanitation Data'!$I$10,0,10*ROW('Sanitation Data'!I4)),NA())</f>
        <v>#N/A</v>
      </c>
      <c r="AX10" s="501" t="e">
        <f ca="1">+IF(AND(ISNUMBER(OFFSET('Sanitation Data'!$I$11,0,10*ROW('Sanitation Data'!I4))),'Data Summary'!DM10="Yes"),OFFSET('Sanitation Data'!$I$11,0,10*ROW('Sanitation Data'!I4)),NA())</f>
        <v>#N/A</v>
      </c>
      <c r="AY10" s="501" t="e">
        <f ca="1">+IF(AND(ISNUMBER(OFFSET('Sanitation Data'!$I$12,0,10*ROW('Sanitation Data'!I4))),'Data Summary'!DN10="Yes"),OFFSET('Sanitation Data'!$I$12,0,10*ROW('Sanitation Data'!I4)),NA())</f>
        <v>#N/A</v>
      </c>
      <c r="AZ10" s="502" t="e">
        <f ca="1">+IF(AND(ISNUMBER(OFFSET('Hygiene Data'!$D$5,0,10*ROW('Hygiene Data'!D4))),'Data Summary'!DO10="Yes"),OFFSET('Hygiene Data'!$D$5,0,10*ROW('Hygiene Data'!D4)),NA())</f>
        <v>#N/A</v>
      </c>
      <c r="BA10" s="502" t="e">
        <f ca="1">+IF(AND(ISNUMBER(OFFSET('Hygiene Data'!$D$7,0,10*ROW('Hygiene Data'!D4))),'Data Summary'!DP10="Yes"),OFFSET('Hygiene Data'!$D$7,0,10*ROW('Hygiene Data'!D4)),NA())</f>
        <v>#N/A</v>
      </c>
      <c r="BB10" s="502">
        <f ca="1">+IF(AND(ISNUMBER(OFFSET('Hygiene Data'!$D$9,0,10*ROW('Hygiene Data'!D4))),'Data Summary'!DQ10="Yes"),OFFSET('Hygiene Data'!$D$9,0,10*ROW('Hygiene Data'!D4)),NA())</f>
        <v>99.5</v>
      </c>
      <c r="BC10" s="502" t="e">
        <f ca="1">+IF(AND(ISNUMBER(OFFSET('Hygiene Data'!$E$5,0,10*ROW('Hygiene Data'!E4))),'Data Summary'!DR10="Yes"),OFFSET('Hygiene Data'!$E$5,0,10*ROW('Hygiene Data'!E4)),NA())</f>
        <v>#N/A</v>
      </c>
      <c r="BD10" s="502" t="e">
        <f ca="1">+IF(AND(ISNUMBER(OFFSET('Hygiene Data'!$E$7,0,10*ROW('Hygiene Data'!E4))),'Data Summary'!DS10="Yes"),OFFSET('Hygiene Data'!$E$7,0,10*ROW('Hygiene Data'!E4)),NA())</f>
        <v>#N/A</v>
      </c>
      <c r="BE10" s="502" t="e">
        <f ca="1">+IF(AND(ISNUMBER(OFFSET('Hygiene Data'!$E$9,0,10*ROW('Hygiene Data'!E4))),'Data Summary'!DT10="Yes"),OFFSET('Hygiene Data'!$E$9,0,10*ROW('Hygiene Data'!E4)),NA())</f>
        <v>#N/A</v>
      </c>
      <c r="BF10" s="502" t="e">
        <f ca="1">+IF(AND(ISNUMBER(OFFSET('Hygiene Data'!$F$5,0,10*ROW('Hygiene Data'!F4))),'Data Summary'!DU10="Yes"),OFFSET('Hygiene Data'!$F$5,0,10*ROW('Hygiene Data'!F4)),NA())</f>
        <v>#N/A</v>
      </c>
      <c r="BG10" s="502" t="e">
        <f ca="1">+IF(AND(ISNUMBER(OFFSET('Hygiene Data'!$F$7,0,10*ROW('Hygiene Data'!F4))),'Data Summary'!DV10="Yes"),OFFSET('Hygiene Data'!$F$7,0,10*ROW('Hygiene Data'!F4)),NA())</f>
        <v>#N/A</v>
      </c>
      <c r="BH10" s="502" t="e">
        <f ca="1">+IF(AND(ISNUMBER(OFFSET('Hygiene Data'!$F$9,0,10*ROW('Hygiene Data'!F4))),'Data Summary'!DW10="Yes"),OFFSET('Hygiene Data'!$F$9,0,10*ROW('Hygiene Data'!F4)),NA())</f>
        <v>#N/A</v>
      </c>
      <c r="BI10" s="502" t="e">
        <f ca="1">+IF(AND(ISNUMBER(OFFSET('Hygiene Data'!$G$5,0,10*ROW('Hygiene Data'!G4))),'Data Summary'!DX10="Yes"),OFFSET('Hygiene Data'!$G$5,0,10*ROW('Hygiene Data'!G4)),NA())</f>
        <v>#N/A</v>
      </c>
      <c r="BJ10" s="502" t="e">
        <f ca="1">+IF(AND(ISNUMBER(OFFSET('Hygiene Data'!$G$7,0,10*ROW('Hygiene Data'!G4))),'Data Summary'!DY10="Yes"),OFFSET('Hygiene Data'!$G$7,0,10*ROW('Hygiene Data'!G4)),NA())</f>
        <v>#N/A</v>
      </c>
      <c r="BK10" s="502" t="e">
        <f ca="1">+IF(AND(ISNUMBER(OFFSET('Hygiene Data'!$G$9,0,10*ROW('Hygiene Data'!G4))),'Data Summary'!DZ10="Yes"),OFFSET('Hygiene Data'!$G$9,0,10*ROW('Hygiene Data'!G4)),NA())</f>
        <v>#N/A</v>
      </c>
      <c r="BL10" s="502" t="e">
        <f ca="1">+IF(AND(ISNUMBER(OFFSET('Hygiene Data'!$H$5,0,10*ROW('Hygiene Data'!H4))),'Data Summary'!EA10="Yes"),OFFSET('Hygiene Data'!$H$5,0,10*ROW('Hygiene Data'!H4)),NA())</f>
        <v>#N/A</v>
      </c>
      <c r="BM10" s="502" t="e">
        <f ca="1">+IF(AND(ISNUMBER(OFFSET('Hygiene Data'!$H$7,0,10*ROW('Hygiene Data'!H4))),'Data Summary'!EB10="Yes"),OFFSET('Hygiene Data'!$H$7,0,10*ROW('Hygiene Data'!H4)),NA())</f>
        <v>#N/A</v>
      </c>
      <c r="BN10" s="502" t="e">
        <f ca="1">+IF(AND(ISNUMBER(OFFSET('Hygiene Data'!$H$9,0,10*ROW('Hygiene Data'!H4))),'Data Summary'!EC10="Yes"),OFFSET('Hygiene Data'!$H$9,0,10*ROW('Hygiene Data'!H4)),NA())</f>
        <v>#N/A</v>
      </c>
      <c r="BO10" s="502" t="e">
        <f ca="1">+IF(AND(ISNUMBER(OFFSET('Hygiene Data'!$I$5,0,10*ROW('Hygiene Data'!I4))),'Data Summary'!ED10="Yes"),OFFSET('Hygiene Data'!$I$5,0,10*ROW('Hygiene Data'!I4)),NA())</f>
        <v>#N/A</v>
      </c>
      <c r="BP10" s="502" t="e">
        <f ca="1">+IF(AND(ISNUMBER(OFFSET('Hygiene Data'!$I$7,0,10*ROW('Hygiene Data'!I4))),'Data Summary'!EE10="Yes"),OFFSET('Hygiene Data'!$I$7,0,10*ROW('Hygiene Data'!I4)),NA())</f>
        <v>#N/A</v>
      </c>
      <c r="BQ10" s="502" t="e">
        <f ca="1">+IF(AND(ISNUMBER(OFFSET('Hygiene Data'!$I$9,0,10*ROW('Hygiene Data'!I4))),'Data Summary'!EF10="Yes"),OFFSET('Hygiene Data'!$I$9,0,10*ROW('Hygiene Data'!I4)),NA())</f>
        <v>#N/A</v>
      </c>
    </row>
    <row r="11" spans="1:69" x14ac:dyDescent="0.25">
      <c r="A11" s="498" t="e">
        <f ca="1">+RIGHT('Data Summary'!A11,LEN('Data Summary'!A11)-9)</f>
        <v>#VALUE!</v>
      </c>
      <c r="B11" s="472" t="str">
        <f ca="1">+IF(ISTEXT('Data Summary'!B11),'Data Summary'!B11,"")</f>
        <v/>
      </c>
      <c r="C11" s="499" t="e">
        <f ca="1">+VALUE('Data Summary'!C11)</f>
        <v>#VALUE!</v>
      </c>
      <c r="D11" s="500" t="e">
        <f ca="1">+IF(AND(ISNUMBER(OFFSET('Water Data'!$D$4,0,10*ROW('Water Data'!D5))),'Data Summary'!BS11="Yes"),100-OFFSET('Water Data'!$D$4,0,10*ROW('Water Data'!D5)),NA())</f>
        <v>#N/A</v>
      </c>
      <c r="E11" s="500" t="e">
        <f ca="1">+IF(AND(ISNUMBER(OFFSET('Water Data'!$D$6,0,10*ROW('Water Data'!D5))),'Data Summary'!BT11="Yes"),OFFSET('Water Data'!$D$6,0,10*ROW('Water Data'!D5)),NA())</f>
        <v>#N/A</v>
      </c>
      <c r="F11" s="500" t="e">
        <f ca="1">+IF(AND(ISNUMBER(OFFSET('Water Data'!$D$9,0,10*ROW('Water Data'!D5))),'Data Summary'!BU11="Yes"),OFFSET('Water Data'!$D$9,0,10*ROW('Water Data'!D5)),NA())</f>
        <v>#N/A</v>
      </c>
      <c r="G11" s="500" t="e">
        <f ca="1">+IF(AND(ISNUMBER(OFFSET('Water Data'!$E$4,0,10*ROW('Water Data'!E5))),'Data Summary'!BV11="Yes"),100-OFFSET('Water Data'!$E$4,0,10*ROW('Water Data'!E5)),NA())</f>
        <v>#N/A</v>
      </c>
      <c r="H11" s="500" t="e">
        <f ca="1">+IF(AND(ISNUMBER(OFFSET('Water Data'!$E$6,0,10*ROW('Water Data'!E5))),'Data Summary'!BW11="Yes"),OFFSET('Water Data'!$E$6,0,10*ROW('Water Data'!E5)),NA())</f>
        <v>#N/A</v>
      </c>
      <c r="I11" s="500" t="e">
        <f ca="1">+IF(AND(ISNUMBER(OFFSET('Water Data'!$E$9,0,10*ROW('Water Data'!E5))),'Data Summary'!BX11="Yes"),OFFSET('Water Data'!$E$9,0,10*ROW('Water Data'!E5)),NA())</f>
        <v>#N/A</v>
      </c>
      <c r="J11" s="500" t="e">
        <f ca="1">+IF(AND(ISNUMBER(OFFSET('Water Data'!$F$4,0,10*ROW('Water Data'!F5))),'Data Summary'!BY11="Yes"),100-OFFSET('Water Data'!$F$4,0,10*ROW('Water Data'!F5)),NA())</f>
        <v>#N/A</v>
      </c>
      <c r="K11" s="500" t="e">
        <f ca="1">+IF(AND(ISNUMBER(OFFSET('Water Data'!$F$6,0,10*ROW('Water Data'!F5))),'Data Summary'!BZ11="Yes"),OFFSET('Water Data'!$F$6,0,10*ROW('Water Data'!F5)),NA())</f>
        <v>#N/A</v>
      </c>
      <c r="L11" s="500" t="e">
        <f ca="1">+IF(AND(ISNUMBER(OFFSET('Water Data'!$F$9,0,10*ROW('Water Data'!F5))),'Data Summary'!CA11="Yes"),OFFSET('Water Data'!$F$9,0,10*ROW('Water Data'!F5)),NA())</f>
        <v>#N/A</v>
      </c>
      <c r="M11" s="500" t="e">
        <f ca="1">+IF(AND(ISNUMBER(OFFSET('Water Data'!$G$4,0,10*ROW('Water Data'!G5))),'Data Summary'!CB11="Yes"),100-OFFSET('Water Data'!$G$4,0,10*ROW('Water Data'!G5)),NA())</f>
        <v>#N/A</v>
      </c>
      <c r="N11" s="500" t="e">
        <f ca="1">+IF(AND(ISNUMBER(OFFSET('Water Data'!$G$6,0,10*ROW('Water Data'!G5))),'Data Summary'!CC11="Yes"),OFFSET('Water Data'!$G$6,0,10*ROW('Water Data'!G5)),NA())</f>
        <v>#N/A</v>
      </c>
      <c r="O11" s="500" t="e">
        <f ca="1">+IF(AND(ISNUMBER(OFFSET('Water Data'!$G$9,0,10*ROW('Water Data'!G5))),'Data Summary'!CD11="Yes"),OFFSET('Water Data'!$G$9,0,10*ROW('Water Data'!G5)),NA())</f>
        <v>#N/A</v>
      </c>
      <c r="P11" s="500" t="e">
        <f ca="1">+IF(AND(ISNUMBER(OFFSET('Water Data'!$H$4,0,10*ROW('Water Data'!H5))),'Data Summary'!CE11="Yes"),100-OFFSET('Water Data'!$H$4,0,10*ROW('Water Data'!H5)),NA())</f>
        <v>#N/A</v>
      </c>
      <c r="Q11" s="500" t="e">
        <f ca="1">+IF(AND(ISNUMBER(OFFSET('Water Data'!$H$6,0,10*ROW('Water Data'!H5))),'Data Summary'!CF11="Yes"),OFFSET('Water Data'!$H$6,0,10*ROW('Water Data'!H5)),NA())</f>
        <v>#N/A</v>
      </c>
      <c r="R11" s="500" t="e">
        <f ca="1">+IF(AND(ISNUMBER(OFFSET('Water Data'!$H$9,0,10*ROW('Water Data'!H5))),'Data Summary'!CG11="Yes"),OFFSET('Water Data'!$H$9,0,10*ROW('Water Data'!H5)),NA())</f>
        <v>#N/A</v>
      </c>
      <c r="S11" s="500" t="e">
        <f ca="1">+IF(AND(ISNUMBER(OFFSET('Water Data'!$I$4,0,10*ROW('Water Data'!I5))),'Data Summary'!CH11="Yes"),100-OFFSET('Water Data'!$I$4,0,10*ROW('Water Data'!I5)),NA())</f>
        <v>#N/A</v>
      </c>
      <c r="T11" s="500" t="e">
        <f ca="1">+IF(AND(ISNUMBER(OFFSET('Water Data'!$I$6,0,10*ROW('Water Data'!I5))),'Data Summary'!CI11="Yes"),OFFSET('Water Data'!$I$6,0,10*ROW('Water Data'!I5)),NA())</f>
        <v>#N/A</v>
      </c>
      <c r="U11" s="500" t="e">
        <f ca="1">+IF(AND(ISNUMBER(OFFSET('Water Data'!$I$9,0,10*ROW('Water Data'!I5))),'Data Summary'!CJ11="Yes"),OFFSET('Water Data'!$I$9,0,10*ROW('Water Data'!I5)),NA())</f>
        <v>#N/A</v>
      </c>
      <c r="V11" s="501" t="e">
        <f ca="1">+IF(AND(ISNUMBER(OFFSET('Sanitation Data'!$D$4,0,10*ROW('Sanitation Data'!D5))),'Data Summary'!CK11="Yes"),100-OFFSET('Sanitation Data'!$D$4,0,10*ROW('Sanitation Data'!D5)),NA())</f>
        <v>#N/A</v>
      </c>
      <c r="W11" s="501" t="e">
        <f ca="1">+IF(AND(ISNUMBER(OFFSET('Sanitation Data'!$D$6,0,10*ROW('Sanitation Data'!D5))),'Data Summary'!CL11="Yes"),OFFSET('Sanitation Data'!$D$6,0,10*ROW('Sanitation Data'!D5)),NA())</f>
        <v>#N/A</v>
      </c>
      <c r="X11" s="501" t="e">
        <f ca="1">+IF(AND(ISNUMBER(OFFSET('Sanitation Data'!$D$10,0,10*ROW('Sanitation Data'!D5))),'Data Summary'!CM11="Yes"),OFFSET('Sanitation Data'!$D$10,0,10*ROW('Sanitation Data'!D5)),NA())</f>
        <v>#N/A</v>
      </c>
      <c r="Y11" s="501" t="e">
        <f ca="1">+IF(AND(ISNUMBER(OFFSET('Sanitation Data'!$D$11,0,10*ROW('Sanitation Data'!D5))),'Data Summary'!CN11="Yes"),OFFSET('Sanitation Data'!$D$11,0,10*ROW('Sanitation Data'!D5)),NA())</f>
        <v>#N/A</v>
      </c>
      <c r="Z11" s="501" t="e">
        <f ca="1">+IF(AND(ISNUMBER(OFFSET('Sanitation Data'!$D$12,0,10*ROW('Sanitation Data'!D5))),'Data Summary'!CO11="Yes"),OFFSET('Sanitation Data'!$D$12,0,10*ROW('Sanitation Data'!D5)),NA())</f>
        <v>#N/A</v>
      </c>
      <c r="AA11" s="501" t="e">
        <f ca="1">+IF(AND(ISNUMBER(OFFSET('Sanitation Data'!$E$4,0,10*ROW('Sanitation Data'!E5))),'Data Summary'!CP11="Yes"),100-OFFSET('Sanitation Data'!$E$4,0,10*ROW('Sanitation Data'!E5)),NA())</f>
        <v>#N/A</v>
      </c>
      <c r="AB11" s="501" t="e">
        <f ca="1">+IF(AND(ISNUMBER(OFFSET('Sanitation Data'!$E$6,0,10*ROW('Sanitation Data'!E5))),'Data Summary'!CQ11="Yes"),OFFSET('Sanitation Data'!$E$6,0,10*ROW('Sanitation Data'!E5)),NA())</f>
        <v>#N/A</v>
      </c>
      <c r="AC11" s="501" t="e">
        <f ca="1">+IF(AND(ISNUMBER(OFFSET('Sanitation Data'!$E$10,0,10*ROW('Sanitation Data'!E5))),'Data Summary'!CR11="Yes"),OFFSET('Sanitation Data'!$E$10,0,10*ROW('Sanitation Data'!E5)),NA())</f>
        <v>#N/A</v>
      </c>
      <c r="AD11" s="501" t="e">
        <f ca="1">+IF(AND(ISNUMBER(OFFSET('Sanitation Data'!$E$11,0,10*ROW('Sanitation Data'!E5))),'Data Summary'!CS11="Yes"),OFFSET('Sanitation Data'!$E$11,0,10*ROW('Sanitation Data'!E5)),NA())</f>
        <v>#N/A</v>
      </c>
      <c r="AE11" s="501" t="e">
        <f ca="1">+IF(AND(ISNUMBER(OFFSET('Sanitation Data'!$E$12,0,10*ROW('Sanitation Data'!E5))),'Data Summary'!CT11="Yes"),OFFSET('Sanitation Data'!$E$12,0,10*ROW('Sanitation Data'!E5)),NA())</f>
        <v>#N/A</v>
      </c>
      <c r="AF11" s="501" t="e">
        <f ca="1">+IF(AND(ISNUMBER(OFFSET('Sanitation Data'!$F$4,0,10*ROW('Sanitation Data'!F5))),'Data Summary'!CU11="Yes"),100-OFFSET('Sanitation Data'!$F$4,0,10*ROW('Sanitation Data'!F5)),NA())</f>
        <v>#N/A</v>
      </c>
      <c r="AG11" s="501" t="e">
        <f ca="1">+IF(AND(ISNUMBER(OFFSET('Sanitation Data'!$F$6,0,10*ROW('Sanitation Data'!F5))),'Data Summary'!CV11="Yes"),OFFSET('Sanitation Data'!$F$6,0,10*ROW('Sanitation Data'!F5)),NA())</f>
        <v>#N/A</v>
      </c>
      <c r="AH11" s="501" t="e">
        <f ca="1">+IF(AND(ISNUMBER(OFFSET('Sanitation Data'!$F$10,0,10*ROW('Sanitation Data'!F5))),'Data Summary'!CW11="Yes"),OFFSET('Sanitation Data'!$F$10,0,10*ROW('Sanitation Data'!F5)),NA())</f>
        <v>#N/A</v>
      </c>
      <c r="AI11" s="501" t="e">
        <f ca="1">+IF(AND(ISNUMBER(OFFSET('Sanitation Data'!$F$11,0,10*ROW('Sanitation Data'!F5))),'Data Summary'!CX11="Yes"),OFFSET('Sanitation Data'!$F$11,0,10*ROW('Sanitation Data'!F5)),NA())</f>
        <v>#N/A</v>
      </c>
      <c r="AJ11" s="501" t="e">
        <f ca="1">+IF(AND(ISNUMBER(OFFSET('Sanitation Data'!$F$12,0,10*ROW('Sanitation Data'!F5))),'Data Summary'!CY11="Yes"),OFFSET('Sanitation Data'!$F$12,0,10*ROW('Sanitation Data'!F5)),NA())</f>
        <v>#N/A</v>
      </c>
      <c r="AK11" s="501" t="e">
        <f ca="1">+IF(AND(ISNUMBER(OFFSET('Sanitation Data'!$G$4,0,10*ROW('Sanitation Data'!G5))),'Data Summary'!CZ11="Yes"),100-OFFSET('Sanitation Data'!$G$4,0,10*ROW('Sanitation Data'!G5)),NA())</f>
        <v>#N/A</v>
      </c>
      <c r="AL11" s="501" t="e">
        <f ca="1">+IF(AND(ISNUMBER(OFFSET('Sanitation Data'!$G$6,0,10*ROW('Sanitation Data'!G5))),'Data Summary'!DA11="Yes"),OFFSET('Sanitation Data'!$G$6,0,10*ROW('Sanitation Data'!G5)),NA())</f>
        <v>#N/A</v>
      </c>
      <c r="AM11" s="501" t="e">
        <f ca="1">+IF(AND(ISNUMBER(OFFSET('Sanitation Data'!$G$10,0,10*ROW('Sanitation Data'!G5))),'Data Summary'!DB11="Yes"),OFFSET('Sanitation Data'!$G$10,0,10*ROW('Sanitation Data'!G5)),NA())</f>
        <v>#N/A</v>
      </c>
      <c r="AN11" s="501" t="e">
        <f ca="1">+IF(AND(ISNUMBER(OFFSET('Sanitation Data'!$G$11,0,10*ROW('Sanitation Data'!G5))),'Data Summary'!DC11="Yes"),OFFSET('Sanitation Data'!$G$11,0,10*ROW('Sanitation Data'!G5)),NA())</f>
        <v>#N/A</v>
      </c>
      <c r="AO11" s="501" t="e">
        <f ca="1">+IF(AND(ISNUMBER(OFFSET('Sanitation Data'!$G$12,0,10*ROW('Sanitation Data'!G5))),'Data Summary'!DD11="Yes"),OFFSET('Sanitation Data'!$G$12,0,10*ROW('Sanitation Data'!G5)),NA())</f>
        <v>#N/A</v>
      </c>
      <c r="AP11" s="501" t="e">
        <f ca="1">+IF(AND(ISNUMBER(OFFSET('Sanitation Data'!$H$4,0,10*ROW('Sanitation Data'!H5))),'Data Summary'!DE11="Yes"),100-OFFSET('Sanitation Data'!$H$4,0,10*ROW('Sanitation Data'!H5)),NA())</f>
        <v>#N/A</v>
      </c>
      <c r="AQ11" s="501" t="e">
        <f ca="1">+IF(AND(ISNUMBER(OFFSET('Sanitation Data'!$H$6,0,10*ROW('Sanitation Data'!H5))),'Data Summary'!DF11="Yes"),OFFSET('Sanitation Data'!$H$6,0,10*ROW('Sanitation Data'!H5)),NA())</f>
        <v>#N/A</v>
      </c>
      <c r="AR11" s="501" t="e">
        <f ca="1">+IF(AND(ISNUMBER(OFFSET('Sanitation Data'!$H$10,0,10*ROW('Sanitation Data'!H5))),'Data Summary'!DG11="Yes"),OFFSET('Sanitation Data'!$H$10,0,10*ROW('Sanitation Data'!H5)),NA())</f>
        <v>#N/A</v>
      </c>
      <c r="AS11" s="501" t="e">
        <f ca="1">+IF(AND(ISNUMBER(OFFSET('Sanitation Data'!$H$11,0,10*ROW('Sanitation Data'!H5))),'Data Summary'!DH11="Yes"),OFFSET('Sanitation Data'!$H$11,0,10*ROW('Sanitation Data'!H5)),NA())</f>
        <v>#N/A</v>
      </c>
      <c r="AT11" s="501" t="e">
        <f ca="1">+IF(AND(ISNUMBER(OFFSET('Sanitation Data'!$H$12,0,10*ROW('Sanitation Data'!H5))),'Data Summary'!DI11="Yes"),OFFSET('Sanitation Data'!$H$12,0,10*ROW('Sanitation Data'!H5)),NA())</f>
        <v>#N/A</v>
      </c>
      <c r="AU11" s="501" t="e">
        <f ca="1">+IF(AND(ISNUMBER(OFFSET('Sanitation Data'!$I$4,0,10*ROW('Sanitation Data'!I5))),'Data Summary'!DJ11="Yes"),100-OFFSET('Sanitation Data'!$I$4,0,10*ROW('Sanitation Data'!I5)),NA())</f>
        <v>#N/A</v>
      </c>
      <c r="AV11" s="501" t="e">
        <f ca="1">+IF(AND(ISNUMBER(OFFSET('Sanitation Data'!$I$6,0,10*ROW('Sanitation Data'!I5))),'Data Summary'!DK11="Yes"),OFFSET('Sanitation Data'!$I$6,0,10*ROW('Sanitation Data'!I5)),NA())</f>
        <v>#N/A</v>
      </c>
      <c r="AW11" s="501" t="e">
        <f ca="1">+IF(AND(ISNUMBER(OFFSET('Sanitation Data'!$I$10,0,10*ROW('Sanitation Data'!I5))),'Data Summary'!DL11="Yes"),OFFSET('Sanitation Data'!$I$10,0,10*ROW('Sanitation Data'!I5)),NA())</f>
        <v>#N/A</v>
      </c>
      <c r="AX11" s="501" t="e">
        <f ca="1">+IF(AND(ISNUMBER(OFFSET('Sanitation Data'!$I$11,0,10*ROW('Sanitation Data'!I5))),'Data Summary'!DM11="Yes"),OFFSET('Sanitation Data'!$I$11,0,10*ROW('Sanitation Data'!I5)),NA())</f>
        <v>#N/A</v>
      </c>
      <c r="AY11" s="501" t="e">
        <f ca="1">+IF(AND(ISNUMBER(OFFSET('Sanitation Data'!$I$12,0,10*ROW('Sanitation Data'!I5))),'Data Summary'!DN11="Yes"),OFFSET('Sanitation Data'!$I$12,0,10*ROW('Sanitation Data'!I5)),NA())</f>
        <v>#N/A</v>
      </c>
      <c r="AZ11" s="502" t="e">
        <f ca="1">+IF(AND(ISNUMBER(OFFSET('Hygiene Data'!$D$5,0,10*ROW('Hygiene Data'!D5))),'Data Summary'!DO11="Yes"),OFFSET('Hygiene Data'!$D$5,0,10*ROW('Hygiene Data'!D5)),NA())</f>
        <v>#N/A</v>
      </c>
      <c r="BA11" s="502" t="e">
        <f ca="1">+IF(AND(ISNUMBER(OFFSET('Hygiene Data'!$D$7,0,10*ROW('Hygiene Data'!D5))),'Data Summary'!DP11="Yes"),OFFSET('Hygiene Data'!$D$7,0,10*ROW('Hygiene Data'!D5)),NA())</f>
        <v>#N/A</v>
      </c>
      <c r="BB11" s="502" t="e">
        <f ca="1">+IF(AND(ISNUMBER(OFFSET('Hygiene Data'!$D$9,0,10*ROW('Hygiene Data'!D5))),'Data Summary'!DQ11="Yes"),OFFSET('Hygiene Data'!$D$9,0,10*ROW('Hygiene Data'!D5)),NA())</f>
        <v>#N/A</v>
      </c>
      <c r="BC11" s="502" t="e">
        <f ca="1">+IF(AND(ISNUMBER(OFFSET('Hygiene Data'!$E$5,0,10*ROW('Hygiene Data'!E5))),'Data Summary'!DR11="Yes"),OFFSET('Hygiene Data'!$E$5,0,10*ROW('Hygiene Data'!E5)),NA())</f>
        <v>#N/A</v>
      </c>
      <c r="BD11" s="502" t="e">
        <f ca="1">+IF(AND(ISNUMBER(OFFSET('Hygiene Data'!$E$7,0,10*ROW('Hygiene Data'!E5))),'Data Summary'!DS11="Yes"),OFFSET('Hygiene Data'!$E$7,0,10*ROW('Hygiene Data'!E5)),NA())</f>
        <v>#N/A</v>
      </c>
      <c r="BE11" s="502" t="e">
        <f ca="1">+IF(AND(ISNUMBER(OFFSET('Hygiene Data'!$E$9,0,10*ROW('Hygiene Data'!E5))),'Data Summary'!DT11="Yes"),OFFSET('Hygiene Data'!$E$9,0,10*ROW('Hygiene Data'!E5)),NA())</f>
        <v>#N/A</v>
      </c>
      <c r="BF11" s="502" t="e">
        <f ca="1">+IF(AND(ISNUMBER(OFFSET('Hygiene Data'!$F$5,0,10*ROW('Hygiene Data'!F5))),'Data Summary'!DU11="Yes"),OFFSET('Hygiene Data'!$F$5,0,10*ROW('Hygiene Data'!F5)),NA())</f>
        <v>#N/A</v>
      </c>
      <c r="BG11" s="502" t="e">
        <f ca="1">+IF(AND(ISNUMBER(OFFSET('Hygiene Data'!$F$7,0,10*ROW('Hygiene Data'!F5))),'Data Summary'!DV11="Yes"),OFFSET('Hygiene Data'!$F$7,0,10*ROW('Hygiene Data'!F5)),NA())</f>
        <v>#N/A</v>
      </c>
      <c r="BH11" s="502" t="e">
        <f ca="1">+IF(AND(ISNUMBER(OFFSET('Hygiene Data'!$F$9,0,10*ROW('Hygiene Data'!F5))),'Data Summary'!DW11="Yes"),OFFSET('Hygiene Data'!$F$9,0,10*ROW('Hygiene Data'!F5)),NA())</f>
        <v>#N/A</v>
      </c>
      <c r="BI11" s="502" t="e">
        <f ca="1">+IF(AND(ISNUMBER(OFFSET('Hygiene Data'!$G$5,0,10*ROW('Hygiene Data'!G5))),'Data Summary'!DX11="Yes"),OFFSET('Hygiene Data'!$G$5,0,10*ROW('Hygiene Data'!G5)),NA())</f>
        <v>#N/A</v>
      </c>
      <c r="BJ11" s="502" t="e">
        <f ca="1">+IF(AND(ISNUMBER(OFFSET('Hygiene Data'!$G$7,0,10*ROW('Hygiene Data'!G5))),'Data Summary'!DY11="Yes"),OFFSET('Hygiene Data'!$G$7,0,10*ROW('Hygiene Data'!G5)),NA())</f>
        <v>#N/A</v>
      </c>
      <c r="BK11" s="502" t="e">
        <f ca="1">+IF(AND(ISNUMBER(OFFSET('Hygiene Data'!$G$9,0,10*ROW('Hygiene Data'!G5))),'Data Summary'!DZ11="Yes"),OFFSET('Hygiene Data'!$G$9,0,10*ROW('Hygiene Data'!G5)),NA())</f>
        <v>#N/A</v>
      </c>
      <c r="BL11" s="502" t="e">
        <f ca="1">+IF(AND(ISNUMBER(OFFSET('Hygiene Data'!$H$5,0,10*ROW('Hygiene Data'!H5))),'Data Summary'!EA11="Yes"),OFFSET('Hygiene Data'!$H$5,0,10*ROW('Hygiene Data'!H5)),NA())</f>
        <v>#N/A</v>
      </c>
      <c r="BM11" s="502" t="e">
        <f ca="1">+IF(AND(ISNUMBER(OFFSET('Hygiene Data'!$H$7,0,10*ROW('Hygiene Data'!H5))),'Data Summary'!EB11="Yes"),OFFSET('Hygiene Data'!$H$7,0,10*ROW('Hygiene Data'!H5)),NA())</f>
        <v>#N/A</v>
      </c>
      <c r="BN11" s="502" t="e">
        <f ca="1">+IF(AND(ISNUMBER(OFFSET('Hygiene Data'!$H$9,0,10*ROW('Hygiene Data'!H5))),'Data Summary'!EC11="Yes"),OFFSET('Hygiene Data'!$H$9,0,10*ROW('Hygiene Data'!H5)),NA())</f>
        <v>#N/A</v>
      </c>
      <c r="BO11" s="502" t="e">
        <f ca="1">+IF(AND(ISNUMBER(OFFSET('Hygiene Data'!$I$5,0,10*ROW('Hygiene Data'!I5))),'Data Summary'!ED11="Yes"),OFFSET('Hygiene Data'!$I$5,0,10*ROW('Hygiene Data'!I5)),NA())</f>
        <v>#N/A</v>
      </c>
      <c r="BP11" s="502" t="e">
        <f ca="1">+IF(AND(ISNUMBER(OFFSET('Hygiene Data'!$I$7,0,10*ROW('Hygiene Data'!I5))),'Data Summary'!EE11="Yes"),OFFSET('Hygiene Data'!$I$7,0,10*ROW('Hygiene Data'!I5)),NA())</f>
        <v>#N/A</v>
      </c>
      <c r="BQ11" s="502" t="e">
        <f ca="1">+IF(AND(ISNUMBER(OFFSET('Hygiene Data'!$I$9,0,10*ROW('Hygiene Data'!I5))),'Data Summary'!EF11="Yes"),OFFSET('Hygiene Data'!$I$9,0,10*ROW('Hygiene Data'!I5)),NA())</f>
        <v>#N/A</v>
      </c>
    </row>
    <row r="12" spans="1:69" x14ac:dyDescent="0.25">
      <c r="A12" s="498" t="e">
        <f ca="1">+RIGHT('Data Summary'!A12,LEN('Data Summary'!A12)-9)</f>
        <v>#VALUE!</v>
      </c>
      <c r="B12" s="472" t="str">
        <f ca="1">+IF(ISTEXT('Data Summary'!B12),'Data Summary'!B12,"")</f>
        <v/>
      </c>
      <c r="C12" s="499" t="e">
        <f ca="1">+VALUE('Data Summary'!C12)</f>
        <v>#VALUE!</v>
      </c>
      <c r="D12" s="500" t="e">
        <f ca="1">+IF(AND(ISNUMBER(OFFSET('Water Data'!$D$4,0,10*ROW('Water Data'!D6))),'Data Summary'!BS12="Yes"),100-OFFSET('Water Data'!$D$4,0,10*ROW('Water Data'!D6)),NA())</f>
        <v>#N/A</v>
      </c>
      <c r="E12" s="500" t="e">
        <f ca="1">+IF(AND(ISNUMBER(OFFSET('Water Data'!$D$6,0,10*ROW('Water Data'!D6))),'Data Summary'!BT12="Yes"),OFFSET('Water Data'!$D$6,0,10*ROW('Water Data'!D6)),NA())</f>
        <v>#N/A</v>
      </c>
      <c r="F12" s="500" t="e">
        <f ca="1">+IF(AND(ISNUMBER(OFFSET('Water Data'!$D$9,0,10*ROW('Water Data'!D6))),'Data Summary'!BU12="Yes"),OFFSET('Water Data'!$D$9,0,10*ROW('Water Data'!D6)),NA())</f>
        <v>#N/A</v>
      </c>
      <c r="G12" s="500" t="e">
        <f ca="1">+IF(AND(ISNUMBER(OFFSET('Water Data'!$E$4,0,10*ROW('Water Data'!E6))),'Data Summary'!BV12="Yes"),100-OFFSET('Water Data'!$E$4,0,10*ROW('Water Data'!E6)),NA())</f>
        <v>#N/A</v>
      </c>
      <c r="H12" s="500" t="e">
        <f ca="1">+IF(AND(ISNUMBER(OFFSET('Water Data'!$E$6,0,10*ROW('Water Data'!E6))),'Data Summary'!BW12="Yes"),OFFSET('Water Data'!$E$6,0,10*ROW('Water Data'!E6)),NA())</f>
        <v>#N/A</v>
      </c>
      <c r="I12" s="500" t="e">
        <f ca="1">+IF(AND(ISNUMBER(OFFSET('Water Data'!$E$9,0,10*ROW('Water Data'!E6))),'Data Summary'!BX12="Yes"),OFFSET('Water Data'!$E$9,0,10*ROW('Water Data'!E6)),NA())</f>
        <v>#N/A</v>
      </c>
      <c r="J12" s="500" t="e">
        <f ca="1">+IF(AND(ISNUMBER(OFFSET('Water Data'!$F$4,0,10*ROW('Water Data'!F6))),'Data Summary'!BY12="Yes"),100-OFFSET('Water Data'!$F$4,0,10*ROW('Water Data'!F6)),NA())</f>
        <v>#N/A</v>
      </c>
      <c r="K12" s="500" t="e">
        <f ca="1">+IF(AND(ISNUMBER(OFFSET('Water Data'!$F$6,0,10*ROW('Water Data'!F6))),'Data Summary'!BZ12="Yes"),OFFSET('Water Data'!$F$6,0,10*ROW('Water Data'!F6)),NA())</f>
        <v>#N/A</v>
      </c>
      <c r="L12" s="500" t="e">
        <f ca="1">+IF(AND(ISNUMBER(OFFSET('Water Data'!$F$9,0,10*ROW('Water Data'!F6))),'Data Summary'!CA12="Yes"),OFFSET('Water Data'!$F$9,0,10*ROW('Water Data'!F6)),NA())</f>
        <v>#N/A</v>
      </c>
      <c r="M12" s="500" t="e">
        <f ca="1">+IF(AND(ISNUMBER(OFFSET('Water Data'!$G$4,0,10*ROW('Water Data'!G6))),'Data Summary'!CB12="Yes"),100-OFFSET('Water Data'!$G$4,0,10*ROW('Water Data'!G6)),NA())</f>
        <v>#N/A</v>
      </c>
      <c r="N12" s="500" t="e">
        <f ca="1">+IF(AND(ISNUMBER(OFFSET('Water Data'!$G$6,0,10*ROW('Water Data'!G6))),'Data Summary'!CC12="Yes"),OFFSET('Water Data'!$G$6,0,10*ROW('Water Data'!G6)),NA())</f>
        <v>#N/A</v>
      </c>
      <c r="O12" s="500" t="e">
        <f ca="1">+IF(AND(ISNUMBER(OFFSET('Water Data'!$G$9,0,10*ROW('Water Data'!G6))),'Data Summary'!CD12="Yes"),OFFSET('Water Data'!$G$9,0,10*ROW('Water Data'!G6)),NA())</f>
        <v>#N/A</v>
      </c>
      <c r="P12" s="500" t="e">
        <f ca="1">+IF(AND(ISNUMBER(OFFSET('Water Data'!$H$4,0,10*ROW('Water Data'!H6))),'Data Summary'!CE12="Yes"),100-OFFSET('Water Data'!$H$4,0,10*ROW('Water Data'!H6)),NA())</f>
        <v>#N/A</v>
      </c>
      <c r="Q12" s="500" t="e">
        <f ca="1">+IF(AND(ISNUMBER(OFFSET('Water Data'!$H$6,0,10*ROW('Water Data'!H6))),'Data Summary'!CF12="Yes"),OFFSET('Water Data'!$H$6,0,10*ROW('Water Data'!H6)),NA())</f>
        <v>#N/A</v>
      </c>
      <c r="R12" s="500" t="e">
        <f ca="1">+IF(AND(ISNUMBER(OFFSET('Water Data'!$H$9,0,10*ROW('Water Data'!H6))),'Data Summary'!CG12="Yes"),OFFSET('Water Data'!$H$9,0,10*ROW('Water Data'!H6)),NA())</f>
        <v>#N/A</v>
      </c>
      <c r="S12" s="500" t="e">
        <f ca="1">+IF(AND(ISNUMBER(OFFSET('Water Data'!$I$4,0,10*ROW('Water Data'!I6))),'Data Summary'!CH12="Yes"),100-OFFSET('Water Data'!$I$4,0,10*ROW('Water Data'!I6)),NA())</f>
        <v>#N/A</v>
      </c>
      <c r="T12" s="500" t="e">
        <f ca="1">+IF(AND(ISNUMBER(OFFSET('Water Data'!$I$6,0,10*ROW('Water Data'!I6))),'Data Summary'!CI12="Yes"),OFFSET('Water Data'!$I$6,0,10*ROW('Water Data'!I6)),NA())</f>
        <v>#N/A</v>
      </c>
      <c r="U12" s="500" t="e">
        <f ca="1">+IF(AND(ISNUMBER(OFFSET('Water Data'!$I$9,0,10*ROW('Water Data'!I6))),'Data Summary'!CJ12="Yes"),OFFSET('Water Data'!$I$9,0,10*ROW('Water Data'!I6)),NA())</f>
        <v>#N/A</v>
      </c>
      <c r="V12" s="501" t="e">
        <f ca="1">+IF(AND(ISNUMBER(OFFSET('Sanitation Data'!$D$4,0,10*ROW('Sanitation Data'!D6))),'Data Summary'!CK12="Yes"),100-OFFSET('Sanitation Data'!$D$4,0,10*ROW('Sanitation Data'!D6)),NA())</f>
        <v>#N/A</v>
      </c>
      <c r="W12" s="501" t="e">
        <f ca="1">+IF(AND(ISNUMBER(OFFSET('Sanitation Data'!$D$6,0,10*ROW('Sanitation Data'!D6))),'Data Summary'!CL12="Yes"),OFFSET('Sanitation Data'!$D$6,0,10*ROW('Sanitation Data'!D6)),NA())</f>
        <v>#N/A</v>
      </c>
      <c r="X12" s="501" t="e">
        <f ca="1">+IF(AND(ISNUMBER(OFFSET('Sanitation Data'!$D$10,0,10*ROW('Sanitation Data'!D6))),'Data Summary'!CM12="Yes"),OFFSET('Sanitation Data'!$D$10,0,10*ROW('Sanitation Data'!D6)),NA())</f>
        <v>#N/A</v>
      </c>
      <c r="Y12" s="501" t="e">
        <f ca="1">+IF(AND(ISNUMBER(OFFSET('Sanitation Data'!$D$11,0,10*ROW('Sanitation Data'!D6))),'Data Summary'!CN12="Yes"),OFFSET('Sanitation Data'!$D$11,0,10*ROW('Sanitation Data'!D6)),NA())</f>
        <v>#N/A</v>
      </c>
      <c r="Z12" s="501" t="e">
        <f ca="1">+IF(AND(ISNUMBER(OFFSET('Sanitation Data'!$D$12,0,10*ROW('Sanitation Data'!D6))),'Data Summary'!CO12="Yes"),OFFSET('Sanitation Data'!$D$12,0,10*ROW('Sanitation Data'!D6)),NA())</f>
        <v>#N/A</v>
      </c>
      <c r="AA12" s="501" t="e">
        <f ca="1">+IF(AND(ISNUMBER(OFFSET('Sanitation Data'!$E$4,0,10*ROW('Sanitation Data'!E6))),'Data Summary'!CP12="Yes"),100-OFFSET('Sanitation Data'!$E$4,0,10*ROW('Sanitation Data'!E6)),NA())</f>
        <v>#N/A</v>
      </c>
      <c r="AB12" s="501" t="e">
        <f ca="1">+IF(AND(ISNUMBER(OFFSET('Sanitation Data'!$E$6,0,10*ROW('Sanitation Data'!E6))),'Data Summary'!CQ12="Yes"),OFFSET('Sanitation Data'!$E$6,0,10*ROW('Sanitation Data'!E6)),NA())</f>
        <v>#N/A</v>
      </c>
      <c r="AC12" s="501" t="e">
        <f ca="1">+IF(AND(ISNUMBER(OFFSET('Sanitation Data'!$E$10,0,10*ROW('Sanitation Data'!E6))),'Data Summary'!CR12="Yes"),OFFSET('Sanitation Data'!$E$10,0,10*ROW('Sanitation Data'!E6)),NA())</f>
        <v>#N/A</v>
      </c>
      <c r="AD12" s="501" t="e">
        <f ca="1">+IF(AND(ISNUMBER(OFFSET('Sanitation Data'!$E$11,0,10*ROW('Sanitation Data'!E6))),'Data Summary'!CS12="Yes"),OFFSET('Sanitation Data'!$E$11,0,10*ROW('Sanitation Data'!E6)),NA())</f>
        <v>#N/A</v>
      </c>
      <c r="AE12" s="501" t="e">
        <f ca="1">+IF(AND(ISNUMBER(OFFSET('Sanitation Data'!$E$12,0,10*ROW('Sanitation Data'!E6))),'Data Summary'!CT12="Yes"),OFFSET('Sanitation Data'!$E$12,0,10*ROW('Sanitation Data'!E6)),NA())</f>
        <v>#N/A</v>
      </c>
      <c r="AF12" s="501" t="e">
        <f ca="1">+IF(AND(ISNUMBER(OFFSET('Sanitation Data'!$F$4,0,10*ROW('Sanitation Data'!F6))),'Data Summary'!CU12="Yes"),100-OFFSET('Sanitation Data'!$F$4,0,10*ROW('Sanitation Data'!F6)),NA())</f>
        <v>#N/A</v>
      </c>
      <c r="AG12" s="501" t="e">
        <f ca="1">+IF(AND(ISNUMBER(OFFSET('Sanitation Data'!$F$6,0,10*ROW('Sanitation Data'!F6))),'Data Summary'!CV12="Yes"),OFFSET('Sanitation Data'!$F$6,0,10*ROW('Sanitation Data'!F6)),NA())</f>
        <v>#N/A</v>
      </c>
      <c r="AH12" s="501" t="e">
        <f ca="1">+IF(AND(ISNUMBER(OFFSET('Sanitation Data'!$F$10,0,10*ROW('Sanitation Data'!F6))),'Data Summary'!CW12="Yes"),OFFSET('Sanitation Data'!$F$10,0,10*ROW('Sanitation Data'!F6)),NA())</f>
        <v>#N/A</v>
      </c>
      <c r="AI12" s="501" t="e">
        <f ca="1">+IF(AND(ISNUMBER(OFFSET('Sanitation Data'!$F$11,0,10*ROW('Sanitation Data'!F6))),'Data Summary'!CX12="Yes"),OFFSET('Sanitation Data'!$F$11,0,10*ROW('Sanitation Data'!F6)),NA())</f>
        <v>#N/A</v>
      </c>
      <c r="AJ12" s="501" t="e">
        <f ca="1">+IF(AND(ISNUMBER(OFFSET('Sanitation Data'!$F$12,0,10*ROW('Sanitation Data'!F6))),'Data Summary'!CY12="Yes"),OFFSET('Sanitation Data'!$F$12,0,10*ROW('Sanitation Data'!F6)),NA())</f>
        <v>#N/A</v>
      </c>
      <c r="AK12" s="501" t="e">
        <f ca="1">+IF(AND(ISNUMBER(OFFSET('Sanitation Data'!$G$4,0,10*ROW('Sanitation Data'!G6))),'Data Summary'!CZ12="Yes"),100-OFFSET('Sanitation Data'!$G$4,0,10*ROW('Sanitation Data'!G6)),NA())</f>
        <v>#N/A</v>
      </c>
      <c r="AL12" s="501" t="e">
        <f ca="1">+IF(AND(ISNUMBER(OFFSET('Sanitation Data'!$G$6,0,10*ROW('Sanitation Data'!G6))),'Data Summary'!DA12="Yes"),OFFSET('Sanitation Data'!$G$6,0,10*ROW('Sanitation Data'!G6)),NA())</f>
        <v>#N/A</v>
      </c>
      <c r="AM12" s="501" t="e">
        <f ca="1">+IF(AND(ISNUMBER(OFFSET('Sanitation Data'!$G$10,0,10*ROW('Sanitation Data'!G6))),'Data Summary'!DB12="Yes"),OFFSET('Sanitation Data'!$G$10,0,10*ROW('Sanitation Data'!G6)),NA())</f>
        <v>#N/A</v>
      </c>
      <c r="AN12" s="501" t="e">
        <f ca="1">+IF(AND(ISNUMBER(OFFSET('Sanitation Data'!$G$11,0,10*ROW('Sanitation Data'!G6))),'Data Summary'!DC12="Yes"),OFFSET('Sanitation Data'!$G$11,0,10*ROW('Sanitation Data'!G6)),NA())</f>
        <v>#N/A</v>
      </c>
      <c r="AO12" s="501" t="e">
        <f ca="1">+IF(AND(ISNUMBER(OFFSET('Sanitation Data'!$G$12,0,10*ROW('Sanitation Data'!G6))),'Data Summary'!DD12="Yes"),OFFSET('Sanitation Data'!$G$12,0,10*ROW('Sanitation Data'!G6)),NA())</f>
        <v>#N/A</v>
      </c>
      <c r="AP12" s="501" t="e">
        <f ca="1">+IF(AND(ISNUMBER(OFFSET('Sanitation Data'!$H$4,0,10*ROW('Sanitation Data'!H6))),'Data Summary'!DE12="Yes"),100-OFFSET('Sanitation Data'!$H$4,0,10*ROW('Sanitation Data'!H6)),NA())</f>
        <v>#N/A</v>
      </c>
      <c r="AQ12" s="501" t="e">
        <f ca="1">+IF(AND(ISNUMBER(OFFSET('Sanitation Data'!$H$6,0,10*ROW('Sanitation Data'!H6))),'Data Summary'!DF12="Yes"),OFFSET('Sanitation Data'!$H$6,0,10*ROW('Sanitation Data'!H6)),NA())</f>
        <v>#N/A</v>
      </c>
      <c r="AR12" s="501" t="e">
        <f ca="1">+IF(AND(ISNUMBER(OFFSET('Sanitation Data'!$H$10,0,10*ROW('Sanitation Data'!H6))),'Data Summary'!DG12="Yes"),OFFSET('Sanitation Data'!$H$10,0,10*ROW('Sanitation Data'!H6)),NA())</f>
        <v>#N/A</v>
      </c>
      <c r="AS12" s="501" t="e">
        <f ca="1">+IF(AND(ISNUMBER(OFFSET('Sanitation Data'!$H$11,0,10*ROW('Sanitation Data'!H6))),'Data Summary'!DH12="Yes"),OFFSET('Sanitation Data'!$H$11,0,10*ROW('Sanitation Data'!H6)),NA())</f>
        <v>#N/A</v>
      </c>
      <c r="AT12" s="501" t="e">
        <f ca="1">+IF(AND(ISNUMBER(OFFSET('Sanitation Data'!$H$12,0,10*ROW('Sanitation Data'!H6))),'Data Summary'!DI12="Yes"),OFFSET('Sanitation Data'!$H$12,0,10*ROW('Sanitation Data'!H6)),NA())</f>
        <v>#N/A</v>
      </c>
      <c r="AU12" s="501" t="e">
        <f ca="1">+IF(AND(ISNUMBER(OFFSET('Sanitation Data'!$I$4,0,10*ROW('Sanitation Data'!I6))),'Data Summary'!DJ12="Yes"),100-OFFSET('Sanitation Data'!$I$4,0,10*ROW('Sanitation Data'!I6)),NA())</f>
        <v>#N/A</v>
      </c>
      <c r="AV12" s="501" t="e">
        <f ca="1">+IF(AND(ISNUMBER(OFFSET('Sanitation Data'!$I$6,0,10*ROW('Sanitation Data'!I6))),'Data Summary'!DK12="Yes"),OFFSET('Sanitation Data'!$I$6,0,10*ROW('Sanitation Data'!I6)),NA())</f>
        <v>#N/A</v>
      </c>
      <c r="AW12" s="501" t="e">
        <f ca="1">+IF(AND(ISNUMBER(OFFSET('Sanitation Data'!$I$10,0,10*ROW('Sanitation Data'!I6))),'Data Summary'!DL12="Yes"),OFFSET('Sanitation Data'!$I$10,0,10*ROW('Sanitation Data'!I6)),NA())</f>
        <v>#N/A</v>
      </c>
      <c r="AX12" s="501" t="e">
        <f ca="1">+IF(AND(ISNUMBER(OFFSET('Sanitation Data'!$I$11,0,10*ROW('Sanitation Data'!I6))),'Data Summary'!DM12="Yes"),OFFSET('Sanitation Data'!$I$11,0,10*ROW('Sanitation Data'!I6)),NA())</f>
        <v>#N/A</v>
      </c>
      <c r="AY12" s="501" t="e">
        <f ca="1">+IF(AND(ISNUMBER(OFFSET('Sanitation Data'!$I$12,0,10*ROW('Sanitation Data'!I6))),'Data Summary'!DN12="Yes"),OFFSET('Sanitation Data'!$I$12,0,10*ROW('Sanitation Data'!I6)),NA())</f>
        <v>#N/A</v>
      </c>
      <c r="AZ12" s="502" t="e">
        <f ca="1">+IF(AND(ISNUMBER(OFFSET('Hygiene Data'!$D$5,0,10*ROW('Hygiene Data'!D6))),'Data Summary'!DO12="Yes"),OFFSET('Hygiene Data'!$D$5,0,10*ROW('Hygiene Data'!D6)),NA())</f>
        <v>#N/A</v>
      </c>
      <c r="BA12" s="502" t="e">
        <f ca="1">+IF(AND(ISNUMBER(OFFSET('Hygiene Data'!$D$7,0,10*ROW('Hygiene Data'!D6))),'Data Summary'!DP12="Yes"),OFFSET('Hygiene Data'!$D$7,0,10*ROW('Hygiene Data'!D6)),NA())</f>
        <v>#N/A</v>
      </c>
      <c r="BB12" s="502" t="e">
        <f ca="1">+IF(AND(ISNUMBER(OFFSET('Hygiene Data'!$D$9,0,10*ROW('Hygiene Data'!D6))),'Data Summary'!DQ12="Yes"),OFFSET('Hygiene Data'!$D$9,0,10*ROW('Hygiene Data'!D6)),NA())</f>
        <v>#N/A</v>
      </c>
      <c r="BC12" s="502" t="e">
        <f ca="1">+IF(AND(ISNUMBER(OFFSET('Hygiene Data'!$E$5,0,10*ROW('Hygiene Data'!E6))),'Data Summary'!DR12="Yes"),OFFSET('Hygiene Data'!$E$5,0,10*ROW('Hygiene Data'!E6)),NA())</f>
        <v>#N/A</v>
      </c>
      <c r="BD12" s="502" t="e">
        <f ca="1">+IF(AND(ISNUMBER(OFFSET('Hygiene Data'!$E$7,0,10*ROW('Hygiene Data'!E6))),'Data Summary'!DS12="Yes"),OFFSET('Hygiene Data'!$E$7,0,10*ROW('Hygiene Data'!E6)),NA())</f>
        <v>#N/A</v>
      </c>
      <c r="BE12" s="502" t="e">
        <f ca="1">+IF(AND(ISNUMBER(OFFSET('Hygiene Data'!$E$9,0,10*ROW('Hygiene Data'!E6))),'Data Summary'!DT12="Yes"),OFFSET('Hygiene Data'!$E$9,0,10*ROW('Hygiene Data'!E6)),NA())</f>
        <v>#N/A</v>
      </c>
      <c r="BF12" s="502" t="e">
        <f ca="1">+IF(AND(ISNUMBER(OFFSET('Hygiene Data'!$F$5,0,10*ROW('Hygiene Data'!F6))),'Data Summary'!DU12="Yes"),OFFSET('Hygiene Data'!$F$5,0,10*ROW('Hygiene Data'!F6)),NA())</f>
        <v>#N/A</v>
      </c>
      <c r="BG12" s="502" t="e">
        <f ca="1">+IF(AND(ISNUMBER(OFFSET('Hygiene Data'!$F$7,0,10*ROW('Hygiene Data'!F6))),'Data Summary'!DV12="Yes"),OFFSET('Hygiene Data'!$F$7,0,10*ROW('Hygiene Data'!F6)),NA())</f>
        <v>#N/A</v>
      </c>
      <c r="BH12" s="502" t="e">
        <f ca="1">+IF(AND(ISNUMBER(OFFSET('Hygiene Data'!$F$9,0,10*ROW('Hygiene Data'!F6))),'Data Summary'!DW12="Yes"),OFFSET('Hygiene Data'!$F$9,0,10*ROW('Hygiene Data'!F6)),NA())</f>
        <v>#N/A</v>
      </c>
      <c r="BI12" s="502" t="e">
        <f ca="1">+IF(AND(ISNUMBER(OFFSET('Hygiene Data'!$G$5,0,10*ROW('Hygiene Data'!G6))),'Data Summary'!DX12="Yes"),OFFSET('Hygiene Data'!$G$5,0,10*ROW('Hygiene Data'!G6)),NA())</f>
        <v>#N/A</v>
      </c>
      <c r="BJ12" s="502" t="e">
        <f ca="1">+IF(AND(ISNUMBER(OFFSET('Hygiene Data'!$G$7,0,10*ROW('Hygiene Data'!G6))),'Data Summary'!DY12="Yes"),OFFSET('Hygiene Data'!$G$7,0,10*ROW('Hygiene Data'!G6)),NA())</f>
        <v>#N/A</v>
      </c>
      <c r="BK12" s="502" t="e">
        <f ca="1">+IF(AND(ISNUMBER(OFFSET('Hygiene Data'!$G$9,0,10*ROW('Hygiene Data'!G6))),'Data Summary'!DZ12="Yes"),OFFSET('Hygiene Data'!$G$9,0,10*ROW('Hygiene Data'!G6)),NA())</f>
        <v>#N/A</v>
      </c>
      <c r="BL12" s="502" t="e">
        <f ca="1">+IF(AND(ISNUMBER(OFFSET('Hygiene Data'!$H$5,0,10*ROW('Hygiene Data'!H6))),'Data Summary'!EA12="Yes"),OFFSET('Hygiene Data'!$H$5,0,10*ROW('Hygiene Data'!H6)),NA())</f>
        <v>#N/A</v>
      </c>
      <c r="BM12" s="502" t="e">
        <f ca="1">+IF(AND(ISNUMBER(OFFSET('Hygiene Data'!$H$7,0,10*ROW('Hygiene Data'!H6))),'Data Summary'!EB12="Yes"),OFFSET('Hygiene Data'!$H$7,0,10*ROW('Hygiene Data'!H6)),NA())</f>
        <v>#N/A</v>
      </c>
      <c r="BN12" s="502" t="e">
        <f ca="1">+IF(AND(ISNUMBER(OFFSET('Hygiene Data'!$H$9,0,10*ROW('Hygiene Data'!H6))),'Data Summary'!EC12="Yes"),OFFSET('Hygiene Data'!$H$9,0,10*ROW('Hygiene Data'!H6)),NA())</f>
        <v>#N/A</v>
      </c>
      <c r="BO12" s="502" t="e">
        <f ca="1">+IF(AND(ISNUMBER(OFFSET('Hygiene Data'!$I$5,0,10*ROW('Hygiene Data'!I6))),'Data Summary'!ED12="Yes"),OFFSET('Hygiene Data'!$I$5,0,10*ROW('Hygiene Data'!I6)),NA())</f>
        <v>#N/A</v>
      </c>
      <c r="BP12" s="502" t="e">
        <f ca="1">+IF(AND(ISNUMBER(OFFSET('Hygiene Data'!$I$7,0,10*ROW('Hygiene Data'!I6))),'Data Summary'!EE12="Yes"),OFFSET('Hygiene Data'!$I$7,0,10*ROW('Hygiene Data'!I6)),NA())</f>
        <v>#N/A</v>
      </c>
      <c r="BQ12" s="502" t="e">
        <f ca="1">+IF(AND(ISNUMBER(OFFSET('Hygiene Data'!$I$9,0,10*ROW('Hygiene Data'!I6))),'Data Summary'!EF12="Yes"),OFFSET('Hygiene Data'!$I$9,0,10*ROW('Hygiene Data'!I6)),NA())</f>
        <v>#N/A</v>
      </c>
    </row>
    <row r="13" spans="1:69" x14ac:dyDescent="0.25">
      <c r="A13" s="498" t="e">
        <f ca="1">+RIGHT('Data Summary'!A13,LEN('Data Summary'!A13)-9)</f>
        <v>#VALUE!</v>
      </c>
      <c r="B13" s="472" t="str">
        <f ca="1">+IF(ISTEXT('Data Summary'!B13),'Data Summary'!B13,"")</f>
        <v/>
      </c>
      <c r="C13" s="499" t="e">
        <f ca="1">+VALUE('Data Summary'!C13)</f>
        <v>#VALUE!</v>
      </c>
      <c r="D13" s="500" t="e">
        <f ca="1">+IF(AND(ISNUMBER(OFFSET('Water Data'!$D$4,0,10*ROW('Water Data'!D7))),'Data Summary'!BS13="Yes"),100-OFFSET('Water Data'!$D$4,0,10*ROW('Water Data'!D7)),NA())</f>
        <v>#N/A</v>
      </c>
      <c r="E13" s="500" t="e">
        <f ca="1">+IF(AND(ISNUMBER(OFFSET('Water Data'!$D$6,0,10*ROW('Water Data'!D7))),'Data Summary'!BT13="Yes"),OFFSET('Water Data'!$D$6,0,10*ROW('Water Data'!D7)),NA())</f>
        <v>#N/A</v>
      </c>
      <c r="F13" s="500" t="e">
        <f ca="1">+IF(AND(ISNUMBER(OFFSET('Water Data'!$D$9,0,10*ROW('Water Data'!D7))),'Data Summary'!BU13="Yes"),OFFSET('Water Data'!$D$9,0,10*ROW('Water Data'!D7)),NA())</f>
        <v>#N/A</v>
      </c>
      <c r="G13" s="500" t="e">
        <f ca="1">+IF(AND(ISNUMBER(OFFSET('Water Data'!$E$4,0,10*ROW('Water Data'!E7))),'Data Summary'!BV13="Yes"),100-OFFSET('Water Data'!$E$4,0,10*ROW('Water Data'!E7)),NA())</f>
        <v>#N/A</v>
      </c>
      <c r="H13" s="500" t="e">
        <f ca="1">+IF(AND(ISNUMBER(OFFSET('Water Data'!$E$6,0,10*ROW('Water Data'!E7))),'Data Summary'!BW13="Yes"),OFFSET('Water Data'!$E$6,0,10*ROW('Water Data'!E7)),NA())</f>
        <v>#N/A</v>
      </c>
      <c r="I13" s="500" t="e">
        <f ca="1">+IF(AND(ISNUMBER(OFFSET('Water Data'!$E$9,0,10*ROW('Water Data'!E7))),'Data Summary'!BX13="Yes"),OFFSET('Water Data'!$E$9,0,10*ROW('Water Data'!E7)),NA())</f>
        <v>#N/A</v>
      </c>
      <c r="J13" s="500" t="e">
        <f ca="1">+IF(AND(ISNUMBER(OFFSET('Water Data'!$F$4,0,10*ROW('Water Data'!F7))),'Data Summary'!BY13="Yes"),100-OFFSET('Water Data'!$F$4,0,10*ROW('Water Data'!F7)),NA())</f>
        <v>#N/A</v>
      </c>
      <c r="K13" s="500" t="e">
        <f ca="1">+IF(AND(ISNUMBER(OFFSET('Water Data'!$F$6,0,10*ROW('Water Data'!F7))),'Data Summary'!BZ13="Yes"),OFFSET('Water Data'!$F$6,0,10*ROW('Water Data'!F7)),NA())</f>
        <v>#N/A</v>
      </c>
      <c r="L13" s="500" t="e">
        <f ca="1">+IF(AND(ISNUMBER(OFFSET('Water Data'!$F$9,0,10*ROW('Water Data'!F7))),'Data Summary'!CA13="Yes"),OFFSET('Water Data'!$F$9,0,10*ROW('Water Data'!F7)),NA())</f>
        <v>#N/A</v>
      </c>
      <c r="M13" s="500" t="e">
        <f ca="1">+IF(AND(ISNUMBER(OFFSET('Water Data'!$G$4,0,10*ROW('Water Data'!G7))),'Data Summary'!CB13="Yes"),100-OFFSET('Water Data'!$G$4,0,10*ROW('Water Data'!G7)),NA())</f>
        <v>#N/A</v>
      </c>
      <c r="N13" s="500" t="e">
        <f ca="1">+IF(AND(ISNUMBER(OFFSET('Water Data'!$G$6,0,10*ROW('Water Data'!G7))),'Data Summary'!CC13="Yes"),OFFSET('Water Data'!$G$6,0,10*ROW('Water Data'!G7)),NA())</f>
        <v>#N/A</v>
      </c>
      <c r="O13" s="500" t="e">
        <f ca="1">+IF(AND(ISNUMBER(OFFSET('Water Data'!$G$9,0,10*ROW('Water Data'!G7))),'Data Summary'!CD13="Yes"),OFFSET('Water Data'!$G$9,0,10*ROW('Water Data'!G7)),NA())</f>
        <v>#N/A</v>
      </c>
      <c r="P13" s="500" t="e">
        <f ca="1">+IF(AND(ISNUMBER(OFFSET('Water Data'!$H$4,0,10*ROW('Water Data'!H7))),'Data Summary'!CE13="Yes"),100-OFFSET('Water Data'!$H$4,0,10*ROW('Water Data'!H7)),NA())</f>
        <v>#N/A</v>
      </c>
      <c r="Q13" s="500" t="e">
        <f ca="1">+IF(AND(ISNUMBER(OFFSET('Water Data'!$H$6,0,10*ROW('Water Data'!H7))),'Data Summary'!CF13="Yes"),OFFSET('Water Data'!$H$6,0,10*ROW('Water Data'!H7)),NA())</f>
        <v>#N/A</v>
      </c>
      <c r="R13" s="500" t="e">
        <f ca="1">+IF(AND(ISNUMBER(OFFSET('Water Data'!$H$9,0,10*ROW('Water Data'!H7))),'Data Summary'!CG13="Yes"),OFFSET('Water Data'!$H$9,0,10*ROW('Water Data'!H7)),NA())</f>
        <v>#N/A</v>
      </c>
      <c r="S13" s="500" t="e">
        <f ca="1">+IF(AND(ISNUMBER(OFFSET('Water Data'!$I$4,0,10*ROW('Water Data'!I7))),'Data Summary'!CH13="Yes"),100-OFFSET('Water Data'!$I$4,0,10*ROW('Water Data'!I7)),NA())</f>
        <v>#N/A</v>
      </c>
      <c r="T13" s="500" t="e">
        <f ca="1">+IF(AND(ISNUMBER(OFFSET('Water Data'!$I$6,0,10*ROW('Water Data'!I7))),'Data Summary'!CI13="Yes"),OFFSET('Water Data'!$I$6,0,10*ROW('Water Data'!I7)),NA())</f>
        <v>#N/A</v>
      </c>
      <c r="U13" s="500" t="e">
        <f ca="1">+IF(AND(ISNUMBER(OFFSET('Water Data'!$I$9,0,10*ROW('Water Data'!I7))),'Data Summary'!CJ13="Yes"),OFFSET('Water Data'!$I$9,0,10*ROW('Water Data'!I7)),NA())</f>
        <v>#N/A</v>
      </c>
      <c r="V13" s="501" t="e">
        <f ca="1">+IF(AND(ISNUMBER(OFFSET('Sanitation Data'!$D$4,0,10*ROW('Sanitation Data'!D7))),'Data Summary'!CK13="Yes"),100-OFFSET('Sanitation Data'!$D$4,0,10*ROW('Sanitation Data'!D7)),NA())</f>
        <v>#N/A</v>
      </c>
      <c r="W13" s="501" t="e">
        <f ca="1">+IF(AND(ISNUMBER(OFFSET('Sanitation Data'!$D$6,0,10*ROW('Sanitation Data'!D7))),'Data Summary'!CL13="Yes"),OFFSET('Sanitation Data'!$D$6,0,10*ROW('Sanitation Data'!D7)),NA())</f>
        <v>#N/A</v>
      </c>
      <c r="X13" s="501" t="e">
        <f ca="1">+IF(AND(ISNUMBER(OFFSET('Sanitation Data'!$D$10,0,10*ROW('Sanitation Data'!D7))),'Data Summary'!CM13="Yes"),OFFSET('Sanitation Data'!$D$10,0,10*ROW('Sanitation Data'!D7)),NA())</f>
        <v>#N/A</v>
      </c>
      <c r="Y13" s="501" t="e">
        <f ca="1">+IF(AND(ISNUMBER(OFFSET('Sanitation Data'!$D$11,0,10*ROW('Sanitation Data'!D7))),'Data Summary'!CN13="Yes"),OFFSET('Sanitation Data'!$D$11,0,10*ROW('Sanitation Data'!D7)),NA())</f>
        <v>#N/A</v>
      </c>
      <c r="Z13" s="501" t="e">
        <f ca="1">+IF(AND(ISNUMBER(OFFSET('Sanitation Data'!$D$12,0,10*ROW('Sanitation Data'!D7))),'Data Summary'!CO13="Yes"),OFFSET('Sanitation Data'!$D$12,0,10*ROW('Sanitation Data'!D7)),NA())</f>
        <v>#N/A</v>
      </c>
      <c r="AA13" s="501" t="e">
        <f ca="1">+IF(AND(ISNUMBER(OFFSET('Sanitation Data'!$E$4,0,10*ROW('Sanitation Data'!E7))),'Data Summary'!CP13="Yes"),100-OFFSET('Sanitation Data'!$E$4,0,10*ROW('Sanitation Data'!E7)),NA())</f>
        <v>#N/A</v>
      </c>
      <c r="AB13" s="501" t="e">
        <f ca="1">+IF(AND(ISNUMBER(OFFSET('Sanitation Data'!$E$6,0,10*ROW('Sanitation Data'!E7))),'Data Summary'!CQ13="Yes"),OFFSET('Sanitation Data'!$E$6,0,10*ROW('Sanitation Data'!E7)),NA())</f>
        <v>#N/A</v>
      </c>
      <c r="AC13" s="501" t="e">
        <f ca="1">+IF(AND(ISNUMBER(OFFSET('Sanitation Data'!$E$10,0,10*ROW('Sanitation Data'!E7))),'Data Summary'!CR13="Yes"),OFFSET('Sanitation Data'!$E$10,0,10*ROW('Sanitation Data'!E7)),NA())</f>
        <v>#N/A</v>
      </c>
      <c r="AD13" s="501" t="e">
        <f ca="1">+IF(AND(ISNUMBER(OFFSET('Sanitation Data'!$E$11,0,10*ROW('Sanitation Data'!E7))),'Data Summary'!CS13="Yes"),OFFSET('Sanitation Data'!$E$11,0,10*ROW('Sanitation Data'!E7)),NA())</f>
        <v>#N/A</v>
      </c>
      <c r="AE13" s="501" t="e">
        <f ca="1">+IF(AND(ISNUMBER(OFFSET('Sanitation Data'!$E$12,0,10*ROW('Sanitation Data'!E7))),'Data Summary'!CT13="Yes"),OFFSET('Sanitation Data'!$E$12,0,10*ROW('Sanitation Data'!E7)),NA())</f>
        <v>#N/A</v>
      </c>
      <c r="AF13" s="501" t="e">
        <f ca="1">+IF(AND(ISNUMBER(OFFSET('Sanitation Data'!$F$4,0,10*ROW('Sanitation Data'!F7))),'Data Summary'!CU13="Yes"),100-OFFSET('Sanitation Data'!$F$4,0,10*ROW('Sanitation Data'!F7)),NA())</f>
        <v>#N/A</v>
      </c>
      <c r="AG13" s="501" t="e">
        <f ca="1">+IF(AND(ISNUMBER(OFFSET('Sanitation Data'!$F$6,0,10*ROW('Sanitation Data'!F7))),'Data Summary'!CV13="Yes"),OFFSET('Sanitation Data'!$F$6,0,10*ROW('Sanitation Data'!F7)),NA())</f>
        <v>#N/A</v>
      </c>
      <c r="AH13" s="501" t="e">
        <f ca="1">+IF(AND(ISNUMBER(OFFSET('Sanitation Data'!$F$10,0,10*ROW('Sanitation Data'!F7))),'Data Summary'!CW13="Yes"),OFFSET('Sanitation Data'!$F$10,0,10*ROW('Sanitation Data'!F7)),NA())</f>
        <v>#N/A</v>
      </c>
      <c r="AI13" s="501" t="e">
        <f ca="1">+IF(AND(ISNUMBER(OFFSET('Sanitation Data'!$F$11,0,10*ROW('Sanitation Data'!F7))),'Data Summary'!CX13="Yes"),OFFSET('Sanitation Data'!$F$11,0,10*ROW('Sanitation Data'!F7)),NA())</f>
        <v>#N/A</v>
      </c>
      <c r="AJ13" s="501" t="e">
        <f ca="1">+IF(AND(ISNUMBER(OFFSET('Sanitation Data'!$F$12,0,10*ROW('Sanitation Data'!F7))),'Data Summary'!CY13="Yes"),OFFSET('Sanitation Data'!$F$12,0,10*ROW('Sanitation Data'!F7)),NA())</f>
        <v>#N/A</v>
      </c>
      <c r="AK13" s="501" t="e">
        <f ca="1">+IF(AND(ISNUMBER(OFFSET('Sanitation Data'!$G$4,0,10*ROW('Sanitation Data'!G7))),'Data Summary'!CZ13="Yes"),100-OFFSET('Sanitation Data'!$G$4,0,10*ROW('Sanitation Data'!G7)),NA())</f>
        <v>#N/A</v>
      </c>
      <c r="AL13" s="501" t="e">
        <f ca="1">+IF(AND(ISNUMBER(OFFSET('Sanitation Data'!$G$6,0,10*ROW('Sanitation Data'!G7))),'Data Summary'!DA13="Yes"),OFFSET('Sanitation Data'!$G$6,0,10*ROW('Sanitation Data'!G7)),NA())</f>
        <v>#N/A</v>
      </c>
      <c r="AM13" s="501" t="e">
        <f ca="1">+IF(AND(ISNUMBER(OFFSET('Sanitation Data'!$G$10,0,10*ROW('Sanitation Data'!G7))),'Data Summary'!DB13="Yes"),OFFSET('Sanitation Data'!$G$10,0,10*ROW('Sanitation Data'!G7)),NA())</f>
        <v>#N/A</v>
      </c>
      <c r="AN13" s="501" t="e">
        <f ca="1">+IF(AND(ISNUMBER(OFFSET('Sanitation Data'!$G$11,0,10*ROW('Sanitation Data'!G7))),'Data Summary'!DC13="Yes"),OFFSET('Sanitation Data'!$G$11,0,10*ROW('Sanitation Data'!G7)),NA())</f>
        <v>#N/A</v>
      </c>
      <c r="AO13" s="501" t="e">
        <f ca="1">+IF(AND(ISNUMBER(OFFSET('Sanitation Data'!$G$12,0,10*ROW('Sanitation Data'!G7))),'Data Summary'!DD13="Yes"),OFFSET('Sanitation Data'!$G$12,0,10*ROW('Sanitation Data'!G7)),NA())</f>
        <v>#N/A</v>
      </c>
      <c r="AP13" s="501" t="e">
        <f ca="1">+IF(AND(ISNUMBER(OFFSET('Sanitation Data'!$H$4,0,10*ROW('Sanitation Data'!H7))),'Data Summary'!DE13="Yes"),100-OFFSET('Sanitation Data'!$H$4,0,10*ROW('Sanitation Data'!H7)),NA())</f>
        <v>#N/A</v>
      </c>
      <c r="AQ13" s="501" t="e">
        <f ca="1">+IF(AND(ISNUMBER(OFFSET('Sanitation Data'!$H$6,0,10*ROW('Sanitation Data'!H7))),'Data Summary'!DF13="Yes"),OFFSET('Sanitation Data'!$H$6,0,10*ROW('Sanitation Data'!H7)),NA())</f>
        <v>#N/A</v>
      </c>
      <c r="AR13" s="501" t="e">
        <f ca="1">+IF(AND(ISNUMBER(OFFSET('Sanitation Data'!$H$10,0,10*ROW('Sanitation Data'!H7))),'Data Summary'!DG13="Yes"),OFFSET('Sanitation Data'!$H$10,0,10*ROW('Sanitation Data'!H7)),NA())</f>
        <v>#N/A</v>
      </c>
      <c r="AS13" s="501" t="e">
        <f ca="1">+IF(AND(ISNUMBER(OFFSET('Sanitation Data'!$H$11,0,10*ROW('Sanitation Data'!H7))),'Data Summary'!DH13="Yes"),OFFSET('Sanitation Data'!$H$11,0,10*ROW('Sanitation Data'!H7)),NA())</f>
        <v>#N/A</v>
      </c>
      <c r="AT13" s="501" t="e">
        <f ca="1">+IF(AND(ISNUMBER(OFFSET('Sanitation Data'!$H$12,0,10*ROW('Sanitation Data'!H7))),'Data Summary'!DI13="Yes"),OFFSET('Sanitation Data'!$H$12,0,10*ROW('Sanitation Data'!H7)),NA())</f>
        <v>#N/A</v>
      </c>
      <c r="AU13" s="501" t="e">
        <f ca="1">+IF(AND(ISNUMBER(OFFSET('Sanitation Data'!$I$4,0,10*ROW('Sanitation Data'!I7))),'Data Summary'!DJ13="Yes"),100-OFFSET('Sanitation Data'!$I$4,0,10*ROW('Sanitation Data'!I7)),NA())</f>
        <v>#N/A</v>
      </c>
      <c r="AV13" s="501" t="e">
        <f ca="1">+IF(AND(ISNUMBER(OFFSET('Sanitation Data'!$I$6,0,10*ROW('Sanitation Data'!I7))),'Data Summary'!DK13="Yes"),OFFSET('Sanitation Data'!$I$6,0,10*ROW('Sanitation Data'!I7)),NA())</f>
        <v>#N/A</v>
      </c>
      <c r="AW13" s="501" t="e">
        <f ca="1">+IF(AND(ISNUMBER(OFFSET('Sanitation Data'!$I$10,0,10*ROW('Sanitation Data'!I7))),'Data Summary'!DL13="Yes"),OFFSET('Sanitation Data'!$I$10,0,10*ROW('Sanitation Data'!I7)),NA())</f>
        <v>#N/A</v>
      </c>
      <c r="AX13" s="501" t="e">
        <f ca="1">+IF(AND(ISNUMBER(OFFSET('Sanitation Data'!$I$11,0,10*ROW('Sanitation Data'!I7))),'Data Summary'!DM13="Yes"),OFFSET('Sanitation Data'!$I$11,0,10*ROW('Sanitation Data'!I7)),NA())</f>
        <v>#N/A</v>
      </c>
      <c r="AY13" s="501" t="e">
        <f ca="1">+IF(AND(ISNUMBER(OFFSET('Sanitation Data'!$I$12,0,10*ROW('Sanitation Data'!I7))),'Data Summary'!DN13="Yes"),OFFSET('Sanitation Data'!$I$12,0,10*ROW('Sanitation Data'!I7)),NA())</f>
        <v>#N/A</v>
      </c>
      <c r="AZ13" s="502" t="e">
        <f ca="1">+IF(AND(ISNUMBER(OFFSET('Hygiene Data'!$D$5,0,10*ROW('Hygiene Data'!D7))),'Data Summary'!DO13="Yes"),OFFSET('Hygiene Data'!$D$5,0,10*ROW('Hygiene Data'!D7)),NA())</f>
        <v>#N/A</v>
      </c>
      <c r="BA13" s="502" t="e">
        <f ca="1">+IF(AND(ISNUMBER(OFFSET('Hygiene Data'!$D$7,0,10*ROW('Hygiene Data'!D7))),'Data Summary'!DP13="Yes"),OFFSET('Hygiene Data'!$D$7,0,10*ROW('Hygiene Data'!D7)),NA())</f>
        <v>#N/A</v>
      </c>
      <c r="BB13" s="502" t="e">
        <f ca="1">+IF(AND(ISNUMBER(OFFSET('Hygiene Data'!$D$9,0,10*ROW('Hygiene Data'!D7))),'Data Summary'!DQ13="Yes"),OFFSET('Hygiene Data'!$D$9,0,10*ROW('Hygiene Data'!D7)),NA())</f>
        <v>#N/A</v>
      </c>
      <c r="BC13" s="502" t="e">
        <f ca="1">+IF(AND(ISNUMBER(OFFSET('Hygiene Data'!$E$5,0,10*ROW('Hygiene Data'!E7))),'Data Summary'!DR13="Yes"),OFFSET('Hygiene Data'!$E$5,0,10*ROW('Hygiene Data'!E7)),NA())</f>
        <v>#N/A</v>
      </c>
      <c r="BD13" s="502" t="e">
        <f ca="1">+IF(AND(ISNUMBER(OFFSET('Hygiene Data'!$E$7,0,10*ROW('Hygiene Data'!E7))),'Data Summary'!DS13="Yes"),OFFSET('Hygiene Data'!$E$7,0,10*ROW('Hygiene Data'!E7)),NA())</f>
        <v>#N/A</v>
      </c>
      <c r="BE13" s="502" t="e">
        <f ca="1">+IF(AND(ISNUMBER(OFFSET('Hygiene Data'!$E$9,0,10*ROW('Hygiene Data'!E7))),'Data Summary'!DT13="Yes"),OFFSET('Hygiene Data'!$E$9,0,10*ROW('Hygiene Data'!E7)),NA())</f>
        <v>#N/A</v>
      </c>
      <c r="BF13" s="502" t="e">
        <f ca="1">+IF(AND(ISNUMBER(OFFSET('Hygiene Data'!$F$5,0,10*ROW('Hygiene Data'!F7))),'Data Summary'!DU13="Yes"),OFFSET('Hygiene Data'!$F$5,0,10*ROW('Hygiene Data'!F7)),NA())</f>
        <v>#N/A</v>
      </c>
      <c r="BG13" s="502" t="e">
        <f ca="1">+IF(AND(ISNUMBER(OFFSET('Hygiene Data'!$F$7,0,10*ROW('Hygiene Data'!F7))),'Data Summary'!DV13="Yes"),OFFSET('Hygiene Data'!$F$7,0,10*ROW('Hygiene Data'!F7)),NA())</f>
        <v>#N/A</v>
      </c>
      <c r="BH13" s="502" t="e">
        <f ca="1">+IF(AND(ISNUMBER(OFFSET('Hygiene Data'!$F$9,0,10*ROW('Hygiene Data'!F7))),'Data Summary'!DW13="Yes"),OFFSET('Hygiene Data'!$F$9,0,10*ROW('Hygiene Data'!F7)),NA())</f>
        <v>#N/A</v>
      </c>
      <c r="BI13" s="502" t="e">
        <f ca="1">+IF(AND(ISNUMBER(OFFSET('Hygiene Data'!$G$5,0,10*ROW('Hygiene Data'!G7))),'Data Summary'!DX13="Yes"),OFFSET('Hygiene Data'!$G$5,0,10*ROW('Hygiene Data'!G7)),NA())</f>
        <v>#N/A</v>
      </c>
      <c r="BJ13" s="502" t="e">
        <f ca="1">+IF(AND(ISNUMBER(OFFSET('Hygiene Data'!$G$7,0,10*ROW('Hygiene Data'!G7))),'Data Summary'!DY13="Yes"),OFFSET('Hygiene Data'!$G$7,0,10*ROW('Hygiene Data'!G7)),NA())</f>
        <v>#N/A</v>
      </c>
      <c r="BK13" s="502" t="e">
        <f ca="1">+IF(AND(ISNUMBER(OFFSET('Hygiene Data'!$G$9,0,10*ROW('Hygiene Data'!G7))),'Data Summary'!DZ13="Yes"),OFFSET('Hygiene Data'!$G$9,0,10*ROW('Hygiene Data'!G7)),NA())</f>
        <v>#N/A</v>
      </c>
      <c r="BL13" s="502" t="e">
        <f ca="1">+IF(AND(ISNUMBER(OFFSET('Hygiene Data'!$H$5,0,10*ROW('Hygiene Data'!H7))),'Data Summary'!EA13="Yes"),OFFSET('Hygiene Data'!$H$5,0,10*ROW('Hygiene Data'!H7)),NA())</f>
        <v>#N/A</v>
      </c>
      <c r="BM13" s="502" t="e">
        <f ca="1">+IF(AND(ISNUMBER(OFFSET('Hygiene Data'!$H$7,0,10*ROW('Hygiene Data'!H7))),'Data Summary'!EB13="Yes"),OFFSET('Hygiene Data'!$H$7,0,10*ROW('Hygiene Data'!H7)),NA())</f>
        <v>#N/A</v>
      </c>
      <c r="BN13" s="502" t="e">
        <f ca="1">+IF(AND(ISNUMBER(OFFSET('Hygiene Data'!$H$9,0,10*ROW('Hygiene Data'!H7))),'Data Summary'!EC13="Yes"),OFFSET('Hygiene Data'!$H$9,0,10*ROW('Hygiene Data'!H7)),NA())</f>
        <v>#N/A</v>
      </c>
      <c r="BO13" s="502" t="e">
        <f ca="1">+IF(AND(ISNUMBER(OFFSET('Hygiene Data'!$I$5,0,10*ROW('Hygiene Data'!I7))),'Data Summary'!ED13="Yes"),OFFSET('Hygiene Data'!$I$5,0,10*ROW('Hygiene Data'!I7)),NA())</f>
        <v>#N/A</v>
      </c>
      <c r="BP13" s="502" t="e">
        <f ca="1">+IF(AND(ISNUMBER(OFFSET('Hygiene Data'!$I$7,0,10*ROW('Hygiene Data'!I7))),'Data Summary'!EE13="Yes"),OFFSET('Hygiene Data'!$I$7,0,10*ROW('Hygiene Data'!I7)),NA())</f>
        <v>#N/A</v>
      </c>
      <c r="BQ13" s="502" t="e">
        <f ca="1">+IF(AND(ISNUMBER(OFFSET('Hygiene Data'!$I$9,0,10*ROW('Hygiene Data'!I7))),'Data Summary'!EF13="Yes"),OFFSET('Hygiene Data'!$I$9,0,10*ROW('Hygiene Data'!I7)),NA())</f>
        <v>#N/A</v>
      </c>
    </row>
    <row r="14" spans="1:69" x14ac:dyDescent="0.25">
      <c r="A14" s="498" t="e">
        <f ca="1">+RIGHT('Data Summary'!A14,LEN('Data Summary'!A14)-9)</f>
        <v>#VALUE!</v>
      </c>
      <c r="B14" s="472" t="str">
        <f ca="1">+IF(ISTEXT('Data Summary'!B14),'Data Summary'!B14,"")</f>
        <v/>
      </c>
      <c r="C14" s="499" t="e">
        <f ca="1">+VALUE('Data Summary'!C14)</f>
        <v>#VALUE!</v>
      </c>
      <c r="D14" s="500" t="e">
        <f ca="1">+IF(AND(ISNUMBER(OFFSET('Water Data'!$D$4,0,10*ROW('Water Data'!D8))),'Data Summary'!BS14="Yes"),100-OFFSET('Water Data'!$D$4,0,10*ROW('Water Data'!D8)),NA())</f>
        <v>#N/A</v>
      </c>
      <c r="E14" s="500" t="e">
        <f ca="1">+IF(AND(ISNUMBER(OFFSET('Water Data'!$D$6,0,10*ROW('Water Data'!D8))),'Data Summary'!BT14="Yes"),OFFSET('Water Data'!$D$6,0,10*ROW('Water Data'!D8)),NA())</f>
        <v>#N/A</v>
      </c>
      <c r="F14" s="500" t="e">
        <f ca="1">+IF(AND(ISNUMBER(OFFSET('Water Data'!$D$9,0,10*ROW('Water Data'!D8))),'Data Summary'!BU14="Yes"),OFFSET('Water Data'!$D$9,0,10*ROW('Water Data'!D8)),NA())</f>
        <v>#N/A</v>
      </c>
      <c r="G14" s="500" t="e">
        <f ca="1">+IF(AND(ISNUMBER(OFFSET('Water Data'!$E$4,0,10*ROW('Water Data'!E8))),'Data Summary'!BV14="Yes"),100-OFFSET('Water Data'!$E$4,0,10*ROW('Water Data'!E8)),NA())</f>
        <v>#N/A</v>
      </c>
      <c r="H14" s="500" t="e">
        <f ca="1">+IF(AND(ISNUMBER(OFFSET('Water Data'!$E$6,0,10*ROW('Water Data'!E8))),'Data Summary'!BW14="Yes"),OFFSET('Water Data'!$E$6,0,10*ROW('Water Data'!E8)),NA())</f>
        <v>#N/A</v>
      </c>
      <c r="I14" s="500" t="e">
        <f ca="1">+IF(AND(ISNUMBER(OFFSET('Water Data'!$E$9,0,10*ROW('Water Data'!E8))),'Data Summary'!BX14="Yes"),OFFSET('Water Data'!$E$9,0,10*ROW('Water Data'!E8)),NA())</f>
        <v>#N/A</v>
      </c>
      <c r="J14" s="500" t="e">
        <f ca="1">+IF(AND(ISNUMBER(OFFSET('Water Data'!$F$4,0,10*ROW('Water Data'!F8))),'Data Summary'!BY14="Yes"),100-OFFSET('Water Data'!$F$4,0,10*ROW('Water Data'!F8)),NA())</f>
        <v>#N/A</v>
      </c>
      <c r="K14" s="500" t="e">
        <f ca="1">+IF(AND(ISNUMBER(OFFSET('Water Data'!$F$6,0,10*ROW('Water Data'!F8))),'Data Summary'!BZ14="Yes"),OFFSET('Water Data'!$F$6,0,10*ROW('Water Data'!F8)),NA())</f>
        <v>#N/A</v>
      </c>
      <c r="L14" s="500" t="e">
        <f ca="1">+IF(AND(ISNUMBER(OFFSET('Water Data'!$F$9,0,10*ROW('Water Data'!F8))),'Data Summary'!CA14="Yes"),OFFSET('Water Data'!$F$9,0,10*ROW('Water Data'!F8)),NA())</f>
        <v>#N/A</v>
      </c>
      <c r="M14" s="500" t="e">
        <f ca="1">+IF(AND(ISNUMBER(OFFSET('Water Data'!$G$4,0,10*ROW('Water Data'!G8))),'Data Summary'!CB14="Yes"),100-OFFSET('Water Data'!$G$4,0,10*ROW('Water Data'!G8)),NA())</f>
        <v>#N/A</v>
      </c>
      <c r="N14" s="500" t="e">
        <f ca="1">+IF(AND(ISNUMBER(OFFSET('Water Data'!$G$6,0,10*ROW('Water Data'!G8))),'Data Summary'!CC14="Yes"),OFFSET('Water Data'!$G$6,0,10*ROW('Water Data'!G8)),NA())</f>
        <v>#N/A</v>
      </c>
      <c r="O14" s="500" t="e">
        <f ca="1">+IF(AND(ISNUMBER(OFFSET('Water Data'!$G$9,0,10*ROW('Water Data'!G8))),'Data Summary'!CD14="Yes"),OFFSET('Water Data'!$G$9,0,10*ROW('Water Data'!G8)),NA())</f>
        <v>#N/A</v>
      </c>
      <c r="P14" s="500" t="e">
        <f ca="1">+IF(AND(ISNUMBER(OFFSET('Water Data'!$H$4,0,10*ROW('Water Data'!H8))),'Data Summary'!CE14="Yes"),100-OFFSET('Water Data'!$H$4,0,10*ROW('Water Data'!H8)),NA())</f>
        <v>#N/A</v>
      </c>
      <c r="Q14" s="500" t="e">
        <f ca="1">+IF(AND(ISNUMBER(OFFSET('Water Data'!$H$6,0,10*ROW('Water Data'!H8))),'Data Summary'!CF14="Yes"),OFFSET('Water Data'!$H$6,0,10*ROW('Water Data'!H8)),NA())</f>
        <v>#N/A</v>
      </c>
      <c r="R14" s="500" t="e">
        <f ca="1">+IF(AND(ISNUMBER(OFFSET('Water Data'!$H$9,0,10*ROW('Water Data'!H8))),'Data Summary'!CG14="Yes"),OFFSET('Water Data'!$H$9,0,10*ROW('Water Data'!H8)),NA())</f>
        <v>#N/A</v>
      </c>
      <c r="S14" s="500" t="e">
        <f ca="1">+IF(AND(ISNUMBER(OFFSET('Water Data'!$I$4,0,10*ROW('Water Data'!I8))),'Data Summary'!CH14="Yes"),100-OFFSET('Water Data'!$I$4,0,10*ROW('Water Data'!I8)),NA())</f>
        <v>#N/A</v>
      </c>
      <c r="T14" s="500" t="e">
        <f ca="1">+IF(AND(ISNUMBER(OFFSET('Water Data'!$I$6,0,10*ROW('Water Data'!I8))),'Data Summary'!CI14="Yes"),OFFSET('Water Data'!$I$6,0,10*ROW('Water Data'!I8)),NA())</f>
        <v>#N/A</v>
      </c>
      <c r="U14" s="500" t="e">
        <f ca="1">+IF(AND(ISNUMBER(OFFSET('Water Data'!$I$9,0,10*ROW('Water Data'!I8))),'Data Summary'!CJ14="Yes"),OFFSET('Water Data'!$I$9,0,10*ROW('Water Data'!I8)),NA())</f>
        <v>#N/A</v>
      </c>
      <c r="V14" s="501" t="e">
        <f ca="1">+IF(AND(ISNUMBER(OFFSET('Sanitation Data'!$D$4,0,10*ROW('Sanitation Data'!D8))),'Data Summary'!CK14="Yes"),100-OFFSET('Sanitation Data'!$D$4,0,10*ROW('Sanitation Data'!D8)),NA())</f>
        <v>#N/A</v>
      </c>
      <c r="W14" s="501" t="e">
        <f ca="1">+IF(AND(ISNUMBER(OFFSET('Sanitation Data'!$D$6,0,10*ROW('Sanitation Data'!D8))),'Data Summary'!CL14="Yes"),OFFSET('Sanitation Data'!$D$6,0,10*ROW('Sanitation Data'!D8)),NA())</f>
        <v>#N/A</v>
      </c>
      <c r="X14" s="501" t="e">
        <f ca="1">+IF(AND(ISNUMBER(OFFSET('Sanitation Data'!$D$10,0,10*ROW('Sanitation Data'!D8))),'Data Summary'!CM14="Yes"),OFFSET('Sanitation Data'!$D$10,0,10*ROW('Sanitation Data'!D8)),NA())</f>
        <v>#N/A</v>
      </c>
      <c r="Y14" s="501" t="e">
        <f ca="1">+IF(AND(ISNUMBER(OFFSET('Sanitation Data'!$D$11,0,10*ROW('Sanitation Data'!D8))),'Data Summary'!CN14="Yes"),OFFSET('Sanitation Data'!$D$11,0,10*ROW('Sanitation Data'!D8)),NA())</f>
        <v>#N/A</v>
      </c>
      <c r="Z14" s="501" t="e">
        <f ca="1">+IF(AND(ISNUMBER(OFFSET('Sanitation Data'!$D$12,0,10*ROW('Sanitation Data'!D8))),'Data Summary'!CO14="Yes"),OFFSET('Sanitation Data'!$D$12,0,10*ROW('Sanitation Data'!D8)),NA())</f>
        <v>#N/A</v>
      </c>
      <c r="AA14" s="501" t="e">
        <f ca="1">+IF(AND(ISNUMBER(OFFSET('Sanitation Data'!$E$4,0,10*ROW('Sanitation Data'!E8))),'Data Summary'!CP14="Yes"),100-OFFSET('Sanitation Data'!$E$4,0,10*ROW('Sanitation Data'!E8)),NA())</f>
        <v>#N/A</v>
      </c>
      <c r="AB14" s="501" t="e">
        <f ca="1">+IF(AND(ISNUMBER(OFFSET('Sanitation Data'!$E$6,0,10*ROW('Sanitation Data'!E8))),'Data Summary'!CQ14="Yes"),OFFSET('Sanitation Data'!$E$6,0,10*ROW('Sanitation Data'!E8)),NA())</f>
        <v>#N/A</v>
      </c>
      <c r="AC14" s="501" t="e">
        <f ca="1">+IF(AND(ISNUMBER(OFFSET('Sanitation Data'!$E$10,0,10*ROW('Sanitation Data'!E8))),'Data Summary'!CR14="Yes"),OFFSET('Sanitation Data'!$E$10,0,10*ROW('Sanitation Data'!E8)),NA())</f>
        <v>#N/A</v>
      </c>
      <c r="AD14" s="501" t="e">
        <f ca="1">+IF(AND(ISNUMBER(OFFSET('Sanitation Data'!$E$11,0,10*ROW('Sanitation Data'!E8))),'Data Summary'!CS14="Yes"),OFFSET('Sanitation Data'!$E$11,0,10*ROW('Sanitation Data'!E8)),NA())</f>
        <v>#N/A</v>
      </c>
      <c r="AE14" s="501" t="e">
        <f ca="1">+IF(AND(ISNUMBER(OFFSET('Sanitation Data'!$E$12,0,10*ROW('Sanitation Data'!E8))),'Data Summary'!CT14="Yes"),OFFSET('Sanitation Data'!$E$12,0,10*ROW('Sanitation Data'!E8)),NA())</f>
        <v>#N/A</v>
      </c>
      <c r="AF14" s="501" t="e">
        <f ca="1">+IF(AND(ISNUMBER(OFFSET('Sanitation Data'!$F$4,0,10*ROW('Sanitation Data'!F8))),'Data Summary'!CU14="Yes"),100-OFFSET('Sanitation Data'!$F$4,0,10*ROW('Sanitation Data'!F8)),NA())</f>
        <v>#N/A</v>
      </c>
      <c r="AG14" s="501" t="e">
        <f ca="1">+IF(AND(ISNUMBER(OFFSET('Sanitation Data'!$F$6,0,10*ROW('Sanitation Data'!F8))),'Data Summary'!CV14="Yes"),OFFSET('Sanitation Data'!$F$6,0,10*ROW('Sanitation Data'!F8)),NA())</f>
        <v>#N/A</v>
      </c>
      <c r="AH14" s="501" t="e">
        <f ca="1">+IF(AND(ISNUMBER(OFFSET('Sanitation Data'!$F$10,0,10*ROW('Sanitation Data'!F8))),'Data Summary'!CW14="Yes"),OFFSET('Sanitation Data'!$F$10,0,10*ROW('Sanitation Data'!F8)),NA())</f>
        <v>#N/A</v>
      </c>
      <c r="AI14" s="501" t="e">
        <f ca="1">+IF(AND(ISNUMBER(OFFSET('Sanitation Data'!$F$11,0,10*ROW('Sanitation Data'!F8))),'Data Summary'!CX14="Yes"),OFFSET('Sanitation Data'!$F$11,0,10*ROW('Sanitation Data'!F8)),NA())</f>
        <v>#N/A</v>
      </c>
      <c r="AJ14" s="501" t="e">
        <f ca="1">+IF(AND(ISNUMBER(OFFSET('Sanitation Data'!$F$12,0,10*ROW('Sanitation Data'!F8))),'Data Summary'!CY14="Yes"),OFFSET('Sanitation Data'!$F$12,0,10*ROW('Sanitation Data'!F8)),NA())</f>
        <v>#N/A</v>
      </c>
      <c r="AK14" s="501" t="e">
        <f ca="1">+IF(AND(ISNUMBER(OFFSET('Sanitation Data'!$G$4,0,10*ROW('Sanitation Data'!G8))),'Data Summary'!CZ14="Yes"),100-OFFSET('Sanitation Data'!$G$4,0,10*ROW('Sanitation Data'!G8)),NA())</f>
        <v>#N/A</v>
      </c>
      <c r="AL14" s="501" t="e">
        <f ca="1">+IF(AND(ISNUMBER(OFFSET('Sanitation Data'!$G$6,0,10*ROW('Sanitation Data'!G8))),'Data Summary'!DA14="Yes"),OFFSET('Sanitation Data'!$G$6,0,10*ROW('Sanitation Data'!G8)),NA())</f>
        <v>#N/A</v>
      </c>
      <c r="AM14" s="501" t="e">
        <f ca="1">+IF(AND(ISNUMBER(OFFSET('Sanitation Data'!$G$10,0,10*ROW('Sanitation Data'!G8))),'Data Summary'!DB14="Yes"),OFFSET('Sanitation Data'!$G$10,0,10*ROW('Sanitation Data'!G8)),NA())</f>
        <v>#N/A</v>
      </c>
      <c r="AN14" s="501" t="e">
        <f ca="1">+IF(AND(ISNUMBER(OFFSET('Sanitation Data'!$G$11,0,10*ROW('Sanitation Data'!G8))),'Data Summary'!DC14="Yes"),OFFSET('Sanitation Data'!$G$11,0,10*ROW('Sanitation Data'!G8)),NA())</f>
        <v>#N/A</v>
      </c>
      <c r="AO14" s="501" t="e">
        <f ca="1">+IF(AND(ISNUMBER(OFFSET('Sanitation Data'!$G$12,0,10*ROW('Sanitation Data'!G8))),'Data Summary'!DD14="Yes"),OFFSET('Sanitation Data'!$G$12,0,10*ROW('Sanitation Data'!G8)),NA())</f>
        <v>#N/A</v>
      </c>
      <c r="AP14" s="501" t="e">
        <f ca="1">+IF(AND(ISNUMBER(OFFSET('Sanitation Data'!$H$4,0,10*ROW('Sanitation Data'!H8))),'Data Summary'!DE14="Yes"),100-OFFSET('Sanitation Data'!$H$4,0,10*ROW('Sanitation Data'!H8)),NA())</f>
        <v>#N/A</v>
      </c>
      <c r="AQ14" s="501" t="e">
        <f ca="1">+IF(AND(ISNUMBER(OFFSET('Sanitation Data'!$H$6,0,10*ROW('Sanitation Data'!H8))),'Data Summary'!DF14="Yes"),OFFSET('Sanitation Data'!$H$6,0,10*ROW('Sanitation Data'!H8)),NA())</f>
        <v>#N/A</v>
      </c>
      <c r="AR14" s="501" t="e">
        <f ca="1">+IF(AND(ISNUMBER(OFFSET('Sanitation Data'!$H$10,0,10*ROW('Sanitation Data'!H8))),'Data Summary'!DG14="Yes"),OFFSET('Sanitation Data'!$H$10,0,10*ROW('Sanitation Data'!H8)),NA())</f>
        <v>#N/A</v>
      </c>
      <c r="AS14" s="501" t="e">
        <f ca="1">+IF(AND(ISNUMBER(OFFSET('Sanitation Data'!$H$11,0,10*ROW('Sanitation Data'!H8))),'Data Summary'!DH14="Yes"),OFFSET('Sanitation Data'!$H$11,0,10*ROW('Sanitation Data'!H8)),NA())</f>
        <v>#N/A</v>
      </c>
      <c r="AT14" s="501" t="e">
        <f ca="1">+IF(AND(ISNUMBER(OFFSET('Sanitation Data'!$H$12,0,10*ROW('Sanitation Data'!H8))),'Data Summary'!DI14="Yes"),OFFSET('Sanitation Data'!$H$12,0,10*ROW('Sanitation Data'!H8)),NA())</f>
        <v>#N/A</v>
      </c>
      <c r="AU14" s="501" t="e">
        <f ca="1">+IF(AND(ISNUMBER(OFFSET('Sanitation Data'!$I$4,0,10*ROW('Sanitation Data'!I8))),'Data Summary'!DJ14="Yes"),100-OFFSET('Sanitation Data'!$I$4,0,10*ROW('Sanitation Data'!I8)),NA())</f>
        <v>#N/A</v>
      </c>
      <c r="AV14" s="501" t="e">
        <f ca="1">+IF(AND(ISNUMBER(OFFSET('Sanitation Data'!$I$6,0,10*ROW('Sanitation Data'!I8))),'Data Summary'!DK14="Yes"),OFFSET('Sanitation Data'!$I$6,0,10*ROW('Sanitation Data'!I8)),NA())</f>
        <v>#N/A</v>
      </c>
      <c r="AW14" s="501" t="e">
        <f ca="1">+IF(AND(ISNUMBER(OFFSET('Sanitation Data'!$I$10,0,10*ROW('Sanitation Data'!I8))),'Data Summary'!DL14="Yes"),OFFSET('Sanitation Data'!$I$10,0,10*ROW('Sanitation Data'!I8)),NA())</f>
        <v>#N/A</v>
      </c>
      <c r="AX14" s="501" t="e">
        <f ca="1">+IF(AND(ISNUMBER(OFFSET('Sanitation Data'!$I$11,0,10*ROW('Sanitation Data'!I8))),'Data Summary'!DM14="Yes"),OFFSET('Sanitation Data'!$I$11,0,10*ROW('Sanitation Data'!I8)),NA())</f>
        <v>#N/A</v>
      </c>
      <c r="AY14" s="501" t="e">
        <f ca="1">+IF(AND(ISNUMBER(OFFSET('Sanitation Data'!$I$12,0,10*ROW('Sanitation Data'!I8))),'Data Summary'!DN14="Yes"),OFFSET('Sanitation Data'!$I$12,0,10*ROW('Sanitation Data'!I8)),NA())</f>
        <v>#N/A</v>
      </c>
      <c r="AZ14" s="502" t="e">
        <f ca="1">+IF(AND(ISNUMBER(OFFSET('Hygiene Data'!$D$5,0,10*ROW('Hygiene Data'!D8))),'Data Summary'!DO14="Yes"),OFFSET('Hygiene Data'!$D$5,0,10*ROW('Hygiene Data'!D8)),NA())</f>
        <v>#N/A</v>
      </c>
      <c r="BA14" s="502" t="e">
        <f ca="1">+IF(AND(ISNUMBER(OFFSET('Hygiene Data'!$D$7,0,10*ROW('Hygiene Data'!D8))),'Data Summary'!DP14="Yes"),OFFSET('Hygiene Data'!$D$7,0,10*ROW('Hygiene Data'!D8)),NA())</f>
        <v>#N/A</v>
      </c>
      <c r="BB14" s="502" t="e">
        <f ca="1">+IF(AND(ISNUMBER(OFFSET('Hygiene Data'!$D$9,0,10*ROW('Hygiene Data'!D8))),'Data Summary'!DQ14="Yes"),OFFSET('Hygiene Data'!$D$9,0,10*ROW('Hygiene Data'!D8)),NA())</f>
        <v>#N/A</v>
      </c>
      <c r="BC14" s="502" t="e">
        <f ca="1">+IF(AND(ISNUMBER(OFFSET('Hygiene Data'!$E$5,0,10*ROW('Hygiene Data'!E8))),'Data Summary'!DR14="Yes"),OFFSET('Hygiene Data'!$E$5,0,10*ROW('Hygiene Data'!E8)),NA())</f>
        <v>#N/A</v>
      </c>
      <c r="BD14" s="502" t="e">
        <f ca="1">+IF(AND(ISNUMBER(OFFSET('Hygiene Data'!$E$7,0,10*ROW('Hygiene Data'!E8))),'Data Summary'!DS14="Yes"),OFFSET('Hygiene Data'!$E$7,0,10*ROW('Hygiene Data'!E8)),NA())</f>
        <v>#N/A</v>
      </c>
      <c r="BE14" s="502" t="e">
        <f ca="1">+IF(AND(ISNUMBER(OFFSET('Hygiene Data'!$E$9,0,10*ROW('Hygiene Data'!E8))),'Data Summary'!DT14="Yes"),OFFSET('Hygiene Data'!$E$9,0,10*ROW('Hygiene Data'!E8)),NA())</f>
        <v>#N/A</v>
      </c>
      <c r="BF14" s="502" t="e">
        <f ca="1">+IF(AND(ISNUMBER(OFFSET('Hygiene Data'!$F$5,0,10*ROW('Hygiene Data'!F8))),'Data Summary'!DU14="Yes"),OFFSET('Hygiene Data'!$F$5,0,10*ROW('Hygiene Data'!F8)),NA())</f>
        <v>#N/A</v>
      </c>
      <c r="BG14" s="502" t="e">
        <f ca="1">+IF(AND(ISNUMBER(OFFSET('Hygiene Data'!$F$7,0,10*ROW('Hygiene Data'!F8))),'Data Summary'!DV14="Yes"),OFFSET('Hygiene Data'!$F$7,0,10*ROW('Hygiene Data'!F8)),NA())</f>
        <v>#N/A</v>
      </c>
      <c r="BH14" s="502" t="e">
        <f ca="1">+IF(AND(ISNUMBER(OFFSET('Hygiene Data'!$F$9,0,10*ROW('Hygiene Data'!F8))),'Data Summary'!DW14="Yes"),OFFSET('Hygiene Data'!$F$9,0,10*ROW('Hygiene Data'!F8)),NA())</f>
        <v>#N/A</v>
      </c>
      <c r="BI14" s="502" t="e">
        <f ca="1">+IF(AND(ISNUMBER(OFFSET('Hygiene Data'!$G$5,0,10*ROW('Hygiene Data'!G8))),'Data Summary'!DX14="Yes"),OFFSET('Hygiene Data'!$G$5,0,10*ROW('Hygiene Data'!G8)),NA())</f>
        <v>#N/A</v>
      </c>
      <c r="BJ14" s="502" t="e">
        <f ca="1">+IF(AND(ISNUMBER(OFFSET('Hygiene Data'!$G$7,0,10*ROW('Hygiene Data'!G8))),'Data Summary'!DY14="Yes"),OFFSET('Hygiene Data'!$G$7,0,10*ROW('Hygiene Data'!G8)),NA())</f>
        <v>#N/A</v>
      </c>
      <c r="BK14" s="502" t="e">
        <f ca="1">+IF(AND(ISNUMBER(OFFSET('Hygiene Data'!$G$9,0,10*ROW('Hygiene Data'!G8))),'Data Summary'!DZ14="Yes"),OFFSET('Hygiene Data'!$G$9,0,10*ROW('Hygiene Data'!G8)),NA())</f>
        <v>#N/A</v>
      </c>
      <c r="BL14" s="502" t="e">
        <f ca="1">+IF(AND(ISNUMBER(OFFSET('Hygiene Data'!$H$5,0,10*ROW('Hygiene Data'!H8))),'Data Summary'!EA14="Yes"),OFFSET('Hygiene Data'!$H$5,0,10*ROW('Hygiene Data'!H8)),NA())</f>
        <v>#N/A</v>
      </c>
      <c r="BM14" s="502" t="e">
        <f ca="1">+IF(AND(ISNUMBER(OFFSET('Hygiene Data'!$H$7,0,10*ROW('Hygiene Data'!H8))),'Data Summary'!EB14="Yes"),OFFSET('Hygiene Data'!$H$7,0,10*ROW('Hygiene Data'!H8)),NA())</f>
        <v>#N/A</v>
      </c>
      <c r="BN14" s="502" t="e">
        <f ca="1">+IF(AND(ISNUMBER(OFFSET('Hygiene Data'!$H$9,0,10*ROW('Hygiene Data'!H8))),'Data Summary'!EC14="Yes"),OFFSET('Hygiene Data'!$H$9,0,10*ROW('Hygiene Data'!H8)),NA())</f>
        <v>#N/A</v>
      </c>
      <c r="BO14" s="502" t="e">
        <f ca="1">+IF(AND(ISNUMBER(OFFSET('Hygiene Data'!$I$5,0,10*ROW('Hygiene Data'!I8))),'Data Summary'!ED14="Yes"),OFFSET('Hygiene Data'!$I$5,0,10*ROW('Hygiene Data'!I8)),NA())</f>
        <v>#N/A</v>
      </c>
      <c r="BP14" s="502" t="e">
        <f ca="1">+IF(AND(ISNUMBER(OFFSET('Hygiene Data'!$I$7,0,10*ROW('Hygiene Data'!I8))),'Data Summary'!EE14="Yes"),OFFSET('Hygiene Data'!$I$7,0,10*ROW('Hygiene Data'!I8)),NA())</f>
        <v>#N/A</v>
      </c>
      <c r="BQ14" s="502" t="e">
        <f ca="1">+IF(AND(ISNUMBER(OFFSET('Hygiene Data'!$I$9,0,10*ROW('Hygiene Data'!I8))),'Data Summary'!EF14="Yes"),OFFSET('Hygiene Data'!$I$9,0,10*ROW('Hygiene Data'!I8)),NA())</f>
        <v>#N/A</v>
      </c>
    </row>
    <row r="15" spans="1:69" x14ac:dyDescent="0.25">
      <c r="A15" s="498" t="e">
        <f ca="1">+RIGHT('Data Summary'!A15,LEN('Data Summary'!A15)-9)</f>
        <v>#VALUE!</v>
      </c>
      <c r="B15" s="472" t="str">
        <f ca="1">+IF(ISTEXT('Data Summary'!B15),'Data Summary'!B15,"")</f>
        <v/>
      </c>
      <c r="C15" s="499" t="e">
        <f ca="1">+VALUE('Data Summary'!C15)</f>
        <v>#VALUE!</v>
      </c>
      <c r="D15" s="500" t="e">
        <f ca="1">+IF(AND(ISNUMBER(OFFSET('Water Data'!$D$4,0,10*ROW('Water Data'!D9))),'Data Summary'!BS15="Yes"),100-OFFSET('Water Data'!$D$4,0,10*ROW('Water Data'!D9)),NA())</f>
        <v>#N/A</v>
      </c>
      <c r="E15" s="500" t="e">
        <f ca="1">+IF(AND(ISNUMBER(OFFSET('Water Data'!$D$6,0,10*ROW('Water Data'!D9))),'Data Summary'!BT15="Yes"),OFFSET('Water Data'!$D$6,0,10*ROW('Water Data'!D9)),NA())</f>
        <v>#N/A</v>
      </c>
      <c r="F15" s="500" t="e">
        <f ca="1">+IF(AND(ISNUMBER(OFFSET('Water Data'!$D$9,0,10*ROW('Water Data'!D9))),'Data Summary'!BU15="Yes"),OFFSET('Water Data'!$D$9,0,10*ROW('Water Data'!D9)),NA())</f>
        <v>#N/A</v>
      </c>
      <c r="G15" s="500" t="e">
        <f ca="1">+IF(AND(ISNUMBER(OFFSET('Water Data'!$E$4,0,10*ROW('Water Data'!E9))),'Data Summary'!BV15="Yes"),100-OFFSET('Water Data'!$E$4,0,10*ROW('Water Data'!E9)),NA())</f>
        <v>#N/A</v>
      </c>
      <c r="H15" s="500" t="e">
        <f ca="1">+IF(AND(ISNUMBER(OFFSET('Water Data'!$E$6,0,10*ROW('Water Data'!E9))),'Data Summary'!BW15="Yes"),OFFSET('Water Data'!$E$6,0,10*ROW('Water Data'!E9)),NA())</f>
        <v>#N/A</v>
      </c>
      <c r="I15" s="500" t="e">
        <f ca="1">+IF(AND(ISNUMBER(OFFSET('Water Data'!$E$9,0,10*ROW('Water Data'!E9))),'Data Summary'!BX15="Yes"),OFFSET('Water Data'!$E$9,0,10*ROW('Water Data'!E9)),NA())</f>
        <v>#N/A</v>
      </c>
      <c r="J15" s="500" t="e">
        <f ca="1">+IF(AND(ISNUMBER(OFFSET('Water Data'!$F$4,0,10*ROW('Water Data'!F9))),'Data Summary'!BY15="Yes"),100-OFFSET('Water Data'!$F$4,0,10*ROW('Water Data'!F9)),NA())</f>
        <v>#N/A</v>
      </c>
      <c r="K15" s="500" t="e">
        <f ca="1">+IF(AND(ISNUMBER(OFFSET('Water Data'!$F$6,0,10*ROW('Water Data'!F9))),'Data Summary'!BZ15="Yes"),OFFSET('Water Data'!$F$6,0,10*ROW('Water Data'!F9)),NA())</f>
        <v>#N/A</v>
      </c>
      <c r="L15" s="500" t="e">
        <f ca="1">+IF(AND(ISNUMBER(OFFSET('Water Data'!$F$9,0,10*ROW('Water Data'!F9))),'Data Summary'!CA15="Yes"),OFFSET('Water Data'!$F$9,0,10*ROW('Water Data'!F9)),NA())</f>
        <v>#N/A</v>
      </c>
      <c r="M15" s="500" t="e">
        <f ca="1">+IF(AND(ISNUMBER(OFFSET('Water Data'!$G$4,0,10*ROW('Water Data'!G9))),'Data Summary'!CB15="Yes"),100-OFFSET('Water Data'!$G$4,0,10*ROW('Water Data'!G9)),NA())</f>
        <v>#N/A</v>
      </c>
      <c r="N15" s="500" t="e">
        <f ca="1">+IF(AND(ISNUMBER(OFFSET('Water Data'!$G$6,0,10*ROW('Water Data'!G9))),'Data Summary'!CC15="Yes"),OFFSET('Water Data'!$G$6,0,10*ROW('Water Data'!G9)),NA())</f>
        <v>#N/A</v>
      </c>
      <c r="O15" s="500" t="e">
        <f ca="1">+IF(AND(ISNUMBER(OFFSET('Water Data'!$G$9,0,10*ROW('Water Data'!G9))),'Data Summary'!CD15="Yes"),OFFSET('Water Data'!$G$9,0,10*ROW('Water Data'!G9)),NA())</f>
        <v>#N/A</v>
      </c>
      <c r="P15" s="500" t="e">
        <f ca="1">+IF(AND(ISNUMBER(OFFSET('Water Data'!$H$4,0,10*ROW('Water Data'!H9))),'Data Summary'!CE15="Yes"),100-OFFSET('Water Data'!$H$4,0,10*ROW('Water Data'!H9)),NA())</f>
        <v>#N/A</v>
      </c>
      <c r="Q15" s="500" t="e">
        <f ca="1">+IF(AND(ISNUMBER(OFFSET('Water Data'!$H$6,0,10*ROW('Water Data'!H9))),'Data Summary'!CF15="Yes"),OFFSET('Water Data'!$H$6,0,10*ROW('Water Data'!H9)),NA())</f>
        <v>#N/A</v>
      </c>
      <c r="R15" s="500" t="e">
        <f ca="1">+IF(AND(ISNUMBER(OFFSET('Water Data'!$H$9,0,10*ROW('Water Data'!H9))),'Data Summary'!CG15="Yes"),OFFSET('Water Data'!$H$9,0,10*ROW('Water Data'!H9)),NA())</f>
        <v>#N/A</v>
      </c>
      <c r="S15" s="500" t="e">
        <f ca="1">+IF(AND(ISNUMBER(OFFSET('Water Data'!$I$4,0,10*ROW('Water Data'!I9))),'Data Summary'!CH15="Yes"),100-OFFSET('Water Data'!$I$4,0,10*ROW('Water Data'!I9)),NA())</f>
        <v>#N/A</v>
      </c>
      <c r="T15" s="500" t="e">
        <f ca="1">+IF(AND(ISNUMBER(OFFSET('Water Data'!$I$6,0,10*ROW('Water Data'!I9))),'Data Summary'!CI15="Yes"),OFFSET('Water Data'!$I$6,0,10*ROW('Water Data'!I9)),NA())</f>
        <v>#N/A</v>
      </c>
      <c r="U15" s="500" t="e">
        <f ca="1">+IF(AND(ISNUMBER(OFFSET('Water Data'!$I$9,0,10*ROW('Water Data'!I9))),'Data Summary'!CJ15="Yes"),OFFSET('Water Data'!$I$9,0,10*ROW('Water Data'!I9)),NA())</f>
        <v>#N/A</v>
      </c>
      <c r="V15" s="501" t="e">
        <f ca="1">+IF(AND(ISNUMBER(OFFSET('Sanitation Data'!$D$4,0,10*ROW('Sanitation Data'!D9))),'Data Summary'!CK15="Yes"),100-OFFSET('Sanitation Data'!$D$4,0,10*ROW('Sanitation Data'!D9)),NA())</f>
        <v>#N/A</v>
      </c>
      <c r="W15" s="501" t="e">
        <f ca="1">+IF(AND(ISNUMBER(OFFSET('Sanitation Data'!$D$6,0,10*ROW('Sanitation Data'!D9))),'Data Summary'!CL15="Yes"),OFFSET('Sanitation Data'!$D$6,0,10*ROW('Sanitation Data'!D9)),NA())</f>
        <v>#N/A</v>
      </c>
      <c r="X15" s="501" t="e">
        <f ca="1">+IF(AND(ISNUMBER(OFFSET('Sanitation Data'!$D$10,0,10*ROW('Sanitation Data'!D9))),'Data Summary'!CM15="Yes"),OFFSET('Sanitation Data'!$D$10,0,10*ROW('Sanitation Data'!D9)),NA())</f>
        <v>#N/A</v>
      </c>
      <c r="Y15" s="501" t="e">
        <f ca="1">+IF(AND(ISNUMBER(OFFSET('Sanitation Data'!$D$11,0,10*ROW('Sanitation Data'!D9))),'Data Summary'!CN15="Yes"),OFFSET('Sanitation Data'!$D$11,0,10*ROW('Sanitation Data'!D9)),NA())</f>
        <v>#N/A</v>
      </c>
      <c r="Z15" s="501" t="e">
        <f ca="1">+IF(AND(ISNUMBER(OFFSET('Sanitation Data'!$D$12,0,10*ROW('Sanitation Data'!D9))),'Data Summary'!CO15="Yes"),OFFSET('Sanitation Data'!$D$12,0,10*ROW('Sanitation Data'!D9)),NA())</f>
        <v>#N/A</v>
      </c>
      <c r="AA15" s="501" t="e">
        <f ca="1">+IF(AND(ISNUMBER(OFFSET('Sanitation Data'!$E$4,0,10*ROW('Sanitation Data'!E9))),'Data Summary'!CP15="Yes"),100-OFFSET('Sanitation Data'!$E$4,0,10*ROW('Sanitation Data'!E9)),NA())</f>
        <v>#N/A</v>
      </c>
      <c r="AB15" s="501" t="e">
        <f ca="1">+IF(AND(ISNUMBER(OFFSET('Sanitation Data'!$E$6,0,10*ROW('Sanitation Data'!E9))),'Data Summary'!CQ15="Yes"),OFFSET('Sanitation Data'!$E$6,0,10*ROW('Sanitation Data'!E9)),NA())</f>
        <v>#N/A</v>
      </c>
      <c r="AC15" s="501" t="e">
        <f ca="1">+IF(AND(ISNUMBER(OFFSET('Sanitation Data'!$E$10,0,10*ROW('Sanitation Data'!E9))),'Data Summary'!CR15="Yes"),OFFSET('Sanitation Data'!$E$10,0,10*ROW('Sanitation Data'!E9)),NA())</f>
        <v>#N/A</v>
      </c>
      <c r="AD15" s="501" t="e">
        <f ca="1">+IF(AND(ISNUMBER(OFFSET('Sanitation Data'!$E$11,0,10*ROW('Sanitation Data'!E9))),'Data Summary'!CS15="Yes"),OFFSET('Sanitation Data'!$E$11,0,10*ROW('Sanitation Data'!E9)),NA())</f>
        <v>#N/A</v>
      </c>
      <c r="AE15" s="501" t="e">
        <f ca="1">+IF(AND(ISNUMBER(OFFSET('Sanitation Data'!$E$12,0,10*ROW('Sanitation Data'!E9))),'Data Summary'!CT15="Yes"),OFFSET('Sanitation Data'!$E$12,0,10*ROW('Sanitation Data'!E9)),NA())</f>
        <v>#N/A</v>
      </c>
      <c r="AF15" s="501" t="e">
        <f ca="1">+IF(AND(ISNUMBER(OFFSET('Sanitation Data'!$F$4,0,10*ROW('Sanitation Data'!F9))),'Data Summary'!CU15="Yes"),100-OFFSET('Sanitation Data'!$F$4,0,10*ROW('Sanitation Data'!F9)),NA())</f>
        <v>#N/A</v>
      </c>
      <c r="AG15" s="501" t="e">
        <f ca="1">+IF(AND(ISNUMBER(OFFSET('Sanitation Data'!$F$6,0,10*ROW('Sanitation Data'!F9))),'Data Summary'!CV15="Yes"),OFFSET('Sanitation Data'!$F$6,0,10*ROW('Sanitation Data'!F9)),NA())</f>
        <v>#N/A</v>
      </c>
      <c r="AH15" s="501" t="e">
        <f ca="1">+IF(AND(ISNUMBER(OFFSET('Sanitation Data'!$F$10,0,10*ROW('Sanitation Data'!F9))),'Data Summary'!CW15="Yes"),OFFSET('Sanitation Data'!$F$10,0,10*ROW('Sanitation Data'!F9)),NA())</f>
        <v>#N/A</v>
      </c>
      <c r="AI15" s="501" t="e">
        <f ca="1">+IF(AND(ISNUMBER(OFFSET('Sanitation Data'!$F$11,0,10*ROW('Sanitation Data'!F9))),'Data Summary'!CX15="Yes"),OFFSET('Sanitation Data'!$F$11,0,10*ROW('Sanitation Data'!F9)),NA())</f>
        <v>#N/A</v>
      </c>
      <c r="AJ15" s="501" t="e">
        <f ca="1">+IF(AND(ISNUMBER(OFFSET('Sanitation Data'!$F$12,0,10*ROW('Sanitation Data'!F9))),'Data Summary'!CY15="Yes"),OFFSET('Sanitation Data'!$F$12,0,10*ROW('Sanitation Data'!F9)),NA())</f>
        <v>#N/A</v>
      </c>
      <c r="AK15" s="501" t="e">
        <f ca="1">+IF(AND(ISNUMBER(OFFSET('Sanitation Data'!$G$4,0,10*ROW('Sanitation Data'!G9))),'Data Summary'!CZ15="Yes"),100-OFFSET('Sanitation Data'!$G$4,0,10*ROW('Sanitation Data'!G9)),NA())</f>
        <v>#N/A</v>
      </c>
      <c r="AL15" s="501" t="e">
        <f ca="1">+IF(AND(ISNUMBER(OFFSET('Sanitation Data'!$G$6,0,10*ROW('Sanitation Data'!G9))),'Data Summary'!DA15="Yes"),OFFSET('Sanitation Data'!$G$6,0,10*ROW('Sanitation Data'!G9)),NA())</f>
        <v>#N/A</v>
      </c>
      <c r="AM15" s="501" t="e">
        <f ca="1">+IF(AND(ISNUMBER(OFFSET('Sanitation Data'!$G$10,0,10*ROW('Sanitation Data'!G9))),'Data Summary'!DB15="Yes"),OFFSET('Sanitation Data'!$G$10,0,10*ROW('Sanitation Data'!G9)),NA())</f>
        <v>#N/A</v>
      </c>
      <c r="AN15" s="501" t="e">
        <f ca="1">+IF(AND(ISNUMBER(OFFSET('Sanitation Data'!$G$11,0,10*ROW('Sanitation Data'!G9))),'Data Summary'!DC15="Yes"),OFFSET('Sanitation Data'!$G$11,0,10*ROW('Sanitation Data'!G9)),NA())</f>
        <v>#N/A</v>
      </c>
      <c r="AO15" s="501" t="e">
        <f ca="1">+IF(AND(ISNUMBER(OFFSET('Sanitation Data'!$G$12,0,10*ROW('Sanitation Data'!G9))),'Data Summary'!DD15="Yes"),OFFSET('Sanitation Data'!$G$12,0,10*ROW('Sanitation Data'!G9)),NA())</f>
        <v>#N/A</v>
      </c>
      <c r="AP15" s="501" t="e">
        <f ca="1">+IF(AND(ISNUMBER(OFFSET('Sanitation Data'!$H$4,0,10*ROW('Sanitation Data'!H9))),'Data Summary'!DE15="Yes"),100-OFFSET('Sanitation Data'!$H$4,0,10*ROW('Sanitation Data'!H9)),NA())</f>
        <v>#N/A</v>
      </c>
      <c r="AQ15" s="501" t="e">
        <f ca="1">+IF(AND(ISNUMBER(OFFSET('Sanitation Data'!$H$6,0,10*ROW('Sanitation Data'!H9))),'Data Summary'!DF15="Yes"),OFFSET('Sanitation Data'!$H$6,0,10*ROW('Sanitation Data'!H9)),NA())</f>
        <v>#N/A</v>
      </c>
      <c r="AR15" s="501" t="e">
        <f ca="1">+IF(AND(ISNUMBER(OFFSET('Sanitation Data'!$H$10,0,10*ROW('Sanitation Data'!H9))),'Data Summary'!DG15="Yes"),OFFSET('Sanitation Data'!$H$10,0,10*ROW('Sanitation Data'!H9)),NA())</f>
        <v>#N/A</v>
      </c>
      <c r="AS15" s="501" t="e">
        <f ca="1">+IF(AND(ISNUMBER(OFFSET('Sanitation Data'!$H$11,0,10*ROW('Sanitation Data'!H9))),'Data Summary'!DH15="Yes"),OFFSET('Sanitation Data'!$H$11,0,10*ROW('Sanitation Data'!H9)),NA())</f>
        <v>#N/A</v>
      </c>
      <c r="AT15" s="501" t="e">
        <f ca="1">+IF(AND(ISNUMBER(OFFSET('Sanitation Data'!$H$12,0,10*ROW('Sanitation Data'!H9))),'Data Summary'!DI15="Yes"),OFFSET('Sanitation Data'!$H$12,0,10*ROW('Sanitation Data'!H9)),NA())</f>
        <v>#N/A</v>
      </c>
      <c r="AU15" s="501" t="e">
        <f ca="1">+IF(AND(ISNUMBER(OFFSET('Sanitation Data'!$I$4,0,10*ROW('Sanitation Data'!I9))),'Data Summary'!DJ15="Yes"),100-OFFSET('Sanitation Data'!$I$4,0,10*ROW('Sanitation Data'!I9)),NA())</f>
        <v>#N/A</v>
      </c>
      <c r="AV15" s="501" t="e">
        <f ca="1">+IF(AND(ISNUMBER(OFFSET('Sanitation Data'!$I$6,0,10*ROW('Sanitation Data'!I9))),'Data Summary'!DK15="Yes"),OFFSET('Sanitation Data'!$I$6,0,10*ROW('Sanitation Data'!I9)),NA())</f>
        <v>#N/A</v>
      </c>
      <c r="AW15" s="501" t="e">
        <f ca="1">+IF(AND(ISNUMBER(OFFSET('Sanitation Data'!$I$10,0,10*ROW('Sanitation Data'!I9))),'Data Summary'!DL15="Yes"),OFFSET('Sanitation Data'!$I$10,0,10*ROW('Sanitation Data'!I9)),NA())</f>
        <v>#N/A</v>
      </c>
      <c r="AX15" s="501" t="e">
        <f ca="1">+IF(AND(ISNUMBER(OFFSET('Sanitation Data'!$I$11,0,10*ROW('Sanitation Data'!I9))),'Data Summary'!DM15="Yes"),OFFSET('Sanitation Data'!$I$11,0,10*ROW('Sanitation Data'!I9)),NA())</f>
        <v>#N/A</v>
      </c>
      <c r="AY15" s="501" t="e">
        <f ca="1">+IF(AND(ISNUMBER(OFFSET('Sanitation Data'!$I$12,0,10*ROW('Sanitation Data'!I9))),'Data Summary'!DN15="Yes"),OFFSET('Sanitation Data'!$I$12,0,10*ROW('Sanitation Data'!I9)),NA())</f>
        <v>#N/A</v>
      </c>
      <c r="AZ15" s="502" t="e">
        <f ca="1">+IF(AND(ISNUMBER(OFFSET('Hygiene Data'!$D$5,0,10*ROW('Hygiene Data'!D9))),'Data Summary'!DO15="Yes"),OFFSET('Hygiene Data'!$D$5,0,10*ROW('Hygiene Data'!D9)),NA())</f>
        <v>#N/A</v>
      </c>
      <c r="BA15" s="502" t="e">
        <f ca="1">+IF(AND(ISNUMBER(OFFSET('Hygiene Data'!$D$7,0,10*ROW('Hygiene Data'!D9))),'Data Summary'!DP15="Yes"),OFFSET('Hygiene Data'!$D$7,0,10*ROW('Hygiene Data'!D9)),NA())</f>
        <v>#N/A</v>
      </c>
      <c r="BB15" s="502" t="e">
        <f ca="1">+IF(AND(ISNUMBER(OFFSET('Hygiene Data'!$D$9,0,10*ROW('Hygiene Data'!D9))),'Data Summary'!DQ15="Yes"),OFFSET('Hygiene Data'!$D$9,0,10*ROW('Hygiene Data'!D9)),NA())</f>
        <v>#N/A</v>
      </c>
      <c r="BC15" s="502" t="e">
        <f ca="1">+IF(AND(ISNUMBER(OFFSET('Hygiene Data'!$E$5,0,10*ROW('Hygiene Data'!E9))),'Data Summary'!DR15="Yes"),OFFSET('Hygiene Data'!$E$5,0,10*ROW('Hygiene Data'!E9)),NA())</f>
        <v>#N/A</v>
      </c>
      <c r="BD15" s="502" t="e">
        <f ca="1">+IF(AND(ISNUMBER(OFFSET('Hygiene Data'!$E$7,0,10*ROW('Hygiene Data'!E9))),'Data Summary'!DS15="Yes"),OFFSET('Hygiene Data'!$E$7,0,10*ROW('Hygiene Data'!E9)),NA())</f>
        <v>#N/A</v>
      </c>
      <c r="BE15" s="502" t="e">
        <f ca="1">+IF(AND(ISNUMBER(OFFSET('Hygiene Data'!$E$9,0,10*ROW('Hygiene Data'!E9))),'Data Summary'!DT15="Yes"),OFFSET('Hygiene Data'!$E$9,0,10*ROW('Hygiene Data'!E9)),NA())</f>
        <v>#N/A</v>
      </c>
      <c r="BF15" s="502" t="e">
        <f ca="1">+IF(AND(ISNUMBER(OFFSET('Hygiene Data'!$F$5,0,10*ROW('Hygiene Data'!F9))),'Data Summary'!DU15="Yes"),OFFSET('Hygiene Data'!$F$5,0,10*ROW('Hygiene Data'!F9)),NA())</f>
        <v>#N/A</v>
      </c>
      <c r="BG15" s="502" t="e">
        <f ca="1">+IF(AND(ISNUMBER(OFFSET('Hygiene Data'!$F$7,0,10*ROW('Hygiene Data'!F9))),'Data Summary'!DV15="Yes"),OFFSET('Hygiene Data'!$F$7,0,10*ROW('Hygiene Data'!F9)),NA())</f>
        <v>#N/A</v>
      </c>
      <c r="BH15" s="502" t="e">
        <f ca="1">+IF(AND(ISNUMBER(OFFSET('Hygiene Data'!$F$9,0,10*ROW('Hygiene Data'!F9))),'Data Summary'!DW15="Yes"),OFFSET('Hygiene Data'!$F$9,0,10*ROW('Hygiene Data'!F9)),NA())</f>
        <v>#N/A</v>
      </c>
      <c r="BI15" s="502" t="e">
        <f ca="1">+IF(AND(ISNUMBER(OFFSET('Hygiene Data'!$G$5,0,10*ROW('Hygiene Data'!G9))),'Data Summary'!DX15="Yes"),OFFSET('Hygiene Data'!$G$5,0,10*ROW('Hygiene Data'!G9)),NA())</f>
        <v>#N/A</v>
      </c>
      <c r="BJ15" s="502" t="e">
        <f ca="1">+IF(AND(ISNUMBER(OFFSET('Hygiene Data'!$G$7,0,10*ROW('Hygiene Data'!G9))),'Data Summary'!DY15="Yes"),OFFSET('Hygiene Data'!$G$7,0,10*ROW('Hygiene Data'!G9)),NA())</f>
        <v>#N/A</v>
      </c>
      <c r="BK15" s="502" t="e">
        <f ca="1">+IF(AND(ISNUMBER(OFFSET('Hygiene Data'!$G$9,0,10*ROW('Hygiene Data'!G9))),'Data Summary'!DZ15="Yes"),OFFSET('Hygiene Data'!$G$9,0,10*ROW('Hygiene Data'!G9)),NA())</f>
        <v>#N/A</v>
      </c>
      <c r="BL15" s="502" t="e">
        <f ca="1">+IF(AND(ISNUMBER(OFFSET('Hygiene Data'!$H$5,0,10*ROW('Hygiene Data'!H9))),'Data Summary'!EA15="Yes"),OFFSET('Hygiene Data'!$H$5,0,10*ROW('Hygiene Data'!H9)),NA())</f>
        <v>#N/A</v>
      </c>
      <c r="BM15" s="502" t="e">
        <f ca="1">+IF(AND(ISNUMBER(OFFSET('Hygiene Data'!$H$7,0,10*ROW('Hygiene Data'!H9))),'Data Summary'!EB15="Yes"),OFFSET('Hygiene Data'!$H$7,0,10*ROW('Hygiene Data'!H9)),NA())</f>
        <v>#N/A</v>
      </c>
      <c r="BN15" s="502" t="e">
        <f ca="1">+IF(AND(ISNUMBER(OFFSET('Hygiene Data'!$H$9,0,10*ROW('Hygiene Data'!H9))),'Data Summary'!EC15="Yes"),OFFSET('Hygiene Data'!$H$9,0,10*ROW('Hygiene Data'!H9)),NA())</f>
        <v>#N/A</v>
      </c>
      <c r="BO15" s="502" t="e">
        <f ca="1">+IF(AND(ISNUMBER(OFFSET('Hygiene Data'!$I$5,0,10*ROW('Hygiene Data'!I9))),'Data Summary'!ED15="Yes"),OFFSET('Hygiene Data'!$I$5,0,10*ROW('Hygiene Data'!I9)),NA())</f>
        <v>#N/A</v>
      </c>
      <c r="BP15" s="502" t="e">
        <f ca="1">+IF(AND(ISNUMBER(OFFSET('Hygiene Data'!$I$7,0,10*ROW('Hygiene Data'!I9))),'Data Summary'!EE15="Yes"),OFFSET('Hygiene Data'!$I$7,0,10*ROW('Hygiene Data'!I9)),NA())</f>
        <v>#N/A</v>
      </c>
      <c r="BQ15" s="502" t="e">
        <f ca="1">+IF(AND(ISNUMBER(OFFSET('Hygiene Data'!$I$9,0,10*ROW('Hygiene Data'!I9))),'Data Summary'!EF15="Yes"),OFFSET('Hygiene Data'!$I$9,0,10*ROW('Hygiene Data'!I9)),NA())</f>
        <v>#N/A</v>
      </c>
    </row>
    <row r="16" spans="1:69" x14ac:dyDescent="0.25">
      <c r="A16" s="498" t="e">
        <f ca="1">+RIGHT('Data Summary'!A16,LEN('Data Summary'!A16)-9)</f>
        <v>#VALUE!</v>
      </c>
      <c r="B16" s="472" t="str">
        <f ca="1">+IF(ISTEXT('Data Summary'!B16),'Data Summary'!B16,"")</f>
        <v/>
      </c>
      <c r="C16" s="499" t="e">
        <f ca="1">+VALUE('Data Summary'!C16)</f>
        <v>#VALUE!</v>
      </c>
      <c r="D16" s="500" t="e">
        <f ca="1">+IF(AND(ISNUMBER(OFFSET('Water Data'!$D$4,0,10*ROW('Water Data'!D10))),'Data Summary'!BS16="Yes"),100-OFFSET('Water Data'!$D$4,0,10*ROW('Water Data'!D10)),NA())</f>
        <v>#N/A</v>
      </c>
      <c r="E16" s="500" t="e">
        <f ca="1">+IF(AND(ISNUMBER(OFFSET('Water Data'!$D$6,0,10*ROW('Water Data'!D10))),'Data Summary'!BT16="Yes"),OFFSET('Water Data'!$D$6,0,10*ROW('Water Data'!D10)),NA())</f>
        <v>#N/A</v>
      </c>
      <c r="F16" s="500" t="e">
        <f ca="1">+IF(AND(ISNUMBER(OFFSET('Water Data'!$D$9,0,10*ROW('Water Data'!D10))),'Data Summary'!BU16="Yes"),OFFSET('Water Data'!$D$9,0,10*ROW('Water Data'!D10)),NA())</f>
        <v>#N/A</v>
      </c>
      <c r="G16" s="500" t="e">
        <f ca="1">+IF(AND(ISNUMBER(OFFSET('Water Data'!$E$4,0,10*ROW('Water Data'!E10))),'Data Summary'!BV16="Yes"),100-OFFSET('Water Data'!$E$4,0,10*ROW('Water Data'!E10)),NA())</f>
        <v>#N/A</v>
      </c>
      <c r="H16" s="500" t="e">
        <f ca="1">+IF(AND(ISNUMBER(OFFSET('Water Data'!$E$6,0,10*ROW('Water Data'!E10))),'Data Summary'!BW16="Yes"),OFFSET('Water Data'!$E$6,0,10*ROW('Water Data'!E10)),NA())</f>
        <v>#N/A</v>
      </c>
      <c r="I16" s="500" t="e">
        <f ca="1">+IF(AND(ISNUMBER(OFFSET('Water Data'!$E$9,0,10*ROW('Water Data'!E10))),'Data Summary'!BX16="Yes"),OFFSET('Water Data'!$E$9,0,10*ROW('Water Data'!E10)),NA())</f>
        <v>#N/A</v>
      </c>
      <c r="J16" s="500" t="e">
        <f ca="1">+IF(AND(ISNUMBER(OFFSET('Water Data'!$F$4,0,10*ROW('Water Data'!F10))),'Data Summary'!BY16="Yes"),100-OFFSET('Water Data'!$F$4,0,10*ROW('Water Data'!F10)),NA())</f>
        <v>#N/A</v>
      </c>
      <c r="K16" s="500" t="e">
        <f ca="1">+IF(AND(ISNUMBER(OFFSET('Water Data'!$F$6,0,10*ROW('Water Data'!F10))),'Data Summary'!BZ16="Yes"),OFFSET('Water Data'!$F$6,0,10*ROW('Water Data'!F10)),NA())</f>
        <v>#N/A</v>
      </c>
      <c r="L16" s="500" t="e">
        <f ca="1">+IF(AND(ISNUMBER(OFFSET('Water Data'!$F$9,0,10*ROW('Water Data'!F10))),'Data Summary'!CA16="Yes"),OFFSET('Water Data'!$F$9,0,10*ROW('Water Data'!F10)),NA())</f>
        <v>#N/A</v>
      </c>
      <c r="M16" s="500" t="e">
        <f ca="1">+IF(AND(ISNUMBER(OFFSET('Water Data'!$G$4,0,10*ROW('Water Data'!G10))),'Data Summary'!CB16="Yes"),100-OFFSET('Water Data'!$G$4,0,10*ROW('Water Data'!G10)),NA())</f>
        <v>#N/A</v>
      </c>
      <c r="N16" s="500" t="e">
        <f ca="1">+IF(AND(ISNUMBER(OFFSET('Water Data'!$G$6,0,10*ROW('Water Data'!G10))),'Data Summary'!CC16="Yes"),OFFSET('Water Data'!$G$6,0,10*ROW('Water Data'!G10)),NA())</f>
        <v>#N/A</v>
      </c>
      <c r="O16" s="500" t="e">
        <f ca="1">+IF(AND(ISNUMBER(OFFSET('Water Data'!$G$9,0,10*ROW('Water Data'!G10))),'Data Summary'!CD16="Yes"),OFFSET('Water Data'!$G$9,0,10*ROW('Water Data'!G10)),NA())</f>
        <v>#N/A</v>
      </c>
      <c r="P16" s="500" t="e">
        <f ca="1">+IF(AND(ISNUMBER(OFFSET('Water Data'!$H$4,0,10*ROW('Water Data'!H10))),'Data Summary'!CE16="Yes"),100-OFFSET('Water Data'!$H$4,0,10*ROW('Water Data'!H10)),NA())</f>
        <v>#N/A</v>
      </c>
      <c r="Q16" s="500" t="e">
        <f ca="1">+IF(AND(ISNUMBER(OFFSET('Water Data'!$H$6,0,10*ROW('Water Data'!H10))),'Data Summary'!CF16="Yes"),OFFSET('Water Data'!$H$6,0,10*ROW('Water Data'!H10)),NA())</f>
        <v>#N/A</v>
      </c>
      <c r="R16" s="500" t="e">
        <f ca="1">+IF(AND(ISNUMBER(OFFSET('Water Data'!$H$9,0,10*ROW('Water Data'!H10))),'Data Summary'!CG16="Yes"),OFFSET('Water Data'!$H$9,0,10*ROW('Water Data'!H10)),NA())</f>
        <v>#N/A</v>
      </c>
      <c r="S16" s="500" t="e">
        <f ca="1">+IF(AND(ISNUMBER(OFFSET('Water Data'!$I$4,0,10*ROW('Water Data'!I10))),'Data Summary'!CH16="Yes"),100-OFFSET('Water Data'!$I$4,0,10*ROW('Water Data'!I10)),NA())</f>
        <v>#N/A</v>
      </c>
      <c r="T16" s="500" t="e">
        <f ca="1">+IF(AND(ISNUMBER(OFFSET('Water Data'!$I$6,0,10*ROW('Water Data'!I10))),'Data Summary'!CI16="Yes"),OFFSET('Water Data'!$I$6,0,10*ROW('Water Data'!I10)),NA())</f>
        <v>#N/A</v>
      </c>
      <c r="U16" s="500" t="e">
        <f ca="1">+IF(AND(ISNUMBER(OFFSET('Water Data'!$I$9,0,10*ROW('Water Data'!I10))),'Data Summary'!CJ16="Yes"),OFFSET('Water Data'!$I$9,0,10*ROW('Water Data'!I10)),NA())</f>
        <v>#N/A</v>
      </c>
      <c r="V16" s="501" t="e">
        <f ca="1">+IF(AND(ISNUMBER(OFFSET('Sanitation Data'!$D$4,0,10*ROW('Sanitation Data'!D10))),'Data Summary'!CK16="Yes"),100-OFFSET('Sanitation Data'!$D$4,0,10*ROW('Sanitation Data'!D10)),NA())</f>
        <v>#N/A</v>
      </c>
      <c r="W16" s="501" t="e">
        <f ca="1">+IF(AND(ISNUMBER(OFFSET('Sanitation Data'!$D$6,0,10*ROW('Sanitation Data'!D10))),'Data Summary'!CL16="Yes"),OFFSET('Sanitation Data'!$D$6,0,10*ROW('Sanitation Data'!D10)),NA())</f>
        <v>#N/A</v>
      </c>
      <c r="X16" s="501" t="e">
        <f ca="1">+IF(AND(ISNUMBER(OFFSET('Sanitation Data'!$D$10,0,10*ROW('Sanitation Data'!D10))),'Data Summary'!CM16="Yes"),OFFSET('Sanitation Data'!$D$10,0,10*ROW('Sanitation Data'!D10)),NA())</f>
        <v>#N/A</v>
      </c>
      <c r="Y16" s="501" t="e">
        <f ca="1">+IF(AND(ISNUMBER(OFFSET('Sanitation Data'!$D$11,0,10*ROW('Sanitation Data'!D10))),'Data Summary'!CN16="Yes"),OFFSET('Sanitation Data'!$D$11,0,10*ROW('Sanitation Data'!D10)),NA())</f>
        <v>#N/A</v>
      </c>
      <c r="Z16" s="501" t="e">
        <f ca="1">+IF(AND(ISNUMBER(OFFSET('Sanitation Data'!$D$12,0,10*ROW('Sanitation Data'!D10))),'Data Summary'!CO16="Yes"),OFFSET('Sanitation Data'!$D$12,0,10*ROW('Sanitation Data'!D10)),NA())</f>
        <v>#N/A</v>
      </c>
      <c r="AA16" s="501" t="e">
        <f ca="1">+IF(AND(ISNUMBER(OFFSET('Sanitation Data'!$E$4,0,10*ROW('Sanitation Data'!E10))),'Data Summary'!CP16="Yes"),100-OFFSET('Sanitation Data'!$E$4,0,10*ROW('Sanitation Data'!E10)),NA())</f>
        <v>#N/A</v>
      </c>
      <c r="AB16" s="501" t="e">
        <f ca="1">+IF(AND(ISNUMBER(OFFSET('Sanitation Data'!$E$6,0,10*ROW('Sanitation Data'!E10))),'Data Summary'!CQ16="Yes"),OFFSET('Sanitation Data'!$E$6,0,10*ROW('Sanitation Data'!E10)),NA())</f>
        <v>#N/A</v>
      </c>
      <c r="AC16" s="501" t="e">
        <f ca="1">+IF(AND(ISNUMBER(OFFSET('Sanitation Data'!$E$10,0,10*ROW('Sanitation Data'!E10))),'Data Summary'!CR16="Yes"),OFFSET('Sanitation Data'!$E$10,0,10*ROW('Sanitation Data'!E10)),NA())</f>
        <v>#N/A</v>
      </c>
      <c r="AD16" s="501" t="e">
        <f ca="1">+IF(AND(ISNUMBER(OFFSET('Sanitation Data'!$E$11,0,10*ROW('Sanitation Data'!E10))),'Data Summary'!CS16="Yes"),OFFSET('Sanitation Data'!$E$11,0,10*ROW('Sanitation Data'!E10)),NA())</f>
        <v>#N/A</v>
      </c>
      <c r="AE16" s="501" t="e">
        <f ca="1">+IF(AND(ISNUMBER(OFFSET('Sanitation Data'!$E$12,0,10*ROW('Sanitation Data'!E10))),'Data Summary'!CT16="Yes"),OFFSET('Sanitation Data'!$E$12,0,10*ROW('Sanitation Data'!E10)),NA())</f>
        <v>#N/A</v>
      </c>
      <c r="AF16" s="501" t="e">
        <f ca="1">+IF(AND(ISNUMBER(OFFSET('Sanitation Data'!$F$4,0,10*ROW('Sanitation Data'!F10))),'Data Summary'!CU16="Yes"),100-OFFSET('Sanitation Data'!$F$4,0,10*ROW('Sanitation Data'!F10)),NA())</f>
        <v>#N/A</v>
      </c>
      <c r="AG16" s="501" t="e">
        <f ca="1">+IF(AND(ISNUMBER(OFFSET('Sanitation Data'!$F$6,0,10*ROW('Sanitation Data'!F10))),'Data Summary'!CV16="Yes"),OFFSET('Sanitation Data'!$F$6,0,10*ROW('Sanitation Data'!F10)),NA())</f>
        <v>#N/A</v>
      </c>
      <c r="AH16" s="501" t="e">
        <f ca="1">+IF(AND(ISNUMBER(OFFSET('Sanitation Data'!$F$10,0,10*ROW('Sanitation Data'!F10))),'Data Summary'!CW16="Yes"),OFFSET('Sanitation Data'!$F$10,0,10*ROW('Sanitation Data'!F10)),NA())</f>
        <v>#N/A</v>
      </c>
      <c r="AI16" s="501" t="e">
        <f ca="1">+IF(AND(ISNUMBER(OFFSET('Sanitation Data'!$F$11,0,10*ROW('Sanitation Data'!F10))),'Data Summary'!CX16="Yes"),OFFSET('Sanitation Data'!$F$11,0,10*ROW('Sanitation Data'!F10)),NA())</f>
        <v>#N/A</v>
      </c>
      <c r="AJ16" s="501" t="e">
        <f ca="1">+IF(AND(ISNUMBER(OFFSET('Sanitation Data'!$F$12,0,10*ROW('Sanitation Data'!F10))),'Data Summary'!CY16="Yes"),OFFSET('Sanitation Data'!$F$12,0,10*ROW('Sanitation Data'!F10)),NA())</f>
        <v>#N/A</v>
      </c>
      <c r="AK16" s="501" t="e">
        <f ca="1">+IF(AND(ISNUMBER(OFFSET('Sanitation Data'!$G$4,0,10*ROW('Sanitation Data'!G10))),'Data Summary'!CZ16="Yes"),100-OFFSET('Sanitation Data'!$G$4,0,10*ROW('Sanitation Data'!G10)),NA())</f>
        <v>#N/A</v>
      </c>
      <c r="AL16" s="501" t="e">
        <f ca="1">+IF(AND(ISNUMBER(OFFSET('Sanitation Data'!$G$6,0,10*ROW('Sanitation Data'!G10))),'Data Summary'!DA16="Yes"),OFFSET('Sanitation Data'!$G$6,0,10*ROW('Sanitation Data'!G10)),NA())</f>
        <v>#N/A</v>
      </c>
      <c r="AM16" s="501" t="e">
        <f ca="1">+IF(AND(ISNUMBER(OFFSET('Sanitation Data'!$G$10,0,10*ROW('Sanitation Data'!G10))),'Data Summary'!DB16="Yes"),OFFSET('Sanitation Data'!$G$10,0,10*ROW('Sanitation Data'!G10)),NA())</f>
        <v>#N/A</v>
      </c>
      <c r="AN16" s="501" t="e">
        <f ca="1">+IF(AND(ISNUMBER(OFFSET('Sanitation Data'!$G$11,0,10*ROW('Sanitation Data'!G10))),'Data Summary'!DC16="Yes"),OFFSET('Sanitation Data'!$G$11,0,10*ROW('Sanitation Data'!G10)),NA())</f>
        <v>#N/A</v>
      </c>
      <c r="AO16" s="501" t="e">
        <f ca="1">+IF(AND(ISNUMBER(OFFSET('Sanitation Data'!$G$12,0,10*ROW('Sanitation Data'!G10))),'Data Summary'!DD16="Yes"),OFFSET('Sanitation Data'!$G$12,0,10*ROW('Sanitation Data'!G10)),NA())</f>
        <v>#N/A</v>
      </c>
      <c r="AP16" s="501" t="e">
        <f ca="1">+IF(AND(ISNUMBER(OFFSET('Sanitation Data'!$H$4,0,10*ROW('Sanitation Data'!H10))),'Data Summary'!DE16="Yes"),100-OFFSET('Sanitation Data'!$H$4,0,10*ROW('Sanitation Data'!H10)),NA())</f>
        <v>#N/A</v>
      </c>
      <c r="AQ16" s="501" t="e">
        <f ca="1">+IF(AND(ISNUMBER(OFFSET('Sanitation Data'!$H$6,0,10*ROW('Sanitation Data'!H10))),'Data Summary'!DF16="Yes"),OFFSET('Sanitation Data'!$H$6,0,10*ROW('Sanitation Data'!H10)),NA())</f>
        <v>#N/A</v>
      </c>
      <c r="AR16" s="501" t="e">
        <f ca="1">+IF(AND(ISNUMBER(OFFSET('Sanitation Data'!$H$10,0,10*ROW('Sanitation Data'!H10))),'Data Summary'!DG16="Yes"),OFFSET('Sanitation Data'!$H$10,0,10*ROW('Sanitation Data'!H10)),NA())</f>
        <v>#N/A</v>
      </c>
      <c r="AS16" s="501" t="e">
        <f ca="1">+IF(AND(ISNUMBER(OFFSET('Sanitation Data'!$H$11,0,10*ROW('Sanitation Data'!H10))),'Data Summary'!DH16="Yes"),OFFSET('Sanitation Data'!$H$11,0,10*ROW('Sanitation Data'!H10)),NA())</f>
        <v>#N/A</v>
      </c>
      <c r="AT16" s="501" t="e">
        <f ca="1">+IF(AND(ISNUMBER(OFFSET('Sanitation Data'!$H$12,0,10*ROW('Sanitation Data'!H10))),'Data Summary'!DI16="Yes"),OFFSET('Sanitation Data'!$H$12,0,10*ROW('Sanitation Data'!H10)),NA())</f>
        <v>#N/A</v>
      </c>
      <c r="AU16" s="501" t="e">
        <f ca="1">+IF(AND(ISNUMBER(OFFSET('Sanitation Data'!$I$4,0,10*ROW('Sanitation Data'!I10))),'Data Summary'!DJ16="Yes"),100-OFFSET('Sanitation Data'!$I$4,0,10*ROW('Sanitation Data'!I10)),NA())</f>
        <v>#N/A</v>
      </c>
      <c r="AV16" s="501" t="e">
        <f ca="1">+IF(AND(ISNUMBER(OFFSET('Sanitation Data'!$I$6,0,10*ROW('Sanitation Data'!I10))),'Data Summary'!DK16="Yes"),OFFSET('Sanitation Data'!$I$6,0,10*ROW('Sanitation Data'!I10)),NA())</f>
        <v>#N/A</v>
      </c>
      <c r="AW16" s="501" t="e">
        <f ca="1">+IF(AND(ISNUMBER(OFFSET('Sanitation Data'!$I$10,0,10*ROW('Sanitation Data'!I10))),'Data Summary'!DL16="Yes"),OFFSET('Sanitation Data'!$I$10,0,10*ROW('Sanitation Data'!I10)),NA())</f>
        <v>#N/A</v>
      </c>
      <c r="AX16" s="501" t="e">
        <f ca="1">+IF(AND(ISNUMBER(OFFSET('Sanitation Data'!$I$11,0,10*ROW('Sanitation Data'!I10))),'Data Summary'!DM16="Yes"),OFFSET('Sanitation Data'!$I$11,0,10*ROW('Sanitation Data'!I10)),NA())</f>
        <v>#N/A</v>
      </c>
      <c r="AY16" s="501" t="e">
        <f ca="1">+IF(AND(ISNUMBER(OFFSET('Sanitation Data'!$I$12,0,10*ROW('Sanitation Data'!I10))),'Data Summary'!DN16="Yes"),OFFSET('Sanitation Data'!$I$12,0,10*ROW('Sanitation Data'!I10)),NA())</f>
        <v>#N/A</v>
      </c>
      <c r="AZ16" s="502" t="e">
        <f ca="1">+IF(AND(ISNUMBER(OFFSET('Hygiene Data'!$D$5,0,10*ROW('Hygiene Data'!D10))),'Data Summary'!DO16="Yes"),OFFSET('Hygiene Data'!$D$5,0,10*ROW('Hygiene Data'!D10)),NA())</f>
        <v>#N/A</v>
      </c>
      <c r="BA16" s="502" t="e">
        <f ca="1">+IF(AND(ISNUMBER(OFFSET('Hygiene Data'!$D$7,0,10*ROW('Hygiene Data'!D10))),'Data Summary'!DP16="Yes"),OFFSET('Hygiene Data'!$D$7,0,10*ROW('Hygiene Data'!D10)),NA())</f>
        <v>#N/A</v>
      </c>
      <c r="BB16" s="502" t="e">
        <f ca="1">+IF(AND(ISNUMBER(OFFSET('Hygiene Data'!$D$9,0,10*ROW('Hygiene Data'!D10))),'Data Summary'!DQ16="Yes"),OFFSET('Hygiene Data'!$D$9,0,10*ROW('Hygiene Data'!D10)),NA())</f>
        <v>#N/A</v>
      </c>
      <c r="BC16" s="502" t="e">
        <f ca="1">+IF(AND(ISNUMBER(OFFSET('Hygiene Data'!$E$5,0,10*ROW('Hygiene Data'!E10))),'Data Summary'!DR16="Yes"),OFFSET('Hygiene Data'!$E$5,0,10*ROW('Hygiene Data'!E10)),NA())</f>
        <v>#N/A</v>
      </c>
      <c r="BD16" s="502" t="e">
        <f ca="1">+IF(AND(ISNUMBER(OFFSET('Hygiene Data'!$E$7,0,10*ROW('Hygiene Data'!E10))),'Data Summary'!DS16="Yes"),OFFSET('Hygiene Data'!$E$7,0,10*ROW('Hygiene Data'!E10)),NA())</f>
        <v>#N/A</v>
      </c>
      <c r="BE16" s="502" t="e">
        <f ca="1">+IF(AND(ISNUMBER(OFFSET('Hygiene Data'!$E$9,0,10*ROW('Hygiene Data'!E10))),'Data Summary'!DT16="Yes"),OFFSET('Hygiene Data'!$E$9,0,10*ROW('Hygiene Data'!E10)),NA())</f>
        <v>#N/A</v>
      </c>
      <c r="BF16" s="502" t="e">
        <f ca="1">+IF(AND(ISNUMBER(OFFSET('Hygiene Data'!$F$5,0,10*ROW('Hygiene Data'!F10))),'Data Summary'!DU16="Yes"),OFFSET('Hygiene Data'!$F$5,0,10*ROW('Hygiene Data'!F10)),NA())</f>
        <v>#N/A</v>
      </c>
      <c r="BG16" s="502" t="e">
        <f ca="1">+IF(AND(ISNUMBER(OFFSET('Hygiene Data'!$F$7,0,10*ROW('Hygiene Data'!F10))),'Data Summary'!DV16="Yes"),OFFSET('Hygiene Data'!$F$7,0,10*ROW('Hygiene Data'!F10)),NA())</f>
        <v>#N/A</v>
      </c>
      <c r="BH16" s="502" t="e">
        <f ca="1">+IF(AND(ISNUMBER(OFFSET('Hygiene Data'!$F$9,0,10*ROW('Hygiene Data'!F10))),'Data Summary'!DW16="Yes"),OFFSET('Hygiene Data'!$F$9,0,10*ROW('Hygiene Data'!F10)),NA())</f>
        <v>#N/A</v>
      </c>
      <c r="BI16" s="502" t="e">
        <f ca="1">+IF(AND(ISNUMBER(OFFSET('Hygiene Data'!$G$5,0,10*ROW('Hygiene Data'!G10))),'Data Summary'!DX16="Yes"),OFFSET('Hygiene Data'!$G$5,0,10*ROW('Hygiene Data'!G10)),NA())</f>
        <v>#N/A</v>
      </c>
      <c r="BJ16" s="502" t="e">
        <f ca="1">+IF(AND(ISNUMBER(OFFSET('Hygiene Data'!$G$7,0,10*ROW('Hygiene Data'!G10))),'Data Summary'!DY16="Yes"),OFFSET('Hygiene Data'!$G$7,0,10*ROW('Hygiene Data'!G10)),NA())</f>
        <v>#N/A</v>
      </c>
      <c r="BK16" s="502" t="e">
        <f ca="1">+IF(AND(ISNUMBER(OFFSET('Hygiene Data'!$G$9,0,10*ROW('Hygiene Data'!G10))),'Data Summary'!DZ16="Yes"),OFFSET('Hygiene Data'!$G$9,0,10*ROW('Hygiene Data'!G10)),NA())</f>
        <v>#N/A</v>
      </c>
      <c r="BL16" s="502" t="e">
        <f ca="1">+IF(AND(ISNUMBER(OFFSET('Hygiene Data'!$H$5,0,10*ROW('Hygiene Data'!H10))),'Data Summary'!EA16="Yes"),OFFSET('Hygiene Data'!$H$5,0,10*ROW('Hygiene Data'!H10)),NA())</f>
        <v>#N/A</v>
      </c>
      <c r="BM16" s="502" t="e">
        <f ca="1">+IF(AND(ISNUMBER(OFFSET('Hygiene Data'!$H$7,0,10*ROW('Hygiene Data'!H10))),'Data Summary'!EB16="Yes"),OFFSET('Hygiene Data'!$H$7,0,10*ROW('Hygiene Data'!H10)),NA())</f>
        <v>#N/A</v>
      </c>
      <c r="BN16" s="502" t="e">
        <f ca="1">+IF(AND(ISNUMBER(OFFSET('Hygiene Data'!$H$9,0,10*ROW('Hygiene Data'!H10))),'Data Summary'!EC16="Yes"),OFFSET('Hygiene Data'!$H$9,0,10*ROW('Hygiene Data'!H10)),NA())</f>
        <v>#N/A</v>
      </c>
      <c r="BO16" s="502" t="e">
        <f ca="1">+IF(AND(ISNUMBER(OFFSET('Hygiene Data'!$I$5,0,10*ROW('Hygiene Data'!I10))),'Data Summary'!ED16="Yes"),OFFSET('Hygiene Data'!$I$5,0,10*ROW('Hygiene Data'!I10)),NA())</f>
        <v>#N/A</v>
      </c>
      <c r="BP16" s="502" t="e">
        <f ca="1">+IF(AND(ISNUMBER(OFFSET('Hygiene Data'!$I$7,0,10*ROW('Hygiene Data'!I10))),'Data Summary'!EE16="Yes"),OFFSET('Hygiene Data'!$I$7,0,10*ROW('Hygiene Data'!I10)),NA())</f>
        <v>#N/A</v>
      </c>
      <c r="BQ16" s="502" t="e">
        <f ca="1">+IF(AND(ISNUMBER(OFFSET('Hygiene Data'!$I$9,0,10*ROW('Hygiene Data'!I10))),'Data Summary'!EF16="Yes"),OFFSET('Hygiene Data'!$I$9,0,10*ROW('Hygiene Data'!I10)),NA())</f>
        <v>#N/A</v>
      </c>
    </row>
    <row r="17" spans="1:69" x14ac:dyDescent="0.25">
      <c r="A17" s="498" t="e">
        <f ca="1">+RIGHT('Data Summary'!A17,LEN('Data Summary'!A17)-9)</f>
        <v>#VALUE!</v>
      </c>
      <c r="B17" s="472" t="str">
        <f ca="1">+IF(ISTEXT('Data Summary'!B17),'Data Summary'!B17,"")</f>
        <v/>
      </c>
      <c r="C17" s="499" t="e">
        <f ca="1">+VALUE('Data Summary'!C17)</f>
        <v>#VALUE!</v>
      </c>
      <c r="D17" s="500" t="e">
        <f ca="1">+IF(AND(ISNUMBER(OFFSET('Water Data'!$D$4,0,10*ROW('Water Data'!D11))),'Data Summary'!BS17="Yes"),100-OFFSET('Water Data'!$D$4,0,10*ROW('Water Data'!D11)),NA())</f>
        <v>#N/A</v>
      </c>
      <c r="E17" s="500" t="e">
        <f ca="1">+IF(AND(ISNUMBER(OFFSET('Water Data'!$D$6,0,10*ROW('Water Data'!D11))),'Data Summary'!BT17="Yes"),OFFSET('Water Data'!$D$6,0,10*ROW('Water Data'!D11)),NA())</f>
        <v>#N/A</v>
      </c>
      <c r="F17" s="500" t="e">
        <f ca="1">+IF(AND(ISNUMBER(OFFSET('Water Data'!$D$9,0,10*ROW('Water Data'!D11))),'Data Summary'!BU17="Yes"),OFFSET('Water Data'!$D$9,0,10*ROW('Water Data'!D11)),NA())</f>
        <v>#N/A</v>
      </c>
      <c r="G17" s="500" t="e">
        <f ca="1">+IF(AND(ISNUMBER(OFFSET('Water Data'!$E$4,0,10*ROW('Water Data'!E11))),'Data Summary'!BV17="Yes"),100-OFFSET('Water Data'!$E$4,0,10*ROW('Water Data'!E11)),NA())</f>
        <v>#N/A</v>
      </c>
      <c r="H17" s="500" t="e">
        <f ca="1">+IF(AND(ISNUMBER(OFFSET('Water Data'!$E$6,0,10*ROW('Water Data'!E11))),'Data Summary'!BW17="Yes"),OFFSET('Water Data'!$E$6,0,10*ROW('Water Data'!E11)),NA())</f>
        <v>#N/A</v>
      </c>
      <c r="I17" s="500" t="e">
        <f ca="1">+IF(AND(ISNUMBER(OFFSET('Water Data'!$E$9,0,10*ROW('Water Data'!E11))),'Data Summary'!BX17="Yes"),OFFSET('Water Data'!$E$9,0,10*ROW('Water Data'!E11)),NA())</f>
        <v>#N/A</v>
      </c>
      <c r="J17" s="500" t="e">
        <f ca="1">+IF(AND(ISNUMBER(OFFSET('Water Data'!$F$4,0,10*ROW('Water Data'!F11))),'Data Summary'!BY17="Yes"),100-OFFSET('Water Data'!$F$4,0,10*ROW('Water Data'!F11)),NA())</f>
        <v>#N/A</v>
      </c>
      <c r="K17" s="500" t="e">
        <f ca="1">+IF(AND(ISNUMBER(OFFSET('Water Data'!$F$6,0,10*ROW('Water Data'!F11))),'Data Summary'!BZ17="Yes"),OFFSET('Water Data'!$F$6,0,10*ROW('Water Data'!F11)),NA())</f>
        <v>#N/A</v>
      </c>
      <c r="L17" s="500" t="e">
        <f ca="1">+IF(AND(ISNUMBER(OFFSET('Water Data'!$F$9,0,10*ROW('Water Data'!F11))),'Data Summary'!CA17="Yes"),OFFSET('Water Data'!$F$9,0,10*ROW('Water Data'!F11)),NA())</f>
        <v>#N/A</v>
      </c>
      <c r="M17" s="500" t="e">
        <f ca="1">+IF(AND(ISNUMBER(OFFSET('Water Data'!$G$4,0,10*ROW('Water Data'!G11))),'Data Summary'!CB17="Yes"),100-OFFSET('Water Data'!$G$4,0,10*ROW('Water Data'!G11)),NA())</f>
        <v>#N/A</v>
      </c>
      <c r="N17" s="500" t="e">
        <f ca="1">+IF(AND(ISNUMBER(OFFSET('Water Data'!$G$6,0,10*ROW('Water Data'!G11))),'Data Summary'!CC17="Yes"),OFFSET('Water Data'!$G$6,0,10*ROW('Water Data'!G11)),NA())</f>
        <v>#N/A</v>
      </c>
      <c r="O17" s="500" t="e">
        <f ca="1">+IF(AND(ISNUMBER(OFFSET('Water Data'!$G$9,0,10*ROW('Water Data'!G11))),'Data Summary'!CD17="Yes"),OFFSET('Water Data'!$G$9,0,10*ROW('Water Data'!G11)),NA())</f>
        <v>#N/A</v>
      </c>
      <c r="P17" s="500" t="e">
        <f ca="1">+IF(AND(ISNUMBER(OFFSET('Water Data'!$H$4,0,10*ROW('Water Data'!H11))),'Data Summary'!CE17="Yes"),100-OFFSET('Water Data'!$H$4,0,10*ROW('Water Data'!H11)),NA())</f>
        <v>#N/A</v>
      </c>
      <c r="Q17" s="500" t="e">
        <f ca="1">+IF(AND(ISNUMBER(OFFSET('Water Data'!$H$6,0,10*ROW('Water Data'!H11))),'Data Summary'!CF17="Yes"),OFFSET('Water Data'!$H$6,0,10*ROW('Water Data'!H11)),NA())</f>
        <v>#N/A</v>
      </c>
      <c r="R17" s="500" t="e">
        <f ca="1">+IF(AND(ISNUMBER(OFFSET('Water Data'!$H$9,0,10*ROW('Water Data'!H11))),'Data Summary'!CG17="Yes"),OFFSET('Water Data'!$H$9,0,10*ROW('Water Data'!H11)),NA())</f>
        <v>#N/A</v>
      </c>
      <c r="S17" s="500" t="e">
        <f ca="1">+IF(AND(ISNUMBER(OFFSET('Water Data'!$I$4,0,10*ROW('Water Data'!I11))),'Data Summary'!CH17="Yes"),100-OFFSET('Water Data'!$I$4,0,10*ROW('Water Data'!I11)),NA())</f>
        <v>#N/A</v>
      </c>
      <c r="T17" s="500" t="e">
        <f ca="1">+IF(AND(ISNUMBER(OFFSET('Water Data'!$I$6,0,10*ROW('Water Data'!I11))),'Data Summary'!CI17="Yes"),OFFSET('Water Data'!$I$6,0,10*ROW('Water Data'!I11)),NA())</f>
        <v>#N/A</v>
      </c>
      <c r="U17" s="500" t="e">
        <f ca="1">+IF(AND(ISNUMBER(OFFSET('Water Data'!$I$9,0,10*ROW('Water Data'!I11))),'Data Summary'!CJ17="Yes"),OFFSET('Water Data'!$I$9,0,10*ROW('Water Data'!I11)),NA())</f>
        <v>#N/A</v>
      </c>
      <c r="V17" s="501" t="e">
        <f ca="1">+IF(AND(ISNUMBER(OFFSET('Sanitation Data'!$D$4,0,10*ROW('Sanitation Data'!D11))),'Data Summary'!CK17="Yes"),100-OFFSET('Sanitation Data'!$D$4,0,10*ROW('Sanitation Data'!D11)),NA())</f>
        <v>#N/A</v>
      </c>
      <c r="W17" s="501" t="e">
        <f ca="1">+IF(AND(ISNUMBER(OFFSET('Sanitation Data'!$D$6,0,10*ROW('Sanitation Data'!D11))),'Data Summary'!CL17="Yes"),OFFSET('Sanitation Data'!$D$6,0,10*ROW('Sanitation Data'!D11)),NA())</f>
        <v>#N/A</v>
      </c>
      <c r="X17" s="501" t="e">
        <f ca="1">+IF(AND(ISNUMBER(OFFSET('Sanitation Data'!$D$10,0,10*ROW('Sanitation Data'!D11))),'Data Summary'!CM17="Yes"),OFFSET('Sanitation Data'!$D$10,0,10*ROW('Sanitation Data'!D11)),NA())</f>
        <v>#N/A</v>
      </c>
      <c r="Y17" s="501" t="e">
        <f ca="1">+IF(AND(ISNUMBER(OFFSET('Sanitation Data'!$D$11,0,10*ROW('Sanitation Data'!D11))),'Data Summary'!CN17="Yes"),OFFSET('Sanitation Data'!$D$11,0,10*ROW('Sanitation Data'!D11)),NA())</f>
        <v>#N/A</v>
      </c>
      <c r="Z17" s="501" t="e">
        <f ca="1">+IF(AND(ISNUMBER(OFFSET('Sanitation Data'!$D$12,0,10*ROW('Sanitation Data'!D11))),'Data Summary'!CO17="Yes"),OFFSET('Sanitation Data'!$D$12,0,10*ROW('Sanitation Data'!D11)),NA())</f>
        <v>#N/A</v>
      </c>
      <c r="AA17" s="501" t="e">
        <f ca="1">+IF(AND(ISNUMBER(OFFSET('Sanitation Data'!$E$4,0,10*ROW('Sanitation Data'!E11))),'Data Summary'!CP17="Yes"),100-OFFSET('Sanitation Data'!$E$4,0,10*ROW('Sanitation Data'!E11)),NA())</f>
        <v>#N/A</v>
      </c>
      <c r="AB17" s="501" t="e">
        <f ca="1">+IF(AND(ISNUMBER(OFFSET('Sanitation Data'!$E$6,0,10*ROW('Sanitation Data'!E11))),'Data Summary'!CQ17="Yes"),OFFSET('Sanitation Data'!$E$6,0,10*ROW('Sanitation Data'!E11)),NA())</f>
        <v>#N/A</v>
      </c>
      <c r="AC17" s="501" t="e">
        <f ca="1">+IF(AND(ISNUMBER(OFFSET('Sanitation Data'!$E$10,0,10*ROW('Sanitation Data'!E11))),'Data Summary'!CR17="Yes"),OFFSET('Sanitation Data'!$E$10,0,10*ROW('Sanitation Data'!E11)),NA())</f>
        <v>#N/A</v>
      </c>
      <c r="AD17" s="501" t="e">
        <f ca="1">+IF(AND(ISNUMBER(OFFSET('Sanitation Data'!$E$11,0,10*ROW('Sanitation Data'!E11))),'Data Summary'!CS17="Yes"),OFFSET('Sanitation Data'!$E$11,0,10*ROW('Sanitation Data'!E11)),NA())</f>
        <v>#N/A</v>
      </c>
      <c r="AE17" s="501" t="e">
        <f ca="1">+IF(AND(ISNUMBER(OFFSET('Sanitation Data'!$E$12,0,10*ROW('Sanitation Data'!E11))),'Data Summary'!CT17="Yes"),OFFSET('Sanitation Data'!$E$12,0,10*ROW('Sanitation Data'!E11)),NA())</f>
        <v>#N/A</v>
      </c>
      <c r="AF17" s="501" t="e">
        <f ca="1">+IF(AND(ISNUMBER(OFFSET('Sanitation Data'!$F$4,0,10*ROW('Sanitation Data'!F11))),'Data Summary'!CU17="Yes"),100-OFFSET('Sanitation Data'!$F$4,0,10*ROW('Sanitation Data'!F11)),NA())</f>
        <v>#N/A</v>
      </c>
      <c r="AG17" s="501" t="e">
        <f ca="1">+IF(AND(ISNUMBER(OFFSET('Sanitation Data'!$F$6,0,10*ROW('Sanitation Data'!F11))),'Data Summary'!CV17="Yes"),OFFSET('Sanitation Data'!$F$6,0,10*ROW('Sanitation Data'!F11)),NA())</f>
        <v>#N/A</v>
      </c>
      <c r="AH17" s="501" t="e">
        <f ca="1">+IF(AND(ISNUMBER(OFFSET('Sanitation Data'!$F$10,0,10*ROW('Sanitation Data'!F11))),'Data Summary'!CW17="Yes"),OFFSET('Sanitation Data'!$F$10,0,10*ROW('Sanitation Data'!F11)),NA())</f>
        <v>#N/A</v>
      </c>
      <c r="AI17" s="501" t="e">
        <f ca="1">+IF(AND(ISNUMBER(OFFSET('Sanitation Data'!$F$11,0,10*ROW('Sanitation Data'!F11))),'Data Summary'!CX17="Yes"),OFFSET('Sanitation Data'!$F$11,0,10*ROW('Sanitation Data'!F11)),NA())</f>
        <v>#N/A</v>
      </c>
      <c r="AJ17" s="501" t="e">
        <f ca="1">+IF(AND(ISNUMBER(OFFSET('Sanitation Data'!$F$12,0,10*ROW('Sanitation Data'!F11))),'Data Summary'!CY17="Yes"),OFFSET('Sanitation Data'!$F$12,0,10*ROW('Sanitation Data'!F11)),NA())</f>
        <v>#N/A</v>
      </c>
      <c r="AK17" s="501" t="e">
        <f ca="1">+IF(AND(ISNUMBER(OFFSET('Sanitation Data'!$G$4,0,10*ROW('Sanitation Data'!G11))),'Data Summary'!CZ17="Yes"),100-OFFSET('Sanitation Data'!$G$4,0,10*ROW('Sanitation Data'!G11)),NA())</f>
        <v>#N/A</v>
      </c>
      <c r="AL17" s="501" t="e">
        <f ca="1">+IF(AND(ISNUMBER(OFFSET('Sanitation Data'!$G$6,0,10*ROW('Sanitation Data'!G11))),'Data Summary'!DA17="Yes"),OFFSET('Sanitation Data'!$G$6,0,10*ROW('Sanitation Data'!G11)),NA())</f>
        <v>#N/A</v>
      </c>
      <c r="AM17" s="501" t="e">
        <f ca="1">+IF(AND(ISNUMBER(OFFSET('Sanitation Data'!$G$10,0,10*ROW('Sanitation Data'!G11))),'Data Summary'!DB17="Yes"),OFFSET('Sanitation Data'!$G$10,0,10*ROW('Sanitation Data'!G11)),NA())</f>
        <v>#N/A</v>
      </c>
      <c r="AN17" s="501" t="e">
        <f ca="1">+IF(AND(ISNUMBER(OFFSET('Sanitation Data'!$G$11,0,10*ROW('Sanitation Data'!G11))),'Data Summary'!DC17="Yes"),OFFSET('Sanitation Data'!$G$11,0,10*ROW('Sanitation Data'!G11)),NA())</f>
        <v>#N/A</v>
      </c>
      <c r="AO17" s="501" t="e">
        <f ca="1">+IF(AND(ISNUMBER(OFFSET('Sanitation Data'!$G$12,0,10*ROW('Sanitation Data'!G11))),'Data Summary'!DD17="Yes"),OFFSET('Sanitation Data'!$G$12,0,10*ROW('Sanitation Data'!G11)),NA())</f>
        <v>#N/A</v>
      </c>
      <c r="AP17" s="501" t="e">
        <f ca="1">+IF(AND(ISNUMBER(OFFSET('Sanitation Data'!$H$4,0,10*ROW('Sanitation Data'!H11))),'Data Summary'!DE17="Yes"),100-OFFSET('Sanitation Data'!$H$4,0,10*ROW('Sanitation Data'!H11)),NA())</f>
        <v>#N/A</v>
      </c>
      <c r="AQ17" s="501" t="e">
        <f ca="1">+IF(AND(ISNUMBER(OFFSET('Sanitation Data'!$H$6,0,10*ROW('Sanitation Data'!H11))),'Data Summary'!DF17="Yes"),OFFSET('Sanitation Data'!$H$6,0,10*ROW('Sanitation Data'!H11)),NA())</f>
        <v>#N/A</v>
      </c>
      <c r="AR17" s="501" t="e">
        <f ca="1">+IF(AND(ISNUMBER(OFFSET('Sanitation Data'!$H$10,0,10*ROW('Sanitation Data'!H11))),'Data Summary'!DG17="Yes"),OFFSET('Sanitation Data'!$H$10,0,10*ROW('Sanitation Data'!H11)),NA())</f>
        <v>#N/A</v>
      </c>
      <c r="AS17" s="501" t="e">
        <f ca="1">+IF(AND(ISNUMBER(OFFSET('Sanitation Data'!$H$11,0,10*ROW('Sanitation Data'!H11))),'Data Summary'!DH17="Yes"),OFFSET('Sanitation Data'!$H$11,0,10*ROW('Sanitation Data'!H11)),NA())</f>
        <v>#N/A</v>
      </c>
      <c r="AT17" s="501" t="e">
        <f ca="1">+IF(AND(ISNUMBER(OFFSET('Sanitation Data'!$H$12,0,10*ROW('Sanitation Data'!H11))),'Data Summary'!DI17="Yes"),OFFSET('Sanitation Data'!$H$12,0,10*ROW('Sanitation Data'!H11)),NA())</f>
        <v>#N/A</v>
      </c>
      <c r="AU17" s="501" t="e">
        <f ca="1">+IF(AND(ISNUMBER(OFFSET('Sanitation Data'!$I$4,0,10*ROW('Sanitation Data'!I11))),'Data Summary'!DJ17="Yes"),100-OFFSET('Sanitation Data'!$I$4,0,10*ROW('Sanitation Data'!I11)),NA())</f>
        <v>#N/A</v>
      </c>
      <c r="AV17" s="501" t="e">
        <f ca="1">+IF(AND(ISNUMBER(OFFSET('Sanitation Data'!$I$6,0,10*ROW('Sanitation Data'!I11))),'Data Summary'!DK17="Yes"),OFFSET('Sanitation Data'!$I$6,0,10*ROW('Sanitation Data'!I11)),NA())</f>
        <v>#N/A</v>
      </c>
      <c r="AW17" s="501" t="e">
        <f ca="1">+IF(AND(ISNUMBER(OFFSET('Sanitation Data'!$I$10,0,10*ROW('Sanitation Data'!I11))),'Data Summary'!DL17="Yes"),OFFSET('Sanitation Data'!$I$10,0,10*ROW('Sanitation Data'!I11)),NA())</f>
        <v>#N/A</v>
      </c>
      <c r="AX17" s="501" t="e">
        <f ca="1">+IF(AND(ISNUMBER(OFFSET('Sanitation Data'!$I$11,0,10*ROW('Sanitation Data'!I11))),'Data Summary'!DM17="Yes"),OFFSET('Sanitation Data'!$I$11,0,10*ROW('Sanitation Data'!I11)),NA())</f>
        <v>#N/A</v>
      </c>
      <c r="AY17" s="501" t="e">
        <f ca="1">+IF(AND(ISNUMBER(OFFSET('Sanitation Data'!$I$12,0,10*ROW('Sanitation Data'!I11))),'Data Summary'!DN17="Yes"),OFFSET('Sanitation Data'!$I$12,0,10*ROW('Sanitation Data'!I11)),NA())</f>
        <v>#N/A</v>
      </c>
      <c r="AZ17" s="502" t="e">
        <f ca="1">+IF(AND(ISNUMBER(OFFSET('Hygiene Data'!$D$5,0,10*ROW('Hygiene Data'!D11))),'Data Summary'!DO17="Yes"),OFFSET('Hygiene Data'!$D$5,0,10*ROW('Hygiene Data'!D11)),NA())</f>
        <v>#N/A</v>
      </c>
      <c r="BA17" s="502" t="e">
        <f ca="1">+IF(AND(ISNUMBER(OFFSET('Hygiene Data'!$D$7,0,10*ROW('Hygiene Data'!D11))),'Data Summary'!DP17="Yes"),OFFSET('Hygiene Data'!$D$7,0,10*ROW('Hygiene Data'!D11)),NA())</f>
        <v>#N/A</v>
      </c>
      <c r="BB17" s="502" t="e">
        <f ca="1">+IF(AND(ISNUMBER(OFFSET('Hygiene Data'!$D$9,0,10*ROW('Hygiene Data'!D11))),'Data Summary'!DQ17="Yes"),OFFSET('Hygiene Data'!$D$9,0,10*ROW('Hygiene Data'!D11)),NA())</f>
        <v>#N/A</v>
      </c>
      <c r="BC17" s="502" t="e">
        <f ca="1">+IF(AND(ISNUMBER(OFFSET('Hygiene Data'!$E$5,0,10*ROW('Hygiene Data'!E11))),'Data Summary'!DR17="Yes"),OFFSET('Hygiene Data'!$E$5,0,10*ROW('Hygiene Data'!E11)),NA())</f>
        <v>#N/A</v>
      </c>
      <c r="BD17" s="502" t="e">
        <f ca="1">+IF(AND(ISNUMBER(OFFSET('Hygiene Data'!$E$7,0,10*ROW('Hygiene Data'!E11))),'Data Summary'!DS17="Yes"),OFFSET('Hygiene Data'!$E$7,0,10*ROW('Hygiene Data'!E11)),NA())</f>
        <v>#N/A</v>
      </c>
      <c r="BE17" s="502" t="e">
        <f ca="1">+IF(AND(ISNUMBER(OFFSET('Hygiene Data'!$E$9,0,10*ROW('Hygiene Data'!E11))),'Data Summary'!DT17="Yes"),OFFSET('Hygiene Data'!$E$9,0,10*ROW('Hygiene Data'!E11)),NA())</f>
        <v>#N/A</v>
      </c>
      <c r="BF17" s="502" t="e">
        <f ca="1">+IF(AND(ISNUMBER(OFFSET('Hygiene Data'!$F$5,0,10*ROW('Hygiene Data'!F11))),'Data Summary'!DU17="Yes"),OFFSET('Hygiene Data'!$F$5,0,10*ROW('Hygiene Data'!F11)),NA())</f>
        <v>#N/A</v>
      </c>
      <c r="BG17" s="502" t="e">
        <f ca="1">+IF(AND(ISNUMBER(OFFSET('Hygiene Data'!$F$7,0,10*ROW('Hygiene Data'!F11))),'Data Summary'!DV17="Yes"),OFFSET('Hygiene Data'!$F$7,0,10*ROW('Hygiene Data'!F11)),NA())</f>
        <v>#N/A</v>
      </c>
      <c r="BH17" s="502" t="e">
        <f ca="1">+IF(AND(ISNUMBER(OFFSET('Hygiene Data'!$F$9,0,10*ROW('Hygiene Data'!F11))),'Data Summary'!DW17="Yes"),OFFSET('Hygiene Data'!$F$9,0,10*ROW('Hygiene Data'!F11)),NA())</f>
        <v>#N/A</v>
      </c>
      <c r="BI17" s="502" t="e">
        <f ca="1">+IF(AND(ISNUMBER(OFFSET('Hygiene Data'!$G$5,0,10*ROW('Hygiene Data'!G11))),'Data Summary'!DX17="Yes"),OFFSET('Hygiene Data'!$G$5,0,10*ROW('Hygiene Data'!G11)),NA())</f>
        <v>#N/A</v>
      </c>
      <c r="BJ17" s="502" t="e">
        <f ca="1">+IF(AND(ISNUMBER(OFFSET('Hygiene Data'!$G$7,0,10*ROW('Hygiene Data'!G11))),'Data Summary'!DY17="Yes"),OFFSET('Hygiene Data'!$G$7,0,10*ROW('Hygiene Data'!G11)),NA())</f>
        <v>#N/A</v>
      </c>
      <c r="BK17" s="502" t="e">
        <f ca="1">+IF(AND(ISNUMBER(OFFSET('Hygiene Data'!$G$9,0,10*ROW('Hygiene Data'!G11))),'Data Summary'!DZ17="Yes"),OFFSET('Hygiene Data'!$G$9,0,10*ROW('Hygiene Data'!G11)),NA())</f>
        <v>#N/A</v>
      </c>
      <c r="BL17" s="502" t="e">
        <f ca="1">+IF(AND(ISNUMBER(OFFSET('Hygiene Data'!$H$5,0,10*ROW('Hygiene Data'!H11))),'Data Summary'!EA17="Yes"),OFFSET('Hygiene Data'!$H$5,0,10*ROW('Hygiene Data'!H11)),NA())</f>
        <v>#N/A</v>
      </c>
      <c r="BM17" s="502" t="e">
        <f ca="1">+IF(AND(ISNUMBER(OFFSET('Hygiene Data'!$H$7,0,10*ROW('Hygiene Data'!H11))),'Data Summary'!EB17="Yes"),OFFSET('Hygiene Data'!$H$7,0,10*ROW('Hygiene Data'!H11)),NA())</f>
        <v>#N/A</v>
      </c>
      <c r="BN17" s="502" t="e">
        <f ca="1">+IF(AND(ISNUMBER(OFFSET('Hygiene Data'!$H$9,0,10*ROW('Hygiene Data'!H11))),'Data Summary'!EC17="Yes"),OFFSET('Hygiene Data'!$H$9,0,10*ROW('Hygiene Data'!H11)),NA())</f>
        <v>#N/A</v>
      </c>
      <c r="BO17" s="502" t="e">
        <f ca="1">+IF(AND(ISNUMBER(OFFSET('Hygiene Data'!$I$5,0,10*ROW('Hygiene Data'!I11))),'Data Summary'!ED17="Yes"),OFFSET('Hygiene Data'!$I$5,0,10*ROW('Hygiene Data'!I11)),NA())</f>
        <v>#N/A</v>
      </c>
      <c r="BP17" s="502" t="e">
        <f ca="1">+IF(AND(ISNUMBER(OFFSET('Hygiene Data'!$I$7,0,10*ROW('Hygiene Data'!I11))),'Data Summary'!EE17="Yes"),OFFSET('Hygiene Data'!$I$7,0,10*ROW('Hygiene Data'!I11)),NA())</f>
        <v>#N/A</v>
      </c>
      <c r="BQ17" s="502" t="e">
        <f ca="1">+IF(AND(ISNUMBER(OFFSET('Hygiene Data'!$I$9,0,10*ROW('Hygiene Data'!I11))),'Data Summary'!EF17="Yes"),OFFSET('Hygiene Data'!$I$9,0,10*ROW('Hygiene Data'!I11)),NA())</f>
        <v>#N/A</v>
      </c>
    </row>
    <row r="18" spans="1:69" x14ac:dyDescent="0.25">
      <c r="A18" s="498" t="e">
        <f ca="1">+RIGHT('Data Summary'!A18,LEN('Data Summary'!A18)-9)</f>
        <v>#VALUE!</v>
      </c>
      <c r="B18" s="472" t="str">
        <f ca="1">+IF(ISTEXT('Data Summary'!B18),'Data Summary'!B18,"")</f>
        <v/>
      </c>
      <c r="C18" s="499" t="e">
        <f ca="1">+VALUE('Data Summary'!C18)</f>
        <v>#VALUE!</v>
      </c>
      <c r="D18" s="500" t="e">
        <f ca="1">+IF(AND(ISNUMBER(OFFSET('Water Data'!$D$4,0,10*ROW('Water Data'!D12))),'Data Summary'!BS18="Yes"),100-OFFSET('Water Data'!$D$4,0,10*ROW('Water Data'!D12)),NA())</f>
        <v>#N/A</v>
      </c>
      <c r="E18" s="500" t="e">
        <f ca="1">+IF(AND(ISNUMBER(OFFSET('Water Data'!$D$6,0,10*ROW('Water Data'!D12))),'Data Summary'!BT18="Yes"),OFFSET('Water Data'!$D$6,0,10*ROW('Water Data'!D12)),NA())</f>
        <v>#N/A</v>
      </c>
      <c r="F18" s="500" t="e">
        <f ca="1">+IF(AND(ISNUMBER(OFFSET('Water Data'!$D$9,0,10*ROW('Water Data'!D12))),'Data Summary'!BU18="Yes"),OFFSET('Water Data'!$D$9,0,10*ROW('Water Data'!D12)),NA())</f>
        <v>#N/A</v>
      </c>
      <c r="G18" s="500" t="e">
        <f ca="1">+IF(AND(ISNUMBER(OFFSET('Water Data'!$E$4,0,10*ROW('Water Data'!E12))),'Data Summary'!BV18="Yes"),100-OFFSET('Water Data'!$E$4,0,10*ROW('Water Data'!E12)),NA())</f>
        <v>#N/A</v>
      </c>
      <c r="H18" s="500" t="e">
        <f ca="1">+IF(AND(ISNUMBER(OFFSET('Water Data'!$E$6,0,10*ROW('Water Data'!E12))),'Data Summary'!BW18="Yes"),OFFSET('Water Data'!$E$6,0,10*ROW('Water Data'!E12)),NA())</f>
        <v>#N/A</v>
      </c>
      <c r="I18" s="500" t="e">
        <f ca="1">+IF(AND(ISNUMBER(OFFSET('Water Data'!$E$9,0,10*ROW('Water Data'!E12))),'Data Summary'!BX18="Yes"),OFFSET('Water Data'!$E$9,0,10*ROW('Water Data'!E12)),NA())</f>
        <v>#N/A</v>
      </c>
      <c r="J18" s="500" t="e">
        <f ca="1">+IF(AND(ISNUMBER(OFFSET('Water Data'!$F$4,0,10*ROW('Water Data'!F12))),'Data Summary'!BY18="Yes"),100-OFFSET('Water Data'!$F$4,0,10*ROW('Water Data'!F12)),NA())</f>
        <v>#N/A</v>
      </c>
      <c r="K18" s="500" t="e">
        <f ca="1">+IF(AND(ISNUMBER(OFFSET('Water Data'!$F$6,0,10*ROW('Water Data'!F12))),'Data Summary'!BZ18="Yes"),OFFSET('Water Data'!$F$6,0,10*ROW('Water Data'!F12)),NA())</f>
        <v>#N/A</v>
      </c>
      <c r="L18" s="500" t="e">
        <f ca="1">+IF(AND(ISNUMBER(OFFSET('Water Data'!$F$9,0,10*ROW('Water Data'!F12))),'Data Summary'!CA18="Yes"),OFFSET('Water Data'!$F$9,0,10*ROW('Water Data'!F12)),NA())</f>
        <v>#N/A</v>
      </c>
      <c r="M18" s="500" t="e">
        <f ca="1">+IF(AND(ISNUMBER(OFFSET('Water Data'!$G$4,0,10*ROW('Water Data'!G12))),'Data Summary'!CB18="Yes"),100-OFFSET('Water Data'!$G$4,0,10*ROW('Water Data'!G12)),NA())</f>
        <v>#N/A</v>
      </c>
      <c r="N18" s="500" t="e">
        <f ca="1">+IF(AND(ISNUMBER(OFFSET('Water Data'!$G$6,0,10*ROW('Water Data'!G12))),'Data Summary'!CC18="Yes"),OFFSET('Water Data'!$G$6,0,10*ROW('Water Data'!G12)),NA())</f>
        <v>#N/A</v>
      </c>
      <c r="O18" s="500" t="e">
        <f ca="1">+IF(AND(ISNUMBER(OFFSET('Water Data'!$G$9,0,10*ROW('Water Data'!G12))),'Data Summary'!CD18="Yes"),OFFSET('Water Data'!$G$9,0,10*ROW('Water Data'!G12)),NA())</f>
        <v>#N/A</v>
      </c>
      <c r="P18" s="500" t="e">
        <f ca="1">+IF(AND(ISNUMBER(OFFSET('Water Data'!$H$4,0,10*ROW('Water Data'!H12))),'Data Summary'!CE18="Yes"),100-OFFSET('Water Data'!$H$4,0,10*ROW('Water Data'!H12)),NA())</f>
        <v>#N/A</v>
      </c>
      <c r="Q18" s="500" t="e">
        <f ca="1">+IF(AND(ISNUMBER(OFFSET('Water Data'!$H$6,0,10*ROW('Water Data'!H12))),'Data Summary'!CF18="Yes"),OFFSET('Water Data'!$H$6,0,10*ROW('Water Data'!H12)),NA())</f>
        <v>#N/A</v>
      </c>
      <c r="R18" s="500" t="e">
        <f ca="1">+IF(AND(ISNUMBER(OFFSET('Water Data'!$H$9,0,10*ROW('Water Data'!H12))),'Data Summary'!CG18="Yes"),OFFSET('Water Data'!$H$9,0,10*ROW('Water Data'!H12)),NA())</f>
        <v>#N/A</v>
      </c>
      <c r="S18" s="500" t="e">
        <f ca="1">+IF(AND(ISNUMBER(OFFSET('Water Data'!$I$4,0,10*ROW('Water Data'!I12))),'Data Summary'!CH18="Yes"),100-OFFSET('Water Data'!$I$4,0,10*ROW('Water Data'!I12)),NA())</f>
        <v>#N/A</v>
      </c>
      <c r="T18" s="500" t="e">
        <f ca="1">+IF(AND(ISNUMBER(OFFSET('Water Data'!$I$6,0,10*ROW('Water Data'!I12))),'Data Summary'!CI18="Yes"),OFFSET('Water Data'!$I$6,0,10*ROW('Water Data'!I12)),NA())</f>
        <v>#N/A</v>
      </c>
      <c r="U18" s="500" t="e">
        <f ca="1">+IF(AND(ISNUMBER(OFFSET('Water Data'!$I$9,0,10*ROW('Water Data'!I12))),'Data Summary'!CJ18="Yes"),OFFSET('Water Data'!$I$9,0,10*ROW('Water Data'!I12)),NA())</f>
        <v>#N/A</v>
      </c>
      <c r="V18" s="501" t="e">
        <f ca="1">+IF(AND(ISNUMBER(OFFSET('Sanitation Data'!$D$4,0,10*ROW('Sanitation Data'!D12))),'Data Summary'!CK18="Yes"),100-OFFSET('Sanitation Data'!$D$4,0,10*ROW('Sanitation Data'!D12)),NA())</f>
        <v>#N/A</v>
      </c>
      <c r="W18" s="501" t="e">
        <f ca="1">+IF(AND(ISNUMBER(OFFSET('Sanitation Data'!$D$6,0,10*ROW('Sanitation Data'!D12))),'Data Summary'!CL18="Yes"),OFFSET('Sanitation Data'!$D$6,0,10*ROW('Sanitation Data'!D12)),NA())</f>
        <v>#N/A</v>
      </c>
      <c r="X18" s="501" t="e">
        <f ca="1">+IF(AND(ISNUMBER(OFFSET('Sanitation Data'!$D$10,0,10*ROW('Sanitation Data'!D12))),'Data Summary'!CM18="Yes"),OFFSET('Sanitation Data'!$D$10,0,10*ROW('Sanitation Data'!D12)),NA())</f>
        <v>#N/A</v>
      </c>
      <c r="Y18" s="501" t="e">
        <f ca="1">+IF(AND(ISNUMBER(OFFSET('Sanitation Data'!$D$11,0,10*ROW('Sanitation Data'!D12))),'Data Summary'!CN18="Yes"),OFFSET('Sanitation Data'!$D$11,0,10*ROW('Sanitation Data'!D12)),NA())</f>
        <v>#N/A</v>
      </c>
      <c r="Z18" s="501" t="e">
        <f ca="1">+IF(AND(ISNUMBER(OFFSET('Sanitation Data'!$D$12,0,10*ROW('Sanitation Data'!D12))),'Data Summary'!CO18="Yes"),OFFSET('Sanitation Data'!$D$12,0,10*ROW('Sanitation Data'!D12)),NA())</f>
        <v>#N/A</v>
      </c>
      <c r="AA18" s="501" t="e">
        <f ca="1">+IF(AND(ISNUMBER(OFFSET('Sanitation Data'!$E$4,0,10*ROW('Sanitation Data'!E12))),'Data Summary'!CP18="Yes"),100-OFFSET('Sanitation Data'!$E$4,0,10*ROW('Sanitation Data'!E12)),NA())</f>
        <v>#N/A</v>
      </c>
      <c r="AB18" s="501" t="e">
        <f ca="1">+IF(AND(ISNUMBER(OFFSET('Sanitation Data'!$E$6,0,10*ROW('Sanitation Data'!E12))),'Data Summary'!CQ18="Yes"),OFFSET('Sanitation Data'!$E$6,0,10*ROW('Sanitation Data'!E12)),NA())</f>
        <v>#N/A</v>
      </c>
      <c r="AC18" s="501" t="e">
        <f ca="1">+IF(AND(ISNUMBER(OFFSET('Sanitation Data'!$E$10,0,10*ROW('Sanitation Data'!E12))),'Data Summary'!CR18="Yes"),OFFSET('Sanitation Data'!$E$10,0,10*ROW('Sanitation Data'!E12)),NA())</f>
        <v>#N/A</v>
      </c>
      <c r="AD18" s="501" t="e">
        <f ca="1">+IF(AND(ISNUMBER(OFFSET('Sanitation Data'!$E$11,0,10*ROW('Sanitation Data'!E12))),'Data Summary'!CS18="Yes"),OFFSET('Sanitation Data'!$E$11,0,10*ROW('Sanitation Data'!E12)),NA())</f>
        <v>#N/A</v>
      </c>
      <c r="AE18" s="501" t="e">
        <f ca="1">+IF(AND(ISNUMBER(OFFSET('Sanitation Data'!$E$12,0,10*ROW('Sanitation Data'!E12))),'Data Summary'!CT18="Yes"),OFFSET('Sanitation Data'!$E$12,0,10*ROW('Sanitation Data'!E12)),NA())</f>
        <v>#N/A</v>
      </c>
      <c r="AF18" s="501" t="e">
        <f ca="1">+IF(AND(ISNUMBER(OFFSET('Sanitation Data'!$F$4,0,10*ROW('Sanitation Data'!F12))),'Data Summary'!CU18="Yes"),100-OFFSET('Sanitation Data'!$F$4,0,10*ROW('Sanitation Data'!F12)),NA())</f>
        <v>#N/A</v>
      </c>
      <c r="AG18" s="501" t="e">
        <f ca="1">+IF(AND(ISNUMBER(OFFSET('Sanitation Data'!$F$6,0,10*ROW('Sanitation Data'!F12))),'Data Summary'!CV18="Yes"),OFFSET('Sanitation Data'!$F$6,0,10*ROW('Sanitation Data'!F12)),NA())</f>
        <v>#N/A</v>
      </c>
      <c r="AH18" s="501" t="e">
        <f ca="1">+IF(AND(ISNUMBER(OFFSET('Sanitation Data'!$F$10,0,10*ROW('Sanitation Data'!F12))),'Data Summary'!CW18="Yes"),OFFSET('Sanitation Data'!$F$10,0,10*ROW('Sanitation Data'!F12)),NA())</f>
        <v>#N/A</v>
      </c>
      <c r="AI18" s="501" t="e">
        <f ca="1">+IF(AND(ISNUMBER(OFFSET('Sanitation Data'!$F$11,0,10*ROW('Sanitation Data'!F12))),'Data Summary'!CX18="Yes"),OFFSET('Sanitation Data'!$F$11,0,10*ROW('Sanitation Data'!F12)),NA())</f>
        <v>#N/A</v>
      </c>
      <c r="AJ18" s="501" t="e">
        <f ca="1">+IF(AND(ISNUMBER(OFFSET('Sanitation Data'!$F$12,0,10*ROW('Sanitation Data'!F12))),'Data Summary'!CY18="Yes"),OFFSET('Sanitation Data'!$F$12,0,10*ROW('Sanitation Data'!F12)),NA())</f>
        <v>#N/A</v>
      </c>
      <c r="AK18" s="501" t="e">
        <f ca="1">+IF(AND(ISNUMBER(OFFSET('Sanitation Data'!$G$4,0,10*ROW('Sanitation Data'!G12))),'Data Summary'!CZ18="Yes"),100-OFFSET('Sanitation Data'!$G$4,0,10*ROW('Sanitation Data'!G12)),NA())</f>
        <v>#N/A</v>
      </c>
      <c r="AL18" s="501" t="e">
        <f ca="1">+IF(AND(ISNUMBER(OFFSET('Sanitation Data'!$G$6,0,10*ROW('Sanitation Data'!G12))),'Data Summary'!DA18="Yes"),OFFSET('Sanitation Data'!$G$6,0,10*ROW('Sanitation Data'!G12)),NA())</f>
        <v>#N/A</v>
      </c>
      <c r="AM18" s="501" t="e">
        <f ca="1">+IF(AND(ISNUMBER(OFFSET('Sanitation Data'!$G$10,0,10*ROW('Sanitation Data'!G12))),'Data Summary'!DB18="Yes"),OFFSET('Sanitation Data'!$G$10,0,10*ROW('Sanitation Data'!G12)),NA())</f>
        <v>#N/A</v>
      </c>
      <c r="AN18" s="501" t="e">
        <f ca="1">+IF(AND(ISNUMBER(OFFSET('Sanitation Data'!$G$11,0,10*ROW('Sanitation Data'!G12))),'Data Summary'!DC18="Yes"),OFFSET('Sanitation Data'!$G$11,0,10*ROW('Sanitation Data'!G12)),NA())</f>
        <v>#N/A</v>
      </c>
      <c r="AO18" s="501" t="e">
        <f ca="1">+IF(AND(ISNUMBER(OFFSET('Sanitation Data'!$G$12,0,10*ROW('Sanitation Data'!G12))),'Data Summary'!DD18="Yes"),OFFSET('Sanitation Data'!$G$12,0,10*ROW('Sanitation Data'!G12)),NA())</f>
        <v>#N/A</v>
      </c>
      <c r="AP18" s="501" t="e">
        <f ca="1">+IF(AND(ISNUMBER(OFFSET('Sanitation Data'!$H$4,0,10*ROW('Sanitation Data'!H12))),'Data Summary'!DE18="Yes"),100-OFFSET('Sanitation Data'!$H$4,0,10*ROW('Sanitation Data'!H12)),NA())</f>
        <v>#N/A</v>
      </c>
      <c r="AQ18" s="501" t="e">
        <f ca="1">+IF(AND(ISNUMBER(OFFSET('Sanitation Data'!$H$6,0,10*ROW('Sanitation Data'!H12))),'Data Summary'!DF18="Yes"),OFFSET('Sanitation Data'!$H$6,0,10*ROW('Sanitation Data'!H12)),NA())</f>
        <v>#N/A</v>
      </c>
      <c r="AR18" s="501" t="e">
        <f ca="1">+IF(AND(ISNUMBER(OFFSET('Sanitation Data'!$H$10,0,10*ROW('Sanitation Data'!H12))),'Data Summary'!DG18="Yes"),OFFSET('Sanitation Data'!$H$10,0,10*ROW('Sanitation Data'!H12)),NA())</f>
        <v>#N/A</v>
      </c>
      <c r="AS18" s="501" t="e">
        <f ca="1">+IF(AND(ISNUMBER(OFFSET('Sanitation Data'!$H$11,0,10*ROW('Sanitation Data'!H12))),'Data Summary'!DH18="Yes"),OFFSET('Sanitation Data'!$H$11,0,10*ROW('Sanitation Data'!H12)),NA())</f>
        <v>#N/A</v>
      </c>
      <c r="AT18" s="501" t="e">
        <f ca="1">+IF(AND(ISNUMBER(OFFSET('Sanitation Data'!$H$12,0,10*ROW('Sanitation Data'!H12))),'Data Summary'!DI18="Yes"),OFFSET('Sanitation Data'!$H$12,0,10*ROW('Sanitation Data'!H12)),NA())</f>
        <v>#N/A</v>
      </c>
      <c r="AU18" s="501" t="e">
        <f ca="1">+IF(AND(ISNUMBER(OFFSET('Sanitation Data'!$I$4,0,10*ROW('Sanitation Data'!I12))),'Data Summary'!DJ18="Yes"),100-OFFSET('Sanitation Data'!$I$4,0,10*ROW('Sanitation Data'!I12)),NA())</f>
        <v>#N/A</v>
      </c>
      <c r="AV18" s="501" t="e">
        <f ca="1">+IF(AND(ISNUMBER(OFFSET('Sanitation Data'!$I$6,0,10*ROW('Sanitation Data'!I12))),'Data Summary'!DK18="Yes"),OFFSET('Sanitation Data'!$I$6,0,10*ROW('Sanitation Data'!I12)),NA())</f>
        <v>#N/A</v>
      </c>
      <c r="AW18" s="501" t="e">
        <f ca="1">+IF(AND(ISNUMBER(OFFSET('Sanitation Data'!$I$10,0,10*ROW('Sanitation Data'!I12))),'Data Summary'!DL18="Yes"),OFFSET('Sanitation Data'!$I$10,0,10*ROW('Sanitation Data'!I12)),NA())</f>
        <v>#N/A</v>
      </c>
      <c r="AX18" s="501" t="e">
        <f ca="1">+IF(AND(ISNUMBER(OFFSET('Sanitation Data'!$I$11,0,10*ROW('Sanitation Data'!I12))),'Data Summary'!DM18="Yes"),OFFSET('Sanitation Data'!$I$11,0,10*ROW('Sanitation Data'!I12)),NA())</f>
        <v>#N/A</v>
      </c>
      <c r="AY18" s="501" t="e">
        <f ca="1">+IF(AND(ISNUMBER(OFFSET('Sanitation Data'!$I$12,0,10*ROW('Sanitation Data'!I12))),'Data Summary'!DN18="Yes"),OFFSET('Sanitation Data'!$I$12,0,10*ROW('Sanitation Data'!I12)),NA())</f>
        <v>#N/A</v>
      </c>
      <c r="AZ18" s="502" t="e">
        <f ca="1">+IF(AND(ISNUMBER(OFFSET('Hygiene Data'!$D$5,0,10*ROW('Hygiene Data'!D12))),'Data Summary'!DO18="Yes"),OFFSET('Hygiene Data'!$D$5,0,10*ROW('Hygiene Data'!D12)),NA())</f>
        <v>#N/A</v>
      </c>
      <c r="BA18" s="502" t="e">
        <f ca="1">+IF(AND(ISNUMBER(OFFSET('Hygiene Data'!$D$7,0,10*ROW('Hygiene Data'!D12))),'Data Summary'!DP18="Yes"),OFFSET('Hygiene Data'!$D$7,0,10*ROW('Hygiene Data'!D12)),NA())</f>
        <v>#N/A</v>
      </c>
      <c r="BB18" s="502" t="e">
        <f ca="1">+IF(AND(ISNUMBER(OFFSET('Hygiene Data'!$D$9,0,10*ROW('Hygiene Data'!D12))),'Data Summary'!DQ18="Yes"),OFFSET('Hygiene Data'!$D$9,0,10*ROW('Hygiene Data'!D12)),NA())</f>
        <v>#N/A</v>
      </c>
      <c r="BC18" s="502" t="e">
        <f ca="1">+IF(AND(ISNUMBER(OFFSET('Hygiene Data'!$E$5,0,10*ROW('Hygiene Data'!E12))),'Data Summary'!DR18="Yes"),OFFSET('Hygiene Data'!$E$5,0,10*ROW('Hygiene Data'!E12)),NA())</f>
        <v>#N/A</v>
      </c>
      <c r="BD18" s="502" t="e">
        <f ca="1">+IF(AND(ISNUMBER(OFFSET('Hygiene Data'!$E$7,0,10*ROW('Hygiene Data'!E12))),'Data Summary'!DS18="Yes"),OFFSET('Hygiene Data'!$E$7,0,10*ROW('Hygiene Data'!E12)),NA())</f>
        <v>#N/A</v>
      </c>
      <c r="BE18" s="502" t="e">
        <f ca="1">+IF(AND(ISNUMBER(OFFSET('Hygiene Data'!$E$9,0,10*ROW('Hygiene Data'!E12))),'Data Summary'!DT18="Yes"),OFFSET('Hygiene Data'!$E$9,0,10*ROW('Hygiene Data'!E12)),NA())</f>
        <v>#N/A</v>
      </c>
      <c r="BF18" s="502" t="e">
        <f ca="1">+IF(AND(ISNUMBER(OFFSET('Hygiene Data'!$F$5,0,10*ROW('Hygiene Data'!F12))),'Data Summary'!DU18="Yes"),OFFSET('Hygiene Data'!$F$5,0,10*ROW('Hygiene Data'!F12)),NA())</f>
        <v>#N/A</v>
      </c>
      <c r="BG18" s="502" t="e">
        <f ca="1">+IF(AND(ISNUMBER(OFFSET('Hygiene Data'!$F$7,0,10*ROW('Hygiene Data'!F12))),'Data Summary'!DV18="Yes"),OFFSET('Hygiene Data'!$F$7,0,10*ROW('Hygiene Data'!F12)),NA())</f>
        <v>#N/A</v>
      </c>
      <c r="BH18" s="502" t="e">
        <f ca="1">+IF(AND(ISNUMBER(OFFSET('Hygiene Data'!$F$9,0,10*ROW('Hygiene Data'!F12))),'Data Summary'!DW18="Yes"),OFFSET('Hygiene Data'!$F$9,0,10*ROW('Hygiene Data'!F12)),NA())</f>
        <v>#N/A</v>
      </c>
      <c r="BI18" s="502" t="e">
        <f ca="1">+IF(AND(ISNUMBER(OFFSET('Hygiene Data'!$G$5,0,10*ROW('Hygiene Data'!G12))),'Data Summary'!DX18="Yes"),OFFSET('Hygiene Data'!$G$5,0,10*ROW('Hygiene Data'!G12)),NA())</f>
        <v>#N/A</v>
      </c>
      <c r="BJ18" s="502" t="e">
        <f ca="1">+IF(AND(ISNUMBER(OFFSET('Hygiene Data'!$G$7,0,10*ROW('Hygiene Data'!G12))),'Data Summary'!DY18="Yes"),OFFSET('Hygiene Data'!$G$7,0,10*ROW('Hygiene Data'!G12)),NA())</f>
        <v>#N/A</v>
      </c>
      <c r="BK18" s="502" t="e">
        <f ca="1">+IF(AND(ISNUMBER(OFFSET('Hygiene Data'!$G$9,0,10*ROW('Hygiene Data'!G12))),'Data Summary'!DZ18="Yes"),OFFSET('Hygiene Data'!$G$9,0,10*ROW('Hygiene Data'!G12)),NA())</f>
        <v>#N/A</v>
      </c>
      <c r="BL18" s="502" t="e">
        <f ca="1">+IF(AND(ISNUMBER(OFFSET('Hygiene Data'!$H$5,0,10*ROW('Hygiene Data'!H12))),'Data Summary'!EA18="Yes"),OFFSET('Hygiene Data'!$H$5,0,10*ROW('Hygiene Data'!H12)),NA())</f>
        <v>#N/A</v>
      </c>
      <c r="BM18" s="502" t="e">
        <f ca="1">+IF(AND(ISNUMBER(OFFSET('Hygiene Data'!$H$7,0,10*ROW('Hygiene Data'!H12))),'Data Summary'!EB18="Yes"),OFFSET('Hygiene Data'!$H$7,0,10*ROW('Hygiene Data'!H12)),NA())</f>
        <v>#N/A</v>
      </c>
      <c r="BN18" s="502" t="e">
        <f ca="1">+IF(AND(ISNUMBER(OFFSET('Hygiene Data'!$H$9,0,10*ROW('Hygiene Data'!H12))),'Data Summary'!EC18="Yes"),OFFSET('Hygiene Data'!$H$9,0,10*ROW('Hygiene Data'!H12)),NA())</f>
        <v>#N/A</v>
      </c>
      <c r="BO18" s="502" t="e">
        <f ca="1">+IF(AND(ISNUMBER(OFFSET('Hygiene Data'!$I$5,0,10*ROW('Hygiene Data'!I12))),'Data Summary'!ED18="Yes"),OFFSET('Hygiene Data'!$I$5,0,10*ROW('Hygiene Data'!I12)),NA())</f>
        <v>#N/A</v>
      </c>
      <c r="BP18" s="502" t="e">
        <f ca="1">+IF(AND(ISNUMBER(OFFSET('Hygiene Data'!$I$7,0,10*ROW('Hygiene Data'!I12))),'Data Summary'!EE18="Yes"),OFFSET('Hygiene Data'!$I$7,0,10*ROW('Hygiene Data'!I12)),NA())</f>
        <v>#N/A</v>
      </c>
      <c r="BQ18" s="502" t="e">
        <f ca="1">+IF(AND(ISNUMBER(OFFSET('Hygiene Data'!$I$9,0,10*ROW('Hygiene Data'!I12))),'Data Summary'!EF18="Yes"),OFFSET('Hygiene Data'!$I$9,0,10*ROW('Hygiene Data'!I12)),NA())</f>
        <v>#N/A</v>
      </c>
    </row>
    <row r="19" spans="1:69" x14ac:dyDescent="0.25">
      <c r="A19" s="498" t="e">
        <f ca="1">+RIGHT('Data Summary'!A19,LEN('Data Summary'!A19)-9)</f>
        <v>#VALUE!</v>
      </c>
      <c r="B19" s="472" t="str">
        <f ca="1">+IF(ISTEXT('Data Summary'!B19),'Data Summary'!B19,"")</f>
        <v/>
      </c>
      <c r="C19" s="499" t="e">
        <f ca="1">+VALUE('Data Summary'!C19)</f>
        <v>#VALUE!</v>
      </c>
      <c r="D19" s="500" t="e">
        <f ca="1">+IF(AND(ISNUMBER(OFFSET('Water Data'!$D$4,0,10*ROW('Water Data'!D13))),'Data Summary'!BS19="Yes"),100-OFFSET('Water Data'!$D$4,0,10*ROW('Water Data'!D13)),NA())</f>
        <v>#N/A</v>
      </c>
      <c r="E19" s="500" t="e">
        <f ca="1">+IF(AND(ISNUMBER(OFFSET('Water Data'!$D$6,0,10*ROW('Water Data'!D13))),'Data Summary'!BT19="Yes"),OFFSET('Water Data'!$D$6,0,10*ROW('Water Data'!D13)),NA())</f>
        <v>#N/A</v>
      </c>
      <c r="F19" s="500" t="e">
        <f ca="1">+IF(AND(ISNUMBER(OFFSET('Water Data'!$D$9,0,10*ROW('Water Data'!D13))),'Data Summary'!BU19="Yes"),OFFSET('Water Data'!$D$9,0,10*ROW('Water Data'!D13)),NA())</f>
        <v>#N/A</v>
      </c>
      <c r="G19" s="500" t="e">
        <f ca="1">+IF(AND(ISNUMBER(OFFSET('Water Data'!$E$4,0,10*ROW('Water Data'!E13))),'Data Summary'!BV19="Yes"),100-OFFSET('Water Data'!$E$4,0,10*ROW('Water Data'!E13)),NA())</f>
        <v>#N/A</v>
      </c>
      <c r="H19" s="500" t="e">
        <f ca="1">+IF(AND(ISNUMBER(OFFSET('Water Data'!$E$6,0,10*ROW('Water Data'!E13))),'Data Summary'!BW19="Yes"),OFFSET('Water Data'!$E$6,0,10*ROW('Water Data'!E13)),NA())</f>
        <v>#N/A</v>
      </c>
      <c r="I19" s="500" t="e">
        <f ca="1">+IF(AND(ISNUMBER(OFFSET('Water Data'!$E$9,0,10*ROW('Water Data'!E13))),'Data Summary'!BX19="Yes"),OFFSET('Water Data'!$E$9,0,10*ROW('Water Data'!E13)),NA())</f>
        <v>#N/A</v>
      </c>
      <c r="J19" s="500" t="e">
        <f ca="1">+IF(AND(ISNUMBER(OFFSET('Water Data'!$F$4,0,10*ROW('Water Data'!F13))),'Data Summary'!BY19="Yes"),100-OFFSET('Water Data'!$F$4,0,10*ROW('Water Data'!F13)),NA())</f>
        <v>#N/A</v>
      </c>
      <c r="K19" s="500" t="e">
        <f ca="1">+IF(AND(ISNUMBER(OFFSET('Water Data'!$F$6,0,10*ROW('Water Data'!F13))),'Data Summary'!BZ19="Yes"),OFFSET('Water Data'!$F$6,0,10*ROW('Water Data'!F13)),NA())</f>
        <v>#N/A</v>
      </c>
      <c r="L19" s="500" t="e">
        <f ca="1">+IF(AND(ISNUMBER(OFFSET('Water Data'!$F$9,0,10*ROW('Water Data'!F13))),'Data Summary'!CA19="Yes"),OFFSET('Water Data'!$F$9,0,10*ROW('Water Data'!F13)),NA())</f>
        <v>#N/A</v>
      </c>
      <c r="M19" s="500" t="e">
        <f ca="1">+IF(AND(ISNUMBER(OFFSET('Water Data'!$G$4,0,10*ROW('Water Data'!G13))),'Data Summary'!CB19="Yes"),100-OFFSET('Water Data'!$G$4,0,10*ROW('Water Data'!G13)),NA())</f>
        <v>#N/A</v>
      </c>
      <c r="N19" s="500" t="e">
        <f ca="1">+IF(AND(ISNUMBER(OFFSET('Water Data'!$G$6,0,10*ROW('Water Data'!G13))),'Data Summary'!CC19="Yes"),OFFSET('Water Data'!$G$6,0,10*ROW('Water Data'!G13)),NA())</f>
        <v>#N/A</v>
      </c>
      <c r="O19" s="500" t="e">
        <f ca="1">+IF(AND(ISNUMBER(OFFSET('Water Data'!$G$9,0,10*ROW('Water Data'!G13))),'Data Summary'!CD19="Yes"),OFFSET('Water Data'!$G$9,0,10*ROW('Water Data'!G13)),NA())</f>
        <v>#N/A</v>
      </c>
      <c r="P19" s="500" t="e">
        <f ca="1">+IF(AND(ISNUMBER(OFFSET('Water Data'!$H$4,0,10*ROW('Water Data'!H13))),'Data Summary'!CE19="Yes"),100-OFFSET('Water Data'!$H$4,0,10*ROW('Water Data'!H13)),NA())</f>
        <v>#N/A</v>
      </c>
      <c r="Q19" s="500" t="e">
        <f ca="1">+IF(AND(ISNUMBER(OFFSET('Water Data'!$H$6,0,10*ROW('Water Data'!H13))),'Data Summary'!CF19="Yes"),OFFSET('Water Data'!$H$6,0,10*ROW('Water Data'!H13)),NA())</f>
        <v>#N/A</v>
      </c>
      <c r="R19" s="500" t="e">
        <f ca="1">+IF(AND(ISNUMBER(OFFSET('Water Data'!$H$9,0,10*ROW('Water Data'!H13))),'Data Summary'!CG19="Yes"),OFFSET('Water Data'!$H$9,0,10*ROW('Water Data'!H13)),NA())</f>
        <v>#N/A</v>
      </c>
      <c r="S19" s="500" t="e">
        <f ca="1">+IF(AND(ISNUMBER(OFFSET('Water Data'!$I$4,0,10*ROW('Water Data'!I13))),'Data Summary'!CH19="Yes"),100-OFFSET('Water Data'!$I$4,0,10*ROW('Water Data'!I13)),NA())</f>
        <v>#N/A</v>
      </c>
      <c r="T19" s="500" t="e">
        <f ca="1">+IF(AND(ISNUMBER(OFFSET('Water Data'!$I$6,0,10*ROW('Water Data'!I13))),'Data Summary'!CI19="Yes"),OFFSET('Water Data'!$I$6,0,10*ROW('Water Data'!I13)),NA())</f>
        <v>#N/A</v>
      </c>
      <c r="U19" s="500" t="e">
        <f ca="1">+IF(AND(ISNUMBER(OFFSET('Water Data'!$I$9,0,10*ROW('Water Data'!I13))),'Data Summary'!CJ19="Yes"),OFFSET('Water Data'!$I$9,0,10*ROW('Water Data'!I13)),NA())</f>
        <v>#N/A</v>
      </c>
      <c r="V19" s="501" t="e">
        <f ca="1">+IF(AND(ISNUMBER(OFFSET('Sanitation Data'!$D$4,0,10*ROW('Sanitation Data'!D13))),'Data Summary'!CK19="Yes"),100-OFFSET('Sanitation Data'!$D$4,0,10*ROW('Sanitation Data'!D13)),NA())</f>
        <v>#N/A</v>
      </c>
      <c r="W19" s="501" t="e">
        <f ca="1">+IF(AND(ISNUMBER(OFFSET('Sanitation Data'!$D$6,0,10*ROW('Sanitation Data'!D13))),'Data Summary'!CL19="Yes"),OFFSET('Sanitation Data'!$D$6,0,10*ROW('Sanitation Data'!D13)),NA())</f>
        <v>#N/A</v>
      </c>
      <c r="X19" s="501" t="e">
        <f ca="1">+IF(AND(ISNUMBER(OFFSET('Sanitation Data'!$D$10,0,10*ROW('Sanitation Data'!D13))),'Data Summary'!CM19="Yes"),OFFSET('Sanitation Data'!$D$10,0,10*ROW('Sanitation Data'!D13)),NA())</f>
        <v>#N/A</v>
      </c>
      <c r="Y19" s="501" t="e">
        <f ca="1">+IF(AND(ISNUMBER(OFFSET('Sanitation Data'!$D$11,0,10*ROW('Sanitation Data'!D13))),'Data Summary'!CN19="Yes"),OFFSET('Sanitation Data'!$D$11,0,10*ROW('Sanitation Data'!D13)),NA())</f>
        <v>#N/A</v>
      </c>
      <c r="Z19" s="501" t="e">
        <f ca="1">+IF(AND(ISNUMBER(OFFSET('Sanitation Data'!$D$12,0,10*ROW('Sanitation Data'!D13))),'Data Summary'!CO19="Yes"),OFFSET('Sanitation Data'!$D$12,0,10*ROW('Sanitation Data'!D13)),NA())</f>
        <v>#N/A</v>
      </c>
      <c r="AA19" s="501" t="e">
        <f ca="1">+IF(AND(ISNUMBER(OFFSET('Sanitation Data'!$E$4,0,10*ROW('Sanitation Data'!E13))),'Data Summary'!CP19="Yes"),100-OFFSET('Sanitation Data'!$E$4,0,10*ROW('Sanitation Data'!E13)),NA())</f>
        <v>#N/A</v>
      </c>
      <c r="AB19" s="501" t="e">
        <f ca="1">+IF(AND(ISNUMBER(OFFSET('Sanitation Data'!$E$6,0,10*ROW('Sanitation Data'!E13))),'Data Summary'!CQ19="Yes"),OFFSET('Sanitation Data'!$E$6,0,10*ROW('Sanitation Data'!E13)),NA())</f>
        <v>#N/A</v>
      </c>
      <c r="AC19" s="501" t="e">
        <f ca="1">+IF(AND(ISNUMBER(OFFSET('Sanitation Data'!$E$10,0,10*ROW('Sanitation Data'!E13))),'Data Summary'!CR19="Yes"),OFFSET('Sanitation Data'!$E$10,0,10*ROW('Sanitation Data'!E13)),NA())</f>
        <v>#N/A</v>
      </c>
      <c r="AD19" s="501" t="e">
        <f ca="1">+IF(AND(ISNUMBER(OFFSET('Sanitation Data'!$E$11,0,10*ROW('Sanitation Data'!E13))),'Data Summary'!CS19="Yes"),OFFSET('Sanitation Data'!$E$11,0,10*ROW('Sanitation Data'!E13)),NA())</f>
        <v>#N/A</v>
      </c>
      <c r="AE19" s="501" t="e">
        <f ca="1">+IF(AND(ISNUMBER(OFFSET('Sanitation Data'!$E$12,0,10*ROW('Sanitation Data'!E13))),'Data Summary'!CT19="Yes"),OFFSET('Sanitation Data'!$E$12,0,10*ROW('Sanitation Data'!E13)),NA())</f>
        <v>#N/A</v>
      </c>
      <c r="AF19" s="501" t="e">
        <f ca="1">+IF(AND(ISNUMBER(OFFSET('Sanitation Data'!$F$4,0,10*ROW('Sanitation Data'!F13))),'Data Summary'!CU19="Yes"),100-OFFSET('Sanitation Data'!$F$4,0,10*ROW('Sanitation Data'!F13)),NA())</f>
        <v>#N/A</v>
      </c>
      <c r="AG19" s="501" t="e">
        <f ca="1">+IF(AND(ISNUMBER(OFFSET('Sanitation Data'!$F$6,0,10*ROW('Sanitation Data'!F13))),'Data Summary'!CV19="Yes"),OFFSET('Sanitation Data'!$F$6,0,10*ROW('Sanitation Data'!F13)),NA())</f>
        <v>#N/A</v>
      </c>
      <c r="AH19" s="501" t="e">
        <f ca="1">+IF(AND(ISNUMBER(OFFSET('Sanitation Data'!$F$10,0,10*ROW('Sanitation Data'!F13))),'Data Summary'!CW19="Yes"),OFFSET('Sanitation Data'!$F$10,0,10*ROW('Sanitation Data'!F13)),NA())</f>
        <v>#N/A</v>
      </c>
      <c r="AI19" s="501" t="e">
        <f ca="1">+IF(AND(ISNUMBER(OFFSET('Sanitation Data'!$F$11,0,10*ROW('Sanitation Data'!F13))),'Data Summary'!CX19="Yes"),OFFSET('Sanitation Data'!$F$11,0,10*ROW('Sanitation Data'!F13)),NA())</f>
        <v>#N/A</v>
      </c>
      <c r="AJ19" s="501" t="e">
        <f ca="1">+IF(AND(ISNUMBER(OFFSET('Sanitation Data'!$F$12,0,10*ROW('Sanitation Data'!F13))),'Data Summary'!CY19="Yes"),OFFSET('Sanitation Data'!$F$12,0,10*ROW('Sanitation Data'!F13)),NA())</f>
        <v>#N/A</v>
      </c>
      <c r="AK19" s="501" t="e">
        <f ca="1">+IF(AND(ISNUMBER(OFFSET('Sanitation Data'!$G$4,0,10*ROW('Sanitation Data'!G13))),'Data Summary'!CZ19="Yes"),100-OFFSET('Sanitation Data'!$G$4,0,10*ROW('Sanitation Data'!G13)),NA())</f>
        <v>#N/A</v>
      </c>
      <c r="AL19" s="501" t="e">
        <f ca="1">+IF(AND(ISNUMBER(OFFSET('Sanitation Data'!$G$6,0,10*ROW('Sanitation Data'!G13))),'Data Summary'!DA19="Yes"),OFFSET('Sanitation Data'!$G$6,0,10*ROW('Sanitation Data'!G13)),NA())</f>
        <v>#N/A</v>
      </c>
      <c r="AM19" s="501" t="e">
        <f ca="1">+IF(AND(ISNUMBER(OFFSET('Sanitation Data'!$G$10,0,10*ROW('Sanitation Data'!G13))),'Data Summary'!DB19="Yes"),OFFSET('Sanitation Data'!$G$10,0,10*ROW('Sanitation Data'!G13)),NA())</f>
        <v>#N/A</v>
      </c>
      <c r="AN19" s="501" t="e">
        <f ca="1">+IF(AND(ISNUMBER(OFFSET('Sanitation Data'!$G$11,0,10*ROW('Sanitation Data'!G13))),'Data Summary'!DC19="Yes"),OFFSET('Sanitation Data'!$G$11,0,10*ROW('Sanitation Data'!G13)),NA())</f>
        <v>#N/A</v>
      </c>
      <c r="AO19" s="501" t="e">
        <f ca="1">+IF(AND(ISNUMBER(OFFSET('Sanitation Data'!$G$12,0,10*ROW('Sanitation Data'!G13))),'Data Summary'!DD19="Yes"),OFFSET('Sanitation Data'!$G$12,0,10*ROW('Sanitation Data'!G13)),NA())</f>
        <v>#N/A</v>
      </c>
      <c r="AP19" s="501" t="e">
        <f ca="1">+IF(AND(ISNUMBER(OFFSET('Sanitation Data'!$H$4,0,10*ROW('Sanitation Data'!H13))),'Data Summary'!DE19="Yes"),100-OFFSET('Sanitation Data'!$H$4,0,10*ROW('Sanitation Data'!H13)),NA())</f>
        <v>#N/A</v>
      </c>
      <c r="AQ19" s="501" t="e">
        <f ca="1">+IF(AND(ISNUMBER(OFFSET('Sanitation Data'!$H$6,0,10*ROW('Sanitation Data'!H13))),'Data Summary'!DF19="Yes"),OFFSET('Sanitation Data'!$H$6,0,10*ROW('Sanitation Data'!H13)),NA())</f>
        <v>#N/A</v>
      </c>
      <c r="AR19" s="501" t="e">
        <f ca="1">+IF(AND(ISNUMBER(OFFSET('Sanitation Data'!$H$10,0,10*ROW('Sanitation Data'!H13))),'Data Summary'!DG19="Yes"),OFFSET('Sanitation Data'!$H$10,0,10*ROW('Sanitation Data'!H13)),NA())</f>
        <v>#N/A</v>
      </c>
      <c r="AS19" s="501" t="e">
        <f ca="1">+IF(AND(ISNUMBER(OFFSET('Sanitation Data'!$H$11,0,10*ROW('Sanitation Data'!H13))),'Data Summary'!DH19="Yes"),OFFSET('Sanitation Data'!$H$11,0,10*ROW('Sanitation Data'!H13)),NA())</f>
        <v>#N/A</v>
      </c>
      <c r="AT19" s="501" t="e">
        <f ca="1">+IF(AND(ISNUMBER(OFFSET('Sanitation Data'!$H$12,0,10*ROW('Sanitation Data'!H13))),'Data Summary'!DI19="Yes"),OFFSET('Sanitation Data'!$H$12,0,10*ROW('Sanitation Data'!H13)),NA())</f>
        <v>#N/A</v>
      </c>
      <c r="AU19" s="501" t="e">
        <f ca="1">+IF(AND(ISNUMBER(OFFSET('Sanitation Data'!$I$4,0,10*ROW('Sanitation Data'!I13))),'Data Summary'!DJ19="Yes"),100-OFFSET('Sanitation Data'!$I$4,0,10*ROW('Sanitation Data'!I13)),NA())</f>
        <v>#N/A</v>
      </c>
      <c r="AV19" s="501" t="e">
        <f ca="1">+IF(AND(ISNUMBER(OFFSET('Sanitation Data'!$I$6,0,10*ROW('Sanitation Data'!I13))),'Data Summary'!DK19="Yes"),OFFSET('Sanitation Data'!$I$6,0,10*ROW('Sanitation Data'!I13)),NA())</f>
        <v>#N/A</v>
      </c>
      <c r="AW19" s="501" t="e">
        <f ca="1">+IF(AND(ISNUMBER(OFFSET('Sanitation Data'!$I$10,0,10*ROW('Sanitation Data'!I13))),'Data Summary'!DL19="Yes"),OFFSET('Sanitation Data'!$I$10,0,10*ROW('Sanitation Data'!I13)),NA())</f>
        <v>#N/A</v>
      </c>
      <c r="AX19" s="501" t="e">
        <f ca="1">+IF(AND(ISNUMBER(OFFSET('Sanitation Data'!$I$11,0,10*ROW('Sanitation Data'!I13))),'Data Summary'!DM19="Yes"),OFFSET('Sanitation Data'!$I$11,0,10*ROW('Sanitation Data'!I13)),NA())</f>
        <v>#N/A</v>
      </c>
      <c r="AY19" s="501" t="e">
        <f ca="1">+IF(AND(ISNUMBER(OFFSET('Sanitation Data'!$I$12,0,10*ROW('Sanitation Data'!I13))),'Data Summary'!DN19="Yes"),OFFSET('Sanitation Data'!$I$12,0,10*ROW('Sanitation Data'!I13)),NA())</f>
        <v>#N/A</v>
      </c>
      <c r="AZ19" s="502" t="e">
        <f ca="1">+IF(AND(ISNUMBER(OFFSET('Hygiene Data'!$D$5,0,10*ROW('Hygiene Data'!D13))),'Data Summary'!DO19="Yes"),OFFSET('Hygiene Data'!$D$5,0,10*ROW('Hygiene Data'!D13)),NA())</f>
        <v>#N/A</v>
      </c>
      <c r="BA19" s="502" t="e">
        <f ca="1">+IF(AND(ISNUMBER(OFFSET('Hygiene Data'!$D$7,0,10*ROW('Hygiene Data'!D13))),'Data Summary'!DP19="Yes"),OFFSET('Hygiene Data'!$D$7,0,10*ROW('Hygiene Data'!D13)),NA())</f>
        <v>#N/A</v>
      </c>
      <c r="BB19" s="502" t="e">
        <f ca="1">+IF(AND(ISNUMBER(OFFSET('Hygiene Data'!$D$9,0,10*ROW('Hygiene Data'!D13))),'Data Summary'!DQ19="Yes"),OFFSET('Hygiene Data'!$D$9,0,10*ROW('Hygiene Data'!D13)),NA())</f>
        <v>#N/A</v>
      </c>
      <c r="BC19" s="502" t="e">
        <f ca="1">+IF(AND(ISNUMBER(OFFSET('Hygiene Data'!$E$5,0,10*ROW('Hygiene Data'!E13))),'Data Summary'!DR19="Yes"),OFFSET('Hygiene Data'!$E$5,0,10*ROW('Hygiene Data'!E13)),NA())</f>
        <v>#N/A</v>
      </c>
      <c r="BD19" s="502" t="e">
        <f ca="1">+IF(AND(ISNUMBER(OFFSET('Hygiene Data'!$E$7,0,10*ROW('Hygiene Data'!E13))),'Data Summary'!DS19="Yes"),OFFSET('Hygiene Data'!$E$7,0,10*ROW('Hygiene Data'!E13)),NA())</f>
        <v>#N/A</v>
      </c>
      <c r="BE19" s="502" t="e">
        <f ca="1">+IF(AND(ISNUMBER(OFFSET('Hygiene Data'!$E$9,0,10*ROW('Hygiene Data'!E13))),'Data Summary'!DT19="Yes"),OFFSET('Hygiene Data'!$E$9,0,10*ROW('Hygiene Data'!E13)),NA())</f>
        <v>#N/A</v>
      </c>
      <c r="BF19" s="502" t="e">
        <f ca="1">+IF(AND(ISNUMBER(OFFSET('Hygiene Data'!$F$5,0,10*ROW('Hygiene Data'!F13))),'Data Summary'!DU19="Yes"),OFFSET('Hygiene Data'!$F$5,0,10*ROW('Hygiene Data'!F13)),NA())</f>
        <v>#N/A</v>
      </c>
      <c r="BG19" s="502" t="e">
        <f ca="1">+IF(AND(ISNUMBER(OFFSET('Hygiene Data'!$F$7,0,10*ROW('Hygiene Data'!F13))),'Data Summary'!DV19="Yes"),OFFSET('Hygiene Data'!$F$7,0,10*ROW('Hygiene Data'!F13)),NA())</f>
        <v>#N/A</v>
      </c>
      <c r="BH19" s="502" t="e">
        <f ca="1">+IF(AND(ISNUMBER(OFFSET('Hygiene Data'!$F$9,0,10*ROW('Hygiene Data'!F13))),'Data Summary'!DW19="Yes"),OFFSET('Hygiene Data'!$F$9,0,10*ROW('Hygiene Data'!F13)),NA())</f>
        <v>#N/A</v>
      </c>
      <c r="BI19" s="502" t="e">
        <f ca="1">+IF(AND(ISNUMBER(OFFSET('Hygiene Data'!$G$5,0,10*ROW('Hygiene Data'!G13))),'Data Summary'!DX19="Yes"),OFFSET('Hygiene Data'!$G$5,0,10*ROW('Hygiene Data'!G13)),NA())</f>
        <v>#N/A</v>
      </c>
      <c r="BJ19" s="502" t="e">
        <f ca="1">+IF(AND(ISNUMBER(OFFSET('Hygiene Data'!$G$7,0,10*ROW('Hygiene Data'!G13))),'Data Summary'!DY19="Yes"),OFFSET('Hygiene Data'!$G$7,0,10*ROW('Hygiene Data'!G13)),NA())</f>
        <v>#N/A</v>
      </c>
      <c r="BK19" s="502" t="e">
        <f ca="1">+IF(AND(ISNUMBER(OFFSET('Hygiene Data'!$G$9,0,10*ROW('Hygiene Data'!G13))),'Data Summary'!DZ19="Yes"),OFFSET('Hygiene Data'!$G$9,0,10*ROW('Hygiene Data'!G13)),NA())</f>
        <v>#N/A</v>
      </c>
      <c r="BL19" s="502" t="e">
        <f ca="1">+IF(AND(ISNUMBER(OFFSET('Hygiene Data'!$H$5,0,10*ROW('Hygiene Data'!H13))),'Data Summary'!EA19="Yes"),OFFSET('Hygiene Data'!$H$5,0,10*ROW('Hygiene Data'!H13)),NA())</f>
        <v>#N/A</v>
      </c>
      <c r="BM19" s="502" t="e">
        <f ca="1">+IF(AND(ISNUMBER(OFFSET('Hygiene Data'!$H$7,0,10*ROW('Hygiene Data'!H13))),'Data Summary'!EB19="Yes"),OFFSET('Hygiene Data'!$H$7,0,10*ROW('Hygiene Data'!H13)),NA())</f>
        <v>#N/A</v>
      </c>
      <c r="BN19" s="502" t="e">
        <f ca="1">+IF(AND(ISNUMBER(OFFSET('Hygiene Data'!$H$9,0,10*ROW('Hygiene Data'!H13))),'Data Summary'!EC19="Yes"),OFFSET('Hygiene Data'!$H$9,0,10*ROW('Hygiene Data'!H13)),NA())</f>
        <v>#N/A</v>
      </c>
      <c r="BO19" s="502" t="e">
        <f ca="1">+IF(AND(ISNUMBER(OFFSET('Hygiene Data'!$I$5,0,10*ROW('Hygiene Data'!I13))),'Data Summary'!ED19="Yes"),OFFSET('Hygiene Data'!$I$5,0,10*ROW('Hygiene Data'!I13)),NA())</f>
        <v>#N/A</v>
      </c>
      <c r="BP19" s="502" t="e">
        <f ca="1">+IF(AND(ISNUMBER(OFFSET('Hygiene Data'!$I$7,0,10*ROW('Hygiene Data'!I13))),'Data Summary'!EE19="Yes"),OFFSET('Hygiene Data'!$I$7,0,10*ROW('Hygiene Data'!I13)),NA())</f>
        <v>#N/A</v>
      </c>
      <c r="BQ19" s="502" t="e">
        <f ca="1">+IF(AND(ISNUMBER(OFFSET('Hygiene Data'!$I$9,0,10*ROW('Hygiene Data'!I13))),'Data Summary'!EF19="Yes"),OFFSET('Hygiene Data'!$I$9,0,10*ROW('Hygiene Data'!I13)),NA())</f>
        <v>#N/A</v>
      </c>
    </row>
    <row r="20" spans="1:69" x14ac:dyDescent="0.25">
      <c r="A20" s="498" t="e">
        <f ca="1">+RIGHT('Data Summary'!A20,LEN('Data Summary'!A20)-9)</f>
        <v>#VALUE!</v>
      </c>
      <c r="B20" s="472" t="str">
        <f ca="1">+IF(ISTEXT('Data Summary'!B20),'Data Summary'!B20,"")</f>
        <v/>
      </c>
      <c r="C20" s="499" t="e">
        <f ca="1">+VALUE('Data Summary'!C20)</f>
        <v>#VALUE!</v>
      </c>
      <c r="D20" s="500" t="e">
        <f ca="1">+IF(AND(ISNUMBER(OFFSET('Water Data'!$D$4,0,10*ROW('Water Data'!D14))),'Data Summary'!BS20="Yes"),100-OFFSET('Water Data'!$D$4,0,10*ROW('Water Data'!D14)),NA())</f>
        <v>#N/A</v>
      </c>
      <c r="E20" s="500" t="e">
        <f ca="1">+IF(AND(ISNUMBER(OFFSET('Water Data'!$D$6,0,10*ROW('Water Data'!D14))),'Data Summary'!BT20="Yes"),OFFSET('Water Data'!$D$6,0,10*ROW('Water Data'!D14)),NA())</f>
        <v>#N/A</v>
      </c>
      <c r="F20" s="500" t="e">
        <f ca="1">+IF(AND(ISNUMBER(OFFSET('Water Data'!$D$9,0,10*ROW('Water Data'!D14))),'Data Summary'!BU20="Yes"),OFFSET('Water Data'!$D$9,0,10*ROW('Water Data'!D14)),NA())</f>
        <v>#N/A</v>
      </c>
      <c r="G20" s="500" t="e">
        <f ca="1">+IF(AND(ISNUMBER(OFFSET('Water Data'!$E$4,0,10*ROW('Water Data'!E14))),'Data Summary'!BV20="Yes"),100-OFFSET('Water Data'!$E$4,0,10*ROW('Water Data'!E14)),NA())</f>
        <v>#N/A</v>
      </c>
      <c r="H20" s="500" t="e">
        <f ca="1">+IF(AND(ISNUMBER(OFFSET('Water Data'!$E$6,0,10*ROW('Water Data'!E14))),'Data Summary'!BW20="Yes"),OFFSET('Water Data'!$E$6,0,10*ROW('Water Data'!E14)),NA())</f>
        <v>#N/A</v>
      </c>
      <c r="I20" s="500" t="e">
        <f ca="1">+IF(AND(ISNUMBER(OFFSET('Water Data'!$E$9,0,10*ROW('Water Data'!E14))),'Data Summary'!BX20="Yes"),OFFSET('Water Data'!$E$9,0,10*ROW('Water Data'!E14)),NA())</f>
        <v>#N/A</v>
      </c>
      <c r="J20" s="500" t="e">
        <f ca="1">+IF(AND(ISNUMBER(OFFSET('Water Data'!$F$4,0,10*ROW('Water Data'!F14))),'Data Summary'!BY20="Yes"),100-OFFSET('Water Data'!$F$4,0,10*ROW('Water Data'!F14)),NA())</f>
        <v>#N/A</v>
      </c>
      <c r="K20" s="500" t="e">
        <f ca="1">+IF(AND(ISNUMBER(OFFSET('Water Data'!$F$6,0,10*ROW('Water Data'!F14))),'Data Summary'!BZ20="Yes"),OFFSET('Water Data'!$F$6,0,10*ROW('Water Data'!F14)),NA())</f>
        <v>#N/A</v>
      </c>
      <c r="L20" s="500" t="e">
        <f ca="1">+IF(AND(ISNUMBER(OFFSET('Water Data'!$F$9,0,10*ROW('Water Data'!F14))),'Data Summary'!CA20="Yes"),OFFSET('Water Data'!$F$9,0,10*ROW('Water Data'!F14)),NA())</f>
        <v>#N/A</v>
      </c>
      <c r="M20" s="500" t="e">
        <f ca="1">+IF(AND(ISNUMBER(OFFSET('Water Data'!$G$4,0,10*ROW('Water Data'!G14))),'Data Summary'!CB20="Yes"),100-OFFSET('Water Data'!$G$4,0,10*ROW('Water Data'!G14)),NA())</f>
        <v>#N/A</v>
      </c>
      <c r="N20" s="500" t="e">
        <f ca="1">+IF(AND(ISNUMBER(OFFSET('Water Data'!$G$6,0,10*ROW('Water Data'!G14))),'Data Summary'!CC20="Yes"),OFFSET('Water Data'!$G$6,0,10*ROW('Water Data'!G14)),NA())</f>
        <v>#N/A</v>
      </c>
      <c r="O20" s="500" t="e">
        <f ca="1">+IF(AND(ISNUMBER(OFFSET('Water Data'!$G$9,0,10*ROW('Water Data'!G14))),'Data Summary'!CD20="Yes"),OFFSET('Water Data'!$G$9,0,10*ROW('Water Data'!G14)),NA())</f>
        <v>#N/A</v>
      </c>
      <c r="P20" s="500" t="e">
        <f ca="1">+IF(AND(ISNUMBER(OFFSET('Water Data'!$H$4,0,10*ROW('Water Data'!H14))),'Data Summary'!CE20="Yes"),100-OFFSET('Water Data'!$H$4,0,10*ROW('Water Data'!H14)),NA())</f>
        <v>#N/A</v>
      </c>
      <c r="Q20" s="500" t="e">
        <f ca="1">+IF(AND(ISNUMBER(OFFSET('Water Data'!$H$6,0,10*ROW('Water Data'!H14))),'Data Summary'!CF20="Yes"),OFFSET('Water Data'!$H$6,0,10*ROW('Water Data'!H14)),NA())</f>
        <v>#N/A</v>
      </c>
      <c r="R20" s="500" t="e">
        <f ca="1">+IF(AND(ISNUMBER(OFFSET('Water Data'!$H$9,0,10*ROW('Water Data'!H14))),'Data Summary'!CG20="Yes"),OFFSET('Water Data'!$H$9,0,10*ROW('Water Data'!H14)),NA())</f>
        <v>#N/A</v>
      </c>
      <c r="S20" s="500" t="e">
        <f ca="1">+IF(AND(ISNUMBER(OFFSET('Water Data'!$I$4,0,10*ROW('Water Data'!I14))),'Data Summary'!CH20="Yes"),100-OFFSET('Water Data'!$I$4,0,10*ROW('Water Data'!I14)),NA())</f>
        <v>#N/A</v>
      </c>
      <c r="T20" s="500" t="e">
        <f ca="1">+IF(AND(ISNUMBER(OFFSET('Water Data'!$I$6,0,10*ROW('Water Data'!I14))),'Data Summary'!CI20="Yes"),OFFSET('Water Data'!$I$6,0,10*ROW('Water Data'!I14)),NA())</f>
        <v>#N/A</v>
      </c>
      <c r="U20" s="500" t="e">
        <f ca="1">+IF(AND(ISNUMBER(OFFSET('Water Data'!$I$9,0,10*ROW('Water Data'!I14))),'Data Summary'!CJ20="Yes"),OFFSET('Water Data'!$I$9,0,10*ROW('Water Data'!I14)),NA())</f>
        <v>#N/A</v>
      </c>
      <c r="V20" s="501" t="e">
        <f ca="1">+IF(AND(ISNUMBER(OFFSET('Sanitation Data'!$D$4,0,10*ROW('Sanitation Data'!D14))),'Data Summary'!CK20="Yes"),100-OFFSET('Sanitation Data'!$D$4,0,10*ROW('Sanitation Data'!D14)),NA())</f>
        <v>#N/A</v>
      </c>
      <c r="W20" s="501" t="e">
        <f ca="1">+IF(AND(ISNUMBER(OFFSET('Sanitation Data'!$D$6,0,10*ROW('Sanitation Data'!D14))),'Data Summary'!CL20="Yes"),OFFSET('Sanitation Data'!$D$6,0,10*ROW('Sanitation Data'!D14)),NA())</f>
        <v>#N/A</v>
      </c>
      <c r="X20" s="501" t="e">
        <f ca="1">+IF(AND(ISNUMBER(OFFSET('Sanitation Data'!$D$10,0,10*ROW('Sanitation Data'!D14))),'Data Summary'!CM20="Yes"),OFFSET('Sanitation Data'!$D$10,0,10*ROW('Sanitation Data'!D14)),NA())</f>
        <v>#N/A</v>
      </c>
      <c r="Y20" s="501" t="e">
        <f ca="1">+IF(AND(ISNUMBER(OFFSET('Sanitation Data'!$D$11,0,10*ROW('Sanitation Data'!D14))),'Data Summary'!CN20="Yes"),OFFSET('Sanitation Data'!$D$11,0,10*ROW('Sanitation Data'!D14)),NA())</f>
        <v>#N/A</v>
      </c>
      <c r="Z20" s="501" t="e">
        <f ca="1">+IF(AND(ISNUMBER(OFFSET('Sanitation Data'!$D$12,0,10*ROW('Sanitation Data'!D14))),'Data Summary'!CO20="Yes"),OFFSET('Sanitation Data'!$D$12,0,10*ROW('Sanitation Data'!D14)),NA())</f>
        <v>#N/A</v>
      </c>
      <c r="AA20" s="501" t="e">
        <f ca="1">+IF(AND(ISNUMBER(OFFSET('Sanitation Data'!$E$4,0,10*ROW('Sanitation Data'!E14))),'Data Summary'!CP20="Yes"),100-OFFSET('Sanitation Data'!$E$4,0,10*ROW('Sanitation Data'!E14)),NA())</f>
        <v>#N/A</v>
      </c>
      <c r="AB20" s="501" t="e">
        <f ca="1">+IF(AND(ISNUMBER(OFFSET('Sanitation Data'!$E$6,0,10*ROW('Sanitation Data'!E14))),'Data Summary'!CQ20="Yes"),OFFSET('Sanitation Data'!$E$6,0,10*ROW('Sanitation Data'!E14)),NA())</f>
        <v>#N/A</v>
      </c>
      <c r="AC20" s="501" t="e">
        <f ca="1">+IF(AND(ISNUMBER(OFFSET('Sanitation Data'!$E$10,0,10*ROW('Sanitation Data'!E14))),'Data Summary'!CR20="Yes"),OFFSET('Sanitation Data'!$E$10,0,10*ROW('Sanitation Data'!E14)),NA())</f>
        <v>#N/A</v>
      </c>
      <c r="AD20" s="501" t="e">
        <f ca="1">+IF(AND(ISNUMBER(OFFSET('Sanitation Data'!$E$11,0,10*ROW('Sanitation Data'!E14))),'Data Summary'!CS20="Yes"),OFFSET('Sanitation Data'!$E$11,0,10*ROW('Sanitation Data'!E14)),NA())</f>
        <v>#N/A</v>
      </c>
      <c r="AE20" s="501" t="e">
        <f ca="1">+IF(AND(ISNUMBER(OFFSET('Sanitation Data'!$E$12,0,10*ROW('Sanitation Data'!E14))),'Data Summary'!CT20="Yes"),OFFSET('Sanitation Data'!$E$12,0,10*ROW('Sanitation Data'!E14)),NA())</f>
        <v>#N/A</v>
      </c>
      <c r="AF20" s="501" t="e">
        <f ca="1">+IF(AND(ISNUMBER(OFFSET('Sanitation Data'!$F$4,0,10*ROW('Sanitation Data'!F14))),'Data Summary'!CU20="Yes"),100-OFFSET('Sanitation Data'!$F$4,0,10*ROW('Sanitation Data'!F14)),NA())</f>
        <v>#N/A</v>
      </c>
      <c r="AG20" s="501" t="e">
        <f ca="1">+IF(AND(ISNUMBER(OFFSET('Sanitation Data'!$F$6,0,10*ROW('Sanitation Data'!F14))),'Data Summary'!CV20="Yes"),OFFSET('Sanitation Data'!$F$6,0,10*ROW('Sanitation Data'!F14)),NA())</f>
        <v>#N/A</v>
      </c>
      <c r="AH20" s="501" t="e">
        <f ca="1">+IF(AND(ISNUMBER(OFFSET('Sanitation Data'!$F$10,0,10*ROW('Sanitation Data'!F14))),'Data Summary'!CW20="Yes"),OFFSET('Sanitation Data'!$F$10,0,10*ROW('Sanitation Data'!F14)),NA())</f>
        <v>#N/A</v>
      </c>
      <c r="AI20" s="501" t="e">
        <f ca="1">+IF(AND(ISNUMBER(OFFSET('Sanitation Data'!$F$11,0,10*ROW('Sanitation Data'!F14))),'Data Summary'!CX20="Yes"),OFFSET('Sanitation Data'!$F$11,0,10*ROW('Sanitation Data'!F14)),NA())</f>
        <v>#N/A</v>
      </c>
      <c r="AJ20" s="501" t="e">
        <f ca="1">+IF(AND(ISNUMBER(OFFSET('Sanitation Data'!$F$12,0,10*ROW('Sanitation Data'!F14))),'Data Summary'!CY20="Yes"),OFFSET('Sanitation Data'!$F$12,0,10*ROW('Sanitation Data'!F14)),NA())</f>
        <v>#N/A</v>
      </c>
      <c r="AK20" s="501" t="e">
        <f ca="1">+IF(AND(ISNUMBER(OFFSET('Sanitation Data'!$G$4,0,10*ROW('Sanitation Data'!G14))),'Data Summary'!CZ20="Yes"),100-OFFSET('Sanitation Data'!$G$4,0,10*ROW('Sanitation Data'!G14)),NA())</f>
        <v>#N/A</v>
      </c>
      <c r="AL20" s="501" t="e">
        <f ca="1">+IF(AND(ISNUMBER(OFFSET('Sanitation Data'!$G$6,0,10*ROW('Sanitation Data'!G14))),'Data Summary'!DA20="Yes"),OFFSET('Sanitation Data'!$G$6,0,10*ROW('Sanitation Data'!G14)),NA())</f>
        <v>#N/A</v>
      </c>
      <c r="AM20" s="501" t="e">
        <f ca="1">+IF(AND(ISNUMBER(OFFSET('Sanitation Data'!$G$10,0,10*ROW('Sanitation Data'!G14))),'Data Summary'!DB20="Yes"),OFFSET('Sanitation Data'!$G$10,0,10*ROW('Sanitation Data'!G14)),NA())</f>
        <v>#N/A</v>
      </c>
      <c r="AN20" s="501" t="e">
        <f ca="1">+IF(AND(ISNUMBER(OFFSET('Sanitation Data'!$G$11,0,10*ROW('Sanitation Data'!G14))),'Data Summary'!DC20="Yes"),OFFSET('Sanitation Data'!$G$11,0,10*ROW('Sanitation Data'!G14)),NA())</f>
        <v>#N/A</v>
      </c>
      <c r="AO20" s="501" t="e">
        <f ca="1">+IF(AND(ISNUMBER(OFFSET('Sanitation Data'!$G$12,0,10*ROW('Sanitation Data'!G14))),'Data Summary'!DD20="Yes"),OFFSET('Sanitation Data'!$G$12,0,10*ROW('Sanitation Data'!G14)),NA())</f>
        <v>#N/A</v>
      </c>
      <c r="AP20" s="501" t="e">
        <f ca="1">+IF(AND(ISNUMBER(OFFSET('Sanitation Data'!$H$4,0,10*ROW('Sanitation Data'!H14))),'Data Summary'!DE20="Yes"),100-OFFSET('Sanitation Data'!$H$4,0,10*ROW('Sanitation Data'!H14)),NA())</f>
        <v>#N/A</v>
      </c>
      <c r="AQ20" s="501" t="e">
        <f ca="1">+IF(AND(ISNUMBER(OFFSET('Sanitation Data'!$H$6,0,10*ROW('Sanitation Data'!H14))),'Data Summary'!DF20="Yes"),OFFSET('Sanitation Data'!$H$6,0,10*ROW('Sanitation Data'!H14)),NA())</f>
        <v>#N/A</v>
      </c>
      <c r="AR20" s="501" t="e">
        <f ca="1">+IF(AND(ISNUMBER(OFFSET('Sanitation Data'!$H$10,0,10*ROW('Sanitation Data'!H14))),'Data Summary'!DG20="Yes"),OFFSET('Sanitation Data'!$H$10,0,10*ROW('Sanitation Data'!H14)),NA())</f>
        <v>#N/A</v>
      </c>
      <c r="AS20" s="501" t="e">
        <f ca="1">+IF(AND(ISNUMBER(OFFSET('Sanitation Data'!$H$11,0,10*ROW('Sanitation Data'!H14))),'Data Summary'!DH20="Yes"),OFFSET('Sanitation Data'!$H$11,0,10*ROW('Sanitation Data'!H14)),NA())</f>
        <v>#N/A</v>
      </c>
      <c r="AT20" s="501" t="e">
        <f ca="1">+IF(AND(ISNUMBER(OFFSET('Sanitation Data'!$H$12,0,10*ROW('Sanitation Data'!H14))),'Data Summary'!DI20="Yes"),OFFSET('Sanitation Data'!$H$12,0,10*ROW('Sanitation Data'!H14)),NA())</f>
        <v>#N/A</v>
      </c>
      <c r="AU20" s="501" t="e">
        <f ca="1">+IF(AND(ISNUMBER(OFFSET('Sanitation Data'!$I$4,0,10*ROW('Sanitation Data'!I14))),'Data Summary'!DJ20="Yes"),100-OFFSET('Sanitation Data'!$I$4,0,10*ROW('Sanitation Data'!I14)),NA())</f>
        <v>#N/A</v>
      </c>
      <c r="AV20" s="501" t="e">
        <f ca="1">+IF(AND(ISNUMBER(OFFSET('Sanitation Data'!$I$6,0,10*ROW('Sanitation Data'!I14))),'Data Summary'!DK20="Yes"),OFFSET('Sanitation Data'!$I$6,0,10*ROW('Sanitation Data'!I14)),NA())</f>
        <v>#N/A</v>
      </c>
      <c r="AW20" s="501" t="e">
        <f ca="1">+IF(AND(ISNUMBER(OFFSET('Sanitation Data'!$I$10,0,10*ROW('Sanitation Data'!I14))),'Data Summary'!DL20="Yes"),OFFSET('Sanitation Data'!$I$10,0,10*ROW('Sanitation Data'!I14)),NA())</f>
        <v>#N/A</v>
      </c>
      <c r="AX20" s="501" t="e">
        <f ca="1">+IF(AND(ISNUMBER(OFFSET('Sanitation Data'!$I$11,0,10*ROW('Sanitation Data'!I14))),'Data Summary'!DM20="Yes"),OFFSET('Sanitation Data'!$I$11,0,10*ROW('Sanitation Data'!I14)),NA())</f>
        <v>#N/A</v>
      </c>
      <c r="AY20" s="501" t="e">
        <f ca="1">+IF(AND(ISNUMBER(OFFSET('Sanitation Data'!$I$12,0,10*ROW('Sanitation Data'!I14))),'Data Summary'!DN20="Yes"),OFFSET('Sanitation Data'!$I$12,0,10*ROW('Sanitation Data'!I14)),NA())</f>
        <v>#N/A</v>
      </c>
      <c r="AZ20" s="502" t="e">
        <f ca="1">+IF(AND(ISNUMBER(OFFSET('Hygiene Data'!$D$5,0,10*ROW('Hygiene Data'!D14))),'Data Summary'!DO20="Yes"),OFFSET('Hygiene Data'!$D$5,0,10*ROW('Hygiene Data'!D14)),NA())</f>
        <v>#N/A</v>
      </c>
      <c r="BA20" s="502" t="e">
        <f ca="1">+IF(AND(ISNUMBER(OFFSET('Hygiene Data'!$D$7,0,10*ROW('Hygiene Data'!D14))),'Data Summary'!DP20="Yes"),OFFSET('Hygiene Data'!$D$7,0,10*ROW('Hygiene Data'!D14)),NA())</f>
        <v>#N/A</v>
      </c>
      <c r="BB20" s="502" t="e">
        <f ca="1">+IF(AND(ISNUMBER(OFFSET('Hygiene Data'!$D$9,0,10*ROW('Hygiene Data'!D14))),'Data Summary'!DQ20="Yes"),OFFSET('Hygiene Data'!$D$9,0,10*ROW('Hygiene Data'!D14)),NA())</f>
        <v>#N/A</v>
      </c>
      <c r="BC20" s="502" t="e">
        <f ca="1">+IF(AND(ISNUMBER(OFFSET('Hygiene Data'!$E$5,0,10*ROW('Hygiene Data'!E14))),'Data Summary'!DR20="Yes"),OFFSET('Hygiene Data'!$E$5,0,10*ROW('Hygiene Data'!E14)),NA())</f>
        <v>#N/A</v>
      </c>
      <c r="BD20" s="502" t="e">
        <f ca="1">+IF(AND(ISNUMBER(OFFSET('Hygiene Data'!$E$7,0,10*ROW('Hygiene Data'!E14))),'Data Summary'!DS20="Yes"),OFFSET('Hygiene Data'!$E$7,0,10*ROW('Hygiene Data'!E14)),NA())</f>
        <v>#N/A</v>
      </c>
      <c r="BE20" s="502" t="e">
        <f ca="1">+IF(AND(ISNUMBER(OFFSET('Hygiene Data'!$E$9,0,10*ROW('Hygiene Data'!E14))),'Data Summary'!DT20="Yes"),OFFSET('Hygiene Data'!$E$9,0,10*ROW('Hygiene Data'!E14)),NA())</f>
        <v>#N/A</v>
      </c>
      <c r="BF20" s="502" t="e">
        <f ca="1">+IF(AND(ISNUMBER(OFFSET('Hygiene Data'!$F$5,0,10*ROW('Hygiene Data'!F14))),'Data Summary'!DU20="Yes"),OFFSET('Hygiene Data'!$F$5,0,10*ROW('Hygiene Data'!F14)),NA())</f>
        <v>#N/A</v>
      </c>
      <c r="BG20" s="502" t="e">
        <f ca="1">+IF(AND(ISNUMBER(OFFSET('Hygiene Data'!$F$7,0,10*ROW('Hygiene Data'!F14))),'Data Summary'!DV20="Yes"),OFFSET('Hygiene Data'!$F$7,0,10*ROW('Hygiene Data'!F14)),NA())</f>
        <v>#N/A</v>
      </c>
      <c r="BH20" s="502" t="e">
        <f ca="1">+IF(AND(ISNUMBER(OFFSET('Hygiene Data'!$F$9,0,10*ROW('Hygiene Data'!F14))),'Data Summary'!DW20="Yes"),OFFSET('Hygiene Data'!$F$9,0,10*ROW('Hygiene Data'!F14)),NA())</f>
        <v>#N/A</v>
      </c>
      <c r="BI20" s="502" t="e">
        <f ca="1">+IF(AND(ISNUMBER(OFFSET('Hygiene Data'!$G$5,0,10*ROW('Hygiene Data'!G14))),'Data Summary'!DX20="Yes"),OFFSET('Hygiene Data'!$G$5,0,10*ROW('Hygiene Data'!G14)),NA())</f>
        <v>#N/A</v>
      </c>
      <c r="BJ20" s="502" t="e">
        <f ca="1">+IF(AND(ISNUMBER(OFFSET('Hygiene Data'!$G$7,0,10*ROW('Hygiene Data'!G14))),'Data Summary'!DY20="Yes"),OFFSET('Hygiene Data'!$G$7,0,10*ROW('Hygiene Data'!G14)),NA())</f>
        <v>#N/A</v>
      </c>
      <c r="BK20" s="502" t="e">
        <f ca="1">+IF(AND(ISNUMBER(OFFSET('Hygiene Data'!$G$9,0,10*ROW('Hygiene Data'!G14))),'Data Summary'!DZ20="Yes"),OFFSET('Hygiene Data'!$G$9,0,10*ROW('Hygiene Data'!G14)),NA())</f>
        <v>#N/A</v>
      </c>
      <c r="BL20" s="502" t="e">
        <f ca="1">+IF(AND(ISNUMBER(OFFSET('Hygiene Data'!$H$5,0,10*ROW('Hygiene Data'!H14))),'Data Summary'!EA20="Yes"),OFFSET('Hygiene Data'!$H$5,0,10*ROW('Hygiene Data'!H14)),NA())</f>
        <v>#N/A</v>
      </c>
      <c r="BM20" s="502" t="e">
        <f ca="1">+IF(AND(ISNUMBER(OFFSET('Hygiene Data'!$H$7,0,10*ROW('Hygiene Data'!H14))),'Data Summary'!EB20="Yes"),OFFSET('Hygiene Data'!$H$7,0,10*ROW('Hygiene Data'!H14)),NA())</f>
        <v>#N/A</v>
      </c>
      <c r="BN20" s="502" t="e">
        <f ca="1">+IF(AND(ISNUMBER(OFFSET('Hygiene Data'!$H$9,0,10*ROW('Hygiene Data'!H14))),'Data Summary'!EC20="Yes"),OFFSET('Hygiene Data'!$H$9,0,10*ROW('Hygiene Data'!H14)),NA())</f>
        <v>#N/A</v>
      </c>
      <c r="BO20" s="502" t="e">
        <f ca="1">+IF(AND(ISNUMBER(OFFSET('Hygiene Data'!$I$5,0,10*ROW('Hygiene Data'!I14))),'Data Summary'!ED20="Yes"),OFFSET('Hygiene Data'!$I$5,0,10*ROW('Hygiene Data'!I14)),NA())</f>
        <v>#N/A</v>
      </c>
      <c r="BP20" s="502" t="e">
        <f ca="1">+IF(AND(ISNUMBER(OFFSET('Hygiene Data'!$I$7,0,10*ROW('Hygiene Data'!I14))),'Data Summary'!EE20="Yes"),OFFSET('Hygiene Data'!$I$7,0,10*ROW('Hygiene Data'!I14)),NA())</f>
        <v>#N/A</v>
      </c>
      <c r="BQ20" s="502" t="e">
        <f ca="1">+IF(AND(ISNUMBER(OFFSET('Hygiene Data'!$I$9,0,10*ROW('Hygiene Data'!I14))),'Data Summary'!EF20="Yes"),OFFSET('Hygiene Data'!$I$9,0,10*ROW('Hygiene Data'!I14)),NA())</f>
        <v>#N/A</v>
      </c>
    </row>
    <row r="21" spans="1:69" x14ac:dyDescent="0.25">
      <c r="A21" s="498" t="e">
        <f ca="1">+RIGHT('Data Summary'!A21,LEN('Data Summary'!A21)-9)</f>
        <v>#VALUE!</v>
      </c>
      <c r="B21" s="472" t="str">
        <f ca="1">+IF(ISTEXT('Data Summary'!B21),'Data Summary'!B21,"")</f>
        <v/>
      </c>
      <c r="C21" s="499" t="e">
        <f ca="1">+VALUE('Data Summary'!C21)</f>
        <v>#VALUE!</v>
      </c>
      <c r="D21" s="500" t="e">
        <f ca="1">+IF(AND(ISNUMBER(OFFSET('Water Data'!$D$4,0,10*ROW('Water Data'!D15))),'Data Summary'!BS21="Yes"),100-OFFSET('Water Data'!$D$4,0,10*ROW('Water Data'!D15)),NA())</f>
        <v>#N/A</v>
      </c>
      <c r="E21" s="500" t="e">
        <f ca="1">+IF(AND(ISNUMBER(OFFSET('Water Data'!$D$6,0,10*ROW('Water Data'!D15))),'Data Summary'!BT21="Yes"),OFFSET('Water Data'!$D$6,0,10*ROW('Water Data'!D15)),NA())</f>
        <v>#N/A</v>
      </c>
      <c r="F21" s="500" t="e">
        <f ca="1">+IF(AND(ISNUMBER(OFFSET('Water Data'!$D$9,0,10*ROW('Water Data'!D15))),'Data Summary'!BU21="Yes"),OFFSET('Water Data'!$D$9,0,10*ROW('Water Data'!D15)),NA())</f>
        <v>#N/A</v>
      </c>
      <c r="G21" s="500" t="e">
        <f ca="1">+IF(AND(ISNUMBER(OFFSET('Water Data'!$E$4,0,10*ROW('Water Data'!E15))),'Data Summary'!BV21="Yes"),100-OFFSET('Water Data'!$E$4,0,10*ROW('Water Data'!E15)),NA())</f>
        <v>#N/A</v>
      </c>
      <c r="H21" s="500" t="e">
        <f ca="1">+IF(AND(ISNUMBER(OFFSET('Water Data'!$E$6,0,10*ROW('Water Data'!E15))),'Data Summary'!BW21="Yes"),OFFSET('Water Data'!$E$6,0,10*ROW('Water Data'!E15)),NA())</f>
        <v>#N/A</v>
      </c>
      <c r="I21" s="500" t="e">
        <f ca="1">+IF(AND(ISNUMBER(OFFSET('Water Data'!$E$9,0,10*ROW('Water Data'!E15))),'Data Summary'!BX21="Yes"),OFFSET('Water Data'!$E$9,0,10*ROW('Water Data'!E15)),NA())</f>
        <v>#N/A</v>
      </c>
      <c r="J21" s="500" t="e">
        <f ca="1">+IF(AND(ISNUMBER(OFFSET('Water Data'!$F$4,0,10*ROW('Water Data'!F15))),'Data Summary'!BY21="Yes"),100-OFFSET('Water Data'!$F$4,0,10*ROW('Water Data'!F15)),NA())</f>
        <v>#N/A</v>
      </c>
      <c r="K21" s="500" t="e">
        <f ca="1">+IF(AND(ISNUMBER(OFFSET('Water Data'!$F$6,0,10*ROW('Water Data'!F15))),'Data Summary'!BZ21="Yes"),OFFSET('Water Data'!$F$6,0,10*ROW('Water Data'!F15)),NA())</f>
        <v>#N/A</v>
      </c>
      <c r="L21" s="500" t="e">
        <f ca="1">+IF(AND(ISNUMBER(OFFSET('Water Data'!$F$9,0,10*ROW('Water Data'!F15))),'Data Summary'!CA21="Yes"),OFFSET('Water Data'!$F$9,0,10*ROW('Water Data'!F15)),NA())</f>
        <v>#N/A</v>
      </c>
      <c r="M21" s="500" t="e">
        <f ca="1">+IF(AND(ISNUMBER(OFFSET('Water Data'!$G$4,0,10*ROW('Water Data'!G15))),'Data Summary'!CB21="Yes"),100-OFFSET('Water Data'!$G$4,0,10*ROW('Water Data'!G15)),NA())</f>
        <v>#N/A</v>
      </c>
      <c r="N21" s="500" t="e">
        <f ca="1">+IF(AND(ISNUMBER(OFFSET('Water Data'!$G$6,0,10*ROW('Water Data'!G15))),'Data Summary'!CC21="Yes"),OFFSET('Water Data'!$G$6,0,10*ROW('Water Data'!G15)),NA())</f>
        <v>#N/A</v>
      </c>
      <c r="O21" s="500" t="e">
        <f ca="1">+IF(AND(ISNUMBER(OFFSET('Water Data'!$G$9,0,10*ROW('Water Data'!G15))),'Data Summary'!CD21="Yes"),OFFSET('Water Data'!$G$9,0,10*ROW('Water Data'!G15)),NA())</f>
        <v>#N/A</v>
      </c>
      <c r="P21" s="500" t="e">
        <f ca="1">+IF(AND(ISNUMBER(OFFSET('Water Data'!$H$4,0,10*ROW('Water Data'!H15))),'Data Summary'!CE21="Yes"),100-OFFSET('Water Data'!$H$4,0,10*ROW('Water Data'!H15)),NA())</f>
        <v>#N/A</v>
      </c>
      <c r="Q21" s="500" t="e">
        <f ca="1">+IF(AND(ISNUMBER(OFFSET('Water Data'!$H$6,0,10*ROW('Water Data'!H15))),'Data Summary'!CF21="Yes"),OFFSET('Water Data'!$H$6,0,10*ROW('Water Data'!H15)),NA())</f>
        <v>#N/A</v>
      </c>
      <c r="R21" s="500" t="e">
        <f ca="1">+IF(AND(ISNUMBER(OFFSET('Water Data'!$H$9,0,10*ROW('Water Data'!H15))),'Data Summary'!CG21="Yes"),OFFSET('Water Data'!$H$9,0,10*ROW('Water Data'!H15)),NA())</f>
        <v>#N/A</v>
      </c>
      <c r="S21" s="500" t="e">
        <f ca="1">+IF(AND(ISNUMBER(OFFSET('Water Data'!$I$4,0,10*ROW('Water Data'!I15))),'Data Summary'!CH21="Yes"),100-OFFSET('Water Data'!$I$4,0,10*ROW('Water Data'!I15)),NA())</f>
        <v>#N/A</v>
      </c>
      <c r="T21" s="500" t="e">
        <f ca="1">+IF(AND(ISNUMBER(OFFSET('Water Data'!$I$6,0,10*ROW('Water Data'!I15))),'Data Summary'!CI21="Yes"),OFFSET('Water Data'!$I$6,0,10*ROW('Water Data'!I15)),NA())</f>
        <v>#N/A</v>
      </c>
      <c r="U21" s="500" t="e">
        <f ca="1">+IF(AND(ISNUMBER(OFFSET('Water Data'!$I$9,0,10*ROW('Water Data'!I15))),'Data Summary'!CJ21="Yes"),OFFSET('Water Data'!$I$9,0,10*ROW('Water Data'!I15)),NA())</f>
        <v>#N/A</v>
      </c>
      <c r="V21" s="501" t="e">
        <f ca="1">+IF(AND(ISNUMBER(OFFSET('Sanitation Data'!$D$4,0,10*ROW('Sanitation Data'!D15))),'Data Summary'!CK21="Yes"),100-OFFSET('Sanitation Data'!$D$4,0,10*ROW('Sanitation Data'!D15)),NA())</f>
        <v>#N/A</v>
      </c>
      <c r="W21" s="501" t="e">
        <f ca="1">+IF(AND(ISNUMBER(OFFSET('Sanitation Data'!$D$6,0,10*ROW('Sanitation Data'!D15))),'Data Summary'!CL21="Yes"),OFFSET('Sanitation Data'!$D$6,0,10*ROW('Sanitation Data'!D15)),NA())</f>
        <v>#N/A</v>
      </c>
      <c r="X21" s="501" t="e">
        <f ca="1">+IF(AND(ISNUMBER(OFFSET('Sanitation Data'!$D$10,0,10*ROW('Sanitation Data'!D15))),'Data Summary'!CM21="Yes"),OFFSET('Sanitation Data'!$D$10,0,10*ROW('Sanitation Data'!D15)),NA())</f>
        <v>#N/A</v>
      </c>
      <c r="Y21" s="501" t="e">
        <f ca="1">+IF(AND(ISNUMBER(OFFSET('Sanitation Data'!$D$11,0,10*ROW('Sanitation Data'!D15))),'Data Summary'!CN21="Yes"),OFFSET('Sanitation Data'!$D$11,0,10*ROW('Sanitation Data'!D15)),NA())</f>
        <v>#N/A</v>
      </c>
      <c r="Z21" s="501" t="e">
        <f ca="1">+IF(AND(ISNUMBER(OFFSET('Sanitation Data'!$D$12,0,10*ROW('Sanitation Data'!D15))),'Data Summary'!CO21="Yes"),OFFSET('Sanitation Data'!$D$12,0,10*ROW('Sanitation Data'!D15)),NA())</f>
        <v>#N/A</v>
      </c>
      <c r="AA21" s="501" t="e">
        <f ca="1">+IF(AND(ISNUMBER(OFFSET('Sanitation Data'!$E$4,0,10*ROW('Sanitation Data'!E15))),'Data Summary'!CP21="Yes"),100-OFFSET('Sanitation Data'!$E$4,0,10*ROW('Sanitation Data'!E15)),NA())</f>
        <v>#N/A</v>
      </c>
      <c r="AB21" s="501" t="e">
        <f ca="1">+IF(AND(ISNUMBER(OFFSET('Sanitation Data'!$E$6,0,10*ROW('Sanitation Data'!E15))),'Data Summary'!CQ21="Yes"),OFFSET('Sanitation Data'!$E$6,0,10*ROW('Sanitation Data'!E15)),NA())</f>
        <v>#N/A</v>
      </c>
      <c r="AC21" s="501" t="e">
        <f ca="1">+IF(AND(ISNUMBER(OFFSET('Sanitation Data'!$E$10,0,10*ROW('Sanitation Data'!E15))),'Data Summary'!CR21="Yes"),OFFSET('Sanitation Data'!$E$10,0,10*ROW('Sanitation Data'!E15)),NA())</f>
        <v>#N/A</v>
      </c>
      <c r="AD21" s="501" t="e">
        <f ca="1">+IF(AND(ISNUMBER(OFFSET('Sanitation Data'!$E$11,0,10*ROW('Sanitation Data'!E15))),'Data Summary'!CS21="Yes"),OFFSET('Sanitation Data'!$E$11,0,10*ROW('Sanitation Data'!E15)),NA())</f>
        <v>#N/A</v>
      </c>
      <c r="AE21" s="501" t="e">
        <f ca="1">+IF(AND(ISNUMBER(OFFSET('Sanitation Data'!$E$12,0,10*ROW('Sanitation Data'!E15))),'Data Summary'!CT21="Yes"),OFFSET('Sanitation Data'!$E$12,0,10*ROW('Sanitation Data'!E15)),NA())</f>
        <v>#N/A</v>
      </c>
      <c r="AF21" s="501" t="e">
        <f ca="1">+IF(AND(ISNUMBER(OFFSET('Sanitation Data'!$F$4,0,10*ROW('Sanitation Data'!F15))),'Data Summary'!CU21="Yes"),100-OFFSET('Sanitation Data'!$F$4,0,10*ROW('Sanitation Data'!F15)),NA())</f>
        <v>#N/A</v>
      </c>
      <c r="AG21" s="501" t="e">
        <f ca="1">+IF(AND(ISNUMBER(OFFSET('Sanitation Data'!$F$6,0,10*ROW('Sanitation Data'!F15))),'Data Summary'!CV21="Yes"),OFFSET('Sanitation Data'!$F$6,0,10*ROW('Sanitation Data'!F15)),NA())</f>
        <v>#N/A</v>
      </c>
      <c r="AH21" s="501" t="e">
        <f ca="1">+IF(AND(ISNUMBER(OFFSET('Sanitation Data'!$F$10,0,10*ROW('Sanitation Data'!F15))),'Data Summary'!CW21="Yes"),OFFSET('Sanitation Data'!$F$10,0,10*ROW('Sanitation Data'!F15)),NA())</f>
        <v>#N/A</v>
      </c>
      <c r="AI21" s="501" t="e">
        <f ca="1">+IF(AND(ISNUMBER(OFFSET('Sanitation Data'!$F$11,0,10*ROW('Sanitation Data'!F15))),'Data Summary'!CX21="Yes"),OFFSET('Sanitation Data'!$F$11,0,10*ROW('Sanitation Data'!F15)),NA())</f>
        <v>#N/A</v>
      </c>
      <c r="AJ21" s="501" t="e">
        <f ca="1">+IF(AND(ISNUMBER(OFFSET('Sanitation Data'!$F$12,0,10*ROW('Sanitation Data'!F15))),'Data Summary'!CY21="Yes"),OFFSET('Sanitation Data'!$F$12,0,10*ROW('Sanitation Data'!F15)),NA())</f>
        <v>#N/A</v>
      </c>
      <c r="AK21" s="501" t="e">
        <f ca="1">+IF(AND(ISNUMBER(OFFSET('Sanitation Data'!$G$4,0,10*ROW('Sanitation Data'!G15))),'Data Summary'!CZ21="Yes"),100-OFFSET('Sanitation Data'!$G$4,0,10*ROW('Sanitation Data'!G15)),NA())</f>
        <v>#N/A</v>
      </c>
      <c r="AL21" s="501" t="e">
        <f ca="1">+IF(AND(ISNUMBER(OFFSET('Sanitation Data'!$G$6,0,10*ROW('Sanitation Data'!G15))),'Data Summary'!DA21="Yes"),OFFSET('Sanitation Data'!$G$6,0,10*ROW('Sanitation Data'!G15)),NA())</f>
        <v>#N/A</v>
      </c>
      <c r="AM21" s="501" t="e">
        <f ca="1">+IF(AND(ISNUMBER(OFFSET('Sanitation Data'!$G$10,0,10*ROW('Sanitation Data'!G15))),'Data Summary'!DB21="Yes"),OFFSET('Sanitation Data'!$G$10,0,10*ROW('Sanitation Data'!G15)),NA())</f>
        <v>#N/A</v>
      </c>
      <c r="AN21" s="501" t="e">
        <f ca="1">+IF(AND(ISNUMBER(OFFSET('Sanitation Data'!$G$11,0,10*ROW('Sanitation Data'!G15))),'Data Summary'!DC21="Yes"),OFFSET('Sanitation Data'!$G$11,0,10*ROW('Sanitation Data'!G15)),NA())</f>
        <v>#N/A</v>
      </c>
      <c r="AO21" s="501" t="e">
        <f ca="1">+IF(AND(ISNUMBER(OFFSET('Sanitation Data'!$G$12,0,10*ROW('Sanitation Data'!G15))),'Data Summary'!DD21="Yes"),OFFSET('Sanitation Data'!$G$12,0,10*ROW('Sanitation Data'!G15)),NA())</f>
        <v>#N/A</v>
      </c>
      <c r="AP21" s="501" t="e">
        <f ca="1">+IF(AND(ISNUMBER(OFFSET('Sanitation Data'!$H$4,0,10*ROW('Sanitation Data'!H15))),'Data Summary'!DE21="Yes"),100-OFFSET('Sanitation Data'!$H$4,0,10*ROW('Sanitation Data'!H15)),NA())</f>
        <v>#N/A</v>
      </c>
      <c r="AQ21" s="501" t="e">
        <f ca="1">+IF(AND(ISNUMBER(OFFSET('Sanitation Data'!$H$6,0,10*ROW('Sanitation Data'!H15))),'Data Summary'!DF21="Yes"),OFFSET('Sanitation Data'!$H$6,0,10*ROW('Sanitation Data'!H15)),NA())</f>
        <v>#N/A</v>
      </c>
      <c r="AR21" s="501" t="e">
        <f ca="1">+IF(AND(ISNUMBER(OFFSET('Sanitation Data'!$H$10,0,10*ROW('Sanitation Data'!H15))),'Data Summary'!DG21="Yes"),OFFSET('Sanitation Data'!$H$10,0,10*ROW('Sanitation Data'!H15)),NA())</f>
        <v>#N/A</v>
      </c>
      <c r="AS21" s="501" t="e">
        <f ca="1">+IF(AND(ISNUMBER(OFFSET('Sanitation Data'!$H$11,0,10*ROW('Sanitation Data'!H15))),'Data Summary'!DH21="Yes"),OFFSET('Sanitation Data'!$H$11,0,10*ROW('Sanitation Data'!H15)),NA())</f>
        <v>#N/A</v>
      </c>
      <c r="AT21" s="501" t="e">
        <f ca="1">+IF(AND(ISNUMBER(OFFSET('Sanitation Data'!$H$12,0,10*ROW('Sanitation Data'!H15))),'Data Summary'!DI21="Yes"),OFFSET('Sanitation Data'!$H$12,0,10*ROW('Sanitation Data'!H15)),NA())</f>
        <v>#N/A</v>
      </c>
      <c r="AU21" s="501" t="e">
        <f ca="1">+IF(AND(ISNUMBER(OFFSET('Sanitation Data'!$I$4,0,10*ROW('Sanitation Data'!I15))),'Data Summary'!DJ21="Yes"),100-OFFSET('Sanitation Data'!$I$4,0,10*ROW('Sanitation Data'!I15)),NA())</f>
        <v>#N/A</v>
      </c>
      <c r="AV21" s="501" t="e">
        <f ca="1">+IF(AND(ISNUMBER(OFFSET('Sanitation Data'!$I$6,0,10*ROW('Sanitation Data'!I15))),'Data Summary'!DK21="Yes"),OFFSET('Sanitation Data'!$I$6,0,10*ROW('Sanitation Data'!I15)),NA())</f>
        <v>#N/A</v>
      </c>
      <c r="AW21" s="501" t="e">
        <f ca="1">+IF(AND(ISNUMBER(OFFSET('Sanitation Data'!$I$10,0,10*ROW('Sanitation Data'!I15))),'Data Summary'!DL21="Yes"),OFFSET('Sanitation Data'!$I$10,0,10*ROW('Sanitation Data'!I15)),NA())</f>
        <v>#N/A</v>
      </c>
      <c r="AX21" s="501" t="e">
        <f ca="1">+IF(AND(ISNUMBER(OFFSET('Sanitation Data'!$I$11,0,10*ROW('Sanitation Data'!I15))),'Data Summary'!DM21="Yes"),OFFSET('Sanitation Data'!$I$11,0,10*ROW('Sanitation Data'!I15)),NA())</f>
        <v>#N/A</v>
      </c>
      <c r="AY21" s="501" t="e">
        <f ca="1">+IF(AND(ISNUMBER(OFFSET('Sanitation Data'!$I$12,0,10*ROW('Sanitation Data'!I15))),'Data Summary'!DN21="Yes"),OFFSET('Sanitation Data'!$I$12,0,10*ROW('Sanitation Data'!I15)),NA())</f>
        <v>#N/A</v>
      </c>
      <c r="AZ21" s="502" t="e">
        <f ca="1">+IF(AND(ISNUMBER(OFFSET('Hygiene Data'!$D$5,0,10*ROW('Hygiene Data'!D15))),'Data Summary'!DO21="Yes"),OFFSET('Hygiene Data'!$D$5,0,10*ROW('Hygiene Data'!D15)),NA())</f>
        <v>#N/A</v>
      </c>
      <c r="BA21" s="502" t="e">
        <f ca="1">+IF(AND(ISNUMBER(OFFSET('Hygiene Data'!$D$7,0,10*ROW('Hygiene Data'!D15))),'Data Summary'!DP21="Yes"),OFFSET('Hygiene Data'!$D$7,0,10*ROW('Hygiene Data'!D15)),NA())</f>
        <v>#N/A</v>
      </c>
      <c r="BB21" s="502" t="e">
        <f ca="1">+IF(AND(ISNUMBER(OFFSET('Hygiene Data'!$D$9,0,10*ROW('Hygiene Data'!D15))),'Data Summary'!DQ21="Yes"),OFFSET('Hygiene Data'!$D$9,0,10*ROW('Hygiene Data'!D15)),NA())</f>
        <v>#N/A</v>
      </c>
      <c r="BC21" s="502" t="e">
        <f ca="1">+IF(AND(ISNUMBER(OFFSET('Hygiene Data'!$E$5,0,10*ROW('Hygiene Data'!E15))),'Data Summary'!DR21="Yes"),OFFSET('Hygiene Data'!$E$5,0,10*ROW('Hygiene Data'!E15)),NA())</f>
        <v>#N/A</v>
      </c>
      <c r="BD21" s="502" t="e">
        <f ca="1">+IF(AND(ISNUMBER(OFFSET('Hygiene Data'!$E$7,0,10*ROW('Hygiene Data'!E15))),'Data Summary'!DS21="Yes"),OFFSET('Hygiene Data'!$E$7,0,10*ROW('Hygiene Data'!E15)),NA())</f>
        <v>#N/A</v>
      </c>
      <c r="BE21" s="502" t="e">
        <f ca="1">+IF(AND(ISNUMBER(OFFSET('Hygiene Data'!$E$9,0,10*ROW('Hygiene Data'!E15))),'Data Summary'!DT21="Yes"),OFFSET('Hygiene Data'!$E$9,0,10*ROW('Hygiene Data'!E15)),NA())</f>
        <v>#N/A</v>
      </c>
      <c r="BF21" s="502" t="e">
        <f ca="1">+IF(AND(ISNUMBER(OFFSET('Hygiene Data'!$F$5,0,10*ROW('Hygiene Data'!F15))),'Data Summary'!DU21="Yes"),OFFSET('Hygiene Data'!$F$5,0,10*ROW('Hygiene Data'!F15)),NA())</f>
        <v>#N/A</v>
      </c>
      <c r="BG21" s="502" t="e">
        <f ca="1">+IF(AND(ISNUMBER(OFFSET('Hygiene Data'!$F$7,0,10*ROW('Hygiene Data'!F15))),'Data Summary'!DV21="Yes"),OFFSET('Hygiene Data'!$F$7,0,10*ROW('Hygiene Data'!F15)),NA())</f>
        <v>#N/A</v>
      </c>
      <c r="BH21" s="502" t="e">
        <f ca="1">+IF(AND(ISNUMBER(OFFSET('Hygiene Data'!$F$9,0,10*ROW('Hygiene Data'!F15))),'Data Summary'!DW21="Yes"),OFFSET('Hygiene Data'!$F$9,0,10*ROW('Hygiene Data'!F15)),NA())</f>
        <v>#N/A</v>
      </c>
      <c r="BI21" s="502" t="e">
        <f ca="1">+IF(AND(ISNUMBER(OFFSET('Hygiene Data'!$G$5,0,10*ROW('Hygiene Data'!G15))),'Data Summary'!DX21="Yes"),OFFSET('Hygiene Data'!$G$5,0,10*ROW('Hygiene Data'!G15)),NA())</f>
        <v>#N/A</v>
      </c>
      <c r="BJ21" s="502" t="e">
        <f ca="1">+IF(AND(ISNUMBER(OFFSET('Hygiene Data'!$G$7,0,10*ROW('Hygiene Data'!G15))),'Data Summary'!DY21="Yes"),OFFSET('Hygiene Data'!$G$7,0,10*ROW('Hygiene Data'!G15)),NA())</f>
        <v>#N/A</v>
      </c>
      <c r="BK21" s="502" t="e">
        <f ca="1">+IF(AND(ISNUMBER(OFFSET('Hygiene Data'!$G$9,0,10*ROW('Hygiene Data'!G15))),'Data Summary'!DZ21="Yes"),OFFSET('Hygiene Data'!$G$9,0,10*ROW('Hygiene Data'!G15)),NA())</f>
        <v>#N/A</v>
      </c>
      <c r="BL21" s="502" t="e">
        <f ca="1">+IF(AND(ISNUMBER(OFFSET('Hygiene Data'!$H$5,0,10*ROW('Hygiene Data'!H15))),'Data Summary'!EA21="Yes"),OFFSET('Hygiene Data'!$H$5,0,10*ROW('Hygiene Data'!H15)),NA())</f>
        <v>#N/A</v>
      </c>
      <c r="BM21" s="502" t="e">
        <f ca="1">+IF(AND(ISNUMBER(OFFSET('Hygiene Data'!$H$7,0,10*ROW('Hygiene Data'!H15))),'Data Summary'!EB21="Yes"),OFFSET('Hygiene Data'!$H$7,0,10*ROW('Hygiene Data'!H15)),NA())</f>
        <v>#N/A</v>
      </c>
      <c r="BN21" s="502" t="e">
        <f ca="1">+IF(AND(ISNUMBER(OFFSET('Hygiene Data'!$H$9,0,10*ROW('Hygiene Data'!H15))),'Data Summary'!EC21="Yes"),OFFSET('Hygiene Data'!$H$9,0,10*ROW('Hygiene Data'!H15)),NA())</f>
        <v>#N/A</v>
      </c>
      <c r="BO21" s="502" t="e">
        <f ca="1">+IF(AND(ISNUMBER(OFFSET('Hygiene Data'!$I$5,0,10*ROW('Hygiene Data'!I15))),'Data Summary'!ED21="Yes"),OFFSET('Hygiene Data'!$I$5,0,10*ROW('Hygiene Data'!I15)),NA())</f>
        <v>#N/A</v>
      </c>
      <c r="BP21" s="502" t="e">
        <f ca="1">+IF(AND(ISNUMBER(OFFSET('Hygiene Data'!$I$7,0,10*ROW('Hygiene Data'!I15))),'Data Summary'!EE21="Yes"),OFFSET('Hygiene Data'!$I$7,0,10*ROW('Hygiene Data'!I15)),NA())</f>
        <v>#N/A</v>
      </c>
      <c r="BQ21" s="502" t="e">
        <f ca="1">+IF(AND(ISNUMBER(OFFSET('Hygiene Data'!$I$9,0,10*ROW('Hygiene Data'!I15))),'Data Summary'!EF21="Yes"),OFFSET('Hygiene Data'!$I$9,0,10*ROW('Hygiene Data'!I15)),NA())</f>
        <v>#N/A</v>
      </c>
    </row>
    <row r="22" spans="1:69" x14ac:dyDescent="0.25">
      <c r="A22" s="498" t="e">
        <f ca="1">+RIGHT('Data Summary'!A22,LEN('Data Summary'!A22)-9)</f>
        <v>#VALUE!</v>
      </c>
      <c r="B22" s="472" t="str">
        <f ca="1">+IF(ISTEXT('Data Summary'!B22),'Data Summary'!B22,"")</f>
        <v/>
      </c>
      <c r="C22" s="499" t="e">
        <f ca="1">+VALUE('Data Summary'!C22)</f>
        <v>#VALUE!</v>
      </c>
      <c r="D22" s="500" t="e">
        <f ca="1">+IF(AND(ISNUMBER(OFFSET('Water Data'!$D$4,0,10*ROW('Water Data'!D16))),'Data Summary'!BS22="Yes"),100-OFFSET('Water Data'!$D$4,0,10*ROW('Water Data'!D16)),NA())</f>
        <v>#N/A</v>
      </c>
      <c r="E22" s="500" t="e">
        <f ca="1">+IF(AND(ISNUMBER(OFFSET('Water Data'!$D$6,0,10*ROW('Water Data'!D16))),'Data Summary'!BT22="Yes"),OFFSET('Water Data'!$D$6,0,10*ROW('Water Data'!D16)),NA())</f>
        <v>#N/A</v>
      </c>
      <c r="F22" s="500" t="e">
        <f ca="1">+IF(AND(ISNUMBER(OFFSET('Water Data'!$D$9,0,10*ROW('Water Data'!D16))),'Data Summary'!BU22="Yes"),OFFSET('Water Data'!$D$9,0,10*ROW('Water Data'!D16)),NA())</f>
        <v>#N/A</v>
      </c>
      <c r="G22" s="500" t="e">
        <f ca="1">+IF(AND(ISNUMBER(OFFSET('Water Data'!$E$4,0,10*ROW('Water Data'!E16))),'Data Summary'!BV22="Yes"),100-OFFSET('Water Data'!$E$4,0,10*ROW('Water Data'!E16)),NA())</f>
        <v>#N/A</v>
      </c>
      <c r="H22" s="500" t="e">
        <f ca="1">+IF(AND(ISNUMBER(OFFSET('Water Data'!$E$6,0,10*ROW('Water Data'!E16))),'Data Summary'!BW22="Yes"),OFFSET('Water Data'!$E$6,0,10*ROW('Water Data'!E16)),NA())</f>
        <v>#N/A</v>
      </c>
      <c r="I22" s="500" t="e">
        <f ca="1">+IF(AND(ISNUMBER(OFFSET('Water Data'!$E$9,0,10*ROW('Water Data'!E16))),'Data Summary'!BX22="Yes"),OFFSET('Water Data'!$E$9,0,10*ROW('Water Data'!E16)),NA())</f>
        <v>#N/A</v>
      </c>
      <c r="J22" s="500" t="e">
        <f ca="1">+IF(AND(ISNUMBER(OFFSET('Water Data'!$F$4,0,10*ROW('Water Data'!F16))),'Data Summary'!BY22="Yes"),100-OFFSET('Water Data'!$F$4,0,10*ROW('Water Data'!F16)),NA())</f>
        <v>#N/A</v>
      </c>
      <c r="K22" s="500" t="e">
        <f ca="1">+IF(AND(ISNUMBER(OFFSET('Water Data'!$F$6,0,10*ROW('Water Data'!F16))),'Data Summary'!BZ22="Yes"),OFFSET('Water Data'!$F$6,0,10*ROW('Water Data'!F16)),NA())</f>
        <v>#N/A</v>
      </c>
      <c r="L22" s="500" t="e">
        <f ca="1">+IF(AND(ISNUMBER(OFFSET('Water Data'!$F$9,0,10*ROW('Water Data'!F16))),'Data Summary'!CA22="Yes"),OFFSET('Water Data'!$F$9,0,10*ROW('Water Data'!F16)),NA())</f>
        <v>#N/A</v>
      </c>
      <c r="M22" s="500" t="e">
        <f ca="1">+IF(AND(ISNUMBER(OFFSET('Water Data'!$G$4,0,10*ROW('Water Data'!G16))),'Data Summary'!CB22="Yes"),100-OFFSET('Water Data'!$G$4,0,10*ROW('Water Data'!G16)),NA())</f>
        <v>#N/A</v>
      </c>
      <c r="N22" s="500" t="e">
        <f ca="1">+IF(AND(ISNUMBER(OFFSET('Water Data'!$G$6,0,10*ROW('Water Data'!G16))),'Data Summary'!CC22="Yes"),OFFSET('Water Data'!$G$6,0,10*ROW('Water Data'!G16)),NA())</f>
        <v>#N/A</v>
      </c>
      <c r="O22" s="500" t="e">
        <f ca="1">+IF(AND(ISNUMBER(OFFSET('Water Data'!$G$9,0,10*ROW('Water Data'!G16))),'Data Summary'!CD22="Yes"),OFFSET('Water Data'!$G$9,0,10*ROW('Water Data'!G16)),NA())</f>
        <v>#N/A</v>
      </c>
      <c r="P22" s="500" t="e">
        <f ca="1">+IF(AND(ISNUMBER(OFFSET('Water Data'!$H$4,0,10*ROW('Water Data'!H16))),'Data Summary'!CE22="Yes"),100-OFFSET('Water Data'!$H$4,0,10*ROW('Water Data'!H16)),NA())</f>
        <v>#N/A</v>
      </c>
      <c r="Q22" s="500" t="e">
        <f ca="1">+IF(AND(ISNUMBER(OFFSET('Water Data'!$H$6,0,10*ROW('Water Data'!H16))),'Data Summary'!CF22="Yes"),OFFSET('Water Data'!$H$6,0,10*ROW('Water Data'!H16)),NA())</f>
        <v>#N/A</v>
      </c>
      <c r="R22" s="500" t="e">
        <f ca="1">+IF(AND(ISNUMBER(OFFSET('Water Data'!$H$9,0,10*ROW('Water Data'!H16))),'Data Summary'!CG22="Yes"),OFFSET('Water Data'!$H$9,0,10*ROW('Water Data'!H16)),NA())</f>
        <v>#N/A</v>
      </c>
      <c r="S22" s="500" t="e">
        <f ca="1">+IF(AND(ISNUMBER(OFFSET('Water Data'!$I$4,0,10*ROW('Water Data'!I16))),'Data Summary'!CH22="Yes"),100-OFFSET('Water Data'!$I$4,0,10*ROW('Water Data'!I16)),NA())</f>
        <v>#N/A</v>
      </c>
      <c r="T22" s="500" t="e">
        <f ca="1">+IF(AND(ISNUMBER(OFFSET('Water Data'!$I$6,0,10*ROW('Water Data'!I16))),'Data Summary'!CI22="Yes"),OFFSET('Water Data'!$I$6,0,10*ROW('Water Data'!I16)),NA())</f>
        <v>#N/A</v>
      </c>
      <c r="U22" s="500" t="e">
        <f ca="1">+IF(AND(ISNUMBER(OFFSET('Water Data'!$I$9,0,10*ROW('Water Data'!I16))),'Data Summary'!CJ22="Yes"),OFFSET('Water Data'!$I$9,0,10*ROW('Water Data'!I16)),NA())</f>
        <v>#N/A</v>
      </c>
      <c r="V22" s="501" t="e">
        <f ca="1">+IF(AND(ISNUMBER(OFFSET('Sanitation Data'!$D$4,0,10*ROW('Sanitation Data'!D16))),'Data Summary'!CK22="Yes"),100-OFFSET('Sanitation Data'!$D$4,0,10*ROW('Sanitation Data'!D16)),NA())</f>
        <v>#N/A</v>
      </c>
      <c r="W22" s="501" t="e">
        <f ca="1">+IF(AND(ISNUMBER(OFFSET('Sanitation Data'!$D$6,0,10*ROW('Sanitation Data'!D16))),'Data Summary'!CL22="Yes"),OFFSET('Sanitation Data'!$D$6,0,10*ROW('Sanitation Data'!D16)),NA())</f>
        <v>#N/A</v>
      </c>
      <c r="X22" s="501" t="e">
        <f ca="1">+IF(AND(ISNUMBER(OFFSET('Sanitation Data'!$D$10,0,10*ROW('Sanitation Data'!D16))),'Data Summary'!CM22="Yes"),OFFSET('Sanitation Data'!$D$10,0,10*ROW('Sanitation Data'!D16)),NA())</f>
        <v>#N/A</v>
      </c>
      <c r="Y22" s="501" t="e">
        <f ca="1">+IF(AND(ISNUMBER(OFFSET('Sanitation Data'!$D$11,0,10*ROW('Sanitation Data'!D16))),'Data Summary'!CN22="Yes"),OFFSET('Sanitation Data'!$D$11,0,10*ROW('Sanitation Data'!D16)),NA())</f>
        <v>#N/A</v>
      </c>
      <c r="Z22" s="501" t="e">
        <f ca="1">+IF(AND(ISNUMBER(OFFSET('Sanitation Data'!$D$12,0,10*ROW('Sanitation Data'!D16))),'Data Summary'!CO22="Yes"),OFFSET('Sanitation Data'!$D$12,0,10*ROW('Sanitation Data'!D16)),NA())</f>
        <v>#N/A</v>
      </c>
      <c r="AA22" s="501" t="e">
        <f ca="1">+IF(AND(ISNUMBER(OFFSET('Sanitation Data'!$E$4,0,10*ROW('Sanitation Data'!E16))),'Data Summary'!CP22="Yes"),100-OFFSET('Sanitation Data'!$E$4,0,10*ROW('Sanitation Data'!E16)),NA())</f>
        <v>#N/A</v>
      </c>
      <c r="AB22" s="501" t="e">
        <f ca="1">+IF(AND(ISNUMBER(OFFSET('Sanitation Data'!$E$6,0,10*ROW('Sanitation Data'!E16))),'Data Summary'!CQ22="Yes"),OFFSET('Sanitation Data'!$E$6,0,10*ROW('Sanitation Data'!E16)),NA())</f>
        <v>#N/A</v>
      </c>
      <c r="AC22" s="501" t="e">
        <f ca="1">+IF(AND(ISNUMBER(OFFSET('Sanitation Data'!$E$10,0,10*ROW('Sanitation Data'!E16))),'Data Summary'!CR22="Yes"),OFFSET('Sanitation Data'!$E$10,0,10*ROW('Sanitation Data'!E16)),NA())</f>
        <v>#N/A</v>
      </c>
      <c r="AD22" s="501" t="e">
        <f ca="1">+IF(AND(ISNUMBER(OFFSET('Sanitation Data'!$E$11,0,10*ROW('Sanitation Data'!E16))),'Data Summary'!CS22="Yes"),OFFSET('Sanitation Data'!$E$11,0,10*ROW('Sanitation Data'!E16)),NA())</f>
        <v>#N/A</v>
      </c>
      <c r="AE22" s="501" t="e">
        <f ca="1">+IF(AND(ISNUMBER(OFFSET('Sanitation Data'!$E$12,0,10*ROW('Sanitation Data'!E16))),'Data Summary'!CT22="Yes"),OFFSET('Sanitation Data'!$E$12,0,10*ROW('Sanitation Data'!E16)),NA())</f>
        <v>#N/A</v>
      </c>
      <c r="AF22" s="501" t="e">
        <f ca="1">+IF(AND(ISNUMBER(OFFSET('Sanitation Data'!$F$4,0,10*ROW('Sanitation Data'!F16))),'Data Summary'!CU22="Yes"),100-OFFSET('Sanitation Data'!$F$4,0,10*ROW('Sanitation Data'!F16)),NA())</f>
        <v>#N/A</v>
      </c>
      <c r="AG22" s="501" t="e">
        <f ca="1">+IF(AND(ISNUMBER(OFFSET('Sanitation Data'!$F$6,0,10*ROW('Sanitation Data'!F16))),'Data Summary'!CV22="Yes"),OFFSET('Sanitation Data'!$F$6,0,10*ROW('Sanitation Data'!F16)),NA())</f>
        <v>#N/A</v>
      </c>
      <c r="AH22" s="501" t="e">
        <f ca="1">+IF(AND(ISNUMBER(OFFSET('Sanitation Data'!$F$10,0,10*ROW('Sanitation Data'!F16))),'Data Summary'!CW22="Yes"),OFFSET('Sanitation Data'!$F$10,0,10*ROW('Sanitation Data'!F16)),NA())</f>
        <v>#N/A</v>
      </c>
      <c r="AI22" s="501" t="e">
        <f ca="1">+IF(AND(ISNUMBER(OFFSET('Sanitation Data'!$F$11,0,10*ROW('Sanitation Data'!F16))),'Data Summary'!CX22="Yes"),OFFSET('Sanitation Data'!$F$11,0,10*ROW('Sanitation Data'!F16)),NA())</f>
        <v>#N/A</v>
      </c>
      <c r="AJ22" s="501" t="e">
        <f ca="1">+IF(AND(ISNUMBER(OFFSET('Sanitation Data'!$F$12,0,10*ROW('Sanitation Data'!F16))),'Data Summary'!CY22="Yes"),OFFSET('Sanitation Data'!$F$12,0,10*ROW('Sanitation Data'!F16)),NA())</f>
        <v>#N/A</v>
      </c>
      <c r="AK22" s="501" t="e">
        <f ca="1">+IF(AND(ISNUMBER(OFFSET('Sanitation Data'!$G$4,0,10*ROW('Sanitation Data'!G16))),'Data Summary'!CZ22="Yes"),100-OFFSET('Sanitation Data'!$G$4,0,10*ROW('Sanitation Data'!G16)),NA())</f>
        <v>#N/A</v>
      </c>
      <c r="AL22" s="501" t="e">
        <f ca="1">+IF(AND(ISNUMBER(OFFSET('Sanitation Data'!$G$6,0,10*ROW('Sanitation Data'!G16))),'Data Summary'!DA22="Yes"),OFFSET('Sanitation Data'!$G$6,0,10*ROW('Sanitation Data'!G16)),NA())</f>
        <v>#N/A</v>
      </c>
      <c r="AM22" s="501" t="e">
        <f ca="1">+IF(AND(ISNUMBER(OFFSET('Sanitation Data'!$G$10,0,10*ROW('Sanitation Data'!G16))),'Data Summary'!DB22="Yes"),OFFSET('Sanitation Data'!$G$10,0,10*ROW('Sanitation Data'!G16)),NA())</f>
        <v>#N/A</v>
      </c>
      <c r="AN22" s="501" t="e">
        <f ca="1">+IF(AND(ISNUMBER(OFFSET('Sanitation Data'!$G$11,0,10*ROW('Sanitation Data'!G16))),'Data Summary'!DC22="Yes"),OFFSET('Sanitation Data'!$G$11,0,10*ROW('Sanitation Data'!G16)),NA())</f>
        <v>#N/A</v>
      </c>
      <c r="AO22" s="501" t="e">
        <f ca="1">+IF(AND(ISNUMBER(OFFSET('Sanitation Data'!$G$12,0,10*ROW('Sanitation Data'!G16))),'Data Summary'!DD22="Yes"),OFFSET('Sanitation Data'!$G$12,0,10*ROW('Sanitation Data'!G16)),NA())</f>
        <v>#N/A</v>
      </c>
      <c r="AP22" s="501" t="e">
        <f ca="1">+IF(AND(ISNUMBER(OFFSET('Sanitation Data'!$H$4,0,10*ROW('Sanitation Data'!H16))),'Data Summary'!DE22="Yes"),100-OFFSET('Sanitation Data'!$H$4,0,10*ROW('Sanitation Data'!H16)),NA())</f>
        <v>#N/A</v>
      </c>
      <c r="AQ22" s="501" t="e">
        <f ca="1">+IF(AND(ISNUMBER(OFFSET('Sanitation Data'!$H$6,0,10*ROW('Sanitation Data'!H16))),'Data Summary'!DF22="Yes"),OFFSET('Sanitation Data'!$H$6,0,10*ROW('Sanitation Data'!H16)),NA())</f>
        <v>#N/A</v>
      </c>
      <c r="AR22" s="501" t="e">
        <f ca="1">+IF(AND(ISNUMBER(OFFSET('Sanitation Data'!$H$10,0,10*ROW('Sanitation Data'!H16))),'Data Summary'!DG22="Yes"),OFFSET('Sanitation Data'!$H$10,0,10*ROW('Sanitation Data'!H16)),NA())</f>
        <v>#N/A</v>
      </c>
      <c r="AS22" s="501" t="e">
        <f ca="1">+IF(AND(ISNUMBER(OFFSET('Sanitation Data'!$H$11,0,10*ROW('Sanitation Data'!H16))),'Data Summary'!DH22="Yes"),OFFSET('Sanitation Data'!$H$11,0,10*ROW('Sanitation Data'!H16)),NA())</f>
        <v>#N/A</v>
      </c>
      <c r="AT22" s="501" t="e">
        <f ca="1">+IF(AND(ISNUMBER(OFFSET('Sanitation Data'!$H$12,0,10*ROW('Sanitation Data'!H16))),'Data Summary'!DI22="Yes"),OFFSET('Sanitation Data'!$H$12,0,10*ROW('Sanitation Data'!H16)),NA())</f>
        <v>#N/A</v>
      </c>
      <c r="AU22" s="501" t="e">
        <f ca="1">+IF(AND(ISNUMBER(OFFSET('Sanitation Data'!$I$4,0,10*ROW('Sanitation Data'!I16))),'Data Summary'!DJ22="Yes"),100-OFFSET('Sanitation Data'!$I$4,0,10*ROW('Sanitation Data'!I16)),NA())</f>
        <v>#N/A</v>
      </c>
      <c r="AV22" s="501" t="e">
        <f ca="1">+IF(AND(ISNUMBER(OFFSET('Sanitation Data'!$I$6,0,10*ROW('Sanitation Data'!I16))),'Data Summary'!DK22="Yes"),OFFSET('Sanitation Data'!$I$6,0,10*ROW('Sanitation Data'!I16)),NA())</f>
        <v>#N/A</v>
      </c>
      <c r="AW22" s="501" t="e">
        <f ca="1">+IF(AND(ISNUMBER(OFFSET('Sanitation Data'!$I$10,0,10*ROW('Sanitation Data'!I16))),'Data Summary'!DL22="Yes"),OFFSET('Sanitation Data'!$I$10,0,10*ROW('Sanitation Data'!I16)),NA())</f>
        <v>#N/A</v>
      </c>
      <c r="AX22" s="501" t="e">
        <f ca="1">+IF(AND(ISNUMBER(OFFSET('Sanitation Data'!$I$11,0,10*ROW('Sanitation Data'!I16))),'Data Summary'!DM22="Yes"),OFFSET('Sanitation Data'!$I$11,0,10*ROW('Sanitation Data'!I16)),NA())</f>
        <v>#N/A</v>
      </c>
      <c r="AY22" s="501" t="e">
        <f ca="1">+IF(AND(ISNUMBER(OFFSET('Sanitation Data'!$I$12,0,10*ROW('Sanitation Data'!I16))),'Data Summary'!DN22="Yes"),OFFSET('Sanitation Data'!$I$12,0,10*ROW('Sanitation Data'!I16)),NA())</f>
        <v>#N/A</v>
      </c>
      <c r="AZ22" s="502" t="e">
        <f ca="1">+IF(AND(ISNUMBER(OFFSET('Hygiene Data'!$D$5,0,10*ROW('Hygiene Data'!D16))),'Data Summary'!DO22="Yes"),OFFSET('Hygiene Data'!$D$5,0,10*ROW('Hygiene Data'!D16)),NA())</f>
        <v>#N/A</v>
      </c>
      <c r="BA22" s="502" t="e">
        <f ca="1">+IF(AND(ISNUMBER(OFFSET('Hygiene Data'!$D$7,0,10*ROW('Hygiene Data'!D16))),'Data Summary'!DP22="Yes"),OFFSET('Hygiene Data'!$D$7,0,10*ROW('Hygiene Data'!D16)),NA())</f>
        <v>#N/A</v>
      </c>
      <c r="BB22" s="502" t="e">
        <f ca="1">+IF(AND(ISNUMBER(OFFSET('Hygiene Data'!$D$9,0,10*ROW('Hygiene Data'!D16))),'Data Summary'!DQ22="Yes"),OFFSET('Hygiene Data'!$D$9,0,10*ROW('Hygiene Data'!D16)),NA())</f>
        <v>#N/A</v>
      </c>
      <c r="BC22" s="502" t="e">
        <f ca="1">+IF(AND(ISNUMBER(OFFSET('Hygiene Data'!$E$5,0,10*ROW('Hygiene Data'!E16))),'Data Summary'!DR22="Yes"),OFFSET('Hygiene Data'!$E$5,0,10*ROW('Hygiene Data'!E16)),NA())</f>
        <v>#N/A</v>
      </c>
      <c r="BD22" s="502" t="e">
        <f ca="1">+IF(AND(ISNUMBER(OFFSET('Hygiene Data'!$E$7,0,10*ROW('Hygiene Data'!E16))),'Data Summary'!DS22="Yes"),OFFSET('Hygiene Data'!$E$7,0,10*ROW('Hygiene Data'!E16)),NA())</f>
        <v>#N/A</v>
      </c>
      <c r="BE22" s="502" t="e">
        <f ca="1">+IF(AND(ISNUMBER(OFFSET('Hygiene Data'!$E$9,0,10*ROW('Hygiene Data'!E16))),'Data Summary'!DT22="Yes"),OFFSET('Hygiene Data'!$E$9,0,10*ROW('Hygiene Data'!E16)),NA())</f>
        <v>#N/A</v>
      </c>
      <c r="BF22" s="502" t="e">
        <f ca="1">+IF(AND(ISNUMBER(OFFSET('Hygiene Data'!$F$5,0,10*ROW('Hygiene Data'!F16))),'Data Summary'!DU22="Yes"),OFFSET('Hygiene Data'!$F$5,0,10*ROW('Hygiene Data'!F16)),NA())</f>
        <v>#N/A</v>
      </c>
      <c r="BG22" s="502" t="e">
        <f ca="1">+IF(AND(ISNUMBER(OFFSET('Hygiene Data'!$F$7,0,10*ROW('Hygiene Data'!F16))),'Data Summary'!DV22="Yes"),OFFSET('Hygiene Data'!$F$7,0,10*ROW('Hygiene Data'!F16)),NA())</f>
        <v>#N/A</v>
      </c>
      <c r="BH22" s="502" t="e">
        <f ca="1">+IF(AND(ISNUMBER(OFFSET('Hygiene Data'!$F$9,0,10*ROW('Hygiene Data'!F16))),'Data Summary'!DW22="Yes"),OFFSET('Hygiene Data'!$F$9,0,10*ROW('Hygiene Data'!F16)),NA())</f>
        <v>#N/A</v>
      </c>
      <c r="BI22" s="502" t="e">
        <f ca="1">+IF(AND(ISNUMBER(OFFSET('Hygiene Data'!$G$5,0,10*ROW('Hygiene Data'!G16))),'Data Summary'!DX22="Yes"),OFFSET('Hygiene Data'!$G$5,0,10*ROW('Hygiene Data'!G16)),NA())</f>
        <v>#N/A</v>
      </c>
      <c r="BJ22" s="502" t="e">
        <f ca="1">+IF(AND(ISNUMBER(OFFSET('Hygiene Data'!$G$7,0,10*ROW('Hygiene Data'!G16))),'Data Summary'!DY22="Yes"),OFFSET('Hygiene Data'!$G$7,0,10*ROW('Hygiene Data'!G16)),NA())</f>
        <v>#N/A</v>
      </c>
      <c r="BK22" s="502" t="e">
        <f ca="1">+IF(AND(ISNUMBER(OFFSET('Hygiene Data'!$G$9,0,10*ROW('Hygiene Data'!G16))),'Data Summary'!DZ22="Yes"),OFFSET('Hygiene Data'!$G$9,0,10*ROW('Hygiene Data'!G16)),NA())</f>
        <v>#N/A</v>
      </c>
      <c r="BL22" s="502" t="e">
        <f ca="1">+IF(AND(ISNUMBER(OFFSET('Hygiene Data'!$H$5,0,10*ROW('Hygiene Data'!H16))),'Data Summary'!EA22="Yes"),OFFSET('Hygiene Data'!$H$5,0,10*ROW('Hygiene Data'!H16)),NA())</f>
        <v>#N/A</v>
      </c>
      <c r="BM22" s="502" t="e">
        <f ca="1">+IF(AND(ISNUMBER(OFFSET('Hygiene Data'!$H$7,0,10*ROW('Hygiene Data'!H16))),'Data Summary'!EB22="Yes"),OFFSET('Hygiene Data'!$H$7,0,10*ROW('Hygiene Data'!H16)),NA())</f>
        <v>#N/A</v>
      </c>
      <c r="BN22" s="502" t="e">
        <f ca="1">+IF(AND(ISNUMBER(OFFSET('Hygiene Data'!$H$9,0,10*ROW('Hygiene Data'!H16))),'Data Summary'!EC22="Yes"),OFFSET('Hygiene Data'!$H$9,0,10*ROW('Hygiene Data'!H16)),NA())</f>
        <v>#N/A</v>
      </c>
      <c r="BO22" s="502" t="e">
        <f ca="1">+IF(AND(ISNUMBER(OFFSET('Hygiene Data'!$I$5,0,10*ROW('Hygiene Data'!I16))),'Data Summary'!ED22="Yes"),OFFSET('Hygiene Data'!$I$5,0,10*ROW('Hygiene Data'!I16)),NA())</f>
        <v>#N/A</v>
      </c>
      <c r="BP22" s="502" t="e">
        <f ca="1">+IF(AND(ISNUMBER(OFFSET('Hygiene Data'!$I$7,0,10*ROW('Hygiene Data'!I16))),'Data Summary'!EE22="Yes"),OFFSET('Hygiene Data'!$I$7,0,10*ROW('Hygiene Data'!I16)),NA())</f>
        <v>#N/A</v>
      </c>
      <c r="BQ22" s="502" t="e">
        <f ca="1">+IF(AND(ISNUMBER(OFFSET('Hygiene Data'!$I$9,0,10*ROW('Hygiene Data'!I16))),'Data Summary'!EF22="Yes"),OFFSET('Hygiene Data'!$I$9,0,10*ROW('Hygiene Data'!I16)),NA())</f>
        <v>#N/A</v>
      </c>
    </row>
    <row r="23" spans="1:69" x14ac:dyDescent="0.25">
      <c r="A23" s="498" t="e">
        <f ca="1">+RIGHT('Data Summary'!A23,LEN('Data Summary'!A23)-9)</f>
        <v>#VALUE!</v>
      </c>
      <c r="B23" s="472" t="str">
        <f ca="1">+IF(ISTEXT('Data Summary'!B23),'Data Summary'!B23,"")</f>
        <v/>
      </c>
      <c r="C23" s="499" t="e">
        <f ca="1">+VALUE('Data Summary'!C23)</f>
        <v>#VALUE!</v>
      </c>
      <c r="D23" s="500" t="e">
        <f ca="1">+IF(AND(ISNUMBER(OFFSET('Water Data'!$D$4,0,10*ROW('Water Data'!D17))),'Data Summary'!BS23="Yes"),100-OFFSET('Water Data'!$D$4,0,10*ROW('Water Data'!D17)),NA())</f>
        <v>#N/A</v>
      </c>
      <c r="E23" s="500" t="e">
        <f ca="1">+IF(AND(ISNUMBER(OFFSET('Water Data'!$D$6,0,10*ROW('Water Data'!D17))),'Data Summary'!BT23="Yes"),OFFSET('Water Data'!$D$6,0,10*ROW('Water Data'!D17)),NA())</f>
        <v>#N/A</v>
      </c>
      <c r="F23" s="500" t="e">
        <f ca="1">+IF(AND(ISNUMBER(OFFSET('Water Data'!$D$9,0,10*ROW('Water Data'!D17))),'Data Summary'!BU23="Yes"),OFFSET('Water Data'!$D$9,0,10*ROW('Water Data'!D17)),NA())</f>
        <v>#N/A</v>
      </c>
      <c r="G23" s="500" t="e">
        <f ca="1">+IF(AND(ISNUMBER(OFFSET('Water Data'!$E$4,0,10*ROW('Water Data'!E17))),'Data Summary'!BV23="Yes"),100-OFFSET('Water Data'!$E$4,0,10*ROW('Water Data'!E17)),NA())</f>
        <v>#N/A</v>
      </c>
      <c r="H23" s="500" t="e">
        <f ca="1">+IF(AND(ISNUMBER(OFFSET('Water Data'!$E$6,0,10*ROW('Water Data'!E17))),'Data Summary'!BW23="Yes"),OFFSET('Water Data'!$E$6,0,10*ROW('Water Data'!E17)),NA())</f>
        <v>#N/A</v>
      </c>
      <c r="I23" s="500" t="e">
        <f ca="1">+IF(AND(ISNUMBER(OFFSET('Water Data'!$E$9,0,10*ROW('Water Data'!E17))),'Data Summary'!BX23="Yes"),OFFSET('Water Data'!$E$9,0,10*ROW('Water Data'!E17)),NA())</f>
        <v>#N/A</v>
      </c>
      <c r="J23" s="500" t="e">
        <f ca="1">+IF(AND(ISNUMBER(OFFSET('Water Data'!$F$4,0,10*ROW('Water Data'!F17))),'Data Summary'!BY23="Yes"),100-OFFSET('Water Data'!$F$4,0,10*ROW('Water Data'!F17)),NA())</f>
        <v>#N/A</v>
      </c>
      <c r="K23" s="500" t="e">
        <f ca="1">+IF(AND(ISNUMBER(OFFSET('Water Data'!$F$6,0,10*ROW('Water Data'!F17))),'Data Summary'!BZ23="Yes"),OFFSET('Water Data'!$F$6,0,10*ROW('Water Data'!F17)),NA())</f>
        <v>#N/A</v>
      </c>
      <c r="L23" s="500" t="e">
        <f ca="1">+IF(AND(ISNUMBER(OFFSET('Water Data'!$F$9,0,10*ROW('Water Data'!F17))),'Data Summary'!CA23="Yes"),OFFSET('Water Data'!$F$9,0,10*ROW('Water Data'!F17)),NA())</f>
        <v>#N/A</v>
      </c>
      <c r="M23" s="500" t="e">
        <f ca="1">+IF(AND(ISNUMBER(OFFSET('Water Data'!$G$4,0,10*ROW('Water Data'!G17))),'Data Summary'!CB23="Yes"),100-OFFSET('Water Data'!$G$4,0,10*ROW('Water Data'!G17)),NA())</f>
        <v>#N/A</v>
      </c>
      <c r="N23" s="500" t="e">
        <f ca="1">+IF(AND(ISNUMBER(OFFSET('Water Data'!$G$6,0,10*ROW('Water Data'!G17))),'Data Summary'!CC23="Yes"),OFFSET('Water Data'!$G$6,0,10*ROW('Water Data'!G17)),NA())</f>
        <v>#N/A</v>
      </c>
      <c r="O23" s="500" t="e">
        <f ca="1">+IF(AND(ISNUMBER(OFFSET('Water Data'!$G$9,0,10*ROW('Water Data'!G17))),'Data Summary'!CD23="Yes"),OFFSET('Water Data'!$G$9,0,10*ROW('Water Data'!G17)),NA())</f>
        <v>#N/A</v>
      </c>
      <c r="P23" s="500" t="e">
        <f ca="1">+IF(AND(ISNUMBER(OFFSET('Water Data'!$H$4,0,10*ROW('Water Data'!H17))),'Data Summary'!CE23="Yes"),100-OFFSET('Water Data'!$H$4,0,10*ROW('Water Data'!H17)),NA())</f>
        <v>#N/A</v>
      </c>
      <c r="Q23" s="500" t="e">
        <f ca="1">+IF(AND(ISNUMBER(OFFSET('Water Data'!$H$6,0,10*ROW('Water Data'!H17))),'Data Summary'!CF23="Yes"),OFFSET('Water Data'!$H$6,0,10*ROW('Water Data'!H17)),NA())</f>
        <v>#N/A</v>
      </c>
      <c r="R23" s="500" t="e">
        <f ca="1">+IF(AND(ISNUMBER(OFFSET('Water Data'!$H$9,0,10*ROW('Water Data'!H17))),'Data Summary'!CG23="Yes"),OFFSET('Water Data'!$H$9,0,10*ROW('Water Data'!H17)),NA())</f>
        <v>#N/A</v>
      </c>
      <c r="S23" s="500" t="e">
        <f ca="1">+IF(AND(ISNUMBER(OFFSET('Water Data'!$I$4,0,10*ROW('Water Data'!I17))),'Data Summary'!CH23="Yes"),100-OFFSET('Water Data'!$I$4,0,10*ROW('Water Data'!I17)),NA())</f>
        <v>#N/A</v>
      </c>
      <c r="T23" s="500" t="e">
        <f ca="1">+IF(AND(ISNUMBER(OFFSET('Water Data'!$I$6,0,10*ROW('Water Data'!I17))),'Data Summary'!CI23="Yes"),OFFSET('Water Data'!$I$6,0,10*ROW('Water Data'!I17)),NA())</f>
        <v>#N/A</v>
      </c>
      <c r="U23" s="500" t="e">
        <f ca="1">+IF(AND(ISNUMBER(OFFSET('Water Data'!$I$9,0,10*ROW('Water Data'!I17))),'Data Summary'!CJ23="Yes"),OFFSET('Water Data'!$I$9,0,10*ROW('Water Data'!I17)),NA())</f>
        <v>#N/A</v>
      </c>
      <c r="V23" s="501" t="e">
        <f ca="1">+IF(AND(ISNUMBER(OFFSET('Sanitation Data'!$D$4,0,10*ROW('Sanitation Data'!D17))),'Data Summary'!CK23="Yes"),100-OFFSET('Sanitation Data'!$D$4,0,10*ROW('Sanitation Data'!D17)),NA())</f>
        <v>#N/A</v>
      </c>
      <c r="W23" s="501" t="e">
        <f ca="1">+IF(AND(ISNUMBER(OFFSET('Sanitation Data'!$D$6,0,10*ROW('Sanitation Data'!D17))),'Data Summary'!CL23="Yes"),OFFSET('Sanitation Data'!$D$6,0,10*ROW('Sanitation Data'!D17)),NA())</f>
        <v>#N/A</v>
      </c>
      <c r="X23" s="501" t="e">
        <f ca="1">+IF(AND(ISNUMBER(OFFSET('Sanitation Data'!$D$10,0,10*ROW('Sanitation Data'!D17))),'Data Summary'!CM23="Yes"),OFFSET('Sanitation Data'!$D$10,0,10*ROW('Sanitation Data'!D17)),NA())</f>
        <v>#N/A</v>
      </c>
      <c r="Y23" s="501" t="e">
        <f ca="1">+IF(AND(ISNUMBER(OFFSET('Sanitation Data'!$D$11,0,10*ROW('Sanitation Data'!D17))),'Data Summary'!CN23="Yes"),OFFSET('Sanitation Data'!$D$11,0,10*ROW('Sanitation Data'!D17)),NA())</f>
        <v>#N/A</v>
      </c>
      <c r="Z23" s="501" t="e">
        <f ca="1">+IF(AND(ISNUMBER(OFFSET('Sanitation Data'!$D$12,0,10*ROW('Sanitation Data'!D17))),'Data Summary'!CO23="Yes"),OFFSET('Sanitation Data'!$D$12,0,10*ROW('Sanitation Data'!D17)),NA())</f>
        <v>#N/A</v>
      </c>
      <c r="AA23" s="501" t="e">
        <f ca="1">+IF(AND(ISNUMBER(OFFSET('Sanitation Data'!$E$4,0,10*ROW('Sanitation Data'!E17))),'Data Summary'!CP23="Yes"),100-OFFSET('Sanitation Data'!$E$4,0,10*ROW('Sanitation Data'!E17)),NA())</f>
        <v>#N/A</v>
      </c>
      <c r="AB23" s="501" t="e">
        <f ca="1">+IF(AND(ISNUMBER(OFFSET('Sanitation Data'!$E$6,0,10*ROW('Sanitation Data'!E17))),'Data Summary'!CQ23="Yes"),OFFSET('Sanitation Data'!$E$6,0,10*ROW('Sanitation Data'!E17)),NA())</f>
        <v>#N/A</v>
      </c>
      <c r="AC23" s="501" t="e">
        <f ca="1">+IF(AND(ISNUMBER(OFFSET('Sanitation Data'!$E$10,0,10*ROW('Sanitation Data'!E17))),'Data Summary'!CR23="Yes"),OFFSET('Sanitation Data'!$E$10,0,10*ROW('Sanitation Data'!E17)),NA())</f>
        <v>#N/A</v>
      </c>
      <c r="AD23" s="501" t="e">
        <f ca="1">+IF(AND(ISNUMBER(OFFSET('Sanitation Data'!$E$11,0,10*ROW('Sanitation Data'!E17))),'Data Summary'!CS23="Yes"),OFFSET('Sanitation Data'!$E$11,0,10*ROW('Sanitation Data'!E17)),NA())</f>
        <v>#N/A</v>
      </c>
      <c r="AE23" s="501" t="e">
        <f ca="1">+IF(AND(ISNUMBER(OFFSET('Sanitation Data'!$E$12,0,10*ROW('Sanitation Data'!E17))),'Data Summary'!CT23="Yes"),OFFSET('Sanitation Data'!$E$12,0,10*ROW('Sanitation Data'!E17)),NA())</f>
        <v>#N/A</v>
      </c>
      <c r="AF23" s="501" t="e">
        <f ca="1">+IF(AND(ISNUMBER(OFFSET('Sanitation Data'!$F$4,0,10*ROW('Sanitation Data'!F17))),'Data Summary'!CU23="Yes"),100-OFFSET('Sanitation Data'!$F$4,0,10*ROW('Sanitation Data'!F17)),NA())</f>
        <v>#N/A</v>
      </c>
      <c r="AG23" s="501" t="e">
        <f ca="1">+IF(AND(ISNUMBER(OFFSET('Sanitation Data'!$F$6,0,10*ROW('Sanitation Data'!F17))),'Data Summary'!CV23="Yes"),OFFSET('Sanitation Data'!$F$6,0,10*ROW('Sanitation Data'!F17)),NA())</f>
        <v>#N/A</v>
      </c>
      <c r="AH23" s="501" t="e">
        <f ca="1">+IF(AND(ISNUMBER(OFFSET('Sanitation Data'!$F$10,0,10*ROW('Sanitation Data'!F17))),'Data Summary'!CW23="Yes"),OFFSET('Sanitation Data'!$F$10,0,10*ROW('Sanitation Data'!F17)),NA())</f>
        <v>#N/A</v>
      </c>
      <c r="AI23" s="501" t="e">
        <f ca="1">+IF(AND(ISNUMBER(OFFSET('Sanitation Data'!$F$11,0,10*ROW('Sanitation Data'!F17))),'Data Summary'!CX23="Yes"),OFFSET('Sanitation Data'!$F$11,0,10*ROW('Sanitation Data'!F17)),NA())</f>
        <v>#N/A</v>
      </c>
      <c r="AJ23" s="501" t="e">
        <f ca="1">+IF(AND(ISNUMBER(OFFSET('Sanitation Data'!$F$12,0,10*ROW('Sanitation Data'!F17))),'Data Summary'!CY23="Yes"),OFFSET('Sanitation Data'!$F$12,0,10*ROW('Sanitation Data'!F17)),NA())</f>
        <v>#N/A</v>
      </c>
      <c r="AK23" s="501" t="e">
        <f ca="1">+IF(AND(ISNUMBER(OFFSET('Sanitation Data'!$G$4,0,10*ROW('Sanitation Data'!G17))),'Data Summary'!CZ23="Yes"),100-OFFSET('Sanitation Data'!$G$4,0,10*ROW('Sanitation Data'!G17)),NA())</f>
        <v>#N/A</v>
      </c>
      <c r="AL23" s="501" t="e">
        <f ca="1">+IF(AND(ISNUMBER(OFFSET('Sanitation Data'!$G$6,0,10*ROW('Sanitation Data'!G17))),'Data Summary'!DA23="Yes"),OFFSET('Sanitation Data'!$G$6,0,10*ROW('Sanitation Data'!G17)),NA())</f>
        <v>#N/A</v>
      </c>
      <c r="AM23" s="501" t="e">
        <f ca="1">+IF(AND(ISNUMBER(OFFSET('Sanitation Data'!$G$10,0,10*ROW('Sanitation Data'!G17))),'Data Summary'!DB23="Yes"),OFFSET('Sanitation Data'!$G$10,0,10*ROW('Sanitation Data'!G17)),NA())</f>
        <v>#N/A</v>
      </c>
      <c r="AN23" s="501" t="e">
        <f ca="1">+IF(AND(ISNUMBER(OFFSET('Sanitation Data'!$G$11,0,10*ROW('Sanitation Data'!G17))),'Data Summary'!DC23="Yes"),OFFSET('Sanitation Data'!$G$11,0,10*ROW('Sanitation Data'!G17)),NA())</f>
        <v>#N/A</v>
      </c>
      <c r="AO23" s="501" t="e">
        <f ca="1">+IF(AND(ISNUMBER(OFFSET('Sanitation Data'!$G$12,0,10*ROW('Sanitation Data'!G17))),'Data Summary'!DD23="Yes"),OFFSET('Sanitation Data'!$G$12,0,10*ROW('Sanitation Data'!G17)),NA())</f>
        <v>#N/A</v>
      </c>
      <c r="AP23" s="501" t="e">
        <f ca="1">+IF(AND(ISNUMBER(OFFSET('Sanitation Data'!$H$4,0,10*ROW('Sanitation Data'!H17))),'Data Summary'!DE23="Yes"),100-OFFSET('Sanitation Data'!$H$4,0,10*ROW('Sanitation Data'!H17)),NA())</f>
        <v>#N/A</v>
      </c>
      <c r="AQ23" s="501" t="e">
        <f ca="1">+IF(AND(ISNUMBER(OFFSET('Sanitation Data'!$H$6,0,10*ROW('Sanitation Data'!H17))),'Data Summary'!DF23="Yes"),OFFSET('Sanitation Data'!$H$6,0,10*ROW('Sanitation Data'!H17)),NA())</f>
        <v>#N/A</v>
      </c>
      <c r="AR23" s="501" t="e">
        <f ca="1">+IF(AND(ISNUMBER(OFFSET('Sanitation Data'!$H$10,0,10*ROW('Sanitation Data'!H17))),'Data Summary'!DG23="Yes"),OFFSET('Sanitation Data'!$H$10,0,10*ROW('Sanitation Data'!H17)),NA())</f>
        <v>#N/A</v>
      </c>
      <c r="AS23" s="501" t="e">
        <f ca="1">+IF(AND(ISNUMBER(OFFSET('Sanitation Data'!$H$11,0,10*ROW('Sanitation Data'!H17))),'Data Summary'!DH23="Yes"),OFFSET('Sanitation Data'!$H$11,0,10*ROW('Sanitation Data'!H17)),NA())</f>
        <v>#N/A</v>
      </c>
      <c r="AT23" s="501" t="e">
        <f ca="1">+IF(AND(ISNUMBER(OFFSET('Sanitation Data'!$H$12,0,10*ROW('Sanitation Data'!H17))),'Data Summary'!DI23="Yes"),OFFSET('Sanitation Data'!$H$12,0,10*ROW('Sanitation Data'!H17)),NA())</f>
        <v>#N/A</v>
      </c>
      <c r="AU23" s="501" t="e">
        <f ca="1">+IF(AND(ISNUMBER(OFFSET('Sanitation Data'!$I$4,0,10*ROW('Sanitation Data'!I17))),'Data Summary'!DJ23="Yes"),100-OFFSET('Sanitation Data'!$I$4,0,10*ROW('Sanitation Data'!I17)),NA())</f>
        <v>#N/A</v>
      </c>
      <c r="AV23" s="501" t="e">
        <f ca="1">+IF(AND(ISNUMBER(OFFSET('Sanitation Data'!$I$6,0,10*ROW('Sanitation Data'!I17))),'Data Summary'!DK23="Yes"),OFFSET('Sanitation Data'!$I$6,0,10*ROW('Sanitation Data'!I17)),NA())</f>
        <v>#N/A</v>
      </c>
      <c r="AW23" s="501" t="e">
        <f ca="1">+IF(AND(ISNUMBER(OFFSET('Sanitation Data'!$I$10,0,10*ROW('Sanitation Data'!I17))),'Data Summary'!DL23="Yes"),OFFSET('Sanitation Data'!$I$10,0,10*ROW('Sanitation Data'!I17)),NA())</f>
        <v>#N/A</v>
      </c>
      <c r="AX23" s="501" t="e">
        <f ca="1">+IF(AND(ISNUMBER(OFFSET('Sanitation Data'!$I$11,0,10*ROW('Sanitation Data'!I17))),'Data Summary'!DM23="Yes"),OFFSET('Sanitation Data'!$I$11,0,10*ROW('Sanitation Data'!I17)),NA())</f>
        <v>#N/A</v>
      </c>
      <c r="AY23" s="501" t="e">
        <f ca="1">+IF(AND(ISNUMBER(OFFSET('Sanitation Data'!$I$12,0,10*ROW('Sanitation Data'!I17))),'Data Summary'!DN23="Yes"),OFFSET('Sanitation Data'!$I$12,0,10*ROW('Sanitation Data'!I17)),NA())</f>
        <v>#N/A</v>
      </c>
      <c r="AZ23" s="502" t="e">
        <f ca="1">+IF(AND(ISNUMBER(OFFSET('Hygiene Data'!$D$5,0,10*ROW('Hygiene Data'!D17))),'Data Summary'!DO23="Yes"),OFFSET('Hygiene Data'!$D$5,0,10*ROW('Hygiene Data'!D17)),NA())</f>
        <v>#N/A</v>
      </c>
      <c r="BA23" s="502" t="e">
        <f ca="1">+IF(AND(ISNUMBER(OFFSET('Hygiene Data'!$D$7,0,10*ROW('Hygiene Data'!D17))),'Data Summary'!DP23="Yes"),OFFSET('Hygiene Data'!$D$7,0,10*ROW('Hygiene Data'!D17)),NA())</f>
        <v>#N/A</v>
      </c>
      <c r="BB23" s="502" t="e">
        <f ca="1">+IF(AND(ISNUMBER(OFFSET('Hygiene Data'!$D$9,0,10*ROW('Hygiene Data'!D17))),'Data Summary'!DQ23="Yes"),OFFSET('Hygiene Data'!$D$9,0,10*ROW('Hygiene Data'!D17)),NA())</f>
        <v>#N/A</v>
      </c>
      <c r="BC23" s="502" t="e">
        <f ca="1">+IF(AND(ISNUMBER(OFFSET('Hygiene Data'!$E$5,0,10*ROW('Hygiene Data'!E17))),'Data Summary'!DR23="Yes"),OFFSET('Hygiene Data'!$E$5,0,10*ROW('Hygiene Data'!E17)),NA())</f>
        <v>#N/A</v>
      </c>
      <c r="BD23" s="502" t="e">
        <f ca="1">+IF(AND(ISNUMBER(OFFSET('Hygiene Data'!$E$7,0,10*ROW('Hygiene Data'!E17))),'Data Summary'!DS23="Yes"),OFFSET('Hygiene Data'!$E$7,0,10*ROW('Hygiene Data'!E17)),NA())</f>
        <v>#N/A</v>
      </c>
      <c r="BE23" s="502" t="e">
        <f ca="1">+IF(AND(ISNUMBER(OFFSET('Hygiene Data'!$E$9,0,10*ROW('Hygiene Data'!E17))),'Data Summary'!DT23="Yes"),OFFSET('Hygiene Data'!$E$9,0,10*ROW('Hygiene Data'!E17)),NA())</f>
        <v>#N/A</v>
      </c>
      <c r="BF23" s="502" t="e">
        <f ca="1">+IF(AND(ISNUMBER(OFFSET('Hygiene Data'!$F$5,0,10*ROW('Hygiene Data'!F17))),'Data Summary'!DU23="Yes"),OFFSET('Hygiene Data'!$F$5,0,10*ROW('Hygiene Data'!F17)),NA())</f>
        <v>#N/A</v>
      </c>
      <c r="BG23" s="502" t="e">
        <f ca="1">+IF(AND(ISNUMBER(OFFSET('Hygiene Data'!$F$7,0,10*ROW('Hygiene Data'!F17))),'Data Summary'!DV23="Yes"),OFFSET('Hygiene Data'!$F$7,0,10*ROW('Hygiene Data'!F17)),NA())</f>
        <v>#N/A</v>
      </c>
      <c r="BH23" s="502" t="e">
        <f ca="1">+IF(AND(ISNUMBER(OFFSET('Hygiene Data'!$F$9,0,10*ROW('Hygiene Data'!F17))),'Data Summary'!DW23="Yes"),OFFSET('Hygiene Data'!$F$9,0,10*ROW('Hygiene Data'!F17)),NA())</f>
        <v>#N/A</v>
      </c>
      <c r="BI23" s="502" t="e">
        <f ca="1">+IF(AND(ISNUMBER(OFFSET('Hygiene Data'!$G$5,0,10*ROW('Hygiene Data'!G17))),'Data Summary'!DX23="Yes"),OFFSET('Hygiene Data'!$G$5,0,10*ROW('Hygiene Data'!G17)),NA())</f>
        <v>#N/A</v>
      </c>
      <c r="BJ23" s="502" t="e">
        <f ca="1">+IF(AND(ISNUMBER(OFFSET('Hygiene Data'!$G$7,0,10*ROW('Hygiene Data'!G17))),'Data Summary'!DY23="Yes"),OFFSET('Hygiene Data'!$G$7,0,10*ROW('Hygiene Data'!G17)),NA())</f>
        <v>#N/A</v>
      </c>
      <c r="BK23" s="502" t="e">
        <f ca="1">+IF(AND(ISNUMBER(OFFSET('Hygiene Data'!$G$9,0,10*ROW('Hygiene Data'!G17))),'Data Summary'!DZ23="Yes"),OFFSET('Hygiene Data'!$G$9,0,10*ROW('Hygiene Data'!G17)),NA())</f>
        <v>#N/A</v>
      </c>
      <c r="BL23" s="502" t="e">
        <f ca="1">+IF(AND(ISNUMBER(OFFSET('Hygiene Data'!$H$5,0,10*ROW('Hygiene Data'!H17))),'Data Summary'!EA23="Yes"),OFFSET('Hygiene Data'!$H$5,0,10*ROW('Hygiene Data'!H17)),NA())</f>
        <v>#N/A</v>
      </c>
      <c r="BM23" s="502" t="e">
        <f ca="1">+IF(AND(ISNUMBER(OFFSET('Hygiene Data'!$H$7,0,10*ROW('Hygiene Data'!H17))),'Data Summary'!EB23="Yes"),OFFSET('Hygiene Data'!$H$7,0,10*ROW('Hygiene Data'!H17)),NA())</f>
        <v>#N/A</v>
      </c>
      <c r="BN23" s="502" t="e">
        <f ca="1">+IF(AND(ISNUMBER(OFFSET('Hygiene Data'!$H$9,0,10*ROW('Hygiene Data'!H17))),'Data Summary'!EC23="Yes"),OFFSET('Hygiene Data'!$H$9,0,10*ROW('Hygiene Data'!H17)),NA())</f>
        <v>#N/A</v>
      </c>
      <c r="BO23" s="502" t="e">
        <f ca="1">+IF(AND(ISNUMBER(OFFSET('Hygiene Data'!$I$5,0,10*ROW('Hygiene Data'!I17))),'Data Summary'!ED23="Yes"),OFFSET('Hygiene Data'!$I$5,0,10*ROW('Hygiene Data'!I17)),NA())</f>
        <v>#N/A</v>
      </c>
      <c r="BP23" s="502" t="e">
        <f ca="1">+IF(AND(ISNUMBER(OFFSET('Hygiene Data'!$I$7,0,10*ROW('Hygiene Data'!I17))),'Data Summary'!EE23="Yes"),OFFSET('Hygiene Data'!$I$7,0,10*ROW('Hygiene Data'!I17)),NA())</f>
        <v>#N/A</v>
      </c>
      <c r="BQ23" s="502" t="e">
        <f ca="1">+IF(AND(ISNUMBER(OFFSET('Hygiene Data'!$I$9,0,10*ROW('Hygiene Data'!I17))),'Data Summary'!EF23="Yes"),OFFSET('Hygiene Data'!$I$9,0,10*ROW('Hygiene Data'!I17)),NA())</f>
        <v>#N/A</v>
      </c>
    </row>
    <row r="24" spans="1:69" x14ac:dyDescent="0.25">
      <c r="A24" s="498" t="e">
        <f ca="1">+RIGHT('Data Summary'!A24,LEN('Data Summary'!A24)-9)</f>
        <v>#VALUE!</v>
      </c>
      <c r="B24" s="472" t="str">
        <f ca="1">+IF(ISTEXT('Data Summary'!B24),'Data Summary'!B24,"")</f>
        <v/>
      </c>
      <c r="C24" s="499" t="e">
        <f ca="1">+VALUE('Data Summary'!C24)</f>
        <v>#VALUE!</v>
      </c>
      <c r="D24" s="500" t="e">
        <f ca="1">+IF(AND(ISNUMBER(OFFSET('Water Data'!$D$4,0,10*ROW('Water Data'!D18))),'Data Summary'!BS24="Yes"),100-OFFSET('Water Data'!$D$4,0,10*ROW('Water Data'!D18)),NA())</f>
        <v>#N/A</v>
      </c>
      <c r="E24" s="500" t="e">
        <f ca="1">+IF(AND(ISNUMBER(OFFSET('Water Data'!$D$6,0,10*ROW('Water Data'!D18))),'Data Summary'!BT24="Yes"),OFFSET('Water Data'!$D$6,0,10*ROW('Water Data'!D18)),NA())</f>
        <v>#N/A</v>
      </c>
      <c r="F24" s="500" t="e">
        <f ca="1">+IF(AND(ISNUMBER(OFFSET('Water Data'!$D$9,0,10*ROW('Water Data'!D18))),'Data Summary'!BU24="Yes"),OFFSET('Water Data'!$D$9,0,10*ROW('Water Data'!D18)),NA())</f>
        <v>#N/A</v>
      </c>
      <c r="G24" s="500" t="e">
        <f ca="1">+IF(AND(ISNUMBER(OFFSET('Water Data'!$E$4,0,10*ROW('Water Data'!E18))),'Data Summary'!BV24="Yes"),100-OFFSET('Water Data'!$E$4,0,10*ROW('Water Data'!E18)),NA())</f>
        <v>#N/A</v>
      </c>
      <c r="H24" s="500" t="e">
        <f ca="1">+IF(AND(ISNUMBER(OFFSET('Water Data'!$E$6,0,10*ROW('Water Data'!E18))),'Data Summary'!BW24="Yes"),OFFSET('Water Data'!$E$6,0,10*ROW('Water Data'!E18)),NA())</f>
        <v>#N/A</v>
      </c>
      <c r="I24" s="500" t="e">
        <f ca="1">+IF(AND(ISNUMBER(OFFSET('Water Data'!$E$9,0,10*ROW('Water Data'!E18))),'Data Summary'!BX24="Yes"),OFFSET('Water Data'!$E$9,0,10*ROW('Water Data'!E18)),NA())</f>
        <v>#N/A</v>
      </c>
      <c r="J24" s="500" t="e">
        <f ca="1">+IF(AND(ISNUMBER(OFFSET('Water Data'!$F$4,0,10*ROW('Water Data'!F18))),'Data Summary'!BY24="Yes"),100-OFFSET('Water Data'!$F$4,0,10*ROW('Water Data'!F18)),NA())</f>
        <v>#N/A</v>
      </c>
      <c r="K24" s="500" t="e">
        <f ca="1">+IF(AND(ISNUMBER(OFFSET('Water Data'!$F$6,0,10*ROW('Water Data'!F18))),'Data Summary'!BZ24="Yes"),OFFSET('Water Data'!$F$6,0,10*ROW('Water Data'!F18)),NA())</f>
        <v>#N/A</v>
      </c>
      <c r="L24" s="500" t="e">
        <f ca="1">+IF(AND(ISNUMBER(OFFSET('Water Data'!$F$9,0,10*ROW('Water Data'!F18))),'Data Summary'!CA24="Yes"),OFFSET('Water Data'!$F$9,0,10*ROW('Water Data'!F18)),NA())</f>
        <v>#N/A</v>
      </c>
      <c r="M24" s="500" t="e">
        <f ca="1">+IF(AND(ISNUMBER(OFFSET('Water Data'!$G$4,0,10*ROW('Water Data'!G18))),'Data Summary'!CB24="Yes"),100-OFFSET('Water Data'!$G$4,0,10*ROW('Water Data'!G18)),NA())</f>
        <v>#N/A</v>
      </c>
      <c r="N24" s="500" t="e">
        <f ca="1">+IF(AND(ISNUMBER(OFFSET('Water Data'!$G$6,0,10*ROW('Water Data'!G18))),'Data Summary'!CC24="Yes"),OFFSET('Water Data'!$G$6,0,10*ROW('Water Data'!G18)),NA())</f>
        <v>#N/A</v>
      </c>
      <c r="O24" s="500" t="e">
        <f ca="1">+IF(AND(ISNUMBER(OFFSET('Water Data'!$G$9,0,10*ROW('Water Data'!G18))),'Data Summary'!CD24="Yes"),OFFSET('Water Data'!$G$9,0,10*ROW('Water Data'!G18)),NA())</f>
        <v>#N/A</v>
      </c>
      <c r="P24" s="500" t="e">
        <f ca="1">+IF(AND(ISNUMBER(OFFSET('Water Data'!$H$4,0,10*ROW('Water Data'!H18))),'Data Summary'!CE24="Yes"),100-OFFSET('Water Data'!$H$4,0,10*ROW('Water Data'!H18)),NA())</f>
        <v>#N/A</v>
      </c>
      <c r="Q24" s="500" t="e">
        <f ca="1">+IF(AND(ISNUMBER(OFFSET('Water Data'!$H$6,0,10*ROW('Water Data'!H18))),'Data Summary'!CF24="Yes"),OFFSET('Water Data'!$H$6,0,10*ROW('Water Data'!H18)),NA())</f>
        <v>#N/A</v>
      </c>
      <c r="R24" s="500" t="e">
        <f ca="1">+IF(AND(ISNUMBER(OFFSET('Water Data'!$H$9,0,10*ROW('Water Data'!H18))),'Data Summary'!CG24="Yes"),OFFSET('Water Data'!$H$9,0,10*ROW('Water Data'!H18)),NA())</f>
        <v>#N/A</v>
      </c>
      <c r="S24" s="500" t="e">
        <f ca="1">+IF(AND(ISNUMBER(OFFSET('Water Data'!$I$4,0,10*ROW('Water Data'!I18))),'Data Summary'!CH24="Yes"),100-OFFSET('Water Data'!$I$4,0,10*ROW('Water Data'!I18)),NA())</f>
        <v>#N/A</v>
      </c>
      <c r="T24" s="500" t="e">
        <f ca="1">+IF(AND(ISNUMBER(OFFSET('Water Data'!$I$6,0,10*ROW('Water Data'!I18))),'Data Summary'!CI24="Yes"),OFFSET('Water Data'!$I$6,0,10*ROW('Water Data'!I18)),NA())</f>
        <v>#N/A</v>
      </c>
      <c r="U24" s="500" t="e">
        <f ca="1">+IF(AND(ISNUMBER(OFFSET('Water Data'!$I$9,0,10*ROW('Water Data'!I18))),'Data Summary'!CJ24="Yes"),OFFSET('Water Data'!$I$9,0,10*ROW('Water Data'!I18)),NA())</f>
        <v>#N/A</v>
      </c>
      <c r="V24" s="501" t="e">
        <f ca="1">+IF(AND(ISNUMBER(OFFSET('Sanitation Data'!$D$4,0,10*ROW('Sanitation Data'!D18))),'Data Summary'!CK24="Yes"),100-OFFSET('Sanitation Data'!$D$4,0,10*ROW('Sanitation Data'!D18)),NA())</f>
        <v>#N/A</v>
      </c>
      <c r="W24" s="501" t="e">
        <f ca="1">+IF(AND(ISNUMBER(OFFSET('Sanitation Data'!$D$6,0,10*ROW('Sanitation Data'!D18))),'Data Summary'!CL24="Yes"),OFFSET('Sanitation Data'!$D$6,0,10*ROW('Sanitation Data'!D18)),NA())</f>
        <v>#N/A</v>
      </c>
      <c r="X24" s="501" t="e">
        <f ca="1">+IF(AND(ISNUMBER(OFFSET('Sanitation Data'!$D$10,0,10*ROW('Sanitation Data'!D18))),'Data Summary'!CM24="Yes"),OFFSET('Sanitation Data'!$D$10,0,10*ROW('Sanitation Data'!D18)),NA())</f>
        <v>#N/A</v>
      </c>
      <c r="Y24" s="501" t="e">
        <f ca="1">+IF(AND(ISNUMBER(OFFSET('Sanitation Data'!$D$11,0,10*ROW('Sanitation Data'!D18))),'Data Summary'!CN24="Yes"),OFFSET('Sanitation Data'!$D$11,0,10*ROW('Sanitation Data'!D18)),NA())</f>
        <v>#N/A</v>
      </c>
      <c r="Z24" s="501" t="e">
        <f ca="1">+IF(AND(ISNUMBER(OFFSET('Sanitation Data'!$D$12,0,10*ROW('Sanitation Data'!D18))),'Data Summary'!CO24="Yes"),OFFSET('Sanitation Data'!$D$12,0,10*ROW('Sanitation Data'!D18)),NA())</f>
        <v>#N/A</v>
      </c>
      <c r="AA24" s="501" t="e">
        <f ca="1">+IF(AND(ISNUMBER(OFFSET('Sanitation Data'!$E$4,0,10*ROW('Sanitation Data'!E18))),'Data Summary'!CP24="Yes"),100-OFFSET('Sanitation Data'!$E$4,0,10*ROW('Sanitation Data'!E18)),NA())</f>
        <v>#N/A</v>
      </c>
      <c r="AB24" s="501" t="e">
        <f ca="1">+IF(AND(ISNUMBER(OFFSET('Sanitation Data'!$E$6,0,10*ROW('Sanitation Data'!E18))),'Data Summary'!CQ24="Yes"),OFFSET('Sanitation Data'!$E$6,0,10*ROW('Sanitation Data'!E18)),NA())</f>
        <v>#N/A</v>
      </c>
      <c r="AC24" s="501" t="e">
        <f ca="1">+IF(AND(ISNUMBER(OFFSET('Sanitation Data'!$E$10,0,10*ROW('Sanitation Data'!E18))),'Data Summary'!CR24="Yes"),OFFSET('Sanitation Data'!$E$10,0,10*ROW('Sanitation Data'!E18)),NA())</f>
        <v>#N/A</v>
      </c>
      <c r="AD24" s="501" t="e">
        <f ca="1">+IF(AND(ISNUMBER(OFFSET('Sanitation Data'!$E$11,0,10*ROW('Sanitation Data'!E18))),'Data Summary'!CS24="Yes"),OFFSET('Sanitation Data'!$E$11,0,10*ROW('Sanitation Data'!E18)),NA())</f>
        <v>#N/A</v>
      </c>
      <c r="AE24" s="501" t="e">
        <f ca="1">+IF(AND(ISNUMBER(OFFSET('Sanitation Data'!$E$12,0,10*ROW('Sanitation Data'!E18))),'Data Summary'!CT24="Yes"),OFFSET('Sanitation Data'!$E$12,0,10*ROW('Sanitation Data'!E18)),NA())</f>
        <v>#N/A</v>
      </c>
      <c r="AF24" s="501" t="e">
        <f ca="1">+IF(AND(ISNUMBER(OFFSET('Sanitation Data'!$F$4,0,10*ROW('Sanitation Data'!F18))),'Data Summary'!CU24="Yes"),100-OFFSET('Sanitation Data'!$F$4,0,10*ROW('Sanitation Data'!F18)),NA())</f>
        <v>#N/A</v>
      </c>
      <c r="AG24" s="501" t="e">
        <f ca="1">+IF(AND(ISNUMBER(OFFSET('Sanitation Data'!$F$6,0,10*ROW('Sanitation Data'!F18))),'Data Summary'!CV24="Yes"),OFFSET('Sanitation Data'!$F$6,0,10*ROW('Sanitation Data'!F18)),NA())</f>
        <v>#N/A</v>
      </c>
      <c r="AH24" s="501" t="e">
        <f ca="1">+IF(AND(ISNUMBER(OFFSET('Sanitation Data'!$F$10,0,10*ROW('Sanitation Data'!F18))),'Data Summary'!CW24="Yes"),OFFSET('Sanitation Data'!$F$10,0,10*ROW('Sanitation Data'!F18)),NA())</f>
        <v>#N/A</v>
      </c>
      <c r="AI24" s="501" t="e">
        <f ca="1">+IF(AND(ISNUMBER(OFFSET('Sanitation Data'!$F$11,0,10*ROW('Sanitation Data'!F18))),'Data Summary'!CX24="Yes"),OFFSET('Sanitation Data'!$F$11,0,10*ROW('Sanitation Data'!F18)),NA())</f>
        <v>#N/A</v>
      </c>
      <c r="AJ24" s="501" t="e">
        <f ca="1">+IF(AND(ISNUMBER(OFFSET('Sanitation Data'!$F$12,0,10*ROW('Sanitation Data'!F18))),'Data Summary'!CY24="Yes"),OFFSET('Sanitation Data'!$F$12,0,10*ROW('Sanitation Data'!F18)),NA())</f>
        <v>#N/A</v>
      </c>
      <c r="AK24" s="501" t="e">
        <f ca="1">+IF(AND(ISNUMBER(OFFSET('Sanitation Data'!$G$4,0,10*ROW('Sanitation Data'!G18))),'Data Summary'!CZ24="Yes"),100-OFFSET('Sanitation Data'!$G$4,0,10*ROW('Sanitation Data'!G18)),NA())</f>
        <v>#N/A</v>
      </c>
      <c r="AL24" s="501" t="e">
        <f ca="1">+IF(AND(ISNUMBER(OFFSET('Sanitation Data'!$G$6,0,10*ROW('Sanitation Data'!G18))),'Data Summary'!DA24="Yes"),OFFSET('Sanitation Data'!$G$6,0,10*ROW('Sanitation Data'!G18)),NA())</f>
        <v>#N/A</v>
      </c>
      <c r="AM24" s="501" t="e">
        <f ca="1">+IF(AND(ISNUMBER(OFFSET('Sanitation Data'!$G$10,0,10*ROW('Sanitation Data'!G18))),'Data Summary'!DB24="Yes"),OFFSET('Sanitation Data'!$G$10,0,10*ROW('Sanitation Data'!G18)),NA())</f>
        <v>#N/A</v>
      </c>
      <c r="AN24" s="501" t="e">
        <f ca="1">+IF(AND(ISNUMBER(OFFSET('Sanitation Data'!$G$11,0,10*ROW('Sanitation Data'!G18))),'Data Summary'!DC24="Yes"),OFFSET('Sanitation Data'!$G$11,0,10*ROW('Sanitation Data'!G18)),NA())</f>
        <v>#N/A</v>
      </c>
      <c r="AO24" s="501" t="e">
        <f ca="1">+IF(AND(ISNUMBER(OFFSET('Sanitation Data'!$G$12,0,10*ROW('Sanitation Data'!G18))),'Data Summary'!DD24="Yes"),OFFSET('Sanitation Data'!$G$12,0,10*ROW('Sanitation Data'!G18)),NA())</f>
        <v>#N/A</v>
      </c>
      <c r="AP24" s="501" t="e">
        <f ca="1">+IF(AND(ISNUMBER(OFFSET('Sanitation Data'!$H$4,0,10*ROW('Sanitation Data'!H18))),'Data Summary'!DE24="Yes"),100-OFFSET('Sanitation Data'!$H$4,0,10*ROW('Sanitation Data'!H18)),NA())</f>
        <v>#N/A</v>
      </c>
      <c r="AQ24" s="501" t="e">
        <f ca="1">+IF(AND(ISNUMBER(OFFSET('Sanitation Data'!$H$6,0,10*ROW('Sanitation Data'!H18))),'Data Summary'!DF24="Yes"),OFFSET('Sanitation Data'!$H$6,0,10*ROW('Sanitation Data'!H18)),NA())</f>
        <v>#N/A</v>
      </c>
      <c r="AR24" s="501" t="e">
        <f ca="1">+IF(AND(ISNUMBER(OFFSET('Sanitation Data'!$H$10,0,10*ROW('Sanitation Data'!H18))),'Data Summary'!DG24="Yes"),OFFSET('Sanitation Data'!$H$10,0,10*ROW('Sanitation Data'!H18)),NA())</f>
        <v>#N/A</v>
      </c>
      <c r="AS24" s="501" t="e">
        <f ca="1">+IF(AND(ISNUMBER(OFFSET('Sanitation Data'!$H$11,0,10*ROW('Sanitation Data'!H18))),'Data Summary'!DH24="Yes"),OFFSET('Sanitation Data'!$H$11,0,10*ROW('Sanitation Data'!H18)),NA())</f>
        <v>#N/A</v>
      </c>
      <c r="AT24" s="501" t="e">
        <f ca="1">+IF(AND(ISNUMBER(OFFSET('Sanitation Data'!$H$12,0,10*ROW('Sanitation Data'!H18))),'Data Summary'!DI24="Yes"),OFFSET('Sanitation Data'!$H$12,0,10*ROW('Sanitation Data'!H18)),NA())</f>
        <v>#N/A</v>
      </c>
      <c r="AU24" s="501" t="e">
        <f ca="1">+IF(AND(ISNUMBER(OFFSET('Sanitation Data'!$I$4,0,10*ROW('Sanitation Data'!I18))),'Data Summary'!DJ24="Yes"),100-OFFSET('Sanitation Data'!$I$4,0,10*ROW('Sanitation Data'!I18)),NA())</f>
        <v>#N/A</v>
      </c>
      <c r="AV24" s="501" t="e">
        <f ca="1">+IF(AND(ISNUMBER(OFFSET('Sanitation Data'!$I$6,0,10*ROW('Sanitation Data'!I18))),'Data Summary'!DK24="Yes"),OFFSET('Sanitation Data'!$I$6,0,10*ROW('Sanitation Data'!I18)),NA())</f>
        <v>#N/A</v>
      </c>
      <c r="AW24" s="501" t="e">
        <f ca="1">+IF(AND(ISNUMBER(OFFSET('Sanitation Data'!$I$10,0,10*ROW('Sanitation Data'!I18))),'Data Summary'!DL24="Yes"),OFFSET('Sanitation Data'!$I$10,0,10*ROW('Sanitation Data'!I18)),NA())</f>
        <v>#N/A</v>
      </c>
      <c r="AX24" s="501" t="e">
        <f ca="1">+IF(AND(ISNUMBER(OFFSET('Sanitation Data'!$I$11,0,10*ROW('Sanitation Data'!I18))),'Data Summary'!DM24="Yes"),OFFSET('Sanitation Data'!$I$11,0,10*ROW('Sanitation Data'!I18)),NA())</f>
        <v>#N/A</v>
      </c>
      <c r="AY24" s="501" t="e">
        <f ca="1">+IF(AND(ISNUMBER(OFFSET('Sanitation Data'!$I$12,0,10*ROW('Sanitation Data'!I18))),'Data Summary'!DN24="Yes"),OFFSET('Sanitation Data'!$I$12,0,10*ROW('Sanitation Data'!I18)),NA())</f>
        <v>#N/A</v>
      </c>
      <c r="AZ24" s="502" t="e">
        <f ca="1">+IF(AND(ISNUMBER(OFFSET('Hygiene Data'!$D$5,0,10*ROW('Hygiene Data'!D18))),'Data Summary'!DO24="Yes"),OFFSET('Hygiene Data'!$D$5,0,10*ROW('Hygiene Data'!D18)),NA())</f>
        <v>#N/A</v>
      </c>
      <c r="BA24" s="502" t="e">
        <f ca="1">+IF(AND(ISNUMBER(OFFSET('Hygiene Data'!$D$7,0,10*ROW('Hygiene Data'!D18))),'Data Summary'!DP24="Yes"),OFFSET('Hygiene Data'!$D$7,0,10*ROW('Hygiene Data'!D18)),NA())</f>
        <v>#N/A</v>
      </c>
      <c r="BB24" s="502" t="e">
        <f ca="1">+IF(AND(ISNUMBER(OFFSET('Hygiene Data'!$D$9,0,10*ROW('Hygiene Data'!D18))),'Data Summary'!DQ24="Yes"),OFFSET('Hygiene Data'!$D$9,0,10*ROW('Hygiene Data'!D18)),NA())</f>
        <v>#N/A</v>
      </c>
      <c r="BC24" s="502" t="e">
        <f ca="1">+IF(AND(ISNUMBER(OFFSET('Hygiene Data'!$E$5,0,10*ROW('Hygiene Data'!E18))),'Data Summary'!DR24="Yes"),OFFSET('Hygiene Data'!$E$5,0,10*ROW('Hygiene Data'!E18)),NA())</f>
        <v>#N/A</v>
      </c>
      <c r="BD24" s="502" t="e">
        <f ca="1">+IF(AND(ISNUMBER(OFFSET('Hygiene Data'!$E$7,0,10*ROW('Hygiene Data'!E18))),'Data Summary'!DS24="Yes"),OFFSET('Hygiene Data'!$E$7,0,10*ROW('Hygiene Data'!E18)),NA())</f>
        <v>#N/A</v>
      </c>
      <c r="BE24" s="502" t="e">
        <f ca="1">+IF(AND(ISNUMBER(OFFSET('Hygiene Data'!$E$9,0,10*ROW('Hygiene Data'!E18))),'Data Summary'!DT24="Yes"),OFFSET('Hygiene Data'!$E$9,0,10*ROW('Hygiene Data'!E18)),NA())</f>
        <v>#N/A</v>
      </c>
      <c r="BF24" s="502" t="e">
        <f ca="1">+IF(AND(ISNUMBER(OFFSET('Hygiene Data'!$F$5,0,10*ROW('Hygiene Data'!F18))),'Data Summary'!DU24="Yes"),OFFSET('Hygiene Data'!$F$5,0,10*ROW('Hygiene Data'!F18)),NA())</f>
        <v>#N/A</v>
      </c>
      <c r="BG24" s="502" t="e">
        <f ca="1">+IF(AND(ISNUMBER(OFFSET('Hygiene Data'!$F$7,0,10*ROW('Hygiene Data'!F18))),'Data Summary'!DV24="Yes"),OFFSET('Hygiene Data'!$F$7,0,10*ROW('Hygiene Data'!F18)),NA())</f>
        <v>#N/A</v>
      </c>
      <c r="BH24" s="502" t="e">
        <f ca="1">+IF(AND(ISNUMBER(OFFSET('Hygiene Data'!$F$9,0,10*ROW('Hygiene Data'!F18))),'Data Summary'!DW24="Yes"),OFFSET('Hygiene Data'!$F$9,0,10*ROW('Hygiene Data'!F18)),NA())</f>
        <v>#N/A</v>
      </c>
      <c r="BI24" s="502" t="e">
        <f ca="1">+IF(AND(ISNUMBER(OFFSET('Hygiene Data'!$G$5,0,10*ROW('Hygiene Data'!G18))),'Data Summary'!DX24="Yes"),OFFSET('Hygiene Data'!$G$5,0,10*ROW('Hygiene Data'!G18)),NA())</f>
        <v>#N/A</v>
      </c>
      <c r="BJ24" s="502" t="e">
        <f ca="1">+IF(AND(ISNUMBER(OFFSET('Hygiene Data'!$G$7,0,10*ROW('Hygiene Data'!G18))),'Data Summary'!DY24="Yes"),OFFSET('Hygiene Data'!$G$7,0,10*ROW('Hygiene Data'!G18)),NA())</f>
        <v>#N/A</v>
      </c>
      <c r="BK24" s="502" t="e">
        <f ca="1">+IF(AND(ISNUMBER(OFFSET('Hygiene Data'!$G$9,0,10*ROW('Hygiene Data'!G18))),'Data Summary'!DZ24="Yes"),OFFSET('Hygiene Data'!$G$9,0,10*ROW('Hygiene Data'!G18)),NA())</f>
        <v>#N/A</v>
      </c>
      <c r="BL24" s="502" t="e">
        <f ca="1">+IF(AND(ISNUMBER(OFFSET('Hygiene Data'!$H$5,0,10*ROW('Hygiene Data'!H18))),'Data Summary'!EA24="Yes"),OFFSET('Hygiene Data'!$H$5,0,10*ROW('Hygiene Data'!H18)),NA())</f>
        <v>#N/A</v>
      </c>
      <c r="BM24" s="502" t="e">
        <f ca="1">+IF(AND(ISNUMBER(OFFSET('Hygiene Data'!$H$7,0,10*ROW('Hygiene Data'!H18))),'Data Summary'!EB24="Yes"),OFFSET('Hygiene Data'!$H$7,0,10*ROW('Hygiene Data'!H18)),NA())</f>
        <v>#N/A</v>
      </c>
      <c r="BN24" s="502" t="e">
        <f ca="1">+IF(AND(ISNUMBER(OFFSET('Hygiene Data'!$H$9,0,10*ROW('Hygiene Data'!H18))),'Data Summary'!EC24="Yes"),OFFSET('Hygiene Data'!$H$9,0,10*ROW('Hygiene Data'!H18)),NA())</f>
        <v>#N/A</v>
      </c>
      <c r="BO24" s="502" t="e">
        <f ca="1">+IF(AND(ISNUMBER(OFFSET('Hygiene Data'!$I$5,0,10*ROW('Hygiene Data'!I18))),'Data Summary'!ED24="Yes"),OFFSET('Hygiene Data'!$I$5,0,10*ROW('Hygiene Data'!I18)),NA())</f>
        <v>#N/A</v>
      </c>
      <c r="BP24" s="502" t="e">
        <f ca="1">+IF(AND(ISNUMBER(OFFSET('Hygiene Data'!$I$7,0,10*ROW('Hygiene Data'!I18))),'Data Summary'!EE24="Yes"),OFFSET('Hygiene Data'!$I$7,0,10*ROW('Hygiene Data'!I18)),NA())</f>
        <v>#N/A</v>
      </c>
      <c r="BQ24" s="502" t="e">
        <f ca="1">+IF(AND(ISNUMBER(OFFSET('Hygiene Data'!$I$9,0,10*ROW('Hygiene Data'!I18))),'Data Summary'!EF24="Yes"),OFFSET('Hygiene Data'!$I$9,0,10*ROW('Hygiene Data'!I18)),NA())</f>
        <v>#N/A</v>
      </c>
    </row>
    <row r="25" spans="1:69" x14ac:dyDescent="0.25">
      <c r="A25" s="498" t="e">
        <f ca="1">+RIGHT('Data Summary'!A25,LEN('Data Summary'!A25)-9)</f>
        <v>#VALUE!</v>
      </c>
      <c r="B25" s="472" t="str">
        <f ca="1">+IF(ISTEXT('Data Summary'!B25),'Data Summary'!B25,"")</f>
        <v/>
      </c>
      <c r="C25" s="499" t="e">
        <f ca="1">+VALUE('Data Summary'!C25)</f>
        <v>#VALUE!</v>
      </c>
      <c r="D25" s="500" t="e">
        <f ca="1">+IF(AND(ISNUMBER(OFFSET('Water Data'!$D$4,0,10*ROW('Water Data'!D19))),'Data Summary'!BS25="Yes"),100-OFFSET('Water Data'!$D$4,0,10*ROW('Water Data'!D19)),NA())</f>
        <v>#N/A</v>
      </c>
      <c r="E25" s="500" t="e">
        <f ca="1">+IF(AND(ISNUMBER(OFFSET('Water Data'!$D$6,0,10*ROW('Water Data'!D19))),'Data Summary'!BT25="Yes"),OFFSET('Water Data'!$D$6,0,10*ROW('Water Data'!D19)),NA())</f>
        <v>#N/A</v>
      </c>
      <c r="F25" s="500" t="e">
        <f ca="1">+IF(AND(ISNUMBER(OFFSET('Water Data'!$D$9,0,10*ROW('Water Data'!D19))),'Data Summary'!BU25="Yes"),OFFSET('Water Data'!$D$9,0,10*ROW('Water Data'!D19)),NA())</f>
        <v>#N/A</v>
      </c>
      <c r="G25" s="500" t="e">
        <f ca="1">+IF(AND(ISNUMBER(OFFSET('Water Data'!$E$4,0,10*ROW('Water Data'!E19))),'Data Summary'!BV25="Yes"),100-OFFSET('Water Data'!$E$4,0,10*ROW('Water Data'!E19)),NA())</f>
        <v>#N/A</v>
      </c>
      <c r="H25" s="500" t="e">
        <f ca="1">+IF(AND(ISNUMBER(OFFSET('Water Data'!$E$6,0,10*ROW('Water Data'!E19))),'Data Summary'!BW25="Yes"),OFFSET('Water Data'!$E$6,0,10*ROW('Water Data'!E19)),NA())</f>
        <v>#N/A</v>
      </c>
      <c r="I25" s="500" t="e">
        <f ca="1">+IF(AND(ISNUMBER(OFFSET('Water Data'!$E$9,0,10*ROW('Water Data'!E19))),'Data Summary'!BX25="Yes"),OFFSET('Water Data'!$E$9,0,10*ROW('Water Data'!E19)),NA())</f>
        <v>#N/A</v>
      </c>
      <c r="J25" s="500" t="e">
        <f ca="1">+IF(AND(ISNUMBER(OFFSET('Water Data'!$F$4,0,10*ROW('Water Data'!F19))),'Data Summary'!BY25="Yes"),100-OFFSET('Water Data'!$F$4,0,10*ROW('Water Data'!F19)),NA())</f>
        <v>#N/A</v>
      </c>
      <c r="K25" s="500" t="e">
        <f ca="1">+IF(AND(ISNUMBER(OFFSET('Water Data'!$F$6,0,10*ROW('Water Data'!F19))),'Data Summary'!BZ25="Yes"),OFFSET('Water Data'!$F$6,0,10*ROW('Water Data'!F19)),NA())</f>
        <v>#N/A</v>
      </c>
      <c r="L25" s="500" t="e">
        <f ca="1">+IF(AND(ISNUMBER(OFFSET('Water Data'!$F$9,0,10*ROW('Water Data'!F19))),'Data Summary'!CA25="Yes"),OFFSET('Water Data'!$F$9,0,10*ROW('Water Data'!F19)),NA())</f>
        <v>#N/A</v>
      </c>
      <c r="M25" s="500" t="e">
        <f ca="1">+IF(AND(ISNUMBER(OFFSET('Water Data'!$G$4,0,10*ROW('Water Data'!G19))),'Data Summary'!CB25="Yes"),100-OFFSET('Water Data'!$G$4,0,10*ROW('Water Data'!G19)),NA())</f>
        <v>#N/A</v>
      </c>
      <c r="N25" s="500" t="e">
        <f ca="1">+IF(AND(ISNUMBER(OFFSET('Water Data'!$G$6,0,10*ROW('Water Data'!G19))),'Data Summary'!CC25="Yes"),OFFSET('Water Data'!$G$6,0,10*ROW('Water Data'!G19)),NA())</f>
        <v>#N/A</v>
      </c>
      <c r="O25" s="500" t="e">
        <f ca="1">+IF(AND(ISNUMBER(OFFSET('Water Data'!$G$9,0,10*ROW('Water Data'!G19))),'Data Summary'!CD25="Yes"),OFFSET('Water Data'!$G$9,0,10*ROW('Water Data'!G19)),NA())</f>
        <v>#N/A</v>
      </c>
      <c r="P25" s="500" t="e">
        <f ca="1">+IF(AND(ISNUMBER(OFFSET('Water Data'!$H$4,0,10*ROW('Water Data'!H19))),'Data Summary'!CE25="Yes"),100-OFFSET('Water Data'!$H$4,0,10*ROW('Water Data'!H19)),NA())</f>
        <v>#N/A</v>
      </c>
      <c r="Q25" s="500" t="e">
        <f ca="1">+IF(AND(ISNUMBER(OFFSET('Water Data'!$H$6,0,10*ROW('Water Data'!H19))),'Data Summary'!CF25="Yes"),OFFSET('Water Data'!$H$6,0,10*ROW('Water Data'!H19)),NA())</f>
        <v>#N/A</v>
      </c>
      <c r="R25" s="500" t="e">
        <f ca="1">+IF(AND(ISNUMBER(OFFSET('Water Data'!$H$9,0,10*ROW('Water Data'!H19))),'Data Summary'!CG25="Yes"),OFFSET('Water Data'!$H$9,0,10*ROW('Water Data'!H19)),NA())</f>
        <v>#N/A</v>
      </c>
      <c r="S25" s="500" t="e">
        <f ca="1">+IF(AND(ISNUMBER(OFFSET('Water Data'!$I$4,0,10*ROW('Water Data'!I19))),'Data Summary'!CH25="Yes"),100-OFFSET('Water Data'!$I$4,0,10*ROW('Water Data'!I19)),NA())</f>
        <v>#N/A</v>
      </c>
      <c r="T25" s="500" t="e">
        <f ca="1">+IF(AND(ISNUMBER(OFFSET('Water Data'!$I$6,0,10*ROW('Water Data'!I19))),'Data Summary'!CI25="Yes"),OFFSET('Water Data'!$I$6,0,10*ROW('Water Data'!I19)),NA())</f>
        <v>#N/A</v>
      </c>
      <c r="U25" s="500" t="e">
        <f ca="1">+IF(AND(ISNUMBER(OFFSET('Water Data'!$I$9,0,10*ROW('Water Data'!I19))),'Data Summary'!CJ25="Yes"),OFFSET('Water Data'!$I$9,0,10*ROW('Water Data'!I19)),NA())</f>
        <v>#N/A</v>
      </c>
      <c r="V25" s="501" t="e">
        <f ca="1">+IF(AND(ISNUMBER(OFFSET('Sanitation Data'!$D$4,0,10*ROW('Sanitation Data'!D19))),'Data Summary'!CK25="Yes"),100-OFFSET('Sanitation Data'!$D$4,0,10*ROW('Sanitation Data'!D19)),NA())</f>
        <v>#N/A</v>
      </c>
      <c r="W25" s="501" t="e">
        <f ca="1">+IF(AND(ISNUMBER(OFFSET('Sanitation Data'!$D$6,0,10*ROW('Sanitation Data'!D19))),'Data Summary'!CL25="Yes"),OFFSET('Sanitation Data'!$D$6,0,10*ROW('Sanitation Data'!D19)),NA())</f>
        <v>#N/A</v>
      </c>
      <c r="X25" s="501" t="e">
        <f ca="1">+IF(AND(ISNUMBER(OFFSET('Sanitation Data'!$D$10,0,10*ROW('Sanitation Data'!D19))),'Data Summary'!CM25="Yes"),OFFSET('Sanitation Data'!$D$10,0,10*ROW('Sanitation Data'!D19)),NA())</f>
        <v>#N/A</v>
      </c>
      <c r="Y25" s="501" t="e">
        <f ca="1">+IF(AND(ISNUMBER(OFFSET('Sanitation Data'!$D$11,0,10*ROW('Sanitation Data'!D19))),'Data Summary'!CN25="Yes"),OFFSET('Sanitation Data'!$D$11,0,10*ROW('Sanitation Data'!D19)),NA())</f>
        <v>#N/A</v>
      </c>
      <c r="Z25" s="501" t="e">
        <f ca="1">+IF(AND(ISNUMBER(OFFSET('Sanitation Data'!$D$12,0,10*ROW('Sanitation Data'!D19))),'Data Summary'!CO25="Yes"),OFFSET('Sanitation Data'!$D$12,0,10*ROW('Sanitation Data'!D19)),NA())</f>
        <v>#N/A</v>
      </c>
      <c r="AA25" s="501" t="e">
        <f ca="1">+IF(AND(ISNUMBER(OFFSET('Sanitation Data'!$E$4,0,10*ROW('Sanitation Data'!E19))),'Data Summary'!CP25="Yes"),100-OFFSET('Sanitation Data'!$E$4,0,10*ROW('Sanitation Data'!E19)),NA())</f>
        <v>#N/A</v>
      </c>
      <c r="AB25" s="501" t="e">
        <f ca="1">+IF(AND(ISNUMBER(OFFSET('Sanitation Data'!$E$6,0,10*ROW('Sanitation Data'!E19))),'Data Summary'!CQ25="Yes"),OFFSET('Sanitation Data'!$E$6,0,10*ROW('Sanitation Data'!E19)),NA())</f>
        <v>#N/A</v>
      </c>
      <c r="AC25" s="501" t="e">
        <f ca="1">+IF(AND(ISNUMBER(OFFSET('Sanitation Data'!$E$10,0,10*ROW('Sanitation Data'!E19))),'Data Summary'!CR25="Yes"),OFFSET('Sanitation Data'!$E$10,0,10*ROW('Sanitation Data'!E19)),NA())</f>
        <v>#N/A</v>
      </c>
      <c r="AD25" s="501" t="e">
        <f ca="1">+IF(AND(ISNUMBER(OFFSET('Sanitation Data'!$E$11,0,10*ROW('Sanitation Data'!E19))),'Data Summary'!CS25="Yes"),OFFSET('Sanitation Data'!$E$11,0,10*ROW('Sanitation Data'!E19)),NA())</f>
        <v>#N/A</v>
      </c>
      <c r="AE25" s="501" t="e">
        <f ca="1">+IF(AND(ISNUMBER(OFFSET('Sanitation Data'!$E$12,0,10*ROW('Sanitation Data'!E19))),'Data Summary'!CT25="Yes"),OFFSET('Sanitation Data'!$E$12,0,10*ROW('Sanitation Data'!E19)),NA())</f>
        <v>#N/A</v>
      </c>
      <c r="AF25" s="501" t="e">
        <f ca="1">+IF(AND(ISNUMBER(OFFSET('Sanitation Data'!$F$4,0,10*ROW('Sanitation Data'!F19))),'Data Summary'!CU25="Yes"),100-OFFSET('Sanitation Data'!$F$4,0,10*ROW('Sanitation Data'!F19)),NA())</f>
        <v>#N/A</v>
      </c>
      <c r="AG25" s="501" t="e">
        <f ca="1">+IF(AND(ISNUMBER(OFFSET('Sanitation Data'!$F$6,0,10*ROW('Sanitation Data'!F19))),'Data Summary'!CV25="Yes"),OFFSET('Sanitation Data'!$F$6,0,10*ROW('Sanitation Data'!F19)),NA())</f>
        <v>#N/A</v>
      </c>
      <c r="AH25" s="501" t="e">
        <f ca="1">+IF(AND(ISNUMBER(OFFSET('Sanitation Data'!$F$10,0,10*ROW('Sanitation Data'!F19))),'Data Summary'!CW25="Yes"),OFFSET('Sanitation Data'!$F$10,0,10*ROW('Sanitation Data'!F19)),NA())</f>
        <v>#N/A</v>
      </c>
      <c r="AI25" s="501" t="e">
        <f ca="1">+IF(AND(ISNUMBER(OFFSET('Sanitation Data'!$F$11,0,10*ROW('Sanitation Data'!F19))),'Data Summary'!CX25="Yes"),OFFSET('Sanitation Data'!$F$11,0,10*ROW('Sanitation Data'!F19)),NA())</f>
        <v>#N/A</v>
      </c>
      <c r="AJ25" s="501" t="e">
        <f ca="1">+IF(AND(ISNUMBER(OFFSET('Sanitation Data'!$F$12,0,10*ROW('Sanitation Data'!F19))),'Data Summary'!CY25="Yes"),OFFSET('Sanitation Data'!$F$12,0,10*ROW('Sanitation Data'!F19)),NA())</f>
        <v>#N/A</v>
      </c>
      <c r="AK25" s="501" t="e">
        <f ca="1">+IF(AND(ISNUMBER(OFFSET('Sanitation Data'!$G$4,0,10*ROW('Sanitation Data'!G19))),'Data Summary'!CZ25="Yes"),100-OFFSET('Sanitation Data'!$G$4,0,10*ROW('Sanitation Data'!G19)),NA())</f>
        <v>#N/A</v>
      </c>
      <c r="AL25" s="501" t="e">
        <f ca="1">+IF(AND(ISNUMBER(OFFSET('Sanitation Data'!$G$6,0,10*ROW('Sanitation Data'!G19))),'Data Summary'!DA25="Yes"),OFFSET('Sanitation Data'!$G$6,0,10*ROW('Sanitation Data'!G19)),NA())</f>
        <v>#N/A</v>
      </c>
      <c r="AM25" s="501" t="e">
        <f ca="1">+IF(AND(ISNUMBER(OFFSET('Sanitation Data'!$G$10,0,10*ROW('Sanitation Data'!G19))),'Data Summary'!DB25="Yes"),OFFSET('Sanitation Data'!$G$10,0,10*ROW('Sanitation Data'!G19)),NA())</f>
        <v>#N/A</v>
      </c>
      <c r="AN25" s="501" t="e">
        <f ca="1">+IF(AND(ISNUMBER(OFFSET('Sanitation Data'!$G$11,0,10*ROW('Sanitation Data'!G19))),'Data Summary'!DC25="Yes"),OFFSET('Sanitation Data'!$G$11,0,10*ROW('Sanitation Data'!G19)),NA())</f>
        <v>#N/A</v>
      </c>
      <c r="AO25" s="501" t="e">
        <f ca="1">+IF(AND(ISNUMBER(OFFSET('Sanitation Data'!$G$12,0,10*ROW('Sanitation Data'!G19))),'Data Summary'!DD25="Yes"),OFFSET('Sanitation Data'!$G$12,0,10*ROW('Sanitation Data'!G19)),NA())</f>
        <v>#N/A</v>
      </c>
      <c r="AP25" s="501" t="e">
        <f ca="1">+IF(AND(ISNUMBER(OFFSET('Sanitation Data'!$H$4,0,10*ROW('Sanitation Data'!H19))),'Data Summary'!DE25="Yes"),100-OFFSET('Sanitation Data'!$H$4,0,10*ROW('Sanitation Data'!H19)),NA())</f>
        <v>#N/A</v>
      </c>
      <c r="AQ25" s="501" t="e">
        <f ca="1">+IF(AND(ISNUMBER(OFFSET('Sanitation Data'!$H$6,0,10*ROW('Sanitation Data'!H19))),'Data Summary'!DF25="Yes"),OFFSET('Sanitation Data'!$H$6,0,10*ROW('Sanitation Data'!H19)),NA())</f>
        <v>#N/A</v>
      </c>
      <c r="AR25" s="501" t="e">
        <f ca="1">+IF(AND(ISNUMBER(OFFSET('Sanitation Data'!$H$10,0,10*ROW('Sanitation Data'!H19))),'Data Summary'!DG25="Yes"),OFFSET('Sanitation Data'!$H$10,0,10*ROW('Sanitation Data'!H19)),NA())</f>
        <v>#N/A</v>
      </c>
      <c r="AS25" s="501" t="e">
        <f ca="1">+IF(AND(ISNUMBER(OFFSET('Sanitation Data'!$H$11,0,10*ROW('Sanitation Data'!H19))),'Data Summary'!DH25="Yes"),OFFSET('Sanitation Data'!$H$11,0,10*ROW('Sanitation Data'!H19)),NA())</f>
        <v>#N/A</v>
      </c>
      <c r="AT25" s="501" t="e">
        <f ca="1">+IF(AND(ISNUMBER(OFFSET('Sanitation Data'!$H$12,0,10*ROW('Sanitation Data'!H19))),'Data Summary'!DI25="Yes"),OFFSET('Sanitation Data'!$H$12,0,10*ROW('Sanitation Data'!H19)),NA())</f>
        <v>#N/A</v>
      </c>
      <c r="AU25" s="501" t="e">
        <f ca="1">+IF(AND(ISNUMBER(OFFSET('Sanitation Data'!$I$4,0,10*ROW('Sanitation Data'!I19))),'Data Summary'!DJ25="Yes"),100-OFFSET('Sanitation Data'!$I$4,0,10*ROW('Sanitation Data'!I19)),NA())</f>
        <v>#N/A</v>
      </c>
      <c r="AV25" s="501" t="e">
        <f ca="1">+IF(AND(ISNUMBER(OFFSET('Sanitation Data'!$I$6,0,10*ROW('Sanitation Data'!I19))),'Data Summary'!DK25="Yes"),OFFSET('Sanitation Data'!$I$6,0,10*ROW('Sanitation Data'!I19)),NA())</f>
        <v>#N/A</v>
      </c>
      <c r="AW25" s="501" t="e">
        <f ca="1">+IF(AND(ISNUMBER(OFFSET('Sanitation Data'!$I$10,0,10*ROW('Sanitation Data'!I19))),'Data Summary'!DL25="Yes"),OFFSET('Sanitation Data'!$I$10,0,10*ROW('Sanitation Data'!I19)),NA())</f>
        <v>#N/A</v>
      </c>
      <c r="AX25" s="501" t="e">
        <f ca="1">+IF(AND(ISNUMBER(OFFSET('Sanitation Data'!$I$11,0,10*ROW('Sanitation Data'!I19))),'Data Summary'!DM25="Yes"),OFFSET('Sanitation Data'!$I$11,0,10*ROW('Sanitation Data'!I19)),NA())</f>
        <v>#N/A</v>
      </c>
      <c r="AY25" s="501" t="e">
        <f ca="1">+IF(AND(ISNUMBER(OFFSET('Sanitation Data'!$I$12,0,10*ROW('Sanitation Data'!I19))),'Data Summary'!DN25="Yes"),OFFSET('Sanitation Data'!$I$12,0,10*ROW('Sanitation Data'!I19)),NA())</f>
        <v>#N/A</v>
      </c>
      <c r="AZ25" s="502" t="e">
        <f ca="1">+IF(AND(ISNUMBER(OFFSET('Hygiene Data'!$D$5,0,10*ROW('Hygiene Data'!D19))),'Data Summary'!DO25="Yes"),OFFSET('Hygiene Data'!$D$5,0,10*ROW('Hygiene Data'!D19)),NA())</f>
        <v>#N/A</v>
      </c>
      <c r="BA25" s="502" t="e">
        <f ca="1">+IF(AND(ISNUMBER(OFFSET('Hygiene Data'!$D$7,0,10*ROW('Hygiene Data'!D19))),'Data Summary'!DP25="Yes"),OFFSET('Hygiene Data'!$D$7,0,10*ROW('Hygiene Data'!D19)),NA())</f>
        <v>#N/A</v>
      </c>
      <c r="BB25" s="502" t="e">
        <f ca="1">+IF(AND(ISNUMBER(OFFSET('Hygiene Data'!$D$9,0,10*ROW('Hygiene Data'!D19))),'Data Summary'!DQ25="Yes"),OFFSET('Hygiene Data'!$D$9,0,10*ROW('Hygiene Data'!D19)),NA())</f>
        <v>#N/A</v>
      </c>
      <c r="BC25" s="502" t="e">
        <f ca="1">+IF(AND(ISNUMBER(OFFSET('Hygiene Data'!$E$5,0,10*ROW('Hygiene Data'!E19))),'Data Summary'!DR25="Yes"),OFFSET('Hygiene Data'!$E$5,0,10*ROW('Hygiene Data'!E19)),NA())</f>
        <v>#N/A</v>
      </c>
      <c r="BD25" s="502" t="e">
        <f ca="1">+IF(AND(ISNUMBER(OFFSET('Hygiene Data'!$E$7,0,10*ROW('Hygiene Data'!E19))),'Data Summary'!DS25="Yes"),OFFSET('Hygiene Data'!$E$7,0,10*ROW('Hygiene Data'!E19)),NA())</f>
        <v>#N/A</v>
      </c>
      <c r="BE25" s="502" t="e">
        <f ca="1">+IF(AND(ISNUMBER(OFFSET('Hygiene Data'!$E$9,0,10*ROW('Hygiene Data'!E19))),'Data Summary'!DT25="Yes"),OFFSET('Hygiene Data'!$E$9,0,10*ROW('Hygiene Data'!E19)),NA())</f>
        <v>#N/A</v>
      </c>
      <c r="BF25" s="502" t="e">
        <f ca="1">+IF(AND(ISNUMBER(OFFSET('Hygiene Data'!$F$5,0,10*ROW('Hygiene Data'!F19))),'Data Summary'!DU25="Yes"),OFFSET('Hygiene Data'!$F$5,0,10*ROW('Hygiene Data'!F19)),NA())</f>
        <v>#N/A</v>
      </c>
      <c r="BG25" s="502" t="e">
        <f ca="1">+IF(AND(ISNUMBER(OFFSET('Hygiene Data'!$F$7,0,10*ROW('Hygiene Data'!F19))),'Data Summary'!DV25="Yes"),OFFSET('Hygiene Data'!$F$7,0,10*ROW('Hygiene Data'!F19)),NA())</f>
        <v>#N/A</v>
      </c>
      <c r="BH25" s="502" t="e">
        <f ca="1">+IF(AND(ISNUMBER(OFFSET('Hygiene Data'!$F$9,0,10*ROW('Hygiene Data'!F19))),'Data Summary'!DW25="Yes"),OFFSET('Hygiene Data'!$F$9,0,10*ROW('Hygiene Data'!F19)),NA())</f>
        <v>#N/A</v>
      </c>
      <c r="BI25" s="502" t="e">
        <f ca="1">+IF(AND(ISNUMBER(OFFSET('Hygiene Data'!$G$5,0,10*ROW('Hygiene Data'!G19))),'Data Summary'!DX25="Yes"),OFFSET('Hygiene Data'!$G$5,0,10*ROW('Hygiene Data'!G19)),NA())</f>
        <v>#N/A</v>
      </c>
      <c r="BJ25" s="502" t="e">
        <f ca="1">+IF(AND(ISNUMBER(OFFSET('Hygiene Data'!$G$7,0,10*ROW('Hygiene Data'!G19))),'Data Summary'!DY25="Yes"),OFFSET('Hygiene Data'!$G$7,0,10*ROW('Hygiene Data'!G19)),NA())</f>
        <v>#N/A</v>
      </c>
      <c r="BK25" s="502" t="e">
        <f ca="1">+IF(AND(ISNUMBER(OFFSET('Hygiene Data'!$G$9,0,10*ROW('Hygiene Data'!G19))),'Data Summary'!DZ25="Yes"),OFFSET('Hygiene Data'!$G$9,0,10*ROW('Hygiene Data'!G19)),NA())</f>
        <v>#N/A</v>
      </c>
      <c r="BL25" s="502" t="e">
        <f ca="1">+IF(AND(ISNUMBER(OFFSET('Hygiene Data'!$H$5,0,10*ROW('Hygiene Data'!H19))),'Data Summary'!EA25="Yes"),OFFSET('Hygiene Data'!$H$5,0,10*ROW('Hygiene Data'!H19)),NA())</f>
        <v>#N/A</v>
      </c>
      <c r="BM25" s="502" t="e">
        <f ca="1">+IF(AND(ISNUMBER(OFFSET('Hygiene Data'!$H$7,0,10*ROW('Hygiene Data'!H19))),'Data Summary'!EB25="Yes"),OFFSET('Hygiene Data'!$H$7,0,10*ROW('Hygiene Data'!H19)),NA())</f>
        <v>#N/A</v>
      </c>
      <c r="BN25" s="502" t="e">
        <f ca="1">+IF(AND(ISNUMBER(OFFSET('Hygiene Data'!$H$9,0,10*ROW('Hygiene Data'!H19))),'Data Summary'!EC25="Yes"),OFFSET('Hygiene Data'!$H$9,0,10*ROW('Hygiene Data'!H19)),NA())</f>
        <v>#N/A</v>
      </c>
      <c r="BO25" s="502" t="e">
        <f ca="1">+IF(AND(ISNUMBER(OFFSET('Hygiene Data'!$I$5,0,10*ROW('Hygiene Data'!I19))),'Data Summary'!ED25="Yes"),OFFSET('Hygiene Data'!$I$5,0,10*ROW('Hygiene Data'!I19)),NA())</f>
        <v>#N/A</v>
      </c>
      <c r="BP25" s="502" t="e">
        <f ca="1">+IF(AND(ISNUMBER(OFFSET('Hygiene Data'!$I$7,0,10*ROW('Hygiene Data'!I19))),'Data Summary'!EE25="Yes"),OFFSET('Hygiene Data'!$I$7,0,10*ROW('Hygiene Data'!I19)),NA())</f>
        <v>#N/A</v>
      </c>
      <c r="BQ25" s="502" t="e">
        <f ca="1">+IF(AND(ISNUMBER(OFFSET('Hygiene Data'!$I$9,0,10*ROW('Hygiene Data'!I19))),'Data Summary'!EF25="Yes"),OFFSET('Hygiene Data'!$I$9,0,10*ROW('Hygiene Data'!I19)),NA())</f>
        <v>#N/A</v>
      </c>
    </row>
    <row r="26" spans="1:69" x14ac:dyDescent="0.25">
      <c r="A26" s="498" t="e">
        <f ca="1">+RIGHT('Data Summary'!A26,LEN('Data Summary'!A26)-9)</f>
        <v>#VALUE!</v>
      </c>
      <c r="B26" s="472" t="str">
        <f ca="1">+IF(ISTEXT('Data Summary'!B26),'Data Summary'!B26,"")</f>
        <v/>
      </c>
      <c r="C26" s="499" t="e">
        <f ca="1">+VALUE('Data Summary'!C26)</f>
        <v>#VALUE!</v>
      </c>
      <c r="D26" s="500" t="e">
        <f ca="1">+IF(AND(ISNUMBER(OFFSET('Water Data'!$D$4,0,10*ROW('Water Data'!D20))),'Data Summary'!BS26="Yes"),100-OFFSET('Water Data'!$D$4,0,10*ROW('Water Data'!D20)),NA())</f>
        <v>#N/A</v>
      </c>
      <c r="E26" s="500" t="e">
        <f ca="1">+IF(AND(ISNUMBER(OFFSET('Water Data'!$D$6,0,10*ROW('Water Data'!D20))),'Data Summary'!BT26="Yes"),OFFSET('Water Data'!$D$6,0,10*ROW('Water Data'!D20)),NA())</f>
        <v>#N/A</v>
      </c>
      <c r="F26" s="500" t="e">
        <f ca="1">+IF(AND(ISNUMBER(OFFSET('Water Data'!$D$9,0,10*ROW('Water Data'!D20))),'Data Summary'!BU26="Yes"),OFFSET('Water Data'!$D$9,0,10*ROW('Water Data'!D20)),NA())</f>
        <v>#N/A</v>
      </c>
      <c r="G26" s="500" t="e">
        <f ca="1">+IF(AND(ISNUMBER(OFFSET('Water Data'!$E$4,0,10*ROW('Water Data'!E20))),'Data Summary'!BV26="Yes"),100-OFFSET('Water Data'!$E$4,0,10*ROW('Water Data'!E20)),NA())</f>
        <v>#N/A</v>
      </c>
      <c r="H26" s="500" t="e">
        <f ca="1">+IF(AND(ISNUMBER(OFFSET('Water Data'!$E$6,0,10*ROW('Water Data'!E20))),'Data Summary'!BW26="Yes"),OFFSET('Water Data'!$E$6,0,10*ROW('Water Data'!E20)),NA())</f>
        <v>#N/A</v>
      </c>
      <c r="I26" s="500" t="e">
        <f ca="1">+IF(AND(ISNUMBER(OFFSET('Water Data'!$E$9,0,10*ROW('Water Data'!E20))),'Data Summary'!BX26="Yes"),OFFSET('Water Data'!$E$9,0,10*ROW('Water Data'!E20)),NA())</f>
        <v>#N/A</v>
      </c>
      <c r="J26" s="500" t="e">
        <f ca="1">+IF(AND(ISNUMBER(OFFSET('Water Data'!$F$4,0,10*ROW('Water Data'!F20))),'Data Summary'!BY26="Yes"),100-OFFSET('Water Data'!$F$4,0,10*ROW('Water Data'!F20)),NA())</f>
        <v>#N/A</v>
      </c>
      <c r="K26" s="500" t="e">
        <f ca="1">+IF(AND(ISNUMBER(OFFSET('Water Data'!$F$6,0,10*ROW('Water Data'!F20))),'Data Summary'!BZ26="Yes"),OFFSET('Water Data'!$F$6,0,10*ROW('Water Data'!F20)),NA())</f>
        <v>#N/A</v>
      </c>
      <c r="L26" s="500" t="e">
        <f ca="1">+IF(AND(ISNUMBER(OFFSET('Water Data'!$F$9,0,10*ROW('Water Data'!F20))),'Data Summary'!CA26="Yes"),OFFSET('Water Data'!$F$9,0,10*ROW('Water Data'!F20)),NA())</f>
        <v>#N/A</v>
      </c>
      <c r="M26" s="500" t="e">
        <f ca="1">+IF(AND(ISNUMBER(OFFSET('Water Data'!$G$4,0,10*ROW('Water Data'!G20))),'Data Summary'!CB26="Yes"),100-OFFSET('Water Data'!$G$4,0,10*ROW('Water Data'!G20)),NA())</f>
        <v>#N/A</v>
      </c>
      <c r="N26" s="500" t="e">
        <f ca="1">+IF(AND(ISNUMBER(OFFSET('Water Data'!$G$6,0,10*ROW('Water Data'!G20))),'Data Summary'!CC26="Yes"),OFFSET('Water Data'!$G$6,0,10*ROW('Water Data'!G20)),NA())</f>
        <v>#N/A</v>
      </c>
      <c r="O26" s="500" t="e">
        <f ca="1">+IF(AND(ISNUMBER(OFFSET('Water Data'!$G$9,0,10*ROW('Water Data'!G20))),'Data Summary'!CD26="Yes"),OFFSET('Water Data'!$G$9,0,10*ROW('Water Data'!G20)),NA())</f>
        <v>#N/A</v>
      </c>
      <c r="P26" s="500" t="e">
        <f ca="1">+IF(AND(ISNUMBER(OFFSET('Water Data'!$H$4,0,10*ROW('Water Data'!H20))),'Data Summary'!CE26="Yes"),100-OFFSET('Water Data'!$H$4,0,10*ROW('Water Data'!H20)),NA())</f>
        <v>#N/A</v>
      </c>
      <c r="Q26" s="500" t="e">
        <f ca="1">+IF(AND(ISNUMBER(OFFSET('Water Data'!$H$6,0,10*ROW('Water Data'!H20))),'Data Summary'!CF26="Yes"),OFFSET('Water Data'!$H$6,0,10*ROW('Water Data'!H20)),NA())</f>
        <v>#N/A</v>
      </c>
      <c r="R26" s="500" t="e">
        <f ca="1">+IF(AND(ISNUMBER(OFFSET('Water Data'!$H$9,0,10*ROW('Water Data'!H20))),'Data Summary'!CG26="Yes"),OFFSET('Water Data'!$H$9,0,10*ROW('Water Data'!H20)),NA())</f>
        <v>#N/A</v>
      </c>
      <c r="S26" s="500" t="e">
        <f ca="1">+IF(AND(ISNUMBER(OFFSET('Water Data'!$I$4,0,10*ROW('Water Data'!I20))),'Data Summary'!CH26="Yes"),100-OFFSET('Water Data'!$I$4,0,10*ROW('Water Data'!I20)),NA())</f>
        <v>#N/A</v>
      </c>
      <c r="T26" s="500" t="e">
        <f ca="1">+IF(AND(ISNUMBER(OFFSET('Water Data'!$I$6,0,10*ROW('Water Data'!I20))),'Data Summary'!CI26="Yes"),OFFSET('Water Data'!$I$6,0,10*ROW('Water Data'!I20)),NA())</f>
        <v>#N/A</v>
      </c>
      <c r="U26" s="500" t="e">
        <f ca="1">+IF(AND(ISNUMBER(OFFSET('Water Data'!$I$9,0,10*ROW('Water Data'!I20))),'Data Summary'!CJ26="Yes"),OFFSET('Water Data'!$I$9,0,10*ROW('Water Data'!I20)),NA())</f>
        <v>#N/A</v>
      </c>
      <c r="V26" s="501" t="e">
        <f ca="1">+IF(AND(ISNUMBER(OFFSET('Sanitation Data'!$D$4,0,10*ROW('Sanitation Data'!D20))),'Data Summary'!CK26="Yes"),100-OFFSET('Sanitation Data'!$D$4,0,10*ROW('Sanitation Data'!D20)),NA())</f>
        <v>#N/A</v>
      </c>
      <c r="W26" s="501" t="e">
        <f ca="1">+IF(AND(ISNUMBER(OFFSET('Sanitation Data'!$D$6,0,10*ROW('Sanitation Data'!D20))),'Data Summary'!CL26="Yes"),OFFSET('Sanitation Data'!$D$6,0,10*ROW('Sanitation Data'!D20)),NA())</f>
        <v>#N/A</v>
      </c>
      <c r="X26" s="501" t="e">
        <f ca="1">+IF(AND(ISNUMBER(OFFSET('Sanitation Data'!$D$10,0,10*ROW('Sanitation Data'!D20))),'Data Summary'!CM26="Yes"),OFFSET('Sanitation Data'!$D$10,0,10*ROW('Sanitation Data'!D20)),NA())</f>
        <v>#N/A</v>
      </c>
      <c r="Y26" s="501" t="e">
        <f ca="1">+IF(AND(ISNUMBER(OFFSET('Sanitation Data'!$D$11,0,10*ROW('Sanitation Data'!D20))),'Data Summary'!CN26="Yes"),OFFSET('Sanitation Data'!$D$11,0,10*ROW('Sanitation Data'!D20)),NA())</f>
        <v>#N/A</v>
      </c>
      <c r="Z26" s="501" t="e">
        <f ca="1">+IF(AND(ISNUMBER(OFFSET('Sanitation Data'!$D$12,0,10*ROW('Sanitation Data'!D20))),'Data Summary'!CO26="Yes"),OFFSET('Sanitation Data'!$D$12,0,10*ROW('Sanitation Data'!D20)),NA())</f>
        <v>#N/A</v>
      </c>
      <c r="AA26" s="501" t="e">
        <f ca="1">+IF(AND(ISNUMBER(OFFSET('Sanitation Data'!$E$4,0,10*ROW('Sanitation Data'!E20))),'Data Summary'!CP26="Yes"),100-OFFSET('Sanitation Data'!$E$4,0,10*ROW('Sanitation Data'!E20)),NA())</f>
        <v>#N/A</v>
      </c>
      <c r="AB26" s="501" t="e">
        <f ca="1">+IF(AND(ISNUMBER(OFFSET('Sanitation Data'!$E$6,0,10*ROW('Sanitation Data'!E20))),'Data Summary'!CQ26="Yes"),OFFSET('Sanitation Data'!$E$6,0,10*ROW('Sanitation Data'!E20)),NA())</f>
        <v>#N/A</v>
      </c>
      <c r="AC26" s="501" t="e">
        <f ca="1">+IF(AND(ISNUMBER(OFFSET('Sanitation Data'!$E$10,0,10*ROW('Sanitation Data'!E20))),'Data Summary'!CR26="Yes"),OFFSET('Sanitation Data'!$E$10,0,10*ROW('Sanitation Data'!E20)),NA())</f>
        <v>#N/A</v>
      </c>
      <c r="AD26" s="501" t="e">
        <f ca="1">+IF(AND(ISNUMBER(OFFSET('Sanitation Data'!$E$11,0,10*ROW('Sanitation Data'!E20))),'Data Summary'!CS26="Yes"),OFFSET('Sanitation Data'!$E$11,0,10*ROW('Sanitation Data'!E20)),NA())</f>
        <v>#N/A</v>
      </c>
      <c r="AE26" s="501" t="e">
        <f ca="1">+IF(AND(ISNUMBER(OFFSET('Sanitation Data'!$E$12,0,10*ROW('Sanitation Data'!E20))),'Data Summary'!CT26="Yes"),OFFSET('Sanitation Data'!$E$12,0,10*ROW('Sanitation Data'!E20)),NA())</f>
        <v>#N/A</v>
      </c>
      <c r="AF26" s="501" t="e">
        <f ca="1">+IF(AND(ISNUMBER(OFFSET('Sanitation Data'!$F$4,0,10*ROW('Sanitation Data'!F20))),'Data Summary'!CU26="Yes"),100-OFFSET('Sanitation Data'!$F$4,0,10*ROW('Sanitation Data'!F20)),NA())</f>
        <v>#N/A</v>
      </c>
      <c r="AG26" s="501" t="e">
        <f ca="1">+IF(AND(ISNUMBER(OFFSET('Sanitation Data'!$F$6,0,10*ROW('Sanitation Data'!F20))),'Data Summary'!CV26="Yes"),OFFSET('Sanitation Data'!$F$6,0,10*ROW('Sanitation Data'!F20)),NA())</f>
        <v>#N/A</v>
      </c>
      <c r="AH26" s="501" t="e">
        <f ca="1">+IF(AND(ISNUMBER(OFFSET('Sanitation Data'!$F$10,0,10*ROW('Sanitation Data'!F20))),'Data Summary'!CW26="Yes"),OFFSET('Sanitation Data'!$F$10,0,10*ROW('Sanitation Data'!F20)),NA())</f>
        <v>#N/A</v>
      </c>
      <c r="AI26" s="501" t="e">
        <f ca="1">+IF(AND(ISNUMBER(OFFSET('Sanitation Data'!$F$11,0,10*ROW('Sanitation Data'!F20))),'Data Summary'!CX26="Yes"),OFFSET('Sanitation Data'!$F$11,0,10*ROW('Sanitation Data'!F20)),NA())</f>
        <v>#N/A</v>
      </c>
      <c r="AJ26" s="501" t="e">
        <f ca="1">+IF(AND(ISNUMBER(OFFSET('Sanitation Data'!$F$12,0,10*ROW('Sanitation Data'!F20))),'Data Summary'!CY26="Yes"),OFFSET('Sanitation Data'!$F$12,0,10*ROW('Sanitation Data'!F20)),NA())</f>
        <v>#N/A</v>
      </c>
      <c r="AK26" s="501" t="e">
        <f ca="1">+IF(AND(ISNUMBER(OFFSET('Sanitation Data'!$G$4,0,10*ROW('Sanitation Data'!G20))),'Data Summary'!CZ26="Yes"),100-OFFSET('Sanitation Data'!$G$4,0,10*ROW('Sanitation Data'!G20)),NA())</f>
        <v>#N/A</v>
      </c>
      <c r="AL26" s="501" t="e">
        <f ca="1">+IF(AND(ISNUMBER(OFFSET('Sanitation Data'!$G$6,0,10*ROW('Sanitation Data'!G20))),'Data Summary'!DA26="Yes"),OFFSET('Sanitation Data'!$G$6,0,10*ROW('Sanitation Data'!G20)),NA())</f>
        <v>#N/A</v>
      </c>
      <c r="AM26" s="501" t="e">
        <f ca="1">+IF(AND(ISNUMBER(OFFSET('Sanitation Data'!$G$10,0,10*ROW('Sanitation Data'!G20))),'Data Summary'!DB26="Yes"),OFFSET('Sanitation Data'!$G$10,0,10*ROW('Sanitation Data'!G20)),NA())</f>
        <v>#N/A</v>
      </c>
      <c r="AN26" s="501" t="e">
        <f ca="1">+IF(AND(ISNUMBER(OFFSET('Sanitation Data'!$G$11,0,10*ROW('Sanitation Data'!G20))),'Data Summary'!DC26="Yes"),OFFSET('Sanitation Data'!$G$11,0,10*ROW('Sanitation Data'!G20)),NA())</f>
        <v>#N/A</v>
      </c>
      <c r="AO26" s="501" t="e">
        <f ca="1">+IF(AND(ISNUMBER(OFFSET('Sanitation Data'!$G$12,0,10*ROW('Sanitation Data'!G20))),'Data Summary'!DD26="Yes"),OFFSET('Sanitation Data'!$G$12,0,10*ROW('Sanitation Data'!G20)),NA())</f>
        <v>#N/A</v>
      </c>
      <c r="AP26" s="501" t="e">
        <f ca="1">+IF(AND(ISNUMBER(OFFSET('Sanitation Data'!$H$4,0,10*ROW('Sanitation Data'!H20))),'Data Summary'!DE26="Yes"),100-OFFSET('Sanitation Data'!$H$4,0,10*ROW('Sanitation Data'!H20)),NA())</f>
        <v>#N/A</v>
      </c>
      <c r="AQ26" s="501" t="e">
        <f ca="1">+IF(AND(ISNUMBER(OFFSET('Sanitation Data'!$H$6,0,10*ROW('Sanitation Data'!H20))),'Data Summary'!DF26="Yes"),OFFSET('Sanitation Data'!$H$6,0,10*ROW('Sanitation Data'!H20)),NA())</f>
        <v>#N/A</v>
      </c>
      <c r="AR26" s="501" t="e">
        <f ca="1">+IF(AND(ISNUMBER(OFFSET('Sanitation Data'!$H$10,0,10*ROW('Sanitation Data'!H20))),'Data Summary'!DG26="Yes"),OFFSET('Sanitation Data'!$H$10,0,10*ROW('Sanitation Data'!H20)),NA())</f>
        <v>#N/A</v>
      </c>
      <c r="AS26" s="501" t="e">
        <f ca="1">+IF(AND(ISNUMBER(OFFSET('Sanitation Data'!$H$11,0,10*ROW('Sanitation Data'!H20))),'Data Summary'!DH26="Yes"),OFFSET('Sanitation Data'!$H$11,0,10*ROW('Sanitation Data'!H20)),NA())</f>
        <v>#N/A</v>
      </c>
      <c r="AT26" s="501" t="e">
        <f ca="1">+IF(AND(ISNUMBER(OFFSET('Sanitation Data'!$H$12,0,10*ROW('Sanitation Data'!H20))),'Data Summary'!DI26="Yes"),OFFSET('Sanitation Data'!$H$12,0,10*ROW('Sanitation Data'!H20)),NA())</f>
        <v>#N/A</v>
      </c>
      <c r="AU26" s="501" t="e">
        <f ca="1">+IF(AND(ISNUMBER(OFFSET('Sanitation Data'!$I$4,0,10*ROW('Sanitation Data'!I20))),'Data Summary'!DJ26="Yes"),100-OFFSET('Sanitation Data'!$I$4,0,10*ROW('Sanitation Data'!I20)),NA())</f>
        <v>#N/A</v>
      </c>
      <c r="AV26" s="501" t="e">
        <f ca="1">+IF(AND(ISNUMBER(OFFSET('Sanitation Data'!$I$6,0,10*ROW('Sanitation Data'!I20))),'Data Summary'!DK26="Yes"),OFFSET('Sanitation Data'!$I$6,0,10*ROW('Sanitation Data'!I20)),NA())</f>
        <v>#N/A</v>
      </c>
      <c r="AW26" s="501" t="e">
        <f ca="1">+IF(AND(ISNUMBER(OFFSET('Sanitation Data'!$I$10,0,10*ROW('Sanitation Data'!I20))),'Data Summary'!DL26="Yes"),OFFSET('Sanitation Data'!$I$10,0,10*ROW('Sanitation Data'!I20)),NA())</f>
        <v>#N/A</v>
      </c>
      <c r="AX26" s="501" t="e">
        <f ca="1">+IF(AND(ISNUMBER(OFFSET('Sanitation Data'!$I$11,0,10*ROW('Sanitation Data'!I20))),'Data Summary'!DM26="Yes"),OFFSET('Sanitation Data'!$I$11,0,10*ROW('Sanitation Data'!I20)),NA())</f>
        <v>#N/A</v>
      </c>
      <c r="AY26" s="501" t="e">
        <f ca="1">+IF(AND(ISNUMBER(OFFSET('Sanitation Data'!$I$12,0,10*ROW('Sanitation Data'!I20))),'Data Summary'!DN26="Yes"),OFFSET('Sanitation Data'!$I$12,0,10*ROW('Sanitation Data'!I20)),NA())</f>
        <v>#N/A</v>
      </c>
      <c r="AZ26" s="502" t="e">
        <f ca="1">+IF(AND(ISNUMBER(OFFSET('Hygiene Data'!$D$5,0,10*ROW('Hygiene Data'!D20))),'Data Summary'!DO26="Yes"),OFFSET('Hygiene Data'!$D$5,0,10*ROW('Hygiene Data'!D20)),NA())</f>
        <v>#N/A</v>
      </c>
      <c r="BA26" s="502" t="e">
        <f ca="1">+IF(AND(ISNUMBER(OFFSET('Hygiene Data'!$D$7,0,10*ROW('Hygiene Data'!D20))),'Data Summary'!DP26="Yes"),OFFSET('Hygiene Data'!$D$7,0,10*ROW('Hygiene Data'!D20)),NA())</f>
        <v>#N/A</v>
      </c>
      <c r="BB26" s="502" t="e">
        <f ca="1">+IF(AND(ISNUMBER(OFFSET('Hygiene Data'!$D$9,0,10*ROW('Hygiene Data'!D20))),'Data Summary'!DQ26="Yes"),OFFSET('Hygiene Data'!$D$9,0,10*ROW('Hygiene Data'!D20)),NA())</f>
        <v>#N/A</v>
      </c>
      <c r="BC26" s="502" t="e">
        <f ca="1">+IF(AND(ISNUMBER(OFFSET('Hygiene Data'!$E$5,0,10*ROW('Hygiene Data'!E20))),'Data Summary'!DR26="Yes"),OFFSET('Hygiene Data'!$E$5,0,10*ROW('Hygiene Data'!E20)),NA())</f>
        <v>#N/A</v>
      </c>
      <c r="BD26" s="502" t="e">
        <f ca="1">+IF(AND(ISNUMBER(OFFSET('Hygiene Data'!$E$7,0,10*ROW('Hygiene Data'!E20))),'Data Summary'!DS26="Yes"),OFFSET('Hygiene Data'!$E$7,0,10*ROW('Hygiene Data'!E20)),NA())</f>
        <v>#N/A</v>
      </c>
      <c r="BE26" s="502" t="e">
        <f ca="1">+IF(AND(ISNUMBER(OFFSET('Hygiene Data'!$E$9,0,10*ROW('Hygiene Data'!E20))),'Data Summary'!DT26="Yes"),OFFSET('Hygiene Data'!$E$9,0,10*ROW('Hygiene Data'!E20)),NA())</f>
        <v>#N/A</v>
      </c>
      <c r="BF26" s="502" t="e">
        <f ca="1">+IF(AND(ISNUMBER(OFFSET('Hygiene Data'!$F$5,0,10*ROW('Hygiene Data'!F20))),'Data Summary'!DU26="Yes"),OFFSET('Hygiene Data'!$F$5,0,10*ROW('Hygiene Data'!F20)),NA())</f>
        <v>#N/A</v>
      </c>
      <c r="BG26" s="502" t="e">
        <f ca="1">+IF(AND(ISNUMBER(OFFSET('Hygiene Data'!$F$7,0,10*ROW('Hygiene Data'!F20))),'Data Summary'!DV26="Yes"),OFFSET('Hygiene Data'!$F$7,0,10*ROW('Hygiene Data'!F20)),NA())</f>
        <v>#N/A</v>
      </c>
      <c r="BH26" s="502" t="e">
        <f ca="1">+IF(AND(ISNUMBER(OFFSET('Hygiene Data'!$F$9,0,10*ROW('Hygiene Data'!F20))),'Data Summary'!DW26="Yes"),OFFSET('Hygiene Data'!$F$9,0,10*ROW('Hygiene Data'!F20)),NA())</f>
        <v>#N/A</v>
      </c>
      <c r="BI26" s="502" t="e">
        <f ca="1">+IF(AND(ISNUMBER(OFFSET('Hygiene Data'!$G$5,0,10*ROW('Hygiene Data'!G20))),'Data Summary'!DX26="Yes"),OFFSET('Hygiene Data'!$G$5,0,10*ROW('Hygiene Data'!G20)),NA())</f>
        <v>#N/A</v>
      </c>
      <c r="BJ26" s="502" t="e">
        <f ca="1">+IF(AND(ISNUMBER(OFFSET('Hygiene Data'!$G$7,0,10*ROW('Hygiene Data'!G20))),'Data Summary'!DY26="Yes"),OFFSET('Hygiene Data'!$G$7,0,10*ROW('Hygiene Data'!G20)),NA())</f>
        <v>#N/A</v>
      </c>
      <c r="BK26" s="502" t="e">
        <f ca="1">+IF(AND(ISNUMBER(OFFSET('Hygiene Data'!$G$9,0,10*ROW('Hygiene Data'!G20))),'Data Summary'!DZ26="Yes"),OFFSET('Hygiene Data'!$G$9,0,10*ROW('Hygiene Data'!G20)),NA())</f>
        <v>#N/A</v>
      </c>
      <c r="BL26" s="502" t="e">
        <f ca="1">+IF(AND(ISNUMBER(OFFSET('Hygiene Data'!$H$5,0,10*ROW('Hygiene Data'!H20))),'Data Summary'!EA26="Yes"),OFFSET('Hygiene Data'!$H$5,0,10*ROW('Hygiene Data'!H20)),NA())</f>
        <v>#N/A</v>
      </c>
      <c r="BM26" s="502" t="e">
        <f ca="1">+IF(AND(ISNUMBER(OFFSET('Hygiene Data'!$H$7,0,10*ROW('Hygiene Data'!H20))),'Data Summary'!EB26="Yes"),OFFSET('Hygiene Data'!$H$7,0,10*ROW('Hygiene Data'!H20)),NA())</f>
        <v>#N/A</v>
      </c>
      <c r="BN26" s="502" t="e">
        <f ca="1">+IF(AND(ISNUMBER(OFFSET('Hygiene Data'!$H$9,0,10*ROW('Hygiene Data'!H20))),'Data Summary'!EC26="Yes"),OFFSET('Hygiene Data'!$H$9,0,10*ROW('Hygiene Data'!H20)),NA())</f>
        <v>#N/A</v>
      </c>
      <c r="BO26" s="502" t="e">
        <f ca="1">+IF(AND(ISNUMBER(OFFSET('Hygiene Data'!$I$5,0,10*ROW('Hygiene Data'!I20))),'Data Summary'!ED26="Yes"),OFFSET('Hygiene Data'!$I$5,0,10*ROW('Hygiene Data'!I20)),NA())</f>
        <v>#N/A</v>
      </c>
      <c r="BP26" s="502" t="e">
        <f ca="1">+IF(AND(ISNUMBER(OFFSET('Hygiene Data'!$I$7,0,10*ROW('Hygiene Data'!I20))),'Data Summary'!EE26="Yes"),OFFSET('Hygiene Data'!$I$7,0,10*ROW('Hygiene Data'!I20)),NA())</f>
        <v>#N/A</v>
      </c>
      <c r="BQ26" s="502" t="e">
        <f ca="1">+IF(AND(ISNUMBER(OFFSET('Hygiene Data'!$I$9,0,10*ROW('Hygiene Data'!I20))),'Data Summary'!EF26="Yes"),OFFSET('Hygiene Data'!$I$9,0,10*ROW('Hygiene Data'!I20)),NA())</f>
        <v>#N/A</v>
      </c>
    </row>
    <row r="27" spans="1:69" x14ac:dyDescent="0.25">
      <c r="A27" s="498" t="e">
        <f ca="1">+RIGHT('Data Summary'!A27,LEN('Data Summary'!A27)-9)</f>
        <v>#VALUE!</v>
      </c>
      <c r="B27" s="472" t="str">
        <f ca="1">+IF(ISTEXT('Data Summary'!B27),'Data Summary'!B27,"")</f>
        <v/>
      </c>
      <c r="C27" s="499" t="e">
        <f ca="1">+VALUE('Data Summary'!C27)</f>
        <v>#VALUE!</v>
      </c>
      <c r="D27" s="500" t="e">
        <f ca="1">+IF(AND(ISNUMBER(OFFSET('Water Data'!$D$4,0,10*ROW('Water Data'!D21))),'Data Summary'!BS27="Yes"),100-OFFSET('Water Data'!$D$4,0,10*ROW('Water Data'!D21)),NA())</f>
        <v>#N/A</v>
      </c>
      <c r="E27" s="500" t="e">
        <f ca="1">+IF(AND(ISNUMBER(OFFSET('Water Data'!$D$6,0,10*ROW('Water Data'!D21))),'Data Summary'!BT27="Yes"),OFFSET('Water Data'!$D$6,0,10*ROW('Water Data'!D21)),NA())</f>
        <v>#N/A</v>
      </c>
      <c r="F27" s="500" t="e">
        <f ca="1">+IF(AND(ISNUMBER(OFFSET('Water Data'!$D$9,0,10*ROW('Water Data'!D21))),'Data Summary'!BU27="Yes"),OFFSET('Water Data'!$D$9,0,10*ROW('Water Data'!D21)),NA())</f>
        <v>#N/A</v>
      </c>
      <c r="G27" s="500" t="e">
        <f ca="1">+IF(AND(ISNUMBER(OFFSET('Water Data'!$E$4,0,10*ROW('Water Data'!E21))),'Data Summary'!BV27="Yes"),100-OFFSET('Water Data'!$E$4,0,10*ROW('Water Data'!E21)),NA())</f>
        <v>#N/A</v>
      </c>
      <c r="H27" s="500" t="e">
        <f ca="1">+IF(AND(ISNUMBER(OFFSET('Water Data'!$E$6,0,10*ROW('Water Data'!E21))),'Data Summary'!BW27="Yes"),OFFSET('Water Data'!$E$6,0,10*ROW('Water Data'!E21)),NA())</f>
        <v>#N/A</v>
      </c>
      <c r="I27" s="500" t="e">
        <f ca="1">+IF(AND(ISNUMBER(OFFSET('Water Data'!$E$9,0,10*ROW('Water Data'!E21))),'Data Summary'!BX27="Yes"),OFFSET('Water Data'!$E$9,0,10*ROW('Water Data'!E21)),NA())</f>
        <v>#N/A</v>
      </c>
      <c r="J27" s="500" t="e">
        <f ca="1">+IF(AND(ISNUMBER(OFFSET('Water Data'!$F$4,0,10*ROW('Water Data'!F21))),'Data Summary'!BY27="Yes"),100-OFFSET('Water Data'!$F$4,0,10*ROW('Water Data'!F21)),NA())</f>
        <v>#N/A</v>
      </c>
      <c r="K27" s="500" t="e">
        <f ca="1">+IF(AND(ISNUMBER(OFFSET('Water Data'!$F$6,0,10*ROW('Water Data'!F21))),'Data Summary'!BZ27="Yes"),OFFSET('Water Data'!$F$6,0,10*ROW('Water Data'!F21)),NA())</f>
        <v>#N/A</v>
      </c>
      <c r="L27" s="500" t="e">
        <f ca="1">+IF(AND(ISNUMBER(OFFSET('Water Data'!$F$9,0,10*ROW('Water Data'!F21))),'Data Summary'!CA27="Yes"),OFFSET('Water Data'!$F$9,0,10*ROW('Water Data'!F21)),NA())</f>
        <v>#N/A</v>
      </c>
      <c r="M27" s="500" t="e">
        <f ca="1">+IF(AND(ISNUMBER(OFFSET('Water Data'!$G$4,0,10*ROW('Water Data'!G21))),'Data Summary'!CB27="Yes"),100-OFFSET('Water Data'!$G$4,0,10*ROW('Water Data'!G21)),NA())</f>
        <v>#N/A</v>
      </c>
      <c r="N27" s="500" t="e">
        <f ca="1">+IF(AND(ISNUMBER(OFFSET('Water Data'!$G$6,0,10*ROW('Water Data'!G21))),'Data Summary'!CC27="Yes"),OFFSET('Water Data'!$G$6,0,10*ROW('Water Data'!G21)),NA())</f>
        <v>#N/A</v>
      </c>
      <c r="O27" s="500" t="e">
        <f ca="1">+IF(AND(ISNUMBER(OFFSET('Water Data'!$G$9,0,10*ROW('Water Data'!G21))),'Data Summary'!CD27="Yes"),OFFSET('Water Data'!$G$9,0,10*ROW('Water Data'!G21)),NA())</f>
        <v>#N/A</v>
      </c>
      <c r="P27" s="500" t="e">
        <f ca="1">+IF(AND(ISNUMBER(OFFSET('Water Data'!$H$4,0,10*ROW('Water Data'!H21))),'Data Summary'!CE27="Yes"),100-OFFSET('Water Data'!$H$4,0,10*ROW('Water Data'!H21)),NA())</f>
        <v>#N/A</v>
      </c>
      <c r="Q27" s="500" t="e">
        <f ca="1">+IF(AND(ISNUMBER(OFFSET('Water Data'!$H$6,0,10*ROW('Water Data'!H21))),'Data Summary'!CF27="Yes"),OFFSET('Water Data'!$H$6,0,10*ROW('Water Data'!H21)),NA())</f>
        <v>#N/A</v>
      </c>
      <c r="R27" s="500" t="e">
        <f ca="1">+IF(AND(ISNUMBER(OFFSET('Water Data'!$H$9,0,10*ROW('Water Data'!H21))),'Data Summary'!CG27="Yes"),OFFSET('Water Data'!$H$9,0,10*ROW('Water Data'!H21)),NA())</f>
        <v>#N/A</v>
      </c>
      <c r="S27" s="500" t="e">
        <f ca="1">+IF(AND(ISNUMBER(OFFSET('Water Data'!$I$4,0,10*ROW('Water Data'!I21))),'Data Summary'!CH27="Yes"),100-OFFSET('Water Data'!$I$4,0,10*ROW('Water Data'!I21)),NA())</f>
        <v>#N/A</v>
      </c>
      <c r="T27" s="500" t="e">
        <f ca="1">+IF(AND(ISNUMBER(OFFSET('Water Data'!$I$6,0,10*ROW('Water Data'!I21))),'Data Summary'!CI27="Yes"),OFFSET('Water Data'!$I$6,0,10*ROW('Water Data'!I21)),NA())</f>
        <v>#N/A</v>
      </c>
      <c r="U27" s="500" t="e">
        <f ca="1">+IF(AND(ISNUMBER(OFFSET('Water Data'!$I$9,0,10*ROW('Water Data'!I21))),'Data Summary'!CJ27="Yes"),OFFSET('Water Data'!$I$9,0,10*ROW('Water Data'!I21)),NA())</f>
        <v>#N/A</v>
      </c>
      <c r="V27" s="501" t="e">
        <f ca="1">+IF(AND(ISNUMBER(OFFSET('Sanitation Data'!$D$4,0,10*ROW('Sanitation Data'!D21))),'Data Summary'!CK27="Yes"),100-OFFSET('Sanitation Data'!$D$4,0,10*ROW('Sanitation Data'!D21)),NA())</f>
        <v>#N/A</v>
      </c>
      <c r="W27" s="501" t="e">
        <f ca="1">+IF(AND(ISNUMBER(OFFSET('Sanitation Data'!$D$6,0,10*ROW('Sanitation Data'!D21))),'Data Summary'!CL27="Yes"),OFFSET('Sanitation Data'!$D$6,0,10*ROW('Sanitation Data'!D21)),NA())</f>
        <v>#N/A</v>
      </c>
      <c r="X27" s="501" t="e">
        <f ca="1">+IF(AND(ISNUMBER(OFFSET('Sanitation Data'!$D$10,0,10*ROW('Sanitation Data'!D21))),'Data Summary'!CM27="Yes"),OFFSET('Sanitation Data'!$D$10,0,10*ROW('Sanitation Data'!D21)),NA())</f>
        <v>#N/A</v>
      </c>
      <c r="Y27" s="501" t="e">
        <f ca="1">+IF(AND(ISNUMBER(OFFSET('Sanitation Data'!$D$11,0,10*ROW('Sanitation Data'!D21))),'Data Summary'!CN27="Yes"),OFFSET('Sanitation Data'!$D$11,0,10*ROW('Sanitation Data'!D21)),NA())</f>
        <v>#N/A</v>
      </c>
      <c r="Z27" s="501" t="e">
        <f ca="1">+IF(AND(ISNUMBER(OFFSET('Sanitation Data'!$D$12,0,10*ROW('Sanitation Data'!D21))),'Data Summary'!CO27="Yes"),OFFSET('Sanitation Data'!$D$12,0,10*ROW('Sanitation Data'!D21)),NA())</f>
        <v>#N/A</v>
      </c>
      <c r="AA27" s="501" t="e">
        <f ca="1">+IF(AND(ISNUMBER(OFFSET('Sanitation Data'!$E$4,0,10*ROW('Sanitation Data'!E21))),'Data Summary'!CP27="Yes"),100-OFFSET('Sanitation Data'!$E$4,0,10*ROW('Sanitation Data'!E21)),NA())</f>
        <v>#N/A</v>
      </c>
      <c r="AB27" s="501" t="e">
        <f ca="1">+IF(AND(ISNUMBER(OFFSET('Sanitation Data'!$E$6,0,10*ROW('Sanitation Data'!E21))),'Data Summary'!CQ27="Yes"),OFFSET('Sanitation Data'!$E$6,0,10*ROW('Sanitation Data'!E21)),NA())</f>
        <v>#N/A</v>
      </c>
      <c r="AC27" s="501" t="e">
        <f ca="1">+IF(AND(ISNUMBER(OFFSET('Sanitation Data'!$E$10,0,10*ROW('Sanitation Data'!E21))),'Data Summary'!CR27="Yes"),OFFSET('Sanitation Data'!$E$10,0,10*ROW('Sanitation Data'!E21)),NA())</f>
        <v>#N/A</v>
      </c>
      <c r="AD27" s="501" t="e">
        <f ca="1">+IF(AND(ISNUMBER(OFFSET('Sanitation Data'!$E$11,0,10*ROW('Sanitation Data'!E21))),'Data Summary'!CS27="Yes"),OFFSET('Sanitation Data'!$E$11,0,10*ROW('Sanitation Data'!E21)),NA())</f>
        <v>#N/A</v>
      </c>
      <c r="AE27" s="501" t="e">
        <f ca="1">+IF(AND(ISNUMBER(OFFSET('Sanitation Data'!$E$12,0,10*ROW('Sanitation Data'!E21))),'Data Summary'!CT27="Yes"),OFFSET('Sanitation Data'!$E$12,0,10*ROW('Sanitation Data'!E21)),NA())</f>
        <v>#N/A</v>
      </c>
      <c r="AF27" s="501" t="e">
        <f ca="1">+IF(AND(ISNUMBER(OFFSET('Sanitation Data'!$F$4,0,10*ROW('Sanitation Data'!F21))),'Data Summary'!CU27="Yes"),100-OFFSET('Sanitation Data'!$F$4,0,10*ROW('Sanitation Data'!F21)),NA())</f>
        <v>#N/A</v>
      </c>
      <c r="AG27" s="501" t="e">
        <f ca="1">+IF(AND(ISNUMBER(OFFSET('Sanitation Data'!$F$6,0,10*ROW('Sanitation Data'!F21))),'Data Summary'!CV27="Yes"),OFFSET('Sanitation Data'!$F$6,0,10*ROW('Sanitation Data'!F21)),NA())</f>
        <v>#N/A</v>
      </c>
      <c r="AH27" s="501" t="e">
        <f ca="1">+IF(AND(ISNUMBER(OFFSET('Sanitation Data'!$F$10,0,10*ROW('Sanitation Data'!F21))),'Data Summary'!CW27="Yes"),OFFSET('Sanitation Data'!$F$10,0,10*ROW('Sanitation Data'!F21)),NA())</f>
        <v>#N/A</v>
      </c>
      <c r="AI27" s="501" t="e">
        <f ca="1">+IF(AND(ISNUMBER(OFFSET('Sanitation Data'!$F$11,0,10*ROW('Sanitation Data'!F21))),'Data Summary'!CX27="Yes"),OFFSET('Sanitation Data'!$F$11,0,10*ROW('Sanitation Data'!F21)),NA())</f>
        <v>#N/A</v>
      </c>
      <c r="AJ27" s="501" t="e">
        <f ca="1">+IF(AND(ISNUMBER(OFFSET('Sanitation Data'!$F$12,0,10*ROW('Sanitation Data'!F21))),'Data Summary'!CY27="Yes"),OFFSET('Sanitation Data'!$F$12,0,10*ROW('Sanitation Data'!F21)),NA())</f>
        <v>#N/A</v>
      </c>
      <c r="AK27" s="501" t="e">
        <f ca="1">+IF(AND(ISNUMBER(OFFSET('Sanitation Data'!$G$4,0,10*ROW('Sanitation Data'!G21))),'Data Summary'!CZ27="Yes"),100-OFFSET('Sanitation Data'!$G$4,0,10*ROW('Sanitation Data'!G21)),NA())</f>
        <v>#N/A</v>
      </c>
      <c r="AL27" s="501" t="e">
        <f ca="1">+IF(AND(ISNUMBER(OFFSET('Sanitation Data'!$G$6,0,10*ROW('Sanitation Data'!G21))),'Data Summary'!DA27="Yes"),OFFSET('Sanitation Data'!$G$6,0,10*ROW('Sanitation Data'!G21)),NA())</f>
        <v>#N/A</v>
      </c>
      <c r="AM27" s="501" t="e">
        <f ca="1">+IF(AND(ISNUMBER(OFFSET('Sanitation Data'!$G$10,0,10*ROW('Sanitation Data'!G21))),'Data Summary'!DB27="Yes"),OFFSET('Sanitation Data'!$G$10,0,10*ROW('Sanitation Data'!G21)),NA())</f>
        <v>#N/A</v>
      </c>
      <c r="AN27" s="501" t="e">
        <f ca="1">+IF(AND(ISNUMBER(OFFSET('Sanitation Data'!$G$11,0,10*ROW('Sanitation Data'!G21))),'Data Summary'!DC27="Yes"),OFFSET('Sanitation Data'!$G$11,0,10*ROW('Sanitation Data'!G21)),NA())</f>
        <v>#N/A</v>
      </c>
      <c r="AO27" s="501" t="e">
        <f ca="1">+IF(AND(ISNUMBER(OFFSET('Sanitation Data'!$G$12,0,10*ROW('Sanitation Data'!G21))),'Data Summary'!DD27="Yes"),OFFSET('Sanitation Data'!$G$12,0,10*ROW('Sanitation Data'!G21)),NA())</f>
        <v>#N/A</v>
      </c>
      <c r="AP27" s="501" t="e">
        <f ca="1">+IF(AND(ISNUMBER(OFFSET('Sanitation Data'!$H$4,0,10*ROW('Sanitation Data'!H21))),'Data Summary'!DE27="Yes"),100-OFFSET('Sanitation Data'!$H$4,0,10*ROW('Sanitation Data'!H21)),NA())</f>
        <v>#N/A</v>
      </c>
      <c r="AQ27" s="501" t="e">
        <f ca="1">+IF(AND(ISNUMBER(OFFSET('Sanitation Data'!$H$6,0,10*ROW('Sanitation Data'!H21))),'Data Summary'!DF27="Yes"),OFFSET('Sanitation Data'!$H$6,0,10*ROW('Sanitation Data'!H21)),NA())</f>
        <v>#N/A</v>
      </c>
      <c r="AR27" s="501" t="e">
        <f ca="1">+IF(AND(ISNUMBER(OFFSET('Sanitation Data'!$H$10,0,10*ROW('Sanitation Data'!H21))),'Data Summary'!DG27="Yes"),OFFSET('Sanitation Data'!$H$10,0,10*ROW('Sanitation Data'!H21)),NA())</f>
        <v>#N/A</v>
      </c>
      <c r="AS27" s="501" t="e">
        <f ca="1">+IF(AND(ISNUMBER(OFFSET('Sanitation Data'!$H$11,0,10*ROW('Sanitation Data'!H21))),'Data Summary'!DH27="Yes"),OFFSET('Sanitation Data'!$H$11,0,10*ROW('Sanitation Data'!H21)),NA())</f>
        <v>#N/A</v>
      </c>
      <c r="AT27" s="501" t="e">
        <f ca="1">+IF(AND(ISNUMBER(OFFSET('Sanitation Data'!$H$12,0,10*ROW('Sanitation Data'!H21))),'Data Summary'!DI27="Yes"),OFFSET('Sanitation Data'!$H$12,0,10*ROW('Sanitation Data'!H21)),NA())</f>
        <v>#N/A</v>
      </c>
      <c r="AU27" s="501" t="e">
        <f ca="1">+IF(AND(ISNUMBER(OFFSET('Sanitation Data'!$I$4,0,10*ROW('Sanitation Data'!I21))),'Data Summary'!DJ27="Yes"),100-OFFSET('Sanitation Data'!$I$4,0,10*ROW('Sanitation Data'!I21)),NA())</f>
        <v>#N/A</v>
      </c>
      <c r="AV27" s="501" t="e">
        <f ca="1">+IF(AND(ISNUMBER(OFFSET('Sanitation Data'!$I$6,0,10*ROW('Sanitation Data'!I21))),'Data Summary'!DK27="Yes"),OFFSET('Sanitation Data'!$I$6,0,10*ROW('Sanitation Data'!I21)),NA())</f>
        <v>#N/A</v>
      </c>
      <c r="AW27" s="501" t="e">
        <f ca="1">+IF(AND(ISNUMBER(OFFSET('Sanitation Data'!$I$10,0,10*ROW('Sanitation Data'!I21))),'Data Summary'!DL27="Yes"),OFFSET('Sanitation Data'!$I$10,0,10*ROW('Sanitation Data'!I21)),NA())</f>
        <v>#N/A</v>
      </c>
      <c r="AX27" s="501" t="e">
        <f ca="1">+IF(AND(ISNUMBER(OFFSET('Sanitation Data'!$I$11,0,10*ROW('Sanitation Data'!I21))),'Data Summary'!DM27="Yes"),OFFSET('Sanitation Data'!$I$11,0,10*ROW('Sanitation Data'!I21)),NA())</f>
        <v>#N/A</v>
      </c>
      <c r="AY27" s="501" t="e">
        <f ca="1">+IF(AND(ISNUMBER(OFFSET('Sanitation Data'!$I$12,0,10*ROW('Sanitation Data'!I21))),'Data Summary'!DN27="Yes"),OFFSET('Sanitation Data'!$I$12,0,10*ROW('Sanitation Data'!I21)),NA())</f>
        <v>#N/A</v>
      </c>
      <c r="AZ27" s="502" t="e">
        <f ca="1">+IF(AND(ISNUMBER(OFFSET('Hygiene Data'!$D$5,0,10*ROW('Hygiene Data'!D21))),'Data Summary'!DO27="Yes"),OFFSET('Hygiene Data'!$D$5,0,10*ROW('Hygiene Data'!D21)),NA())</f>
        <v>#N/A</v>
      </c>
      <c r="BA27" s="502" t="e">
        <f ca="1">+IF(AND(ISNUMBER(OFFSET('Hygiene Data'!$D$7,0,10*ROW('Hygiene Data'!D21))),'Data Summary'!DP27="Yes"),OFFSET('Hygiene Data'!$D$7,0,10*ROW('Hygiene Data'!D21)),NA())</f>
        <v>#N/A</v>
      </c>
      <c r="BB27" s="502" t="e">
        <f ca="1">+IF(AND(ISNUMBER(OFFSET('Hygiene Data'!$D$9,0,10*ROW('Hygiene Data'!D21))),'Data Summary'!DQ27="Yes"),OFFSET('Hygiene Data'!$D$9,0,10*ROW('Hygiene Data'!D21)),NA())</f>
        <v>#N/A</v>
      </c>
      <c r="BC27" s="502" t="e">
        <f ca="1">+IF(AND(ISNUMBER(OFFSET('Hygiene Data'!$E$5,0,10*ROW('Hygiene Data'!E21))),'Data Summary'!DR27="Yes"),OFFSET('Hygiene Data'!$E$5,0,10*ROW('Hygiene Data'!E21)),NA())</f>
        <v>#N/A</v>
      </c>
      <c r="BD27" s="502" t="e">
        <f ca="1">+IF(AND(ISNUMBER(OFFSET('Hygiene Data'!$E$7,0,10*ROW('Hygiene Data'!E21))),'Data Summary'!DS27="Yes"),OFFSET('Hygiene Data'!$E$7,0,10*ROW('Hygiene Data'!E21)),NA())</f>
        <v>#N/A</v>
      </c>
      <c r="BE27" s="502" t="e">
        <f ca="1">+IF(AND(ISNUMBER(OFFSET('Hygiene Data'!$E$9,0,10*ROW('Hygiene Data'!E21))),'Data Summary'!DT27="Yes"),OFFSET('Hygiene Data'!$E$9,0,10*ROW('Hygiene Data'!E21)),NA())</f>
        <v>#N/A</v>
      </c>
      <c r="BF27" s="502" t="e">
        <f ca="1">+IF(AND(ISNUMBER(OFFSET('Hygiene Data'!$F$5,0,10*ROW('Hygiene Data'!F21))),'Data Summary'!DU27="Yes"),OFFSET('Hygiene Data'!$F$5,0,10*ROW('Hygiene Data'!F21)),NA())</f>
        <v>#N/A</v>
      </c>
      <c r="BG27" s="502" t="e">
        <f ca="1">+IF(AND(ISNUMBER(OFFSET('Hygiene Data'!$F$7,0,10*ROW('Hygiene Data'!F21))),'Data Summary'!DV27="Yes"),OFFSET('Hygiene Data'!$F$7,0,10*ROW('Hygiene Data'!F21)),NA())</f>
        <v>#N/A</v>
      </c>
      <c r="BH27" s="502" t="e">
        <f ca="1">+IF(AND(ISNUMBER(OFFSET('Hygiene Data'!$F$9,0,10*ROW('Hygiene Data'!F21))),'Data Summary'!DW27="Yes"),OFFSET('Hygiene Data'!$F$9,0,10*ROW('Hygiene Data'!F21)),NA())</f>
        <v>#N/A</v>
      </c>
      <c r="BI27" s="502" t="e">
        <f ca="1">+IF(AND(ISNUMBER(OFFSET('Hygiene Data'!$G$5,0,10*ROW('Hygiene Data'!G21))),'Data Summary'!DX27="Yes"),OFFSET('Hygiene Data'!$G$5,0,10*ROW('Hygiene Data'!G21)),NA())</f>
        <v>#N/A</v>
      </c>
      <c r="BJ27" s="502" t="e">
        <f ca="1">+IF(AND(ISNUMBER(OFFSET('Hygiene Data'!$G$7,0,10*ROW('Hygiene Data'!G21))),'Data Summary'!DY27="Yes"),OFFSET('Hygiene Data'!$G$7,0,10*ROW('Hygiene Data'!G21)),NA())</f>
        <v>#N/A</v>
      </c>
      <c r="BK27" s="502" t="e">
        <f ca="1">+IF(AND(ISNUMBER(OFFSET('Hygiene Data'!$G$9,0,10*ROW('Hygiene Data'!G21))),'Data Summary'!DZ27="Yes"),OFFSET('Hygiene Data'!$G$9,0,10*ROW('Hygiene Data'!G21)),NA())</f>
        <v>#N/A</v>
      </c>
      <c r="BL27" s="502" t="e">
        <f ca="1">+IF(AND(ISNUMBER(OFFSET('Hygiene Data'!$H$5,0,10*ROW('Hygiene Data'!H21))),'Data Summary'!EA27="Yes"),OFFSET('Hygiene Data'!$H$5,0,10*ROW('Hygiene Data'!H21)),NA())</f>
        <v>#N/A</v>
      </c>
      <c r="BM27" s="502" t="e">
        <f ca="1">+IF(AND(ISNUMBER(OFFSET('Hygiene Data'!$H$7,0,10*ROW('Hygiene Data'!H21))),'Data Summary'!EB27="Yes"),OFFSET('Hygiene Data'!$H$7,0,10*ROW('Hygiene Data'!H21)),NA())</f>
        <v>#N/A</v>
      </c>
      <c r="BN27" s="502" t="e">
        <f ca="1">+IF(AND(ISNUMBER(OFFSET('Hygiene Data'!$H$9,0,10*ROW('Hygiene Data'!H21))),'Data Summary'!EC27="Yes"),OFFSET('Hygiene Data'!$H$9,0,10*ROW('Hygiene Data'!H21)),NA())</f>
        <v>#N/A</v>
      </c>
      <c r="BO27" s="502" t="e">
        <f ca="1">+IF(AND(ISNUMBER(OFFSET('Hygiene Data'!$I$5,0,10*ROW('Hygiene Data'!I21))),'Data Summary'!ED27="Yes"),OFFSET('Hygiene Data'!$I$5,0,10*ROW('Hygiene Data'!I21)),NA())</f>
        <v>#N/A</v>
      </c>
      <c r="BP27" s="502" t="e">
        <f ca="1">+IF(AND(ISNUMBER(OFFSET('Hygiene Data'!$I$7,0,10*ROW('Hygiene Data'!I21))),'Data Summary'!EE27="Yes"),OFFSET('Hygiene Data'!$I$7,0,10*ROW('Hygiene Data'!I21)),NA())</f>
        <v>#N/A</v>
      </c>
      <c r="BQ27" s="502" t="e">
        <f ca="1">+IF(AND(ISNUMBER(OFFSET('Hygiene Data'!$I$9,0,10*ROW('Hygiene Data'!I21))),'Data Summary'!EF27="Yes"),OFFSET('Hygiene Data'!$I$9,0,10*ROW('Hygiene Data'!I21)),NA())</f>
        <v>#N/A</v>
      </c>
    </row>
    <row r="28" spans="1:69" x14ac:dyDescent="0.25">
      <c r="A28" s="498" t="e">
        <f ca="1">+RIGHT('Data Summary'!A28,LEN('Data Summary'!A28)-9)</f>
        <v>#VALUE!</v>
      </c>
      <c r="B28" s="472" t="str">
        <f ca="1">+IF(ISTEXT('Data Summary'!B28),'Data Summary'!B28,"")</f>
        <v/>
      </c>
      <c r="C28" s="499" t="e">
        <f ca="1">+VALUE('Data Summary'!C28)</f>
        <v>#VALUE!</v>
      </c>
      <c r="D28" s="500" t="e">
        <f ca="1">+IF(AND(ISNUMBER(OFFSET('Water Data'!$D$4,0,10*ROW('Water Data'!D22))),'Data Summary'!BS28="Yes"),100-OFFSET('Water Data'!$D$4,0,10*ROW('Water Data'!D22)),NA())</f>
        <v>#N/A</v>
      </c>
      <c r="E28" s="500" t="e">
        <f ca="1">+IF(AND(ISNUMBER(OFFSET('Water Data'!$D$6,0,10*ROW('Water Data'!D22))),'Data Summary'!BT28="Yes"),OFFSET('Water Data'!$D$6,0,10*ROW('Water Data'!D22)),NA())</f>
        <v>#N/A</v>
      </c>
      <c r="F28" s="500" t="e">
        <f ca="1">+IF(AND(ISNUMBER(OFFSET('Water Data'!$D$9,0,10*ROW('Water Data'!D22))),'Data Summary'!BU28="Yes"),OFFSET('Water Data'!$D$9,0,10*ROW('Water Data'!D22)),NA())</f>
        <v>#N/A</v>
      </c>
      <c r="G28" s="500" t="e">
        <f ca="1">+IF(AND(ISNUMBER(OFFSET('Water Data'!$E$4,0,10*ROW('Water Data'!E22))),'Data Summary'!BV28="Yes"),100-OFFSET('Water Data'!$E$4,0,10*ROW('Water Data'!E22)),NA())</f>
        <v>#N/A</v>
      </c>
      <c r="H28" s="500" t="e">
        <f ca="1">+IF(AND(ISNUMBER(OFFSET('Water Data'!$E$6,0,10*ROW('Water Data'!E22))),'Data Summary'!BW28="Yes"),OFFSET('Water Data'!$E$6,0,10*ROW('Water Data'!E22)),NA())</f>
        <v>#N/A</v>
      </c>
      <c r="I28" s="500" t="e">
        <f ca="1">+IF(AND(ISNUMBER(OFFSET('Water Data'!$E$9,0,10*ROW('Water Data'!E22))),'Data Summary'!BX28="Yes"),OFFSET('Water Data'!$E$9,0,10*ROW('Water Data'!E22)),NA())</f>
        <v>#N/A</v>
      </c>
      <c r="J28" s="500" t="e">
        <f ca="1">+IF(AND(ISNUMBER(OFFSET('Water Data'!$F$4,0,10*ROW('Water Data'!F22))),'Data Summary'!BY28="Yes"),100-OFFSET('Water Data'!$F$4,0,10*ROW('Water Data'!F22)),NA())</f>
        <v>#N/A</v>
      </c>
      <c r="K28" s="500" t="e">
        <f ca="1">+IF(AND(ISNUMBER(OFFSET('Water Data'!$F$6,0,10*ROW('Water Data'!F22))),'Data Summary'!BZ28="Yes"),OFFSET('Water Data'!$F$6,0,10*ROW('Water Data'!F22)),NA())</f>
        <v>#N/A</v>
      </c>
      <c r="L28" s="500" t="e">
        <f ca="1">+IF(AND(ISNUMBER(OFFSET('Water Data'!$F$9,0,10*ROW('Water Data'!F22))),'Data Summary'!CA28="Yes"),OFFSET('Water Data'!$F$9,0,10*ROW('Water Data'!F22)),NA())</f>
        <v>#N/A</v>
      </c>
      <c r="M28" s="500" t="e">
        <f ca="1">+IF(AND(ISNUMBER(OFFSET('Water Data'!$G$4,0,10*ROW('Water Data'!G22))),'Data Summary'!CB28="Yes"),100-OFFSET('Water Data'!$G$4,0,10*ROW('Water Data'!G22)),NA())</f>
        <v>#N/A</v>
      </c>
      <c r="N28" s="500" t="e">
        <f ca="1">+IF(AND(ISNUMBER(OFFSET('Water Data'!$G$6,0,10*ROW('Water Data'!G22))),'Data Summary'!CC28="Yes"),OFFSET('Water Data'!$G$6,0,10*ROW('Water Data'!G22)),NA())</f>
        <v>#N/A</v>
      </c>
      <c r="O28" s="500" t="e">
        <f ca="1">+IF(AND(ISNUMBER(OFFSET('Water Data'!$G$9,0,10*ROW('Water Data'!G22))),'Data Summary'!CD28="Yes"),OFFSET('Water Data'!$G$9,0,10*ROW('Water Data'!G22)),NA())</f>
        <v>#N/A</v>
      </c>
      <c r="P28" s="500" t="e">
        <f ca="1">+IF(AND(ISNUMBER(OFFSET('Water Data'!$H$4,0,10*ROW('Water Data'!H22))),'Data Summary'!CE28="Yes"),100-OFFSET('Water Data'!$H$4,0,10*ROW('Water Data'!H22)),NA())</f>
        <v>#N/A</v>
      </c>
      <c r="Q28" s="500" t="e">
        <f ca="1">+IF(AND(ISNUMBER(OFFSET('Water Data'!$H$6,0,10*ROW('Water Data'!H22))),'Data Summary'!CF28="Yes"),OFFSET('Water Data'!$H$6,0,10*ROW('Water Data'!H22)),NA())</f>
        <v>#N/A</v>
      </c>
      <c r="R28" s="500" t="e">
        <f ca="1">+IF(AND(ISNUMBER(OFFSET('Water Data'!$H$9,0,10*ROW('Water Data'!H22))),'Data Summary'!CG28="Yes"),OFFSET('Water Data'!$H$9,0,10*ROW('Water Data'!H22)),NA())</f>
        <v>#N/A</v>
      </c>
      <c r="S28" s="500" t="e">
        <f ca="1">+IF(AND(ISNUMBER(OFFSET('Water Data'!$I$4,0,10*ROW('Water Data'!I22))),'Data Summary'!CH28="Yes"),100-OFFSET('Water Data'!$I$4,0,10*ROW('Water Data'!I22)),NA())</f>
        <v>#N/A</v>
      </c>
      <c r="T28" s="500" t="e">
        <f ca="1">+IF(AND(ISNUMBER(OFFSET('Water Data'!$I$6,0,10*ROW('Water Data'!I22))),'Data Summary'!CI28="Yes"),OFFSET('Water Data'!$I$6,0,10*ROW('Water Data'!I22)),NA())</f>
        <v>#N/A</v>
      </c>
      <c r="U28" s="500" t="e">
        <f ca="1">+IF(AND(ISNUMBER(OFFSET('Water Data'!$I$9,0,10*ROW('Water Data'!I22))),'Data Summary'!CJ28="Yes"),OFFSET('Water Data'!$I$9,0,10*ROW('Water Data'!I22)),NA())</f>
        <v>#N/A</v>
      </c>
      <c r="V28" s="501" t="e">
        <f ca="1">+IF(AND(ISNUMBER(OFFSET('Sanitation Data'!$D$4,0,10*ROW('Sanitation Data'!D22))),'Data Summary'!CK28="Yes"),100-OFFSET('Sanitation Data'!$D$4,0,10*ROW('Sanitation Data'!D22)),NA())</f>
        <v>#N/A</v>
      </c>
      <c r="W28" s="501" t="e">
        <f ca="1">+IF(AND(ISNUMBER(OFFSET('Sanitation Data'!$D$6,0,10*ROW('Sanitation Data'!D22))),'Data Summary'!CL28="Yes"),OFFSET('Sanitation Data'!$D$6,0,10*ROW('Sanitation Data'!D22)),NA())</f>
        <v>#N/A</v>
      </c>
      <c r="X28" s="501" t="e">
        <f ca="1">+IF(AND(ISNUMBER(OFFSET('Sanitation Data'!$D$10,0,10*ROW('Sanitation Data'!D22))),'Data Summary'!CM28="Yes"),OFFSET('Sanitation Data'!$D$10,0,10*ROW('Sanitation Data'!D22)),NA())</f>
        <v>#N/A</v>
      </c>
      <c r="Y28" s="501" t="e">
        <f ca="1">+IF(AND(ISNUMBER(OFFSET('Sanitation Data'!$D$11,0,10*ROW('Sanitation Data'!D22))),'Data Summary'!CN28="Yes"),OFFSET('Sanitation Data'!$D$11,0,10*ROW('Sanitation Data'!D22)),NA())</f>
        <v>#N/A</v>
      </c>
      <c r="Z28" s="501" t="e">
        <f ca="1">+IF(AND(ISNUMBER(OFFSET('Sanitation Data'!$D$12,0,10*ROW('Sanitation Data'!D22))),'Data Summary'!CO28="Yes"),OFFSET('Sanitation Data'!$D$12,0,10*ROW('Sanitation Data'!D22)),NA())</f>
        <v>#N/A</v>
      </c>
      <c r="AA28" s="501" t="e">
        <f ca="1">+IF(AND(ISNUMBER(OFFSET('Sanitation Data'!$E$4,0,10*ROW('Sanitation Data'!E22))),'Data Summary'!CP28="Yes"),100-OFFSET('Sanitation Data'!$E$4,0,10*ROW('Sanitation Data'!E22)),NA())</f>
        <v>#N/A</v>
      </c>
      <c r="AB28" s="501" t="e">
        <f ca="1">+IF(AND(ISNUMBER(OFFSET('Sanitation Data'!$E$6,0,10*ROW('Sanitation Data'!E22))),'Data Summary'!CQ28="Yes"),OFFSET('Sanitation Data'!$E$6,0,10*ROW('Sanitation Data'!E22)),NA())</f>
        <v>#N/A</v>
      </c>
      <c r="AC28" s="501" t="e">
        <f ca="1">+IF(AND(ISNUMBER(OFFSET('Sanitation Data'!$E$10,0,10*ROW('Sanitation Data'!E22))),'Data Summary'!CR28="Yes"),OFFSET('Sanitation Data'!$E$10,0,10*ROW('Sanitation Data'!E22)),NA())</f>
        <v>#N/A</v>
      </c>
      <c r="AD28" s="501" t="e">
        <f ca="1">+IF(AND(ISNUMBER(OFFSET('Sanitation Data'!$E$11,0,10*ROW('Sanitation Data'!E22))),'Data Summary'!CS28="Yes"),OFFSET('Sanitation Data'!$E$11,0,10*ROW('Sanitation Data'!E22)),NA())</f>
        <v>#N/A</v>
      </c>
      <c r="AE28" s="501" t="e">
        <f ca="1">+IF(AND(ISNUMBER(OFFSET('Sanitation Data'!$E$12,0,10*ROW('Sanitation Data'!E22))),'Data Summary'!CT28="Yes"),OFFSET('Sanitation Data'!$E$12,0,10*ROW('Sanitation Data'!E22)),NA())</f>
        <v>#N/A</v>
      </c>
      <c r="AF28" s="501" t="e">
        <f ca="1">+IF(AND(ISNUMBER(OFFSET('Sanitation Data'!$F$4,0,10*ROW('Sanitation Data'!F22))),'Data Summary'!CU28="Yes"),100-OFFSET('Sanitation Data'!$F$4,0,10*ROW('Sanitation Data'!F22)),NA())</f>
        <v>#N/A</v>
      </c>
      <c r="AG28" s="501" t="e">
        <f ca="1">+IF(AND(ISNUMBER(OFFSET('Sanitation Data'!$F$6,0,10*ROW('Sanitation Data'!F22))),'Data Summary'!CV28="Yes"),OFFSET('Sanitation Data'!$F$6,0,10*ROW('Sanitation Data'!F22)),NA())</f>
        <v>#N/A</v>
      </c>
      <c r="AH28" s="501" t="e">
        <f ca="1">+IF(AND(ISNUMBER(OFFSET('Sanitation Data'!$F$10,0,10*ROW('Sanitation Data'!F22))),'Data Summary'!CW28="Yes"),OFFSET('Sanitation Data'!$F$10,0,10*ROW('Sanitation Data'!F22)),NA())</f>
        <v>#N/A</v>
      </c>
      <c r="AI28" s="501" t="e">
        <f ca="1">+IF(AND(ISNUMBER(OFFSET('Sanitation Data'!$F$11,0,10*ROW('Sanitation Data'!F22))),'Data Summary'!CX28="Yes"),OFFSET('Sanitation Data'!$F$11,0,10*ROW('Sanitation Data'!F22)),NA())</f>
        <v>#N/A</v>
      </c>
      <c r="AJ28" s="501" t="e">
        <f ca="1">+IF(AND(ISNUMBER(OFFSET('Sanitation Data'!$F$12,0,10*ROW('Sanitation Data'!F22))),'Data Summary'!CY28="Yes"),OFFSET('Sanitation Data'!$F$12,0,10*ROW('Sanitation Data'!F22)),NA())</f>
        <v>#N/A</v>
      </c>
      <c r="AK28" s="501" t="e">
        <f ca="1">+IF(AND(ISNUMBER(OFFSET('Sanitation Data'!$G$4,0,10*ROW('Sanitation Data'!G22))),'Data Summary'!CZ28="Yes"),100-OFFSET('Sanitation Data'!$G$4,0,10*ROW('Sanitation Data'!G22)),NA())</f>
        <v>#N/A</v>
      </c>
      <c r="AL28" s="501" t="e">
        <f ca="1">+IF(AND(ISNUMBER(OFFSET('Sanitation Data'!$G$6,0,10*ROW('Sanitation Data'!G22))),'Data Summary'!DA28="Yes"),OFFSET('Sanitation Data'!$G$6,0,10*ROW('Sanitation Data'!G22)),NA())</f>
        <v>#N/A</v>
      </c>
      <c r="AM28" s="501" t="e">
        <f ca="1">+IF(AND(ISNUMBER(OFFSET('Sanitation Data'!$G$10,0,10*ROW('Sanitation Data'!G22))),'Data Summary'!DB28="Yes"),OFFSET('Sanitation Data'!$G$10,0,10*ROW('Sanitation Data'!G22)),NA())</f>
        <v>#N/A</v>
      </c>
      <c r="AN28" s="501" t="e">
        <f ca="1">+IF(AND(ISNUMBER(OFFSET('Sanitation Data'!$G$11,0,10*ROW('Sanitation Data'!G22))),'Data Summary'!DC28="Yes"),OFFSET('Sanitation Data'!$G$11,0,10*ROW('Sanitation Data'!G22)),NA())</f>
        <v>#N/A</v>
      </c>
      <c r="AO28" s="501" t="e">
        <f ca="1">+IF(AND(ISNUMBER(OFFSET('Sanitation Data'!$G$12,0,10*ROW('Sanitation Data'!G22))),'Data Summary'!DD28="Yes"),OFFSET('Sanitation Data'!$G$12,0,10*ROW('Sanitation Data'!G22)),NA())</f>
        <v>#N/A</v>
      </c>
      <c r="AP28" s="501" t="e">
        <f ca="1">+IF(AND(ISNUMBER(OFFSET('Sanitation Data'!$H$4,0,10*ROW('Sanitation Data'!H22))),'Data Summary'!DE28="Yes"),100-OFFSET('Sanitation Data'!$H$4,0,10*ROW('Sanitation Data'!H22)),NA())</f>
        <v>#N/A</v>
      </c>
      <c r="AQ28" s="501" t="e">
        <f ca="1">+IF(AND(ISNUMBER(OFFSET('Sanitation Data'!$H$6,0,10*ROW('Sanitation Data'!H22))),'Data Summary'!DF28="Yes"),OFFSET('Sanitation Data'!$H$6,0,10*ROW('Sanitation Data'!H22)),NA())</f>
        <v>#N/A</v>
      </c>
      <c r="AR28" s="501" t="e">
        <f ca="1">+IF(AND(ISNUMBER(OFFSET('Sanitation Data'!$H$10,0,10*ROW('Sanitation Data'!H22))),'Data Summary'!DG28="Yes"),OFFSET('Sanitation Data'!$H$10,0,10*ROW('Sanitation Data'!H22)),NA())</f>
        <v>#N/A</v>
      </c>
      <c r="AS28" s="501" t="e">
        <f ca="1">+IF(AND(ISNUMBER(OFFSET('Sanitation Data'!$H$11,0,10*ROW('Sanitation Data'!H22))),'Data Summary'!DH28="Yes"),OFFSET('Sanitation Data'!$H$11,0,10*ROW('Sanitation Data'!H22)),NA())</f>
        <v>#N/A</v>
      </c>
      <c r="AT28" s="501" t="e">
        <f ca="1">+IF(AND(ISNUMBER(OFFSET('Sanitation Data'!$H$12,0,10*ROW('Sanitation Data'!H22))),'Data Summary'!DI28="Yes"),OFFSET('Sanitation Data'!$H$12,0,10*ROW('Sanitation Data'!H22)),NA())</f>
        <v>#N/A</v>
      </c>
      <c r="AU28" s="501" t="e">
        <f ca="1">+IF(AND(ISNUMBER(OFFSET('Sanitation Data'!$I$4,0,10*ROW('Sanitation Data'!I22))),'Data Summary'!DJ28="Yes"),100-OFFSET('Sanitation Data'!$I$4,0,10*ROW('Sanitation Data'!I22)),NA())</f>
        <v>#N/A</v>
      </c>
      <c r="AV28" s="501" t="e">
        <f ca="1">+IF(AND(ISNUMBER(OFFSET('Sanitation Data'!$I$6,0,10*ROW('Sanitation Data'!I22))),'Data Summary'!DK28="Yes"),OFFSET('Sanitation Data'!$I$6,0,10*ROW('Sanitation Data'!I22)),NA())</f>
        <v>#N/A</v>
      </c>
      <c r="AW28" s="501" t="e">
        <f ca="1">+IF(AND(ISNUMBER(OFFSET('Sanitation Data'!$I$10,0,10*ROW('Sanitation Data'!I22))),'Data Summary'!DL28="Yes"),OFFSET('Sanitation Data'!$I$10,0,10*ROW('Sanitation Data'!I22)),NA())</f>
        <v>#N/A</v>
      </c>
      <c r="AX28" s="501" t="e">
        <f ca="1">+IF(AND(ISNUMBER(OFFSET('Sanitation Data'!$I$11,0,10*ROW('Sanitation Data'!I22))),'Data Summary'!DM28="Yes"),OFFSET('Sanitation Data'!$I$11,0,10*ROW('Sanitation Data'!I22)),NA())</f>
        <v>#N/A</v>
      </c>
      <c r="AY28" s="501" t="e">
        <f ca="1">+IF(AND(ISNUMBER(OFFSET('Sanitation Data'!$I$12,0,10*ROW('Sanitation Data'!I22))),'Data Summary'!DN28="Yes"),OFFSET('Sanitation Data'!$I$12,0,10*ROW('Sanitation Data'!I22)),NA())</f>
        <v>#N/A</v>
      </c>
      <c r="AZ28" s="502" t="e">
        <f ca="1">+IF(AND(ISNUMBER(OFFSET('Hygiene Data'!$D$5,0,10*ROW('Hygiene Data'!D22))),'Data Summary'!DO28="Yes"),OFFSET('Hygiene Data'!$D$5,0,10*ROW('Hygiene Data'!D22)),NA())</f>
        <v>#N/A</v>
      </c>
      <c r="BA28" s="502" t="e">
        <f ca="1">+IF(AND(ISNUMBER(OFFSET('Hygiene Data'!$D$7,0,10*ROW('Hygiene Data'!D22))),'Data Summary'!DP28="Yes"),OFFSET('Hygiene Data'!$D$7,0,10*ROW('Hygiene Data'!D22)),NA())</f>
        <v>#N/A</v>
      </c>
      <c r="BB28" s="502" t="e">
        <f ca="1">+IF(AND(ISNUMBER(OFFSET('Hygiene Data'!$D$9,0,10*ROW('Hygiene Data'!D22))),'Data Summary'!DQ28="Yes"),OFFSET('Hygiene Data'!$D$9,0,10*ROW('Hygiene Data'!D22)),NA())</f>
        <v>#N/A</v>
      </c>
      <c r="BC28" s="502" t="e">
        <f ca="1">+IF(AND(ISNUMBER(OFFSET('Hygiene Data'!$E$5,0,10*ROW('Hygiene Data'!E22))),'Data Summary'!DR28="Yes"),OFFSET('Hygiene Data'!$E$5,0,10*ROW('Hygiene Data'!E22)),NA())</f>
        <v>#N/A</v>
      </c>
      <c r="BD28" s="502" t="e">
        <f ca="1">+IF(AND(ISNUMBER(OFFSET('Hygiene Data'!$E$7,0,10*ROW('Hygiene Data'!E22))),'Data Summary'!DS28="Yes"),OFFSET('Hygiene Data'!$E$7,0,10*ROW('Hygiene Data'!E22)),NA())</f>
        <v>#N/A</v>
      </c>
      <c r="BE28" s="502" t="e">
        <f ca="1">+IF(AND(ISNUMBER(OFFSET('Hygiene Data'!$E$9,0,10*ROW('Hygiene Data'!E22))),'Data Summary'!DT28="Yes"),OFFSET('Hygiene Data'!$E$9,0,10*ROW('Hygiene Data'!E22)),NA())</f>
        <v>#N/A</v>
      </c>
      <c r="BF28" s="502" t="e">
        <f ca="1">+IF(AND(ISNUMBER(OFFSET('Hygiene Data'!$F$5,0,10*ROW('Hygiene Data'!F22))),'Data Summary'!DU28="Yes"),OFFSET('Hygiene Data'!$F$5,0,10*ROW('Hygiene Data'!F22)),NA())</f>
        <v>#N/A</v>
      </c>
      <c r="BG28" s="502" t="e">
        <f ca="1">+IF(AND(ISNUMBER(OFFSET('Hygiene Data'!$F$7,0,10*ROW('Hygiene Data'!F22))),'Data Summary'!DV28="Yes"),OFFSET('Hygiene Data'!$F$7,0,10*ROW('Hygiene Data'!F22)),NA())</f>
        <v>#N/A</v>
      </c>
      <c r="BH28" s="502" t="e">
        <f ca="1">+IF(AND(ISNUMBER(OFFSET('Hygiene Data'!$F$9,0,10*ROW('Hygiene Data'!F22))),'Data Summary'!DW28="Yes"),OFFSET('Hygiene Data'!$F$9,0,10*ROW('Hygiene Data'!F22)),NA())</f>
        <v>#N/A</v>
      </c>
      <c r="BI28" s="502" t="e">
        <f ca="1">+IF(AND(ISNUMBER(OFFSET('Hygiene Data'!$G$5,0,10*ROW('Hygiene Data'!G22))),'Data Summary'!DX28="Yes"),OFFSET('Hygiene Data'!$G$5,0,10*ROW('Hygiene Data'!G22)),NA())</f>
        <v>#N/A</v>
      </c>
      <c r="BJ28" s="502" t="e">
        <f ca="1">+IF(AND(ISNUMBER(OFFSET('Hygiene Data'!$G$7,0,10*ROW('Hygiene Data'!G22))),'Data Summary'!DY28="Yes"),OFFSET('Hygiene Data'!$G$7,0,10*ROW('Hygiene Data'!G22)),NA())</f>
        <v>#N/A</v>
      </c>
      <c r="BK28" s="502" t="e">
        <f ca="1">+IF(AND(ISNUMBER(OFFSET('Hygiene Data'!$G$9,0,10*ROW('Hygiene Data'!G22))),'Data Summary'!DZ28="Yes"),OFFSET('Hygiene Data'!$G$9,0,10*ROW('Hygiene Data'!G22)),NA())</f>
        <v>#N/A</v>
      </c>
      <c r="BL28" s="502" t="e">
        <f ca="1">+IF(AND(ISNUMBER(OFFSET('Hygiene Data'!$H$5,0,10*ROW('Hygiene Data'!H22))),'Data Summary'!EA28="Yes"),OFFSET('Hygiene Data'!$H$5,0,10*ROW('Hygiene Data'!H22)),NA())</f>
        <v>#N/A</v>
      </c>
      <c r="BM28" s="502" t="e">
        <f ca="1">+IF(AND(ISNUMBER(OFFSET('Hygiene Data'!$H$7,0,10*ROW('Hygiene Data'!H22))),'Data Summary'!EB28="Yes"),OFFSET('Hygiene Data'!$H$7,0,10*ROW('Hygiene Data'!H22)),NA())</f>
        <v>#N/A</v>
      </c>
      <c r="BN28" s="502" t="e">
        <f ca="1">+IF(AND(ISNUMBER(OFFSET('Hygiene Data'!$H$9,0,10*ROW('Hygiene Data'!H22))),'Data Summary'!EC28="Yes"),OFFSET('Hygiene Data'!$H$9,0,10*ROW('Hygiene Data'!H22)),NA())</f>
        <v>#N/A</v>
      </c>
      <c r="BO28" s="502" t="e">
        <f ca="1">+IF(AND(ISNUMBER(OFFSET('Hygiene Data'!$I$5,0,10*ROW('Hygiene Data'!I22))),'Data Summary'!ED28="Yes"),OFFSET('Hygiene Data'!$I$5,0,10*ROW('Hygiene Data'!I22)),NA())</f>
        <v>#N/A</v>
      </c>
      <c r="BP28" s="502" t="e">
        <f ca="1">+IF(AND(ISNUMBER(OFFSET('Hygiene Data'!$I$7,0,10*ROW('Hygiene Data'!I22))),'Data Summary'!EE28="Yes"),OFFSET('Hygiene Data'!$I$7,0,10*ROW('Hygiene Data'!I22)),NA())</f>
        <v>#N/A</v>
      </c>
      <c r="BQ28" s="502" t="e">
        <f ca="1">+IF(AND(ISNUMBER(OFFSET('Hygiene Data'!$I$9,0,10*ROW('Hygiene Data'!I22))),'Data Summary'!EF28="Yes"),OFFSET('Hygiene Data'!$I$9,0,10*ROW('Hygiene Data'!I22)),NA())</f>
        <v>#N/A</v>
      </c>
    </row>
    <row r="29" spans="1:69" x14ac:dyDescent="0.25">
      <c r="A29" s="498" t="e">
        <f ca="1">+RIGHT('Data Summary'!A29,LEN('Data Summary'!A29)-9)</f>
        <v>#VALUE!</v>
      </c>
      <c r="B29" s="472" t="str">
        <f ca="1">+IF(ISTEXT('Data Summary'!B29),'Data Summary'!B29,"")</f>
        <v/>
      </c>
      <c r="C29" s="499" t="e">
        <f ca="1">+VALUE('Data Summary'!C29)</f>
        <v>#VALUE!</v>
      </c>
      <c r="D29" s="500" t="e">
        <f ca="1">+IF(AND(ISNUMBER(OFFSET('Water Data'!$D$4,0,10*ROW('Water Data'!D23))),'Data Summary'!BS29="Yes"),100-OFFSET('Water Data'!$D$4,0,10*ROW('Water Data'!D23)),NA())</f>
        <v>#N/A</v>
      </c>
      <c r="E29" s="500" t="e">
        <f ca="1">+IF(AND(ISNUMBER(OFFSET('Water Data'!$D$6,0,10*ROW('Water Data'!D23))),'Data Summary'!BT29="Yes"),OFFSET('Water Data'!$D$6,0,10*ROW('Water Data'!D23)),NA())</f>
        <v>#N/A</v>
      </c>
      <c r="F29" s="500" t="e">
        <f ca="1">+IF(AND(ISNUMBER(OFFSET('Water Data'!$D$9,0,10*ROW('Water Data'!D23))),'Data Summary'!BU29="Yes"),OFFSET('Water Data'!$D$9,0,10*ROW('Water Data'!D23)),NA())</f>
        <v>#N/A</v>
      </c>
      <c r="G29" s="500" t="e">
        <f ca="1">+IF(AND(ISNUMBER(OFFSET('Water Data'!$E$4,0,10*ROW('Water Data'!E23))),'Data Summary'!BV29="Yes"),100-OFFSET('Water Data'!$E$4,0,10*ROW('Water Data'!E23)),NA())</f>
        <v>#N/A</v>
      </c>
      <c r="H29" s="500" t="e">
        <f ca="1">+IF(AND(ISNUMBER(OFFSET('Water Data'!$E$6,0,10*ROW('Water Data'!E23))),'Data Summary'!BW29="Yes"),OFFSET('Water Data'!$E$6,0,10*ROW('Water Data'!E23)),NA())</f>
        <v>#N/A</v>
      </c>
      <c r="I29" s="500" t="e">
        <f ca="1">+IF(AND(ISNUMBER(OFFSET('Water Data'!$E$9,0,10*ROW('Water Data'!E23))),'Data Summary'!BX29="Yes"),OFFSET('Water Data'!$E$9,0,10*ROW('Water Data'!E23)),NA())</f>
        <v>#N/A</v>
      </c>
      <c r="J29" s="500" t="e">
        <f ca="1">+IF(AND(ISNUMBER(OFFSET('Water Data'!$F$4,0,10*ROW('Water Data'!F23))),'Data Summary'!BY29="Yes"),100-OFFSET('Water Data'!$F$4,0,10*ROW('Water Data'!F23)),NA())</f>
        <v>#N/A</v>
      </c>
      <c r="K29" s="500" t="e">
        <f ca="1">+IF(AND(ISNUMBER(OFFSET('Water Data'!$F$6,0,10*ROW('Water Data'!F23))),'Data Summary'!BZ29="Yes"),OFFSET('Water Data'!$F$6,0,10*ROW('Water Data'!F23)),NA())</f>
        <v>#N/A</v>
      </c>
      <c r="L29" s="500" t="e">
        <f ca="1">+IF(AND(ISNUMBER(OFFSET('Water Data'!$F$9,0,10*ROW('Water Data'!F23))),'Data Summary'!CA29="Yes"),OFFSET('Water Data'!$F$9,0,10*ROW('Water Data'!F23)),NA())</f>
        <v>#N/A</v>
      </c>
      <c r="M29" s="500" t="e">
        <f ca="1">+IF(AND(ISNUMBER(OFFSET('Water Data'!$G$4,0,10*ROW('Water Data'!G23))),'Data Summary'!CB29="Yes"),100-OFFSET('Water Data'!$G$4,0,10*ROW('Water Data'!G23)),NA())</f>
        <v>#N/A</v>
      </c>
      <c r="N29" s="500" t="e">
        <f ca="1">+IF(AND(ISNUMBER(OFFSET('Water Data'!$G$6,0,10*ROW('Water Data'!G23))),'Data Summary'!CC29="Yes"),OFFSET('Water Data'!$G$6,0,10*ROW('Water Data'!G23)),NA())</f>
        <v>#N/A</v>
      </c>
      <c r="O29" s="500" t="e">
        <f ca="1">+IF(AND(ISNUMBER(OFFSET('Water Data'!$G$9,0,10*ROW('Water Data'!G23))),'Data Summary'!CD29="Yes"),OFFSET('Water Data'!$G$9,0,10*ROW('Water Data'!G23)),NA())</f>
        <v>#N/A</v>
      </c>
      <c r="P29" s="500" t="e">
        <f ca="1">+IF(AND(ISNUMBER(OFFSET('Water Data'!$H$4,0,10*ROW('Water Data'!H23))),'Data Summary'!CE29="Yes"),100-OFFSET('Water Data'!$H$4,0,10*ROW('Water Data'!H23)),NA())</f>
        <v>#N/A</v>
      </c>
      <c r="Q29" s="500" t="e">
        <f ca="1">+IF(AND(ISNUMBER(OFFSET('Water Data'!$H$6,0,10*ROW('Water Data'!H23))),'Data Summary'!CF29="Yes"),OFFSET('Water Data'!$H$6,0,10*ROW('Water Data'!H23)),NA())</f>
        <v>#N/A</v>
      </c>
      <c r="R29" s="500" t="e">
        <f ca="1">+IF(AND(ISNUMBER(OFFSET('Water Data'!$H$9,0,10*ROW('Water Data'!H23))),'Data Summary'!CG29="Yes"),OFFSET('Water Data'!$H$9,0,10*ROW('Water Data'!H23)),NA())</f>
        <v>#N/A</v>
      </c>
      <c r="S29" s="500" t="e">
        <f ca="1">+IF(AND(ISNUMBER(OFFSET('Water Data'!$I$4,0,10*ROW('Water Data'!I23))),'Data Summary'!CH29="Yes"),100-OFFSET('Water Data'!$I$4,0,10*ROW('Water Data'!I23)),NA())</f>
        <v>#N/A</v>
      </c>
      <c r="T29" s="500" t="e">
        <f ca="1">+IF(AND(ISNUMBER(OFFSET('Water Data'!$I$6,0,10*ROW('Water Data'!I23))),'Data Summary'!CI29="Yes"),OFFSET('Water Data'!$I$6,0,10*ROW('Water Data'!I23)),NA())</f>
        <v>#N/A</v>
      </c>
      <c r="U29" s="500" t="e">
        <f ca="1">+IF(AND(ISNUMBER(OFFSET('Water Data'!$I$9,0,10*ROW('Water Data'!I23))),'Data Summary'!CJ29="Yes"),OFFSET('Water Data'!$I$9,0,10*ROW('Water Data'!I23)),NA())</f>
        <v>#N/A</v>
      </c>
      <c r="V29" s="501" t="e">
        <f ca="1">+IF(AND(ISNUMBER(OFFSET('Sanitation Data'!$D$4,0,10*ROW('Sanitation Data'!D23))),'Data Summary'!CK29="Yes"),100-OFFSET('Sanitation Data'!$D$4,0,10*ROW('Sanitation Data'!D23)),NA())</f>
        <v>#N/A</v>
      </c>
      <c r="W29" s="501" t="e">
        <f ca="1">+IF(AND(ISNUMBER(OFFSET('Sanitation Data'!$D$6,0,10*ROW('Sanitation Data'!D23))),'Data Summary'!CL29="Yes"),OFFSET('Sanitation Data'!$D$6,0,10*ROW('Sanitation Data'!D23)),NA())</f>
        <v>#N/A</v>
      </c>
      <c r="X29" s="501" t="e">
        <f ca="1">+IF(AND(ISNUMBER(OFFSET('Sanitation Data'!$D$10,0,10*ROW('Sanitation Data'!D23))),'Data Summary'!CM29="Yes"),OFFSET('Sanitation Data'!$D$10,0,10*ROW('Sanitation Data'!D23)),NA())</f>
        <v>#N/A</v>
      </c>
      <c r="Y29" s="501" t="e">
        <f ca="1">+IF(AND(ISNUMBER(OFFSET('Sanitation Data'!$D$11,0,10*ROW('Sanitation Data'!D23))),'Data Summary'!CN29="Yes"),OFFSET('Sanitation Data'!$D$11,0,10*ROW('Sanitation Data'!D23)),NA())</f>
        <v>#N/A</v>
      </c>
      <c r="Z29" s="501" t="e">
        <f ca="1">+IF(AND(ISNUMBER(OFFSET('Sanitation Data'!$D$12,0,10*ROW('Sanitation Data'!D23))),'Data Summary'!CO29="Yes"),OFFSET('Sanitation Data'!$D$12,0,10*ROW('Sanitation Data'!D23)),NA())</f>
        <v>#N/A</v>
      </c>
      <c r="AA29" s="501" t="e">
        <f ca="1">+IF(AND(ISNUMBER(OFFSET('Sanitation Data'!$E$4,0,10*ROW('Sanitation Data'!E23))),'Data Summary'!CP29="Yes"),100-OFFSET('Sanitation Data'!$E$4,0,10*ROW('Sanitation Data'!E23)),NA())</f>
        <v>#N/A</v>
      </c>
      <c r="AB29" s="501" t="e">
        <f ca="1">+IF(AND(ISNUMBER(OFFSET('Sanitation Data'!$E$6,0,10*ROW('Sanitation Data'!E23))),'Data Summary'!CQ29="Yes"),OFFSET('Sanitation Data'!$E$6,0,10*ROW('Sanitation Data'!E23)),NA())</f>
        <v>#N/A</v>
      </c>
      <c r="AC29" s="501" t="e">
        <f ca="1">+IF(AND(ISNUMBER(OFFSET('Sanitation Data'!$E$10,0,10*ROW('Sanitation Data'!E23))),'Data Summary'!CR29="Yes"),OFFSET('Sanitation Data'!$E$10,0,10*ROW('Sanitation Data'!E23)),NA())</f>
        <v>#N/A</v>
      </c>
      <c r="AD29" s="501" t="e">
        <f ca="1">+IF(AND(ISNUMBER(OFFSET('Sanitation Data'!$E$11,0,10*ROW('Sanitation Data'!E23))),'Data Summary'!CS29="Yes"),OFFSET('Sanitation Data'!$E$11,0,10*ROW('Sanitation Data'!E23)),NA())</f>
        <v>#N/A</v>
      </c>
      <c r="AE29" s="501" t="e">
        <f ca="1">+IF(AND(ISNUMBER(OFFSET('Sanitation Data'!$E$12,0,10*ROW('Sanitation Data'!E23))),'Data Summary'!CT29="Yes"),OFFSET('Sanitation Data'!$E$12,0,10*ROW('Sanitation Data'!E23)),NA())</f>
        <v>#N/A</v>
      </c>
      <c r="AF29" s="501" t="e">
        <f ca="1">+IF(AND(ISNUMBER(OFFSET('Sanitation Data'!$F$4,0,10*ROW('Sanitation Data'!F23))),'Data Summary'!CU29="Yes"),100-OFFSET('Sanitation Data'!$F$4,0,10*ROW('Sanitation Data'!F23)),NA())</f>
        <v>#N/A</v>
      </c>
      <c r="AG29" s="501" t="e">
        <f ca="1">+IF(AND(ISNUMBER(OFFSET('Sanitation Data'!$F$6,0,10*ROW('Sanitation Data'!F23))),'Data Summary'!CV29="Yes"),OFFSET('Sanitation Data'!$F$6,0,10*ROW('Sanitation Data'!F23)),NA())</f>
        <v>#N/A</v>
      </c>
      <c r="AH29" s="501" t="e">
        <f ca="1">+IF(AND(ISNUMBER(OFFSET('Sanitation Data'!$F$10,0,10*ROW('Sanitation Data'!F23))),'Data Summary'!CW29="Yes"),OFFSET('Sanitation Data'!$F$10,0,10*ROW('Sanitation Data'!F23)),NA())</f>
        <v>#N/A</v>
      </c>
      <c r="AI29" s="501" t="e">
        <f ca="1">+IF(AND(ISNUMBER(OFFSET('Sanitation Data'!$F$11,0,10*ROW('Sanitation Data'!F23))),'Data Summary'!CX29="Yes"),OFFSET('Sanitation Data'!$F$11,0,10*ROW('Sanitation Data'!F23)),NA())</f>
        <v>#N/A</v>
      </c>
      <c r="AJ29" s="501" t="e">
        <f ca="1">+IF(AND(ISNUMBER(OFFSET('Sanitation Data'!$F$12,0,10*ROW('Sanitation Data'!F23))),'Data Summary'!CY29="Yes"),OFFSET('Sanitation Data'!$F$12,0,10*ROW('Sanitation Data'!F23)),NA())</f>
        <v>#N/A</v>
      </c>
      <c r="AK29" s="501" t="e">
        <f ca="1">+IF(AND(ISNUMBER(OFFSET('Sanitation Data'!$G$4,0,10*ROW('Sanitation Data'!G23))),'Data Summary'!CZ29="Yes"),100-OFFSET('Sanitation Data'!$G$4,0,10*ROW('Sanitation Data'!G23)),NA())</f>
        <v>#N/A</v>
      </c>
      <c r="AL29" s="501" t="e">
        <f ca="1">+IF(AND(ISNUMBER(OFFSET('Sanitation Data'!$G$6,0,10*ROW('Sanitation Data'!G23))),'Data Summary'!DA29="Yes"),OFFSET('Sanitation Data'!$G$6,0,10*ROW('Sanitation Data'!G23)),NA())</f>
        <v>#N/A</v>
      </c>
      <c r="AM29" s="501" t="e">
        <f ca="1">+IF(AND(ISNUMBER(OFFSET('Sanitation Data'!$G$10,0,10*ROW('Sanitation Data'!G23))),'Data Summary'!DB29="Yes"),OFFSET('Sanitation Data'!$G$10,0,10*ROW('Sanitation Data'!G23)),NA())</f>
        <v>#N/A</v>
      </c>
      <c r="AN29" s="501" t="e">
        <f ca="1">+IF(AND(ISNUMBER(OFFSET('Sanitation Data'!$G$11,0,10*ROW('Sanitation Data'!G23))),'Data Summary'!DC29="Yes"),OFFSET('Sanitation Data'!$G$11,0,10*ROW('Sanitation Data'!G23)),NA())</f>
        <v>#N/A</v>
      </c>
      <c r="AO29" s="501" t="e">
        <f ca="1">+IF(AND(ISNUMBER(OFFSET('Sanitation Data'!$G$12,0,10*ROW('Sanitation Data'!G23))),'Data Summary'!DD29="Yes"),OFFSET('Sanitation Data'!$G$12,0,10*ROW('Sanitation Data'!G23)),NA())</f>
        <v>#N/A</v>
      </c>
      <c r="AP29" s="501" t="e">
        <f ca="1">+IF(AND(ISNUMBER(OFFSET('Sanitation Data'!$H$4,0,10*ROW('Sanitation Data'!H23))),'Data Summary'!DE29="Yes"),100-OFFSET('Sanitation Data'!$H$4,0,10*ROW('Sanitation Data'!H23)),NA())</f>
        <v>#N/A</v>
      </c>
      <c r="AQ29" s="501" t="e">
        <f ca="1">+IF(AND(ISNUMBER(OFFSET('Sanitation Data'!$H$6,0,10*ROW('Sanitation Data'!H23))),'Data Summary'!DF29="Yes"),OFFSET('Sanitation Data'!$H$6,0,10*ROW('Sanitation Data'!H23)),NA())</f>
        <v>#N/A</v>
      </c>
      <c r="AR29" s="501" t="e">
        <f ca="1">+IF(AND(ISNUMBER(OFFSET('Sanitation Data'!$H$10,0,10*ROW('Sanitation Data'!H23))),'Data Summary'!DG29="Yes"),OFFSET('Sanitation Data'!$H$10,0,10*ROW('Sanitation Data'!H23)),NA())</f>
        <v>#N/A</v>
      </c>
      <c r="AS29" s="501" t="e">
        <f ca="1">+IF(AND(ISNUMBER(OFFSET('Sanitation Data'!$H$11,0,10*ROW('Sanitation Data'!H23))),'Data Summary'!DH29="Yes"),OFFSET('Sanitation Data'!$H$11,0,10*ROW('Sanitation Data'!H23)),NA())</f>
        <v>#N/A</v>
      </c>
      <c r="AT29" s="501" t="e">
        <f ca="1">+IF(AND(ISNUMBER(OFFSET('Sanitation Data'!$H$12,0,10*ROW('Sanitation Data'!H23))),'Data Summary'!DI29="Yes"),OFFSET('Sanitation Data'!$H$12,0,10*ROW('Sanitation Data'!H23)),NA())</f>
        <v>#N/A</v>
      </c>
      <c r="AU29" s="501" t="e">
        <f ca="1">+IF(AND(ISNUMBER(OFFSET('Sanitation Data'!$I$4,0,10*ROW('Sanitation Data'!I23))),'Data Summary'!DJ29="Yes"),100-OFFSET('Sanitation Data'!$I$4,0,10*ROW('Sanitation Data'!I23)),NA())</f>
        <v>#N/A</v>
      </c>
      <c r="AV29" s="501" t="e">
        <f ca="1">+IF(AND(ISNUMBER(OFFSET('Sanitation Data'!$I$6,0,10*ROW('Sanitation Data'!I23))),'Data Summary'!DK29="Yes"),OFFSET('Sanitation Data'!$I$6,0,10*ROW('Sanitation Data'!I23)),NA())</f>
        <v>#N/A</v>
      </c>
      <c r="AW29" s="501" t="e">
        <f ca="1">+IF(AND(ISNUMBER(OFFSET('Sanitation Data'!$I$10,0,10*ROW('Sanitation Data'!I23))),'Data Summary'!DL29="Yes"),OFFSET('Sanitation Data'!$I$10,0,10*ROW('Sanitation Data'!I23)),NA())</f>
        <v>#N/A</v>
      </c>
      <c r="AX29" s="501" t="e">
        <f ca="1">+IF(AND(ISNUMBER(OFFSET('Sanitation Data'!$I$11,0,10*ROW('Sanitation Data'!I23))),'Data Summary'!DM29="Yes"),OFFSET('Sanitation Data'!$I$11,0,10*ROW('Sanitation Data'!I23)),NA())</f>
        <v>#N/A</v>
      </c>
      <c r="AY29" s="501" t="e">
        <f ca="1">+IF(AND(ISNUMBER(OFFSET('Sanitation Data'!$I$12,0,10*ROW('Sanitation Data'!I23))),'Data Summary'!DN29="Yes"),OFFSET('Sanitation Data'!$I$12,0,10*ROW('Sanitation Data'!I23)),NA())</f>
        <v>#N/A</v>
      </c>
      <c r="AZ29" s="502" t="e">
        <f ca="1">+IF(AND(ISNUMBER(OFFSET('Hygiene Data'!$D$5,0,10*ROW('Hygiene Data'!D23))),'Data Summary'!DO29="Yes"),OFFSET('Hygiene Data'!$D$5,0,10*ROW('Hygiene Data'!D23)),NA())</f>
        <v>#N/A</v>
      </c>
      <c r="BA29" s="502" t="e">
        <f ca="1">+IF(AND(ISNUMBER(OFFSET('Hygiene Data'!$D$7,0,10*ROW('Hygiene Data'!D23))),'Data Summary'!DP29="Yes"),OFFSET('Hygiene Data'!$D$7,0,10*ROW('Hygiene Data'!D23)),NA())</f>
        <v>#N/A</v>
      </c>
      <c r="BB29" s="502" t="e">
        <f ca="1">+IF(AND(ISNUMBER(OFFSET('Hygiene Data'!$D$9,0,10*ROW('Hygiene Data'!D23))),'Data Summary'!DQ29="Yes"),OFFSET('Hygiene Data'!$D$9,0,10*ROW('Hygiene Data'!D23)),NA())</f>
        <v>#N/A</v>
      </c>
      <c r="BC29" s="502" t="e">
        <f ca="1">+IF(AND(ISNUMBER(OFFSET('Hygiene Data'!$E$5,0,10*ROW('Hygiene Data'!E23))),'Data Summary'!DR29="Yes"),OFFSET('Hygiene Data'!$E$5,0,10*ROW('Hygiene Data'!E23)),NA())</f>
        <v>#N/A</v>
      </c>
      <c r="BD29" s="502" t="e">
        <f ca="1">+IF(AND(ISNUMBER(OFFSET('Hygiene Data'!$E$7,0,10*ROW('Hygiene Data'!E23))),'Data Summary'!DS29="Yes"),OFFSET('Hygiene Data'!$E$7,0,10*ROW('Hygiene Data'!E23)),NA())</f>
        <v>#N/A</v>
      </c>
      <c r="BE29" s="502" t="e">
        <f ca="1">+IF(AND(ISNUMBER(OFFSET('Hygiene Data'!$E$9,0,10*ROW('Hygiene Data'!E23))),'Data Summary'!DT29="Yes"),OFFSET('Hygiene Data'!$E$9,0,10*ROW('Hygiene Data'!E23)),NA())</f>
        <v>#N/A</v>
      </c>
      <c r="BF29" s="502" t="e">
        <f ca="1">+IF(AND(ISNUMBER(OFFSET('Hygiene Data'!$F$5,0,10*ROW('Hygiene Data'!F23))),'Data Summary'!DU29="Yes"),OFFSET('Hygiene Data'!$F$5,0,10*ROW('Hygiene Data'!F23)),NA())</f>
        <v>#N/A</v>
      </c>
      <c r="BG29" s="502" t="e">
        <f ca="1">+IF(AND(ISNUMBER(OFFSET('Hygiene Data'!$F$7,0,10*ROW('Hygiene Data'!F23))),'Data Summary'!DV29="Yes"),OFFSET('Hygiene Data'!$F$7,0,10*ROW('Hygiene Data'!F23)),NA())</f>
        <v>#N/A</v>
      </c>
      <c r="BH29" s="502" t="e">
        <f ca="1">+IF(AND(ISNUMBER(OFFSET('Hygiene Data'!$F$9,0,10*ROW('Hygiene Data'!F23))),'Data Summary'!DW29="Yes"),OFFSET('Hygiene Data'!$F$9,0,10*ROW('Hygiene Data'!F23)),NA())</f>
        <v>#N/A</v>
      </c>
      <c r="BI29" s="502" t="e">
        <f ca="1">+IF(AND(ISNUMBER(OFFSET('Hygiene Data'!$G$5,0,10*ROW('Hygiene Data'!G23))),'Data Summary'!DX29="Yes"),OFFSET('Hygiene Data'!$G$5,0,10*ROW('Hygiene Data'!G23)),NA())</f>
        <v>#N/A</v>
      </c>
      <c r="BJ29" s="502" t="e">
        <f ca="1">+IF(AND(ISNUMBER(OFFSET('Hygiene Data'!$G$7,0,10*ROW('Hygiene Data'!G23))),'Data Summary'!DY29="Yes"),OFFSET('Hygiene Data'!$G$7,0,10*ROW('Hygiene Data'!G23)),NA())</f>
        <v>#N/A</v>
      </c>
      <c r="BK29" s="502" t="e">
        <f ca="1">+IF(AND(ISNUMBER(OFFSET('Hygiene Data'!$G$9,0,10*ROW('Hygiene Data'!G23))),'Data Summary'!DZ29="Yes"),OFFSET('Hygiene Data'!$G$9,0,10*ROW('Hygiene Data'!G23)),NA())</f>
        <v>#N/A</v>
      </c>
      <c r="BL29" s="502" t="e">
        <f ca="1">+IF(AND(ISNUMBER(OFFSET('Hygiene Data'!$H$5,0,10*ROW('Hygiene Data'!H23))),'Data Summary'!EA29="Yes"),OFFSET('Hygiene Data'!$H$5,0,10*ROW('Hygiene Data'!H23)),NA())</f>
        <v>#N/A</v>
      </c>
      <c r="BM29" s="502" t="e">
        <f ca="1">+IF(AND(ISNUMBER(OFFSET('Hygiene Data'!$H$7,0,10*ROW('Hygiene Data'!H23))),'Data Summary'!EB29="Yes"),OFFSET('Hygiene Data'!$H$7,0,10*ROW('Hygiene Data'!H23)),NA())</f>
        <v>#N/A</v>
      </c>
      <c r="BN29" s="502" t="e">
        <f ca="1">+IF(AND(ISNUMBER(OFFSET('Hygiene Data'!$H$9,0,10*ROW('Hygiene Data'!H23))),'Data Summary'!EC29="Yes"),OFFSET('Hygiene Data'!$H$9,0,10*ROW('Hygiene Data'!H23)),NA())</f>
        <v>#N/A</v>
      </c>
      <c r="BO29" s="502" t="e">
        <f ca="1">+IF(AND(ISNUMBER(OFFSET('Hygiene Data'!$I$5,0,10*ROW('Hygiene Data'!I23))),'Data Summary'!ED29="Yes"),OFFSET('Hygiene Data'!$I$5,0,10*ROW('Hygiene Data'!I23)),NA())</f>
        <v>#N/A</v>
      </c>
      <c r="BP29" s="502" t="e">
        <f ca="1">+IF(AND(ISNUMBER(OFFSET('Hygiene Data'!$I$7,0,10*ROW('Hygiene Data'!I23))),'Data Summary'!EE29="Yes"),OFFSET('Hygiene Data'!$I$7,0,10*ROW('Hygiene Data'!I23)),NA())</f>
        <v>#N/A</v>
      </c>
      <c r="BQ29" s="502" t="e">
        <f ca="1">+IF(AND(ISNUMBER(OFFSET('Hygiene Data'!$I$9,0,10*ROW('Hygiene Data'!I23))),'Data Summary'!EF29="Yes"),OFFSET('Hygiene Data'!$I$9,0,10*ROW('Hygiene Data'!I23)),NA())</f>
        <v>#N/A</v>
      </c>
    </row>
    <row r="30" spans="1:69" x14ac:dyDescent="0.25">
      <c r="A30" s="498" t="e">
        <f ca="1">+RIGHT('Data Summary'!A30,LEN('Data Summary'!A30)-9)</f>
        <v>#VALUE!</v>
      </c>
      <c r="B30" s="472" t="str">
        <f ca="1">+IF(ISTEXT('Data Summary'!B30),'Data Summary'!B30,"")</f>
        <v/>
      </c>
      <c r="C30" s="499" t="e">
        <f ca="1">+VALUE('Data Summary'!C30)</f>
        <v>#VALUE!</v>
      </c>
      <c r="D30" s="500" t="e">
        <f ca="1">+IF(AND(ISNUMBER(OFFSET('Water Data'!$D$4,0,10*ROW('Water Data'!D24))),'Data Summary'!BS30="Yes"),100-OFFSET('Water Data'!$D$4,0,10*ROW('Water Data'!D24)),NA())</f>
        <v>#N/A</v>
      </c>
      <c r="E30" s="500" t="e">
        <f ca="1">+IF(AND(ISNUMBER(OFFSET('Water Data'!$D$6,0,10*ROW('Water Data'!D24))),'Data Summary'!BT30="Yes"),OFFSET('Water Data'!$D$6,0,10*ROW('Water Data'!D24)),NA())</f>
        <v>#N/A</v>
      </c>
      <c r="F30" s="500" t="e">
        <f ca="1">+IF(AND(ISNUMBER(OFFSET('Water Data'!$D$9,0,10*ROW('Water Data'!D24))),'Data Summary'!BU30="Yes"),OFFSET('Water Data'!$D$9,0,10*ROW('Water Data'!D24)),NA())</f>
        <v>#N/A</v>
      </c>
      <c r="G30" s="500" t="e">
        <f ca="1">+IF(AND(ISNUMBER(OFFSET('Water Data'!$E$4,0,10*ROW('Water Data'!E24))),'Data Summary'!BV30="Yes"),100-OFFSET('Water Data'!$E$4,0,10*ROW('Water Data'!E24)),NA())</f>
        <v>#N/A</v>
      </c>
      <c r="H30" s="500" t="e">
        <f ca="1">+IF(AND(ISNUMBER(OFFSET('Water Data'!$E$6,0,10*ROW('Water Data'!E24))),'Data Summary'!BW30="Yes"),OFFSET('Water Data'!$E$6,0,10*ROW('Water Data'!E24)),NA())</f>
        <v>#N/A</v>
      </c>
      <c r="I30" s="500" t="e">
        <f ca="1">+IF(AND(ISNUMBER(OFFSET('Water Data'!$E$9,0,10*ROW('Water Data'!E24))),'Data Summary'!BX30="Yes"),OFFSET('Water Data'!$E$9,0,10*ROW('Water Data'!E24)),NA())</f>
        <v>#N/A</v>
      </c>
      <c r="J30" s="500" t="e">
        <f ca="1">+IF(AND(ISNUMBER(OFFSET('Water Data'!$F$4,0,10*ROW('Water Data'!F24))),'Data Summary'!BY30="Yes"),100-OFFSET('Water Data'!$F$4,0,10*ROW('Water Data'!F24)),NA())</f>
        <v>#N/A</v>
      </c>
      <c r="K30" s="500" t="e">
        <f ca="1">+IF(AND(ISNUMBER(OFFSET('Water Data'!$F$6,0,10*ROW('Water Data'!F24))),'Data Summary'!BZ30="Yes"),OFFSET('Water Data'!$F$6,0,10*ROW('Water Data'!F24)),NA())</f>
        <v>#N/A</v>
      </c>
      <c r="L30" s="500" t="e">
        <f ca="1">+IF(AND(ISNUMBER(OFFSET('Water Data'!$F$9,0,10*ROW('Water Data'!F24))),'Data Summary'!CA30="Yes"),OFFSET('Water Data'!$F$9,0,10*ROW('Water Data'!F24)),NA())</f>
        <v>#N/A</v>
      </c>
      <c r="M30" s="500" t="e">
        <f ca="1">+IF(AND(ISNUMBER(OFFSET('Water Data'!$G$4,0,10*ROW('Water Data'!G24))),'Data Summary'!CB30="Yes"),100-OFFSET('Water Data'!$G$4,0,10*ROW('Water Data'!G24)),NA())</f>
        <v>#N/A</v>
      </c>
      <c r="N30" s="500" t="e">
        <f ca="1">+IF(AND(ISNUMBER(OFFSET('Water Data'!$G$6,0,10*ROW('Water Data'!G24))),'Data Summary'!CC30="Yes"),OFFSET('Water Data'!$G$6,0,10*ROW('Water Data'!G24)),NA())</f>
        <v>#N/A</v>
      </c>
      <c r="O30" s="500" t="e">
        <f ca="1">+IF(AND(ISNUMBER(OFFSET('Water Data'!$G$9,0,10*ROW('Water Data'!G24))),'Data Summary'!CD30="Yes"),OFFSET('Water Data'!$G$9,0,10*ROW('Water Data'!G24)),NA())</f>
        <v>#N/A</v>
      </c>
      <c r="P30" s="500" t="e">
        <f ca="1">+IF(AND(ISNUMBER(OFFSET('Water Data'!$H$4,0,10*ROW('Water Data'!H24))),'Data Summary'!CE30="Yes"),100-OFFSET('Water Data'!$H$4,0,10*ROW('Water Data'!H24)),NA())</f>
        <v>#N/A</v>
      </c>
      <c r="Q30" s="500" t="e">
        <f ca="1">+IF(AND(ISNUMBER(OFFSET('Water Data'!$H$6,0,10*ROW('Water Data'!H24))),'Data Summary'!CF30="Yes"),OFFSET('Water Data'!$H$6,0,10*ROW('Water Data'!H24)),NA())</f>
        <v>#N/A</v>
      </c>
      <c r="R30" s="500" t="e">
        <f ca="1">+IF(AND(ISNUMBER(OFFSET('Water Data'!$H$9,0,10*ROW('Water Data'!H24))),'Data Summary'!CG30="Yes"),OFFSET('Water Data'!$H$9,0,10*ROW('Water Data'!H24)),NA())</f>
        <v>#N/A</v>
      </c>
      <c r="S30" s="500" t="e">
        <f ca="1">+IF(AND(ISNUMBER(OFFSET('Water Data'!$I$4,0,10*ROW('Water Data'!I24))),'Data Summary'!CH30="Yes"),100-OFFSET('Water Data'!$I$4,0,10*ROW('Water Data'!I24)),NA())</f>
        <v>#N/A</v>
      </c>
      <c r="T30" s="500" t="e">
        <f ca="1">+IF(AND(ISNUMBER(OFFSET('Water Data'!$I$6,0,10*ROW('Water Data'!I24))),'Data Summary'!CI30="Yes"),OFFSET('Water Data'!$I$6,0,10*ROW('Water Data'!I24)),NA())</f>
        <v>#N/A</v>
      </c>
      <c r="U30" s="500" t="e">
        <f ca="1">+IF(AND(ISNUMBER(OFFSET('Water Data'!$I$9,0,10*ROW('Water Data'!I24))),'Data Summary'!CJ30="Yes"),OFFSET('Water Data'!$I$9,0,10*ROW('Water Data'!I24)),NA())</f>
        <v>#N/A</v>
      </c>
      <c r="V30" s="501" t="e">
        <f ca="1">+IF(AND(ISNUMBER(OFFSET('Sanitation Data'!$D$4,0,10*ROW('Sanitation Data'!D24))),'Data Summary'!CK30="Yes"),100-OFFSET('Sanitation Data'!$D$4,0,10*ROW('Sanitation Data'!D24)),NA())</f>
        <v>#N/A</v>
      </c>
      <c r="W30" s="501" t="e">
        <f ca="1">+IF(AND(ISNUMBER(OFFSET('Sanitation Data'!$D$6,0,10*ROW('Sanitation Data'!D24))),'Data Summary'!CL30="Yes"),OFFSET('Sanitation Data'!$D$6,0,10*ROW('Sanitation Data'!D24)),NA())</f>
        <v>#N/A</v>
      </c>
      <c r="X30" s="501" t="e">
        <f ca="1">+IF(AND(ISNUMBER(OFFSET('Sanitation Data'!$D$10,0,10*ROW('Sanitation Data'!D24))),'Data Summary'!CM30="Yes"),OFFSET('Sanitation Data'!$D$10,0,10*ROW('Sanitation Data'!D24)),NA())</f>
        <v>#N/A</v>
      </c>
      <c r="Y30" s="501" t="e">
        <f ca="1">+IF(AND(ISNUMBER(OFFSET('Sanitation Data'!$D$11,0,10*ROW('Sanitation Data'!D24))),'Data Summary'!CN30="Yes"),OFFSET('Sanitation Data'!$D$11,0,10*ROW('Sanitation Data'!D24)),NA())</f>
        <v>#N/A</v>
      </c>
      <c r="Z30" s="501" t="e">
        <f ca="1">+IF(AND(ISNUMBER(OFFSET('Sanitation Data'!$D$12,0,10*ROW('Sanitation Data'!D24))),'Data Summary'!CO30="Yes"),OFFSET('Sanitation Data'!$D$12,0,10*ROW('Sanitation Data'!D24)),NA())</f>
        <v>#N/A</v>
      </c>
      <c r="AA30" s="501" t="e">
        <f ca="1">+IF(AND(ISNUMBER(OFFSET('Sanitation Data'!$E$4,0,10*ROW('Sanitation Data'!E24))),'Data Summary'!CP30="Yes"),100-OFFSET('Sanitation Data'!$E$4,0,10*ROW('Sanitation Data'!E24)),NA())</f>
        <v>#N/A</v>
      </c>
      <c r="AB30" s="501" t="e">
        <f ca="1">+IF(AND(ISNUMBER(OFFSET('Sanitation Data'!$E$6,0,10*ROW('Sanitation Data'!E24))),'Data Summary'!CQ30="Yes"),OFFSET('Sanitation Data'!$E$6,0,10*ROW('Sanitation Data'!E24)),NA())</f>
        <v>#N/A</v>
      </c>
      <c r="AC30" s="501" t="e">
        <f ca="1">+IF(AND(ISNUMBER(OFFSET('Sanitation Data'!$E$10,0,10*ROW('Sanitation Data'!E24))),'Data Summary'!CR30="Yes"),OFFSET('Sanitation Data'!$E$10,0,10*ROW('Sanitation Data'!E24)),NA())</f>
        <v>#N/A</v>
      </c>
      <c r="AD30" s="501" t="e">
        <f ca="1">+IF(AND(ISNUMBER(OFFSET('Sanitation Data'!$E$11,0,10*ROW('Sanitation Data'!E24))),'Data Summary'!CS30="Yes"),OFFSET('Sanitation Data'!$E$11,0,10*ROW('Sanitation Data'!E24)),NA())</f>
        <v>#N/A</v>
      </c>
      <c r="AE30" s="501" t="e">
        <f ca="1">+IF(AND(ISNUMBER(OFFSET('Sanitation Data'!$E$12,0,10*ROW('Sanitation Data'!E24))),'Data Summary'!CT30="Yes"),OFFSET('Sanitation Data'!$E$12,0,10*ROW('Sanitation Data'!E24)),NA())</f>
        <v>#N/A</v>
      </c>
      <c r="AF30" s="501" t="e">
        <f ca="1">+IF(AND(ISNUMBER(OFFSET('Sanitation Data'!$F$4,0,10*ROW('Sanitation Data'!F24))),'Data Summary'!CU30="Yes"),100-OFFSET('Sanitation Data'!$F$4,0,10*ROW('Sanitation Data'!F24)),NA())</f>
        <v>#N/A</v>
      </c>
      <c r="AG30" s="501" t="e">
        <f ca="1">+IF(AND(ISNUMBER(OFFSET('Sanitation Data'!$F$6,0,10*ROW('Sanitation Data'!F24))),'Data Summary'!CV30="Yes"),OFFSET('Sanitation Data'!$F$6,0,10*ROW('Sanitation Data'!F24)),NA())</f>
        <v>#N/A</v>
      </c>
      <c r="AH30" s="501" t="e">
        <f ca="1">+IF(AND(ISNUMBER(OFFSET('Sanitation Data'!$F$10,0,10*ROW('Sanitation Data'!F24))),'Data Summary'!CW30="Yes"),OFFSET('Sanitation Data'!$F$10,0,10*ROW('Sanitation Data'!F24)),NA())</f>
        <v>#N/A</v>
      </c>
      <c r="AI30" s="501" t="e">
        <f ca="1">+IF(AND(ISNUMBER(OFFSET('Sanitation Data'!$F$11,0,10*ROW('Sanitation Data'!F24))),'Data Summary'!CX30="Yes"),OFFSET('Sanitation Data'!$F$11,0,10*ROW('Sanitation Data'!F24)),NA())</f>
        <v>#N/A</v>
      </c>
      <c r="AJ30" s="501" t="e">
        <f ca="1">+IF(AND(ISNUMBER(OFFSET('Sanitation Data'!$F$12,0,10*ROW('Sanitation Data'!F24))),'Data Summary'!CY30="Yes"),OFFSET('Sanitation Data'!$F$12,0,10*ROW('Sanitation Data'!F24)),NA())</f>
        <v>#N/A</v>
      </c>
      <c r="AK30" s="501" t="e">
        <f ca="1">+IF(AND(ISNUMBER(OFFSET('Sanitation Data'!$G$4,0,10*ROW('Sanitation Data'!G24))),'Data Summary'!CZ30="Yes"),100-OFFSET('Sanitation Data'!$G$4,0,10*ROW('Sanitation Data'!G24)),NA())</f>
        <v>#N/A</v>
      </c>
      <c r="AL30" s="501" t="e">
        <f ca="1">+IF(AND(ISNUMBER(OFFSET('Sanitation Data'!$G$6,0,10*ROW('Sanitation Data'!G24))),'Data Summary'!DA30="Yes"),OFFSET('Sanitation Data'!$G$6,0,10*ROW('Sanitation Data'!G24)),NA())</f>
        <v>#N/A</v>
      </c>
      <c r="AM30" s="501" t="e">
        <f ca="1">+IF(AND(ISNUMBER(OFFSET('Sanitation Data'!$G$10,0,10*ROW('Sanitation Data'!G24))),'Data Summary'!DB30="Yes"),OFFSET('Sanitation Data'!$G$10,0,10*ROW('Sanitation Data'!G24)),NA())</f>
        <v>#N/A</v>
      </c>
      <c r="AN30" s="501" t="e">
        <f ca="1">+IF(AND(ISNUMBER(OFFSET('Sanitation Data'!$G$11,0,10*ROW('Sanitation Data'!G24))),'Data Summary'!DC30="Yes"),OFFSET('Sanitation Data'!$G$11,0,10*ROW('Sanitation Data'!G24)),NA())</f>
        <v>#N/A</v>
      </c>
      <c r="AO30" s="501" t="e">
        <f ca="1">+IF(AND(ISNUMBER(OFFSET('Sanitation Data'!$G$12,0,10*ROW('Sanitation Data'!G24))),'Data Summary'!DD30="Yes"),OFFSET('Sanitation Data'!$G$12,0,10*ROW('Sanitation Data'!G24)),NA())</f>
        <v>#N/A</v>
      </c>
      <c r="AP30" s="501" t="e">
        <f ca="1">+IF(AND(ISNUMBER(OFFSET('Sanitation Data'!$H$4,0,10*ROW('Sanitation Data'!H24))),'Data Summary'!DE30="Yes"),100-OFFSET('Sanitation Data'!$H$4,0,10*ROW('Sanitation Data'!H24)),NA())</f>
        <v>#N/A</v>
      </c>
      <c r="AQ30" s="501" t="e">
        <f ca="1">+IF(AND(ISNUMBER(OFFSET('Sanitation Data'!$H$6,0,10*ROW('Sanitation Data'!H24))),'Data Summary'!DF30="Yes"),OFFSET('Sanitation Data'!$H$6,0,10*ROW('Sanitation Data'!H24)),NA())</f>
        <v>#N/A</v>
      </c>
      <c r="AR30" s="501" t="e">
        <f ca="1">+IF(AND(ISNUMBER(OFFSET('Sanitation Data'!$H$10,0,10*ROW('Sanitation Data'!H24))),'Data Summary'!DG30="Yes"),OFFSET('Sanitation Data'!$H$10,0,10*ROW('Sanitation Data'!H24)),NA())</f>
        <v>#N/A</v>
      </c>
      <c r="AS30" s="501" t="e">
        <f ca="1">+IF(AND(ISNUMBER(OFFSET('Sanitation Data'!$H$11,0,10*ROW('Sanitation Data'!H24))),'Data Summary'!DH30="Yes"),OFFSET('Sanitation Data'!$H$11,0,10*ROW('Sanitation Data'!H24)),NA())</f>
        <v>#N/A</v>
      </c>
      <c r="AT30" s="501" t="e">
        <f ca="1">+IF(AND(ISNUMBER(OFFSET('Sanitation Data'!$H$12,0,10*ROW('Sanitation Data'!H24))),'Data Summary'!DI30="Yes"),OFFSET('Sanitation Data'!$H$12,0,10*ROW('Sanitation Data'!H24)),NA())</f>
        <v>#N/A</v>
      </c>
      <c r="AU30" s="501" t="e">
        <f ca="1">+IF(AND(ISNUMBER(OFFSET('Sanitation Data'!$I$4,0,10*ROW('Sanitation Data'!I24))),'Data Summary'!DJ30="Yes"),100-OFFSET('Sanitation Data'!$I$4,0,10*ROW('Sanitation Data'!I24)),NA())</f>
        <v>#N/A</v>
      </c>
      <c r="AV30" s="501" t="e">
        <f ca="1">+IF(AND(ISNUMBER(OFFSET('Sanitation Data'!$I$6,0,10*ROW('Sanitation Data'!I24))),'Data Summary'!DK30="Yes"),OFFSET('Sanitation Data'!$I$6,0,10*ROW('Sanitation Data'!I24)),NA())</f>
        <v>#N/A</v>
      </c>
      <c r="AW30" s="501" t="e">
        <f ca="1">+IF(AND(ISNUMBER(OFFSET('Sanitation Data'!$I$10,0,10*ROW('Sanitation Data'!I24))),'Data Summary'!DL30="Yes"),OFFSET('Sanitation Data'!$I$10,0,10*ROW('Sanitation Data'!I24)),NA())</f>
        <v>#N/A</v>
      </c>
      <c r="AX30" s="501" t="e">
        <f ca="1">+IF(AND(ISNUMBER(OFFSET('Sanitation Data'!$I$11,0,10*ROW('Sanitation Data'!I24))),'Data Summary'!DM30="Yes"),OFFSET('Sanitation Data'!$I$11,0,10*ROW('Sanitation Data'!I24)),NA())</f>
        <v>#N/A</v>
      </c>
      <c r="AY30" s="501" t="e">
        <f ca="1">+IF(AND(ISNUMBER(OFFSET('Sanitation Data'!$I$12,0,10*ROW('Sanitation Data'!I24))),'Data Summary'!DN30="Yes"),OFFSET('Sanitation Data'!$I$12,0,10*ROW('Sanitation Data'!I24)),NA())</f>
        <v>#N/A</v>
      </c>
      <c r="AZ30" s="502" t="e">
        <f ca="1">+IF(AND(ISNUMBER(OFFSET('Hygiene Data'!$D$5,0,10*ROW('Hygiene Data'!D24))),'Data Summary'!DO30="Yes"),OFFSET('Hygiene Data'!$D$5,0,10*ROW('Hygiene Data'!D24)),NA())</f>
        <v>#N/A</v>
      </c>
      <c r="BA30" s="502" t="e">
        <f ca="1">+IF(AND(ISNUMBER(OFFSET('Hygiene Data'!$D$7,0,10*ROW('Hygiene Data'!D24))),'Data Summary'!DP30="Yes"),OFFSET('Hygiene Data'!$D$7,0,10*ROW('Hygiene Data'!D24)),NA())</f>
        <v>#N/A</v>
      </c>
      <c r="BB30" s="502" t="e">
        <f ca="1">+IF(AND(ISNUMBER(OFFSET('Hygiene Data'!$D$9,0,10*ROW('Hygiene Data'!D24))),'Data Summary'!DQ30="Yes"),OFFSET('Hygiene Data'!$D$9,0,10*ROW('Hygiene Data'!D24)),NA())</f>
        <v>#N/A</v>
      </c>
      <c r="BC30" s="502" t="e">
        <f ca="1">+IF(AND(ISNUMBER(OFFSET('Hygiene Data'!$E$5,0,10*ROW('Hygiene Data'!E24))),'Data Summary'!DR30="Yes"),OFFSET('Hygiene Data'!$E$5,0,10*ROW('Hygiene Data'!E24)),NA())</f>
        <v>#N/A</v>
      </c>
      <c r="BD30" s="502" t="e">
        <f ca="1">+IF(AND(ISNUMBER(OFFSET('Hygiene Data'!$E$7,0,10*ROW('Hygiene Data'!E24))),'Data Summary'!DS30="Yes"),OFFSET('Hygiene Data'!$E$7,0,10*ROW('Hygiene Data'!E24)),NA())</f>
        <v>#N/A</v>
      </c>
      <c r="BE30" s="502" t="e">
        <f ca="1">+IF(AND(ISNUMBER(OFFSET('Hygiene Data'!$E$9,0,10*ROW('Hygiene Data'!E24))),'Data Summary'!DT30="Yes"),OFFSET('Hygiene Data'!$E$9,0,10*ROW('Hygiene Data'!E24)),NA())</f>
        <v>#N/A</v>
      </c>
      <c r="BF30" s="502" t="e">
        <f ca="1">+IF(AND(ISNUMBER(OFFSET('Hygiene Data'!$F$5,0,10*ROW('Hygiene Data'!F24))),'Data Summary'!DU30="Yes"),OFFSET('Hygiene Data'!$F$5,0,10*ROW('Hygiene Data'!F24)),NA())</f>
        <v>#N/A</v>
      </c>
      <c r="BG30" s="502" t="e">
        <f ca="1">+IF(AND(ISNUMBER(OFFSET('Hygiene Data'!$F$7,0,10*ROW('Hygiene Data'!F24))),'Data Summary'!DV30="Yes"),OFFSET('Hygiene Data'!$F$7,0,10*ROW('Hygiene Data'!F24)),NA())</f>
        <v>#N/A</v>
      </c>
      <c r="BH30" s="502" t="e">
        <f ca="1">+IF(AND(ISNUMBER(OFFSET('Hygiene Data'!$F$9,0,10*ROW('Hygiene Data'!F24))),'Data Summary'!DW30="Yes"),OFFSET('Hygiene Data'!$F$9,0,10*ROW('Hygiene Data'!F24)),NA())</f>
        <v>#N/A</v>
      </c>
      <c r="BI30" s="502" t="e">
        <f ca="1">+IF(AND(ISNUMBER(OFFSET('Hygiene Data'!$G$5,0,10*ROW('Hygiene Data'!G24))),'Data Summary'!DX30="Yes"),OFFSET('Hygiene Data'!$G$5,0,10*ROW('Hygiene Data'!G24)),NA())</f>
        <v>#N/A</v>
      </c>
      <c r="BJ30" s="502" t="e">
        <f ca="1">+IF(AND(ISNUMBER(OFFSET('Hygiene Data'!$G$7,0,10*ROW('Hygiene Data'!G24))),'Data Summary'!DY30="Yes"),OFFSET('Hygiene Data'!$G$7,0,10*ROW('Hygiene Data'!G24)),NA())</f>
        <v>#N/A</v>
      </c>
      <c r="BK30" s="502" t="e">
        <f ca="1">+IF(AND(ISNUMBER(OFFSET('Hygiene Data'!$G$9,0,10*ROW('Hygiene Data'!G24))),'Data Summary'!DZ30="Yes"),OFFSET('Hygiene Data'!$G$9,0,10*ROW('Hygiene Data'!G24)),NA())</f>
        <v>#N/A</v>
      </c>
      <c r="BL30" s="502" t="e">
        <f ca="1">+IF(AND(ISNUMBER(OFFSET('Hygiene Data'!$H$5,0,10*ROW('Hygiene Data'!H24))),'Data Summary'!EA30="Yes"),OFFSET('Hygiene Data'!$H$5,0,10*ROW('Hygiene Data'!H24)),NA())</f>
        <v>#N/A</v>
      </c>
      <c r="BM30" s="502" t="e">
        <f ca="1">+IF(AND(ISNUMBER(OFFSET('Hygiene Data'!$H$7,0,10*ROW('Hygiene Data'!H24))),'Data Summary'!EB30="Yes"),OFFSET('Hygiene Data'!$H$7,0,10*ROW('Hygiene Data'!H24)),NA())</f>
        <v>#N/A</v>
      </c>
      <c r="BN30" s="502" t="e">
        <f ca="1">+IF(AND(ISNUMBER(OFFSET('Hygiene Data'!$H$9,0,10*ROW('Hygiene Data'!H24))),'Data Summary'!EC30="Yes"),OFFSET('Hygiene Data'!$H$9,0,10*ROW('Hygiene Data'!H24)),NA())</f>
        <v>#N/A</v>
      </c>
      <c r="BO30" s="502" t="e">
        <f ca="1">+IF(AND(ISNUMBER(OFFSET('Hygiene Data'!$I$5,0,10*ROW('Hygiene Data'!I24))),'Data Summary'!ED30="Yes"),OFFSET('Hygiene Data'!$I$5,0,10*ROW('Hygiene Data'!I24)),NA())</f>
        <v>#N/A</v>
      </c>
      <c r="BP30" s="502" t="e">
        <f ca="1">+IF(AND(ISNUMBER(OFFSET('Hygiene Data'!$I$7,0,10*ROW('Hygiene Data'!I24))),'Data Summary'!EE30="Yes"),OFFSET('Hygiene Data'!$I$7,0,10*ROW('Hygiene Data'!I24)),NA())</f>
        <v>#N/A</v>
      </c>
      <c r="BQ30" s="502" t="e">
        <f ca="1">+IF(AND(ISNUMBER(OFFSET('Hygiene Data'!$I$9,0,10*ROW('Hygiene Data'!I24))),'Data Summary'!EF30="Yes"),OFFSET('Hygiene Data'!$I$9,0,10*ROW('Hygiene Data'!I24)),NA())</f>
        <v>#N/A</v>
      </c>
    </row>
    <row r="31" spans="1:69" x14ac:dyDescent="0.25">
      <c r="A31" s="498" t="e">
        <f ca="1">+RIGHT('Data Summary'!A31,LEN('Data Summary'!A31)-9)</f>
        <v>#VALUE!</v>
      </c>
      <c r="B31" s="472" t="str">
        <f ca="1">+IF(ISTEXT('Data Summary'!B31),'Data Summary'!B31,"")</f>
        <v/>
      </c>
      <c r="C31" s="499" t="e">
        <f ca="1">+VALUE('Data Summary'!C31)</f>
        <v>#VALUE!</v>
      </c>
      <c r="D31" s="500" t="e">
        <f ca="1">+IF(AND(ISNUMBER(OFFSET('Water Data'!$D$4,0,10*ROW('Water Data'!D25))),'Data Summary'!BS31="Yes"),100-OFFSET('Water Data'!$D$4,0,10*ROW('Water Data'!D25)),NA())</f>
        <v>#N/A</v>
      </c>
      <c r="E31" s="500" t="e">
        <f ca="1">+IF(AND(ISNUMBER(OFFSET('Water Data'!$D$6,0,10*ROW('Water Data'!D25))),'Data Summary'!BT31="Yes"),OFFSET('Water Data'!$D$6,0,10*ROW('Water Data'!D25)),NA())</f>
        <v>#N/A</v>
      </c>
      <c r="F31" s="500" t="e">
        <f ca="1">+IF(AND(ISNUMBER(OFFSET('Water Data'!$D$9,0,10*ROW('Water Data'!D25))),'Data Summary'!BU31="Yes"),OFFSET('Water Data'!$D$9,0,10*ROW('Water Data'!D25)),NA())</f>
        <v>#N/A</v>
      </c>
      <c r="G31" s="500" t="e">
        <f ca="1">+IF(AND(ISNUMBER(OFFSET('Water Data'!$E$4,0,10*ROW('Water Data'!E25))),'Data Summary'!BV31="Yes"),100-OFFSET('Water Data'!$E$4,0,10*ROW('Water Data'!E25)),NA())</f>
        <v>#N/A</v>
      </c>
      <c r="H31" s="500" t="e">
        <f ca="1">+IF(AND(ISNUMBER(OFFSET('Water Data'!$E$6,0,10*ROW('Water Data'!E25))),'Data Summary'!BW31="Yes"),OFFSET('Water Data'!$E$6,0,10*ROW('Water Data'!E25)),NA())</f>
        <v>#N/A</v>
      </c>
      <c r="I31" s="500" t="e">
        <f ca="1">+IF(AND(ISNUMBER(OFFSET('Water Data'!$E$9,0,10*ROW('Water Data'!E25))),'Data Summary'!BX31="Yes"),OFFSET('Water Data'!$E$9,0,10*ROW('Water Data'!E25)),NA())</f>
        <v>#N/A</v>
      </c>
      <c r="J31" s="500" t="e">
        <f ca="1">+IF(AND(ISNUMBER(OFFSET('Water Data'!$F$4,0,10*ROW('Water Data'!F25))),'Data Summary'!BY31="Yes"),100-OFFSET('Water Data'!$F$4,0,10*ROW('Water Data'!F25)),NA())</f>
        <v>#N/A</v>
      </c>
      <c r="K31" s="500" t="e">
        <f ca="1">+IF(AND(ISNUMBER(OFFSET('Water Data'!$F$6,0,10*ROW('Water Data'!F25))),'Data Summary'!BZ31="Yes"),OFFSET('Water Data'!$F$6,0,10*ROW('Water Data'!F25)),NA())</f>
        <v>#N/A</v>
      </c>
      <c r="L31" s="500" t="e">
        <f ca="1">+IF(AND(ISNUMBER(OFFSET('Water Data'!$F$9,0,10*ROW('Water Data'!F25))),'Data Summary'!CA31="Yes"),OFFSET('Water Data'!$F$9,0,10*ROW('Water Data'!F25)),NA())</f>
        <v>#N/A</v>
      </c>
      <c r="M31" s="500" t="e">
        <f ca="1">+IF(AND(ISNUMBER(OFFSET('Water Data'!$G$4,0,10*ROW('Water Data'!G25))),'Data Summary'!CB31="Yes"),100-OFFSET('Water Data'!$G$4,0,10*ROW('Water Data'!G25)),NA())</f>
        <v>#N/A</v>
      </c>
      <c r="N31" s="500" t="e">
        <f ca="1">+IF(AND(ISNUMBER(OFFSET('Water Data'!$G$6,0,10*ROW('Water Data'!G25))),'Data Summary'!CC31="Yes"),OFFSET('Water Data'!$G$6,0,10*ROW('Water Data'!G25)),NA())</f>
        <v>#N/A</v>
      </c>
      <c r="O31" s="500" t="e">
        <f ca="1">+IF(AND(ISNUMBER(OFFSET('Water Data'!$G$9,0,10*ROW('Water Data'!G25))),'Data Summary'!CD31="Yes"),OFFSET('Water Data'!$G$9,0,10*ROW('Water Data'!G25)),NA())</f>
        <v>#N/A</v>
      </c>
      <c r="P31" s="500" t="e">
        <f ca="1">+IF(AND(ISNUMBER(OFFSET('Water Data'!$H$4,0,10*ROW('Water Data'!H25))),'Data Summary'!CE31="Yes"),100-OFFSET('Water Data'!$H$4,0,10*ROW('Water Data'!H25)),NA())</f>
        <v>#N/A</v>
      </c>
      <c r="Q31" s="500" t="e">
        <f ca="1">+IF(AND(ISNUMBER(OFFSET('Water Data'!$H$6,0,10*ROW('Water Data'!H25))),'Data Summary'!CF31="Yes"),OFFSET('Water Data'!$H$6,0,10*ROW('Water Data'!H25)),NA())</f>
        <v>#N/A</v>
      </c>
      <c r="R31" s="500" t="e">
        <f ca="1">+IF(AND(ISNUMBER(OFFSET('Water Data'!$H$9,0,10*ROW('Water Data'!H25))),'Data Summary'!CG31="Yes"),OFFSET('Water Data'!$H$9,0,10*ROW('Water Data'!H25)),NA())</f>
        <v>#N/A</v>
      </c>
      <c r="S31" s="500" t="e">
        <f ca="1">+IF(AND(ISNUMBER(OFFSET('Water Data'!$I$4,0,10*ROW('Water Data'!I25))),'Data Summary'!CH31="Yes"),100-OFFSET('Water Data'!$I$4,0,10*ROW('Water Data'!I25)),NA())</f>
        <v>#N/A</v>
      </c>
      <c r="T31" s="500" t="e">
        <f ca="1">+IF(AND(ISNUMBER(OFFSET('Water Data'!$I$6,0,10*ROW('Water Data'!I25))),'Data Summary'!CI31="Yes"),OFFSET('Water Data'!$I$6,0,10*ROW('Water Data'!I25)),NA())</f>
        <v>#N/A</v>
      </c>
      <c r="U31" s="500" t="e">
        <f ca="1">+IF(AND(ISNUMBER(OFFSET('Water Data'!$I$9,0,10*ROW('Water Data'!I25))),'Data Summary'!CJ31="Yes"),OFFSET('Water Data'!$I$9,0,10*ROW('Water Data'!I25)),NA())</f>
        <v>#N/A</v>
      </c>
      <c r="V31" s="501" t="e">
        <f ca="1">+IF(AND(ISNUMBER(OFFSET('Sanitation Data'!$D$4,0,10*ROW('Sanitation Data'!D25))),'Data Summary'!CK31="Yes"),100-OFFSET('Sanitation Data'!$D$4,0,10*ROW('Sanitation Data'!D25)),NA())</f>
        <v>#N/A</v>
      </c>
      <c r="W31" s="501" t="e">
        <f ca="1">+IF(AND(ISNUMBER(OFFSET('Sanitation Data'!$D$6,0,10*ROW('Sanitation Data'!D25))),'Data Summary'!CL31="Yes"),OFFSET('Sanitation Data'!$D$6,0,10*ROW('Sanitation Data'!D25)),NA())</f>
        <v>#N/A</v>
      </c>
      <c r="X31" s="501" t="e">
        <f ca="1">+IF(AND(ISNUMBER(OFFSET('Sanitation Data'!$D$10,0,10*ROW('Sanitation Data'!D25))),'Data Summary'!CM31="Yes"),OFFSET('Sanitation Data'!$D$10,0,10*ROW('Sanitation Data'!D25)),NA())</f>
        <v>#N/A</v>
      </c>
      <c r="Y31" s="501" t="e">
        <f ca="1">+IF(AND(ISNUMBER(OFFSET('Sanitation Data'!$D$11,0,10*ROW('Sanitation Data'!D25))),'Data Summary'!CN31="Yes"),OFFSET('Sanitation Data'!$D$11,0,10*ROW('Sanitation Data'!D25)),NA())</f>
        <v>#N/A</v>
      </c>
      <c r="Z31" s="501" t="e">
        <f ca="1">+IF(AND(ISNUMBER(OFFSET('Sanitation Data'!$D$12,0,10*ROW('Sanitation Data'!D25))),'Data Summary'!CO31="Yes"),OFFSET('Sanitation Data'!$D$12,0,10*ROW('Sanitation Data'!D25)),NA())</f>
        <v>#N/A</v>
      </c>
      <c r="AA31" s="501" t="e">
        <f ca="1">+IF(AND(ISNUMBER(OFFSET('Sanitation Data'!$E$4,0,10*ROW('Sanitation Data'!E25))),'Data Summary'!CP31="Yes"),100-OFFSET('Sanitation Data'!$E$4,0,10*ROW('Sanitation Data'!E25)),NA())</f>
        <v>#N/A</v>
      </c>
      <c r="AB31" s="501" t="e">
        <f ca="1">+IF(AND(ISNUMBER(OFFSET('Sanitation Data'!$E$6,0,10*ROW('Sanitation Data'!E25))),'Data Summary'!CQ31="Yes"),OFFSET('Sanitation Data'!$E$6,0,10*ROW('Sanitation Data'!E25)),NA())</f>
        <v>#N/A</v>
      </c>
      <c r="AC31" s="501" t="e">
        <f ca="1">+IF(AND(ISNUMBER(OFFSET('Sanitation Data'!$E$10,0,10*ROW('Sanitation Data'!E25))),'Data Summary'!CR31="Yes"),OFFSET('Sanitation Data'!$E$10,0,10*ROW('Sanitation Data'!E25)),NA())</f>
        <v>#N/A</v>
      </c>
      <c r="AD31" s="501" t="e">
        <f ca="1">+IF(AND(ISNUMBER(OFFSET('Sanitation Data'!$E$11,0,10*ROW('Sanitation Data'!E25))),'Data Summary'!CS31="Yes"),OFFSET('Sanitation Data'!$E$11,0,10*ROW('Sanitation Data'!E25)),NA())</f>
        <v>#N/A</v>
      </c>
      <c r="AE31" s="501" t="e">
        <f ca="1">+IF(AND(ISNUMBER(OFFSET('Sanitation Data'!$E$12,0,10*ROW('Sanitation Data'!E25))),'Data Summary'!CT31="Yes"),OFFSET('Sanitation Data'!$E$12,0,10*ROW('Sanitation Data'!E25)),NA())</f>
        <v>#N/A</v>
      </c>
      <c r="AF31" s="501" t="e">
        <f ca="1">+IF(AND(ISNUMBER(OFFSET('Sanitation Data'!$F$4,0,10*ROW('Sanitation Data'!F25))),'Data Summary'!CU31="Yes"),100-OFFSET('Sanitation Data'!$F$4,0,10*ROW('Sanitation Data'!F25)),NA())</f>
        <v>#N/A</v>
      </c>
      <c r="AG31" s="501" t="e">
        <f ca="1">+IF(AND(ISNUMBER(OFFSET('Sanitation Data'!$F$6,0,10*ROW('Sanitation Data'!F25))),'Data Summary'!CV31="Yes"),OFFSET('Sanitation Data'!$F$6,0,10*ROW('Sanitation Data'!F25)),NA())</f>
        <v>#N/A</v>
      </c>
      <c r="AH31" s="501" t="e">
        <f ca="1">+IF(AND(ISNUMBER(OFFSET('Sanitation Data'!$F$10,0,10*ROW('Sanitation Data'!F25))),'Data Summary'!CW31="Yes"),OFFSET('Sanitation Data'!$F$10,0,10*ROW('Sanitation Data'!F25)),NA())</f>
        <v>#N/A</v>
      </c>
      <c r="AI31" s="501" t="e">
        <f ca="1">+IF(AND(ISNUMBER(OFFSET('Sanitation Data'!$F$11,0,10*ROW('Sanitation Data'!F25))),'Data Summary'!CX31="Yes"),OFFSET('Sanitation Data'!$F$11,0,10*ROW('Sanitation Data'!F25)),NA())</f>
        <v>#N/A</v>
      </c>
      <c r="AJ31" s="501" t="e">
        <f ca="1">+IF(AND(ISNUMBER(OFFSET('Sanitation Data'!$F$12,0,10*ROW('Sanitation Data'!F25))),'Data Summary'!CY31="Yes"),OFFSET('Sanitation Data'!$F$12,0,10*ROW('Sanitation Data'!F25)),NA())</f>
        <v>#N/A</v>
      </c>
      <c r="AK31" s="501" t="e">
        <f ca="1">+IF(AND(ISNUMBER(OFFSET('Sanitation Data'!$G$4,0,10*ROW('Sanitation Data'!G25))),'Data Summary'!CZ31="Yes"),100-OFFSET('Sanitation Data'!$G$4,0,10*ROW('Sanitation Data'!G25)),NA())</f>
        <v>#N/A</v>
      </c>
      <c r="AL31" s="501" t="e">
        <f ca="1">+IF(AND(ISNUMBER(OFFSET('Sanitation Data'!$G$6,0,10*ROW('Sanitation Data'!G25))),'Data Summary'!DA31="Yes"),OFFSET('Sanitation Data'!$G$6,0,10*ROW('Sanitation Data'!G25)),NA())</f>
        <v>#N/A</v>
      </c>
      <c r="AM31" s="501" t="e">
        <f ca="1">+IF(AND(ISNUMBER(OFFSET('Sanitation Data'!$G$10,0,10*ROW('Sanitation Data'!G25))),'Data Summary'!DB31="Yes"),OFFSET('Sanitation Data'!$G$10,0,10*ROW('Sanitation Data'!G25)),NA())</f>
        <v>#N/A</v>
      </c>
      <c r="AN31" s="501" t="e">
        <f ca="1">+IF(AND(ISNUMBER(OFFSET('Sanitation Data'!$G$11,0,10*ROW('Sanitation Data'!G25))),'Data Summary'!DC31="Yes"),OFFSET('Sanitation Data'!$G$11,0,10*ROW('Sanitation Data'!G25)),NA())</f>
        <v>#N/A</v>
      </c>
      <c r="AO31" s="501" t="e">
        <f ca="1">+IF(AND(ISNUMBER(OFFSET('Sanitation Data'!$G$12,0,10*ROW('Sanitation Data'!G25))),'Data Summary'!DD31="Yes"),OFFSET('Sanitation Data'!$G$12,0,10*ROW('Sanitation Data'!G25)),NA())</f>
        <v>#N/A</v>
      </c>
      <c r="AP31" s="501" t="e">
        <f ca="1">+IF(AND(ISNUMBER(OFFSET('Sanitation Data'!$H$4,0,10*ROW('Sanitation Data'!H25))),'Data Summary'!DE31="Yes"),100-OFFSET('Sanitation Data'!$H$4,0,10*ROW('Sanitation Data'!H25)),NA())</f>
        <v>#N/A</v>
      </c>
      <c r="AQ31" s="501" t="e">
        <f ca="1">+IF(AND(ISNUMBER(OFFSET('Sanitation Data'!$H$6,0,10*ROW('Sanitation Data'!H25))),'Data Summary'!DF31="Yes"),OFFSET('Sanitation Data'!$H$6,0,10*ROW('Sanitation Data'!H25)),NA())</f>
        <v>#N/A</v>
      </c>
      <c r="AR31" s="501" t="e">
        <f ca="1">+IF(AND(ISNUMBER(OFFSET('Sanitation Data'!$H$10,0,10*ROW('Sanitation Data'!H25))),'Data Summary'!DG31="Yes"),OFFSET('Sanitation Data'!$H$10,0,10*ROW('Sanitation Data'!H25)),NA())</f>
        <v>#N/A</v>
      </c>
      <c r="AS31" s="501" t="e">
        <f ca="1">+IF(AND(ISNUMBER(OFFSET('Sanitation Data'!$H$11,0,10*ROW('Sanitation Data'!H25))),'Data Summary'!DH31="Yes"),OFFSET('Sanitation Data'!$H$11,0,10*ROW('Sanitation Data'!H25)),NA())</f>
        <v>#N/A</v>
      </c>
      <c r="AT31" s="501" t="e">
        <f ca="1">+IF(AND(ISNUMBER(OFFSET('Sanitation Data'!$H$12,0,10*ROW('Sanitation Data'!H25))),'Data Summary'!DI31="Yes"),OFFSET('Sanitation Data'!$H$12,0,10*ROW('Sanitation Data'!H25)),NA())</f>
        <v>#N/A</v>
      </c>
      <c r="AU31" s="501" t="e">
        <f ca="1">+IF(AND(ISNUMBER(OFFSET('Sanitation Data'!$I$4,0,10*ROW('Sanitation Data'!I25))),'Data Summary'!DJ31="Yes"),100-OFFSET('Sanitation Data'!$I$4,0,10*ROW('Sanitation Data'!I25)),NA())</f>
        <v>#N/A</v>
      </c>
      <c r="AV31" s="501" t="e">
        <f ca="1">+IF(AND(ISNUMBER(OFFSET('Sanitation Data'!$I$6,0,10*ROW('Sanitation Data'!I25))),'Data Summary'!DK31="Yes"),OFFSET('Sanitation Data'!$I$6,0,10*ROW('Sanitation Data'!I25)),NA())</f>
        <v>#N/A</v>
      </c>
      <c r="AW31" s="501" t="e">
        <f ca="1">+IF(AND(ISNUMBER(OFFSET('Sanitation Data'!$I$10,0,10*ROW('Sanitation Data'!I25))),'Data Summary'!DL31="Yes"),OFFSET('Sanitation Data'!$I$10,0,10*ROW('Sanitation Data'!I25)),NA())</f>
        <v>#N/A</v>
      </c>
      <c r="AX31" s="501" t="e">
        <f ca="1">+IF(AND(ISNUMBER(OFFSET('Sanitation Data'!$I$11,0,10*ROW('Sanitation Data'!I25))),'Data Summary'!DM31="Yes"),OFFSET('Sanitation Data'!$I$11,0,10*ROW('Sanitation Data'!I25)),NA())</f>
        <v>#N/A</v>
      </c>
      <c r="AY31" s="501" t="e">
        <f ca="1">+IF(AND(ISNUMBER(OFFSET('Sanitation Data'!$I$12,0,10*ROW('Sanitation Data'!I25))),'Data Summary'!DN31="Yes"),OFFSET('Sanitation Data'!$I$12,0,10*ROW('Sanitation Data'!I25)),NA())</f>
        <v>#N/A</v>
      </c>
      <c r="AZ31" s="502" t="e">
        <f ca="1">+IF(AND(ISNUMBER(OFFSET('Hygiene Data'!$D$5,0,10*ROW('Hygiene Data'!D25))),'Data Summary'!DO31="Yes"),OFFSET('Hygiene Data'!$D$5,0,10*ROW('Hygiene Data'!D25)),NA())</f>
        <v>#N/A</v>
      </c>
      <c r="BA31" s="502" t="e">
        <f ca="1">+IF(AND(ISNUMBER(OFFSET('Hygiene Data'!$D$7,0,10*ROW('Hygiene Data'!D25))),'Data Summary'!DP31="Yes"),OFFSET('Hygiene Data'!$D$7,0,10*ROW('Hygiene Data'!D25)),NA())</f>
        <v>#N/A</v>
      </c>
      <c r="BB31" s="502" t="e">
        <f ca="1">+IF(AND(ISNUMBER(OFFSET('Hygiene Data'!$D$9,0,10*ROW('Hygiene Data'!D25))),'Data Summary'!DQ31="Yes"),OFFSET('Hygiene Data'!$D$9,0,10*ROW('Hygiene Data'!D25)),NA())</f>
        <v>#N/A</v>
      </c>
      <c r="BC31" s="502" t="e">
        <f ca="1">+IF(AND(ISNUMBER(OFFSET('Hygiene Data'!$E$5,0,10*ROW('Hygiene Data'!E25))),'Data Summary'!DR31="Yes"),OFFSET('Hygiene Data'!$E$5,0,10*ROW('Hygiene Data'!E25)),NA())</f>
        <v>#N/A</v>
      </c>
      <c r="BD31" s="502" t="e">
        <f ca="1">+IF(AND(ISNUMBER(OFFSET('Hygiene Data'!$E$7,0,10*ROW('Hygiene Data'!E25))),'Data Summary'!DS31="Yes"),OFFSET('Hygiene Data'!$E$7,0,10*ROW('Hygiene Data'!E25)),NA())</f>
        <v>#N/A</v>
      </c>
      <c r="BE31" s="502" t="e">
        <f ca="1">+IF(AND(ISNUMBER(OFFSET('Hygiene Data'!$E$9,0,10*ROW('Hygiene Data'!E25))),'Data Summary'!DT31="Yes"),OFFSET('Hygiene Data'!$E$9,0,10*ROW('Hygiene Data'!E25)),NA())</f>
        <v>#N/A</v>
      </c>
      <c r="BF31" s="502" t="e">
        <f ca="1">+IF(AND(ISNUMBER(OFFSET('Hygiene Data'!$F$5,0,10*ROW('Hygiene Data'!F25))),'Data Summary'!DU31="Yes"),OFFSET('Hygiene Data'!$F$5,0,10*ROW('Hygiene Data'!F25)),NA())</f>
        <v>#N/A</v>
      </c>
      <c r="BG31" s="502" t="e">
        <f ca="1">+IF(AND(ISNUMBER(OFFSET('Hygiene Data'!$F$7,0,10*ROW('Hygiene Data'!F25))),'Data Summary'!DV31="Yes"),OFFSET('Hygiene Data'!$F$7,0,10*ROW('Hygiene Data'!F25)),NA())</f>
        <v>#N/A</v>
      </c>
      <c r="BH31" s="502" t="e">
        <f ca="1">+IF(AND(ISNUMBER(OFFSET('Hygiene Data'!$F$9,0,10*ROW('Hygiene Data'!F25))),'Data Summary'!DW31="Yes"),OFFSET('Hygiene Data'!$F$9,0,10*ROW('Hygiene Data'!F25)),NA())</f>
        <v>#N/A</v>
      </c>
      <c r="BI31" s="502" t="e">
        <f ca="1">+IF(AND(ISNUMBER(OFFSET('Hygiene Data'!$G$5,0,10*ROW('Hygiene Data'!G25))),'Data Summary'!DX31="Yes"),OFFSET('Hygiene Data'!$G$5,0,10*ROW('Hygiene Data'!G25)),NA())</f>
        <v>#N/A</v>
      </c>
      <c r="BJ31" s="502" t="e">
        <f ca="1">+IF(AND(ISNUMBER(OFFSET('Hygiene Data'!$G$7,0,10*ROW('Hygiene Data'!G25))),'Data Summary'!DY31="Yes"),OFFSET('Hygiene Data'!$G$7,0,10*ROW('Hygiene Data'!G25)),NA())</f>
        <v>#N/A</v>
      </c>
      <c r="BK31" s="502" t="e">
        <f ca="1">+IF(AND(ISNUMBER(OFFSET('Hygiene Data'!$G$9,0,10*ROW('Hygiene Data'!G25))),'Data Summary'!DZ31="Yes"),OFFSET('Hygiene Data'!$G$9,0,10*ROW('Hygiene Data'!G25)),NA())</f>
        <v>#N/A</v>
      </c>
      <c r="BL31" s="502" t="e">
        <f ca="1">+IF(AND(ISNUMBER(OFFSET('Hygiene Data'!$H$5,0,10*ROW('Hygiene Data'!H25))),'Data Summary'!EA31="Yes"),OFFSET('Hygiene Data'!$H$5,0,10*ROW('Hygiene Data'!H25)),NA())</f>
        <v>#N/A</v>
      </c>
      <c r="BM31" s="502" t="e">
        <f ca="1">+IF(AND(ISNUMBER(OFFSET('Hygiene Data'!$H$7,0,10*ROW('Hygiene Data'!H25))),'Data Summary'!EB31="Yes"),OFFSET('Hygiene Data'!$H$7,0,10*ROW('Hygiene Data'!H25)),NA())</f>
        <v>#N/A</v>
      </c>
      <c r="BN31" s="502" t="e">
        <f ca="1">+IF(AND(ISNUMBER(OFFSET('Hygiene Data'!$H$9,0,10*ROW('Hygiene Data'!H25))),'Data Summary'!EC31="Yes"),OFFSET('Hygiene Data'!$H$9,0,10*ROW('Hygiene Data'!H25)),NA())</f>
        <v>#N/A</v>
      </c>
      <c r="BO31" s="502" t="e">
        <f ca="1">+IF(AND(ISNUMBER(OFFSET('Hygiene Data'!$I$5,0,10*ROW('Hygiene Data'!I25))),'Data Summary'!ED31="Yes"),OFFSET('Hygiene Data'!$I$5,0,10*ROW('Hygiene Data'!I25)),NA())</f>
        <v>#N/A</v>
      </c>
      <c r="BP31" s="502" t="e">
        <f ca="1">+IF(AND(ISNUMBER(OFFSET('Hygiene Data'!$I$7,0,10*ROW('Hygiene Data'!I25))),'Data Summary'!EE31="Yes"),OFFSET('Hygiene Data'!$I$7,0,10*ROW('Hygiene Data'!I25)),NA())</f>
        <v>#N/A</v>
      </c>
      <c r="BQ31" s="502" t="e">
        <f ca="1">+IF(AND(ISNUMBER(OFFSET('Hygiene Data'!$I$9,0,10*ROW('Hygiene Data'!I25))),'Data Summary'!EF31="Yes"),OFFSET('Hygiene Data'!$I$9,0,10*ROW('Hygiene Data'!I25)),NA())</f>
        <v>#N/A</v>
      </c>
    </row>
    <row r="32" spans="1:69" x14ac:dyDescent="0.25">
      <c r="A32" s="498" t="e">
        <f ca="1">+RIGHT('Data Summary'!A32,LEN('Data Summary'!A32)-9)</f>
        <v>#VALUE!</v>
      </c>
      <c r="B32" s="472" t="str">
        <f ca="1">+IF(ISTEXT('Data Summary'!B32),'Data Summary'!B32,"")</f>
        <v/>
      </c>
      <c r="C32" s="499" t="e">
        <f ca="1">+VALUE('Data Summary'!C32)</f>
        <v>#VALUE!</v>
      </c>
      <c r="D32" s="500" t="e">
        <f ca="1">+IF(AND(ISNUMBER(OFFSET('Water Data'!$D$4,0,10*ROW('Water Data'!D26))),'Data Summary'!BS32="Yes"),100-OFFSET('Water Data'!$D$4,0,10*ROW('Water Data'!D26)),NA())</f>
        <v>#N/A</v>
      </c>
      <c r="E32" s="500" t="e">
        <f ca="1">+IF(AND(ISNUMBER(OFFSET('Water Data'!$D$6,0,10*ROW('Water Data'!D26))),'Data Summary'!BT32="Yes"),OFFSET('Water Data'!$D$6,0,10*ROW('Water Data'!D26)),NA())</f>
        <v>#N/A</v>
      </c>
      <c r="F32" s="500" t="e">
        <f ca="1">+IF(AND(ISNUMBER(OFFSET('Water Data'!$D$9,0,10*ROW('Water Data'!D26))),'Data Summary'!BU32="Yes"),OFFSET('Water Data'!$D$9,0,10*ROW('Water Data'!D26)),NA())</f>
        <v>#N/A</v>
      </c>
      <c r="G32" s="500" t="e">
        <f ca="1">+IF(AND(ISNUMBER(OFFSET('Water Data'!$E$4,0,10*ROW('Water Data'!E26))),'Data Summary'!BV32="Yes"),100-OFFSET('Water Data'!$E$4,0,10*ROW('Water Data'!E26)),NA())</f>
        <v>#N/A</v>
      </c>
      <c r="H32" s="500" t="e">
        <f ca="1">+IF(AND(ISNUMBER(OFFSET('Water Data'!$E$6,0,10*ROW('Water Data'!E26))),'Data Summary'!BW32="Yes"),OFFSET('Water Data'!$E$6,0,10*ROW('Water Data'!E26)),NA())</f>
        <v>#N/A</v>
      </c>
      <c r="I32" s="500" t="e">
        <f ca="1">+IF(AND(ISNUMBER(OFFSET('Water Data'!$E$9,0,10*ROW('Water Data'!E26))),'Data Summary'!BX32="Yes"),OFFSET('Water Data'!$E$9,0,10*ROW('Water Data'!E26)),NA())</f>
        <v>#N/A</v>
      </c>
      <c r="J32" s="500" t="e">
        <f ca="1">+IF(AND(ISNUMBER(OFFSET('Water Data'!$F$4,0,10*ROW('Water Data'!F26))),'Data Summary'!BY32="Yes"),100-OFFSET('Water Data'!$F$4,0,10*ROW('Water Data'!F26)),NA())</f>
        <v>#N/A</v>
      </c>
      <c r="K32" s="500" t="e">
        <f ca="1">+IF(AND(ISNUMBER(OFFSET('Water Data'!$F$6,0,10*ROW('Water Data'!F26))),'Data Summary'!BZ32="Yes"),OFFSET('Water Data'!$F$6,0,10*ROW('Water Data'!F26)),NA())</f>
        <v>#N/A</v>
      </c>
      <c r="L32" s="500" t="e">
        <f ca="1">+IF(AND(ISNUMBER(OFFSET('Water Data'!$F$9,0,10*ROW('Water Data'!F26))),'Data Summary'!CA32="Yes"),OFFSET('Water Data'!$F$9,0,10*ROW('Water Data'!F26)),NA())</f>
        <v>#N/A</v>
      </c>
      <c r="M32" s="500" t="e">
        <f ca="1">+IF(AND(ISNUMBER(OFFSET('Water Data'!$G$4,0,10*ROW('Water Data'!G26))),'Data Summary'!CB32="Yes"),100-OFFSET('Water Data'!$G$4,0,10*ROW('Water Data'!G26)),NA())</f>
        <v>#N/A</v>
      </c>
      <c r="N32" s="500" t="e">
        <f ca="1">+IF(AND(ISNUMBER(OFFSET('Water Data'!$G$6,0,10*ROW('Water Data'!G26))),'Data Summary'!CC32="Yes"),OFFSET('Water Data'!$G$6,0,10*ROW('Water Data'!G26)),NA())</f>
        <v>#N/A</v>
      </c>
      <c r="O32" s="500" t="e">
        <f ca="1">+IF(AND(ISNUMBER(OFFSET('Water Data'!$G$9,0,10*ROW('Water Data'!G26))),'Data Summary'!CD32="Yes"),OFFSET('Water Data'!$G$9,0,10*ROW('Water Data'!G26)),NA())</f>
        <v>#N/A</v>
      </c>
      <c r="P32" s="500" t="e">
        <f ca="1">+IF(AND(ISNUMBER(OFFSET('Water Data'!$H$4,0,10*ROW('Water Data'!H26))),'Data Summary'!CE32="Yes"),100-OFFSET('Water Data'!$H$4,0,10*ROW('Water Data'!H26)),NA())</f>
        <v>#N/A</v>
      </c>
      <c r="Q32" s="500" t="e">
        <f ca="1">+IF(AND(ISNUMBER(OFFSET('Water Data'!$H$6,0,10*ROW('Water Data'!H26))),'Data Summary'!CF32="Yes"),OFFSET('Water Data'!$H$6,0,10*ROW('Water Data'!H26)),NA())</f>
        <v>#N/A</v>
      </c>
      <c r="R32" s="500" t="e">
        <f ca="1">+IF(AND(ISNUMBER(OFFSET('Water Data'!$H$9,0,10*ROW('Water Data'!H26))),'Data Summary'!CG32="Yes"),OFFSET('Water Data'!$H$9,0,10*ROW('Water Data'!H26)),NA())</f>
        <v>#N/A</v>
      </c>
      <c r="S32" s="500" t="e">
        <f ca="1">+IF(AND(ISNUMBER(OFFSET('Water Data'!$I$4,0,10*ROW('Water Data'!I26))),'Data Summary'!CH32="Yes"),100-OFFSET('Water Data'!$I$4,0,10*ROW('Water Data'!I26)),NA())</f>
        <v>#N/A</v>
      </c>
      <c r="T32" s="500" t="e">
        <f ca="1">+IF(AND(ISNUMBER(OFFSET('Water Data'!$I$6,0,10*ROW('Water Data'!I26))),'Data Summary'!CI32="Yes"),OFFSET('Water Data'!$I$6,0,10*ROW('Water Data'!I26)),NA())</f>
        <v>#N/A</v>
      </c>
      <c r="U32" s="500" t="e">
        <f ca="1">+IF(AND(ISNUMBER(OFFSET('Water Data'!$I$9,0,10*ROW('Water Data'!I26))),'Data Summary'!CJ32="Yes"),OFFSET('Water Data'!$I$9,0,10*ROW('Water Data'!I26)),NA())</f>
        <v>#N/A</v>
      </c>
      <c r="V32" s="501" t="e">
        <f ca="1">+IF(AND(ISNUMBER(OFFSET('Sanitation Data'!$D$4,0,10*ROW('Sanitation Data'!D26))),'Data Summary'!CK32="Yes"),100-OFFSET('Sanitation Data'!$D$4,0,10*ROW('Sanitation Data'!D26)),NA())</f>
        <v>#N/A</v>
      </c>
      <c r="W32" s="501" t="e">
        <f ca="1">+IF(AND(ISNUMBER(OFFSET('Sanitation Data'!$D$6,0,10*ROW('Sanitation Data'!D26))),'Data Summary'!CL32="Yes"),OFFSET('Sanitation Data'!$D$6,0,10*ROW('Sanitation Data'!D26)),NA())</f>
        <v>#N/A</v>
      </c>
      <c r="X32" s="501" t="e">
        <f ca="1">+IF(AND(ISNUMBER(OFFSET('Sanitation Data'!$D$10,0,10*ROW('Sanitation Data'!D26))),'Data Summary'!CM32="Yes"),OFFSET('Sanitation Data'!$D$10,0,10*ROW('Sanitation Data'!D26)),NA())</f>
        <v>#N/A</v>
      </c>
      <c r="Y32" s="501" t="e">
        <f ca="1">+IF(AND(ISNUMBER(OFFSET('Sanitation Data'!$D$11,0,10*ROW('Sanitation Data'!D26))),'Data Summary'!CN32="Yes"),OFFSET('Sanitation Data'!$D$11,0,10*ROW('Sanitation Data'!D26)),NA())</f>
        <v>#N/A</v>
      </c>
      <c r="Z32" s="501" t="e">
        <f ca="1">+IF(AND(ISNUMBER(OFFSET('Sanitation Data'!$D$12,0,10*ROW('Sanitation Data'!D26))),'Data Summary'!CO32="Yes"),OFFSET('Sanitation Data'!$D$12,0,10*ROW('Sanitation Data'!D26)),NA())</f>
        <v>#N/A</v>
      </c>
      <c r="AA32" s="501" t="e">
        <f ca="1">+IF(AND(ISNUMBER(OFFSET('Sanitation Data'!$E$4,0,10*ROW('Sanitation Data'!E26))),'Data Summary'!CP32="Yes"),100-OFFSET('Sanitation Data'!$E$4,0,10*ROW('Sanitation Data'!E26)),NA())</f>
        <v>#N/A</v>
      </c>
      <c r="AB32" s="501" t="e">
        <f ca="1">+IF(AND(ISNUMBER(OFFSET('Sanitation Data'!$E$6,0,10*ROW('Sanitation Data'!E26))),'Data Summary'!CQ32="Yes"),OFFSET('Sanitation Data'!$E$6,0,10*ROW('Sanitation Data'!E26)),NA())</f>
        <v>#N/A</v>
      </c>
      <c r="AC32" s="501" t="e">
        <f ca="1">+IF(AND(ISNUMBER(OFFSET('Sanitation Data'!$E$10,0,10*ROW('Sanitation Data'!E26))),'Data Summary'!CR32="Yes"),OFFSET('Sanitation Data'!$E$10,0,10*ROW('Sanitation Data'!E26)),NA())</f>
        <v>#N/A</v>
      </c>
      <c r="AD32" s="501" t="e">
        <f ca="1">+IF(AND(ISNUMBER(OFFSET('Sanitation Data'!$E$11,0,10*ROW('Sanitation Data'!E26))),'Data Summary'!CS32="Yes"),OFFSET('Sanitation Data'!$E$11,0,10*ROW('Sanitation Data'!E26)),NA())</f>
        <v>#N/A</v>
      </c>
      <c r="AE32" s="501" t="e">
        <f ca="1">+IF(AND(ISNUMBER(OFFSET('Sanitation Data'!$E$12,0,10*ROW('Sanitation Data'!E26))),'Data Summary'!CT32="Yes"),OFFSET('Sanitation Data'!$E$12,0,10*ROW('Sanitation Data'!E26)),NA())</f>
        <v>#N/A</v>
      </c>
      <c r="AF32" s="501" t="e">
        <f ca="1">+IF(AND(ISNUMBER(OFFSET('Sanitation Data'!$F$4,0,10*ROW('Sanitation Data'!F26))),'Data Summary'!CU32="Yes"),100-OFFSET('Sanitation Data'!$F$4,0,10*ROW('Sanitation Data'!F26)),NA())</f>
        <v>#N/A</v>
      </c>
      <c r="AG32" s="501" t="e">
        <f ca="1">+IF(AND(ISNUMBER(OFFSET('Sanitation Data'!$F$6,0,10*ROW('Sanitation Data'!F26))),'Data Summary'!CV32="Yes"),OFFSET('Sanitation Data'!$F$6,0,10*ROW('Sanitation Data'!F26)),NA())</f>
        <v>#N/A</v>
      </c>
      <c r="AH32" s="501" t="e">
        <f ca="1">+IF(AND(ISNUMBER(OFFSET('Sanitation Data'!$F$10,0,10*ROW('Sanitation Data'!F26))),'Data Summary'!CW32="Yes"),OFFSET('Sanitation Data'!$F$10,0,10*ROW('Sanitation Data'!F26)),NA())</f>
        <v>#N/A</v>
      </c>
      <c r="AI32" s="501" t="e">
        <f ca="1">+IF(AND(ISNUMBER(OFFSET('Sanitation Data'!$F$11,0,10*ROW('Sanitation Data'!F26))),'Data Summary'!CX32="Yes"),OFFSET('Sanitation Data'!$F$11,0,10*ROW('Sanitation Data'!F26)),NA())</f>
        <v>#N/A</v>
      </c>
      <c r="AJ32" s="501" t="e">
        <f ca="1">+IF(AND(ISNUMBER(OFFSET('Sanitation Data'!$F$12,0,10*ROW('Sanitation Data'!F26))),'Data Summary'!CY32="Yes"),OFFSET('Sanitation Data'!$F$12,0,10*ROW('Sanitation Data'!F26)),NA())</f>
        <v>#N/A</v>
      </c>
      <c r="AK32" s="501" t="e">
        <f ca="1">+IF(AND(ISNUMBER(OFFSET('Sanitation Data'!$G$4,0,10*ROW('Sanitation Data'!G26))),'Data Summary'!CZ32="Yes"),100-OFFSET('Sanitation Data'!$G$4,0,10*ROW('Sanitation Data'!G26)),NA())</f>
        <v>#N/A</v>
      </c>
      <c r="AL32" s="501" t="e">
        <f ca="1">+IF(AND(ISNUMBER(OFFSET('Sanitation Data'!$G$6,0,10*ROW('Sanitation Data'!G26))),'Data Summary'!DA32="Yes"),OFFSET('Sanitation Data'!$G$6,0,10*ROW('Sanitation Data'!G26)),NA())</f>
        <v>#N/A</v>
      </c>
      <c r="AM32" s="501" t="e">
        <f ca="1">+IF(AND(ISNUMBER(OFFSET('Sanitation Data'!$G$10,0,10*ROW('Sanitation Data'!G26))),'Data Summary'!DB32="Yes"),OFFSET('Sanitation Data'!$G$10,0,10*ROW('Sanitation Data'!G26)),NA())</f>
        <v>#N/A</v>
      </c>
      <c r="AN32" s="501" t="e">
        <f ca="1">+IF(AND(ISNUMBER(OFFSET('Sanitation Data'!$G$11,0,10*ROW('Sanitation Data'!G26))),'Data Summary'!DC32="Yes"),OFFSET('Sanitation Data'!$G$11,0,10*ROW('Sanitation Data'!G26)),NA())</f>
        <v>#N/A</v>
      </c>
      <c r="AO32" s="501" t="e">
        <f ca="1">+IF(AND(ISNUMBER(OFFSET('Sanitation Data'!$G$12,0,10*ROW('Sanitation Data'!G26))),'Data Summary'!DD32="Yes"),OFFSET('Sanitation Data'!$G$12,0,10*ROW('Sanitation Data'!G26)),NA())</f>
        <v>#N/A</v>
      </c>
      <c r="AP32" s="501" t="e">
        <f ca="1">+IF(AND(ISNUMBER(OFFSET('Sanitation Data'!$H$4,0,10*ROW('Sanitation Data'!H26))),'Data Summary'!DE32="Yes"),100-OFFSET('Sanitation Data'!$H$4,0,10*ROW('Sanitation Data'!H26)),NA())</f>
        <v>#N/A</v>
      </c>
      <c r="AQ32" s="501" t="e">
        <f ca="1">+IF(AND(ISNUMBER(OFFSET('Sanitation Data'!$H$6,0,10*ROW('Sanitation Data'!H26))),'Data Summary'!DF32="Yes"),OFFSET('Sanitation Data'!$H$6,0,10*ROW('Sanitation Data'!H26)),NA())</f>
        <v>#N/A</v>
      </c>
      <c r="AR32" s="501" t="e">
        <f ca="1">+IF(AND(ISNUMBER(OFFSET('Sanitation Data'!$H$10,0,10*ROW('Sanitation Data'!H26))),'Data Summary'!DG32="Yes"),OFFSET('Sanitation Data'!$H$10,0,10*ROW('Sanitation Data'!H26)),NA())</f>
        <v>#N/A</v>
      </c>
      <c r="AS32" s="501" t="e">
        <f ca="1">+IF(AND(ISNUMBER(OFFSET('Sanitation Data'!$H$11,0,10*ROW('Sanitation Data'!H26))),'Data Summary'!DH32="Yes"),OFFSET('Sanitation Data'!$H$11,0,10*ROW('Sanitation Data'!H26)),NA())</f>
        <v>#N/A</v>
      </c>
      <c r="AT32" s="501" t="e">
        <f ca="1">+IF(AND(ISNUMBER(OFFSET('Sanitation Data'!$H$12,0,10*ROW('Sanitation Data'!H26))),'Data Summary'!DI32="Yes"),OFFSET('Sanitation Data'!$H$12,0,10*ROW('Sanitation Data'!H26)),NA())</f>
        <v>#N/A</v>
      </c>
      <c r="AU32" s="501" t="e">
        <f ca="1">+IF(AND(ISNUMBER(OFFSET('Sanitation Data'!$I$4,0,10*ROW('Sanitation Data'!I26))),'Data Summary'!DJ32="Yes"),100-OFFSET('Sanitation Data'!$I$4,0,10*ROW('Sanitation Data'!I26)),NA())</f>
        <v>#N/A</v>
      </c>
      <c r="AV32" s="501" t="e">
        <f ca="1">+IF(AND(ISNUMBER(OFFSET('Sanitation Data'!$I$6,0,10*ROW('Sanitation Data'!I26))),'Data Summary'!DK32="Yes"),OFFSET('Sanitation Data'!$I$6,0,10*ROW('Sanitation Data'!I26)),NA())</f>
        <v>#N/A</v>
      </c>
      <c r="AW32" s="501" t="e">
        <f ca="1">+IF(AND(ISNUMBER(OFFSET('Sanitation Data'!$I$10,0,10*ROW('Sanitation Data'!I26))),'Data Summary'!DL32="Yes"),OFFSET('Sanitation Data'!$I$10,0,10*ROW('Sanitation Data'!I26)),NA())</f>
        <v>#N/A</v>
      </c>
      <c r="AX32" s="501" t="e">
        <f ca="1">+IF(AND(ISNUMBER(OFFSET('Sanitation Data'!$I$11,0,10*ROW('Sanitation Data'!I26))),'Data Summary'!DM32="Yes"),OFFSET('Sanitation Data'!$I$11,0,10*ROW('Sanitation Data'!I26)),NA())</f>
        <v>#N/A</v>
      </c>
      <c r="AY32" s="501" t="e">
        <f ca="1">+IF(AND(ISNUMBER(OFFSET('Sanitation Data'!$I$12,0,10*ROW('Sanitation Data'!I26))),'Data Summary'!DN32="Yes"),OFFSET('Sanitation Data'!$I$12,0,10*ROW('Sanitation Data'!I26)),NA())</f>
        <v>#N/A</v>
      </c>
      <c r="AZ32" s="502" t="e">
        <f ca="1">+IF(AND(ISNUMBER(OFFSET('Hygiene Data'!$D$5,0,10*ROW('Hygiene Data'!D26))),'Data Summary'!DO32="Yes"),OFFSET('Hygiene Data'!$D$5,0,10*ROW('Hygiene Data'!D26)),NA())</f>
        <v>#N/A</v>
      </c>
      <c r="BA32" s="502" t="e">
        <f ca="1">+IF(AND(ISNUMBER(OFFSET('Hygiene Data'!$D$7,0,10*ROW('Hygiene Data'!D26))),'Data Summary'!DP32="Yes"),OFFSET('Hygiene Data'!$D$7,0,10*ROW('Hygiene Data'!D26)),NA())</f>
        <v>#N/A</v>
      </c>
      <c r="BB32" s="502" t="e">
        <f ca="1">+IF(AND(ISNUMBER(OFFSET('Hygiene Data'!$D$9,0,10*ROW('Hygiene Data'!D26))),'Data Summary'!DQ32="Yes"),OFFSET('Hygiene Data'!$D$9,0,10*ROW('Hygiene Data'!D26)),NA())</f>
        <v>#N/A</v>
      </c>
      <c r="BC32" s="502" t="e">
        <f ca="1">+IF(AND(ISNUMBER(OFFSET('Hygiene Data'!$E$5,0,10*ROW('Hygiene Data'!E26))),'Data Summary'!DR32="Yes"),OFFSET('Hygiene Data'!$E$5,0,10*ROW('Hygiene Data'!E26)),NA())</f>
        <v>#N/A</v>
      </c>
      <c r="BD32" s="502" t="e">
        <f ca="1">+IF(AND(ISNUMBER(OFFSET('Hygiene Data'!$E$7,0,10*ROW('Hygiene Data'!E26))),'Data Summary'!DS32="Yes"),OFFSET('Hygiene Data'!$E$7,0,10*ROW('Hygiene Data'!E26)),NA())</f>
        <v>#N/A</v>
      </c>
      <c r="BE32" s="502" t="e">
        <f ca="1">+IF(AND(ISNUMBER(OFFSET('Hygiene Data'!$E$9,0,10*ROW('Hygiene Data'!E26))),'Data Summary'!DT32="Yes"),OFFSET('Hygiene Data'!$E$9,0,10*ROW('Hygiene Data'!E26)),NA())</f>
        <v>#N/A</v>
      </c>
      <c r="BF32" s="502" t="e">
        <f ca="1">+IF(AND(ISNUMBER(OFFSET('Hygiene Data'!$F$5,0,10*ROW('Hygiene Data'!F26))),'Data Summary'!DU32="Yes"),OFFSET('Hygiene Data'!$F$5,0,10*ROW('Hygiene Data'!F26)),NA())</f>
        <v>#N/A</v>
      </c>
      <c r="BG32" s="502" t="e">
        <f ca="1">+IF(AND(ISNUMBER(OFFSET('Hygiene Data'!$F$7,0,10*ROW('Hygiene Data'!F26))),'Data Summary'!DV32="Yes"),OFFSET('Hygiene Data'!$F$7,0,10*ROW('Hygiene Data'!F26)),NA())</f>
        <v>#N/A</v>
      </c>
      <c r="BH32" s="502" t="e">
        <f ca="1">+IF(AND(ISNUMBER(OFFSET('Hygiene Data'!$F$9,0,10*ROW('Hygiene Data'!F26))),'Data Summary'!DW32="Yes"),OFFSET('Hygiene Data'!$F$9,0,10*ROW('Hygiene Data'!F26)),NA())</f>
        <v>#N/A</v>
      </c>
      <c r="BI32" s="502" t="e">
        <f ca="1">+IF(AND(ISNUMBER(OFFSET('Hygiene Data'!$G$5,0,10*ROW('Hygiene Data'!G26))),'Data Summary'!DX32="Yes"),OFFSET('Hygiene Data'!$G$5,0,10*ROW('Hygiene Data'!G26)),NA())</f>
        <v>#N/A</v>
      </c>
      <c r="BJ32" s="502" t="e">
        <f ca="1">+IF(AND(ISNUMBER(OFFSET('Hygiene Data'!$G$7,0,10*ROW('Hygiene Data'!G26))),'Data Summary'!DY32="Yes"),OFFSET('Hygiene Data'!$G$7,0,10*ROW('Hygiene Data'!G26)),NA())</f>
        <v>#N/A</v>
      </c>
      <c r="BK32" s="502" t="e">
        <f ca="1">+IF(AND(ISNUMBER(OFFSET('Hygiene Data'!$G$9,0,10*ROW('Hygiene Data'!G26))),'Data Summary'!DZ32="Yes"),OFFSET('Hygiene Data'!$G$9,0,10*ROW('Hygiene Data'!G26)),NA())</f>
        <v>#N/A</v>
      </c>
      <c r="BL32" s="502" t="e">
        <f ca="1">+IF(AND(ISNUMBER(OFFSET('Hygiene Data'!$H$5,0,10*ROW('Hygiene Data'!H26))),'Data Summary'!EA32="Yes"),OFFSET('Hygiene Data'!$H$5,0,10*ROW('Hygiene Data'!H26)),NA())</f>
        <v>#N/A</v>
      </c>
      <c r="BM32" s="502" t="e">
        <f ca="1">+IF(AND(ISNUMBER(OFFSET('Hygiene Data'!$H$7,0,10*ROW('Hygiene Data'!H26))),'Data Summary'!EB32="Yes"),OFFSET('Hygiene Data'!$H$7,0,10*ROW('Hygiene Data'!H26)),NA())</f>
        <v>#N/A</v>
      </c>
      <c r="BN32" s="502" t="e">
        <f ca="1">+IF(AND(ISNUMBER(OFFSET('Hygiene Data'!$H$9,0,10*ROW('Hygiene Data'!H26))),'Data Summary'!EC32="Yes"),OFFSET('Hygiene Data'!$H$9,0,10*ROW('Hygiene Data'!H26)),NA())</f>
        <v>#N/A</v>
      </c>
      <c r="BO32" s="502" t="e">
        <f ca="1">+IF(AND(ISNUMBER(OFFSET('Hygiene Data'!$I$5,0,10*ROW('Hygiene Data'!I26))),'Data Summary'!ED32="Yes"),OFFSET('Hygiene Data'!$I$5,0,10*ROW('Hygiene Data'!I26)),NA())</f>
        <v>#N/A</v>
      </c>
      <c r="BP32" s="502" t="e">
        <f ca="1">+IF(AND(ISNUMBER(OFFSET('Hygiene Data'!$I$7,0,10*ROW('Hygiene Data'!I26))),'Data Summary'!EE32="Yes"),OFFSET('Hygiene Data'!$I$7,0,10*ROW('Hygiene Data'!I26)),NA())</f>
        <v>#N/A</v>
      </c>
      <c r="BQ32" s="502" t="e">
        <f ca="1">+IF(AND(ISNUMBER(OFFSET('Hygiene Data'!$I$9,0,10*ROW('Hygiene Data'!I26))),'Data Summary'!EF32="Yes"),OFFSET('Hygiene Data'!$I$9,0,10*ROW('Hygiene Data'!I26)),NA())</f>
        <v>#N/A</v>
      </c>
    </row>
    <row r="33" spans="1:69" x14ac:dyDescent="0.25">
      <c r="A33" s="498" t="e">
        <f ca="1">+RIGHT('Data Summary'!A33,LEN('Data Summary'!A33)-9)</f>
        <v>#VALUE!</v>
      </c>
      <c r="B33" s="472" t="str">
        <f ca="1">+IF(ISTEXT('Data Summary'!B33),'Data Summary'!B33,"")</f>
        <v/>
      </c>
      <c r="C33" s="499" t="e">
        <f ca="1">+VALUE('Data Summary'!C33)</f>
        <v>#VALUE!</v>
      </c>
      <c r="D33" s="500" t="e">
        <f ca="1">+IF(AND(ISNUMBER(OFFSET('Water Data'!$D$4,0,10*ROW('Water Data'!D27))),'Data Summary'!BS33="Yes"),100-OFFSET('Water Data'!$D$4,0,10*ROW('Water Data'!D27)),NA())</f>
        <v>#N/A</v>
      </c>
      <c r="E33" s="500" t="e">
        <f ca="1">+IF(AND(ISNUMBER(OFFSET('Water Data'!$D$6,0,10*ROW('Water Data'!D27))),'Data Summary'!BT33="Yes"),OFFSET('Water Data'!$D$6,0,10*ROW('Water Data'!D27)),NA())</f>
        <v>#N/A</v>
      </c>
      <c r="F33" s="500" t="e">
        <f ca="1">+IF(AND(ISNUMBER(OFFSET('Water Data'!$D$9,0,10*ROW('Water Data'!D27))),'Data Summary'!BU33="Yes"),OFFSET('Water Data'!$D$9,0,10*ROW('Water Data'!D27)),NA())</f>
        <v>#N/A</v>
      </c>
      <c r="G33" s="500" t="e">
        <f ca="1">+IF(AND(ISNUMBER(OFFSET('Water Data'!$E$4,0,10*ROW('Water Data'!E27))),'Data Summary'!BV33="Yes"),100-OFFSET('Water Data'!$E$4,0,10*ROW('Water Data'!E27)),NA())</f>
        <v>#N/A</v>
      </c>
      <c r="H33" s="500" t="e">
        <f ca="1">+IF(AND(ISNUMBER(OFFSET('Water Data'!$E$6,0,10*ROW('Water Data'!E27))),'Data Summary'!BW33="Yes"),OFFSET('Water Data'!$E$6,0,10*ROW('Water Data'!E27)),NA())</f>
        <v>#N/A</v>
      </c>
      <c r="I33" s="500" t="e">
        <f ca="1">+IF(AND(ISNUMBER(OFFSET('Water Data'!$E$9,0,10*ROW('Water Data'!E27))),'Data Summary'!BX33="Yes"),OFFSET('Water Data'!$E$9,0,10*ROW('Water Data'!E27)),NA())</f>
        <v>#N/A</v>
      </c>
      <c r="J33" s="500" t="e">
        <f ca="1">+IF(AND(ISNUMBER(OFFSET('Water Data'!$F$4,0,10*ROW('Water Data'!F27))),'Data Summary'!BY33="Yes"),100-OFFSET('Water Data'!$F$4,0,10*ROW('Water Data'!F27)),NA())</f>
        <v>#N/A</v>
      </c>
      <c r="K33" s="500" t="e">
        <f ca="1">+IF(AND(ISNUMBER(OFFSET('Water Data'!$F$6,0,10*ROW('Water Data'!F27))),'Data Summary'!BZ33="Yes"),OFFSET('Water Data'!$F$6,0,10*ROW('Water Data'!F27)),NA())</f>
        <v>#N/A</v>
      </c>
      <c r="L33" s="500" t="e">
        <f ca="1">+IF(AND(ISNUMBER(OFFSET('Water Data'!$F$9,0,10*ROW('Water Data'!F27))),'Data Summary'!CA33="Yes"),OFFSET('Water Data'!$F$9,0,10*ROW('Water Data'!F27)),NA())</f>
        <v>#N/A</v>
      </c>
      <c r="M33" s="500" t="e">
        <f ca="1">+IF(AND(ISNUMBER(OFFSET('Water Data'!$G$4,0,10*ROW('Water Data'!G27))),'Data Summary'!CB33="Yes"),100-OFFSET('Water Data'!$G$4,0,10*ROW('Water Data'!G27)),NA())</f>
        <v>#N/A</v>
      </c>
      <c r="N33" s="500" t="e">
        <f ca="1">+IF(AND(ISNUMBER(OFFSET('Water Data'!$G$6,0,10*ROW('Water Data'!G27))),'Data Summary'!CC33="Yes"),OFFSET('Water Data'!$G$6,0,10*ROW('Water Data'!G27)),NA())</f>
        <v>#N/A</v>
      </c>
      <c r="O33" s="500" t="e">
        <f ca="1">+IF(AND(ISNUMBER(OFFSET('Water Data'!$G$9,0,10*ROW('Water Data'!G27))),'Data Summary'!CD33="Yes"),OFFSET('Water Data'!$G$9,0,10*ROW('Water Data'!G27)),NA())</f>
        <v>#N/A</v>
      </c>
      <c r="P33" s="500" t="e">
        <f ca="1">+IF(AND(ISNUMBER(OFFSET('Water Data'!$H$4,0,10*ROW('Water Data'!H27))),'Data Summary'!CE33="Yes"),100-OFFSET('Water Data'!$H$4,0,10*ROW('Water Data'!H27)),NA())</f>
        <v>#N/A</v>
      </c>
      <c r="Q33" s="500" t="e">
        <f ca="1">+IF(AND(ISNUMBER(OFFSET('Water Data'!$H$6,0,10*ROW('Water Data'!H27))),'Data Summary'!CF33="Yes"),OFFSET('Water Data'!$H$6,0,10*ROW('Water Data'!H27)),NA())</f>
        <v>#N/A</v>
      </c>
      <c r="R33" s="500" t="e">
        <f ca="1">+IF(AND(ISNUMBER(OFFSET('Water Data'!$H$9,0,10*ROW('Water Data'!H27))),'Data Summary'!CG33="Yes"),OFFSET('Water Data'!$H$9,0,10*ROW('Water Data'!H27)),NA())</f>
        <v>#N/A</v>
      </c>
      <c r="S33" s="500" t="e">
        <f ca="1">+IF(AND(ISNUMBER(OFFSET('Water Data'!$I$4,0,10*ROW('Water Data'!I27))),'Data Summary'!CH33="Yes"),100-OFFSET('Water Data'!$I$4,0,10*ROW('Water Data'!I27)),NA())</f>
        <v>#N/A</v>
      </c>
      <c r="T33" s="500" t="e">
        <f ca="1">+IF(AND(ISNUMBER(OFFSET('Water Data'!$I$6,0,10*ROW('Water Data'!I27))),'Data Summary'!CI33="Yes"),OFFSET('Water Data'!$I$6,0,10*ROW('Water Data'!I27)),NA())</f>
        <v>#N/A</v>
      </c>
      <c r="U33" s="500" t="e">
        <f ca="1">+IF(AND(ISNUMBER(OFFSET('Water Data'!$I$9,0,10*ROW('Water Data'!I27))),'Data Summary'!CJ33="Yes"),OFFSET('Water Data'!$I$9,0,10*ROW('Water Data'!I27)),NA())</f>
        <v>#N/A</v>
      </c>
      <c r="V33" s="501" t="e">
        <f ca="1">+IF(AND(ISNUMBER(OFFSET('Sanitation Data'!$D$4,0,10*ROW('Sanitation Data'!D27))),'Data Summary'!CK33="Yes"),100-OFFSET('Sanitation Data'!$D$4,0,10*ROW('Sanitation Data'!D27)),NA())</f>
        <v>#N/A</v>
      </c>
      <c r="W33" s="501" t="e">
        <f ca="1">+IF(AND(ISNUMBER(OFFSET('Sanitation Data'!$D$6,0,10*ROW('Sanitation Data'!D27))),'Data Summary'!CL33="Yes"),OFFSET('Sanitation Data'!$D$6,0,10*ROW('Sanitation Data'!D27)),NA())</f>
        <v>#N/A</v>
      </c>
      <c r="X33" s="501" t="e">
        <f ca="1">+IF(AND(ISNUMBER(OFFSET('Sanitation Data'!$D$10,0,10*ROW('Sanitation Data'!D27))),'Data Summary'!CM33="Yes"),OFFSET('Sanitation Data'!$D$10,0,10*ROW('Sanitation Data'!D27)),NA())</f>
        <v>#N/A</v>
      </c>
      <c r="Y33" s="501" t="e">
        <f ca="1">+IF(AND(ISNUMBER(OFFSET('Sanitation Data'!$D$11,0,10*ROW('Sanitation Data'!D27))),'Data Summary'!CN33="Yes"),OFFSET('Sanitation Data'!$D$11,0,10*ROW('Sanitation Data'!D27)),NA())</f>
        <v>#N/A</v>
      </c>
      <c r="Z33" s="501" t="e">
        <f ca="1">+IF(AND(ISNUMBER(OFFSET('Sanitation Data'!$D$12,0,10*ROW('Sanitation Data'!D27))),'Data Summary'!CO33="Yes"),OFFSET('Sanitation Data'!$D$12,0,10*ROW('Sanitation Data'!D27)),NA())</f>
        <v>#N/A</v>
      </c>
      <c r="AA33" s="501" t="e">
        <f ca="1">+IF(AND(ISNUMBER(OFFSET('Sanitation Data'!$E$4,0,10*ROW('Sanitation Data'!E27))),'Data Summary'!CP33="Yes"),100-OFFSET('Sanitation Data'!$E$4,0,10*ROW('Sanitation Data'!E27)),NA())</f>
        <v>#N/A</v>
      </c>
      <c r="AB33" s="501" t="e">
        <f ca="1">+IF(AND(ISNUMBER(OFFSET('Sanitation Data'!$E$6,0,10*ROW('Sanitation Data'!E27))),'Data Summary'!CQ33="Yes"),OFFSET('Sanitation Data'!$E$6,0,10*ROW('Sanitation Data'!E27)),NA())</f>
        <v>#N/A</v>
      </c>
      <c r="AC33" s="501" t="e">
        <f ca="1">+IF(AND(ISNUMBER(OFFSET('Sanitation Data'!$E$10,0,10*ROW('Sanitation Data'!E27))),'Data Summary'!CR33="Yes"),OFFSET('Sanitation Data'!$E$10,0,10*ROW('Sanitation Data'!E27)),NA())</f>
        <v>#N/A</v>
      </c>
      <c r="AD33" s="501" t="e">
        <f ca="1">+IF(AND(ISNUMBER(OFFSET('Sanitation Data'!$E$11,0,10*ROW('Sanitation Data'!E27))),'Data Summary'!CS33="Yes"),OFFSET('Sanitation Data'!$E$11,0,10*ROW('Sanitation Data'!E27)),NA())</f>
        <v>#N/A</v>
      </c>
      <c r="AE33" s="501" t="e">
        <f ca="1">+IF(AND(ISNUMBER(OFFSET('Sanitation Data'!$E$12,0,10*ROW('Sanitation Data'!E27))),'Data Summary'!CT33="Yes"),OFFSET('Sanitation Data'!$E$12,0,10*ROW('Sanitation Data'!E27)),NA())</f>
        <v>#N/A</v>
      </c>
      <c r="AF33" s="501" t="e">
        <f ca="1">+IF(AND(ISNUMBER(OFFSET('Sanitation Data'!$F$4,0,10*ROW('Sanitation Data'!F27))),'Data Summary'!CU33="Yes"),100-OFFSET('Sanitation Data'!$F$4,0,10*ROW('Sanitation Data'!F27)),NA())</f>
        <v>#N/A</v>
      </c>
      <c r="AG33" s="501" t="e">
        <f ca="1">+IF(AND(ISNUMBER(OFFSET('Sanitation Data'!$F$6,0,10*ROW('Sanitation Data'!F27))),'Data Summary'!CV33="Yes"),OFFSET('Sanitation Data'!$F$6,0,10*ROW('Sanitation Data'!F27)),NA())</f>
        <v>#N/A</v>
      </c>
      <c r="AH33" s="501" t="e">
        <f ca="1">+IF(AND(ISNUMBER(OFFSET('Sanitation Data'!$F$10,0,10*ROW('Sanitation Data'!F27))),'Data Summary'!CW33="Yes"),OFFSET('Sanitation Data'!$F$10,0,10*ROW('Sanitation Data'!F27)),NA())</f>
        <v>#N/A</v>
      </c>
      <c r="AI33" s="501" t="e">
        <f ca="1">+IF(AND(ISNUMBER(OFFSET('Sanitation Data'!$F$11,0,10*ROW('Sanitation Data'!F27))),'Data Summary'!CX33="Yes"),OFFSET('Sanitation Data'!$F$11,0,10*ROW('Sanitation Data'!F27)),NA())</f>
        <v>#N/A</v>
      </c>
      <c r="AJ33" s="501" t="e">
        <f ca="1">+IF(AND(ISNUMBER(OFFSET('Sanitation Data'!$F$12,0,10*ROW('Sanitation Data'!F27))),'Data Summary'!CY33="Yes"),OFFSET('Sanitation Data'!$F$12,0,10*ROW('Sanitation Data'!F27)),NA())</f>
        <v>#N/A</v>
      </c>
      <c r="AK33" s="501" t="e">
        <f ca="1">+IF(AND(ISNUMBER(OFFSET('Sanitation Data'!$G$4,0,10*ROW('Sanitation Data'!G27))),'Data Summary'!CZ33="Yes"),100-OFFSET('Sanitation Data'!$G$4,0,10*ROW('Sanitation Data'!G27)),NA())</f>
        <v>#N/A</v>
      </c>
      <c r="AL33" s="501" t="e">
        <f ca="1">+IF(AND(ISNUMBER(OFFSET('Sanitation Data'!$G$6,0,10*ROW('Sanitation Data'!G27))),'Data Summary'!DA33="Yes"),OFFSET('Sanitation Data'!$G$6,0,10*ROW('Sanitation Data'!G27)),NA())</f>
        <v>#N/A</v>
      </c>
      <c r="AM33" s="501" t="e">
        <f ca="1">+IF(AND(ISNUMBER(OFFSET('Sanitation Data'!$G$10,0,10*ROW('Sanitation Data'!G27))),'Data Summary'!DB33="Yes"),OFFSET('Sanitation Data'!$G$10,0,10*ROW('Sanitation Data'!G27)),NA())</f>
        <v>#N/A</v>
      </c>
      <c r="AN33" s="501" t="e">
        <f ca="1">+IF(AND(ISNUMBER(OFFSET('Sanitation Data'!$G$11,0,10*ROW('Sanitation Data'!G27))),'Data Summary'!DC33="Yes"),OFFSET('Sanitation Data'!$G$11,0,10*ROW('Sanitation Data'!G27)),NA())</f>
        <v>#N/A</v>
      </c>
      <c r="AO33" s="501" t="e">
        <f ca="1">+IF(AND(ISNUMBER(OFFSET('Sanitation Data'!$G$12,0,10*ROW('Sanitation Data'!G27))),'Data Summary'!DD33="Yes"),OFFSET('Sanitation Data'!$G$12,0,10*ROW('Sanitation Data'!G27)),NA())</f>
        <v>#N/A</v>
      </c>
      <c r="AP33" s="501" t="e">
        <f ca="1">+IF(AND(ISNUMBER(OFFSET('Sanitation Data'!$H$4,0,10*ROW('Sanitation Data'!H27))),'Data Summary'!DE33="Yes"),100-OFFSET('Sanitation Data'!$H$4,0,10*ROW('Sanitation Data'!H27)),NA())</f>
        <v>#N/A</v>
      </c>
      <c r="AQ33" s="501" t="e">
        <f ca="1">+IF(AND(ISNUMBER(OFFSET('Sanitation Data'!$H$6,0,10*ROW('Sanitation Data'!H27))),'Data Summary'!DF33="Yes"),OFFSET('Sanitation Data'!$H$6,0,10*ROW('Sanitation Data'!H27)),NA())</f>
        <v>#N/A</v>
      </c>
      <c r="AR33" s="501" t="e">
        <f ca="1">+IF(AND(ISNUMBER(OFFSET('Sanitation Data'!$H$10,0,10*ROW('Sanitation Data'!H27))),'Data Summary'!DG33="Yes"),OFFSET('Sanitation Data'!$H$10,0,10*ROW('Sanitation Data'!H27)),NA())</f>
        <v>#N/A</v>
      </c>
      <c r="AS33" s="501" t="e">
        <f ca="1">+IF(AND(ISNUMBER(OFFSET('Sanitation Data'!$H$11,0,10*ROW('Sanitation Data'!H27))),'Data Summary'!DH33="Yes"),OFFSET('Sanitation Data'!$H$11,0,10*ROW('Sanitation Data'!H27)),NA())</f>
        <v>#N/A</v>
      </c>
      <c r="AT33" s="501" t="e">
        <f ca="1">+IF(AND(ISNUMBER(OFFSET('Sanitation Data'!$H$12,0,10*ROW('Sanitation Data'!H27))),'Data Summary'!DI33="Yes"),OFFSET('Sanitation Data'!$H$12,0,10*ROW('Sanitation Data'!H27)),NA())</f>
        <v>#N/A</v>
      </c>
      <c r="AU33" s="501" t="e">
        <f ca="1">+IF(AND(ISNUMBER(OFFSET('Sanitation Data'!$I$4,0,10*ROW('Sanitation Data'!I27))),'Data Summary'!DJ33="Yes"),100-OFFSET('Sanitation Data'!$I$4,0,10*ROW('Sanitation Data'!I27)),NA())</f>
        <v>#N/A</v>
      </c>
      <c r="AV33" s="501" t="e">
        <f ca="1">+IF(AND(ISNUMBER(OFFSET('Sanitation Data'!$I$6,0,10*ROW('Sanitation Data'!I27))),'Data Summary'!DK33="Yes"),OFFSET('Sanitation Data'!$I$6,0,10*ROW('Sanitation Data'!I27)),NA())</f>
        <v>#N/A</v>
      </c>
      <c r="AW33" s="501" t="e">
        <f ca="1">+IF(AND(ISNUMBER(OFFSET('Sanitation Data'!$I$10,0,10*ROW('Sanitation Data'!I27))),'Data Summary'!DL33="Yes"),OFFSET('Sanitation Data'!$I$10,0,10*ROW('Sanitation Data'!I27)),NA())</f>
        <v>#N/A</v>
      </c>
      <c r="AX33" s="501" t="e">
        <f ca="1">+IF(AND(ISNUMBER(OFFSET('Sanitation Data'!$I$11,0,10*ROW('Sanitation Data'!I27))),'Data Summary'!DM33="Yes"),OFFSET('Sanitation Data'!$I$11,0,10*ROW('Sanitation Data'!I27)),NA())</f>
        <v>#N/A</v>
      </c>
      <c r="AY33" s="501" t="e">
        <f ca="1">+IF(AND(ISNUMBER(OFFSET('Sanitation Data'!$I$12,0,10*ROW('Sanitation Data'!I27))),'Data Summary'!DN33="Yes"),OFFSET('Sanitation Data'!$I$12,0,10*ROW('Sanitation Data'!I27)),NA())</f>
        <v>#N/A</v>
      </c>
      <c r="AZ33" s="502" t="e">
        <f ca="1">+IF(AND(ISNUMBER(OFFSET('Hygiene Data'!$D$5,0,10*ROW('Hygiene Data'!D27))),'Data Summary'!DO33="Yes"),OFFSET('Hygiene Data'!$D$5,0,10*ROW('Hygiene Data'!D27)),NA())</f>
        <v>#N/A</v>
      </c>
      <c r="BA33" s="502" t="e">
        <f ca="1">+IF(AND(ISNUMBER(OFFSET('Hygiene Data'!$D$7,0,10*ROW('Hygiene Data'!D27))),'Data Summary'!DP33="Yes"),OFFSET('Hygiene Data'!$D$7,0,10*ROW('Hygiene Data'!D27)),NA())</f>
        <v>#N/A</v>
      </c>
      <c r="BB33" s="502" t="e">
        <f ca="1">+IF(AND(ISNUMBER(OFFSET('Hygiene Data'!$D$9,0,10*ROW('Hygiene Data'!D27))),'Data Summary'!DQ33="Yes"),OFFSET('Hygiene Data'!$D$9,0,10*ROW('Hygiene Data'!D27)),NA())</f>
        <v>#N/A</v>
      </c>
      <c r="BC33" s="502" t="e">
        <f ca="1">+IF(AND(ISNUMBER(OFFSET('Hygiene Data'!$E$5,0,10*ROW('Hygiene Data'!E27))),'Data Summary'!DR33="Yes"),OFFSET('Hygiene Data'!$E$5,0,10*ROW('Hygiene Data'!E27)),NA())</f>
        <v>#N/A</v>
      </c>
      <c r="BD33" s="502" t="e">
        <f ca="1">+IF(AND(ISNUMBER(OFFSET('Hygiene Data'!$E$7,0,10*ROW('Hygiene Data'!E27))),'Data Summary'!DS33="Yes"),OFFSET('Hygiene Data'!$E$7,0,10*ROW('Hygiene Data'!E27)),NA())</f>
        <v>#N/A</v>
      </c>
      <c r="BE33" s="502" t="e">
        <f ca="1">+IF(AND(ISNUMBER(OFFSET('Hygiene Data'!$E$9,0,10*ROW('Hygiene Data'!E27))),'Data Summary'!DT33="Yes"),OFFSET('Hygiene Data'!$E$9,0,10*ROW('Hygiene Data'!E27)),NA())</f>
        <v>#N/A</v>
      </c>
      <c r="BF33" s="502" t="e">
        <f ca="1">+IF(AND(ISNUMBER(OFFSET('Hygiene Data'!$F$5,0,10*ROW('Hygiene Data'!F27))),'Data Summary'!DU33="Yes"),OFFSET('Hygiene Data'!$F$5,0,10*ROW('Hygiene Data'!F27)),NA())</f>
        <v>#N/A</v>
      </c>
      <c r="BG33" s="502" t="e">
        <f ca="1">+IF(AND(ISNUMBER(OFFSET('Hygiene Data'!$F$7,0,10*ROW('Hygiene Data'!F27))),'Data Summary'!DV33="Yes"),OFFSET('Hygiene Data'!$F$7,0,10*ROW('Hygiene Data'!F27)),NA())</f>
        <v>#N/A</v>
      </c>
      <c r="BH33" s="502" t="e">
        <f ca="1">+IF(AND(ISNUMBER(OFFSET('Hygiene Data'!$F$9,0,10*ROW('Hygiene Data'!F27))),'Data Summary'!DW33="Yes"),OFFSET('Hygiene Data'!$F$9,0,10*ROW('Hygiene Data'!F27)),NA())</f>
        <v>#N/A</v>
      </c>
      <c r="BI33" s="502" t="e">
        <f ca="1">+IF(AND(ISNUMBER(OFFSET('Hygiene Data'!$G$5,0,10*ROW('Hygiene Data'!G27))),'Data Summary'!DX33="Yes"),OFFSET('Hygiene Data'!$G$5,0,10*ROW('Hygiene Data'!G27)),NA())</f>
        <v>#N/A</v>
      </c>
      <c r="BJ33" s="502" t="e">
        <f ca="1">+IF(AND(ISNUMBER(OFFSET('Hygiene Data'!$G$7,0,10*ROW('Hygiene Data'!G27))),'Data Summary'!DY33="Yes"),OFFSET('Hygiene Data'!$G$7,0,10*ROW('Hygiene Data'!G27)),NA())</f>
        <v>#N/A</v>
      </c>
      <c r="BK33" s="502" t="e">
        <f ca="1">+IF(AND(ISNUMBER(OFFSET('Hygiene Data'!$G$9,0,10*ROW('Hygiene Data'!G27))),'Data Summary'!DZ33="Yes"),OFFSET('Hygiene Data'!$G$9,0,10*ROW('Hygiene Data'!G27)),NA())</f>
        <v>#N/A</v>
      </c>
      <c r="BL33" s="502" t="e">
        <f ca="1">+IF(AND(ISNUMBER(OFFSET('Hygiene Data'!$H$5,0,10*ROW('Hygiene Data'!H27))),'Data Summary'!EA33="Yes"),OFFSET('Hygiene Data'!$H$5,0,10*ROW('Hygiene Data'!H27)),NA())</f>
        <v>#N/A</v>
      </c>
      <c r="BM33" s="502" t="e">
        <f ca="1">+IF(AND(ISNUMBER(OFFSET('Hygiene Data'!$H$7,0,10*ROW('Hygiene Data'!H27))),'Data Summary'!EB33="Yes"),OFFSET('Hygiene Data'!$H$7,0,10*ROW('Hygiene Data'!H27)),NA())</f>
        <v>#N/A</v>
      </c>
      <c r="BN33" s="502" t="e">
        <f ca="1">+IF(AND(ISNUMBER(OFFSET('Hygiene Data'!$H$9,0,10*ROW('Hygiene Data'!H27))),'Data Summary'!EC33="Yes"),OFFSET('Hygiene Data'!$H$9,0,10*ROW('Hygiene Data'!H27)),NA())</f>
        <v>#N/A</v>
      </c>
      <c r="BO33" s="502" t="e">
        <f ca="1">+IF(AND(ISNUMBER(OFFSET('Hygiene Data'!$I$5,0,10*ROW('Hygiene Data'!I27))),'Data Summary'!ED33="Yes"),OFFSET('Hygiene Data'!$I$5,0,10*ROW('Hygiene Data'!I27)),NA())</f>
        <v>#N/A</v>
      </c>
      <c r="BP33" s="502" t="e">
        <f ca="1">+IF(AND(ISNUMBER(OFFSET('Hygiene Data'!$I$7,0,10*ROW('Hygiene Data'!I27))),'Data Summary'!EE33="Yes"),OFFSET('Hygiene Data'!$I$7,0,10*ROW('Hygiene Data'!I27)),NA())</f>
        <v>#N/A</v>
      </c>
      <c r="BQ33" s="502" t="e">
        <f ca="1">+IF(AND(ISNUMBER(OFFSET('Hygiene Data'!$I$9,0,10*ROW('Hygiene Data'!I27))),'Data Summary'!EF33="Yes"),OFFSET('Hygiene Data'!$I$9,0,10*ROW('Hygiene Data'!I27)),NA())</f>
        <v>#N/A</v>
      </c>
    </row>
    <row r="34" spans="1:69" x14ac:dyDescent="0.25">
      <c r="A34" s="498" t="e">
        <f ca="1">+RIGHT('Data Summary'!A34,LEN('Data Summary'!A34)-9)</f>
        <v>#VALUE!</v>
      </c>
      <c r="B34" s="472" t="str">
        <f ca="1">+IF(ISTEXT('Data Summary'!B34),'Data Summary'!B34,"")</f>
        <v/>
      </c>
      <c r="C34" s="499" t="e">
        <f ca="1">+VALUE('Data Summary'!C34)</f>
        <v>#VALUE!</v>
      </c>
      <c r="D34" s="500" t="e">
        <f ca="1">+IF(AND(ISNUMBER(OFFSET('Water Data'!$D$4,0,10*ROW('Water Data'!D28))),'Data Summary'!BS34="Yes"),100-OFFSET('Water Data'!$D$4,0,10*ROW('Water Data'!D28)),NA())</f>
        <v>#N/A</v>
      </c>
      <c r="E34" s="500" t="e">
        <f ca="1">+IF(AND(ISNUMBER(OFFSET('Water Data'!$D$6,0,10*ROW('Water Data'!D28))),'Data Summary'!BT34="Yes"),OFFSET('Water Data'!$D$6,0,10*ROW('Water Data'!D28)),NA())</f>
        <v>#N/A</v>
      </c>
      <c r="F34" s="500" t="e">
        <f ca="1">+IF(AND(ISNUMBER(OFFSET('Water Data'!$D$9,0,10*ROW('Water Data'!D28))),'Data Summary'!BU34="Yes"),OFFSET('Water Data'!$D$9,0,10*ROW('Water Data'!D28)),NA())</f>
        <v>#N/A</v>
      </c>
      <c r="G34" s="500" t="e">
        <f ca="1">+IF(AND(ISNUMBER(OFFSET('Water Data'!$E$4,0,10*ROW('Water Data'!E28))),'Data Summary'!BV34="Yes"),100-OFFSET('Water Data'!$E$4,0,10*ROW('Water Data'!E28)),NA())</f>
        <v>#N/A</v>
      </c>
      <c r="H34" s="500" t="e">
        <f ca="1">+IF(AND(ISNUMBER(OFFSET('Water Data'!$E$6,0,10*ROW('Water Data'!E28))),'Data Summary'!BW34="Yes"),OFFSET('Water Data'!$E$6,0,10*ROW('Water Data'!E28)),NA())</f>
        <v>#N/A</v>
      </c>
      <c r="I34" s="500" t="e">
        <f ca="1">+IF(AND(ISNUMBER(OFFSET('Water Data'!$E$9,0,10*ROW('Water Data'!E28))),'Data Summary'!BX34="Yes"),OFFSET('Water Data'!$E$9,0,10*ROW('Water Data'!E28)),NA())</f>
        <v>#N/A</v>
      </c>
      <c r="J34" s="500" t="e">
        <f ca="1">+IF(AND(ISNUMBER(OFFSET('Water Data'!$F$4,0,10*ROW('Water Data'!F28))),'Data Summary'!BY34="Yes"),100-OFFSET('Water Data'!$F$4,0,10*ROW('Water Data'!F28)),NA())</f>
        <v>#N/A</v>
      </c>
      <c r="K34" s="500" t="e">
        <f ca="1">+IF(AND(ISNUMBER(OFFSET('Water Data'!$F$6,0,10*ROW('Water Data'!F28))),'Data Summary'!BZ34="Yes"),OFFSET('Water Data'!$F$6,0,10*ROW('Water Data'!F28)),NA())</f>
        <v>#N/A</v>
      </c>
      <c r="L34" s="500" t="e">
        <f ca="1">+IF(AND(ISNUMBER(OFFSET('Water Data'!$F$9,0,10*ROW('Water Data'!F28))),'Data Summary'!CA34="Yes"),OFFSET('Water Data'!$F$9,0,10*ROW('Water Data'!F28)),NA())</f>
        <v>#N/A</v>
      </c>
      <c r="M34" s="500" t="e">
        <f ca="1">+IF(AND(ISNUMBER(OFFSET('Water Data'!$G$4,0,10*ROW('Water Data'!G28))),'Data Summary'!CB34="Yes"),100-OFFSET('Water Data'!$G$4,0,10*ROW('Water Data'!G28)),NA())</f>
        <v>#N/A</v>
      </c>
      <c r="N34" s="500" t="e">
        <f ca="1">+IF(AND(ISNUMBER(OFFSET('Water Data'!$G$6,0,10*ROW('Water Data'!G28))),'Data Summary'!CC34="Yes"),OFFSET('Water Data'!$G$6,0,10*ROW('Water Data'!G28)),NA())</f>
        <v>#N/A</v>
      </c>
      <c r="O34" s="500" t="e">
        <f ca="1">+IF(AND(ISNUMBER(OFFSET('Water Data'!$G$9,0,10*ROW('Water Data'!G28))),'Data Summary'!CD34="Yes"),OFFSET('Water Data'!$G$9,0,10*ROW('Water Data'!G28)),NA())</f>
        <v>#N/A</v>
      </c>
      <c r="P34" s="500" t="e">
        <f ca="1">+IF(AND(ISNUMBER(OFFSET('Water Data'!$H$4,0,10*ROW('Water Data'!H28))),'Data Summary'!CE34="Yes"),100-OFFSET('Water Data'!$H$4,0,10*ROW('Water Data'!H28)),NA())</f>
        <v>#N/A</v>
      </c>
      <c r="Q34" s="500" t="e">
        <f ca="1">+IF(AND(ISNUMBER(OFFSET('Water Data'!$H$6,0,10*ROW('Water Data'!H28))),'Data Summary'!CF34="Yes"),OFFSET('Water Data'!$H$6,0,10*ROW('Water Data'!H28)),NA())</f>
        <v>#N/A</v>
      </c>
      <c r="R34" s="500" t="e">
        <f ca="1">+IF(AND(ISNUMBER(OFFSET('Water Data'!$H$9,0,10*ROW('Water Data'!H28))),'Data Summary'!CG34="Yes"),OFFSET('Water Data'!$H$9,0,10*ROW('Water Data'!H28)),NA())</f>
        <v>#N/A</v>
      </c>
      <c r="S34" s="500" t="e">
        <f ca="1">+IF(AND(ISNUMBER(OFFSET('Water Data'!$I$4,0,10*ROW('Water Data'!I28))),'Data Summary'!CH34="Yes"),100-OFFSET('Water Data'!$I$4,0,10*ROW('Water Data'!I28)),NA())</f>
        <v>#N/A</v>
      </c>
      <c r="T34" s="500" t="e">
        <f ca="1">+IF(AND(ISNUMBER(OFFSET('Water Data'!$I$6,0,10*ROW('Water Data'!I28))),'Data Summary'!CI34="Yes"),OFFSET('Water Data'!$I$6,0,10*ROW('Water Data'!I28)),NA())</f>
        <v>#N/A</v>
      </c>
      <c r="U34" s="500" t="e">
        <f ca="1">+IF(AND(ISNUMBER(OFFSET('Water Data'!$I$9,0,10*ROW('Water Data'!I28))),'Data Summary'!CJ34="Yes"),OFFSET('Water Data'!$I$9,0,10*ROW('Water Data'!I28)),NA())</f>
        <v>#N/A</v>
      </c>
      <c r="V34" s="501" t="e">
        <f ca="1">+IF(AND(ISNUMBER(OFFSET('Sanitation Data'!$D$4,0,10*ROW('Sanitation Data'!D28))),'Data Summary'!CK34="Yes"),100-OFFSET('Sanitation Data'!$D$4,0,10*ROW('Sanitation Data'!D28)),NA())</f>
        <v>#N/A</v>
      </c>
      <c r="W34" s="501" t="e">
        <f ca="1">+IF(AND(ISNUMBER(OFFSET('Sanitation Data'!$D$6,0,10*ROW('Sanitation Data'!D28))),'Data Summary'!CL34="Yes"),OFFSET('Sanitation Data'!$D$6,0,10*ROW('Sanitation Data'!D28)),NA())</f>
        <v>#N/A</v>
      </c>
      <c r="X34" s="501" t="e">
        <f ca="1">+IF(AND(ISNUMBER(OFFSET('Sanitation Data'!$D$10,0,10*ROW('Sanitation Data'!D28))),'Data Summary'!CM34="Yes"),OFFSET('Sanitation Data'!$D$10,0,10*ROW('Sanitation Data'!D28)),NA())</f>
        <v>#N/A</v>
      </c>
      <c r="Y34" s="501" t="e">
        <f ca="1">+IF(AND(ISNUMBER(OFFSET('Sanitation Data'!$D$11,0,10*ROW('Sanitation Data'!D28))),'Data Summary'!CN34="Yes"),OFFSET('Sanitation Data'!$D$11,0,10*ROW('Sanitation Data'!D28)),NA())</f>
        <v>#N/A</v>
      </c>
      <c r="Z34" s="501" t="e">
        <f ca="1">+IF(AND(ISNUMBER(OFFSET('Sanitation Data'!$D$12,0,10*ROW('Sanitation Data'!D28))),'Data Summary'!CO34="Yes"),OFFSET('Sanitation Data'!$D$12,0,10*ROW('Sanitation Data'!D28)),NA())</f>
        <v>#N/A</v>
      </c>
      <c r="AA34" s="501" t="e">
        <f ca="1">+IF(AND(ISNUMBER(OFFSET('Sanitation Data'!$E$4,0,10*ROW('Sanitation Data'!E28))),'Data Summary'!CP34="Yes"),100-OFFSET('Sanitation Data'!$E$4,0,10*ROW('Sanitation Data'!E28)),NA())</f>
        <v>#N/A</v>
      </c>
      <c r="AB34" s="501" t="e">
        <f ca="1">+IF(AND(ISNUMBER(OFFSET('Sanitation Data'!$E$6,0,10*ROW('Sanitation Data'!E28))),'Data Summary'!CQ34="Yes"),OFFSET('Sanitation Data'!$E$6,0,10*ROW('Sanitation Data'!E28)),NA())</f>
        <v>#N/A</v>
      </c>
      <c r="AC34" s="501" t="e">
        <f ca="1">+IF(AND(ISNUMBER(OFFSET('Sanitation Data'!$E$10,0,10*ROW('Sanitation Data'!E28))),'Data Summary'!CR34="Yes"),OFFSET('Sanitation Data'!$E$10,0,10*ROW('Sanitation Data'!E28)),NA())</f>
        <v>#N/A</v>
      </c>
      <c r="AD34" s="501" t="e">
        <f ca="1">+IF(AND(ISNUMBER(OFFSET('Sanitation Data'!$E$11,0,10*ROW('Sanitation Data'!E28))),'Data Summary'!CS34="Yes"),OFFSET('Sanitation Data'!$E$11,0,10*ROW('Sanitation Data'!E28)),NA())</f>
        <v>#N/A</v>
      </c>
      <c r="AE34" s="501" t="e">
        <f ca="1">+IF(AND(ISNUMBER(OFFSET('Sanitation Data'!$E$12,0,10*ROW('Sanitation Data'!E28))),'Data Summary'!CT34="Yes"),OFFSET('Sanitation Data'!$E$12,0,10*ROW('Sanitation Data'!E28)),NA())</f>
        <v>#N/A</v>
      </c>
      <c r="AF34" s="501" t="e">
        <f ca="1">+IF(AND(ISNUMBER(OFFSET('Sanitation Data'!$F$4,0,10*ROW('Sanitation Data'!F28))),'Data Summary'!CU34="Yes"),100-OFFSET('Sanitation Data'!$F$4,0,10*ROW('Sanitation Data'!F28)),NA())</f>
        <v>#N/A</v>
      </c>
      <c r="AG34" s="501" t="e">
        <f ca="1">+IF(AND(ISNUMBER(OFFSET('Sanitation Data'!$F$6,0,10*ROW('Sanitation Data'!F28))),'Data Summary'!CV34="Yes"),OFFSET('Sanitation Data'!$F$6,0,10*ROW('Sanitation Data'!F28)),NA())</f>
        <v>#N/A</v>
      </c>
      <c r="AH34" s="501" t="e">
        <f ca="1">+IF(AND(ISNUMBER(OFFSET('Sanitation Data'!$F$10,0,10*ROW('Sanitation Data'!F28))),'Data Summary'!CW34="Yes"),OFFSET('Sanitation Data'!$F$10,0,10*ROW('Sanitation Data'!F28)),NA())</f>
        <v>#N/A</v>
      </c>
      <c r="AI34" s="501" t="e">
        <f ca="1">+IF(AND(ISNUMBER(OFFSET('Sanitation Data'!$F$11,0,10*ROW('Sanitation Data'!F28))),'Data Summary'!CX34="Yes"),OFFSET('Sanitation Data'!$F$11,0,10*ROW('Sanitation Data'!F28)),NA())</f>
        <v>#N/A</v>
      </c>
      <c r="AJ34" s="501" t="e">
        <f ca="1">+IF(AND(ISNUMBER(OFFSET('Sanitation Data'!$F$12,0,10*ROW('Sanitation Data'!F28))),'Data Summary'!CY34="Yes"),OFFSET('Sanitation Data'!$F$12,0,10*ROW('Sanitation Data'!F28)),NA())</f>
        <v>#N/A</v>
      </c>
      <c r="AK34" s="501" t="e">
        <f ca="1">+IF(AND(ISNUMBER(OFFSET('Sanitation Data'!$G$4,0,10*ROW('Sanitation Data'!G28))),'Data Summary'!CZ34="Yes"),100-OFFSET('Sanitation Data'!$G$4,0,10*ROW('Sanitation Data'!G28)),NA())</f>
        <v>#N/A</v>
      </c>
      <c r="AL34" s="501" t="e">
        <f ca="1">+IF(AND(ISNUMBER(OFFSET('Sanitation Data'!$G$6,0,10*ROW('Sanitation Data'!G28))),'Data Summary'!DA34="Yes"),OFFSET('Sanitation Data'!$G$6,0,10*ROW('Sanitation Data'!G28)),NA())</f>
        <v>#N/A</v>
      </c>
      <c r="AM34" s="501" t="e">
        <f ca="1">+IF(AND(ISNUMBER(OFFSET('Sanitation Data'!$G$10,0,10*ROW('Sanitation Data'!G28))),'Data Summary'!DB34="Yes"),OFFSET('Sanitation Data'!$G$10,0,10*ROW('Sanitation Data'!G28)),NA())</f>
        <v>#N/A</v>
      </c>
      <c r="AN34" s="501" t="e">
        <f ca="1">+IF(AND(ISNUMBER(OFFSET('Sanitation Data'!$G$11,0,10*ROW('Sanitation Data'!G28))),'Data Summary'!DC34="Yes"),OFFSET('Sanitation Data'!$G$11,0,10*ROW('Sanitation Data'!G28)),NA())</f>
        <v>#N/A</v>
      </c>
      <c r="AO34" s="501" t="e">
        <f ca="1">+IF(AND(ISNUMBER(OFFSET('Sanitation Data'!$G$12,0,10*ROW('Sanitation Data'!G28))),'Data Summary'!DD34="Yes"),OFFSET('Sanitation Data'!$G$12,0,10*ROW('Sanitation Data'!G28)),NA())</f>
        <v>#N/A</v>
      </c>
      <c r="AP34" s="501" t="e">
        <f ca="1">+IF(AND(ISNUMBER(OFFSET('Sanitation Data'!$H$4,0,10*ROW('Sanitation Data'!H28))),'Data Summary'!DE34="Yes"),100-OFFSET('Sanitation Data'!$H$4,0,10*ROW('Sanitation Data'!H28)),NA())</f>
        <v>#N/A</v>
      </c>
      <c r="AQ34" s="501" t="e">
        <f ca="1">+IF(AND(ISNUMBER(OFFSET('Sanitation Data'!$H$6,0,10*ROW('Sanitation Data'!H28))),'Data Summary'!DF34="Yes"),OFFSET('Sanitation Data'!$H$6,0,10*ROW('Sanitation Data'!H28)),NA())</f>
        <v>#N/A</v>
      </c>
      <c r="AR34" s="501" t="e">
        <f ca="1">+IF(AND(ISNUMBER(OFFSET('Sanitation Data'!$H$10,0,10*ROW('Sanitation Data'!H28))),'Data Summary'!DG34="Yes"),OFFSET('Sanitation Data'!$H$10,0,10*ROW('Sanitation Data'!H28)),NA())</f>
        <v>#N/A</v>
      </c>
      <c r="AS34" s="501" t="e">
        <f ca="1">+IF(AND(ISNUMBER(OFFSET('Sanitation Data'!$H$11,0,10*ROW('Sanitation Data'!H28))),'Data Summary'!DH34="Yes"),OFFSET('Sanitation Data'!$H$11,0,10*ROW('Sanitation Data'!H28)),NA())</f>
        <v>#N/A</v>
      </c>
      <c r="AT34" s="501" t="e">
        <f ca="1">+IF(AND(ISNUMBER(OFFSET('Sanitation Data'!$H$12,0,10*ROW('Sanitation Data'!H28))),'Data Summary'!DI34="Yes"),OFFSET('Sanitation Data'!$H$12,0,10*ROW('Sanitation Data'!H28)),NA())</f>
        <v>#N/A</v>
      </c>
      <c r="AU34" s="501" t="e">
        <f ca="1">+IF(AND(ISNUMBER(OFFSET('Sanitation Data'!$I$4,0,10*ROW('Sanitation Data'!I28))),'Data Summary'!DJ34="Yes"),100-OFFSET('Sanitation Data'!$I$4,0,10*ROW('Sanitation Data'!I28)),NA())</f>
        <v>#N/A</v>
      </c>
      <c r="AV34" s="501" t="e">
        <f ca="1">+IF(AND(ISNUMBER(OFFSET('Sanitation Data'!$I$6,0,10*ROW('Sanitation Data'!I28))),'Data Summary'!DK34="Yes"),OFFSET('Sanitation Data'!$I$6,0,10*ROW('Sanitation Data'!I28)),NA())</f>
        <v>#N/A</v>
      </c>
      <c r="AW34" s="501" t="e">
        <f ca="1">+IF(AND(ISNUMBER(OFFSET('Sanitation Data'!$I$10,0,10*ROW('Sanitation Data'!I28))),'Data Summary'!DL34="Yes"),OFFSET('Sanitation Data'!$I$10,0,10*ROW('Sanitation Data'!I28)),NA())</f>
        <v>#N/A</v>
      </c>
      <c r="AX34" s="501" t="e">
        <f ca="1">+IF(AND(ISNUMBER(OFFSET('Sanitation Data'!$I$11,0,10*ROW('Sanitation Data'!I28))),'Data Summary'!DM34="Yes"),OFFSET('Sanitation Data'!$I$11,0,10*ROW('Sanitation Data'!I28)),NA())</f>
        <v>#N/A</v>
      </c>
      <c r="AY34" s="501" t="e">
        <f ca="1">+IF(AND(ISNUMBER(OFFSET('Sanitation Data'!$I$12,0,10*ROW('Sanitation Data'!I28))),'Data Summary'!DN34="Yes"),OFFSET('Sanitation Data'!$I$12,0,10*ROW('Sanitation Data'!I28)),NA())</f>
        <v>#N/A</v>
      </c>
      <c r="AZ34" s="502" t="e">
        <f ca="1">+IF(AND(ISNUMBER(OFFSET('Hygiene Data'!$D$5,0,10*ROW('Hygiene Data'!D28))),'Data Summary'!DO34="Yes"),OFFSET('Hygiene Data'!$D$5,0,10*ROW('Hygiene Data'!D28)),NA())</f>
        <v>#N/A</v>
      </c>
      <c r="BA34" s="502" t="e">
        <f ca="1">+IF(AND(ISNUMBER(OFFSET('Hygiene Data'!$D$7,0,10*ROW('Hygiene Data'!D28))),'Data Summary'!DP34="Yes"),OFFSET('Hygiene Data'!$D$7,0,10*ROW('Hygiene Data'!D28)),NA())</f>
        <v>#N/A</v>
      </c>
      <c r="BB34" s="502" t="e">
        <f ca="1">+IF(AND(ISNUMBER(OFFSET('Hygiene Data'!$D$9,0,10*ROW('Hygiene Data'!D28))),'Data Summary'!DQ34="Yes"),OFFSET('Hygiene Data'!$D$9,0,10*ROW('Hygiene Data'!D28)),NA())</f>
        <v>#N/A</v>
      </c>
      <c r="BC34" s="502" t="e">
        <f ca="1">+IF(AND(ISNUMBER(OFFSET('Hygiene Data'!$E$5,0,10*ROW('Hygiene Data'!E28))),'Data Summary'!DR34="Yes"),OFFSET('Hygiene Data'!$E$5,0,10*ROW('Hygiene Data'!E28)),NA())</f>
        <v>#N/A</v>
      </c>
      <c r="BD34" s="502" t="e">
        <f ca="1">+IF(AND(ISNUMBER(OFFSET('Hygiene Data'!$E$7,0,10*ROW('Hygiene Data'!E28))),'Data Summary'!DS34="Yes"),OFFSET('Hygiene Data'!$E$7,0,10*ROW('Hygiene Data'!E28)),NA())</f>
        <v>#N/A</v>
      </c>
      <c r="BE34" s="502" t="e">
        <f ca="1">+IF(AND(ISNUMBER(OFFSET('Hygiene Data'!$E$9,0,10*ROW('Hygiene Data'!E28))),'Data Summary'!DT34="Yes"),OFFSET('Hygiene Data'!$E$9,0,10*ROW('Hygiene Data'!E28)),NA())</f>
        <v>#N/A</v>
      </c>
      <c r="BF34" s="502" t="e">
        <f ca="1">+IF(AND(ISNUMBER(OFFSET('Hygiene Data'!$F$5,0,10*ROW('Hygiene Data'!F28))),'Data Summary'!DU34="Yes"),OFFSET('Hygiene Data'!$F$5,0,10*ROW('Hygiene Data'!F28)),NA())</f>
        <v>#N/A</v>
      </c>
      <c r="BG34" s="502" t="e">
        <f ca="1">+IF(AND(ISNUMBER(OFFSET('Hygiene Data'!$F$7,0,10*ROW('Hygiene Data'!F28))),'Data Summary'!DV34="Yes"),OFFSET('Hygiene Data'!$F$7,0,10*ROW('Hygiene Data'!F28)),NA())</f>
        <v>#N/A</v>
      </c>
      <c r="BH34" s="502" t="e">
        <f ca="1">+IF(AND(ISNUMBER(OFFSET('Hygiene Data'!$F$9,0,10*ROW('Hygiene Data'!F28))),'Data Summary'!DW34="Yes"),OFFSET('Hygiene Data'!$F$9,0,10*ROW('Hygiene Data'!F28)),NA())</f>
        <v>#N/A</v>
      </c>
      <c r="BI34" s="502" t="e">
        <f ca="1">+IF(AND(ISNUMBER(OFFSET('Hygiene Data'!$G$5,0,10*ROW('Hygiene Data'!G28))),'Data Summary'!DX34="Yes"),OFFSET('Hygiene Data'!$G$5,0,10*ROW('Hygiene Data'!G28)),NA())</f>
        <v>#N/A</v>
      </c>
      <c r="BJ34" s="502" t="e">
        <f ca="1">+IF(AND(ISNUMBER(OFFSET('Hygiene Data'!$G$7,0,10*ROW('Hygiene Data'!G28))),'Data Summary'!DY34="Yes"),OFFSET('Hygiene Data'!$G$7,0,10*ROW('Hygiene Data'!G28)),NA())</f>
        <v>#N/A</v>
      </c>
      <c r="BK34" s="502" t="e">
        <f ca="1">+IF(AND(ISNUMBER(OFFSET('Hygiene Data'!$G$9,0,10*ROW('Hygiene Data'!G28))),'Data Summary'!DZ34="Yes"),OFFSET('Hygiene Data'!$G$9,0,10*ROW('Hygiene Data'!G28)),NA())</f>
        <v>#N/A</v>
      </c>
      <c r="BL34" s="502" t="e">
        <f ca="1">+IF(AND(ISNUMBER(OFFSET('Hygiene Data'!$H$5,0,10*ROW('Hygiene Data'!H28))),'Data Summary'!EA34="Yes"),OFFSET('Hygiene Data'!$H$5,0,10*ROW('Hygiene Data'!H28)),NA())</f>
        <v>#N/A</v>
      </c>
      <c r="BM34" s="502" t="e">
        <f ca="1">+IF(AND(ISNUMBER(OFFSET('Hygiene Data'!$H$7,0,10*ROW('Hygiene Data'!H28))),'Data Summary'!EB34="Yes"),OFFSET('Hygiene Data'!$H$7,0,10*ROW('Hygiene Data'!H28)),NA())</f>
        <v>#N/A</v>
      </c>
      <c r="BN34" s="502" t="e">
        <f ca="1">+IF(AND(ISNUMBER(OFFSET('Hygiene Data'!$H$9,0,10*ROW('Hygiene Data'!H28))),'Data Summary'!EC34="Yes"),OFFSET('Hygiene Data'!$H$9,0,10*ROW('Hygiene Data'!H28)),NA())</f>
        <v>#N/A</v>
      </c>
      <c r="BO34" s="502" t="e">
        <f ca="1">+IF(AND(ISNUMBER(OFFSET('Hygiene Data'!$I$5,0,10*ROW('Hygiene Data'!I28))),'Data Summary'!ED34="Yes"),OFFSET('Hygiene Data'!$I$5,0,10*ROW('Hygiene Data'!I28)),NA())</f>
        <v>#N/A</v>
      </c>
      <c r="BP34" s="502" t="e">
        <f ca="1">+IF(AND(ISNUMBER(OFFSET('Hygiene Data'!$I$7,0,10*ROW('Hygiene Data'!I28))),'Data Summary'!EE34="Yes"),OFFSET('Hygiene Data'!$I$7,0,10*ROW('Hygiene Data'!I28)),NA())</f>
        <v>#N/A</v>
      </c>
      <c r="BQ34" s="502" t="e">
        <f ca="1">+IF(AND(ISNUMBER(OFFSET('Hygiene Data'!$I$9,0,10*ROW('Hygiene Data'!I28))),'Data Summary'!EF34="Yes"),OFFSET('Hygiene Data'!$I$9,0,10*ROW('Hygiene Data'!I28)),NA())</f>
        <v>#N/A</v>
      </c>
    </row>
    <row r="35" spans="1:69" x14ac:dyDescent="0.25">
      <c r="A35" s="498" t="e">
        <f ca="1">+RIGHT('Data Summary'!A35,LEN('Data Summary'!A35)-9)</f>
        <v>#VALUE!</v>
      </c>
      <c r="B35" s="472" t="str">
        <f ca="1">+IF(ISTEXT('Data Summary'!B35),'Data Summary'!B35,"")</f>
        <v/>
      </c>
      <c r="C35" s="499" t="e">
        <f ca="1">+VALUE('Data Summary'!C35)</f>
        <v>#VALUE!</v>
      </c>
      <c r="D35" s="500" t="e">
        <f ca="1">+IF(AND(ISNUMBER(OFFSET('Water Data'!$D$4,0,10*ROW('Water Data'!D29))),'Data Summary'!BS35="Yes"),100-OFFSET('Water Data'!$D$4,0,10*ROW('Water Data'!D29)),NA())</f>
        <v>#N/A</v>
      </c>
      <c r="E35" s="500" t="e">
        <f ca="1">+IF(AND(ISNUMBER(OFFSET('Water Data'!$D$6,0,10*ROW('Water Data'!D29))),'Data Summary'!BT35="Yes"),OFFSET('Water Data'!$D$6,0,10*ROW('Water Data'!D29)),NA())</f>
        <v>#N/A</v>
      </c>
      <c r="F35" s="500" t="e">
        <f ca="1">+IF(AND(ISNUMBER(OFFSET('Water Data'!$D$9,0,10*ROW('Water Data'!D29))),'Data Summary'!BU35="Yes"),OFFSET('Water Data'!$D$9,0,10*ROW('Water Data'!D29)),NA())</f>
        <v>#N/A</v>
      </c>
      <c r="G35" s="500" t="e">
        <f ca="1">+IF(AND(ISNUMBER(OFFSET('Water Data'!$E$4,0,10*ROW('Water Data'!E29))),'Data Summary'!BV35="Yes"),100-OFFSET('Water Data'!$E$4,0,10*ROW('Water Data'!E29)),NA())</f>
        <v>#N/A</v>
      </c>
      <c r="H35" s="500" t="e">
        <f ca="1">+IF(AND(ISNUMBER(OFFSET('Water Data'!$E$6,0,10*ROW('Water Data'!E29))),'Data Summary'!BW35="Yes"),OFFSET('Water Data'!$E$6,0,10*ROW('Water Data'!E29)),NA())</f>
        <v>#N/A</v>
      </c>
      <c r="I35" s="500" t="e">
        <f ca="1">+IF(AND(ISNUMBER(OFFSET('Water Data'!$E$9,0,10*ROW('Water Data'!E29))),'Data Summary'!BX35="Yes"),OFFSET('Water Data'!$E$9,0,10*ROW('Water Data'!E29)),NA())</f>
        <v>#N/A</v>
      </c>
      <c r="J35" s="500" t="e">
        <f ca="1">+IF(AND(ISNUMBER(OFFSET('Water Data'!$F$4,0,10*ROW('Water Data'!F29))),'Data Summary'!BY35="Yes"),100-OFFSET('Water Data'!$F$4,0,10*ROW('Water Data'!F29)),NA())</f>
        <v>#N/A</v>
      </c>
      <c r="K35" s="500" t="e">
        <f ca="1">+IF(AND(ISNUMBER(OFFSET('Water Data'!$F$6,0,10*ROW('Water Data'!F29))),'Data Summary'!BZ35="Yes"),OFFSET('Water Data'!$F$6,0,10*ROW('Water Data'!F29)),NA())</f>
        <v>#N/A</v>
      </c>
      <c r="L35" s="500" t="e">
        <f ca="1">+IF(AND(ISNUMBER(OFFSET('Water Data'!$F$9,0,10*ROW('Water Data'!F29))),'Data Summary'!CA35="Yes"),OFFSET('Water Data'!$F$9,0,10*ROW('Water Data'!F29)),NA())</f>
        <v>#N/A</v>
      </c>
      <c r="M35" s="500" t="e">
        <f ca="1">+IF(AND(ISNUMBER(OFFSET('Water Data'!$G$4,0,10*ROW('Water Data'!G29))),'Data Summary'!CB35="Yes"),100-OFFSET('Water Data'!$G$4,0,10*ROW('Water Data'!G29)),NA())</f>
        <v>#N/A</v>
      </c>
      <c r="N35" s="500" t="e">
        <f ca="1">+IF(AND(ISNUMBER(OFFSET('Water Data'!$G$6,0,10*ROW('Water Data'!G29))),'Data Summary'!CC35="Yes"),OFFSET('Water Data'!$G$6,0,10*ROW('Water Data'!G29)),NA())</f>
        <v>#N/A</v>
      </c>
      <c r="O35" s="500" t="e">
        <f ca="1">+IF(AND(ISNUMBER(OFFSET('Water Data'!$G$9,0,10*ROW('Water Data'!G29))),'Data Summary'!CD35="Yes"),OFFSET('Water Data'!$G$9,0,10*ROW('Water Data'!G29)),NA())</f>
        <v>#N/A</v>
      </c>
      <c r="P35" s="500" t="e">
        <f ca="1">+IF(AND(ISNUMBER(OFFSET('Water Data'!$H$4,0,10*ROW('Water Data'!H29))),'Data Summary'!CE35="Yes"),100-OFFSET('Water Data'!$H$4,0,10*ROW('Water Data'!H29)),NA())</f>
        <v>#N/A</v>
      </c>
      <c r="Q35" s="500" t="e">
        <f ca="1">+IF(AND(ISNUMBER(OFFSET('Water Data'!$H$6,0,10*ROW('Water Data'!H29))),'Data Summary'!CF35="Yes"),OFFSET('Water Data'!$H$6,0,10*ROW('Water Data'!H29)),NA())</f>
        <v>#N/A</v>
      </c>
      <c r="R35" s="500" t="e">
        <f ca="1">+IF(AND(ISNUMBER(OFFSET('Water Data'!$H$9,0,10*ROW('Water Data'!H29))),'Data Summary'!CG35="Yes"),OFFSET('Water Data'!$H$9,0,10*ROW('Water Data'!H29)),NA())</f>
        <v>#N/A</v>
      </c>
      <c r="S35" s="500" t="e">
        <f ca="1">+IF(AND(ISNUMBER(OFFSET('Water Data'!$I$4,0,10*ROW('Water Data'!I29))),'Data Summary'!CH35="Yes"),100-OFFSET('Water Data'!$I$4,0,10*ROW('Water Data'!I29)),NA())</f>
        <v>#N/A</v>
      </c>
      <c r="T35" s="500" t="e">
        <f ca="1">+IF(AND(ISNUMBER(OFFSET('Water Data'!$I$6,0,10*ROW('Water Data'!I29))),'Data Summary'!CI35="Yes"),OFFSET('Water Data'!$I$6,0,10*ROW('Water Data'!I29)),NA())</f>
        <v>#N/A</v>
      </c>
      <c r="U35" s="500" t="e">
        <f ca="1">+IF(AND(ISNUMBER(OFFSET('Water Data'!$I$9,0,10*ROW('Water Data'!I29))),'Data Summary'!CJ35="Yes"),OFFSET('Water Data'!$I$9,0,10*ROW('Water Data'!I29)),NA())</f>
        <v>#N/A</v>
      </c>
      <c r="V35" s="501" t="e">
        <f ca="1">+IF(AND(ISNUMBER(OFFSET('Sanitation Data'!$D$4,0,10*ROW('Sanitation Data'!D29))),'Data Summary'!CK35="Yes"),100-OFFSET('Sanitation Data'!$D$4,0,10*ROW('Sanitation Data'!D29)),NA())</f>
        <v>#N/A</v>
      </c>
      <c r="W35" s="501" t="e">
        <f ca="1">+IF(AND(ISNUMBER(OFFSET('Sanitation Data'!$D$6,0,10*ROW('Sanitation Data'!D29))),'Data Summary'!CL35="Yes"),OFFSET('Sanitation Data'!$D$6,0,10*ROW('Sanitation Data'!D29)),NA())</f>
        <v>#N/A</v>
      </c>
      <c r="X35" s="501" t="e">
        <f ca="1">+IF(AND(ISNUMBER(OFFSET('Sanitation Data'!$D$10,0,10*ROW('Sanitation Data'!D29))),'Data Summary'!CM35="Yes"),OFFSET('Sanitation Data'!$D$10,0,10*ROW('Sanitation Data'!D29)),NA())</f>
        <v>#N/A</v>
      </c>
      <c r="Y35" s="501" t="e">
        <f ca="1">+IF(AND(ISNUMBER(OFFSET('Sanitation Data'!$D$11,0,10*ROW('Sanitation Data'!D29))),'Data Summary'!CN35="Yes"),OFFSET('Sanitation Data'!$D$11,0,10*ROW('Sanitation Data'!D29)),NA())</f>
        <v>#N/A</v>
      </c>
      <c r="Z35" s="501" t="e">
        <f ca="1">+IF(AND(ISNUMBER(OFFSET('Sanitation Data'!$D$12,0,10*ROW('Sanitation Data'!D29))),'Data Summary'!CO35="Yes"),OFFSET('Sanitation Data'!$D$12,0,10*ROW('Sanitation Data'!D29)),NA())</f>
        <v>#N/A</v>
      </c>
      <c r="AA35" s="501" t="e">
        <f ca="1">+IF(AND(ISNUMBER(OFFSET('Sanitation Data'!$E$4,0,10*ROW('Sanitation Data'!E29))),'Data Summary'!CP35="Yes"),100-OFFSET('Sanitation Data'!$E$4,0,10*ROW('Sanitation Data'!E29)),NA())</f>
        <v>#N/A</v>
      </c>
      <c r="AB35" s="501" t="e">
        <f ca="1">+IF(AND(ISNUMBER(OFFSET('Sanitation Data'!$E$6,0,10*ROW('Sanitation Data'!E29))),'Data Summary'!CQ35="Yes"),OFFSET('Sanitation Data'!$E$6,0,10*ROW('Sanitation Data'!E29)),NA())</f>
        <v>#N/A</v>
      </c>
      <c r="AC35" s="501" t="e">
        <f ca="1">+IF(AND(ISNUMBER(OFFSET('Sanitation Data'!$E$10,0,10*ROW('Sanitation Data'!E29))),'Data Summary'!CR35="Yes"),OFFSET('Sanitation Data'!$E$10,0,10*ROW('Sanitation Data'!E29)),NA())</f>
        <v>#N/A</v>
      </c>
      <c r="AD35" s="501" t="e">
        <f ca="1">+IF(AND(ISNUMBER(OFFSET('Sanitation Data'!$E$11,0,10*ROW('Sanitation Data'!E29))),'Data Summary'!CS35="Yes"),OFFSET('Sanitation Data'!$E$11,0,10*ROW('Sanitation Data'!E29)),NA())</f>
        <v>#N/A</v>
      </c>
      <c r="AE35" s="501" t="e">
        <f ca="1">+IF(AND(ISNUMBER(OFFSET('Sanitation Data'!$E$12,0,10*ROW('Sanitation Data'!E29))),'Data Summary'!CT35="Yes"),OFFSET('Sanitation Data'!$E$12,0,10*ROW('Sanitation Data'!E29)),NA())</f>
        <v>#N/A</v>
      </c>
      <c r="AF35" s="501" t="e">
        <f ca="1">+IF(AND(ISNUMBER(OFFSET('Sanitation Data'!$F$4,0,10*ROW('Sanitation Data'!F29))),'Data Summary'!CU35="Yes"),100-OFFSET('Sanitation Data'!$F$4,0,10*ROW('Sanitation Data'!F29)),NA())</f>
        <v>#N/A</v>
      </c>
      <c r="AG35" s="501" t="e">
        <f ca="1">+IF(AND(ISNUMBER(OFFSET('Sanitation Data'!$F$6,0,10*ROW('Sanitation Data'!F29))),'Data Summary'!CV35="Yes"),OFFSET('Sanitation Data'!$F$6,0,10*ROW('Sanitation Data'!F29)),NA())</f>
        <v>#N/A</v>
      </c>
      <c r="AH35" s="501" t="e">
        <f ca="1">+IF(AND(ISNUMBER(OFFSET('Sanitation Data'!$F$10,0,10*ROW('Sanitation Data'!F29))),'Data Summary'!CW35="Yes"),OFFSET('Sanitation Data'!$F$10,0,10*ROW('Sanitation Data'!F29)),NA())</f>
        <v>#N/A</v>
      </c>
      <c r="AI35" s="501" t="e">
        <f ca="1">+IF(AND(ISNUMBER(OFFSET('Sanitation Data'!$F$11,0,10*ROW('Sanitation Data'!F29))),'Data Summary'!CX35="Yes"),OFFSET('Sanitation Data'!$F$11,0,10*ROW('Sanitation Data'!F29)),NA())</f>
        <v>#N/A</v>
      </c>
      <c r="AJ35" s="501" t="e">
        <f ca="1">+IF(AND(ISNUMBER(OFFSET('Sanitation Data'!$F$12,0,10*ROW('Sanitation Data'!F29))),'Data Summary'!CY35="Yes"),OFFSET('Sanitation Data'!$F$12,0,10*ROW('Sanitation Data'!F29)),NA())</f>
        <v>#N/A</v>
      </c>
      <c r="AK35" s="501" t="e">
        <f ca="1">+IF(AND(ISNUMBER(OFFSET('Sanitation Data'!$G$4,0,10*ROW('Sanitation Data'!G29))),'Data Summary'!CZ35="Yes"),100-OFFSET('Sanitation Data'!$G$4,0,10*ROW('Sanitation Data'!G29)),NA())</f>
        <v>#N/A</v>
      </c>
      <c r="AL35" s="501" t="e">
        <f ca="1">+IF(AND(ISNUMBER(OFFSET('Sanitation Data'!$G$6,0,10*ROW('Sanitation Data'!G29))),'Data Summary'!DA35="Yes"),OFFSET('Sanitation Data'!$G$6,0,10*ROW('Sanitation Data'!G29)),NA())</f>
        <v>#N/A</v>
      </c>
      <c r="AM35" s="501" t="e">
        <f ca="1">+IF(AND(ISNUMBER(OFFSET('Sanitation Data'!$G$10,0,10*ROW('Sanitation Data'!G29))),'Data Summary'!DB35="Yes"),OFFSET('Sanitation Data'!$G$10,0,10*ROW('Sanitation Data'!G29)),NA())</f>
        <v>#N/A</v>
      </c>
      <c r="AN35" s="501" t="e">
        <f ca="1">+IF(AND(ISNUMBER(OFFSET('Sanitation Data'!$G$11,0,10*ROW('Sanitation Data'!G29))),'Data Summary'!DC35="Yes"),OFFSET('Sanitation Data'!$G$11,0,10*ROW('Sanitation Data'!G29)),NA())</f>
        <v>#N/A</v>
      </c>
      <c r="AO35" s="501" t="e">
        <f ca="1">+IF(AND(ISNUMBER(OFFSET('Sanitation Data'!$G$12,0,10*ROW('Sanitation Data'!G29))),'Data Summary'!DD35="Yes"),OFFSET('Sanitation Data'!$G$12,0,10*ROW('Sanitation Data'!G29)),NA())</f>
        <v>#N/A</v>
      </c>
      <c r="AP35" s="501" t="e">
        <f ca="1">+IF(AND(ISNUMBER(OFFSET('Sanitation Data'!$H$4,0,10*ROW('Sanitation Data'!H29))),'Data Summary'!DE35="Yes"),100-OFFSET('Sanitation Data'!$H$4,0,10*ROW('Sanitation Data'!H29)),NA())</f>
        <v>#N/A</v>
      </c>
      <c r="AQ35" s="501" t="e">
        <f ca="1">+IF(AND(ISNUMBER(OFFSET('Sanitation Data'!$H$6,0,10*ROW('Sanitation Data'!H29))),'Data Summary'!DF35="Yes"),OFFSET('Sanitation Data'!$H$6,0,10*ROW('Sanitation Data'!H29)),NA())</f>
        <v>#N/A</v>
      </c>
      <c r="AR35" s="501" t="e">
        <f ca="1">+IF(AND(ISNUMBER(OFFSET('Sanitation Data'!$H$10,0,10*ROW('Sanitation Data'!H29))),'Data Summary'!DG35="Yes"),OFFSET('Sanitation Data'!$H$10,0,10*ROW('Sanitation Data'!H29)),NA())</f>
        <v>#N/A</v>
      </c>
      <c r="AS35" s="501" t="e">
        <f ca="1">+IF(AND(ISNUMBER(OFFSET('Sanitation Data'!$H$11,0,10*ROW('Sanitation Data'!H29))),'Data Summary'!DH35="Yes"),OFFSET('Sanitation Data'!$H$11,0,10*ROW('Sanitation Data'!H29)),NA())</f>
        <v>#N/A</v>
      </c>
      <c r="AT35" s="501" t="e">
        <f ca="1">+IF(AND(ISNUMBER(OFFSET('Sanitation Data'!$H$12,0,10*ROW('Sanitation Data'!H29))),'Data Summary'!DI35="Yes"),OFFSET('Sanitation Data'!$H$12,0,10*ROW('Sanitation Data'!H29)),NA())</f>
        <v>#N/A</v>
      </c>
      <c r="AU35" s="501" t="e">
        <f ca="1">+IF(AND(ISNUMBER(OFFSET('Sanitation Data'!$I$4,0,10*ROW('Sanitation Data'!I29))),'Data Summary'!DJ35="Yes"),100-OFFSET('Sanitation Data'!$I$4,0,10*ROW('Sanitation Data'!I29)),NA())</f>
        <v>#N/A</v>
      </c>
      <c r="AV35" s="501" t="e">
        <f ca="1">+IF(AND(ISNUMBER(OFFSET('Sanitation Data'!$I$6,0,10*ROW('Sanitation Data'!I29))),'Data Summary'!DK35="Yes"),OFFSET('Sanitation Data'!$I$6,0,10*ROW('Sanitation Data'!I29)),NA())</f>
        <v>#N/A</v>
      </c>
      <c r="AW35" s="501" t="e">
        <f ca="1">+IF(AND(ISNUMBER(OFFSET('Sanitation Data'!$I$10,0,10*ROW('Sanitation Data'!I29))),'Data Summary'!DL35="Yes"),OFFSET('Sanitation Data'!$I$10,0,10*ROW('Sanitation Data'!I29)),NA())</f>
        <v>#N/A</v>
      </c>
      <c r="AX35" s="501" t="e">
        <f ca="1">+IF(AND(ISNUMBER(OFFSET('Sanitation Data'!$I$11,0,10*ROW('Sanitation Data'!I29))),'Data Summary'!DM35="Yes"),OFFSET('Sanitation Data'!$I$11,0,10*ROW('Sanitation Data'!I29)),NA())</f>
        <v>#N/A</v>
      </c>
      <c r="AY35" s="501" t="e">
        <f ca="1">+IF(AND(ISNUMBER(OFFSET('Sanitation Data'!$I$12,0,10*ROW('Sanitation Data'!I29))),'Data Summary'!DN35="Yes"),OFFSET('Sanitation Data'!$I$12,0,10*ROW('Sanitation Data'!I29)),NA())</f>
        <v>#N/A</v>
      </c>
      <c r="AZ35" s="502" t="e">
        <f ca="1">+IF(AND(ISNUMBER(OFFSET('Hygiene Data'!$D$5,0,10*ROW('Hygiene Data'!D29))),'Data Summary'!DO35="Yes"),OFFSET('Hygiene Data'!$D$5,0,10*ROW('Hygiene Data'!D29)),NA())</f>
        <v>#N/A</v>
      </c>
      <c r="BA35" s="502" t="e">
        <f ca="1">+IF(AND(ISNUMBER(OFFSET('Hygiene Data'!$D$7,0,10*ROW('Hygiene Data'!D29))),'Data Summary'!DP35="Yes"),OFFSET('Hygiene Data'!$D$7,0,10*ROW('Hygiene Data'!D29)),NA())</f>
        <v>#N/A</v>
      </c>
      <c r="BB35" s="502" t="e">
        <f ca="1">+IF(AND(ISNUMBER(OFFSET('Hygiene Data'!$D$9,0,10*ROW('Hygiene Data'!D29))),'Data Summary'!DQ35="Yes"),OFFSET('Hygiene Data'!$D$9,0,10*ROW('Hygiene Data'!D29)),NA())</f>
        <v>#N/A</v>
      </c>
      <c r="BC35" s="502" t="e">
        <f ca="1">+IF(AND(ISNUMBER(OFFSET('Hygiene Data'!$E$5,0,10*ROW('Hygiene Data'!E29))),'Data Summary'!DR35="Yes"),OFFSET('Hygiene Data'!$E$5,0,10*ROW('Hygiene Data'!E29)),NA())</f>
        <v>#N/A</v>
      </c>
      <c r="BD35" s="502" t="e">
        <f ca="1">+IF(AND(ISNUMBER(OFFSET('Hygiene Data'!$E$7,0,10*ROW('Hygiene Data'!E29))),'Data Summary'!DS35="Yes"),OFFSET('Hygiene Data'!$E$7,0,10*ROW('Hygiene Data'!E29)),NA())</f>
        <v>#N/A</v>
      </c>
      <c r="BE35" s="502" t="e">
        <f ca="1">+IF(AND(ISNUMBER(OFFSET('Hygiene Data'!$E$9,0,10*ROW('Hygiene Data'!E29))),'Data Summary'!DT35="Yes"),OFFSET('Hygiene Data'!$E$9,0,10*ROW('Hygiene Data'!E29)),NA())</f>
        <v>#N/A</v>
      </c>
      <c r="BF35" s="502" t="e">
        <f ca="1">+IF(AND(ISNUMBER(OFFSET('Hygiene Data'!$F$5,0,10*ROW('Hygiene Data'!F29))),'Data Summary'!DU35="Yes"),OFFSET('Hygiene Data'!$F$5,0,10*ROW('Hygiene Data'!F29)),NA())</f>
        <v>#N/A</v>
      </c>
      <c r="BG35" s="502" t="e">
        <f ca="1">+IF(AND(ISNUMBER(OFFSET('Hygiene Data'!$F$7,0,10*ROW('Hygiene Data'!F29))),'Data Summary'!DV35="Yes"),OFFSET('Hygiene Data'!$F$7,0,10*ROW('Hygiene Data'!F29)),NA())</f>
        <v>#N/A</v>
      </c>
      <c r="BH35" s="502" t="e">
        <f ca="1">+IF(AND(ISNUMBER(OFFSET('Hygiene Data'!$F$9,0,10*ROW('Hygiene Data'!F29))),'Data Summary'!DW35="Yes"),OFFSET('Hygiene Data'!$F$9,0,10*ROW('Hygiene Data'!F29)),NA())</f>
        <v>#N/A</v>
      </c>
      <c r="BI35" s="502" t="e">
        <f ca="1">+IF(AND(ISNUMBER(OFFSET('Hygiene Data'!$G$5,0,10*ROW('Hygiene Data'!G29))),'Data Summary'!DX35="Yes"),OFFSET('Hygiene Data'!$G$5,0,10*ROW('Hygiene Data'!G29)),NA())</f>
        <v>#N/A</v>
      </c>
      <c r="BJ35" s="502" t="e">
        <f ca="1">+IF(AND(ISNUMBER(OFFSET('Hygiene Data'!$G$7,0,10*ROW('Hygiene Data'!G29))),'Data Summary'!DY35="Yes"),OFFSET('Hygiene Data'!$G$7,0,10*ROW('Hygiene Data'!G29)),NA())</f>
        <v>#N/A</v>
      </c>
      <c r="BK35" s="502" t="e">
        <f ca="1">+IF(AND(ISNUMBER(OFFSET('Hygiene Data'!$G$9,0,10*ROW('Hygiene Data'!G29))),'Data Summary'!DZ35="Yes"),OFFSET('Hygiene Data'!$G$9,0,10*ROW('Hygiene Data'!G29)),NA())</f>
        <v>#N/A</v>
      </c>
      <c r="BL35" s="502" t="e">
        <f ca="1">+IF(AND(ISNUMBER(OFFSET('Hygiene Data'!$H$5,0,10*ROW('Hygiene Data'!H29))),'Data Summary'!EA35="Yes"),OFFSET('Hygiene Data'!$H$5,0,10*ROW('Hygiene Data'!H29)),NA())</f>
        <v>#N/A</v>
      </c>
      <c r="BM35" s="502" t="e">
        <f ca="1">+IF(AND(ISNUMBER(OFFSET('Hygiene Data'!$H$7,0,10*ROW('Hygiene Data'!H29))),'Data Summary'!EB35="Yes"),OFFSET('Hygiene Data'!$H$7,0,10*ROW('Hygiene Data'!H29)),NA())</f>
        <v>#N/A</v>
      </c>
      <c r="BN35" s="502" t="e">
        <f ca="1">+IF(AND(ISNUMBER(OFFSET('Hygiene Data'!$H$9,0,10*ROW('Hygiene Data'!H29))),'Data Summary'!EC35="Yes"),OFFSET('Hygiene Data'!$H$9,0,10*ROW('Hygiene Data'!H29)),NA())</f>
        <v>#N/A</v>
      </c>
      <c r="BO35" s="502" t="e">
        <f ca="1">+IF(AND(ISNUMBER(OFFSET('Hygiene Data'!$I$5,0,10*ROW('Hygiene Data'!I29))),'Data Summary'!ED35="Yes"),OFFSET('Hygiene Data'!$I$5,0,10*ROW('Hygiene Data'!I29)),NA())</f>
        <v>#N/A</v>
      </c>
      <c r="BP35" s="502" t="e">
        <f ca="1">+IF(AND(ISNUMBER(OFFSET('Hygiene Data'!$I$7,0,10*ROW('Hygiene Data'!I29))),'Data Summary'!EE35="Yes"),OFFSET('Hygiene Data'!$I$7,0,10*ROW('Hygiene Data'!I29)),NA())</f>
        <v>#N/A</v>
      </c>
      <c r="BQ35" s="502" t="e">
        <f ca="1">+IF(AND(ISNUMBER(OFFSET('Hygiene Data'!$I$9,0,10*ROW('Hygiene Data'!I29))),'Data Summary'!EF35="Yes"),OFFSET('Hygiene Data'!$I$9,0,10*ROW('Hygiene Data'!I29)),NA())</f>
        <v>#N/A</v>
      </c>
    </row>
    <row r="36" spans="1:69" x14ac:dyDescent="0.25">
      <c r="A36" s="498" t="e">
        <f ca="1">+RIGHT('Data Summary'!A36,LEN('Data Summary'!A36)-9)</f>
        <v>#VALUE!</v>
      </c>
      <c r="B36" s="472" t="str">
        <f ca="1">+IF(ISTEXT('Data Summary'!B36),'Data Summary'!B36,"")</f>
        <v/>
      </c>
      <c r="C36" s="499" t="e">
        <f ca="1">+VALUE('Data Summary'!C36)</f>
        <v>#VALUE!</v>
      </c>
      <c r="D36" s="500" t="e">
        <f ca="1">+IF(AND(ISNUMBER(OFFSET('Water Data'!$D$4,0,10*ROW('Water Data'!D30))),'Data Summary'!BS36="Yes"),100-OFFSET('Water Data'!$D$4,0,10*ROW('Water Data'!D30)),NA())</f>
        <v>#N/A</v>
      </c>
      <c r="E36" s="500" t="e">
        <f ca="1">+IF(AND(ISNUMBER(OFFSET('Water Data'!$D$6,0,10*ROW('Water Data'!D30))),'Data Summary'!BT36="Yes"),OFFSET('Water Data'!$D$6,0,10*ROW('Water Data'!D30)),NA())</f>
        <v>#N/A</v>
      </c>
      <c r="F36" s="500" t="e">
        <f ca="1">+IF(AND(ISNUMBER(OFFSET('Water Data'!$D$9,0,10*ROW('Water Data'!D30))),'Data Summary'!BU36="Yes"),OFFSET('Water Data'!$D$9,0,10*ROW('Water Data'!D30)),NA())</f>
        <v>#N/A</v>
      </c>
      <c r="G36" s="500" t="e">
        <f ca="1">+IF(AND(ISNUMBER(OFFSET('Water Data'!$E$4,0,10*ROW('Water Data'!E30))),'Data Summary'!BV36="Yes"),100-OFFSET('Water Data'!$E$4,0,10*ROW('Water Data'!E30)),NA())</f>
        <v>#N/A</v>
      </c>
      <c r="H36" s="500" t="e">
        <f ca="1">+IF(AND(ISNUMBER(OFFSET('Water Data'!$E$6,0,10*ROW('Water Data'!E30))),'Data Summary'!BW36="Yes"),OFFSET('Water Data'!$E$6,0,10*ROW('Water Data'!E30)),NA())</f>
        <v>#N/A</v>
      </c>
      <c r="I36" s="500" t="e">
        <f ca="1">+IF(AND(ISNUMBER(OFFSET('Water Data'!$E$9,0,10*ROW('Water Data'!E30))),'Data Summary'!BX36="Yes"),OFFSET('Water Data'!$E$9,0,10*ROW('Water Data'!E30)),NA())</f>
        <v>#N/A</v>
      </c>
      <c r="J36" s="500" t="e">
        <f ca="1">+IF(AND(ISNUMBER(OFFSET('Water Data'!$F$4,0,10*ROW('Water Data'!F30))),'Data Summary'!BY36="Yes"),100-OFFSET('Water Data'!$F$4,0,10*ROW('Water Data'!F30)),NA())</f>
        <v>#N/A</v>
      </c>
      <c r="K36" s="500" t="e">
        <f ca="1">+IF(AND(ISNUMBER(OFFSET('Water Data'!$F$6,0,10*ROW('Water Data'!F30))),'Data Summary'!BZ36="Yes"),OFFSET('Water Data'!$F$6,0,10*ROW('Water Data'!F30)),NA())</f>
        <v>#N/A</v>
      </c>
      <c r="L36" s="500" t="e">
        <f ca="1">+IF(AND(ISNUMBER(OFFSET('Water Data'!$F$9,0,10*ROW('Water Data'!F30))),'Data Summary'!CA36="Yes"),OFFSET('Water Data'!$F$9,0,10*ROW('Water Data'!F30)),NA())</f>
        <v>#N/A</v>
      </c>
      <c r="M36" s="500" t="e">
        <f ca="1">+IF(AND(ISNUMBER(OFFSET('Water Data'!$G$4,0,10*ROW('Water Data'!G30))),'Data Summary'!CB36="Yes"),100-OFFSET('Water Data'!$G$4,0,10*ROW('Water Data'!G30)),NA())</f>
        <v>#N/A</v>
      </c>
      <c r="N36" s="500" t="e">
        <f ca="1">+IF(AND(ISNUMBER(OFFSET('Water Data'!$G$6,0,10*ROW('Water Data'!G30))),'Data Summary'!CC36="Yes"),OFFSET('Water Data'!$G$6,0,10*ROW('Water Data'!G30)),NA())</f>
        <v>#N/A</v>
      </c>
      <c r="O36" s="500" t="e">
        <f ca="1">+IF(AND(ISNUMBER(OFFSET('Water Data'!$G$9,0,10*ROW('Water Data'!G30))),'Data Summary'!CD36="Yes"),OFFSET('Water Data'!$G$9,0,10*ROW('Water Data'!G30)),NA())</f>
        <v>#N/A</v>
      </c>
      <c r="P36" s="500" t="e">
        <f ca="1">+IF(AND(ISNUMBER(OFFSET('Water Data'!$H$4,0,10*ROW('Water Data'!H30))),'Data Summary'!CE36="Yes"),100-OFFSET('Water Data'!$H$4,0,10*ROW('Water Data'!H30)),NA())</f>
        <v>#N/A</v>
      </c>
      <c r="Q36" s="500" t="e">
        <f ca="1">+IF(AND(ISNUMBER(OFFSET('Water Data'!$H$6,0,10*ROW('Water Data'!H30))),'Data Summary'!CF36="Yes"),OFFSET('Water Data'!$H$6,0,10*ROW('Water Data'!H30)),NA())</f>
        <v>#N/A</v>
      </c>
      <c r="R36" s="500" t="e">
        <f ca="1">+IF(AND(ISNUMBER(OFFSET('Water Data'!$H$9,0,10*ROW('Water Data'!H30))),'Data Summary'!CG36="Yes"),OFFSET('Water Data'!$H$9,0,10*ROW('Water Data'!H30)),NA())</f>
        <v>#N/A</v>
      </c>
      <c r="S36" s="500" t="e">
        <f ca="1">+IF(AND(ISNUMBER(OFFSET('Water Data'!$I$4,0,10*ROW('Water Data'!I30))),'Data Summary'!CH36="Yes"),100-OFFSET('Water Data'!$I$4,0,10*ROW('Water Data'!I30)),NA())</f>
        <v>#N/A</v>
      </c>
      <c r="T36" s="500" t="e">
        <f ca="1">+IF(AND(ISNUMBER(OFFSET('Water Data'!$I$6,0,10*ROW('Water Data'!I30))),'Data Summary'!CI36="Yes"),OFFSET('Water Data'!$I$6,0,10*ROW('Water Data'!I30)),NA())</f>
        <v>#N/A</v>
      </c>
      <c r="U36" s="500" t="e">
        <f ca="1">+IF(AND(ISNUMBER(OFFSET('Water Data'!$I$9,0,10*ROW('Water Data'!I30))),'Data Summary'!CJ36="Yes"),OFFSET('Water Data'!$I$9,0,10*ROW('Water Data'!I30)),NA())</f>
        <v>#N/A</v>
      </c>
      <c r="V36" s="501" t="e">
        <f ca="1">+IF(AND(ISNUMBER(OFFSET('Sanitation Data'!$D$4,0,10*ROW('Sanitation Data'!D30))),'Data Summary'!CK36="Yes"),100-OFFSET('Sanitation Data'!$D$4,0,10*ROW('Sanitation Data'!D30)),NA())</f>
        <v>#N/A</v>
      </c>
      <c r="W36" s="501" t="e">
        <f ca="1">+IF(AND(ISNUMBER(OFFSET('Sanitation Data'!$D$6,0,10*ROW('Sanitation Data'!D30))),'Data Summary'!CL36="Yes"),OFFSET('Sanitation Data'!$D$6,0,10*ROW('Sanitation Data'!D30)),NA())</f>
        <v>#N/A</v>
      </c>
      <c r="X36" s="501" t="e">
        <f ca="1">+IF(AND(ISNUMBER(OFFSET('Sanitation Data'!$D$10,0,10*ROW('Sanitation Data'!D30))),'Data Summary'!CM36="Yes"),OFFSET('Sanitation Data'!$D$10,0,10*ROW('Sanitation Data'!D30)),NA())</f>
        <v>#N/A</v>
      </c>
      <c r="Y36" s="501" t="e">
        <f ca="1">+IF(AND(ISNUMBER(OFFSET('Sanitation Data'!$D$11,0,10*ROW('Sanitation Data'!D30))),'Data Summary'!CN36="Yes"),OFFSET('Sanitation Data'!$D$11,0,10*ROW('Sanitation Data'!D30)),NA())</f>
        <v>#N/A</v>
      </c>
      <c r="Z36" s="501" t="e">
        <f ca="1">+IF(AND(ISNUMBER(OFFSET('Sanitation Data'!$D$12,0,10*ROW('Sanitation Data'!D30))),'Data Summary'!CO36="Yes"),OFFSET('Sanitation Data'!$D$12,0,10*ROW('Sanitation Data'!D30)),NA())</f>
        <v>#N/A</v>
      </c>
      <c r="AA36" s="501" t="e">
        <f ca="1">+IF(AND(ISNUMBER(OFFSET('Sanitation Data'!$E$4,0,10*ROW('Sanitation Data'!E30))),'Data Summary'!CP36="Yes"),100-OFFSET('Sanitation Data'!$E$4,0,10*ROW('Sanitation Data'!E30)),NA())</f>
        <v>#N/A</v>
      </c>
      <c r="AB36" s="501" t="e">
        <f ca="1">+IF(AND(ISNUMBER(OFFSET('Sanitation Data'!$E$6,0,10*ROW('Sanitation Data'!E30))),'Data Summary'!CQ36="Yes"),OFFSET('Sanitation Data'!$E$6,0,10*ROW('Sanitation Data'!E30)),NA())</f>
        <v>#N/A</v>
      </c>
      <c r="AC36" s="501" t="e">
        <f ca="1">+IF(AND(ISNUMBER(OFFSET('Sanitation Data'!$E$10,0,10*ROW('Sanitation Data'!E30))),'Data Summary'!CR36="Yes"),OFFSET('Sanitation Data'!$E$10,0,10*ROW('Sanitation Data'!E30)),NA())</f>
        <v>#N/A</v>
      </c>
      <c r="AD36" s="501" t="e">
        <f ca="1">+IF(AND(ISNUMBER(OFFSET('Sanitation Data'!$E$11,0,10*ROW('Sanitation Data'!E30))),'Data Summary'!CS36="Yes"),OFFSET('Sanitation Data'!$E$11,0,10*ROW('Sanitation Data'!E30)),NA())</f>
        <v>#N/A</v>
      </c>
      <c r="AE36" s="501" t="e">
        <f ca="1">+IF(AND(ISNUMBER(OFFSET('Sanitation Data'!$E$12,0,10*ROW('Sanitation Data'!E30))),'Data Summary'!CT36="Yes"),OFFSET('Sanitation Data'!$E$12,0,10*ROW('Sanitation Data'!E30)),NA())</f>
        <v>#N/A</v>
      </c>
      <c r="AF36" s="501" t="e">
        <f ca="1">+IF(AND(ISNUMBER(OFFSET('Sanitation Data'!$F$4,0,10*ROW('Sanitation Data'!F30))),'Data Summary'!CU36="Yes"),100-OFFSET('Sanitation Data'!$F$4,0,10*ROW('Sanitation Data'!F30)),NA())</f>
        <v>#N/A</v>
      </c>
      <c r="AG36" s="501" t="e">
        <f ca="1">+IF(AND(ISNUMBER(OFFSET('Sanitation Data'!$F$6,0,10*ROW('Sanitation Data'!F30))),'Data Summary'!CV36="Yes"),OFFSET('Sanitation Data'!$F$6,0,10*ROW('Sanitation Data'!F30)),NA())</f>
        <v>#N/A</v>
      </c>
      <c r="AH36" s="501" t="e">
        <f ca="1">+IF(AND(ISNUMBER(OFFSET('Sanitation Data'!$F$10,0,10*ROW('Sanitation Data'!F30))),'Data Summary'!CW36="Yes"),OFFSET('Sanitation Data'!$F$10,0,10*ROW('Sanitation Data'!F30)),NA())</f>
        <v>#N/A</v>
      </c>
      <c r="AI36" s="501" t="e">
        <f ca="1">+IF(AND(ISNUMBER(OFFSET('Sanitation Data'!$F$11,0,10*ROW('Sanitation Data'!F30))),'Data Summary'!CX36="Yes"),OFFSET('Sanitation Data'!$F$11,0,10*ROW('Sanitation Data'!F30)),NA())</f>
        <v>#N/A</v>
      </c>
      <c r="AJ36" s="501" t="e">
        <f ca="1">+IF(AND(ISNUMBER(OFFSET('Sanitation Data'!$F$12,0,10*ROW('Sanitation Data'!F30))),'Data Summary'!CY36="Yes"),OFFSET('Sanitation Data'!$F$12,0,10*ROW('Sanitation Data'!F30)),NA())</f>
        <v>#N/A</v>
      </c>
      <c r="AK36" s="501" t="e">
        <f ca="1">+IF(AND(ISNUMBER(OFFSET('Sanitation Data'!$G$4,0,10*ROW('Sanitation Data'!G30))),'Data Summary'!CZ36="Yes"),100-OFFSET('Sanitation Data'!$G$4,0,10*ROW('Sanitation Data'!G30)),NA())</f>
        <v>#N/A</v>
      </c>
      <c r="AL36" s="501" t="e">
        <f ca="1">+IF(AND(ISNUMBER(OFFSET('Sanitation Data'!$G$6,0,10*ROW('Sanitation Data'!G30))),'Data Summary'!DA36="Yes"),OFFSET('Sanitation Data'!$G$6,0,10*ROW('Sanitation Data'!G30)),NA())</f>
        <v>#N/A</v>
      </c>
      <c r="AM36" s="501" t="e">
        <f ca="1">+IF(AND(ISNUMBER(OFFSET('Sanitation Data'!$G$10,0,10*ROW('Sanitation Data'!G30))),'Data Summary'!DB36="Yes"),OFFSET('Sanitation Data'!$G$10,0,10*ROW('Sanitation Data'!G30)),NA())</f>
        <v>#N/A</v>
      </c>
      <c r="AN36" s="501" t="e">
        <f ca="1">+IF(AND(ISNUMBER(OFFSET('Sanitation Data'!$G$11,0,10*ROW('Sanitation Data'!G30))),'Data Summary'!DC36="Yes"),OFFSET('Sanitation Data'!$G$11,0,10*ROW('Sanitation Data'!G30)),NA())</f>
        <v>#N/A</v>
      </c>
      <c r="AO36" s="501" t="e">
        <f ca="1">+IF(AND(ISNUMBER(OFFSET('Sanitation Data'!$G$12,0,10*ROW('Sanitation Data'!G30))),'Data Summary'!DD36="Yes"),OFFSET('Sanitation Data'!$G$12,0,10*ROW('Sanitation Data'!G30)),NA())</f>
        <v>#N/A</v>
      </c>
      <c r="AP36" s="501" t="e">
        <f ca="1">+IF(AND(ISNUMBER(OFFSET('Sanitation Data'!$H$4,0,10*ROW('Sanitation Data'!H30))),'Data Summary'!DE36="Yes"),100-OFFSET('Sanitation Data'!$H$4,0,10*ROW('Sanitation Data'!H30)),NA())</f>
        <v>#N/A</v>
      </c>
      <c r="AQ36" s="501" t="e">
        <f ca="1">+IF(AND(ISNUMBER(OFFSET('Sanitation Data'!$H$6,0,10*ROW('Sanitation Data'!H30))),'Data Summary'!DF36="Yes"),OFFSET('Sanitation Data'!$H$6,0,10*ROW('Sanitation Data'!H30)),NA())</f>
        <v>#N/A</v>
      </c>
      <c r="AR36" s="501" t="e">
        <f ca="1">+IF(AND(ISNUMBER(OFFSET('Sanitation Data'!$H$10,0,10*ROW('Sanitation Data'!H30))),'Data Summary'!DG36="Yes"),OFFSET('Sanitation Data'!$H$10,0,10*ROW('Sanitation Data'!H30)),NA())</f>
        <v>#N/A</v>
      </c>
      <c r="AS36" s="501" t="e">
        <f ca="1">+IF(AND(ISNUMBER(OFFSET('Sanitation Data'!$H$11,0,10*ROW('Sanitation Data'!H30))),'Data Summary'!DH36="Yes"),OFFSET('Sanitation Data'!$H$11,0,10*ROW('Sanitation Data'!H30)),NA())</f>
        <v>#N/A</v>
      </c>
      <c r="AT36" s="501" t="e">
        <f ca="1">+IF(AND(ISNUMBER(OFFSET('Sanitation Data'!$H$12,0,10*ROW('Sanitation Data'!H30))),'Data Summary'!DI36="Yes"),OFFSET('Sanitation Data'!$H$12,0,10*ROW('Sanitation Data'!H30)),NA())</f>
        <v>#N/A</v>
      </c>
      <c r="AU36" s="501" t="e">
        <f ca="1">+IF(AND(ISNUMBER(OFFSET('Sanitation Data'!$I$4,0,10*ROW('Sanitation Data'!I30))),'Data Summary'!DJ36="Yes"),100-OFFSET('Sanitation Data'!$I$4,0,10*ROW('Sanitation Data'!I30)),NA())</f>
        <v>#N/A</v>
      </c>
      <c r="AV36" s="501" t="e">
        <f ca="1">+IF(AND(ISNUMBER(OFFSET('Sanitation Data'!$I$6,0,10*ROW('Sanitation Data'!I30))),'Data Summary'!DK36="Yes"),OFFSET('Sanitation Data'!$I$6,0,10*ROW('Sanitation Data'!I30)),NA())</f>
        <v>#N/A</v>
      </c>
      <c r="AW36" s="501" t="e">
        <f ca="1">+IF(AND(ISNUMBER(OFFSET('Sanitation Data'!$I$10,0,10*ROW('Sanitation Data'!I30))),'Data Summary'!DL36="Yes"),OFFSET('Sanitation Data'!$I$10,0,10*ROW('Sanitation Data'!I30)),NA())</f>
        <v>#N/A</v>
      </c>
      <c r="AX36" s="501" t="e">
        <f ca="1">+IF(AND(ISNUMBER(OFFSET('Sanitation Data'!$I$11,0,10*ROW('Sanitation Data'!I30))),'Data Summary'!DM36="Yes"),OFFSET('Sanitation Data'!$I$11,0,10*ROW('Sanitation Data'!I30)),NA())</f>
        <v>#N/A</v>
      </c>
      <c r="AY36" s="501" t="e">
        <f ca="1">+IF(AND(ISNUMBER(OFFSET('Sanitation Data'!$I$12,0,10*ROW('Sanitation Data'!I30))),'Data Summary'!DN36="Yes"),OFFSET('Sanitation Data'!$I$12,0,10*ROW('Sanitation Data'!I30)),NA())</f>
        <v>#N/A</v>
      </c>
      <c r="AZ36" s="502" t="e">
        <f ca="1">+IF(AND(ISNUMBER(OFFSET('Hygiene Data'!$D$5,0,10*ROW('Hygiene Data'!D30))),'Data Summary'!DO36="Yes"),OFFSET('Hygiene Data'!$D$5,0,10*ROW('Hygiene Data'!D30)),NA())</f>
        <v>#N/A</v>
      </c>
      <c r="BA36" s="502" t="e">
        <f ca="1">+IF(AND(ISNUMBER(OFFSET('Hygiene Data'!$D$7,0,10*ROW('Hygiene Data'!D30))),'Data Summary'!DP36="Yes"),OFFSET('Hygiene Data'!$D$7,0,10*ROW('Hygiene Data'!D30)),NA())</f>
        <v>#N/A</v>
      </c>
      <c r="BB36" s="502" t="e">
        <f ca="1">+IF(AND(ISNUMBER(OFFSET('Hygiene Data'!$D$9,0,10*ROW('Hygiene Data'!D30))),'Data Summary'!DQ36="Yes"),OFFSET('Hygiene Data'!$D$9,0,10*ROW('Hygiene Data'!D30)),NA())</f>
        <v>#N/A</v>
      </c>
      <c r="BC36" s="502" t="e">
        <f ca="1">+IF(AND(ISNUMBER(OFFSET('Hygiene Data'!$E$5,0,10*ROW('Hygiene Data'!E30))),'Data Summary'!DR36="Yes"),OFFSET('Hygiene Data'!$E$5,0,10*ROW('Hygiene Data'!E30)),NA())</f>
        <v>#N/A</v>
      </c>
      <c r="BD36" s="502" t="e">
        <f ca="1">+IF(AND(ISNUMBER(OFFSET('Hygiene Data'!$E$7,0,10*ROW('Hygiene Data'!E30))),'Data Summary'!DS36="Yes"),OFFSET('Hygiene Data'!$E$7,0,10*ROW('Hygiene Data'!E30)),NA())</f>
        <v>#N/A</v>
      </c>
      <c r="BE36" s="502" t="e">
        <f ca="1">+IF(AND(ISNUMBER(OFFSET('Hygiene Data'!$E$9,0,10*ROW('Hygiene Data'!E30))),'Data Summary'!DT36="Yes"),OFFSET('Hygiene Data'!$E$9,0,10*ROW('Hygiene Data'!E30)),NA())</f>
        <v>#N/A</v>
      </c>
      <c r="BF36" s="502" t="e">
        <f ca="1">+IF(AND(ISNUMBER(OFFSET('Hygiene Data'!$F$5,0,10*ROW('Hygiene Data'!F30))),'Data Summary'!DU36="Yes"),OFFSET('Hygiene Data'!$F$5,0,10*ROW('Hygiene Data'!F30)),NA())</f>
        <v>#N/A</v>
      </c>
      <c r="BG36" s="502" t="e">
        <f ca="1">+IF(AND(ISNUMBER(OFFSET('Hygiene Data'!$F$7,0,10*ROW('Hygiene Data'!F30))),'Data Summary'!DV36="Yes"),OFFSET('Hygiene Data'!$F$7,0,10*ROW('Hygiene Data'!F30)),NA())</f>
        <v>#N/A</v>
      </c>
      <c r="BH36" s="502" t="e">
        <f ca="1">+IF(AND(ISNUMBER(OFFSET('Hygiene Data'!$F$9,0,10*ROW('Hygiene Data'!F30))),'Data Summary'!DW36="Yes"),OFFSET('Hygiene Data'!$F$9,0,10*ROW('Hygiene Data'!F30)),NA())</f>
        <v>#N/A</v>
      </c>
      <c r="BI36" s="502" t="e">
        <f ca="1">+IF(AND(ISNUMBER(OFFSET('Hygiene Data'!$G$5,0,10*ROW('Hygiene Data'!G30))),'Data Summary'!DX36="Yes"),OFFSET('Hygiene Data'!$G$5,0,10*ROW('Hygiene Data'!G30)),NA())</f>
        <v>#N/A</v>
      </c>
      <c r="BJ36" s="502" t="e">
        <f ca="1">+IF(AND(ISNUMBER(OFFSET('Hygiene Data'!$G$7,0,10*ROW('Hygiene Data'!G30))),'Data Summary'!DY36="Yes"),OFFSET('Hygiene Data'!$G$7,0,10*ROW('Hygiene Data'!G30)),NA())</f>
        <v>#N/A</v>
      </c>
      <c r="BK36" s="502" t="e">
        <f ca="1">+IF(AND(ISNUMBER(OFFSET('Hygiene Data'!$G$9,0,10*ROW('Hygiene Data'!G30))),'Data Summary'!DZ36="Yes"),OFFSET('Hygiene Data'!$G$9,0,10*ROW('Hygiene Data'!G30)),NA())</f>
        <v>#N/A</v>
      </c>
      <c r="BL36" s="502" t="e">
        <f ca="1">+IF(AND(ISNUMBER(OFFSET('Hygiene Data'!$H$5,0,10*ROW('Hygiene Data'!H30))),'Data Summary'!EA36="Yes"),OFFSET('Hygiene Data'!$H$5,0,10*ROW('Hygiene Data'!H30)),NA())</f>
        <v>#N/A</v>
      </c>
      <c r="BM36" s="502" t="e">
        <f ca="1">+IF(AND(ISNUMBER(OFFSET('Hygiene Data'!$H$7,0,10*ROW('Hygiene Data'!H30))),'Data Summary'!EB36="Yes"),OFFSET('Hygiene Data'!$H$7,0,10*ROW('Hygiene Data'!H30)),NA())</f>
        <v>#N/A</v>
      </c>
      <c r="BN36" s="502" t="e">
        <f ca="1">+IF(AND(ISNUMBER(OFFSET('Hygiene Data'!$H$9,0,10*ROW('Hygiene Data'!H30))),'Data Summary'!EC36="Yes"),OFFSET('Hygiene Data'!$H$9,0,10*ROW('Hygiene Data'!H30)),NA())</f>
        <v>#N/A</v>
      </c>
      <c r="BO36" s="502" t="e">
        <f ca="1">+IF(AND(ISNUMBER(OFFSET('Hygiene Data'!$I$5,0,10*ROW('Hygiene Data'!I30))),'Data Summary'!ED36="Yes"),OFFSET('Hygiene Data'!$I$5,0,10*ROW('Hygiene Data'!I30)),NA())</f>
        <v>#N/A</v>
      </c>
      <c r="BP36" s="502" t="e">
        <f ca="1">+IF(AND(ISNUMBER(OFFSET('Hygiene Data'!$I$7,0,10*ROW('Hygiene Data'!I30))),'Data Summary'!EE36="Yes"),OFFSET('Hygiene Data'!$I$7,0,10*ROW('Hygiene Data'!I30)),NA())</f>
        <v>#N/A</v>
      </c>
      <c r="BQ36" s="502" t="e">
        <f ca="1">+IF(AND(ISNUMBER(OFFSET('Hygiene Data'!$I$9,0,10*ROW('Hygiene Data'!I30))),'Data Summary'!EF36="Yes"),OFFSET('Hygiene Data'!$I$9,0,10*ROW('Hygiene Data'!I30)),NA())</f>
        <v>#N/A</v>
      </c>
    </row>
    <row r="37" spans="1:69" x14ac:dyDescent="0.25">
      <c r="A37" s="498" t="e">
        <f ca="1">+RIGHT('Data Summary'!A37,LEN('Data Summary'!A37)-9)</f>
        <v>#VALUE!</v>
      </c>
      <c r="B37" s="472" t="str">
        <f ca="1">+IF(ISTEXT('Data Summary'!B37),'Data Summary'!B37,"")</f>
        <v/>
      </c>
      <c r="C37" s="499" t="e">
        <f ca="1">+VALUE('Data Summary'!C37)</f>
        <v>#VALUE!</v>
      </c>
      <c r="D37" s="500" t="e">
        <f ca="1">+IF(AND(ISNUMBER(OFFSET('Water Data'!$D$4,0,10*ROW('Water Data'!D31))),'Data Summary'!BS37="Yes"),100-OFFSET('Water Data'!$D$4,0,10*ROW('Water Data'!D31)),NA())</f>
        <v>#N/A</v>
      </c>
      <c r="E37" s="500" t="e">
        <f ca="1">+IF(AND(ISNUMBER(OFFSET('Water Data'!$D$6,0,10*ROW('Water Data'!D31))),'Data Summary'!BT37="Yes"),OFFSET('Water Data'!$D$6,0,10*ROW('Water Data'!D31)),NA())</f>
        <v>#N/A</v>
      </c>
      <c r="F37" s="500" t="e">
        <f ca="1">+IF(AND(ISNUMBER(OFFSET('Water Data'!$D$9,0,10*ROW('Water Data'!D31))),'Data Summary'!BU37="Yes"),OFFSET('Water Data'!$D$9,0,10*ROW('Water Data'!D31)),NA())</f>
        <v>#N/A</v>
      </c>
      <c r="G37" s="500" t="e">
        <f ca="1">+IF(AND(ISNUMBER(OFFSET('Water Data'!$E$4,0,10*ROW('Water Data'!E31))),'Data Summary'!BV37="Yes"),100-OFFSET('Water Data'!$E$4,0,10*ROW('Water Data'!E31)),NA())</f>
        <v>#N/A</v>
      </c>
      <c r="H37" s="500" t="e">
        <f ca="1">+IF(AND(ISNUMBER(OFFSET('Water Data'!$E$6,0,10*ROW('Water Data'!E31))),'Data Summary'!BW37="Yes"),OFFSET('Water Data'!$E$6,0,10*ROW('Water Data'!E31)),NA())</f>
        <v>#N/A</v>
      </c>
      <c r="I37" s="500" t="e">
        <f ca="1">+IF(AND(ISNUMBER(OFFSET('Water Data'!$E$9,0,10*ROW('Water Data'!E31))),'Data Summary'!BX37="Yes"),OFFSET('Water Data'!$E$9,0,10*ROW('Water Data'!E31)),NA())</f>
        <v>#N/A</v>
      </c>
      <c r="J37" s="500" t="e">
        <f ca="1">+IF(AND(ISNUMBER(OFFSET('Water Data'!$F$4,0,10*ROW('Water Data'!F31))),'Data Summary'!BY37="Yes"),100-OFFSET('Water Data'!$F$4,0,10*ROW('Water Data'!F31)),NA())</f>
        <v>#N/A</v>
      </c>
      <c r="K37" s="500" t="e">
        <f ca="1">+IF(AND(ISNUMBER(OFFSET('Water Data'!$F$6,0,10*ROW('Water Data'!F31))),'Data Summary'!BZ37="Yes"),OFFSET('Water Data'!$F$6,0,10*ROW('Water Data'!F31)),NA())</f>
        <v>#N/A</v>
      </c>
      <c r="L37" s="500" t="e">
        <f ca="1">+IF(AND(ISNUMBER(OFFSET('Water Data'!$F$9,0,10*ROW('Water Data'!F31))),'Data Summary'!CA37="Yes"),OFFSET('Water Data'!$F$9,0,10*ROW('Water Data'!F31)),NA())</f>
        <v>#N/A</v>
      </c>
      <c r="M37" s="500" t="e">
        <f ca="1">+IF(AND(ISNUMBER(OFFSET('Water Data'!$G$4,0,10*ROW('Water Data'!G31))),'Data Summary'!CB37="Yes"),100-OFFSET('Water Data'!$G$4,0,10*ROW('Water Data'!G31)),NA())</f>
        <v>#N/A</v>
      </c>
      <c r="N37" s="500" t="e">
        <f ca="1">+IF(AND(ISNUMBER(OFFSET('Water Data'!$G$6,0,10*ROW('Water Data'!G31))),'Data Summary'!CC37="Yes"),OFFSET('Water Data'!$G$6,0,10*ROW('Water Data'!G31)),NA())</f>
        <v>#N/A</v>
      </c>
      <c r="O37" s="500" t="e">
        <f ca="1">+IF(AND(ISNUMBER(OFFSET('Water Data'!$G$9,0,10*ROW('Water Data'!G31))),'Data Summary'!CD37="Yes"),OFFSET('Water Data'!$G$9,0,10*ROW('Water Data'!G31)),NA())</f>
        <v>#N/A</v>
      </c>
      <c r="P37" s="500" t="e">
        <f ca="1">+IF(AND(ISNUMBER(OFFSET('Water Data'!$H$4,0,10*ROW('Water Data'!H31))),'Data Summary'!CE37="Yes"),100-OFFSET('Water Data'!$H$4,0,10*ROW('Water Data'!H31)),NA())</f>
        <v>#N/A</v>
      </c>
      <c r="Q37" s="500" t="e">
        <f ca="1">+IF(AND(ISNUMBER(OFFSET('Water Data'!$H$6,0,10*ROW('Water Data'!H31))),'Data Summary'!CF37="Yes"),OFFSET('Water Data'!$H$6,0,10*ROW('Water Data'!H31)),NA())</f>
        <v>#N/A</v>
      </c>
      <c r="R37" s="500" t="e">
        <f ca="1">+IF(AND(ISNUMBER(OFFSET('Water Data'!$H$9,0,10*ROW('Water Data'!H31))),'Data Summary'!CG37="Yes"),OFFSET('Water Data'!$H$9,0,10*ROW('Water Data'!H31)),NA())</f>
        <v>#N/A</v>
      </c>
      <c r="S37" s="500" t="e">
        <f ca="1">+IF(AND(ISNUMBER(OFFSET('Water Data'!$I$4,0,10*ROW('Water Data'!I31))),'Data Summary'!CH37="Yes"),100-OFFSET('Water Data'!$I$4,0,10*ROW('Water Data'!I31)),NA())</f>
        <v>#N/A</v>
      </c>
      <c r="T37" s="500" t="e">
        <f ca="1">+IF(AND(ISNUMBER(OFFSET('Water Data'!$I$6,0,10*ROW('Water Data'!I31))),'Data Summary'!CI37="Yes"),OFFSET('Water Data'!$I$6,0,10*ROW('Water Data'!I31)),NA())</f>
        <v>#N/A</v>
      </c>
      <c r="U37" s="500" t="e">
        <f ca="1">+IF(AND(ISNUMBER(OFFSET('Water Data'!$I$9,0,10*ROW('Water Data'!I31))),'Data Summary'!CJ37="Yes"),OFFSET('Water Data'!$I$9,0,10*ROW('Water Data'!I31)),NA())</f>
        <v>#N/A</v>
      </c>
      <c r="V37" s="501" t="e">
        <f ca="1">+IF(AND(ISNUMBER(OFFSET('Sanitation Data'!$D$4,0,10*ROW('Sanitation Data'!D31))),'Data Summary'!CK37="Yes"),100-OFFSET('Sanitation Data'!$D$4,0,10*ROW('Sanitation Data'!D31)),NA())</f>
        <v>#N/A</v>
      </c>
      <c r="W37" s="501" t="e">
        <f ca="1">+IF(AND(ISNUMBER(OFFSET('Sanitation Data'!$D$6,0,10*ROW('Sanitation Data'!D31))),'Data Summary'!CL37="Yes"),OFFSET('Sanitation Data'!$D$6,0,10*ROW('Sanitation Data'!D31)),NA())</f>
        <v>#N/A</v>
      </c>
      <c r="X37" s="501" t="e">
        <f ca="1">+IF(AND(ISNUMBER(OFFSET('Sanitation Data'!$D$10,0,10*ROW('Sanitation Data'!D31))),'Data Summary'!CM37="Yes"),OFFSET('Sanitation Data'!$D$10,0,10*ROW('Sanitation Data'!D31)),NA())</f>
        <v>#N/A</v>
      </c>
      <c r="Y37" s="501" t="e">
        <f ca="1">+IF(AND(ISNUMBER(OFFSET('Sanitation Data'!$D$11,0,10*ROW('Sanitation Data'!D31))),'Data Summary'!CN37="Yes"),OFFSET('Sanitation Data'!$D$11,0,10*ROW('Sanitation Data'!D31)),NA())</f>
        <v>#N/A</v>
      </c>
      <c r="Z37" s="501" t="e">
        <f ca="1">+IF(AND(ISNUMBER(OFFSET('Sanitation Data'!$D$12,0,10*ROW('Sanitation Data'!D31))),'Data Summary'!CO37="Yes"),OFFSET('Sanitation Data'!$D$12,0,10*ROW('Sanitation Data'!D31)),NA())</f>
        <v>#N/A</v>
      </c>
      <c r="AA37" s="501" t="e">
        <f ca="1">+IF(AND(ISNUMBER(OFFSET('Sanitation Data'!$E$4,0,10*ROW('Sanitation Data'!E31))),'Data Summary'!CP37="Yes"),100-OFFSET('Sanitation Data'!$E$4,0,10*ROW('Sanitation Data'!E31)),NA())</f>
        <v>#N/A</v>
      </c>
      <c r="AB37" s="501" t="e">
        <f ca="1">+IF(AND(ISNUMBER(OFFSET('Sanitation Data'!$E$6,0,10*ROW('Sanitation Data'!E31))),'Data Summary'!CQ37="Yes"),OFFSET('Sanitation Data'!$E$6,0,10*ROW('Sanitation Data'!E31)),NA())</f>
        <v>#N/A</v>
      </c>
      <c r="AC37" s="501" t="e">
        <f ca="1">+IF(AND(ISNUMBER(OFFSET('Sanitation Data'!$E$10,0,10*ROW('Sanitation Data'!E31))),'Data Summary'!CR37="Yes"),OFFSET('Sanitation Data'!$E$10,0,10*ROW('Sanitation Data'!E31)),NA())</f>
        <v>#N/A</v>
      </c>
      <c r="AD37" s="501" t="e">
        <f ca="1">+IF(AND(ISNUMBER(OFFSET('Sanitation Data'!$E$11,0,10*ROW('Sanitation Data'!E31))),'Data Summary'!CS37="Yes"),OFFSET('Sanitation Data'!$E$11,0,10*ROW('Sanitation Data'!E31)),NA())</f>
        <v>#N/A</v>
      </c>
      <c r="AE37" s="501" t="e">
        <f ca="1">+IF(AND(ISNUMBER(OFFSET('Sanitation Data'!$E$12,0,10*ROW('Sanitation Data'!E31))),'Data Summary'!CT37="Yes"),OFFSET('Sanitation Data'!$E$12,0,10*ROW('Sanitation Data'!E31)),NA())</f>
        <v>#N/A</v>
      </c>
      <c r="AF37" s="501" t="e">
        <f ca="1">+IF(AND(ISNUMBER(OFFSET('Sanitation Data'!$F$4,0,10*ROW('Sanitation Data'!F31))),'Data Summary'!CU37="Yes"),100-OFFSET('Sanitation Data'!$F$4,0,10*ROW('Sanitation Data'!F31)),NA())</f>
        <v>#N/A</v>
      </c>
      <c r="AG37" s="501" t="e">
        <f ca="1">+IF(AND(ISNUMBER(OFFSET('Sanitation Data'!$F$6,0,10*ROW('Sanitation Data'!F31))),'Data Summary'!CV37="Yes"),OFFSET('Sanitation Data'!$F$6,0,10*ROW('Sanitation Data'!F31)),NA())</f>
        <v>#N/A</v>
      </c>
      <c r="AH37" s="501" t="e">
        <f ca="1">+IF(AND(ISNUMBER(OFFSET('Sanitation Data'!$F$10,0,10*ROW('Sanitation Data'!F31))),'Data Summary'!CW37="Yes"),OFFSET('Sanitation Data'!$F$10,0,10*ROW('Sanitation Data'!F31)),NA())</f>
        <v>#N/A</v>
      </c>
      <c r="AI37" s="501" t="e">
        <f ca="1">+IF(AND(ISNUMBER(OFFSET('Sanitation Data'!$F$11,0,10*ROW('Sanitation Data'!F31))),'Data Summary'!CX37="Yes"),OFFSET('Sanitation Data'!$F$11,0,10*ROW('Sanitation Data'!F31)),NA())</f>
        <v>#N/A</v>
      </c>
      <c r="AJ37" s="501" t="e">
        <f ca="1">+IF(AND(ISNUMBER(OFFSET('Sanitation Data'!$F$12,0,10*ROW('Sanitation Data'!F31))),'Data Summary'!CY37="Yes"),OFFSET('Sanitation Data'!$F$12,0,10*ROW('Sanitation Data'!F31)),NA())</f>
        <v>#N/A</v>
      </c>
      <c r="AK37" s="501" t="e">
        <f ca="1">+IF(AND(ISNUMBER(OFFSET('Sanitation Data'!$G$4,0,10*ROW('Sanitation Data'!G31))),'Data Summary'!CZ37="Yes"),100-OFFSET('Sanitation Data'!$G$4,0,10*ROW('Sanitation Data'!G31)),NA())</f>
        <v>#N/A</v>
      </c>
      <c r="AL37" s="501" t="e">
        <f ca="1">+IF(AND(ISNUMBER(OFFSET('Sanitation Data'!$G$6,0,10*ROW('Sanitation Data'!G31))),'Data Summary'!DA37="Yes"),OFFSET('Sanitation Data'!$G$6,0,10*ROW('Sanitation Data'!G31)),NA())</f>
        <v>#N/A</v>
      </c>
      <c r="AM37" s="501" t="e">
        <f ca="1">+IF(AND(ISNUMBER(OFFSET('Sanitation Data'!$G$10,0,10*ROW('Sanitation Data'!G31))),'Data Summary'!DB37="Yes"),OFFSET('Sanitation Data'!$G$10,0,10*ROW('Sanitation Data'!G31)),NA())</f>
        <v>#N/A</v>
      </c>
      <c r="AN37" s="501" t="e">
        <f ca="1">+IF(AND(ISNUMBER(OFFSET('Sanitation Data'!$G$11,0,10*ROW('Sanitation Data'!G31))),'Data Summary'!DC37="Yes"),OFFSET('Sanitation Data'!$G$11,0,10*ROW('Sanitation Data'!G31)),NA())</f>
        <v>#N/A</v>
      </c>
      <c r="AO37" s="501" t="e">
        <f ca="1">+IF(AND(ISNUMBER(OFFSET('Sanitation Data'!$G$12,0,10*ROW('Sanitation Data'!G31))),'Data Summary'!DD37="Yes"),OFFSET('Sanitation Data'!$G$12,0,10*ROW('Sanitation Data'!G31)),NA())</f>
        <v>#N/A</v>
      </c>
      <c r="AP37" s="501" t="e">
        <f ca="1">+IF(AND(ISNUMBER(OFFSET('Sanitation Data'!$H$4,0,10*ROW('Sanitation Data'!H31))),'Data Summary'!DE37="Yes"),100-OFFSET('Sanitation Data'!$H$4,0,10*ROW('Sanitation Data'!H31)),NA())</f>
        <v>#N/A</v>
      </c>
      <c r="AQ37" s="501" t="e">
        <f ca="1">+IF(AND(ISNUMBER(OFFSET('Sanitation Data'!$H$6,0,10*ROW('Sanitation Data'!H31))),'Data Summary'!DF37="Yes"),OFFSET('Sanitation Data'!$H$6,0,10*ROW('Sanitation Data'!H31)),NA())</f>
        <v>#N/A</v>
      </c>
      <c r="AR37" s="501" t="e">
        <f ca="1">+IF(AND(ISNUMBER(OFFSET('Sanitation Data'!$H$10,0,10*ROW('Sanitation Data'!H31))),'Data Summary'!DG37="Yes"),OFFSET('Sanitation Data'!$H$10,0,10*ROW('Sanitation Data'!H31)),NA())</f>
        <v>#N/A</v>
      </c>
      <c r="AS37" s="501" t="e">
        <f ca="1">+IF(AND(ISNUMBER(OFFSET('Sanitation Data'!$H$11,0,10*ROW('Sanitation Data'!H31))),'Data Summary'!DH37="Yes"),OFFSET('Sanitation Data'!$H$11,0,10*ROW('Sanitation Data'!H31)),NA())</f>
        <v>#N/A</v>
      </c>
      <c r="AT37" s="501" t="e">
        <f ca="1">+IF(AND(ISNUMBER(OFFSET('Sanitation Data'!$H$12,0,10*ROW('Sanitation Data'!H31))),'Data Summary'!DI37="Yes"),OFFSET('Sanitation Data'!$H$12,0,10*ROW('Sanitation Data'!H31)),NA())</f>
        <v>#N/A</v>
      </c>
      <c r="AU37" s="501" t="e">
        <f ca="1">+IF(AND(ISNUMBER(OFFSET('Sanitation Data'!$I$4,0,10*ROW('Sanitation Data'!I31))),'Data Summary'!DJ37="Yes"),100-OFFSET('Sanitation Data'!$I$4,0,10*ROW('Sanitation Data'!I31)),NA())</f>
        <v>#N/A</v>
      </c>
      <c r="AV37" s="501" t="e">
        <f ca="1">+IF(AND(ISNUMBER(OFFSET('Sanitation Data'!$I$6,0,10*ROW('Sanitation Data'!I31))),'Data Summary'!DK37="Yes"),OFFSET('Sanitation Data'!$I$6,0,10*ROW('Sanitation Data'!I31)),NA())</f>
        <v>#N/A</v>
      </c>
      <c r="AW37" s="501" t="e">
        <f ca="1">+IF(AND(ISNUMBER(OFFSET('Sanitation Data'!$I$10,0,10*ROW('Sanitation Data'!I31))),'Data Summary'!DL37="Yes"),OFFSET('Sanitation Data'!$I$10,0,10*ROW('Sanitation Data'!I31)),NA())</f>
        <v>#N/A</v>
      </c>
      <c r="AX37" s="501" t="e">
        <f ca="1">+IF(AND(ISNUMBER(OFFSET('Sanitation Data'!$I$11,0,10*ROW('Sanitation Data'!I31))),'Data Summary'!DM37="Yes"),OFFSET('Sanitation Data'!$I$11,0,10*ROW('Sanitation Data'!I31)),NA())</f>
        <v>#N/A</v>
      </c>
      <c r="AY37" s="501" t="e">
        <f ca="1">+IF(AND(ISNUMBER(OFFSET('Sanitation Data'!$I$12,0,10*ROW('Sanitation Data'!I31))),'Data Summary'!DN37="Yes"),OFFSET('Sanitation Data'!$I$12,0,10*ROW('Sanitation Data'!I31)),NA())</f>
        <v>#N/A</v>
      </c>
      <c r="AZ37" s="502" t="e">
        <f ca="1">+IF(AND(ISNUMBER(OFFSET('Hygiene Data'!$D$5,0,10*ROW('Hygiene Data'!D31))),'Data Summary'!DO37="Yes"),OFFSET('Hygiene Data'!$D$5,0,10*ROW('Hygiene Data'!D31)),NA())</f>
        <v>#N/A</v>
      </c>
      <c r="BA37" s="502" t="e">
        <f ca="1">+IF(AND(ISNUMBER(OFFSET('Hygiene Data'!$D$7,0,10*ROW('Hygiene Data'!D31))),'Data Summary'!DP37="Yes"),OFFSET('Hygiene Data'!$D$7,0,10*ROW('Hygiene Data'!D31)),NA())</f>
        <v>#N/A</v>
      </c>
      <c r="BB37" s="502" t="e">
        <f ca="1">+IF(AND(ISNUMBER(OFFSET('Hygiene Data'!$D$9,0,10*ROW('Hygiene Data'!D31))),'Data Summary'!DQ37="Yes"),OFFSET('Hygiene Data'!$D$9,0,10*ROW('Hygiene Data'!D31)),NA())</f>
        <v>#N/A</v>
      </c>
      <c r="BC37" s="502" t="e">
        <f ca="1">+IF(AND(ISNUMBER(OFFSET('Hygiene Data'!$E$5,0,10*ROW('Hygiene Data'!E31))),'Data Summary'!DR37="Yes"),OFFSET('Hygiene Data'!$E$5,0,10*ROW('Hygiene Data'!E31)),NA())</f>
        <v>#N/A</v>
      </c>
      <c r="BD37" s="502" t="e">
        <f ca="1">+IF(AND(ISNUMBER(OFFSET('Hygiene Data'!$E$7,0,10*ROW('Hygiene Data'!E31))),'Data Summary'!DS37="Yes"),OFFSET('Hygiene Data'!$E$7,0,10*ROW('Hygiene Data'!E31)),NA())</f>
        <v>#N/A</v>
      </c>
      <c r="BE37" s="502" t="e">
        <f ca="1">+IF(AND(ISNUMBER(OFFSET('Hygiene Data'!$E$9,0,10*ROW('Hygiene Data'!E31))),'Data Summary'!DT37="Yes"),OFFSET('Hygiene Data'!$E$9,0,10*ROW('Hygiene Data'!E31)),NA())</f>
        <v>#N/A</v>
      </c>
      <c r="BF37" s="502" t="e">
        <f ca="1">+IF(AND(ISNUMBER(OFFSET('Hygiene Data'!$F$5,0,10*ROW('Hygiene Data'!F31))),'Data Summary'!DU37="Yes"),OFFSET('Hygiene Data'!$F$5,0,10*ROW('Hygiene Data'!F31)),NA())</f>
        <v>#N/A</v>
      </c>
      <c r="BG37" s="502" t="e">
        <f ca="1">+IF(AND(ISNUMBER(OFFSET('Hygiene Data'!$F$7,0,10*ROW('Hygiene Data'!F31))),'Data Summary'!DV37="Yes"),OFFSET('Hygiene Data'!$F$7,0,10*ROW('Hygiene Data'!F31)),NA())</f>
        <v>#N/A</v>
      </c>
      <c r="BH37" s="502" t="e">
        <f ca="1">+IF(AND(ISNUMBER(OFFSET('Hygiene Data'!$F$9,0,10*ROW('Hygiene Data'!F31))),'Data Summary'!DW37="Yes"),OFFSET('Hygiene Data'!$F$9,0,10*ROW('Hygiene Data'!F31)),NA())</f>
        <v>#N/A</v>
      </c>
      <c r="BI37" s="502" t="e">
        <f ca="1">+IF(AND(ISNUMBER(OFFSET('Hygiene Data'!$G$5,0,10*ROW('Hygiene Data'!G31))),'Data Summary'!DX37="Yes"),OFFSET('Hygiene Data'!$G$5,0,10*ROW('Hygiene Data'!G31)),NA())</f>
        <v>#N/A</v>
      </c>
      <c r="BJ37" s="502" t="e">
        <f ca="1">+IF(AND(ISNUMBER(OFFSET('Hygiene Data'!$G$7,0,10*ROW('Hygiene Data'!G31))),'Data Summary'!DY37="Yes"),OFFSET('Hygiene Data'!$G$7,0,10*ROW('Hygiene Data'!G31)),NA())</f>
        <v>#N/A</v>
      </c>
      <c r="BK37" s="502" t="e">
        <f ca="1">+IF(AND(ISNUMBER(OFFSET('Hygiene Data'!$G$9,0,10*ROW('Hygiene Data'!G31))),'Data Summary'!DZ37="Yes"),OFFSET('Hygiene Data'!$G$9,0,10*ROW('Hygiene Data'!G31)),NA())</f>
        <v>#N/A</v>
      </c>
      <c r="BL37" s="502" t="e">
        <f ca="1">+IF(AND(ISNUMBER(OFFSET('Hygiene Data'!$H$5,0,10*ROW('Hygiene Data'!H31))),'Data Summary'!EA37="Yes"),OFFSET('Hygiene Data'!$H$5,0,10*ROW('Hygiene Data'!H31)),NA())</f>
        <v>#N/A</v>
      </c>
      <c r="BM37" s="502" t="e">
        <f ca="1">+IF(AND(ISNUMBER(OFFSET('Hygiene Data'!$H$7,0,10*ROW('Hygiene Data'!H31))),'Data Summary'!EB37="Yes"),OFFSET('Hygiene Data'!$H$7,0,10*ROW('Hygiene Data'!H31)),NA())</f>
        <v>#N/A</v>
      </c>
      <c r="BN37" s="502" t="e">
        <f ca="1">+IF(AND(ISNUMBER(OFFSET('Hygiene Data'!$H$9,0,10*ROW('Hygiene Data'!H31))),'Data Summary'!EC37="Yes"),OFFSET('Hygiene Data'!$H$9,0,10*ROW('Hygiene Data'!H31)),NA())</f>
        <v>#N/A</v>
      </c>
      <c r="BO37" s="502" t="e">
        <f ca="1">+IF(AND(ISNUMBER(OFFSET('Hygiene Data'!$I$5,0,10*ROW('Hygiene Data'!I31))),'Data Summary'!ED37="Yes"),OFFSET('Hygiene Data'!$I$5,0,10*ROW('Hygiene Data'!I31)),NA())</f>
        <v>#N/A</v>
      </c>
      <c r="BP37" s="502" t="e">
        <f ca="1">+IF(AND(ISNUMBER(OFFSET('Hygiene Data'!$I$7,0,10*ROW('Hygiene Data'!I31))),'Data Summary'!EE37="Yes"),OFFSET('Hygiene Data'!$I$7,0,10*ROW('Hygiene Data'!I31)),NA())</f>
        <v>#N/A</v>
      </c>
      <c r="BQ37" s="502" t="e">
        <f ca="1">+IF(AND(ISNUMBER(OFFSET('Hygiene Data'!$I$9,0,10*ROW('Hygiene Data'!I31))),'Data Summary'!EF37="Yes"),OFFSET('Hygiene Data'!$I$9,0,10*ROW('Hygiene Data'!I31)),NA())</f>
        <v>#N/A</v>
      </c>
    </row>
    <row r="38" spans="1:69" x14ac:dyDescent="0.25">
      <c r="A38" s="498" t="e">
        <f ca="1">+RIGHT('Data Summary'!A38,LEN('Data Summary'!A38)-9)</f>
        <v>#VALUE!</v>
      </c>
      <c r="B38" s="472" t="str">
        <f ca="1">+IF(ISTEXT('Data Summary'!B38),'Data Summary'!B38,"")</f>
        <v/>
      </c>
      <c r="C38" s="499" t="e">
        <f ca="1">+VALUE('Data Summary'!C38)</f>
        <v>#VALUE!</v>
      </c>
      <c r="D38" s="500" t="e">
        <f ca="1">+IF(AND(ISNUMBER(OFFSET('Water Data'!$D$4,0,10*ROW('Water Data'!D32))),'Data Summary'!BS38="Yes"),100-OFFSET('Water Data'!$D$4,0,10*ROW('Water Data'!D32)),NA())</f>
        <v>#N/A</v>
      </c>
      <c r="E38" s="500" t="e">
        <f ca="1">+IF(AND(ISNUMBER(OFFSET('Water Data'!$D$6,0,10*ROW('Water Data'!D32))),'Data Summary'!BT38="Yes"),OFFSET('Water Data'!$D$6,0,10*ROW('Water Data'!D32)),NA())</f>
        <v>#N/A</v>
      </c>
      <c r="F38" s="500" t="e">
        <f ca="1">+IF(AND(ISNUMBER(OFFSET('Water Data'!$D$9,0,10*ROW('Water Data'!D32))),'Data Summary'!BU38="Yes"),OFFSET('Water Data'!$D$9,0,10*ROW('Water Data'!D32)),NA())</f>
        <v>#N/A</v>
      </c>
      <c r="G38" s="500" t="e">
        <f ca="1">+IF(AND(ISNUMBER(OFFSET('Water Data'!$E$4,0,10*ROW('Water Data'!E32))),'Data Summary'!BV38="Yes"),100-OFFSET('Water Data'!$E$4,0,10*ROW('Water Data'!E32)),NA())</f>
        <v>#N/A</v>
      </c>
      <c r="H38" s="500" t="e">
        <f ca="1">+IF(AND(ISNUMBER(OFFSET('Water Data'!$E$6,0,10*ROW('Water Data'!E32))),'Data Summary'!BW38="Yes"),OFFSET('Water Data'!$E$6,0,10*ROW('Water Data'!E32)),NA())</f>
        <v>#N/A</v>
      </c>
      <c r="I38" s="500" t="e">
        <f ca="1">+IF(AND(ISNUMBER(OFFSET('Water Data'!$E$9,0,10*ROW('Water Data'!E32))),'Data Summary'!BX38="Yes"),OFFSET('Water Data'!$E$9,0,10*ROW('Water Data'!E32)),NA())</f>
        <v>#N/A</v>
      </c>
      <c r="J38" s="500" t="e">
        <f ca="1">+IF(AND(ISNUMBER(OFFSET('Water Data'!$F$4,0,10*ROW('Water Data'!F32))),'Data Summary'!BY38="Yes"),100-OFFSET('Water Data'!$F$4,0,10*ROW('Water Data'!F32)),NA())</f>
        <v>#N/A</v>
      </c>
      <c r="K38" s="500" t="e">
        <f ca="1">+IF(AND(ISNUMBER(OFFSET('Water Data'!$F$6,0,10*ROW('Water Data'!F32))),'Data Summary'!BZ38="Yes"),OFFSET('Water Data'!$F$6,0,10*ROW('Water Data'!F32)),NA())</f>
        <v>#N/A</v>
      </c>
      <c r="L38" s="500" t="e">
        <f ca="1">+IF(AND(ISNUMBER(OFFSET('Water Data'!$F$9,0,10*ROW('Water Data'!F32))),'Data Summary'!CA38="Yes"),OFFSET('Water Data'!$F$9,0,10*ROW('Water Data'!F32)),NA())</f>
        <v>#N/A</v>
      </c>
      <c r="M38" s="500" t="e">
        <f ca="1">+IF(AND(ISNUMBER(OFFSET('Water Data'!$G$4,0,10*ROW('Water Data'!G32))),'Data Summary'!CB38="Yes"),100-OFFSET('Water Data'!$G$4,0,10*ROW('Water Data'!G32)),NA())</f>
        <v>#N/A</v>
      </c>
      <c r="N38" s="500" t="e">
        <f ca="1">+IF(AND(ISNUMBER(OFFSET('Water Data'!$G$6,0,10*ROW('Water Data'!G32))),'Data Summary'!CC38="Yes"),OFFSET('Water Data'!$G$6,0,10*ROW('Water Data'!G32)),NA())</f>
        <v>#N/A</v>
      </c>
      <c r="O38" s="500" t="e">
        <f ca="1">+IF(AND(ISNUMBER(OFFSET('Water Data'!$G$9,0,10*ROW('Water Data'!G32))),'Data Summary'!CD38="Yes"),OFFSET('Water Data'!$G$9,0,10*ROW('Water Data'!G32)),NA())</f>
        <v>#N/A</v>
      </c>
      <c r="P38" s="500" t="e">
        <f ca="1">+IF(AND(ISNUMBER(OFFSET('Water Data'!$H$4,0,10*ROW('Water Data'!H32))),'Data Summary'!CE38="Yes"),100-OFFSET('Water Data'!$H$4,0,10*ROW('Water Data'!H32)),NA())</f>
        <v>#N/A</v>
      </c>
      <c r="Q38" s="500" t="e">
        <f ca="1">+IF(AND(ISNUMBER(OFFSET('Water Data'!$H$6,0,10*ROW('Water Data'!H32))),'Data Summary'!CF38="Yes"),OFFSET('Water Data'!$H$6,0,10*ROW('Water Data'!H32)),NA())</f>
        <v>#N/A</v>
      </c>
      <c r="R38" s="500" t="e">
        <f ca="1">+IF(AND(ISNUMBER(OFFSET('Water Data'!$H$9,0,10*ROW('Water Data'!H32))),'Data Summary'!CG38="Yes"),OFFSET('Water Data'!$H$9,0,10*ROW('Water Data'!H32)),NA())</f>
        <v>#N/A</v>
      </c>
      <c r="S38" s="500" t="e">
        <f ca="1">+IF(AND(ISNUMBER(OFFSET('Water Data'!$I$4,0,10*ROW('Water Data'!I32))),'Data Summary'!CH38="Yes"),100-OFFSET('Water Data'!$I$4,0,10*ROW('Water Data'!I32)),NA())</f>
        <v>#N/A</v>
      </c>
      <c r="T38" s="500" t="e">
        <f ca="1">+IF(AND(ISNUMBER(OFFSET('Water Data'!$I$6,0,10*ROW('Water Data'!I32))),'Data Summary'!CI38="Yes"),OFFSET('Water Data'!$I$6,0,10*ROW('Water Data'!I32)),NA())</f>
        <v>#N/A</v>
      </c>
      <c r="U38" s="500" t="e">
        <f ca="1">+IF(AND(ISNUMBER(OFFSET('Water Data'!$I$9,0,10*ROW('Water Data'!I32))),'Data Summary'!CJ38="Yes"),OFFSET('Water Data'!$I$9,0,10*ROW('Water Data'!I32)),NA())</f>
        <v>#N/A</v>
      </c>
      <c r="V38" s="501" t="e">
        <f ca="1">+IF(AND(ISNUMBER(OFFSET('Sanitation Data'!$D$4,0,10*ROW('Sanitation Data'!D32))),'Data Summary'!CK38="Yes"),100-OFFSET('Sanitation Data'!$D$4,0,10*ROW('Sanitation Data'!D32)),NA())</f>
        <v>#N/A</v>
      </c>
      <c r="W38" s="501" t="e">
        <f ca="1">+IF(AND(ISNUMBER(OFFSET('Sanitation Data'!$D$6,0,10*ROW('Sanitation Data'!D32))),'Data Summary'!CL38="Yes"),OFFSET('Sanitation Data'!$D$6,0,10*ROW('Sanitation Data'!D32)),NA())</f>
        <v>#N/A</v>
      </c>
      <c r="X38" s="501" t="e">
        <f ca="1">+IF(AND(ISNUMBER(OFFSET('Sanitation Data'!$D$10,0,10*ROW('Sanitation Data'!D32))),'Data Summary'!CM38="Yes"),OFFSET('Sanitation Data'!$D$10,0,10*ROW('Sanitation Data'!D32)),NA())</f>
        <v>#N/A</v>
      </c>
      <c r="Y38" s="501" t="e">
        <f ca="1">+IF(AND(ISNUMBER(OFFSET('Sanitation Data'!$D$11,0,10*ROW('Sanitation Data'!D32))),'Data Summary'!CN38="Yes"),OFFSET('Sanitation Data'!$D$11,0,10*ROW('Sanitation Data'!D32)),NA())</f>
        <v>#N/A</v>
      </c>
      <c r="Z38" s="501" t="e">
        <f ca="1">+IF(AND(ISNUMBER(OFFSET('Sanitation Data'!$D$12,0,10*ROW('Sanitation Data'!D32))),'Data Summary'!CO38="Yes"),OFFSET('Sanitation Data'!$D$12,0,10*ROW('Sanitation Data'!D32)),NA())</f>
        <v>#N/A</v>
      </c>
      <c r="AA38" s="501" t="e">
        <f ca="1">+IF(AND(ISNUMBER(OFFSET('Sanitation Data'!$E$4,0,10*ROW('Sanitation Data'!E32))),'Data Summary'!CP38="Yes"),100-OFFSET('Sanitation Data'!$E$4,0,10*ROW('Sanitation Data'!E32)),NA())</f>
        <v>#N/A</v>
      </c>
      <c r="AB38" s="501" t="e">
        <f ca="1">+IF(AND(ISNUMBER(OFFSET('Sanitation Data'!$E$6,0,10*ROW('Sanitation Data'!E32))),'Data Summary'!CQ38="Yes"),OFFSET('Sanitation Data'!$E$6,0,10*ROW('Sanitation Data'!E32)),NA())</f>
        <v>#N/A</v>
      </c>
      <c r="AC38" s="501" t="e">
        <f ca="1">+IF(AND(ISNUMBER(OFFSET('Sanitation Data'!$E$10,0,10*ROW('Sanitation Data'!E32))),'Data Summary'!CR38="Yes"),OFFSET('Sanitation Data'!$E$10,0,10*ROW('Sanitation Data'!E32)),NA())</f>
        <v>#N/A</v>
      </c>
      <c r="AD38" s="501" t="e">
        <f ca="1">+IF(AND(ISNUMBER(OFFSET('Sanitation Data'!$E$11,0,10*ROW('Sanitation Data'!E32))),'Data Summary'!CS38="Yes"),OFFSET('Sanitation Data'!$E$11,0,10*ROW('Sanitation Data'!E32)),NA())</f>
        <v>#N/A</v>
      </c>
      <c r="AE38" s="501" t="e">
        <f ca="1">+IF(AND(ISNUMBER(OFFSET('Sanitation Data'!$E$12,0,10*ROW('Sanitation Data'!E32))),'Data Summary'!CT38="Yes"),OFFSET('Sanitation Data'!$E$12,0,10*ROW('Sanitation Data'!E32)),NA())</f>
        <v>#N/A</v>
      </c>
      <c r="AF38" s="501" t="e">
        <f ca="1">+IF(AND(ISNUMBER(OFFSET('Sanitation Data'!$F$4,0,10*ROW('Sanitation Data'!F32))),'Data Summary'!CU38="Yes"),100-OFFSET('Sanitation Data'!$F$4,0,10*ROW('Sanitation Data'!F32)),NA())</f>
        <v>#N/A</v>
      </c>
      <c r="AG38" s="501" t="e">
        <f ca="1">+IF(AND(ISNUMBER(OFFSET('Sanitation Data'!$F$6,0,10*ROW('Sanitation Data'!F32))),'Data Summary'!CV38="Yes"),OFFSET('Sanitation Data'!$F$6,0,10*ROW('Sanitation Data'!F32)),NA())</f>
        <v>#N/A</v>
      </c>
      <c r="AH38" s="501" t="e">
        <f ca="1">+IF(AND(ISNUMBER(OFFSET('Sanitation Data'!$F$10,0,10*ROW('Sanitation Data'!F32))),'Data Summary'!CW38="Yes"),OFFSET('Sanitation Data'!$F$10,0,10*ROW('Sanitation Data'!F32)),NA())</f>
        <v>#N/A</v>
      </c>
      <c r="AI38" s="501" t="e">
        <f ca="1">+IF(AND(ISNUMBER(OFFSET('Sanitation Data'!$F$11,0,10*ROW('Sanitation Data'!F32))),'Data Summary'!CX38="Yes"),OFFSET('Sanitation Data'!$F$11,0,10*ROW('Sanitation Data'!F32)),NA())</f>
        <v>#N/A</v>
      </c>
      <c r="AJ38" s="501" t="e">
        <f ca="1">+IF(AND(ISNUMBER(OFFSET('Sanitation Data'!$F$12,0,10*ROW('Sanitation Data'!F32))),'Data Summary'!CY38="Yes"),OFFSET('Sanitation Data'!$F$12,0,10*ROW('Sanitation Data'!F32)),NA())</f>
        <v>#N/A</v>
      </c>
      <c r="AK38" s="501" t="e">
        <f ca="1">+IF(AND(ISNUMBER(OFFSET('Sanitation Data'!$G$4,0,10*ROW('Sanitation Data'!G32))),'Data Summary'!CZ38="Yes"),100-OFFSET('Sanitation Data'!$G$4,0,10*ROW('Sanitation Data'!G32)),NA())</f>
        <v>#N/A</v>
      </c>
      <c r="AL38" s="501" t="e">
        <f ca="1">+IF(AND(ISNUMBER(OFFSET('Sanitation Data'!$G$6,0,10*ROW('Sanitation Data'!G32))),'Data Summary'!DA38="Yes"),OFFSET('Sanitation Data'!$G$6,0,10*ROW('Sanitation Data'!G32)),NA())</f>
        <v>#N/A</v>
      </c>
      <c r="AM38" s="501" t="e">
        <f ca="1">+IF(AND(ISNUMBER(OFFSET('Sanitation Data'!$G$10,0,10*ROW('Sanitation Data'!G32))),'Data Summary'!DB38="Yes"),OFFSET('Sanitation Data'!$G$10,0,10*ROW('Sanitation Data'!G32)),NA())</f>
        <v>#N/A</v>
      </c>
      <c r="AN38" s="501" t="e">
        <f ca="1">+IF(AND(ISNUMBER(OFFSET('Sanitation Data'!$G$11,0,10*ROW('Sanitation Data'!G32))),'Data Summary'!DC38="Yes"),OFFSET('Sanitation Data'!$G$11,0,10*ROW('Sanitation Data'!G32)),NA())</f>
        <v>#N/A</v>
      </c>
      <c r="AO38" s="501" t="e">
        <f ca="1">+IF(AND(ISNUMBER(OFFSET('Sanitation Data'!$G$12,0,10*ROW('Sanitation Data'!G32))),'Data Summary'!DD38="Yes"),OFFSET('Sanitation Data'!$G$12,0,10*ROW('Sanitation Data'!G32)),NA())</f>
        <v>#N/A</v>
      </c>
      <c r="AP38" s="501" t="e">
        <f ca="1">+IF(AND(ISNUMBER(OFFSET('Sanitation Data'!$H$4,0,10*ROW('Sanitation Data'!H32))),'Data Summary'!DE38="Yes"),100-OFFSET('Sanitation Data'!$H$4,0,10*ROW('Sanitation Data'!H32)),NA())</f>
        <v>#N/A</v>
      </c>
      <c r="AQ38" s="501" t="e">
        <f ca="1">+IF(AND(ISNUMBER(OFFSET('Sanitation Data'!$H$6,0,10*ROW('Sanitation Data'!H32))),'Data Summary'!DF38="Yes"),OFFSET('Sanitation Data'!$H$6,0,10*ROW('Sanitation Data'!H32)),NA())</f>
        <v>#N/A</v>
      </c>
      <c r="AR38" s="501" t="e">
        <f ca="1">+IF(AND(ISNUMBER(OFFSET('Sanitation Data'!$H$10,0,10*ROW('Sanitation Data'!H32))),'Data Summary'!DG38="Yes"),OFFSET('Sanitation Data'!$H$10,0,10*ROW('Sanitation Data'!H32)),NA())</f>
        <v>#N/A</v>
      </c>
      <c r="AS38" s="501" t="e">
        <f ca="1">+IF(AND(ISNUMBER(OFFSET('Sanitation Data'!$H$11,0,10*ROW('Sanitation Data'!H32))),'Data Summary'!DH38="Yes"),OFFSET('Sanitation Data'!$H$11,0,10*ROW('Sanitation Data'!H32)),NA())</f>
        <v>#N/A</v>
      </c>
      <c r="AT38" s="501" t="e">
        <f ca="1">+IF(AND(ISNUMBER(OFFSET('Sanitation Data'!$H$12,0,10*ROW('Sanitation Data'!H32))),'Data Summary'!DI38="Yes"),OFFSET('Sanitation Data'!$H$12,0,10*ROW('Sanitation Data'!H32)),NA())</f>
        <v>#N/A</v>
      </c>
      <c r="AU38" s="501" t="e">
        <f ca="1">+IF(AND(ISNUMBER(OFFSET('Sanitation Data'!$I$4,0,10*ROW('Sanitation Data'!I32))),'Data Summary'!DJ38="Yes"),100-OFFSET('Sanitation Data'!$I$4,0,10*ROW('Sanitation Data'!I32)),NA())</f>
        <v>#N/A</v>
      </c>
      <c r="AV38" s="501" t="e">
        <f ca="1">+IF(AND(ISNUMBER(OFFSET('Sanitation Data'!$I$6,0,10*ROW('Sanitation Data'!I32))),'Data Summary'!DK38="Yes"),OFFSET('Sanitation Data'!$I$6,0,10*ROW('Sanitation Data'!I32)),NA())</f>
        <v>#N/A</v>
      </c>
      <c r="AW38" s="501" t="e">
        <f ca="1">+IF(AND(ISNUMBER(OFFSET('Sanitation Data'!$I$10,0,10*ROW('Sanitation Data'!I32))),'Data Summary'!DL38="Yes"),OFFSET('Sanitation Data'!$I$10,0,10*ROW('Sanitation Data'!I32)),NA())</f>
        <v>#N/A</v>
      </c>
      <c r="AX38" s="501" t="e">
        <f ca="1">+IF(AND(ISNUMBER(OFFSET('Sanitation Data'!$I$11,0,10*ROW('Sanitation Data'!I32))),'Data Summary'!DM38="Yes"),OFFSET('Sanitation Data'!$I$11,0,10*ROW('Sanitation Data'!I32)),NA())</f>
        <v>#N/A</v>
      </c>
      <c r="AY38" s="501" t="e">
        <f ca="1">+IF(AND(ISNUMBER(OFFSET('Sanitation Data'!$I$12,0,10*ROW('Sanitation Data'!I32))),'Data Summary'!DN38="Yes"),OFFSET('Sanitation Data'!$I$12,0,10*ROW('Sanitation Data'!I32)),NA())</f>
        <v>#N/A</v>
      </c>
      <c r="AZ38" s="502" t="e">
        <f ca="1">+IF(AND(ISNUMBER(OFFSET('Hygiene Data'!$D$5,0,10*ROW('Hygiene Data'!D32))),'Data Summary'!DO38="Yes"),OFFSET('Hygiene Data'!$D$5,0,10*ROW('Hygiene Data'!D32)),NA())</f>
        <v>#N/A</v>
      </c>
      <c r="BA38" s="502" t="e">
        <f ca="1">+IF(AND(ISNUMBER(OFFSET('Hygiene Data'!$D$7,0,10*ROW('Hygiene Data'!D32))),'Data Summary'!DP38="Yes"),OFFSET('Hygiene Data'!$D$7,0,10*ROW('Hygiene Data'!D32)),NA())</f>
        <v>#N/A</v>
      </c>
      <c r="BB38" s="502" t="e">
        <f ca="1">+IF(AND(ISNUMBER(OFFSET('Hygiene Data'!$D$9,0,10*ROW('Hygiene Data'!D32))),'Data Summary'!DQ38="Yes"),OFFSET('Hygiene Data'!$D$9,0,10*ROW('Hygiene Data'!D32)),NA())</f>
        <v>#N/A</v>
      </c>
      <c r="BC38" s="502" t="e">
        <f ca="1">+IF(AND(ISNUMBER(OFFSET('Hygiene Data'!$E$5,0,10*ROW('Hygiene Data'!E32))),'Data Summary'!DR38="Yes"),OFFSET('Hygiene Data'!$E$5,0,10*ROW('Hygiene Data'!E32)),NA())</f>
        <v>#N/A</v>
      </c>
      <c r="BD38" s="502" t="e">
        <f ca="1">+IF(AND(ISNUMBER(OFFSET('Hygiene Data'!$E$7,0,10*ROW('Hygiene Data'!E32))),'Data Summary'!DS38="Yes"),OFFSET('Hygiene Data'!$E$7,0,10*ROW('Hygiene Data'!E32)),NA())</f>
        <v>#N/A</v>
      </c>
      <c r="BE38" s="502" t="e">
        <f ca="1">+IF(AND(ISNUMBER(OFFSET('Hygiene Data'!$E$9,0,10*ROW('Hygiene Data'!E32))),'Data Summary'!DT38="Yes"),OFFSET('Hygiene Data'!$E$9,0,10*ROW('Hygiene Data'!E32)),NA())</f>
        <v>#N/A</v>
      </c>
      <c r="BF38" s="502" t="e">
        <f ca="1">+IF(AND(ISNUMBER(OFFSET('Hygiene Data'!$F$5,0,10*ROW('Hygiene Data'!F32))),'Data Summary'!DU38="Yes"),OFFSET('Hygiene Data'!$F$5,0,10*ROW('Hygiene Data'!F32)),NA())</f>
        <v>#N/A</v>
      </c>
      <c r="BG38" s="502" t="e">
        <f ca="1">+IF(AND(ISNUMBER(OFFSET('Hygiene Data'!$F$7,0,10*ROW('Hygiene Data'!F32))),'Data Summary'!DV38="Yes"),OFFSET('Hygiene Data'!$F$7,0,10*ROW('Hygiene Data'!F32)),NA())</f>
        <v>#N/A</v>
      </c>
      <c r="BH38" s="502" t="e">
        <f ca="1">+IF(AND(ISNUMBER(OFFSET('Hygiene Data'!$F$9,0,10*ROW('Hygiene Data'!F32))),'Data Summary'!DW38="Yes"),OFFSET('Hygiene Data'!$F$9,0,10*ROW('Hygiene Data'!F32)),NA())</f>
        <v>#N/A</v>
      </c>
      <c r="BI38" s="502" t="e">
        <f ca="1">+IF(AND(ISNUMBER(OFFSET('Hygiene Data'!$G$5,0,10*ROW('Hygiene Data'!G32))),'Data Summary'!DX38="Yes"),OFFSET('Hygiene Data'!$G$5,0,10*ROW('Hygiene Data'!G32)),NA())</f>
        <v>#N/A</v>
      </c>
      <c r="BJ38" s="502" t="e">
        <f ca="1">+IF(AND(ISNUMBER(OFFSET('Hygiene Data'!$G$7,0,10*ROW('Hygiene Data'!G32))),'Data Summary'!DY38="Yes"),OFFSET('Hygiene Data'!$G$7,0,10*ROW('Hygiene Data'!G32)),NA())</f>
        <v>#N/A</v>
      </c>
      <c r="BK38" s="502" t="e">
        <f ca="1">+IF(AND(ISNUMBER(OFFSET('Hygiene Data'!$G$9,0,10*ROW('Hygiene Data'!G32))),'Data Summary'!DZ38="Yes"),OFFSET('Hygiene Data'!$G$9,0,10*ROW('Hygiene Data'!G32)),NA())</f>
        <v>#N/A</v>
      </c>
      <c r="BL38" s="502" t="e">
        <f ca="1">+IF(AND(ISNUMBER(OFFSET('Hygiene Data'!$H$5,0,10*ROW('Hygiene Data'!H32))),'Data Summary'!EA38="Yes"),OFFSET('Hygiene Data'!$H$5,0,10*ROW('Hygiene Data'!H32)),NA())</f>
        <v>#N/A</v>
      </c>
      <c r="BM38" s="502" t="e">
        <f ca="1">+IF(AND(ISNUMBER(OFFSET('Hygiene Data'!$H$7,0,10*ROW('Hygiene Data'!H32))),'Data Summary'!EB38="Yes"),OFFSET('Hygiene Data'!$H$7,0,10*ROW('Hygiene Data'!H32)),NA())</f>
        <v>#N/A</v>
      </c>
      <c r="BN38" s="502" t="e">
        <f ca="1">+IF(AND(ISNUMBER(OFFSET('Hygiene Data'!$H$9,0,10*ROW('Hygiene Data'!H32))),'Data Summary'!EC38="Yes"),OFFSET('Hygiene Data'!$H$9,0,10*ROW('Hygiene Data'!H32)),NA())</f>
        <v>#N/A</v>
      </c>
      <c r="BO38" s="502" t="e">
        <f ca="1">+IF(AND(ISNUMBER(OFFSET('Hygiene Data'!$I$5,0,10*ROW('Hygiene Data'!I32))),'Data Summary'!ED38="Yes"),OFFSET('Hygiene Data'!$I$5,0,10*ROW('Hygiene Data'!I32)),NA())</f>
        <v>#N/A</v>
      </c>
      <c r="BP38" s="502" t="e">
        <f ca="1">+IF(AND(ISNUMBER(OFFSET('Hygiene Data'!$I$7,0,10*ROW('Hygiene Data'!I32))),'Data Summary'!EE38="Yes"),OFFSET('Hygiene Data'!$I$7,0,10*ROW('Hygiene Data'!I32)),NA())</f>
        <v>#N/A</v>
      </c>
      <c r="BQ38" s="502" t="e">
        <f ca="1">+IF(AND(ISNUMBER(OFFSET('Hygiene Data'!$I$9,0,10*ROW('Hygiene Data'!I32))),'Data Summary'!EF38="Yes"),OFFSET('Hygiene Data'!$I$9,0,10*ROW('Hygiene Data'!I32)),NA())</f>
        <v>#N/A</v>
      </c>
    </row>
    <row r="39" spans="1:69" x14ac:dyDescent="0.25">
      <c r="A39" s="498" t="e">
        <f ca="1">+RIGHT('Data Summary'!A39,LEN('Data Summary'!A39)-9)</f>
        <v>#VALUE!</v>
      </c>
      <c r="B39" s="472" t="str">
        <f ca="1">+IF(ISTEXT('Data Summary'!B39),'Data Summary'!B39,"")</f>
        <v/>
      </c>
      <c r="C39" s="499" t="e">
        <f ca="1">+VALUE('Data Summary'!C39)</f>
        <v>#VALUE!</v>
      </c>
      <c r="D39" s="500" t="e">
        <f ca="1">+IF(AND(ISNUMBER(OFFSET('Water Data'!$D$4,0,10*ROW('Water Data'!D33))),'Data Summary'!BS39="Yes"),100-OFFSET('Water Data'!$D$4,0,10*ROW('Water Data'!D33)),NA())</f>
        <v>#N/A</v>
      </c>
      <c r="E39" s="500" t="e">
        <f ca="1">+IF(AND(ISNUMBER(OFFSET('Water Data'!$D$6,0,10*ROW('Water Data'!D33))),'Data Summary'!BT39="Yes"),OFFSET('Water Data'!$D$6,0,10*ROW('Water Data'!D33)),NA())</f>
        <v>#N/A</v>
      </c>
      <c r="F39" s="500" t="e">
        <f ca="1">+IF(AND(ISNUMBER(OFFSET('Water Data'!$D$9,0,10*ROW('Water Data'!D33))),'Data Summary'!BU39="Yes"),OFFSET('Water Data'!$D$9,0,10*ROW('Water Data'!D33)),NA())</f>
        <v>#N/A</v>
      </c>
      <c r="G39" s="500" t="e">
        <f ca="1">+IF(AND(ISNUMBER(OFFSET('Water Data'!$E$4,0,10*ROW('Water Data'!E33))),'Data Summary'!BV39="Yes"),100-OFFSET('Water Data'!$E$4,0,10*ROW('Water Data'!E33)),NA())</f>
        <v>#N/A</v>
      </c>
      <c r="H39" s="500" t="e">
        <f ca="1">+IF(AND(ISNUMBER(OFFSET('Water Data'!$E$6,0,10*ROW('Water Data'!E33))),'Data Summary'!BW39="Yes"),OFFSET('Water Data'!$E$6,0,10*ROW('Water Data'!E33)),NA())</f>
        <v>#N/A</v>
      </c>
      <c r="I39" s="500" t="e">
        <f ca="1">+IF(AND(ISNUMBER(OFFSET('Water Data'!$E$9,0,10*ROW('Water Data'!E33))),'Data Summary'!BX39="Yes"),OFFSET('Water Data'!$E$9,0,10*ROW('Water Data'!E33)),NA())</f>
        <v>#N/A</v>
      </c>
      <c r="J39" s="500" t="e">
        <f ca="1">+IF(AND(ISNUMBER(OFFSET('Water Data'!$F$4,0,10*ROW('Water Data'!F33))),'Data Summary'!BY39="Yes"),100-OFFSET('Water Data'!$F$4,0,10*ROW('Water Data'!F33)),NA())</f>
        <v>#N/A</v>
      </c>
      <c r="K39" s="500" t="e">
        <f ca="1">+IF(AND(ISNUMBER(OFFSET('Water Data'!$F$6,0,10*ROW('Water Data'!F33))),'Data Summary'!BZ39="Yes"),OFFSET('Water Data'!$F$6,0,10*ROW('Water Data'!F33)),NA())</f>
        <v>#N/A</v>
      </c>
      <c r="L39" s="500" t="e">
        <f ca="1">+IF(AND(ISNUMBER(OFFSET('Water Data'!$F$9,0,10*ROW('Water Data'!F33))),'Data Summary'!CA39="Yes"),OFFSET('Water Data'!$F$9,0,10*ROW('Water Data'!F33)),NA())</f>
        <v>#N/A</v>
      </c>
      <c r="M39" s="500" t="e">
        <f ca="1">+IF(AND(ISNUMBER(OFFSET('Water Data'!$G$4,0,10*ROW('Water Data'!G33))),'Data Summary'!CB39="Yes"),100-OFFSET('Water Data'!$G$4,0,10*ROW('Water Data'!G33)),NA())</f>
        <v>#N/A</v>
      </c>
      <c r="N39" s="500" t="e">
        <f ca="1">+IF(AND(ISNUMBER(OFFSET('Water Data'!$G$6,0,10*ROW('Water Data'!G33))),'Data Summary'!CC39="Yes"),OFFSET('Water Data'!$G$6,0,10*ROW('Water Data'!G33)),NA())</f>
        <v>#N/A</v>
      </c>
      <c r="O39" s="500" t="e">
        <f ca="1">+IF(AND(ISNUMBER(OFFSET('Water Data'!$G$9,0,10*ROW('Water Data'!G33))),'Data Summary'!CD39="Yes"),OFFSET('Water Data'!$G$9,0,10*ROW('Water Data'!G33)),NA())</f>
        <v>#N/A</v>
      </c>
      <c r="P39" s="500" t="e">
        <f ca="1">+IF(AND(ISNUMBER(OFFSET('Water Data'!$H$4,0,10*ROW('Water Data'!H33))),'Data Summary'!CE39="Yes"),100-OFFSET('Water Data'!$H$4,0,10*ROW('Water Data'!H33)),NA())</f>
        <v>#N/A</v>
      </c>
      <c r="Q39" s="500" t="e">
        <f ca="1">+IF(AND(ISNUMBER(OFFSET('Water Data'!$H$6,0,10*ROW('Water Data'!H33))),'Data Summary'!CF39="Yes"),OFFSET('Water Data'!$H$6,0,10*ROW('Water Data'!H33)),NA())</f>
        <v>#N/A</v>
      </c>
      <c r="R39" s="500" t="e">
        <f ca="1">+IF(AND(ISNUMBER(OFFSET('Water Data'!$H$9,0,10*ROW('Water Data'!H33))),'Data Summary'!CG39="Yes"),OFFSET('Water Data'!$H$9,0,10*ROW('Water Data'!H33)),NA())</f>
        <v>#N/A</v>
      </c>
      <c r="S39" s="500" t="e">
        <f ca="1">+IF(AND(ISNUMBER(OFFSET('Water Data'!$I$4,0,10*ROW('Water Data'!I33))),'Data Summary'!CH39="Yes"),100-OFFSET('Water Data'!$I$4,0,10*ROW('Water Data'!I33)),NA())</f>
        <v>#N/A</v>
      </c>
      <c r="T39" s="500" t="e">
        <f ca="1">+IF(AND(ISNUMBER(OFFSET('Water Data'!$I$6,0,10*ROW('Water Data'!I33))),'Data Summary'!CI39="Yes"),OFFSET('Water Data'!$I$6,0,10*ROW('Water Data'!I33)),NA())</f>
        <v>#N/A</v>
      </c>
      <c r="U39" s="500" t="e">
        <f ca="1">+IF(AND(ISNUMBER(OFFSET('Water Data'!$I$9,0,10*ROW('Water Data'!I33))),'Data Summary'!CJ39="Yes"),OFFSET('Water Data'!$I$9,0,10*ROW('Water Data'!I33)),NA())</f>
        <v>#N/A</v>
      </c>
      <c r="V39" s="501" t="e">
        <f ca="1">+IF(AND(ISNUMBER(OFFSET('Sanitation Data'!$D$4,0,10*ROW('Sanitation Data'!D33))),'Data Summary'!CK39="Yes"),100-OFFSET('Sanitation Data'!$D$4,0,10*ROW('Sanitation Data'!D33)),NA())</f>
        <v>#N/A</v>
      </c>
      <c r="W39" s="501" t="e">
        <f ca="1">+IF(AND(ISNUMBER(OFFSET('Sanitation Data'!$D$6,0,10*ROW('Sanitation Data'!D33))),'Data Summary'!CL39="Yes"),OFFSET('Sanitation Data'!$D$6,0,10*ROW('Sanitation Data'!D33)),NA())</f>
        <v>#N/A</v>
      </c>
      <c r="X39" s="501" t="e">
        <f ca="1">+IF(AND(ISNUMBER(OFFSET('Sanitation Data'!$D$10,0,10*ROW('Sanitation Data'!D33))),'Data Summary'!CM39="Yes"),OFFSET('Sanitation Data'!$D$10,0,10*ROW('Sanitation Data'!D33)),NA())</f>
        <v>#N/A</v>
      </c>
      <c r="Y39" s="501" t="e">
        <f ca="1">+IF(AND(ISNUMBER(OFFSET('Sanitation Data'!$D$11,0,10*ROW('Sanitation Data'!D33))),'Data Summary'!CN39="Yes"),OFFSET('Sanitation Data'!$D$11,0,10*ROW('Sanitation Data'!D33)),NA())</f>
        <v>#N/A</v>
      </c>
      <c r="Z39" s="501" t="e">
        <f ca="1">+IF(AND(ISNUMBER(OFFSET('Sanitation Data'!$D$12,0,10*ROW('Sanitation Data'!D33))),'Data Summary'!CO39="Yes"),OFFSET('Sanitation Data'!$D$12,0,10*ROW('Sanitation Data'!D33)),NA())</f>
        <v>#N/A</v>
      </c>
      <c r="AA39" s="501" t="e">
        <f ca="1">+IF(AND(ISNUMBER(OFFSET('Sanitation Data'!$E$4,0,10*ROW('Sanitation Data'!E33))),'Data Summary'!CP39="Yes"),100-OFFSET('Sanitation Data'!$E$4,0,10*ROW('Sanitation Data'!E33)),NA())</f>
        <v>#N/A</v>
      </c>
      <c r="AB39" s="501" t="e">
        <f ca="1">+IF(AND(ISNUMBER(OFFSET('Sanitation Data'!$E$6,0,10*ROW('Sanitation Data'!E33))),'Data Summary'!CQ39="Yes"),OFFSET('Sanitation Data'!$E$6,0,10*ROW('Sanitation Data'!E33)),NA())</f>
        <v>#N/A</v>
      </c>
      <c r="AC39" s="501" t="e">
        <f ca="1">+IF(AND(ISNUMBER(OFFSET('Sanitation Data'!$E$10,0,10*ROW('Sanitation Data'!E33))),'Data Summary'!CR39="Yes"),OFFSET('Sanitation Data'!$E$10,0,10*ROW('Sanitation Data'!E33)),NA())</f>
        <v>#N/A</v>
      </c>
      <c r="AD39" s="501" t="e">
        <f ca="1">+IF(AND(ISNUMBER(OFFSET('Sanitation Data'!$E$11,0,10*ROW('Sanitation Data'!E33))),'Data Summary'!CS39="Yes"),OFFSET('Sanitation Data'!$E$11,0,10*ROW('Sanitation Data'!E33)),NA())</f>
        <v>#N/A</v>
      </c>
      <c r="AE39" s="501" t="e">
        <f ca="1">+IF(AND(ISNUMBER(OFFSET('Sanitation Data'!$E$12,0,10*ROW('Sanitation Data'!E33))),'Data Summary'!CT39="Yes"),OFFSET('Sanitation Data'!$E$12,0,10*ROW('Sanitation Data'!E33)),NA())</f>
        <v>#N/A</v>
      </c>
      <c r="AF39" s="501" t="e">
        <f ca="1">+IF(AND(ISNUMBER(OFFSET('Sanitation Data'!$F$4,0,10*ROW('Sanitation Data'!F33))),'Data Summary'!CU39="Yes"),100-OFFSET('Sanitation Data'!$F$4,0,10*ROW('Sanitation Data'!F33)),NA())</f>
        <v>#N/A</v>
      </c>
      <c r="AG39" s="501" t="e">
        <f ca="1">+IF(AND(ISNUMBER(OFFSET('Sanitation Data'!$F$6,0,10*ROW('Sanitation Data'!F33))),'Data Summary'!CV39="Yes"),OFFSET('Sanitation Data'!$F$6,0,10*ROW('Sanitation Data'!F33)),NA())</f>
        <v>#N/A</v>
      </c>
      <c r="AH39" s="501" t="e">
        <f ca="1">+IF(AND(ISNUMBER(OFFSET('Sanitation Data'!$F$10,0,10*ROW('Sanitation Data'!F33))),'Data Summary'!CW39="Yes"),OFFSET('Sanitation Data'!$F$10,0,10*ROW('Sanitation Data'!F33)),NA())</f>
        <v>#N/A</v>
      </c>
      <c r="AI39" s="501" t="e">
        <f ca="1">+IF(AND(ISNUMBER(OFFSET('Sanitation Data'!$F$11,0,10*ROW('Sanitation Data'!F33))),'Data Summary'!CX39="Yes"),OFFSET('Sanitation Data'!$F$11,0,10*ROW('Sanitation Data'!F33)),NA())</f>
        <v>#N/A</v>
      </c>
      <c r="AJ39" s="501" t="e">
        <f ca="1">+IF(AND(ISNUMBER(OFFSET('Sanitation Data'!$F$12,0,10*ROW('Sanitation Data'!F33))),'Data Summary'!CY39="Yes"),OFFSET('Sanitation Data'!$F$12,0,10*ROW('Sanitation Data'!F33)),NA())</f>
        <v>#N/A</v>
      </c>
      <c r="AK39" s="501" t="e">
        <f ca="1">+IF(AND(ISNUMBER(OFFSET('Sanitation Data'!$G$4,0,10*ROW('Sanitation Data'!G33))),'Data Summary'!CZ39="Yes"),100-OFFSET('Sanitation Data'!$G$4,0,10*ROW('Sanitation Data'!G33)),NA())</f>
        <v>#N/A</v>
      </c>
      <c r="AL39" s="501" t="e">
        <f ca="1">+IF(AND(ISNUMBER(OFFSET('Sanitation Data'!$G$6,0,10*ROW('Sanitation Data'!G33))),'Data Summary'!DA39="Yes"),OFFSET('Sanitation Data'!$G$6,0,10*ROW('Sanitation Data'!G33)),NA())</f>
        <v>#N/A</v>
      </c>
      <c r="AM39" s="501" t="e">
        <f ca="1">+IF(AND(ISNUMBER(OFFSET('Sanitation Data'!$G$10,0,10*ROW('Sanitation Data'!G33))),'Data Summary'!DB39="Yes"),OFFSET('Sanitation Data'!$G$10,0,10*ROW('Sanitation Data'!G33)),NA())</f>
        <v>#N/A</v>
      </c>
      <c r="AN39" s="501" t="e">
        <f ca="1">+IF(AND(ISNUMBER(OFFSET('Sanitation Data'!$G$11,0,10*ROW('Sanitation Data'!G33))),'Data Summary'!DC39="Yes"),OFFSET('Sanitation Data'!$G$11,0,10*ROW('Sanitation Data'!G33)),NA())</f>
        <v>#N/A</v>
      </c>
      <c r="AO39" s="501" t="e">
        <f ca="1">+IF(AND(ISNUMBER(OFFSET('Sanitation Data'!$G$12,0,10*ROW('Sanitation Data'!G33))),'Data Summary'!DD39="Yes"),OFFSET('Sanitation Data'!$G$12,0,10*ROW('Sanitation Data'!G33)),NA())</f>
        <v>#N/A</v>
      </c>
      <c r="AP39" s="501" t="e">
        <f ca="1">+IF(AND(ISNUMBER(OFFSET('Sanitation Data'!$H$4,0,10*ROW('Sanitation Data'!H33))),'Data Summary'!DE39="Yes"),100-OFFSET('Sanitation Data'!$H$4,0,10*ROW('Sanitation Data'!H33)),NA())</f>
        <v>#N/A</v>
      </c>
      <c r="AQ39" s="501" t="e">
        <f ca="1">+IF(AND(ISNUMBER(OFFSET('Sanitation Data'!$H$6,0,10*ROW('Sanitation Data'!H33))),'Data Summary'!DF39="Yes"),OFFSET('Sanitation Data'!$H$6,0,10*ROW('Sanitation Data'!H33)),NA())</f>
        <v>#N/A</v>
      </c>
      <c r="AR39" s="501" t="e">
        <f ca="1">+IF(AND(ISNUMBER(OFFSET('Sanitation Data'!$H$10,0,10*ROW('Sanitation Data'!H33))),'Data Summary'!DG39="Yes"),OFFSET('Sanitation Data'!$H$10,0,10*ROW('Sanitation Data'!H33)),NA())</f>
        <v>#N/A</v>
      </c>
      <c r="AS39" s="501" t="e">
        <f ca="1">+IF(AND(ISNUMBER(OFFSET('Sanitation Data'!$H$11,0,10*ROW('Sanitation Data'!H33))),'Data Summary'!DH39="Yes"),OFFSET('Sanitation Data'!$H$11,0,10*ROW('Sanitation Data'!H33)),NA())</f>
        <v>#N/A</v>
      </c>
      <c r="AT39" s="501" t="e">
        <f ca="1">+IF(AND(ISNUMBER(OFFSET('Sanitation Data'!$H$12,0,10*ROW('Sanitation Data'!H33))),'Data Summary'!DI39="Yes"),OFFSET('Sanitation Data'!$H$12,0,10*ROW('Sanitation Data'!H33)),NA())</f>
        <v>#N/A</v>
      </c>
      <c r="AU39" s="501" t="e">
        <f ca="1">+IF(AND(ISNUMBER(OFFSET('Sanitation Data'!$I$4,0,10*ROW('Sanitation Data'!I33))),'Data Summary'!DJ39="Yes"),100-OFFSET('Sanitation Data'!$I$4,0,10*ROW('Sanitation Data'!I33)),NA())</f>
        <v>#N/A</v>
      </c>
      <c r="AV39" s="501" t="e">
        <f ca="1">+IF(AND(ISNUMBER(OFFSET('Sanitation Data'!$I$6,0,10*ROW('Sanitation Data'!I33))),'Data Summary'!DK39="Yes"),OFFSET('Sanitation Data'!$I$6,0,10*ROW('Sanitation Data'!I33)),NA())</f>
        <v>#N/A</v>
      </c>
      <c r="AW39" s="501" t="e">
        <f ca="1">+IF(AND(ISNUMBER(OFFSET('Sanitation Data'!$I$10,0,10*ROW('Sanitation Data'!I33))),'Data Summary'!DL39="Yes"),OFFSET('Sanitation Data'!$I$10,0,10*ROW('Sanitation Data'!I33)),NA())</f>
        <v>#N/A</v>
      </c>
      <c r="AX39" s="501" t="e">
        <f ca="1">+IF(AND(ISNUMBER(OFFSET('Sanitation Data'!$I$11,0,10*ROW('Sanitation Data'!I33))),'Data Summary'!DM39="Yes"),OFFSET('Sanitation Data'!$I$11,0,10*ROW('Sanitation Data'!I33)),NA())</f>
        <v>#N/A</v>
      </c>
      <c r="AY39" s="501" t="e">
        <f ca="1">+IF(AND(ISNUMBER(OFFSET('Sanitation Data'!$I$12,0,10*ROW('Sanitation Data'!I33))),'Data Summary'!DN39="Yes"),OFFSET('Sanitation Data'!$I$12,0,10*ROW('Sanitation Data'!I33)),NA())</f>
        <v>#N/A</v>
      </c>
      <c r="AZ39" s="502" t="e">
        <f ca="1">+IF(AND(ISNUMBER(OFFSET('Hygiene Data'!$D$5,0,10*ROW('Hygiene Data'!D33))),'Data Summary'!DO39="Yes"),OFFSET('Hygiene Data'!$D$5,0,10*ROW('Hygiene Data'!D33)),NA())</f>
        <v>#N/A</v>
      </c>
      <c r="BA39" s="502" t="e">
        <f ca="1">+IF(AND(ISNUMBER(OFFSET('Hygiene Data'!$D$7,0,10*ROW('Hygiene Data'!D33))),'Data Summary'!DP39="Yes"),OFFSET('Hygiene Data'!$D$7,0,10*ROW('Hygiene Data'!D33)),NA())</f>
        <v>#N/A</v>
      </c>
      <c r="BB39" s="502" t="e">
        <f ca="1">+IF(AND(ISNUMBER(OFFSET('Hygiene Data'!$D$9,0,10*ROW('Hygiene Data'!D33))),'Data Summary'!DQ39="Yes"),OFFSET('Hygiene Data'!$D$9,0,10*ROW('Hygiene Data'!D33)),NA())</f>
        <v>#N/A</v>
      </c>
      <c r="BC39" s="502" t="e">
        <f ca="1">+IF(AND(ISNUMBER(OFFSET('Hygiene Data'!$E$5,0,10*ROW('Hygiene Data'!E33))),'Data Summary'!DR39="Yes"),OFFSET('Hygiene Data'!$E$5,0,10*ROW('Hygiene Data'!E33)),NA())</f>
        <v>#N/A</v>
      </c>
      <c r="BD39" s="502" t="e">
        <f ca="1">+IF(AND(ISNUMBER(OFFSET('Hygiene Data'!$E$7,0,10*ROW('Hygiene Data'!E33))),'Data Summary'!DS39="Yes"),OFFSET('Hygiene Data'!$E$7,0,10*ROW('Hygiene Data'!E33)),NA())</f>
        <v>#N/A</v>
      </c>
      <c r="BE39" s="502" t="e">
        <f ca="1">+IF(AND(ISNUMBER(OFFSET('Hygiene Data'!$E$9,0,10*ROW('Hygiene Data'!E33))),'Data Summary'!DT39="Yes"),OFFSET('Hygiene Data'!$E$9,0,10*ROW('Hygiene Data'!E33)),NA())</f>
        <v>#N/A</v>
      </c>
      <c r="BF39" s="502" t="e">
        <f ca="1">+IF(AND(ISNUMBER(OFFSET('Hygiene Data'!$F$5,0,10*ROW('Hygiene Data'!F33))),'Data Summary'!DU39="Yes"),OFFSET('Hygiene Data'!$F$5,0,10*ROW('Hygiene Data'!F33)),NA())</f>
        <v>#N/A</v>
      </c>
      <c r="BG39" s="502" t="e">
        <f ca="1">+IF(AND(ISNUMBER(OFFSET('Hygiene Data'!$F$7,0,10*ROW('Hygiene Data'!F33))),'Data Summary'!DV39="Yes"),OFFSET('Hygiene Data'!$F$7,0,10*ROW('Hygiene Data'!F33)),NA())</f>
        <v>#N/A</v>
      </c>
      <c r="BH39" s="502" t="e">
        <f ca="1">+IF(AND(ISNUMBER(OFFSET('Hygiene Data'!$F$9,0,10*ROW('Hygiene Data'!F33))),'Data Summary'!DW39="Yes"),OFFSET('Hygiene Data'!$F$9,0,10*ROW('Hygiene Data'!F33)),NA())</f>
        <v>#N/A</v>
      </c>
      <c r="BI39" s="502" t="e">
        <f ca="1">+IF(AND(ISNUMBER(OFFSET('Hygiene Data'!$G$5,0,10*ROW('Hygiene Data'!G33))),'Data Summary'!DX39="Yes"),OFFSET('Hygiene Data'!$G$5,0,10*ROW('Hygiene Data'!G33)),NA())</f>
        <v>#N/A</v>
      </c>
      <c r="BJ39" s="502" t="e">
        <f ca="1">+IF(AND(ISNUMBER(OFFSET('Hygiene Data'!$G$7,0,10*ROW('Hygiene Data'!G33))),'Data Summary'!DY39="Yes"),OFFSET('Hygiene Data'!$G$7,0,10*ROW('Hygiene Data'!G33)),NA())</f>
        <v>#N/A</v>
      </c>
      <c r="BK39" s="502" t="e">
        <f ca="1">+IF(AND(ISNUMBER(OFFSET('Hygiene Data'!$G$9,0,10*ROW('Hygiene Data'!G33))),'Data Summary'!DZ39="Yes"),OFFSET('Hygiene Data'!$G$9,0,10*ROW('Hygiene Data'!G33)),NA())</f>
        <v>#N/A</v>
      </c>
      <c r="BL39" s="502" t="e">
        <f ca="1">+IF(AND(ISNUMBER(OFFSET('Hygiene Data'!$H$5,0,10*ROW('Hygiene Data'!H33))),'Data Summary'!EA39="Yes"),OFFSET('Hygiene Data'!$H$5,0,10*ROW('Hygiene Data'!H33)),NA())</f>
        <v>#N/A</v>
      </c>
      <c r="BM39" s="502" t="e">
        <f ca="1">+IF(AND(ISNUMBER(OFFSET('Hygiene Data'!$H$7,0,10*ROW('Hygiene Data'!H33))),'Data Summary'!EB39="Yes"),OFFSET('Hygiene Data'!$H$7,0,10*ROW('Hygiene Data'!H33)),NA())</f>
        <v>#N/A</v>
      </c>
      <c r="BN39" s="502" t="e">
        <f ca="1">+IF(AND(ISNUMBER(OFFSET('Hygiene Data'!$H$9,0,10*ROW('Hygiene Data'!H33))),'Data Summary'!EC39="Yes"),OFFSET('Hygiene Data'!$H$9,0,10*ROW('Hygiene Data'!H33)),NA())</f>
        <v>#N/A</v>
      </c>
      <c r="BO39" s="502" t="e">
        <f ca="1">+IF(AND(ISNUMBER(OFFSET('Hygiene Data'!$I$5,0,10*ROW('Hygiene Data'!I33))),'Data Summary'!ED39="Yes"),OFFSET('Hygiene Data'!$I$5,0,10*ROW('Hygiene Data'!I33)),NA())</f>
        <v>#N/A</v>
      </c>
      <c r="BP39" s="502" t="e">
        <f ca="1">+IF(AND(ISNUMBER(OFFSET('Hygiene Data'!$I$7,0,10*ROW('Hygiene Data'!I33))),'Data Summary'!EE39="Yes"),OFFSET('Hygiene Data'!$I$7,0,10*ROW('Hygiene Data'!I33)),NA())</f>
        <v>#N/A</v>
      </c>
      <c r="BQ39" s="502" t="e">
        <f ca="1">+IF(AND(ISNUMBER(OFFSET('Hygiene Data'!$I$9,0,10*ROW('Hygiene Data'!I33))),'Data Summary'!EF39="Yes"),OFFSET('Hygiene Data'!$I$9,0,10*ROW('Hygiene Data'!I33)),NA())</f>
        <v>#N/A</v>
      </c>
    </row>
    <row r="40" spans="1:69" x14ac:dyDescent="0.25">
      <c r="A40" s="498" t="e">
        <f ca="1">+RIGHT('Data Summary'!A40,LEN('Data Summary'!A40)-9)</f>
        <v>#VALUE!</v>
      </c>
      <c r="B40" s="472" t="str">
        <f ca="1">+IF(ISTEXT('Data Summary'!B40),'Data Summary'!B40,"")</f>
        <v/>
      </c>
      <c r="C40" s="499" t="e">
        <f ca="1">+VALUE('Data Summary'!C40)</f>
        <v>#VALUE!</v>
      </c>
      <c r="D40" s="500" t="e">
        <f ca="1">+IF(AND(ISNUMBER(OFFSET('Water Data'!$D$4,0,10*ROW('Water Data'!D34))),'Data Summary'!BS40="Yes"),100-OFFSET('Water Data'!$D$4,0,10*ROW('Water Data'!D34)),NA())</f>
        <v>#N/A</v>
      </c>
      <c r="E40" s="500" t="e">
        <f ca="1">+IF(AND(ISNUMBER(OFFSET('Water Data'!$D$6,0,10*ROW('Water Data'!D34))),'Data Summary'!BT40="Yes"),OFFSET('Water Data'!$D$6,0,10*ROW('Water Data'!D34)),NA())</f>
        <v>#N/A</v>
      </c>
      <c r="F40" s="500" t="e">
        <f ca="1">+IF(AND(ISNUMBER(OFFSET('Water Data'!$D$9,0,10*ROW('Water Data'!D34))),'Data Summary'!BU40="Yes"),OFFSET('Water Data'!$D$9,0,10*ROW('Water Data'!D34)),NA())</f>
        <v>#N/A</v>
      </c>
      <c r="G40" s="500" t="e">
        <f ca="1">+IF(AND(ISNUMBER(OFFSET('Water Data'!$E$4,0,10*ROW('Water Data'!E34))),'Data Summary'!BV40="Yes"),100-OFFSET('Water Data'!$E$4,0,10*ROW('Water Data'!E34)),NA())</f>
        <v>#N/A</v>
      </c>
      <c r="H40" s="500" t="e">
        <f ca="1">+IF(AND(ISNUMBER(OFFSET('Water Data'!$E$6,0,10*ROW('Water Data'!E34))),'Data Summary'!BW40="Yes"),OFFSET('Water Data'!$E$6,0,10*ROW('Water Data'!E34)),NA())</f>
        <v>#N/A</v>
      </c>
      <c r="I40" s="500" t="e">
        <f ca="1">+IF(AND(ISNUMBER(OFFSET('Water Data'!$E$9,0,10*ROW('Water Data'!E34))),'Data Summary'!BX40="Yes"),OFFSET('Water Data'!$E$9,0,10*ROW('Water Data'!E34)),NA())</f>
        <v>#N/A</v>
      </c>
      <c r="J40" s="500" t="e">
        <f ca="1">+IF(AND(ISNUMBER(OFFSET('Water Data'!$F$4,0,10*ROW('Water Data'!F34))),'Data Summary'!BY40="Yes"),100-OFFSET('Water Data'!$F$4,0,10*ROW('Water Data'!F34)),NA())</f>
        <v>#N/A</v>
      </c>
      <c r="K40" s="500" t="e">
        <f ca="1">+IF(AND(ISNUMBER(OFFSET('Water Data'!$F$6,0,10*ROW('Water Data'!F34))),'Data Summary'!BZ40="Yes"),OFFSET('Water Data'!$F$6,0,10*ROW('Water Data'!F34)),NA())</f>
        <v>#N/A</v>
      </c>
      <c r="L40" s="500" t="e">
        <f ca="1">+IF(AND(ISNUMBER(OFFSET('Water Data'!$F$9,0,10*ROW('Water Data'!F34))),'Data Summary'!CA40="Yes"),OFFSET('Water Data'!$F$9,0,10*ROW('Water Data'!F34)),NA())</f>
        <v>#N/A</v>
      </c>
      <c r="M40" s="500" t="e">
        <f ca="1">+IF(AND(ISNUMBER(OFFSET('Water Data'!$G$4,0,10*ROW('Water Data'!G34))),'Data Summary'!CB40="Yes"),100-OFFSET('Water Data'!$G$4,0,10*ROW('Water Data'!G34)),NA())</f>
        <v>#N/A</v>
      </c>
      <c r="N40" s="500" t="e">
        <f ca="1">+IF(AND(ISNUMBER(OFFSET('Water Data'!$G$6,0,10*ROW('Water Data'!G34))),'Data Summary'!CC40="Yes"),OFFSET('Water Data'!$G$6,0,10*ROW('Water Data'!G34)),NA())</f>
        <v>#N/A</v>
      </c>
      <c r="O40" s="500" t="e">
        <f ca="1">+IF(AND(ISNUMBER(OFFSET('Water Data'!$G$9,0,10*ROW('Water Data'!G34))),'Data Summary'!CD40="Yes"),OFFSET('Water Data'!$G$9,0,10*ROW('Water Data'!G34)),NA())</f>
        <v>#N/A</v>
      </c>
      <c r="P40" s="500" t="e">
        <f ca="1">+IF(AND(ISNUMBER(OFFSET('Water Data'!$H$4,0,10*ROW('Water Data'!H34))),'Data Summary'!CE40="Yes"),100-OFFSET('Water Data'!$H$4,0,10*ROW('Water Data'!H34)),NA())</f>
        <v>#N/A</v>
      </c>
      <c r="Q40" s="500" t="e">
        <f ca="1">+IF(AND(ISNUMBER(OFFSET('Water Data'!$H$6,0,10*ROW('Water Data'!H34))),'Data Summary'!CF40="Yes"),OFFSET('Water Data'!$H$6,0,10*ROW('Water Data'!H34)),NA())</f>
        <v>#N/A</v>
      </c>
      <c r="R40" s="500" t="e">
        <f ca="1">+IF(AND(ISNUMBER(OFFSET('Water Data'!$H$9,0,10*ROW('Water Data'!H34))),'Data Summary'!CG40="Yes"),OFFSET('Water Data'!$H$9,0,10*ROW('Water Data'!H34)),NA())</f>
        <v>#N/A</v>
      </c>
      <c r="S40" s="500" t="e">
        <f ca="1">+IF(AND(ISNUMBER(OFFSET('Water Data'!$I$4,0,10*ROW('Water Data'!I34))),'Data Summary'!CH40="Yes"),100-OFFSET('Water Data'!$I$4,0,10*ROW('Water Data'!I34)),NA())</f>
        <v>#N/A</v>
      </c>
      <c r="T40" s="500" t="e">
        <f ca="1">+IF(AND(ISNUMBER(OFFSET('Water Data'!$I$6,0,10*ROW('Water Data'!I34))),'Data Summary'!CI40="Yes"),OFFSET('Water Data'!$I$6,0,10*ROW('Water Data'!I34)),NA())</f>
        <v>#N/A</v>
      </c>
      <c r="U40" s="500" t="e">
        <f ca="1">+IF(AND(ISNUMBER(OFFSET('Water Data'!$I$9,0,10*ROW('Water Data'!I34))),'Data Summary'!CJ40="Yes"),OFFSET('Water Data'!$I$9,0,10*ROW('Water Data'!I34)),NA())</f>
        <v>#N/A</v>
      </c>
      <c r="V40" s="501" t="e">
        <f ca="1">+IF(AND(ISNUMBER(OFFSET('Sanitation Data'!$D$4,0,10*ROW('Sanitation Data'!D34))),'Data Summary'!CK40="Yes"),100-OFFSET('Sanitation Data'!$D$4,0,10*ROW('Sanitation Data'!D34)),NA())</f>
        <v>#N/A</v>
      </c>
      <c r="W40" s="501" t="e">
        <f ca="1">+IF(AND(ISNUMBER(OFFSET('Sanitation Data'!$D$6,0,10*ROW('Sanitation Data'!D34))),'Data Summary'!CL40="Yes"),OFFSET('Sanitation Data'!$D$6,0,10*ROW('Sanitation Data'!D34)),NA())</f>
        <v>#N/A</v>
      </c>
      <c r="X40" s="501" t="e">
        <f ca="1">+IF(AND(ISNUMBER(OFFSET('Sanitation Data'!$D$10,0,10*ROW('Sanitation Data'!D34))),'Data Summary'!CM40="Yes"),OFFSET('Sanitation Data'!$D$10,0,10*ROW('Sanitation Data'!D34)),NA())</f>
        <v>#N/A</v>
      </c>
      <c r="Y40" s="501" t="e">
        <f ca="1">+IF(AND(ISNUMBER(OFFSET('Sanitation Data'!$D$11,0,10*ROW('Sanitation Data'!D34))),'Data Summary'!CN40="Yes"),OFFSET('Sanitation Data'!$D$11,0,10*ROW('Sanitation Data'!D34)),NA())</f>
        <v>#N/A</v>
      </c>
      <c r="Z40" s="501" t="e">
        <f ca="1">+IF(AND(ISNUMBER(OFFSET('Sanitation Data'!$D$12,0,10*ROW('Sanitation Data'!D34))),'Data Summary'!CO40="Yes"),OFFSET('Sanitation Data'!$D$12,0,10*ROW('Sanitation Data'!D34)),NA())</f>
        <v>#N/A</v>
      </c>
      <c r="AA40" s="501" t="e">
        <f ca="1">+IF(AND(ISNUMBER(OFFSET('Sanitation Data'!$E$4,0,10*ROW('Sanitation Data'!E34))),'Data Summary'!CP40="Yes"),100-OFFSET('Sanitation Data'!$E$4,0,10*ROW('Sanitation Data'!E34)),NA())</f>
        <v>#N/A</v>
      </c>
      <c r="AB40" s="501" t="e">
        <f ca="1">+IF(AND(ISNUMBER(OFFSET('Sanitation Data'!$E$6,0,10*ROW('Sanitation Data'!E34))),'Data Summary'!CQ40="Yes"),OFFSET('Sanitation Data'!$E$6,0,10*ROW('Sanitation Data'!E34)),NA())</f>
        <v>#N/A</v>
      </c>
      <c r="AC40" s="501" t="e">
        <f ca="1">+IF(AND(ISNUMBER(OFFSET('Sanitation Data'!$E$10,0,10*ROW('Sanitation Data'!E34))),'Data Summary'!CR40="Yes"),OFFSET('Sanitation Data'!$E$10,0,10*ROW('Sanitation Data'!E34)),NA())</f>
        <v>#N/A</v>
      </c>
      <c r="AD40" s="501" t="e">
        <f ca="1">+IF(AND(ISNUMBER(OFFSET('Sanitation Data'!$E$11,0,10*ROW('Sanitation Data'!E34))),'Data Summary'!CS40="Yes"),OFFSET('Sanitation Data'!$E$11,0,10*ROW('Sanitation Data'!E34)),NA())</f>
        <v>#N/A</v>
      </c>
      <c r="AE40" s="501" t="e">
        <f ca="1">+IF(AND(ISNUMBER(OFFSET('Sanitation Data'!$E$12,0,10*ROW('Sanitation Data'!E34))),'Data Summary'!CT40="Yes"),OFFSET('Sanitation Data'!$E$12,0,10*ROW('Sanitation Data'!E34)),NA())</f>
        <v>#N/A</v>
      </c>
      <c r="AF40" s="501" t="e">
        <f ca="1">+IF(AND(ISNUMBER(OFFSET('Sanitation Data'!$F$4,0,10*ROW('Sanitation Data'!F34))),'Data Summary'!CU40="Yes"),100-OFFSET('Sanitation Data'!$F$4,0,10*ROW('Sanitation Data'!F34)),NA())</f>
        <v>#N/A</v>
      </c>
      <c r="AG40" s="501" t="e">
        <f ca="1">+IF(AND(ISNUMBER(OFFSET('Sanitation Data'!$F$6,0,10*ROW('Sanitation Data'!F34))),'Data Summary'!CV40="Yes"),OFFSET('Sanitation Data'!$F$6,0,10*ROW('Sanitation Data'!F34)),NA())</f>
        <v>#N/A</v>
      </c>
      <c r="AH40" s="501" t="e">
        <f ca="1">+IF(AND(ISNUMBER(OFFSET('Sanitation Data'!$F$10,0,10*ROW('Sanitation Data'!F34))),'Data Summary'!CW40="Yes"),OFFSET('Sanitation Data'!$F$10,0,10*ROW('Sanitation Data'!F34)),NA())</f>
        <v>#N/A</v>
      </c>
      <c r="AI40" s="501" t="e">
        <f ca="1">+IF(AND(ISNUMBER(OFFSET('Sanitation Data'!$F$11,0,10*ROW('Sanitation Data'!F34))),'Data Summary'!CX40="Yes"),OFFSET('Sanitation Data'!$F$11,0,10*ROW('Sanitation Data'!F34)),NA())</f>
        <v>#N/A</v>
      </c>
      <c r="AJ40" s="501" t="e">
        <f ca="1">+IF(AND(ISNUMBER(OFFSET('Sanitation Data'!$F$12,0,10*ROW('Sanitation Data'!F34))),'Data Summary'!CY40="Yes"),OFFSET('Sanitation Data'!$F$12,0,10*ROW('Sanitation Data'!F34)),NA())</f>
        <v>#N/A</v>
      </c>
      <c r="AK40" s="501" t="e">
        <f ca="1">+IF(AND(ISNUMBER(OFFSET('Sanitation Data'!$G$4,0,10*ROW('Sanitation Data'!G34))),'Data Summary'!CZ40="Yes"),100-OFFSET('Sanitation Data'!$G$4,0,10*ROW('Sanitation Data'!G34)),NA())</f>
        <v>#N/A</v>
      </c>
      <c r="AL40" s="501" t="e">
        <f ca="1">+IF(AND(ISNUMBER(OFFSET('Sanitation Data'!$G$6,0,10*ROW('Sanitation Data'!G34))),'Data Summary'!DA40="Yes"),OFFSET('Sanitation Data'!$G$6,0,10*ROW('Sanitation Data'!G34)),NA())</f>
        <v>#N/A</v>
      </c>
      <c r="AM40" s="501" t="e">
        <f ca="1">+IF(AND(ISNUMBER(OFFSET('Sanitation Data'!$G$10,0,10*ROW('Sanitation Data'!G34))),'Data Summary'!DB40="Yes"),OFFSET('Sanitation Data'!$G$10,0,10*ROW('Sanitation Data'!G34)),NA())</f>
        <v>#N/A</v>
      </c>
      <c r="AN40" s="501" t="e">
        <f ca="1">+IF(AND(ISNUMBER(OFFSET('Sanitation Data'!$G$11,0,10*ROW('Sanitation Data'!G34))),'Data Summary'!DC40="Yes"),OFFSET('Sanitation Data'!$G$11,0,10*ROW('Sanitation Data'!G34)),NA())</f>
        <v>#N/A</v>
      </c>
      <c r="AO40" s="501" t="e">
        <f ca="1">+IF(AND(ISNUMBER(OFFSET('Sanitation Data'!$G$12,0,10*ROW('Sanitation Data'!G34))),'Data Summary'!DD40="Yes"),OFFSET('Sanitation Data'!$G$12,0,10*ROW('Sanitation Data'!G34)),NA())</f>
        <v>#N/A</v>
      </c>
      <c r="AP40" s="501" t="e">
        <f ca="1">+IF(AND(ISNUMBER(OFFSET('Sanitation Data'!$H$4,0,10*ROW('Sanitation Data'!H34))),'Data Summary'!DE40="Yes"),100-OFFSET('Sanitation Data'!$H$4,0,10*ROW('Sanitation Data'!H34)),NA())</f>
        <v>#N/A</v>
      </c>
      <c r="AQ40" s="501" t="e">
        <f ca="1">+IF(AND(ISNUMBER(OFFSET('Sanitation Data'!$H$6,0,10*ROW('Sanitation Data'!H34))),'Data Summary'!DF40="Yes"),OFFSET('Sanitation Data'!$H$6,0,10*ROW('Sanitation Data'!H34)),NA())</f>
        <v>#N/A</v>
      </c>
      <c r="AR40" s="501" t="e">
        <f ca="1">+IF(AND(ISNUMBER(OFFSET('Sanitation Data'!$H$10,0,10*ROW('Sanitation Data'!H34))),'Data Summary'!DG40="Yes"),OFFSET('Sanitation Data'!$H$10,0,10*ROW('Sanitation Data'!H34)),NA())</f>
        <v>#N/A</v>
      </c>
      <c r="AS40" s="501" t="e">
        <f ca="1">+IF(AND(ISNUMBER(OFFSET('Sanitation Data'!$H$11,0,10*ROW('Sanitation Data'!H34))),'Data Summary'!DH40="Yes"),OFFSET('Sanitation Data'!$H$11,0,10*ROW('Sanitation Data'!H34)),NA())</f>
        <v>#N/A</v>
      </c>
      <c r="AT40" s="501" t="e">
        <f ca="1">+IF(AND(ISNUMBER(OFFSET('Sanitation Data'!$H$12,0,10*ROW('Sanitation Data'!H34))),'Data Summary'!DI40="Yes"),OFFSET('Sanitation Data'!$H$12,0,10*ROW('Sanitation Data'!H34)),NA())</f>
        <v>#N/A</v>
      </c>
      <c r="AU40" s="501" t="e">
        <f ca="1">+IF(AND(ISNUMBER(OFFSET('Sanitation Data'!$I$4,0,10*ROW('Sanitation Data'!I34))),'Data Summary'!DJ40="Yes"),100-OFFSET('Sanitation Data'!$I$4,0,10*ROW('Sanitation Data'!I34)),NA())</f>
        <v>#N/A</v>
      </c>
      <c r="AV40" s="501" t="e">
        <f ca="1">+IF(AND(ISNUMBER(OFFSET('Sanitation Data'!$I$6,0,10*ROW('Sanitation Data'!I34))),'Data Summary'!DK40="Yes"),OFFSET('Sanitation Data'!$I$6,0,10*ROW('Sanitation Data'!I34)),NA())</f>
        <v>#N/A</v>
      </c>
      <c r="AW40" s="501" t="e">
        <f ca="1">+IF(AND(ISNUMBER(OFFSET('Sanitation Data'!$I$10,0,10*ROW('Sanitation Data'!I34))),'Data Summary'!DL40="Yes"),OFFSET('Sanitation Data'!$I$10,0,10*ROW('Sanitation Data'!I34)),NA())</f>
        <v>#N/A</v>
      </c>
      <c r="AX40" s="501" t="e">
        <f ca="1">+IF(AND(ISNUMBER(OFFSET('Sanitation Data'!$I$11,0,10*ROW('Sanitation Data'!I34))),'Data Summary'!DM40="Yes"),OFFSET('Sanitation Data'!$I$11,0,10*ROW('Sanitation Data'!I34)),NA())</f>
        <v>#N/A</v>
      </c>
      <c r="AY40" s="501" t="e">
        <f ca="1">+IF(AND(ISNUMBER(OFFSET('Sanitation Data'!$I$12,0,10*ROW('Sanitation Data'!I34))),'Data Summary'!DN40="Yes"),OFFSET('Sanitation Data'!$I$12,0,10*ROW('Sanitation Data'!I34)),NA())</f>
        <v>#N/A</v>
      </c>
      <c r="AZ40" s="502" t="e">
        <f ca="1">+IF(AND(ISNUMBER(OFFSET('Hygiene Data'!$D$5,0,10*ROW('Hygiene Data'!D34))),'Data Summary'!DO40="Yes"),OFFSET('Hygiene Data'!$D$5,0,10*ROW('Hygiene Data'!D34)),NA())</f>
        <v>#N/A</v>
      </c>
      <c r="BA40" s="502" t="e">
        <f ca="1">+IF(AND(ISNUMBER(OFFSET('Hygiene Data'!$D$7,0,10*ROW('Hygiene Data'!D34))),'Data Summary'!DP40="Yes"),OFFSET('Hygiene Data'!$D$7,0,10*ROW('Hygiene Data'!D34)),NA())</f>
        <v>#N/A</v>
      </c>
      <c r="BB40" s="502" t="e">
        <f ca="1">+IF(AND(ISNUMBER(OFFSET('Hygiene Data'!$D$9,0,10*ROW('Hygiene Data'!D34))),'Data Summary'!DQ40="Yes"),OFFSET('Hygiene Data'!$D$9,0,10*ROW('Hygiene Data'!D34)),NA())</f>
        <v>#N/A</v>
      </c>
      <c r="BC40" s="502" t="e">
        <f ca="1">+IF(AND(ISNUMBER(OFFSET('Hygiene Data'!$E$5,0,10*ROW('Hygiene Data'!E34))),'Data Summary'!DR40="Yes"),OFFSET('Hygiene Data'!$E$5,0,10*ROW('Hygiene Data'!E34)),NA())</f>
        <v>#N/A</v>
      </c>
      <c r="BD40" s="502" t="e">
        <f ca="1">+IF(AND(ISNUMBER(OFFSET('Hygiene Data'!$E$7,0,10*ROW('Hygiene Data'!E34))),'Data Summary'!DS40="Yes"),OFFSET('Hygiene Data'!$E$7,0,10*ROW('Hygiene Data'!E34)),NA())</f>
        <v>#N/A</v>
      </c>
      <c r="BE40" s="502" t="e">
        <f ca="1">+IF(AND(ISNUMBER(OFFSET('Hygiene Data'!$E$9,0,10*ROW('Hygiene Data'!E34))),'Data Summary'!DT40="Yes"),OFFSET('Hygiene Data'!$E$9,0,10*ROW('Hygiene Data'!E34)),NA())</f>
        <v>#N/A</v>
      </c>
      <c r="BF40" s="502" t="e">
        <f ca="1">+IF(AND(ISNUMBER(OFFSET('Hygiene Data'!$F$5,0,10*ROW('Hygiene Data'!F34))),'Data Summary'!DU40="Yes"),OFFSET('Hygiene Data'!$F$5,0,10*ROW('Hygiene Data'!F34)),NA())</f>
        <v>#N/A</v>
      </c>
      <c r="BG40" s="502" t="e">
        <f ca="1">+IF(AND(ISNUMBER(OFFSET('Hygiene Data'!$F$7,0,10*ROW('Hygiene Data'!F34))),'Data Summary'!DV40="Yes"),OFFSET('Hygiene Data'!$F$7,0,10*ROW('Hygiene Data'!F34)),NA())</f>
        <v>#N/A</v>
      </c>
      <c r="BH40" s="502" t="e">
        <f ca="1">+IF(AND(ISNUMBER(OFFSET('Hygiene Data'!$F$9,0,10*ROW('Hygiene Data'!F34))),'Data Summary'!DW40="Yes"),OFFSET('Hygiene Data'!$F$9,0,10*ROW('Hygiene Data'!F34)),NA())</f>
        <v>#N/A</v>
      </c>
      <c r="BI40" s="502" t="e">
        <f ca="1">+IF(AND(ISNUMBER(OFFSET('Hygiene Data'!$G$5,0,10*ROW('Hygiene Data'!G34))),'Data Summary'!DX40="Yes"),OFFSET('Hygiene Data'!$G$5,0,10*ROW('Hygiene Data'!G34)),NA())</f>
        <v>#N/A</v>
      </c>
      <c r="BJ40" s="502" t="e">
        <f ca="1">+IF(AND(ISNUMBER(OFFSET('Hygiene Data'!$G$7,0,10*ROW('Hygiene Data'!G34))),'Data Summary'!DY40="Yes"),OFFSET('Hygiene Data'!$G$7,0,10*ROW('Hygiene Data'!G34)),NA())</f>
        <v>#N/A</v>
      </c>
      <c r="BK40" s="502" t="e">
        <f ca="1">+IF(AND(ISNUMBER(OFFSET('Hygiene Data'!$G$9,0,10*ROW('Hygiene Data'!G34))),'Data Summary'!DZ40="Yes"),OFFSET('Hygiene Data'!$G$9,0,10*ROW('Hygiene Data'!G34)),NA())</f>
        <v>#N/A</v>
      </c>
      <c r="BL40" s="502" t="e">
        <f ca="1">+IF(AND(ISNUMBER(OFFSET('Hygiene Data'!$H$5,0,10*ROW('Hygiene Data'!H34))),'Data Summary'!EA40="Yes"),OFFSET('Hygiene Data'!$H$5,0,10*ROW('Hygiene Data'!H34)),NA())</f>
        <v>#N/A</v>
      </c>
      <c r="BM40" s="502" t="e">
        <f ca="1">+IF(AND(ISNUMBER(OFFSET('Hygiene Data'!$H$7,0,10*ROW('Hygiene Data'!H34))),'Data Summary'!EB40="Yes"),OFFSET('Hygiene Data'!$H$7,0,10*ROW('Hygiene Data'!H34)),NA())</f>
        <v>#N/A</v>
      </c>
      <c r="BN40" s="502" t="e">
        <f ca="1">+IF(AND(ISNUMBER(OFFSET('Hygiene Data'!$H$9,0,10*ROW('Hygiene Data'!H34))),'Data Summary'!EC40="Yes"),OFFSET('Hygiene Data'!$H$9,0,10*ROW('Hygiene Data'!H34)),NA())</f>
        <v>#N/A</v>
      </c>
      <c r="BO40" s="502" t="e">
        <f ca="1">+IF(AND(ISNUMBER(OFFSET('Hygiene Data'!$I$5,0,10*ROW('Hygiene Data'!I34))),'Data Summary'!ED40="Yes"),OFFSET('Hygiene Data'!$I$5,0,10*ROW('Hygiene Data'!I34)),NA())</f>
        <v>#N/A</v>
      </c>
      <c r="BP40" s="502" t="e">
        <f ca="1">+IF(AND(ISNUMBER(OFFSET('Hygiene Data'!$I$7,0,10*ROW('Hygiene Data'!I34))),'Data Summary'!EE40="Yes"),OFFSET('Hygiene Data'!$I$7,0,10*ROW('Hygiene Data'!I34)),NA())</f>
        <v>#N/A</v>
      </c>
      <c r="BQ40" s="502" t="e">
        <f ca="1">+IF(AND(ISNUMBER(OFFSET('Hygiene Data'!$I$9,0,10*ROW('Hygiene Data'!I34))),'Data Summary'!EF40="Yes"),OFFSET('Hygiene Data'!$I$9,0,10*ROW('Hygiene Data'!I34)),NA())</f>
        <v>#N/A</v>
      </c>
    </row>
    <row r="41" spans="1:69" x14ac:dyDescent="0.25">
      <c r="A41" s="498" t="e">
        <f ca="1">+RIGHT('Data Summary'!A41,LEN('Data Summary'!A41)-9)</f>
        <v>#VALUE!</v>
      </c>
      <c r="B41" s="472" t="str">
        <f ca="1">+IF(ISTEXT('Data Summary'!B41),'Data Summary'!B41,"")</f>
        <v/>
      </c>
      <c r="C41" s="499" t="e">
        <f ca="1">+VALUE('Data Summary'!C41)</f>
        <v>#VALUE!</v>
      </c>
      <c r="D41" s="500" t="e">
        <f ca="1">+IF(AND(ISNUMBER(OFFSET('Water Data'!$D$4,0,10*ROW('Water Data'!D35))),'Data Summary'!BS41="Yes"),100-OFFSET('Water Data'!$D$4,0,10*ROW('Water Data'!D35)),NA())</f>
        <v>#N/A</v>
      </c>
      <c r="E41" s="500" t="e">
        <f ca="1">+IF(AND(ISNUMBER(OFFSET('Water Data'!$D$6,0,10*ROW('Water Data'!D35))),'Data Summary'!BT41="Yes"),OFFSET('Water Data'!$D$6,0,10*ROW('Water Data'!D35)),NA())</f>
        <v>#N/A</v>
      </c>
      <c r="F41" s="500" t="e">
        <f ca="1">+IF(AND(ISNUMBER(OFFSET('Water Data'!$D$9,0,10*ROW('Water Data'!D35))),'Data Summary'!BU41="Yes"),OFFSET('Water Data'!$D$9,0,10*ROW('Water Data'!D35)),NA())</f>
        <v>#N/A</v>
      </c>
      <c r="G41" s="500" t="e">
        <f ca="1">+IF(AND(ISNUMBER(OFFSET('Water Data'!$E$4,0,10*ROW('Water Data'!E35))),'Data Summary'!BV41="Yes"),100-OFFSET('Water Data'!$E$4,0,10*ROW('Water Data'!E35)),NA())</f>
        <v>#N/A</v>
      </c>
      <c r="H41" s="500" t="e">
        <f ca="1">+IF(AND(ISNUMBER(OFFSET('Water Data'!$E$6,0,10*ROW('Water Data'!E35))),'Data Summary'!BW41="Yes"),OFFSET('Water Data'!$E$6,0,10*ROW('Water Data'!E35)),NA())</f>
        <v>#N/A</v>
      </c>
      <c r="I41" s="500" t="e">
        <f ca="1">+IF(AND(ISNUMBER(OFFSET('Water Data'!$E$9,0,10*ROW('Water Data'!E35))),'Data Summary'!BX41="Yes"),OFFSET('Water Data'!$E$9,0,10*ROW('Water Data'!E35)),NA())</f>
        <v>#N/A</v>
      </c>
      <c r="J41" s="500" t="e">
        <f ca="1">+IF(AND(ISNUMBER(OFFSET('Water Data'!$F$4,0,10*ROW('Water Data'!F35))),'Data Summary'!BY41="Yes"),100-OFFSET('Water Data'!$F$4,0,10*ROW('Water Data'!F35)),NA())</f>
        <v>#N/A</v>
      </c>
      <c r="K41" s="500" t="e">
        <f ca="1">+IF(AND(ISNUMBER(OFFSET('Water Data'!$F$6,0,10*ROW('Water Data'!F35))),'Data Summary'!BZ41="Yes"),OFFSET('Water Data'!$F$6,0,10*ROW('Water Data'!F35)),NA())</f>
        <v>#N/A</v>
      </c>
      <c r="L41" s="500" t="e">
        <f ca="1">+IF(AND(ISNUMBER(OFFSET('Water Data'!$F$9,0,10*ROW('Water Data'!F35))),'Data Summary'!CA41="Yes"),OFFSET('Water Data'!$F$9,0,10*ROW('Water Data'!F35)),NA())</f>
        <v>#N/A</v>
      </c>
      <c r="M41" s="500" t="e">
        <f ca="1">+IF(AND(ISNUMBER(OFFSET('Water Data'!$G$4,0,10*ROW('Water Data'!G35))),'Data Summary'!CB41="Yes"),100-OFFSET('Water Data'!$G$4,0,10*ROW('Water Data'!G35)),NA())</f>
        <v>#N/A</v>
      </c>
      <c r="N41" s="500" t="e">
        <f ca="1">+IF(AND(ISNUMBER(OFFSET('Water Data'!$G$6,0,10*ROW('Water Data'!G35))),'Data Summary'!CC41="Yes"),OFFSET('Water Data'!$G$6,0,10*ROW('Water Data'!G35)),NA())</f>
        <v>#N/A</v>
      </c>
      <c r="O41" s="500" t="e">
        <f ca="1">+IF(AND(ISNUMBER(OFFSET('Water Data'!$G$9,0,10*ROW('Water Data'!G35))),'Data Summary'!CD41="Yes"),OFFSET('Water Data'!$G$9,0,10*ROW('Water Data'!G35)),NA())</f>
        <v>#N/A</v>
      </c>
      <c r="P41" s="500" t="e">
        <f ca="1">+IF(AND(ISNUMBER(OFFSET('Water Data'!$H$4,0,10*ROW('Water Data'!H35))),'Data Summary'!CE41="Yes"),100-OFFSET('Water Data'!$H$4,0,10*ROW('Water Data'!H35)),NA())</f>
        <v>#N/A</v>
      </c>
      <c r="Q41" s="500" t="e">
        <f ca="1">+IF(AND(ISNUMBER(OFFSET('Water Data'!$H$6,0,10*ROW('Water Data'!H35))),'Data Summary'!CF41="Yes"),OFFSET('Water Data'!$H$6,0,10*ROW('Water Data'!H35)),NA())</f>
        <v>#N/A</v>
      </c>
      <c r="R41" s="500" t="e">
        <f ca="1">+IF(AND(ISNUMBER(OFFSET('Water Data'!$H$9,0,10*ROW('Water Data'!H35))),'Data Summary'!CG41="Yes"),OFFSET('Water Data'!$H$9,0,10*ROW('Water Data'!H35)),NA())</f>
        <v>#N/A</v>
      </c>
      <c r="S41" s="500" t="e">
        <f ca="1">+IF(AND(ISNUMBER(OFFSET('Water Data'!$I$4,0,10*ROW('Water Data'!I35))),'Data Summary'!CH41="Yes"),100-OFFSET('Water Data'!$I$4,0,10*ROW('Water Data'!I35)),NA())</f>
        <v>#N/A</v>
      </c>
      <c r="T41" s="500" t="e">
        <f ca="1">+IF(AND(ISNUMBER(OFFSET('Water Data'!$I$6,0,10*ROW('Water Data'!I35))),'Data Summary'!CI41="Yes"),OFFSET('Water Data'!$I$6,0,10*ROW('Water Data'!I35)),NA())</f>
        <v>#N/A</v>
      </c>
      <c r="U41" s="500" t="e">
        <f ca="1">+IF(AND(ISNUMBER(OFFSET('Water Data'!$I$9,0,10*ROW('Water Data'!I35))),'Data Summary'!CJ41="Yes"),OFFSET('Water Data'!$I$9,0,10*ROW('Water Data'!I35)),NA())</f>
        <v>#N/A</v>
      </c>
      <c r="V41" s="501" t="e">
        <f ca="1">+IF(AND(ISNUMBER(OFFSET('Sanitation Data'!$D$4,0,10*ROW('Sanitation Data'!D35))),'Data Summary'!CK41="Yes"),100-OFFSET('Sanitation Data'!$D$4,0,10*ROW('Sanitation Data'!D35)),NA())</f>
        <v>#N/A</v>
      </c>
      <c r="W41" s="501" t="e">
        <f ca="1">+IF(AND(ISNUMBER(OFFSET('Sanitation Data'!$D$6,0,10*ROW('Sanitation Data'!D35))),'Data Summary'!CL41="Yes"),OFFSET('Sanitation Data'!$D$6,0,10*ROW('Sanitation Data'!D35)),NA())</f>
        <v>#N/A</v>
      </c>
      <c r="X41" s="501" t="e">
        <f ca="1">+IF(AND(ISNUMBER(OFFSET('Sanitation Data'!$D$10,0,10*ROW('Sanitation Data'!D35))),'Data Summary'!CM41="Yes"),OFFSET('Sanitation Data'!$D$10,0,10*ROW('Sanitation Data'!D35)),NA())</f>
        <v>#N/A</v>
      </c>
      <c r="Y41" s="501" t="e">
        <f ca="1">+IF(AND(ISNUMBER(OFFSET('Sanitation Data'!$D$11,0,10*ROW('Sanitation Data'!D35))),'Data Summary'!CN41="Yes"),OFFSET('Sanitation Data'!$D$11,0,10*ROW('Sanitation Data'!D35)),NA())</f>
        <v>#N/A</v>
      </c>
      <c r="Z41" s="501" t="e">
        <f ca="1">+IF(AND(ISNUMBER(OFFSET('Sanitation Data'!$D$12,0,10*ROW('Sanitation Data'!D35))),'Data Summary'!CO41="Yes"),OFFSET('Sanitation Data'!$D$12,0,10*ROW('Sanitation Data'!D35)),NA())</f>
        <v>#N/A</v>
      </c>
      <c r="AA41" s="501" t="e">
        <f ca="1">+IF(AND(ISNUMBER(OFFSET('Sanitation Data'!$E$4,0,10*ROW('Sanitation Data'!E35))),'Data Summary'!CP41="Yes"),100-OFFSET('Sanitation Data'!$E$4,0,10*ROW('Sanitation Data'!E35)),NA())</f>
        <v>#N/A</v>
      </c>
      <c r="AB41" s="501" t="e">
        <f ca="1">+IF(AND(ISNUMBER(OFFSET('Sanitation Data'!$E$6,0,10*ROW('Sanitation Data'!E35))),'Data Summary'!CQ41="Yes"),OFFSET('Sanitation Data'!$E$6,0,10*ROW('Sanitation Data'!E35)),NA())</f>
        <v>#N/A</v>
      </c>
      <c r="AC41" s="501" t="e">
        <f ca="1">+IF(AND(ISNUMBER(OFFSET('Sanitation Data'!$E$10,0,10*ROW('Sanitation Data'!E35))),'Data Summary'!CR41="Yes"),OFFSET('Sanitation Data'!$E$10,0,10*ROW('Sanitation Data'!E35)),NA())</f>
        <v>#N/A</v>
      </c>
      <c r="AD41" s="501" t="e">
        <f ca="1">+IF(AND(ISNUMBER(OFFSET('Sanitation Data'!$E$11,0,10*ROW('Sanitation Data'!E35))),'Data Summary'!CS41="Yes"),OFFSET('Sanitation Data'!$E$11,0,10*ROW('Sanitation Data'!E35)),NA())</f>
        <v>#N/A</v>
      </c>
      <c r="AE41" s="501" t="e">
        <f ca="1">+IF(AND(ISNUMBER(OFFSET('Sanitation Data'!$E$12,0,10*ROW('Sanitation Data'!E35))),'Data Summary'!CT41="Yes"),OFFSET('Sanitation Data'!$E$12,0,10*ROW('Sanitation Data'!E35)),NA())</f>
        <v>#N/A</v>
      </c>
      <c r="AF41" s="501" t="e">
        <f ca="1">+IF(AND(ISNUMBER(OFFSET('Sanitation Data'!$F$4,0,10*ROW('Sanitation Data'!F35))),'Data Summary'!CU41="Yes"),100-OFFSET('Sanitation Data'!$F$4,0,10*ROW('Sanitation Data'!F35)),NA())</f>
        <v>#N/A</v>
      </c>
      <c r="AG41" s="501" t="e">
        <f ca="1">+IF(AND(ISNUMBER(OFFSET('Sanitation Data'!$F$6,0,10*ROW('Sanitation Data'!F35))),'Data Summary'!CV41="Yes"),OFFSET('Sanitation Data'!$F$6,0,10*ROW('Sanitation Data'!F35)),NA())</f>
        <v>#N/A</v>
      </c>
      <c r="AH41" s="501" t="e">
        <f ca="1">+IF(AND(ISNUMBER(OFFSET('Sanitation Data'!$F$10,0,10*ROW('Sanitation Data'!F35))),'Data Summary'!CW41="Yes"),OFFSET('Sanitation Data'!$F$10,0,10*ROW('Sanitation Data'!F35)),NA())</f>
        <v>#N/A</v>
      </c>
      <c r="AI41" s="501" t="e">
        <f ca="1">+IF(AND(ISNUMBER(OFFSET('Sanitation Data'!$F$11,0,10*ROW('Sanitation Data'!F35))),'Data Summary'!CX41="Yes"),OFFSET('Sanitation Data'!$F$11,0,10*ROW('Sanitation Data'!F35)),NA())</f>
        <v>#N/A</v>
      </c>
      <c r="AJ41" s="501" t="e">
        <f ca="1">+IF(AND(ISNUMBER(OFFSET('Sanitation Data'!$F$12,0,10*ROW('Sanitation Data'!F35))),'Data Summary'!CY41="Yes"),OFFSET('Sanitation Data'!$F$12,0,10*ROW('Sanitation Data'!F35)),NA())</f>
        <v>#N/A</v>
      </c>
      <c r="AK41" s="501" t="e">
        <f ca="1">+IF(AND(ISNUMBER(OFFSET('Sanitation Data'!$G$4,0,10*ROW('Sanitation Data'!G35))),'Data Summary'!CZ41="Yes"),100-OFFSET('Sanitation Data'!$G$4,0,10*ROW('Sanitation Data'!G35)),NA())</f>
        <v>#N/A</v>
      </c>
      <c r="AL41" s="501" t="e">
        <f ca="1">+IF(AND(ISNUMBER(OFFSET('Sanitation Data'!$G$6,0,10*ROW('Sanitation Data'!G35))),'Data Summary'!DA41="Yes"),OFFSET('Sanitation Data'!$G$6,0,10*ROW('Sanitation Data'!G35)),NA())</f>
        <v>#N/A</v>
      </c>
      <c r="AM41" s="501" t="e">
        <f ca="1">+IF(AND(ISNUMBER(OFFSET('Sanitation Data'!$G$10,0,10*ROW('Sanitation Data'!G35))),'Data Summary'!DB41="Yes"),OFFSET('Sanitation Data'!$G$10,0,10*ROW('Sanitation Data'!G35)),NA())</f>
        <v>#N/A</v>
      </c>
      <c r="AN41" s="501" t="e">
        <f ca="1">+IF(AND(ISNUMBER(OFFSET('Sanitation Data'!$G$11,0,10*ROW('Sanitation Data'!G35))),'Data Summary'!DC41="Yes"),OFFSET('Sanitation Data'!$G$11,0,10*ROW('Sanitation Data'!G35)),NA())</f>
        <v>#N/A</v>
      </c>
      <c r="AO41" s="501" t="e">
        <f ca="1">+IF(AND(ISNUMBER(OFFSET('Sanitation Data'!$G$12,0,10*ROW('Sanitation Data'!G35))),'Data Summary'!DD41="Yes"),OFFSET('Sanitation Data'!$G$12,0,10*ROW('Sanitation Data'!G35)),NA())</f>
        <v>#N/A</v>
      </c>
      <c r="AP41" s="501" t="e">
        <f ca="1">+IF(AND(ISNUMBER(OFFSET('Sanitation Data'!$H$4,0,10*ROW('Sanitation Data'!H35))),'Data Summary'!DE41="Yes"),100-OFFSET('Sanitation Data'!$H$4,0,10*ROW('Sanitation Data'!H35)),NA())</f>
        <v>#N/A</v>
      </c>
      <c r="AQ41" s="501" t="e">
        <f ca="1">+IF(AND(ISNUMBER(OFFSET('Sanitation Data'!$H$6,0,10*ROW('Sanitation Data'!H35))),'Data Summary'!DF41="Yes"),OFFSET('Sanitation Data'!$H$6,0,10*ROW('Sanitation Data'!H35)),NA())</f>
        <v>#N/A</v>
      </c>
      <c r="AR41" s="501" t="e">
        <f ca="1">+IF(AND(ISNUMBER(OFFSET('Sanitation Data'!$H$10,0,10*ROW('Sanitation Data'!H35))),'Data Summary'!DG41="Yes"),OFFSET('Sanitation Data'!$H$10,0,10*ROW('Sanitation Data'!H35)),NA())</f>
        <v>#N/A</v>
      </c>
      <c r="AS41" s="501" t="e">
        <f ca="1">+IF(AND(ISNUMBER(OFFSET('Sanitation Data'!$H$11,0,10*ROW('Sanitation Data'!H35))),'Data Summary'!DH41="Yes"),OFFSET('Sanitation Data'!$H$11,0,10*ROW('Sanitation Data'!H35)),NA())</f>
        <v>#N/A</v>
      </c>
      <c r="AT41" s="501" t="e">
        <f ca="1">+IF(AND(ISNUMBER(OFFSET('Sanitation Data'!$H$12,0,10*ROW('Sanitation Data'!H35))),'Data Summary'!DI41="Yes"),OFFSET('Sanitation Data'!$H$12,0,10*ROW('Sanitation Data'!H35)),NA())</f>
        <v>#N/A</v>
      </c>
      <c r="AU41" s="501" t="e">
        <f ca="1">+IF(AND(ISNUMBER(OFFSET('Sanitation Data'!$I$4,0,10*ROW('Sanitation Data'!I35))),'Data Summary'!DJ41="Yes"),100-OFFSET('Sanitation Data'!$I$4,0,10*ROW('Sanitation Data'!I35)),NA())</f>
        <v>#N/A</v>
      </c>
      <c r="AV41" s="501" t="e">
        <f ca="1">+IF(AND(ISNUMBER(OFFSET('Sanitation Data'!$I$6,0,10*ROW('Sanitation Data'!I35))),'Data Summary'!DK41="Yes"),OFFSET('Sanitation Data'!$I$6,0,10*ROW('Sanitation Data'!I35)),NA())</f>
        <v>#N/A</v>
      </c>
      <c r="AW41" s="501" t="e">
        <f ca="1">+IF(AND(ISNUMBER(OFFSET('Sanitation Data'!$I$10,0,10*ROW('Sanitation Data'!I35))),'Data Summary'!DL41="Yes"),OFFSET('Sanitation Data'!$I$10,0,10*ROW('Sanitation Data'!I35)),NA())</f>
        <v>#N/A</v>
      </c>
      <c r="AX41" s="501" t="e">
        <f ca="1">+IF(AND(ISNUMBER(OFFSET('Sanitation Data'!$I$11,0,10*ROW('Sanitation Data'!I35))),'Data Summary'!DM41="Yes"),OFFSET('Sanitation Data'!$I$11,0,10*ROW('Sanitation Data'!I35)),NA())</f>
        <v>#N/A</v>
      </c>
      <c r="AY41" s="501" t="e">
        <f ca="1">+IF(AND(ISNUMBER(OFFSET('Sanitation Data'!$I$12,0,10*ROW('Sanitation Data'!I35))),'Data Summary'!DN41="Yes"),OFFSET('Sanitation Data'!$I$12,0,10*ROW('Sanitation Data'!I35)),NA())</f>
        <v>#N/A</v>
      </c>
      <c r="AZ41" s="502" t="e">
        <f ca="1">+IF(AND(ISNUMBER(OFFSET('Hygiene Data'!$D$5,0,10*ROW('Hygiene Data'!D35))),'Data Summary'!DO41="Yes"),OFFSET('Hygiene Data'!$D$5,0,10*ROW('Hygiene Data'!D35)),NA())</f>
        <v>#N/A</v>
      </c>
      <c r="BA41" s="502" t="e">
        <f ca="1">+IF(AND(ISNUMBER(OFFSET('Hygiene Data'!$D$7,0,10*ROW('Hygiene Data'!D35))),'Data Summary'!DP41="Yes"),OFFSET('Hygiene Data'!$D$7,0,10*ROW('Hygiene Data'!D35)),NA())</f>
        <v>#N/A</v>
      </c>
      <c r="BB41" s="502" t="e">
        <f ca="1">+IF(AND(ISNUMBER(OFFSET('Hygiene Data'!$D$9,0,10*ROW('Hygiene Data'!D35))),'Data Summary'!DQ41="Yes"),OFFSET('Hygiene Data'!$D$9,0,10*ROW('Hygiene Data'!D35)),NA())</f>
        <v>#N/A</v>
      </c>
      <c r="BC41" s="502" t="e">
        <f ca="1">+IF(AND(ISNUMBER(OFFSET('Hygiene Data'!$E$5,0,10*ROW('Hygiene Data'!E35))),'Data Summary'!DR41="Yes"),OFFSET('Hygiene Data'!$E$5,0,10*ROW('Hygiene Data'!E35)),NA())</f>
        <v>#N/A</v>
      </c>
      <c r="BD41" s="502" t="e">
        <f ca="1">+IF(AND(ISNUMBER(OFFSET('Hygiene Data'!$E$7,0,10*ROW('Hygiene Data'!E35))),'Data Summary'!DS41="Yes"),OFFSET('Hygiene Data'!$E$7,0,10*ROW('Hygiene Data'!E35)),NA())</f>
        <v>#N/A</v>
      </c>
      <c r="BE41" s="502" t="e">
        <f ca="1">+IF(AND(ISNUMBER(OFFSET('Hygiene Data'!$E$9,0,10*ROW('Hygiene Data'!E35))),'Data Summary'!DT41="Yes"),OFFSET('Hygiene Data'!$E$9,0,10*ROW('Hygiene Data'!E35)),NA())</f>
        <v>#N/A</v>
      </c>
      <c r="BF41" s="502" t="e">
        <f ca="1">+IF(AND(ISNUMBER(OFFSET('Hygiene Data'!$F$5,0,10*ROW('Hygiene Data'!F35))),'Data Summary'!DU41="Yes"),OFFSET('Hygiene Data'!$F$5,0,10*ROW('Hygiene Data'!F35)),NA())</f>
        <v>#N/A</v>
      </c>
      <c r="BG41" s="502" t="e">
        <f ca="1">+IF(AND(ISNUMBER(OFFSET('Hygiene Data'!$F$7,0,10*ROW('Hygiene Data'!F35))),'Data Summary'!DV41="Yes"),OFFSET('Hygiene Data'!$F$7,0,10*ROW('Hygiene Data'!F35)),NA())</f>
        <v>#N/A</v>
      </c>
      <c r="BH41" s="502" t="e">
        <f ca="1">+IF(AND(ISNUMBER(OFFSET('Hygiene Data'!$F$9,0,10*ROW('Hygiene Data'!F35))),'Data Summary'!DW41="Yes"),OFFSET('Hygiene Data'!$F$9,0,10*ROW('Hygiene Data'!F35)),NA())</f>
        <v>#N/A</v>
      </c>
      <c r="BI41" s="502" t="e">
        <f ca="1">+IF(AND(ISNUMBER(OFFSET('Hygiene Data'!$G$5,0,10*ROW('Hygiene Data'!G35))),'Data Summary'!DX41="Yes"),OFFSET('Hygiene Data'!$G$5,0,10*ROW('Hygiene Data'!G35)),NA())</f>
        <v>#N/A</v>
      </c>
      <c r="BJ41" s="502" t="e">
        <f ca="1">+IF(AND(ISNUMBER(OFFSET('Hygiene Data'!$G$7,0,10*ROW('Hygiene Data'!G35))),'Data Summary'!DY41="Yes"),OFFSET('Hygiene Data'!$G$7,0,10*ROW('Hygiene Data'!G35)),NA())</f>
        <v>#N/A</v>
      </c>
      <c r="BK41" s="502" t="e">
        <f ca="1">+IF(AND(ISNUMBER(OFFSET('Hygiene Data'!$G$9,0,10*ROW('Hygiene Data'!G35))),'Data Summary'!DZ41="Yes"),OFFSET('Hygiene Data'!$G$9,0,10*ROW('Hygiene Data'!G35)),NA())</f>
        <v>#N/A</v>
      </c>
      <c r="BL41" s="502" t="e">
        <f ca="1">+IF(AND(ISNUMBER(OFFSET('Hygiene Data'!$H$5,0,10*ROW('Hygiene Data'!H35))),'Data Summary'!EA41="Yes"),OFFSET('Hygiene Data'!$H$5,0,10*ROW('Hygiene Data'!H35)),NA())</f>
        <v>#N/A</v>
      </c>
      <c r="BM41" s="502" t="e">
        <f ca="1">+IF(AND(ISNUMBER(OFFSET('Hygiene Data'!$H$7,0,10*ROW('Hygiene Data'!H35))),'Data Summary'!EB41="Yes"),OFFSET('Hygiene Data'!$H$7,0,10*ROW('Hygiene Data'!H35)),NA())</f>
        <v>#N/A</v>
      </c>
      <c r="BN41" s="502" t="e">
        <f ca="1">+IF(AND(ISNUMBER(OFFSET('Hygiene Data'!$H$9,0,10*ROW('Hygiene Data'!H35))),'Data Summary'!EC41="Yes"),OFFSET('Hygiene Data'!$H$9,0,10*ROW('Hygiene Data'!H35)),NA())</f>
        <v>#N/A</v>
      </c>
      <c r="BO41" s="502" t="e">
        <f ca="1">+IF(AND(ISNUMBER(OFFSET('Hygiene Data'!$I$5,0,10*ROW('Hygiene Data'!I35))),'Data Summary'!ED41="Yes"),OFFSET('Hygiene Data'!$I$5,0,10*ROW('Hygiene Data'!I35)),NA())</f>
        <v>#N/A</v>
      </c>
      <c r="BP41" s="502" t="e">
        <f ca="1">+IF(AND(ISNUMBER(OFFSET('Hygiene Data'!$I$7,0,10*ROW('Hygiene Data'!I35))),'Data Summary'!EE41="Yes"),OFFSET('Hygiene Data'!$I$7,0,10*ROW('Hygiene Data'!I35)),NA())</f>
        <v>#N/A</v>
      </c>
      <c r="BQ41" s="502" t="e">
        <f ca="1">+IF(AND(ISNUMBER(OFFSET('Hygiene Data'!$I$9,0,10*ROW('Hygiene Data'!I35))),'Data Summary'!EF41="Yes"),OFFSET('Hygiene Data'!$I$9,0,10*ROW('Hygiene Data'!I35)),NA())</f>
        <v>#N/A</v>
      </c>
    </row>
    <row r="42" spans="1:69" x14ac:dyDescent="0.25">
      <c r="A42" s="498" t="e">
        <f ca="1">+RIGHT('Data Summary'!A42,LEN('Data Summary'!A42)-9)</f>
        <v>#VALUE!</v>
      </c>
      <c r="B42" s="472" t="str">
        <f ca="1">+IF(ISTEXT('Data Summary'!B42),'Data Summary'!B42,"")</f>
        <v/>
      </c>
      <c r="C42" s="499" t="e">
        <f ca="1">+VALUE('Data Summary'!C42)</f>
        <v>#VALUE!</v>
      </c>
      <c r="D42" s="500" t="e">
        <f ca="1">+IF(AND(ISNUMBER(OFFSET('Water Data'!$D$4,0,10*ROW('Water Data'!D36))),'Data Summary'!BS42="Yes"),100-OFFSET('Water Data'!$D$4,0,10*ROW('Water Data'!D36)),NA())</f>
        <v>#N/A</v>
      </c>
      <c r="E42" s="500" t="e">
        <f ca="1">+IF(AND(ISNUMBER(OFFSET('Water Data'!$D$6,0,10*ROW('Water Data'!D36))),'Data Summary'!BT42="Yes"),OFFSET('Water Data'!$D$6,0,10*ROW('Water Data'!D36)),NA())</f>
        <v>#N/A</v>
      </c>
      <c r="F42" s="500" t="e">
        <f ca="1">+IF(AND(ISNUMBER(OFFSET('Water Data'!$D$9,0,10*ROW('Water Data'!D36))),'Data Summary'!BU42="Yes"),OFFSET('Water Data'!$D$9,0,10*ROW('Water Data'!D36)),NA())</f>
        <v>#N/A</v>
      </c>
      <c r="G42" s="500" t="e">
        <f ca="1">+IF(AND(ISNUMBER(OFFSET('Water Data'!$E$4,0,10*ROW('Water Data'!E36))),'Data Summary'!BV42="Yes"),100-OFFSET('Water Data'!$E$4,0,10*ROW('Water Data'!E36)),NA())</f>
        <v>#N/A</v>
      </c>
      <c r="H42" s="500" t="e">
        <f ca="1">+IF(AND(ISNUMBER(OFFSET('Water Data'!$E$6,0,10*ROW('Water Data'!E36))),'Data Summary'!BW42="Yes"),OFFSET('Water Data'!$E$6,0,10*ROW('Water Data'!E36)),NA())</f>
        <v>#N/A</v>
      </c>
      <c r="I42" s="500" t="e">
        <f ca="1">+IF(AND(ISNUMBER(OFFSET('Water Data'!$E$9,0,10*ROW('Water Data'!E36))),'Data Summary'!BX42="Yes"),OFFSET('Water Data'!$E$9,0,10*ROW('Water Data'!E36)),NA())</f>
        <v>#N/A</v>
      </c>
      <c r="J42" s="500" t="e">
        <f ca="1">+IF(AND(ISNUMBER(OFFSET('Water Data'!$F$4,0,10*ROW('Water Data'!F36))),'Data Summary'!BY42="Yes"),100-OFFSET('Water Data'!$F$4,0,10*ROW('Water Data'!F36)),NA())</f>
        <v>#N/A</v>
      </c>
      <c r="K42" s="500" t="e">
        <f ca="1">+IF(AND(ISNUMBER(OFFSET('Water Data'!$F$6,0,10*ROW('Water Data'!F36))),'Data Summary'!BZ42="Yes"),OFFSET('Water Data'!$F$6,0,10*ROW('Water Data'!F36)),NA())</f>
        <v>#N/A</v>
      </c>
      <c r="L42" s="500" t="e">
        <f ca="1">+IF(AND(ISNUMBER(OFFSET('Water Data'!$F$9,0,10*ROW('Water Data'!F36))),'Data Summary'!CA42="Yes"),OFFSET('Water Data'!$F$9,0,10*ROW('Water Data'!F36)),NA())</f>
        <v>#N/A</v>
      </c>
      <c r="M42" s="500" t="e">
        <f ca="1">+IF(AND(ISNUMBER(OFFSET('Water Data'!$G$4,0,10*ROW('Water Data'!G36))),'Data Summary'!CB42="Yes"),100-OFFSET('Water Data'!$G$4,0,10*ROW('Water Data'!G36)),NA())</f>
        <v>#N/A</v>
      </c>
      <c r="N42" s="500" t="e">
        <f ca="1">+IF(AND(ISNUMBER(OFFSET('Water Data'!$G$6,0,10*ROW('Water Data'!G36))),'Data Summary'!CC42="Yes"),OFFSET('Water Data'!$G$6,0,10*ROW('Water Data'!G36)),NA())</f>
        <v>#N/A</v>
      </c>
      <c r="O42" s="500" t="e">
        <f ca="1">+IF(AND(ISNUMBER(OFFSET('Water Data'!$G$9,0,10*ROW('Water Data'!G36))),'Data Summary'!CD42="Yes"),OFFSET('Water Data'!$G$9,0,10*ROW('Water Data'!G36)),NA())</f>
        <v>#N/A</v>
      </c>
      <c r="P42" s="500" t="e">
        <f ca="1">+IF(AND(ISNUMBER(OFFSET('Water Data'!$H$4,0,10*ROW('Water Data'!H36))),'Data Summary'!CE42="Yes"),100-OFFSET('Water Data'!$H$4,0,10*ROW('Water Data'!H36)),NA())</f>
        <v>#N/A</v>
      </c>
      <c r="Q42" s="500" t="e">
        <f ca="1">+IF(AND(ISNUMBER(OFFSET('Water Data'!$H$6,0,10*ROW('Water Data'!H36))),'Data Summary'!CF42="Yes"),OFFSET('Water Data'!$H$6,0,10*ROW('Water Data'!H36)),NA())</f>
        <v>#N/A</v>
      </c>
      <c r="R42" s="500" t="e">
        <f ca="1">+IF(AND(ISNUMBER(OFFSET('Water Data'!$H$9,0,10*ROW('Water Data'!H36))),'Data Summary'!CG42="Yes"),OFFSET('Water Data'!$H$9,0,10*ROW('Water Data'!H36)),NA())</f>
        <v>#N/A</v>
      </c>
      <c r="S42" s="500" t="e">
        <f ca="1">+IF(AND(ISNUMBER(OFFSET('Water Data'!$I$4,0,10*ROW('Water Data'!I36))),'Data Summary'!CH42="Yes"),100-OFFSET('Water Data'!$I$4,0,10*ROW('Water Data'!I36)),NA())</f>
        <v>#N/A</v>
      </c>
      <c r="T42" s="500" t="e">
        <f ca="1">+IF(AND(ISNUMBER(OFFSET('Water Data'!$I$6,0,10*ROW('Water Data'!I36))),'Data Summary'!CI42="Yes"),OFFSET('Water Data'!$I$6,0,10*ROW('Water Data'!I36)),NA())</f>
        <v>#N/A</v>
      </c>
      <c r="U42" s="500" t="e">
        <f ca="1">+IF(AND(ISNUMBER(OFFSET('Water Data'!$I$9,0,10*ROW('Water Data'!I36))),'Data Summary'!CJ42="Yes"),OFFSET('Water Data'!$I$9,0,10*ROW('Water Data'!I36)),NA())</f>
        <v>#N/A</v>
      </c>
      <c r="V42" s="501" t="e">
        <f ca="1">+IF(AND(ISNUMBER(OFFSET('Sanitation Data'!$D$4,0,10*ROW('Sanitation Data'!D36))),'Data Summary'!CK42="Yes"),100-OFFSET('Sanitation Data'!$D$4,0,10*ROW('Sanitation Data'!D36)),NA())</f>
        <v>#N/A</v>
      </c>
      <c r="W42" s="501" t="e">
        <f ca="1">+IF(AND(ISNUMBER(OFFSET('Sanitation Data'!$D$6,0,10*ROW('Sanitation Data'!D36))),'Data Summary'!CL42="Yes"),OFFSET('Sanitation Data'!$D$6,0,10*ROW('Sanitation Data'!D36)),NA())</f>
        <v>#N/A</v>
      </c>
      <c r="X42" s="501" t="e">
        <f ca="1">+IF(AND(ISNUMBER(OFFSET('Sanitation Data'!$D$10,0,10*ROW('Sanitation Data'!D36))),'Data Summary'!CM42="Yes"),OFFSET('Sanitation Data'!$D$10,0,10*ROW('Sanitation Data'!D36)),NA())</f>
        <v>#N/A</v>
      </c>
      <c r="Y42" s="501" t="e">
        <f ca="1">+IF(AND(ISNUMBER(OFFSET('Sanitation Data'!$D$11,0,10*ROW('Sanitation Data'!D36))),'Data Summary'!CN42="Yes"),OFFSET('Sanitation Data'!$D$11,0,10*ROW('Sanitation Data'!D36)),NA())</f>
        <v>#N/A</v>
      </c>
      <c r="Z42" s="501" t="e">
        <f ca="1">+IF(AND(ISNUMBER(OFFSET('Sanitation Data'!$D$12,0,10*ROW('Sanitation Data'!D36))),'Data Summary'!CO42="Yes"),OFFSET('Sanitation Data'!$D$12,0,10*ROW('Sanitation Data'!D36)),NA())</f>
        <v>#N/A</v>
      </c>
      <c r="AA42" s="501" t="e">
        <f ca="1">+IF(AND(ISNUMBER(OFFSET('Sanitation Data'!$E$4,0,10*ROW('Sanitation Data'!E36))),'Data Summary'!CP42="Yes"),100-OFFSET('Sanitation Data'!$E$4,0,10*ROW('Sanitation Data'!E36)),NA())</f>
        <v>#N/A</v>
      </c>
      <c r="AB42" s="501" t="e">
        <f ca="1">+IF(AND(ISNUMBER(OFFSET('Sanitation Data'!$E$6,0,10*ROW('Sanitation Data'!E36))),'Data Summary'!CQ42="Yes"),OFFSET('Sanitation Data'!$E$6,0,10*ROW('Sanitation Data'!E36)),NA())</f>
        <v>#N/A</v>
      </c>
      <c r="AC42" s="501" t="e">
        <f ca="1">+IF(AND(ISNUMBER(OFFSET('Sanitation Data'!$E$10,0,10*ROW('Sanitation Data'!E36))),'Data Summary'!CR42="Yes"),OFFSET('Sanitation Data'!$E$10,0,10*ROW('Sanitation Data'!E36)),NA())</f>
        <v>#N/A</v>
      </c>
      <c r="AD42" s="501" t="e">
        <f ca="1">+IF(AND(ISNUMBER(OFFSET('Sanitation Data'!$E$11,0,10*ROW('Sanitation Data'!E36))),'Data Summary'!CS42="Yes"),OFFSET('Sanitation Data'!$E$11,0,10*ROW('Sanitation Data'!E36)),NA())</f>
        <v>#N/A</v>
      </c>
      <c r="AE42" s="501" t="e">
        <f ca="1">+IF(AND(ISNUMBER(OFFSET('Sanitation Data'!$E$12,0,10*ROW('Sanitation Data'!E36))),'Data Summary'!CT42="Yes"),OFFSET('Sanitation Data'!$E$12,0,10*ROW('Sanitation Data'!E36)),NA())</f>
        <v>#N/A</v>
      </c>
      <c r="AF42" s="501" t="e">
        <f ca="1">+IF(AND(ISNUMBER(OFFSET('Sanitation Data'!$F$4,0,10*ROW('Sanitation Data'!F36))),'Data Summary'!CU42="Yes"),100-OFFSET('Sanitation Data'!$F$4,0,10*ROW('Sanitation Data'!F36)),NA())</f>
        <v>#N/A</v>
      </c>
      <c r="AG42" s="501" t="e">
        <f ca="1">+IF(AND(ISNUMBER(OFFSET('Sanitation Data'!$F$6,0,10*ROW('Sanitation Data'!F36))),'Data Summary'!CV42="Yes"),OFFSET('Sanitation Data'!$F$6,0,10*ROW('Sanitation Data'!F36)),NA())</f>
        <v>#N/A</v>
      </c>
      <c r="AH42" s="501" t="e">
        <f ca="1">+IF(AND(ISNUMBER(OFFSET('Sanitation Data'!$F$10,0,10*ROW('Sanitation Data'!F36))),'Data Summary'!CW42="Yes"),OFFSET('Sanitation Data'!$F$10,0,10*ROW('Sanitation Data'!F36)),NA())</f>
        <v>#N/A</v>
      </c>
      <c r="AI42" s="501" t="e">
        <f ca="1">+IF(AND(ISNUMBER(OFFSET('Sanitation Data'!$F$11,0,10*ROW('Sanitation Data'!F36))),'Data Summary'!CX42="Yes"),OFFSET('Sanitation Data'!$F$11,0,10*ROW('Sanitation Data'!F36)),NA())</f>
        <v>#N/A</v>
      </c>
      <c r="AJ42" s="501" t="e">
        <f ca="1">+IF(AND(ISNUMBER(OFFSET('Sanitation Data'!$F$12,0,10*ROW('Sanitation Data'!F36))),'Data Summary'!CY42="Yes"),OFFSET('Sanitation Data'!$F$12,0,10*ROW('Sanitation Data'!F36)),NA())</f>
        <v>#N/A</v>
      </c>
      <c r="AK42" s="501" t="e">
        <f ca="1">+IF(AND(ISNUMBER(OFFSET('Sanitation Data'!$G$4,0,10*ROW('Sanitation Data'!G36))),'Data Summary'!CZ42="Yes"),100-OFFSET('Sanitation Data'!$G$4,0,10*ROW('Sanitation Data'!G36)),NA())</f>
        <v>#N/A</v>
      </c>
      <c r="AL42" s="501" t="e">
        <f ca="1">+IF(AND(ISNUMBER(OFFSET('Sanitation Data'!$G$6,0,10*ROW('Sanitation Data'!G36))),'Data Summary'!DA42="Yes"),OFFSET('Sanitation Data'!$G$6,0,10*ROW('Sanitation Data'!G36)),NA())</f>
        <v>#N/A</v>
      </c>
      <c r="AM42" s="501" t="e">
        <f ca="1">+IF(AND(ISNUMBER(OFFSET('Sanitation Data'!$G$10,0,10*ROW('Sanitation Data'!G36))),'Data Summary'!DB42="Yes"),OFFSET('Sanitation Data'!$G$10,0,10*ROW('Sanitation Data'!G36)),NA())</f>
        <v>#N/A</v>
      </c>
      <c r="AN42" s="501" t="e">
        <f ca="1">+IF(AND(ISNUMBER(OFFSET('Sanitation Data'!$G$11,0,10*ROW('Sanitation Data'!G36))),'Data Summary'!DC42="Yes"),OFFSET('Sanitation Data'!$G$11,0,10*ROW('Sanitation Data'!G36)),NA())</f>
        <v>#N/A</v>
      </c>
      <c r="AO42" s="501" t="e">
        <f ca="1">+IF(AND(ISNUMBER(OFFSET('Sanitation Data'!$G$12,0,10*ROW('Sanitation Data'!G36))),'Data Summary'!DD42="Yes"),OFFSET('Sanitation Data'!$G$12,0,10*ROW('Sanitation Data'!G36)),NA())</f>
        <v>#N/A</v>
      </c>
      <c r="AP42" s="501" t="e">
        <f ca="1">+IF(AND(ISNUMBER(OFFSET('Sanitation Data'!$H$4,0,10*ROW('Sanitation Data'!H36))),'Data Summary'!DE42="Yes"),100-OFFSET('Sanitation Data'!$H$4,0,10*ROW('Sanitation Data'!H36)),NA())</f>
        <v>#N/A</v>
      </c>
      <c r="AQ42" s="501" t="e">
        <f ca="1">+IF(AND(ISNUMBER(OFFSET('Sanitation Data'!$H$6,0,10*ROW('Sanitation Data'!H36))),'Data Summary'!DF42="Yes"),OFFSET('Sanitation Data'!$H$6,0,10*ROW('Sanitation Data'!H36)),NA())</f>
        <v>#N/A</v>
      </c>
      <c r="AR42" s="501" t="e">
        <f ca="1">+IF(AND(ISNUMBER(OFFSET('Sanitation Data'!$H$10,0,10*ROW('Sanitation Data'!H36))),'Data Summary'!DG42="Yes"),OFFSET('Sanitation Data'!$H$10,0,10*ROW('Sanitation Data'!H36)),NA())</f>
        <v>#N/A</v>
      </c>
      <c r="AS42" s="501" t="e">
        <f ca="1">+IF(AND(ISNUMBER(OFFSET('Sanitation Data'!$H$11,0,10*ROW('Sanitation Data'!H36))),'Data Summary'!DH42="Yes"),OFFSET('Sanitation Data'!$H$11,0,10*ROW('Sanitation Data'!H36)),NA())</f>
        <v>#N/A</v>
      </c>
      <c r="AT42" s="501" t="e">
        <f ca="1">+IF(AND(ISNUMBER(OFFSET('Sanitation Data'!$H$12,0,10*ROW('Sanitation Data'!H36))),'Data Summary'!DI42="Yes"),OFFSET('Sanitation Data'!$H$12,0,10*ROW('Sanitation Data'!H36)),NA())</f>
        <v>#N/A</v>
      </c>
      <c r="AU42" s="501" t="e">
        <f ca="1">+IF(AND(ISNUMBER(OFFSET('Sanitation Data'!$I$4,0,10*ROW('Sanitation Data'!I36))),'Data Summary'!DJ42="Yes"),100-OFFSET('Sanitation Data'!$I$4,0,10*ROW('Sanitation Data'!I36)),NA())</f>
        <v>#N/A</v>
      </c>
      <c r="AV42" s="501" t="e">
        <f ca="1">+IF(AND(ISNUMBER(OFFSET('Sanitation Data'!$I$6,0,10*ROW('Sanitation Data'!I36))),'Data Summary'!DK42="Yes"),OFFSET('Sanitation Data'!$I$6,0,10*ROW('Sanitation Data'!I36)),NA())</f>
        <v>#N/A</v>
      </c>
      <c r="AW42" s="501" t="e">
        <f ca="1">+IF(AND(ISNUMBER(OFFSET('Sanitation Data'!$I$10,0,10*ROW('Sanitation Data'!I36))),'Data Summary'!DL42="Yes"),OFFSET('Sanitation Data'!$I$10,0,10*ROW('Sanitation Data'!I36)),NA())</f>
        <v>#N/A</v>
      </c>
      <c r="AX42" s="501" t="e">
        <f ca="1">+IF(AND(ISNUMBER(OFFSET('Sanitation Data'!$I$11,0,10*ROW('Sanitation Data'!I36))),'Data Summary'!DM42="Yes"),OFFSET('Sanitation Data'!$I$11,0,10*ROW('Sanitation Data'!I36)),NA())</f>
        <v>#N/A</v>
      </c>
      <c r="AY42" s="501" t="e">
        <f ca="1">+IF(AND(ISNUMBER(OFFSET('Sanitation Data'!$I$12,0,10*ROW('Sanitation Data'!I36))),'Data Summary'!DN42="Yes"),OFFSET('Sanitation Data'!$I$12,0,10*ROW('Sanitation Data'!I36)),NA())</f>
        <v>#N/A</v>
      </c>
      <c r="AZ42" s="502" t="e">
        <f ca="1">+IF(AND(ISNUMBER(OFFSET('Hygiene Data'!$D$5,0,10*ROW('Hygiene Data'!D36))),'Data Summary'!DO42="Yes"),OFFSET('Hygiene Data'!$D$5,0,10*ROW('Hygiene Data'!D36)),NA())</f>
        <v>#N/A</v>
      </c>
      <c r="BA42" s="502" t="e">
        <f ca="1">+IF(AND(ISNUMBER(OFFSET('Hygiene Data'!$D$7,0,10*ROW('Hygiene Data'!D36))),'Data Summary'!DP42="Yes"),OFFSET('Hygiene Data'!$D$7,0,10*ROW('Hygiene Data'!D36)),NA())</f>
        <v>#N/A</v>
      </c>
      <c r="BB42" s="502" t="e">
        <f ca="1">+IF(AND(ISNUMBER(OFFSET('Hygiene Data'!$D$9,0,10*ROW('Hygiene Data'!D36))),'Data Summary'!DQ42="Yes"),OFFSET('Hygiene Data'!$D$9,0,10*ROW('Hygiene Data'!D36)),NA())</f>
        <v>#N/A</v>
      </c>
      <c r="BC42" s="502" t="e">
        <f ca="1">+IF(AND(ISNUMBER(OFFSET('Hygiene Data'!$E$5,0,10*ROW('Hygiene Data'!E36))),'Data Summary'!DR42="Yes"),OFFSET('Hygiene Data'!$E$5,0,10*ROW('Hygiene Data'!E36)),NA())</f>
        <v>#N/A</v>
      </c>
      <c r="BD42" s="502" t="e">
        <f ca="1">+IF(AND(ISNUMBER(OFFSET('Hygiene Data'!$E$7,0,10*ROW('Hygiene Data'!E36))),'Data Summary'!DS42="Yes"),OFFSET('Hygiene Data'!$E$7,0,10*ROW('Hygiene Data'!E36)),NA())</f>
        <v>#N/A</v>
      </c>
      <c r="BE42" s="502" t="e">
        <f ca="1">+IF(AND(ISNUMBER(OFFSET('Hygiene Data'!$E$9,0,10*ROW('Hygiene Data'!E36))),'Data Summary'!DT42="Yes"),OFFSET('Hygiene Data'!$E$9,0,10*ROW('Hygiene Data'!E36)),NA())</f>
        <v>#N/A</v>
      </c>
      <c r="BF42" s="502" t="e">
        <f ca="1">+IF(AND(ISNUMBER(OFFSET('Hygiene Data'!$F$5,0,10*ROW('Hygiene Data'!F36))),'Data Summary'!DU42="Yes"),OFFSET('Hygiene Data'!$F$5,0,10*ROW('Hygiene Data'!F36)),NA())</f>
        <v>#N/A</v>
      </c>
      <c r="BG42" s="502" t="e">
        <f ca="1">+IF(AND(ISNUMBER(OFFSET('Hygiene Data'!$F$7,0,10*ROW('Hygiene Data'!F36))),'Data Summary'!DV42="Yes"),OFFSET('Hygiene Data'!$F$7,0,10*ROW('Hygiene Data'!F36)),NA())</f>
        <v>#N/A</v>
      </c>
      <c r="BH42" s="502" t="e">
        <f ca="1">+IF(AND(ISNUMBER(OFFSET('Hygiene Data'!$F$9,0,10*ROW('Hygiene Data'!F36))),'Data Summary'!DW42="Yes"),OFFSET('Hygiene Data'!$F$9,0,10*ROW('Hygiene Data'!F36)),NA())</f>
        <v>#N/A</v>
      </c>
      <c r="BI42" s="502" t="e">
        <f ca="1">+IF(AND(ISNUMBER(OFFSET('Hygiene Data'!$G$5,0,10*ROW('Hygiene Data'!G36))),'Data Summary'!DX42="Yes"),OFFSET('Hygiene Data'!$G$5,0,10*ROW('Hygiene Data'!G36)),NA())</f>
        <v>#N/A</v>
      </c>
      <c r="BJ42" s="502" t="e">
        <f ca="1">+IF(AND(ISNUMBER(OFFSET('Hygiene Data'!$G$7,0,10*ROW('Hygiene Data'!G36))),'Data Summary'!DY42="Yes"),OFFSET('Hygiene Data'!$G$7,0,10*ROW('Hygiene Data'!G36)),NA())</f>
        <v>#N/A</v>
      </c>
      <c r="BK42" s="502" t="e">
        <f ca="1">+IF(AND(ISNUMBER(OFFSET('Hygiene Data'!$G$9,0,10*ROW('Hygiene Data'!G36))),'Data Summary'!DZ42="Yes"),OFFSET('Hygiene Data'!$G$9,0,10*ROW('Hygiene Data'!G36)),NA())</f>
        <v>#N/A</v>
      </c>
      <c r="BL42" s="502" t="e">
        <f ca="1">+IF(AND(ISNUMBER(OFFSET('Hygiene Data'!$H$5,0,10*ROW('Hygiene Data'!H36))),'Data Summary'!EA42="Yes"),OFFSET('Hygiene Data'!$H$5,0,10*ROW('Hygiene Data'!H36)),NA())</f>
        <v>#N/A</v>
      </c>
      <c r="BM42" s="502" t="e">
        <f ca="1">+IF(AND(ISNUMBER(OFFSET('Hygiene Data'!$H$7,0,10*ROW('Hygiene Data'!H36))),'Data Summary'!EB42="Yes"),OFFSET('Hygiene Data'!$H$7,0,10*ROW('Hygiene Data'!H36)),NA())</f>
        <v>#N/A</v>
      </c>
      <c r="BN42" s="502" t="e">
        <f ca="1">+IF(AND(ISNUMBER(OFFSET('Hygiene Data'!$H$9,0,10*ROW('Hygiene Data'!H36))),'Data Summary'!EC42="Yes"),OFFSET('Hygiene Data'!$H$9,0,10*ROW('Hygiene Data'!H36)),NA())</f>
        <v>#N/A</v>
      </c>
      <c r="BO42" s="502" t="e">
        <f ca="1">+IF(AND(ISNUMBER(OFFSET('Hygiene Data'!$I$5,0,10*ROW('Hygiene Data'!I36))),'Data Summary'!ED42="Yes"),OFFSET('Hygiene Data'!$I$5,0,10*ROW('Hygiene Data'!I36)),NA())</f>
        <v>#N/A</v>
      </c>
      <c r="BP42" s="502" t="e">
        <f ca="1">+IF(AND(ISNUMBER(OFFSET('Hygiene Data'!$I$7,0,10*ROW('Hygiene Data'!I36))),'Data Summary'!EE42="Yes"),OFFSET('Hygiene Data'!$I$7,0,10*ROW('Hygiene Data'!I36)),NA())</f>
        <v>#N/A</v>
      </c>
      <c r="BQ42" s="502" t="e">
        <f ca="1">+IF(AND(ISNUMBER(OFFSET('Hygiene Data'!$I$9,0,10*ROW('Hygiene Data'!I36))),'Data Summary'!EF42="Yes"),OFFSET('Hygiene Data'!$I$9,0,10*ROW('Hygiene Data'!I36)),NA())</f>
        <v>#N/A</v>
      </c>
    </row>
    <row r="43" spans="1:69" x14ac:dyDescent="0.25">
      <c r="A43" s="498" t="e">
        <f ca="1">+RIGHT('Data Summary'!A43,LEN('Data Summary'!A43)-9)</f>
        <v>#VALUE!</v>
      </c>
      <c r="B43" s="472" t="str">
        <f ca="1">+IF(ISTEXT('Data Summary'!B43),'Data Summary'!B43,"")</f>
        <v/>
      </c>
      <c r="C43" s="499" t="e">
        <f ca="1">+VALUE('Data Summary'!C43)</f>
        <v>#VALUE!</v>
      </c>
      <c r="D43" s="500" t="e">
        <f ca="1">+IF(AND(ISNUMBER(OFFSET('Water Data'!$D$4,0,10*ROW('Water Data'!D37))),'Data Summary'!BS43="Yes"),100-OFFSET('Water Data'!$D$4,0,10*ROW('Water Data'!D37)),NA())</f>
        <v>#N/A</v>
      </c>
      <c r="E43" s="500" t="e">
        <f ca="1">+IF(AND(ISNUMBER(OFFSET('Water Data'!$D$6,0,10*ROW('Water Data'!D37))),'Data Summary'!BT43="Yes"),OFFSET('Water Data'!$D$6,0,10*ROW('Water Data'!D37)),NA())</f>
        <v>#N/A</v>
      </c>
      <c r="F43" s="500" t="e">
        <f ca="1">+IF(AND(ISNUMBER(OFFSET('Water Data'!$D$9,0,10*ROW('Water Data'!D37))),'Data Summary'!BU43="Yes"),OFFSET('Water Data'!$D$9,0,10*ROW('Water Data'!D37)),NA())</f>
        <v>#N/A</v>
      </c>
      <c r="G43" s="500" t="e">
        <f ca="1">+IF(AND(ISNUMBER(OFFSET('Water Data'!$E$4,0,10*ROW('Water Data'!E37))),'Data Summary'!BV43="Yes"),100-OFFSET('Water Data'!$E$4,0,10*ROW('Water Data'!E37)),NA())</f>
        <v>#N/A</v>
      </c>
      <c r="H43" s="500" t="e">
        <f ca="1">+IF(AND(ISNUMBER(OFFSET('Water Data'!$E$6,0,10*ROW('Water Data'!E37))),'Data Summary'!BW43="Yes"),OFFSET('Water Data'!$E$6,0,10*ROW('Water Data'!E37)),NA())</f>
        <v>#N/A</v>
      </c>
      <c r="I43" s="500" t="e">
        <f ca="1">+IF(AND(ISNUMBER(OFFSET('Water Data'!$E$9,0,10*ROW('Water Data'!E37))),'Data Summary'!BX43="Yes"),OFFSET('Water Data'!$E$9,0,10*ROW('Water Data'!E37)),NA())</f>
        <v>#N/A</v>
      </c>
      <c r="J43" s="500" t="e">
        <f ca="1">+IF(AND(ISNUMBER(OFFSET('Water Data'!$F$4,0,10*ROW('Water Data'!F37))),'Data Summary'!BY43="Yes"),100-OFFSET('Water Data'!$F$4,0,10*ROW('Water Data'!F37)),NA())</f>
        <v>#N/A</v>
      </c>
      <c r="K43" s="500" t="e">
        <f ca="1">+IF(AND(ISNUMBER(OFFSET('Water Data'!$F$6,0,10*ROW('Water Data'!F37))),'Data Summary'!BZ43="Yes"),OFFSET('Water Data'!$F$6,0,10*ROW('Water Data'!F37)),NA())</f>
        <v>#N/A</v>
      </c>
      <c r="L43" s="500" t="e">
        <f ca="1">+IF(AND(ISNUMBER(OFFSET('Water Data'!$F$9,0,10*ROW('Water Data'!F37))),'Data Summary'!CA43="Yes"),OFFSET('Water Data'!$F$9,0,10*ROW('Water Data'!F37)),NA())</f>
        <v>#N/A</v>
      </c>
      <c r="M43" s="500" t="e">
        <f ca="1">+IF(AND(ISNUMBER(OFFSET('Water Data'!$G$4,0,10*ROW('Water Data'!G37))),'Data Summary'!CB43="Yes"),100-OFFSET('Water Data'!$G$4,0,10*ROW('Water Data'!G37)),NA())</f>
        <v>#N/A</v>
      </c>
      <c r="N43" s="500" t="e">
        <f ca="1">+IF(AND(ISNUMBER(OFFSET('Water Data'!$G$6,0,10*ROW('Water Data'!G37))),'Data Summary'!CC43="Yes"),OFFSET('Water Data'!$G$6,0,10*ROW('Water Data'!G37)),NA())</f>
        <v>#N/A</v>
      </c>
      <c r="O43" s="500" t="e">
        <f ca="1">+IF(AND(ISNUMBER(OFFSET('Water Data'!$G$9,0,10*ROW('Water Data'!G37))),'Data Summary'!CD43="Yes"),OFFSET('Water Data'!$G$9,0,10*ROW('Water Data'!G37)),NA())</f>
        <v>#N/A</v>
      </c>
      <c r="P43" s="500" t="e">
        <f ca="1">+IF(AND(ISNUMBER(OFFSET('Water Data'!$H$4,0,10*ROW('Water Data'!H37))),'Data Summary'!CE43="Yes"),100-OFFSET('Water Data'!$H$4,0,10*ROW('Water Data'!H37)),NA())</f>
        <v>#N/A</v>
      </c>
      <c r="Q43" s="500" t="e">
        <f ca="1">+IF(AND(ISNUMBER(OFFSET('Water Data'!$H$6,0,10*ROW('Water Data'!H37))),'Data Summary'!CF43="Yes"),OFFSET('Water Data'!$H$6,0,10*ROW('Water Data'!H37)),NA())</f>
        <v>#N/A</v>
      </c>
      <c r="R43" s="500" t="e">
        <f ca="1">+IF(AND(ISNUMBER(OFFSET('Water Data'!$H$9,0,10*ROW('Water Data'!H37))),'Data Summary'!CG43="Yes"),OFFSET('Water Data'!$H$9,0,10*ROW('Water Data'!H37)),NA())</f>
        <v>#N/A</v>
      </c>
      <c r="S43" s="500" t="e">
        <f ca="1">+IF(AND(ISNUMBER(OFFSET('Water Data'!$I$4,0,10*ROW('Water Data'!I37))),'Data Summary'!CH43="Yes"),100-OFFSET('Water Data'!$I$4,0,10*ROW('Water Data'!I37)),NA())</f>
        <v>#N/A</v>
      </c>
      <c r="T43" s="500" t="e">
        <f ca="1">+IF(AND(ISNUMBER(OFFSET('Water Data'!$I$6,0,10*ROW('Water Data'!I37))),'Data Summary'!CI43="Yes"),OFFSET('Water Data'!$I$6,0,10*ROW('Water Data'!I37)),NA())</f>
        <v>#N/A</v>
      </c>
      <c r="U43" s="500" t="e">
        <f ca="1">+IF(AND(ISNUMBER(OFFSET('Water Data'!$I$9,0,10*ROW('Water Data'!I37))),'Data Summary'!CJ43="Yes"),OFFSET('Water Data'!$I$9,0,10*ROW('Water Data'!I37)),NA())</f>
        <v>#N/A</v>
      </c>
      <c r="V43" s="501" t="e">
        <f ca="1">+IF(AND(ISNUMBER(OFFSET('Sanitation Data'!$D$4,0,10*ROW('Sanitation Data'!D37))),'Data Summary'!CK43="Yes"),100-OFFSET('Sanitation Data'!$D$4,0,10*ROW('Sanitation Data'!D37)),NA())</f>
        <v>#N/A</v>
      </c>
      <c r="W43" s="501" t="e">
        <f ca="1">+IF(AND(ISNUMBER(OFFSET('Sanitation Data'!$D$6,0,10*ROW('Sanitation Data'!D37))),'Data Summary'!CL43="Yes"),OFFSET('Sanitation Data'!$D$6,0,10*ROW('Sanitation Data'!D37)),NA())</f>
        <v>#N/A</v>
      </c>
      <c r="X43" s="501" t="e">
        <f ca="1">+IF(AND(ISNUMBER(OFFSET('Sanitation Data'!$D$10,0,10*ROW('Sanitation Data'!D37))),'Data Summary'!CM43="Yes"),OFFSET('Sanitation Data'!$D$10,0,10*ROW('Sanitation Data'!D37)),NA())</f>
        <v>#N/A</v>
      </c>
      <c r="Y43" s="501" t="e">
        <f ca="1">+IF(AND(ISNUMBER(OFFSET('Sanitation Data'!$D$11,0,10*ROW('Sanitation Data'!D37))),'Data Summary'!CN43="Yes"),OFFSET('Sanitation Data'!$D$11,0,10*ROW('Sanitation Data'!D37)),NA())</f>
        <v>#N/A</v>
      </c>
      <c r="Z43" s="501" t="e">
        <f ca="1">+IF(AND(ISNUMBER(OFFSET('Sanitation Data'!$D$12,0,10*ROW('Sanitation Data'!D37))),'Data Summary'!CO43="Yes"),OFFSET('Sanitation Data'!$D$12,0,10*ROW('Sanitation Data'!D37)),NA())</f>
        <v>#N/A</v>
      </c>
      <c r="AA43" s="501" t="e">
        <f ca="1">+IF(AND(ISNUMBER(OFFSET('Sanitation Data'!$E$4,0,10*ROW('Sanitation Data'!E37))),'Data Summary'!CP43="Yes"),100-OFFSET('Sanitation Data'!$E$4,0,10*ROW('Sanitation Data'!E37)),NA())</f>
        <v>#N/A</v>
      </c>
      <c r="AB43" s="501" t="e">
        <f ca="1">+IF(AND(ISNUMBER(OFFSET('Sanitation Data'!$E$6,0,10*ROW('Sanitation Data'!E37))),'Data Summary'!CQ43="Yes"),OFFSET('Sanitation Data'!$E$6,0,10*ROW('Sanitation Data'!E37)),NA())</f>
        <v>#N/A</v>
      </c>
      <c r="AC43" s="501" t="e">
        <f ca="1">+IF(AND(ISNUMBER(OFFSET('Sanitation Data'!$E$10,0,10*ROW('Sanitation Data'!E37))),'Data Summary'!CR43="Yes"),OFFSET('Sanitation Data'!$E$10,0,10*ROW('Sanitation Data'!E37)),NA())</f>
        <v>#N/A</v>
      </c>
      <c r="AD43" s="501" t="e">
        <f ca="1">+IF(AND(ISNUMBER(OFFSET('Sanitation Data'!$E$11,0,10*ROW('Sanitation Data'!E37))),'Data Summary'!CS43="Yes"),OFFSET('Sanitation Data'!$E$11,0,10*ROW('Sanitation Data'!E37)),NA())</f>
        <v>#N/A</v>
      </c>
      <c r="AE43" s="501" t="e">
        <f ca="1">+IF(AND(ISNUMBER(OFFSET('Sanitation Data'!$E$12,0,10*ROW('Sanitation Data'!E37))),'Data Summary'!CT43="Yes"),OFFSET('Sanitation Data'!$E$12,0,10*ROW('Sanitation Data'!E37)),NA())</f>
        <v>#N/A</v>
      </c>
      <c r="AF43" s="501" t="e">
        <f ca="1">+IF(AND(ISNUMBER(OFFSET('Sanitation Data'!$F$4,0,10*ROW('Sanitation Data'!F37))),'Data Summary'!CU43="Yes"),100-OFFSET('Sanitation Data'!$F$4,0,10*ROW('Sanitation Data'!F37)),NA())</f>
        <v>#N/A</v>
      </c>
      <c r="AG43" s="501" t="e">
        <f ca="1">+IF(AND(ISNUMBER(OFFSET('Sanitation Data'!$F$6,0,10*ROW('Sanitation Data'!F37))),'Data Summary'!CV43="Yes"),OFFSET('Sanitation Data'!$F$6,0,10*ROW('Sanitation Data'!F37)),NA())</f>
        <v>#N/A</v>
      </c>
      <c r="AH43" s="501" t="e">
        <f ca="1">+IF(AND(ISNUMBER(OFFSET('Sanitation Data'!$F$10,0,10*ROW('Sanitation Data'!F37))),'Data Summary'!CW43="Yes"),OFFSET('Sanitation Data'!$F$10,0,10*ROW('Sanitation Data'!F37)),NA())</f>
        <v>#N/A</v>
      </c>
      <c r="AI43" s="501" t="e">
        <f ca="1">+IF(AND(ISNUMBER(OFFSET('Sanitation Data'!$F$11,0,10*ROW('Sanitation Data'!F37))),'Data Summary'!CX43="Yes"),OFFSET('Sanitation Data'!$F$11,0,10*ROW('Sanitation Data'!F37)),NA())</f>
        <v>#N/A</v>
      </c>
      <c r="AJ43" s="501" t="e">
        <f ca="1">+IF(AND(ISNUMBER(OFFSET('Sanitation Data'!$F$12,0,10*ROW('Sanitation Data'!F37))),'Data Summary'!CY43="Yes"),OFFSET('Sanitation Data'!$F$12,0,10*ROW('Sanitation Data'!F37)),NA())</f>
        <v>#N/A</v>
      </c>
      <c r="AK43" s="501" t="e">
        <f ca="1">+IF(AND(ISNUMBER(OFFSET('Sanitation Data'!$G$4,0,10*ROW('Sanitation Data'!G37))),'Data Summary'!CZ43="Yes"),100-OFFSET('Sanitation Data'!$G$4,0,10*ROW('Sanitation Data'!G37)),NA())</f>
        <v>#N/A</v>
      </c>
      <c r="AL43" s="501" t="e">
        <f ca="1">+IF(AND(ISNUMBER(OFFSET('Sanitation Data'!$G$6,0,10*ROW('Sanitation Data'!G37))),'Data Summary'!DA43="Yes"),OFFSET('Sanitation Data'!$G$6,0,10*ROW('Sanitation Data'!G37)),NA())</f>
        <v>#N/A</v>
      </c>
      <c r="AM43" s="501" t="e">
        <f ca="1">+IF(AND(ISNUMBER(OFFSET('Sanitation Data'!$G$10,0,10*ROW('Sanitation Data'!G37))),'Data Summary'!DB43="Yes"),OFFSET('Sanitation Data'!$G$10,0,10*ROW('Sanitation Data'!G37)),NA())</f>
        <v>#N/A</v>
      </c>
      <c r="AN43" s="501" t="e">
        <f ca="1">+IF(AND(ISNUMBER(OFFSET('Sanitation Data'!$G$11,0,10*ROW('Sanitation Data'!G37))),'Data Summary'!DC43="Yes"),OFFSET('Sanitation Data'!$G$11,0,10*ROW('Sanitation Data'!G37)),NA())</f>
        <v>#N/A</v>
      </c>
      <c r="AO43" s="501" t="e">
        <f ca="1">+IF(AND(ISNUMBER(OFFSET('Sanitation Data'!$G$12,0,10*ROW('Sanitation Data'!G37))),'Data Summary'!DD43="Yes"),OFFSET('Sanitation Data'!$G$12,0,10*ROW('Sanitation Data'!G37)),NA())</f>
        <v>#N/A</v>
      </c>
      <c r="AP43" s="501" t="e">
        <f ca="1">+IF(AND(ISNUMBER(OFFSET('Sanitation Data'!$H$4,0,10*ROW('Sanitation Data'!H37))),'Data Summary'!DE43="Yes"),100-OFFSET('Sanitation Data'!$H$4,0,10*ROW('Sanitation Data'!H37)),NA())</f>
        <v>#N/A</v>
      </c>
      <c r="AQ43" s="501" t="e">
        <f ca="1">+IF(AND(ISNUMBER(OFFSET('Sanitation Data'!$H$6,0,10*ROW('Sanitation Data'!H37))),'Data Summary'!DF43="Yes"),OFFSET('Sanitation Data'!$H$6,0,10*ROW('Sanitation Data'!H37)),NA())</f>
        <v>#N/A</v>
      </c>
      <c r="AR43" s="501" t="e">
        <f ca="1">+IF(AND(ISNUMBER(OFFSET('Sanitation Data'!$H$10,0,10*ROW('Sanitation Data'!H37))),'Data Summary'!DG43="Yes"),OFFSET('Sanitation Data'!$H$10,0,10*ROW('Sanitation Data'!H37)),NA())</f>
        <v>#N/A</v>
      </c>
      <c r="AS43" s="501" t="e">
        <f ca="1">+IF(AND(ISNUMBER(OFFSET('Sanitation Data'!$H$11,0,10*ROW('Sanitation Data'!H37))),'Data Summary'!DH43="Yes"),OFFSET('Sanitation Data'!$H$11,0,10*ROW('Sanitation Data'!H37)),NA())</f>
        <v>#N/A</v>
      </c>
      <c r="AT43" s="501" t="e">
        <f ca="1">+IF(AND(ISNUMBER(OFFSET('Sanitation Data'!$H$12,0,10*ROW('Sanitation Data'!H37))),'Data Summary'!DI43="Yes"),OFFSET('Sanitation Data'!$H$12,0,10*ROW('Sanitation Data'!H37)),NA())</f>
        <v>#N/A</v>
      </c>
      <c r="AU43" s="501" t="e">
        <f ca="1">+IF(AND(ISNUMBER(OFFSET('Sanitation Data'!$I$4,0,10*ROW('Sanitation Data'!I37))),'Data Summary'!DJ43="Yes"),100-OFFSET('Sanitation Data'!$I$4,0,10*ROW('Sanitation Data'!I37)),NA())</f>
        <v>#N/A</v>
      </c>
      <c r="AV43" s="501" t="e">
        <f ca="1">+IF(AND(ISNUMBER(OFFSET('Sanitation Data'!$I$6,0,10*ROW('Sanitation Data'!I37))),'Data Summary'!DK43="Yes"),OFFSET('Sanitation Data'!$I$6,0,10*ROW('Sanitation Data'!I37)),NA())</f>
        <v>#N/A</v>
      </c>
      <c r="AW43" s="501" t="e">
        <f ca="1">+IF(AND(ISNUMBER(OFFSET('Sanitation Data'!$I$10,0,10*ROW('Sanitation Data'!I37))),'Data Summary'!DL43="Yes"),OFFSET('Sanitation Data'!$I$10,0,10*ROW('Sanitation Data'!I37)),NA())</f>
        <v>#N/A</v>
      </c>
      <c r="AX43" s="501" t="e">
        <f ca="1">+IF(AND(ISNUMBER(OFFSET('Sanitation Data'!$I$11,0,10*ROW('Sanitation Data'!I37))),'Data Summary'!DM43="Yes"),OFFSET('Sanitation Data'!$I$11,0,10*ROW('Sanitation Data'!I37)),NA())</f>
        <v>#N/A</v>
      </c>
      <c r="AY43" s="501" t="e">
        <f ca="1">+IF(AND(ISNUMBER(OFFSET('Sanitation Data'!$I$12,0,10*ROW('Sanitation Data'!I37))),'Data Summary'!DN43="Yes"),OFFSET('Sanitation Data'!$I$12,0,10*ROW('Sanitation Data'!I37)),NA())</f>
        <v>#N/A</v>
      </c>
      <c r="AZ43" s="502" t="e">
        <f ca="1">+IF(AND(ISNUMBER(OFFSET('Hygiene Data'!$D$5,0,10*ROW('Hygiene Data'!D37))),'Data Summary'!DO43="Yes"),OFFSET('Hygiene Data'!$D$5,0,10*ROW('Hygiene Data'!D37)),NA())</f>
        <v>#N/A</v>
      </c>
      <c r="BA43" s="502" t="e">
        <f ca="1">+IF(AND(ISNUMBER(OFFSET('Hygiene Data'!$D$7,0,10*ROW('Hygiene Data'!D37))),'Data Summary'!DP43="Yes"),OFFSET('Hygiene Data'!$D$7,0,10*ROW('Hygiene Data'!D37)),NA())</f>
        <v>#N/A</v>
      </c>
      <c r="BB43" s="502" t="e">
        <f ca="1">+IF(AND(ISNUMBER(OFFSET('Hygiene Data'!$D$9,0,10*ROW('Hygiene Data'!D37))),'Data Summary'!DQ43="Yes"),OFFSET('Hygiene Data'!$D$9,0,10*ROW('Hygiene Data'!D37)),NA())</f>
        <v>#N/A</v>
      </c>
      <c r="BC43" s="502" t="e">
        <f ca="1">+IF(AND(ISNUMBER(OFFSET('Hygiene Data'!$E$5,0,10*ROW('Hygiene Data'!E37))),'Data Summary'!DR43="Yes"),OFFSET('Hygiene Data'!$E$5,0,10*ROW('Hygiene Data'!E37)),NA())</f>
        <v>#N/A</v>
      </c>
      <c r="BD43" s="502" t="e">
        <f ca="1">+IF(AND(ISNUMBER(OFFSET('Hygiene Data'!$E$7,0,10*ROW('Hygiene Data'!E37))),'Data Summary'!DS43="Yes"),OFFSET('Hygiene Data'!$E$7,0,10*ROW('Hygiene Data'!E37)),NA())</f>
        <v>#N/A</v>
      </c>
      <c r="BE43" s="502" t="e">
        <f ca="1">+IF(AND(ISNUMBER(OFFSET('Hygiene Data'!$E$9,0,10*ROW('Hygiene Data'!E37))),'Data Summary'!DT43="Yes"),OFFSET('Hygiene Data'!$E$9,0,10*ROW('Hygiene Data'!E37)),NA())</f>
        <v>#N/A</v>
      </c>
      <c r="BF43" s="502" t="e">
        <f ca="1">+IF(AND(ISNUMBER(OFFSET('Hygiene Data'!$F$5,0,10*ROW('Hygiene Data'!F37))),'Data Summary'!DU43="Yes"),OFFSET('Hygiene Data'!$F$5,0,10*ROW('Hygiene Data'!F37)),NA())</f>
        <v>#N/A</v>
      </c>
      <c r="BG43" s="502" t="e">
        <f ca="1">+IF(AND(ISNUMBER(OFFSET('Hygiene Data'!$F$7,0,10*ROW('Hygiene Data'!F37))),'Data Summary'!DV43="Yes"),OFFSET('Hygiene Data'!$F$7,0,10*ROW('Hygiene Data'!F37)),NA())</f>
        <v>#N/A</v>
      </c>
      <c r="BH43" s="502" t="e">
        <f ca="1">+IF(AND(ISNUMBER(OFFSET('Hygiene Data'!$F$9,0,10*ROW('Hygiene Data'!F37))),'Data Summary'!DW43="Yes"),OFFSET('Hygiene Data'!$F$9,0,10*ROW('Hygiene Data'!F37)),NA())</f>
        <v>#N/A</v>
      </c>
      <c r="BI43" s="502" t="e">
        <f ca="1">+IF(AND(ISNUMBER(OFFSET('Hygiene Data'!$G$5,0,10*ROW('Hygiene Data'!G37))),'Data Summary'!DX43="Yes"),OFFSET('Hygiene Data'!$G$5,0,10*ROW('Hygiene Data'!G37)),NA())</f>
        <v>#N/A</v>
      </c>
      <c r="BJ43" s="502" t="e">
        <f ca="1">+IF(AND(ISNUMBER(OFFSET('Hygiene Data'!$G$7,0,10*ROW('Hygiene Data'!G37))),'Data Summary'!DY43="Yes"),OFFSET('Hygiene Data'!$G$7,0,10*ROW('Hygiene Data'!G37)),NA())</f>
        <v>#N/A</v>
      </c>
      <c r="BK43" s="502" t="e">
        <f ca="1">+IF(AND(ISNUMBER(OFFSET('Hygiene Data'!$G$9,0,10*ROW('Hygiene Data'!G37))),'Data Summary'!DZ43="Yes"),OFFSET('Hygiene Data'!$G$9,0,10*ROW('Hygiene Data'!G37)),NA())</f>
        <v>#N/A</v>
      </c>
      <c r="BL43" s="502" t="e">
        <f ca="1">+IF(AND(ISNUMBER(OFFSET('Hygiene Data'!$H$5,0,10*ROW('Hygiene Data'!H37))),'Data Summary'!EA43="Yes"),OFFSET('Hygiene Data'!$H$5,0,10*ROW('Hygiene Data'!H37)),NA())</f>
        <v>#N/A</v>
      </c>
      <c r="BM43" s="502" t="e">
        <f ca="1">+IF(AND(ISNUMBER(OFFSET('Hygiene Data'!$H$7,0,10*ROW('Hygiene Data'!H37))),'Data Summary'!EB43="Yes"),OFFSET('Hygiene Data'!$H$7,0,10*ROW('Hygiene Data'!H37)),NA())</f>
        <v>#N/A</v>
      </c>
      <c r="BN43" s="502" t="e">
        <f ca="1">+IF(AND(ISNUMBER(OFFSET('Hygiene Data'!$H$9,0,10*ROW('Hygiene Data'!H37))),'Data Summary'!EC43="Yes"),OFFSET('Hygiene Data'!$H$9,0,10*ROW('Hygiene Data'!H37)),NA())</f>
        <v>#N/A</v>
      </c>
      <c r="BO43" s="502" t="e">
        <f ca="1">+IF(AND(ISNUMBER(OFFSET('Hygiene Data'!$I$5,0,10*ROW('Hygiene Data'!I37))),'Data Summary'!ED43="Yes"),OFFSET('Hygiene Data'!$I$5,0,10*ROW('Hygiene Data'!I37)),NA())</f>
        <v>#N/A</v>
      </c>
      <c r="BP43" s="502" t="e">
        <f ca="1">+IF(AND(ISNUMBER(OFFSET('Hygiene Data'!$I$7,0,10*ROW('Hygiene Data'!I37))),'Data Summary'!EE43="Yes"),OFFSET('Hygiene Data'!$I$7,0,10*ROW('Hygiene Data'!I37)),NA())</f>
        <v>#N/A</v>
      </c>
      <c r="BQ43" s="502" t="e">
        <f ca="1">+IF(AND(ISNUMBER(OFFSET('Hygiene Data'!$I$9,0,10*ROW('Hygiene Data'!I37))),'Data Summary'!EF43="Yes"),OFFSET('Hygiene Data'!$I$9,0,10*ROW('Hygiene Data'!I37)),NA())</f>
        <v>#N/A</v>
      </c>
    </row>
    <row r="44" spans="1:69" x14ac:dyDescent="0.25">
      <c r="A44" s="498" t="e">
        <f ca="1">+RIGHT('Data Summary'!A44,LEN('Data Summary'!A44)-9)</f>
        <v>#VALUE!</v>
      </c>
      <c r="B44" s="472" t="str">
        <f ca="1">+IF(ISTEXT('Data Summary'!B44),'Data Summary'!B44,"")</f>
        <v/>
      </c>
      <c r="C44" s="499" t="e">
        <f ca="1">+VALUE('Data Summary'!C44)</f>
        <v>#VALUE!</v>
      </c>
      <c r="D44" s="500" t="e">
        <f ca="1">+IF(AND(ISNUMBER(OFFSET('Water Data'!$D$4,0,10*ROW('Water Data'!D38))),'Data Summary'!BS44="Yes"),100-OFFSET('Water Data'!$D$4,0,10*ROW('Water Data'!D38)),NA())</f>
        <v>#N/A</v>
      </c>
      <c r="E44" s="500" t="e">
        <f ca="1">+IF(AND(ISNUMBER(OFFSET('Water Data'!$D$6,0,10*ROW('Water Data'!D38))),'Data Summary'!BT44="Yes"),OFFSET('Water Data'!$D$6,0,10*ROW('Water Data'!D38)),NA())</f>
        <v>#N/A</v>
      </c>
      <c r="F44" s="500" t="e">
        <f ca="1">+IF(AND(ISNUMBER(OFFSET('Water Data'!$D$9,0,10*ROW('Water Data'!D38))),'Data Summary'!BU44="Yes"),OFFSET('Water Data'!$D$9,0,10*ROW('Water Data'!D38)),NA())</f>
        <v>#N/A</v>
      </c>
      <c r="G44" s="500" t="e">
        <f ca="1">+IF(AND(ISNUMBER(OFFSET('Water Data'!$E$4,0,10*ROW('Water Data'!E38))),'Data Summary'!BV44="Yes"),100-OFFSET('Water Data'!$E$4,0,10*ROW('Water Data'!E38)),NA())</f>
        <v>#N/A</v>
      </c>
      <c r="H44" s="500" t="e">
        <f ca="1">+IF(AND(ISNUMBER(OFFSET('Water Data'!$E$6,0,10*ROW('Water Data'!E38))),'Data Summary'!BW44="Yes"),OFFSET('Water Data'!$E$6,0,10*ROW('Water Data'!E38)),NA())</f>
        <v>#N/A</v>
      </c>
      <c r="I44" s="500" t="e">
        <f ca="1">+IF(AND(ISNUMBER(OFFSET('Water Data'!$E$9,0,10*ROW('Water Data'!E38))),'Data Summary'!BX44="Yes"),OFFSET('Water Data'!$E$9,0,10*ROW('Water Data'!E38)),NA())</f>
        <v>#N/A</v>
      </c>
      <c r="J44" s="500" t="e">
        <f ca="1">+IF(AND(ISNUMBER(OFFSET('Water Data'!$F$4,0,10*ROW('Water Data'!F38))),'Data Summary'!BY44="Yes"),100-OFFSET('Water Data'!$F$4,0,10*ROW('Water Data'!F38)),NA())</f>
        <v>#N/A</v>
      </c>
      <c r="K44" s="500" t="e">
        <f ca="1">+IF(AND(ISNUMBER(OFFSET('Water Data'!$F$6,0,10*ROW('Water Data'!F38))),'Data Summary'!BZ44="Yes"),OFFSET('Water Data'!$F$6,0,10*ROW('Water Data'!F38)),NA())</f>
        <v>#N/A</v>
      </c>
      <c r="L44" s="500" t="e">
        <f ca="1">+IF(AND(ISNUMBER(OFFSET('Water Data'!$F$9,0,10*ROW('Water Data'!F38))),'Data Summary'!CA44="Yes"),OFFSET('Water Data'!$F$9,0,10*ROW('Water Data'!F38)),NA())</f>
        <v>#N/A</v>
      </c>
      <c r="M44" s="500" t="e">
        <f ca="1">+IF(AND(ISNUMBER(OFFSET('Water Data'!$G$4,0,10*ROW('Water Data'!G38))),'Data Summary'!CB44="Yes"),100-OFFSET('Water Data'!$G$4,0,10*ROW('Water Data'!G38)),NA())</f>
        <v>#N/A</v>
      </c>
      <c r="N44" s="500" t="e">
        <f ca="1">+IF(AND(ISNUMBER(OFFSET('Water Data'!$G$6,0,10*ROW('Water Data'!G38))),'Data Summary'!CC44="Yes"),OFFSET('Water Data'!$G$6,0,10*ROW('Water Data'!G38)),NA())</f>
        <v>#N/A</v>
      </c>
      <c r="O44" s="500" t="e">
        <f ca="1">+IF(AND(ISNUMBER(OFFSET('Water Data'!$G$9,0,10*ROW('Water Data'!G38))),'Data Summary'!CD44="Yes"),OFFSET('Water Data'!$G$9,0,10*ROW('Water Data'!G38)),NA())</f>
        <v>#N/A</v>
      </c>
      <c r="P44" s="500" t="e">
        <f ca="1">+IF(AND(ISNUMBER(OFFSET('Water Data'!$H$4,0,10*ROW('Water Data'!H38))),'Data Summary'!CE44="Yes"),100-OFFSET('Water Data'!$H$4,0,10*ROW('Water Data'!H38)),NA())</f>
        <v>#N/A</v>
      </c>
      <c r="Q44" s="500" t="e">
        <f ca="1">+IF(AND(ISNUMBER(OFFSET('Water Data'!$H$6,0,10*ROW('Water Data'!H38))),'Data Summary'!CF44="Yes"),OFFSET('Water Data'!$H$6,0,10*ROW('Water Data'!H38)),NA())</f>
        <v>#N/A</v>
      </c>
      <c r="R44" s="500" t="e">
        <f ca="1">+IF(AND(ISNUMBER(OFFSET('Water Data'!$H$9,0,10*ROW('Water Data'!H38))),'Data Summary'!CG44="Yes"),OFFSET('Water Data'!$H$9,0,10*ROW('Water Data'!H38)),NA())</f>
        <v>#N/A</v>
      </c>
      <c r="S44" s="500" t="e">
        <f ca="1">+IF(AND(ISNUMBER(OFFSET('Water Data'!$I$4,0,10*ROW('Water Data'!I38))),'Data Summary'!CH44="Yes"),100-OFFSET('Water Data'!$I$4,0,10*ROW('Water Data'!I38)),NA())</f>
        <v>#N/A</v>
      </c>
      <c r="T44" s="500" t="e">
        <f ca="1">+IF(AND(ISNUMBER(OFFSET('Water Data'!$I$6,0,10*ROW('Water Data'!I38))),'Data Summary'!CI44="Yes"),OFFSET('Water Data'!$I$6,0,10*ROW('Water Data'!I38)),NA())</f>
        <v>#N/A</v>
      </c>
      <c r="U44" s="500" t="e">
        <f ca="1">+IF(AND(ISNUMBER(OFFSET('Water Data'!$I$9,0,10*ROW('Water Data'!I38))),'Data Summary'!CJ44="Yes"),OFFSET('Water Data'!$I$9,0,10*ROW('Water Data'!I38)),NA())</f>
        <v>#N/A</v>
      </c>
      <c r="V44" s="501" t="e">
        <f ca="1">+IF(AND(ISNUMBER(OFFSET('Sanitation Data'!$D$4,0,10*ROW('Sanitation Data'!D38))),'Data Summary'!CK44="Yes"),100-OFFSET('Sanitation Data'!$D$4,0,10*ROW('Sanitation Data'!D38)),NA())</f>
        <v>#N/A</v>
      </c>
      <c r="W44" s="501" t="e">
        <f ca="1">+IF(AND(ISNUMBER(OFFSET('Sanitation Data'!$D$6,0,10*ROW('Sanitation Data'!D38))),'Data Summary'!CL44="Yes"),OFFSET('Sanitation Data'!$D$6,0,10*ROW('Sanitation Data'!D38)),NA())</f>
        <v>#N/A</v>
      </c>
      <c r="X44" s="501" t="e">
        <f ca="1">+IF(AND(ISNUMBER(OFFSET('Sanitation Data'!$D$10,0,10*ROW('Sanitation Data'!D38))),'Data Summary'!CM44="Yes"),OFFSET('Sanitation Data'!$D$10,0,10*ROW('Sanitation Data'!D38)),NA())</f>
        <v>#N/A</v>
      </c>
      <c r="Y44" s="501" t="e">
        <f ca="1">+IF(AND(ISNUMBER(OFFSET('Sanitation Data'!$D$11,0,10*ROW('Sanitation Data'!D38))),'Data Summary'!CN44="Yes"),OFFSET('Sanitation Data'!$D$11,0,10*ROW('Sanitation Data'!D38)),NA())</f>
        <v>#N/A</v>
      </c>
      <c r="Z44" s="501" t="e">
        <f ca="1">+IF(AND(ISNUMBER(OFFSET('Sanitation Data'!$D$12,0,10*ROW('Sanitation Data'!D38))),'Data Summary'!CO44="Yes"),OFFSET('Sanitation Data'!$D$12,0,10*ROW('Sanitation Data'!D38)),NA())</f>
        <v>#N/A</v>
      </c>
      <c r="AA44" s="501" t="e">
        <f ca="1">+IF(AND(ISNUMBER(OFFSET('Sanitation Data'!$E$4,0,10*ROW('Sanitation Data'!E38))),'Data Summary'!CP44="Yes"),100-OFFSET('Sanitation Data'!$E$4,0,10*ROW('Sanitation Data'!E38)),NA())</f>
        <v>#N/A</v>
      </c>
      <c r="AB44" s="501" t="e">
        <f ca="1">+IF(AND(ISNUMBER(OFFSET('Sanitation Data'!$E$6,0,10*ROW('Sanitation Data'!E38))),'Data Summary'!CQ44="Yes"),OFFSET('Sanitation Data'!$E$6,0,10*ROW('Sanitation Data'!E38)),NA())</f>
        <v>#N/A</v>
      </c>
      <c r="AC44" s="501" t="e">
        <f ca="1">+IF(AND(ISNUMBER(OFFSET('Sanitation Data'!$E$10,0,10*ROW('Sanitation Data'!E38))),'Data Summary'!CR44="Yes"),OFFSET('Sanitation Data'!$E$10,0,10*ROW('Sanitation Data'!E38)),NA())</f>
        <v>#N/A</v>
      </c>
      <c r="AD44" s="501" t="e">
        <f ca="1">+IF(AND(ISNUMBER(OFFSET('Sanitation Data'!$E$11,0,10*ROW('Sanitation Data'!E38))),'Data Summary'!CS44="Yes"),OFFSET('Sanitation Data'!$E$11,0,10*ROW('Sanitation Data'!E38)),NA())</f>
        <v>#N/A</v>
      </c>
      <c r="AE44" s="501" t="e">
        <f ca="1">+IF(AND(ISNUMBER(OFFSET('Sanitation Data'!$E$12,0,10*ROW('Sanitation Data'!E38))),'Data Summary'!CT44="Yes"),OFFSET('Sanitation Data'!$E$12,0,10*ROW('Sanitation Data'!E38)),NA())</f>
        <v>#N/A</v>
      </c>
      <c r="AF44" s="501" t="e">
        <f ca="1">+IF(AND(ISNUMBER(OFFSET('Sanitation Data'!$F$4,0,10*ROW('Sanitation Data'!F38))),'Data Summary'!CU44="Yes"),100-OFFSET('Sanitation Data'!$F$4,0,10*ROW('Sanitation Data'!F38)),NA())</f>
        <v>#N/A</v>
      </c>
      <c r="AG44" s="501" t="e">
        <f ca="1">+IF(AND(ISNUMBER(OFFSET('Sanitation Data'!$F$6,0,10*ROW('Sanitation Data'!F38))),'Data Summary'!CV44="Yes"),OFFSET('Sanitation Data'!$F$6,0,10*ROW('Sanitation Data'!F38)),NA())</f>
        <v>#N/A</v>
      </c>
      <c r="AH44" s="501" t="e">
        <f ca="1">+IF(AND(ISNUMBER(OFFSET('Sanitation Data'!$F$10,0,10*ROW('Sanitation Data'!F38))),'Data Summary'!CW44="Yes"),OFFSET('Sanitation Data'!$F$10,0,10*ROW('Sanitation Data'!F38)),NA())</f>
        <v>#N/A</v>
      </c>
      <c r="AI44" s="501" t="e">
        <f ca="1">+IF(AND(ISNUMBER(OFFSET('Sanitation Data'!$F$11,0,10*ROW('Sanitation Data'!F38))),'Data Summary'!CX44="Yes"),OFFSET('Sanitation Data'!$F$11,0,10*ROW('Sanitation Data'!F38)),NA())</f>
        <v>#N/A</v>
      </c>
      <c r="AJ44" s="501" t="e">
        <f ca="1">+IF(AND(ISNUMBER(OFFSET('Sanitation Data'!$F$12,0,10*ROW('Sanitation Data'!F38))),'Data Summary'!CY44="Yes"),OFFSET('Sanitation Data'!$F$12,0,10*ROW('Sanitation Data'!F38)),NA())</f>
        <v>#N/A</v>
      </c>
      <c r="AK44" s="501" t="e">
        <f ca="1">+IF(AND(ISNUMBER(OFFSET('Sanitation Data'!$G$4,0,10*ROW('Sanitation Data'!G38))),'Data Summary'!CZ44="Yes"),100-OFFSET('Sanitation Data'!$G$4,0,10*ROW('Sanitation Data'!G38)),NA())</f>
        <v>#N/A</v>
      </c>
      <c r="AL44" s="501" t="e">
        <f ca="1">+IF(AND(ISNUMBER(OFFSET('Sanitation Data'!$G$6,0,10*ROW('Sanitation Data'!G38))),'Data Summary'!DA44="Yes"),OFFSET('Sanitation Data'!$G$6,0,10*ROW('Sanitation Data'!G38)),NA())</f>
        <v>#N/A</v>
      </c>
      <c r="AM44" s="501" t="e">
        <f ca="1">+IF(AND(ISNUMBER(OFFSET('Sanitation Data'!$G$10,0,10*ROW('Sanitation Data'!G38))),'Data Summary'!DB44="Yes"),OFFSET('Sanitation Data'!$G$10,0,10*ROW('Sanitation Data'!G38)),NA())</f>
        <v>#N/A</v>
      </c>
      <c r="AN44" s="501" t="e">
        <f ca="1">+IF(AND(ISNUMBER(OFFSET('Sanitation Data'!$G$11,0,10*ROW('Sanitation Data'!G38))),'Data Summary'!DC44="Yes"),OFFSET('Sanitation Data'!$G$11,0,10*ROW('Sanitation Data'!G38)),NA())</f>
        <v>#N/A</v>
      </c>
      <c r="AO44" s="501" t="e">
        <f ca="1">+IF(AND(ISNUMBER(OFFSET('Sanitation Data'!$G$12,0,10*ROW('Sanitation Data'!G38))),'Data Summary'!DD44="Yes"),OFFSET('Sanitation Data'!$G$12,0,10*ROW('Sanitation Data'!G38)),NA())</f>
        <v>#N/A</v>
      </c>
      <c r="AP44" s="501" t="e">
        <f ca="1">+IF(AND(ISNUMBER(OFFSET('Sanitation Data'!$H$4,0,10*ROW('Sanitation Data'!H38))),'Data Summary'!DE44="Yes"),100-OFFSET('Sanitation Data'!$H$4,0,10*ROW('Sanitation Data'!H38)),NA())</f>
        <v>#N/A</v>
      </c>
      <c r="AQ44" s="501" t="e">
        <f ca="1">+IF(AND(ISNUMBER(OFFSET('Sanitation Data'!$H$6,0,10*ROW('Sanitation Data'!H38))),'Data Summary'!DF44="Yes"),OFFSET('Sanitation Data'!$H$6,0,10*ROW('Sanitation Data'!H38)),NA())</f>
        <v>#N/A</v>
      </c>
      <c r="AR44" s="501" t="e">
        <f ca="1">+IF(AND(ISNUMBER(OFFSET('Sanitation Data'!$H$10,0,10*ROW('Sanitation Data'!H38))),'Data Summary'!DG44="Yes"),OFFSET('Sanitation Data'!$H$10,0,10*ROW('Sanitation Data'!H38)),NA())</f>
        <v>#N/A</v>
      </c>
      <c r="AS44" s="501" t="e">
        <f ca="1">+IF(AND(ISNUMBER(OFFSET('Sanitation Data'!$H$11,0,10*ROW('Sanitation Data'!H38))),'Data Summary'!DH44="Yes"),OFFSET('Sanitation Data'!$H$11,0,10*ROW('Sanitation Data'!H38)),NA())</f>
        <v>#N/A</v>
      </c>
      <c r="AT44" s="501" t="e">
        <f ca="1">+IF(AND(ISNUMBER(OFFSET('Sanitation Data'!$H$12,0,10*ROW('Sanitation Data'!H38))),'Data Summary'!DI44="Yes"),OFFSET('Sanitation Data'!$H$12,0,10*ROW('Sanitation Data'!H38)),NA())</f>
        <v>#N/A</v>
      </c>
      <c r="AU44" s="501" t="e">
        <f ca="1">+IF(AND(ISNUMBER(OFFSET('Sanitation Data'!$I$4,0,10*ROW('Sanitation Data'!I38))),'Data Summary'!DJ44="Yes"),100-OFFSET('Sanitation Data'!$I$4,0,10*ROW('Sanitation Data'!I38)),NA())</f>
        <v>#N/A</v>
      </c>
      <c r="AV44" s="501" t="e">
        <f ca="1">+IF(AND(ISNUMBER(OFFSET('Sanitation Data'!$I$6,0,10*ROW('Sanitation Data'!I38))),'Data Summary'!DK44="Yes"),OFFSET('Sanitation Data'!$I$6,0,10*ROW('Sanitation Data'!I38)),NA())</f>
        <v>#N/A</v>
      </c>
      <c r="AW44" s="501" t="e">
        <f ca="1">+IF(AND(ISNUMBER(OFFSET('Sanitation Data'!$I$10,0,10*ROW('Sanitation Data'!I38))),'Data Summary'!DL44="Yes"),OFFSET('Sanitation Data'!$I$10,0,10*ROW('Sanitation Data'!I38)),NA())</f>
        <v>#N/A</v>
      </c>
      <c r="AX44" s="501" t="e">
        <f ca="1">+IF(AND(ISNUMBER(OFFSET('Sanitation Data'!$I$11,0,10*ROW('Sanitation Data'!I38))),'Data Summary'!DM44="Yes"),OFFSET('Sanitation Data'!$I$11,0,10*ROW('Sanitation Data'!I38)),NA())</f>
        <v>#N/A</v>
      </c>
      <c r="AY44" s="501" t="e">
        <f ca="1">+IF(AND(ISNUMBER(OFFSET('Sanitation Data'!$I$12,0,10*ROW('Sanitation Data'!I38))),'Data Summary'!DN44="Yes"),OFFSET('Sanitation Data'!$I$12,0,10*ROW('Sanitation Data'!I38)),NA())</f>
        <v>#N/A</v>
      </c>
      <c r="AZ44" s="502" t="e">
        <f ca="1">+IF(AND(ISNUMBER(OFFSET('Hygiene Data'!$D$5,0,10*ROW('Hygiene Data'!D38))),'Data Summary'!DO44="Yes"),OFFSET('Hygiene Data'!$D$5,0,10*ROW('Hygiene Data'!D38)),NA())</f>
        <v>#N/A</v>
      </c>
      <c r="BA44" s="502" t="e">
        <f ca="1">+IF(AND(ISNUMBER(OFFSET('Hygiene Data'!$D$7,0,10*ROW('Hygiene Data'!D38))),'Data Summary'!DP44="Yes"),OFFSET('Hygiene Data'!$D$7,0,10*ROW('Hygiene Data'!D38)),NA())</f>
        <v>#N/A</v>
      </c>
      <c r="BB44" s="502" t="e">
        <f ca="1">+IF(AND(ISNUMBER(OFFSET('Hygiene Data'!$D$9,0,10*ROW('Hygiene Data'!D38))),'Data Summary'!DQ44="Yes"),OFFSET('Hygiene Data'!$D$9,0,10*ROW('Hygiene Data'!D38)),NA())</f>
        <v>#N/A</v>
      </c>
      <c r="BC44" s="502" t="e">
        <f ca="1">+IF(AND(ISNUMBER(OFFSET('Hygiene Data'!$E$5,0,10*ROW('Hygiene Data'!E38))),'Data Summary'!DR44="Yes"),OFFSET('Hygiene Data'!$E$5,0,10*ROW('Hygiene Data'!E38)),NA())</f>
        <v>#N/A</v>
      </c>
      <c r="BD44" s="502" t="e">
        <f ca="1">+IF(AND(ISNUMBER(OFFSET('Hygiene Data'!$E$7,0,10*ROW('Hygiene Data'!E38))),'Data Summary'!DS44="Yes"),OFFSET('Hygiene Data'!$E$7,0,10*ROW('Hygiene Data'!E38)),NA())</f>
        <v>#N/A</v>
      </c>
      <c r="BE44" s="502" t="e">
        <f ca="1">+IF(AND(ISNUMBER(OFFSET('Hygiene Data'!$E$9,0,10*ROW('Hygiene Data'!E38))),'Data Summary'!DT44="Yes"),OFFSET('Hygiene Data'!$E$9,0,10*ROW('Hygiene Data'!E38)),NA())</f>
        <v>#N/A</v>
      </c>
      <c r="BF44" s="502" t="e">
        <f ca="1">+IF(AND(ISNUMBER(OFFSET('Hygiene Data'!$F$5,0,10*ROW('Hygiene Data'!F38))),'Data Summary'!DU44="Yes"),OFFSET('Hygiene Data'!$F$5,0,10*ROW('Hygiene Data'!F38)),NA())</f>
        <v>#N/A</v>
      </c>
      <c r="BG44" s="502" t="e">
        <f ca="1">+IF(AND(ISNUMBER(OFFSET('Hygiene Data'!$F$7,0,10*ROW('Hygiene Data'!F38))),'Data Summary'!DV44="Yes"),OFFSET('Hygiene Data'!$F$7,0,10*ROW('Hygiene Data'!F38)),NA())</f>
        <v>#N/A</v>
      </c>
      <c r="BH44" s="502" t="e">
        <f ca="1">+IF(AND(ISNUMBER(OFFSET('Hygiene Data'!$F$9,0,10*ROW('Hygiene Data'!F38))),'Data Summary'!DW44="Yes"),OFFSET('Hygiene Data'!$F$9,0,10*ROW('Hygiene Data'!F38)),NA())</f>
        <v>#N/A</v>
      </c>
      <c r="BI44" s="502" t="e">
        <f ca="1">+IF(AND(ISNUMBER(OFFSET('Hygiene Data'!$G$5,0,10*ROW('Hygiene Data'!G38))),'Data Summary'!DX44="Yes"),OFFSET('Hygiene Data'!$G$5,0,10*ROW('Hygiene Data'!G38)),NA())</f>
        <v>#N/A</v>
      </c>
      <c r="BJ44" s="502" t="e">
        <f ca="1">+IF(AND(ISNUMBER(OFFSET('Hygiene Data'!$G$7,0,10*ROW('Hygiene Data'!G38))),'Data Summary'!DY44="Yes"),OFFSET('Hygiene Data'!$G$7,0,10*ROW('Hygiene Data'!G38)),NA())</f>
        <v>#N/A</v>
      </c>
      <c r="BK44" s="502" t="e">
        <f ca="1">+IF(AND(ISNUMBER(OFFSET('Hygiene Data'!$G$9,0,10*ROW('Hygiene Data'!G38))),'Data Summary'!DZ44="Yes"),OFFSET('Hygiene Data'!$G$9,0,10*ROW('Hygiene Data'!G38)),NA())</f>
        <v>#N/A</v>
      </c>
      <c r="BL44" s="502" t="e">
        <f ca="1">+IF(AND(ISNUMBER(OFFSET('Hygiene Data'!$H$5,0,10*ROW('Hygiene Data'!H38))),'Data Summary'!EA44="Yes"),OFFSET('Hygiene Data'!$H$5,0,10*ROW('Hygiene Data'!H38)),NA())</f>
        <v>#N/A</v>
      </c>
      <c r="BM44" s="502" t="e">
        <f ca="1">+IF(AND(ISNUMBER(OFFSET('Hygiene Data'!$H$7,0,10*ROW('Hygiene Data'!H38))),'Data Summary'!EB44="Yes"),OFFSET('Hygiene Data'!$H$7,0,10*ROW('Hygiene Data'!H38)),NA())</f>
        <v>#N/A</v>
      </c>
      <c r="BN44" s="502" t="e">
        <f ca="1">+IF(AND(ISNUMBER(OFFSET('Hygiene Data'!$H$9,0,10*ROW('Hygiene Data'!H38))),'Data Summary'!EC44="Yes"),OFFSET('Hygiene Data'!$H$9,0,10*ROW('Hygiene Data'!H38)),NA())</f>
        <v>#N/A</v>
      </c>
      <c r="BO44" s="502" t="e">
        <f ca="1">+IF(AND(ISNUMBER(OFFSET('Hygiene Data'!$I$5,0,10*ROW('Hygiene Data'!I38))),'Data Summary'!ED44="Yes"),OFFSET('Hygiene Data'!$I$5,0,10*ROW('Hygiene Data'!I38)),NA())</f>
        <v>#N/A</v>
      </c>
      <c r="BP44" s="502" t="e">
        <f ca="1">+IF(AND(ISNUMBER(OFFSET('Hygiene Data'!$I$7,0,10*ROW('Hygiene Data'!I38))),'Data Summary'!EE44="Yes"),OFFSET('Hygiene Data'!$I$7,0,10*ROW('Hygiene Data'!I38)),NA())</f>
        <v>#N/A</v>
      </c>
      <c r="BQ44" s="502" t="e">
        <f ca="1">+IF(AND(ISNUMBER(OFFSET('Hygiene Data'!$I$9,0,10*ROW('Hygiene Data'!I38))),'Data Summary'!EF44="Yes"),OFFSET('Hygiene Data'!$I$9,0,10*ROW('Hygiene Data'!I38)),NA())</f>
        <v>#N/A</v>
      </c>
    </row>
    <row r="45" spans="1:69" x14ac:dyDescent="0.25">
      <c r="A45" s="498" t="e">
        <f ca="1">+RIGHT('Data Summary'!A45,LEN('Data Summary'!A45)-9)</f>
        <v>#VALUE!</v>
      </c>
      <c r="B45" s="472" t="str">
        <f ca="1">+IF(ISTEXT('Data Summary'!B45),'Data Summary'!B45,"")</f>
        <v/>
      </c>
      <c r="C45" s="499" t="e">
        <f ca="1">+VALUE('Data Summary'!C45)</f>
        <v>#VALUE!</v>
      </c>
      <c r="D45" s="500" t="e">
        <f ca="1">+IF(AND(ISNUMBER(OFFSET('Water Data'!$D$4,0,10*ROW('Water Data'!D39))),'Data Summary'!BS45="Yes"),100-OFFSET('Water Data'!$D$4,0,10*ROW('Water Data'!D39)),NA())</f>
        <v>#N/A</v>
      </c>
      <c r="E45" s="500" t="e">
        <f ca="1">+IF(AND(ISNUMBER(OFFSET('Water Data'!$D$6,0,10*ROW('Water Data'!D39))),'Data Summary'!BT45="Yes"),OFFSET('Water Data'!$D$6,0,10*ROW('Water Data'!D39)),NA())</f>
        <v>#N/A</v>
      </c>
      <c r="F45" s="500" t="e">
        <f ca="1">+IF(AND(ISNUMBER(OFFSET('Water Data'!$D$9,0,10*ROW('Water Data'!D39))),'Data Summary'!BU45="Yes"),OFFSET('Water Data'!$D$9,0,10*ROW('Water Data'!D39)),NA())</f>
        <v>#N/A</v>
      </c>
      <c r="G45" s="500" t="e">
        <f ca="1">+IF(AND(ISNUMBER(OFFSET('Water Data'!$E$4,0,10*ROW('Water Data'!E39))),'Data Summary'!BV45="Yes"),100-OFFSET('Water Data'!$E$4,0,10*ROW('Water Data'!E39)),NA())</f>
        <v>#N/A</v>
      </c>
      <c r="H45" s="500" t="e">
        <f ca="1">+IF(AND(ISNUMBER(OFFSET('Water Data'!$E$6,0,10*ROW('Water Data'!E39))),'Data Summary'!BW45="Yes"),OFFSET('Water Data'!$E$6,0,10*ROW('Water Data'!E39)),NA())</f>
        <v>#N/A</v>
      </c>
      <c r="I45" s="500" t="e">
        <f ca="1">+IF(AND(ISNUMBER(OFFSET('Water Data'!$E$9,0,10*ROW('Water Data'!E39))),'Data Summary'!BX45="Yes"),OFFSET('Water Data'!$E$9,0,10*ROW('Water Data'!E39)),NA())</f>
        <v>#N/A</v>
      </c>
      <c r="J45" s="500" t="e">
        <f ca="1">+IF(AND(ISNUMBER(OFFSET('Water Data'!$F$4,0,10*ROW('Water Data'!F39))),'Data Summary'!BY45="Yes"),100-OFFSET('Water Data'!$F$4,0,10*ROW('Water Data'!F39)),NA())</f>
        <v>#N/A</v>
      </c>
      <c r="K45" s="500" t="e">
        <f ca="1">+IF(AND(ISNUMBER(OFFSET('Water Data'!$F$6,0,10*ROW('Water Data'!F39))),'Data Summary'!BZ45="Yes"),OFFSET('Water Data'!$F$6,0,10*ROW('Water Data'!F39)),NA())</f>
        <v>#N/A</v>
      </c>
      <c r="L45" s="500" t="e">
        <f ca="1">+IF(AND(ISNUMBER(OFFSET('Water Data'!$F$9,0,10*ROW('Water Data'!F39))),'Data Summary'!CA45="Yes"),OFFSET('Water Data'!$F$9,0,10*ROW('Water Data'!F39)),NA())</f>
        <v>#N/A</v>
      </c>
      <c r="M45" s="500" t="e">
        <f ca="1">+IF(AND(ISNUMBER(OFFSET('Water Data'!$G$4,0,10*ROW('Water Data'!G39))),'Data Summary'!CB45="Yes"),100-OFFSET('Water Data'!$G$4,0,10*ROW('Water Data'!G39)),NA())</f>
        <v>#N/A</v>
      </c>
      <c r="N45" s="500" t="e">
        <f ca="1">+IF(AND(ISNUMBER(OFFSET('Water Data'!$G$6,0,10*ROW('Water Data'!G39))),'Data Summary'!CC45="Yes"),OFFSET('Water Data'!$G$6,0,10*ROW('Water Data'!G39)),NA())</f>
        <v>#N/A</v>
      </c>
      <c r="O45" s="500" t="e">
        <f ca="1">+IF(AND(ISNUMBER(OFFSET('Water Data'!$G$9,0,10*ROW('Water Data'!G39))),'Data Summary'!CD45="Yes"),OFFSET('Water Data'!$G$9,0,10*ROW('Water Data'!G39)),NA())</f>
        <v>#N/A</v>
      </c>
      <c r="P45" s="500" t="e">
        <f ca="1">+IF(AND(ISNUMBER(OFFSET('Water Data'!$H$4,0,10*ROW('Water Data'!H39))),'Data Summary'!CE45="Yes"),100-OFFSET('Water Data'!$H$4,0,10*ROW('Water Data'!H39)),NA())</f>
        <v>#N/A</v>
      </c>
      <c r="Q45" s="500" t="e">
        <f ca="1">+IF(AND(ISNUMBER(OFFSET('Water Data'!$H$6,0,10*ROW('Water Data'!H39))),'Data Summary'!CF45="Yes"),OFFSET('Water Data'!$H$6,0,10*ROW('Water Data'!H39)),NA())</f>
        <v>#N/A</v>
      </c>
      <c r="R45" s="500" t="e">
        <f ca="1">+IF(AND(ISNUMBER(OFFSET('Water Data'!$H$9,0,10*ROW('Water Data'!H39))),'Data Summary'!CG45="Yes"),OFFSET('Water Data'!$H$9,0,10*ROW('Water Data'!H39)),NA())</f>
        <v>#N/A</v>
      </c>
      <c r="S45" s="500" t="e">
        <f ca="1">+IF(AND(ISNUMBER(OFFSET('Water Data'!$I$4,0,10*ROW('Water Data'!I39))),'Data Summary'!CH45="Yes"),100-OFFSET('Water Data'!$I$4,0,10*ROW('Water Data'!I39)),NA())</f>
        <v>#N/A</v>
      </c>
      <c r="T45" s="500" t="e">
        <f ca="1">+IF(AND(ISNUMBER(OFFSET('Water Data'!$I$6,0,10*ROW('Water Data'!I39))),'Data Summary'!CI45="Yes"),OFFSET('Water Data'!$I$6,0,10*ROW('Water Data'!I39)),NA())</f>
        <v>#N/A</v>
      </c>
      <c r="U45" s="500" t="e">
        <f ca="1">+IF(AND(ISNUMBER(OFFSET('Water Data'!$I$9,0,10*ROW('Water Data'!I39))),'Data Summary'!CJ45="Yes"),OFFSET('Water Data'!$I$9,0,10*ROW('Water Data'!I39)),NA())</f>
        <v>#N/A</v>
      </c>
      <c r="V45" s="501" t="e">
        <f ca="1">+IF(AND(ISNUMBER(OFFSET('Sanitation Data'!$D$4,0,10*ROW('Sanitation Data'!D39))),'Data Summary'!CK45="Yes"),100-OFFSET('Sanitation Data'!$D$4,0,10*ROW('Sanitation Data'!D39)),NA())</f>
        <v>#N/A</v>
      </c>
      <c r="W45" s="501" t="e">
        <f ca="1">+IF(AND(ISNUMBER(OFFSET('Sanitation Data'!$D$6,0,10*ROW('Sanitation Data'!D39))),'Data Summary'!CL45="Yes"),OFFSET('Sanitation Data'!$D$6,0,10*ROW('Sanitation Data'!D39)),NA())</f>
        <v>#N/A</v>
      </c>
      <c r="X45" s="501" t="e">
        <f ca="1">+IF(AND(ISNUMBER(OFFSET('Sanitation Data'!$D$10,0,10*ROW('Sanitation Data'!D39))),'Data Summary'!CM45="Yes"),OFFSET('Sanitation Data'!$D$10,0,10*ROW('Sanitation Data'!D39)),NA())</f>
        <v>#N/A</v>
      </c>
      <c r="Y45" s="501" t="e">
        <f ca="1">+IF(AND(ISNUMBER(OFFSET('Sanitation Data'!$D$11,0,10*ROW('Sanitation Data'!D39))),'Data Summary'!CN45="Yes"),OFFSET('Sanitation Data'!$D$11,0,10*ROW('Sanitation Data'!D39)),NA())</f>
        <v>#N/A</v>
      </c>
      <c r="Z45" s="501" t="e">
        <f ca="1">+IF(AND(ISNUMBER(OFFSET('Sanitation Data'!$D$12,0,10*ROW('Sanitation Data'!D39))),'Data Summary'!CO45="Yes"),OFFSET('Sanitation Data'!$D$12,0,10*ROW('Sanitation Data'!D39)),NA())</f>
        <v>#N/A</v>
      </c>
      <c r="AA45" s="501" t="e">
        <f ca="1">+IF(AND(ISNUMBER(OFFSET('Sanitation Data'!$E$4,0,10*ROW('Sanitation Data'!E39))),'Data Summary'!CP45="Yes"),100-OFFSET('Sanitation Data'!$E$4,0,10*ROW('Sanitation Data'!E39)),NA())</f>
        <v>#N/A</v>
      </c>
      <c r="AB45" s="501" t="e">
        <f ca="1">+IF(AND(ISNUMBER(OFFSET('Sanitation Data'!$E$6,0,10*ROW('Sanitation Data'!E39))),'Data Summary'!CQ45="Yes"),OFFSET('Sanitation Data'!$E$6,0,10*ROW('Sanitation Data'!E39)),NA())</f>
        <v>#N/A</v>
      </c>
      <c r="AC45" s="501" t="e">
        <f ca="1">+IF(AND(ISNUMBER(OFFSET('Sanitation Data'!$E$10,0,10*ROW('Sanitation Data'!E39))),'Data Summary'!CR45="Yes"),OFFSET('Sanitation Data'!$E$10,0,10*ROW('Sanitation Data'!E39)),NA())</f>
        <v>#N/A</v>
      </c>
      <c r="AD45" s="501" t="e">
        <f ca="1">+IF(AND(ISNUMBER(OFFSET('Sanitation Data'!$E$11,0,10*ROW('Sanitation Data'!E39))),'Data Summary'!CS45="Yes"),OFFSET('Sanitation Data'!$E$11,0,10*ROW('Sanitation Data'!E39)),NA())</f>
        <v>#N/A</v>
      </c>
      <c r="AE45" s="501" t="e">
        <f ca="1">+IF(AND(ISNUMBER(OFFSET('Sanitation Data'!$E$12,0,10*ROW('Sanitation Data'!E39))),'Data Summary'!CT45="Yes"),OFFSET('Sanitation Data'!$E$12,0,10*ROW('Sanitation Data'!E39)),NA())</f>
        <v>#N/A</v>
      </c>
      <c r="AF45" s="501" t="e">
        <f ca="1">+IF(AND(ISNUMBER(OFFSET('Sanitation Data'!$F$4,0,10*ROW('Sanitation Data'!F39))),'Data Summary'!CU45="Yes"),100-OFFSET('Sanitation Data'!$F$4,0,10*ROW('Sanitation Data'!F39)),NA())</f>
        <v>#N/A</v>
      </c>
      <c r="AG45" s="501" t="e">
        <f ca="1">+IF(AND(ISNUMBER(OFFSET('Sanitation Data'!$F$6,0,10*ROW('Sanitation Data'!F39))),'Data Summary'!CV45="Yes"),OFFSET('Sanitation Data'!$F$6,0,10*ROW('Sanitation Data'!F39)),NA())</f>
        <v>#N/A</v>
      </c>
      <c r="AH45" s="501" t="e">
        <f ca="1">+IF(AND(ISNUMBER(OFFSET('Sanitation Data'!$F$10,0,10*ROW('Sanitation Data'!F39))),'Data Summary'!CW45="Yes"),OFFSET('Sanitation Data'!$F$10,0,10*ROW('Sanitation Data'!F39)),NA())</f>
        <v>#N/A</v>
      </c>
      <c r="AI45" s="501" t="e">
        <f ca="1">+IF(AND(ISNUMBER(OFFSET('Sanitation Data'!$F$11,0,10*ROW('Sanitation Data'!F39))),'Data Summary'!CX45="Yes"),OFFSET('Sanitation Data'!$F$11,0,10*ROW('Sanitation Data'!F39)),NA())</f>
        <v>#N/A</v>
      </c>
      <c r="AJ45" s="501" t="e">
        <f ca="1">+IF(AND(ISNUMBER(OFFSET('Sanitation Data'!$F$12,0,10*ROW('Sanitation Data'!F39))),'Data Summary'!CY45="Yes"),OFFSET('Sanitation Data'!$F$12,0,10*ROW('Sanitation Data'!F39)),NA())</f>
        <v>#N/A</v>
      </c>
      <c r="AK45" s="501" t="e">
        <f ca="1">+IF(AND(ISNUMBER(OFFSET('Sanitation Data'!$G$4,0,10*ROW('Sanitation Data'!G39))),'Data Summary'!CZ45="Yes"),100-OFFSET('Sanitation Data'!$G$4,0,10*ROW('Sanitation Data'!G39)),NA())</f>
        <v>#N/A</v>
      </c>
      <c r="AL45" s="501" t="e">
        <f ca="1">+IF(AND(ISNUMBER(OFFSET('Sanitation Data'!$G$6,0,10*ROW('Sanitation Data'!G39))),'Data Summary'!DA45="Yes"),OFFSET('Sanitation Data'!$G$6,0,10*ROW('Sanitation Data'!G39)),NA())</f>
        <v>#N/A</v>
      </c>
      <c r="AM45" s="501" t="e">
        <f ca="1">+IF(AND(ISNUMBER(OFFSET('Sanitation Data'!$G$10,0,10*ROW('Sanitation Data'!G39))),'Data Summary'!DB45="Yes"),OFFSET('Sanitation Data'!$G$10,0,10*ROW('Sanitation Data'!G39)),NA())</f>
        <v>#N/A</v>
      </c>
      <c r="AN45" s="501" t="e">
        <f ca="1">+IF(AND(ISNUMBER(OFFSET('Sanitation Data'!$G$11,0,10*ROW('Sanitation Data'!G39))),'Data Summary'!DC45="Yes"),OFFSET('Sanitation Data'!$G$11,0,10*ROW('Sanitation Data'!G39)),NA())</f>
        <v>#N/A</v>
      </c>
      <c r="AO45" s="501" t="e">
        <f ca="1">+IF(AND(ISNUMBER(OFFSET('Sanitation Data'!$G$12,0,10*ROW('Sanitation Data'!G39))),'Data Summary'!DD45="Yes"),OFFSET('Sanitation Data'!$G$12,0,10*ROW('Sanitation Data'!G39)),NA())</f>
        <v>#N/A</v>
      </c>
      <c r="AP45" s="501" t="e">
        <f ca="1">+IF(AND(ISNUMBER(OFFSET('Sanitation Data'!$H$4,0,10*ROW('Sanitation Data'!H39))),'Data Summary'!DE45="Yes"),100-OFFSET('Sanitation Data'!$H$4,0,10*ROW('Sanitation Data'!H39)),NA())</f>
        <v>#N/A</v>
      </c>
      <c r="AQ45" s="501" t="e">
        <f ca="1">+IF(AND(ISNUMBER(OFFSET('Sanitation Data'!$H$6,0,10*ROW('Sanitation Data'!H39))),'Data Summary'!DF45="Yes"),OFFSET('Sanitation Data'!$H$6,0,10*ROW('Sanitation Data'!H39)),NA())</f>
        <v>#N/A</v>
      </c>
      <c r="AR45" s="501" t="e">
        <f ca="1">+IF(AND(ISNUMBER(OFFSET('Sanitation Data'!$H$10,0,10*ROW('Sanitation Data'!H39))),'Data Summary'!DG45="Yes"),OFFSET('Sanitation Data'!$H$10,0,10*ROW('Sanitation Data'!H39)),NA())</f>
        <v>#N/A</v>
      </c>
      <c r="AS45" s="501" t="e">
        <f ca="1">+IF(AND(ISNUMBER(OFFSET('Sanitation Data'!$H$11,0,10*ROW('Sanitation Data'!H39))),'Data Summary'!DH45="Yes"),OFFSET('Sanitation Data'!$H$11,0,10*ROW('Sanitation Data'!H39)),NA())</f>
        <v>#N/A</v>
      </c>
      <c r="AT45" s="501" t="e">
        <f ca="1">+IF(AND(ISNUMBER(OFFSET('Sanitation Data'!$H$12,0,10*ROW('Sanitation Data'!H39))),'Data Summary'!DI45="Yes"),OFFSET('Sanitation Data'!$H$12,0,10*ROW('Sanitation Data'!H39)),NA())</f>
        <v>#N/A</v>
      </c>
      <c r="AU45" s="501" t="e">
        <f ca="1">+IF(AND(ISNUMBER(OFFSET('Sanitation Data'!$I$4,0,10*ROW('Sanitation Data'!I39))),'Data Summary'!DJ45="Yes"),100-OFFSET('Sanitation Data'!$I$4,0,10*ROW('Sanitation Data'!I39)),NA())</f>
        <v>#N/A</v>
      </c>
      <c r="AV45" s="501" t="e">
        <f ca="1">+IF(AND(ISNUMBER(OFFSET('Sanitation Data'!$I$6,0,10*ROW('Sanitation Data'!I39))),'Data Summary'!DK45="Yes"),OFFSET('Sanitation Data'!$I$6,0,10*ROW('Sanitation Data'!I39)),NA())</f>
        <v>#N/A</v>
      </c>
      <c r="AW45" s="501" t="e">
        <f ca="1">+IF(AND(ISNUMBER(OFFSET('Sanitation Data'!$I$10,0,10*ROW('Sanitation Data'!I39))),'Data Summary'!DL45="Yes"),OFFSET('Sanitation Data'!$I$10,0,10*ROW('Sanitation Data'!I39)),NA())</f>
        <v>#N/A</v>
      </c>
      <c r="AX45" s="501" t="e">
        <f ca="1">+IF(AND(ISNUMBER(OFFSET('Sanitation Data'!$I$11,0,10*ROW('Sanitation Data'!I39))),'Data Summary'!DM45="Yes"),OFFSET('Sanitation Data'!$I$11,0,10*ROW('Sanitation Data'!I39)),NA())</f>
        <v>#N/A</v>
      </c>
      <c r="AY45" s="501" t="e">
        <f ca="1">+IF(AND(ISNUMBER(OFFSET('Sanitation Data'!$I$12,0,10*ROW('Sanitation Data'!I39))),'Data Summary'!DN45="Yes"),OFFSET('Sanitation Data'!$I$12,0,10*ROW('Sanitation Data'!I39)),NA())</f>
        <v>#N/A</v>
      </c>
      <c r="AZ45" s="502" t="e">
        <f ca="1">+IF(AND(ISNUMBER(OFFSET('Hygiene Data'!$D$5,0,10*ROW('Hygiene Data'!D39))),'Data Summary'!DO45="Yes"),OFFSET('Hygiene Data'!$D$5,0,10*ROW('Hygiene Data'!D39)),NA())</f>
        <v>#N/A</v>
      </c>
      <c r="BA45" s="502" t="e">
        <f ca="1">+IF(AND(ISNUMBER(OFFSET('Hygiene Data'!$D$7,0,10*ROW('Hygiene Data'!D39))),'Data Summary'!DP45="Yes"),OFFSET('Hygiene Data'!$D$7,0,10*ROW('Hygiene Data'!D39)),NA())</f>
        <v>#N/A</v>
      </c>
      <c r="BB45" s="502" t="e">
        <f ca="1">+IF(AND(ISNUMBER(OFFSET('Hygiene Data'!$D$9,0,10*ROW('Hygiene Data'!D39))),'Data Summary'!DQ45="Yes"),OFFSET('Hygiene Data'!$D$9,0,10*ROW('Hygiene Data'!D39)),NA())</f>
        <v>#N/A</v>
      </c>
      <c r="BC45" s="502" t="e">
        <f ca="1">+IF(AND(ISNUMBER(OFFSET('Hygiene Data'!$E$5,0,10*ROW('Hygiene Data'!E39))),'Data Summary'!DR45="Yes"),OFFSET('Hygiene Data'!$E$5,0,10*ROW('Hygiene Data'!E39)),NA())</f>
        <v>#N/A</v>
      </c>
      <c r="BD45" s="502" t="e">
        <f ca="1">+IF(AND(ISNUMBER(OFFSET('Hygiene Data'!$E$7,0,10*ROW('Hygiene Data'!E39))),'Data Summary'!DS45="Yes"),OFFSET('Hygiene Data'!$E$7,0,10*ROW('Hygiene Data'!E39)),NA())</f>
        <v>#N/A</v>
      </c>
      <c r="BE45" s="502" t="e">
        <f ca="1">+IF(AND(ISNUMBER(OFFSET('Hygiene Data'!$E$9,0,10*ROW('Hygiene Data'!E39))),'Data Summary'!DT45="Yes"),OFFSET('Hygiene Data'!$E$9,0,10*ROW('Hygiene Data'!E39)),NA())</f>
        <v>#N/A</v>
      </c>
      <c r="BF45" s="502" t="e">
        <f ca="1">+IF(AND(ISNUMBER(OFFSET('Hygiene Data'!$F$5,0,10*ROW('Hygiene Data'!F39))),'Data Summary'!DU45="Yes"),OFFSET('Hygiene Data'!$F$5,0,10*ROW('Hygiene Data'!F39)),NA())</f>
        <v>#N/A</v>
      </c>
      <c r="BG45" s="502" t="e">
        <f ca="1">+IF(AND(ISNUMBER(OFFSET('Hygiene Data'!$F$7,0,10*ROW('Hygiene Data'!F39))),'Data Summary'!DV45="Yes"),OFFSET('Hygiene Data'!$F$7,0,10*ROW('Hygiene Data'!F39)),NA())</f>
        <v>#N/A</v>
      </c>
      <c r="BH45" s="502" t="e">
        <f ca="1">+IF(AND(ISNUMBER(OFFSET('Hygiene Data'!$F$9,0,10*ROW('Hygiene Data'!F39))),'Data Summary'!DW45="Yes"),OFFSET('Hygiene Data'!$F$9,0,10*ROW('Hygiene Data'!F39)),NA())</f>
        <v>#N/A</v>
      </c>
      <c r="BI45" s="502" t="e">
        <f ca="1">+IF(AND(ISNUMBER(OFFSET('Hygiene Data'!$G$5,0,10*ROW('Hygiene Data'!G39))),'Data Summary'!DX45="Yes"),OFFSET('Hygiene Data'!$G$5,0,10*ROW('Hygiene Data'!G39)),NA())</f>
        <v>#N/A</v>
      </c>
      <c r="BJ45" s="502" t="e">
        <f ca="1">+IF(AND(ISNUMBER(OFFSET('Hygiene Data'!$G$7,0,10*ROW('Hygiene Data'!G39))),'Data Summary'!DY45="Yes"),OFFSET('Hygiene Data'!$G$7,0,10*ROW('Hygiene Data'!G39)),NA())</f>
        <v>#N/A</v>
      </c>
      <c r="BK45" s="502" t="e">
        <f ca="1">+IF(AND(ISNUMBER(OFFSET('Hygiene Data'!$G$9,0,10*ROW('Hygiene Data'!G39))),'Data Summary'!DZ45="Yes"),OFFSET('Hygiene Data'!$G$9,0,10*ROW('Hygiene Data'!G39)),NA())</f>
        <v>#N/A</v>
      </c>
      <c r="BL45" s="502" t="e">
        <f ca="1">+IF(AND(ISNUMBER(OFFSET('Hygiene Data'!$H$5,0,10*ROW('Hygiene Data'!H39))),'Data Summary'!EA45="Yes"),OFFSET('Hygiene Data'!$H$5,0,10*ROW('Hygiene Data'!H39)),NA())</f>
        <v>#N/A</v>
      </c>
      <c r="BM45" s="502" t="e">
        <f ca="1">+IF(AND(ISNUMBER(OFFSET('Hygiene Data'!$H$7,0,10*ROW('Hygiene Data'!H39))),'Data Summary'!EB45="Yes"),OFFSET('Hygiene Data'!$H$7,0,10*ROW('Hygiene Data'!H39)),NA())</f>
        <v>#N/A</v>
      </c>
      <c r="BN45" s="502" t="e">
        <f ca="1">+IF(AND(ISNUMBER(OFFSET('Hygiene Data'!$H$9,0,10*ROW('Hygiene Data'!H39))),'Data Summary'!EC45="Yes"),OFFSET('Hygiene Data'!$H$9,0,10*ROW('Hygiene Data'!H39)),NA())</f>
        <v>#N/A</v>
      </c>
      <c r="BO45" s="502" t="e">
        <f ca="1">+IF(AND(ISNUMBER(OFFSET('Hygiene Data'!$I$5,0,10*ROW('Hygiene Data'!I39))),'Data Summary'!ED45="Yes"),OFFSET('Hygiene Data'!$I$5,0,10*ROW('Hygiene Data'!I39)),NA())</f>
        <v>#N/A</v>
      </c>
      <c r="BP45" s="502" t="e">
        <f ca="1">+IF(AND(ISNUMBER(OFFSET('Hygiene Data'!$I$7,0,10*ROW('Hygiene Data'!I39))),'Data Summary'!EE45="Yes"),OFFSET('Hygiene Data'!$I$7,0,10*ROW('Hygiene Data'!I39)),NA())</f>
        <v>#N/A</v>
      </c>
      <c r="BQ45" s="502" t="e">
        <f ca="1">+IF(AND(ISNUMBER(OFFSET('Hygiene Data'!$I$9,0,10*ROW('Hygiene Data'!I39))),'Data Summary'!EF45="Yes"),OFFSET('Hygiene Data'!$I$9,0,10*ROW('Hygiene Data'!I39)),NA())</f>
        <v>#N/A</v>
      </c>
    </row>
    <row r="46" spans="1:69" x14ac:dyDescent="0.25">
      <c r="A46" s="498" t="e">
        <f ca="1">+RIGHT('Data Summary'!A46,LEN('Data Summary'!A46)-9)</f>
        <v>#VALUE!</v>
      </c>
      <c r="B46" s="472" t="str">
        <f ca="1">+IF(ISTEXT('Data Summary'!B46),'Data Summary'!B46,"")</f>
        <v/>
      </c>
      <c r="C46" s="499" t="e">
        <f ca="1">+VALUE('Data Summary'!C46)</f>
        <v>#VALUE!</v>
      </c>
      <c r="D46" s="500" t="e">
        <f ca="1">+IF(AND(ISNUMBER(OFFSET('Water Data'!$D$4,0,10*ROW('Water Data'!D40))),'Data Summary'!BS46="Yes"),100-OFFSET('Water Data'!$D$4,0,10*ROW('Water Data'!D40)),NA())</f>
        <v>#N/A</v>
      </c>
      <c r="E46" s="500" t="e">
        <f ca="1">+IF(AND(ISNUMBER(OFFSET('Water Data'!$D$6,0,10*ROW('Water Data'!D40))),'Data Summary'!BT46="Yes"),OFFSET('Water Data'!$D$6,0,10*ROW('Water Data'!D40)),NA())</f>
        <v>#N/A</v>
      </c>
      <c r="F46" s="500" t="e">
        <f ca="1">+IF(AND(ISNUMBER(OFFSET('Water Data'!$D$9,0,10*ROW('Water Data'!D40))),'Data Summary'!BU46="Yes"),OFFSET('Water Data'!$D$9,0,10*ROW('Water Data'!D40)),NA())</f>
        <v>#N/A</v>
      </c>
      <c r="G46" s="500" t="e">
        <f ca="1">+IF(AND(ISNUMBER(OFFSET('Water Data'!$E$4,0,10*ROW('Water Data'!E40))),'Data Summary'!BV46="Yes"),100-OFFSET('Water Data'!$E$4,0,10*ROW('Water Data'!E40)),NA())</f>
        <v>#N/A</v>
      </c>
      <c r="H46" s="500" t="e">
        <f ca="1">+IF(AND(ISNUMBER(OFFSET('Water Data'!$E$6,0,10*ROW('Water Data'!E40))),'Data Summary'!BW46="Yes"),OFFSET('Water Data'!$E$6,0,10*ROW('Water Data'!E40)),NA())</f>
        <v>#N/A</v>
      </c>
      <c r="I46" s="500" t="e">
        <f ca="1">+IF(AND(ISNUMBER(OFFSET('Water Data'!$E$9,0,10*ROW('Water Data'!E40))),'Data Summary'!BX46="Yes"),OFFSET('Water Data'!$E$9,0,10*ROW('Water Data'!E40)),NA())</f>
        <v>#N/A</v>
      </c>
      <c r="J46" s="500" t="e">
        <f ca="1">+IF(AND(ISNUMBER(OFFSET('Water Data'!$F$4,0,10*ROW('Water Data'!F40))),'Data Summary'!BY46="Yes"),100-OFFSET('Water Data'!$F$4,0,10*ROW('Water Data'!F40)),NA())</f>
        <v>#N/A</v>
      </c>
      <c r="K46" s="500" t="e">
        <f ca="1">+IF(AND(ISNUMBER(OFFSET('Water Data'!$F$6,0,10*ROW('Water Data'!F40))),'Data Summary'!BZ46="Yes"),OFFSET('Water Data'!$F$6,0,10*ROW('Water Data'!F40)),NA())</f>
        <v>#N/A</v>
      </c>
      <c r="L46" s="500" t="e">
        <f ca="1">+IF(AND(ISNUMBER(OFFSET('Water Data'!$F$9,0,10*ROW('Water Data'!F40))),'Data Summary'!CA46="Yes"),OFFSET('Water Data'!$F$9,0,10*ROW('Water Data'!F40)),NA())</f>
        <v>#N/A</v>
      </c>
      <c r="M46" s="500" t="e">
        <f ca="1">+IF(AND(ISNUMBER(OFFSET('Water Data'!$G$4,0,10*ROW('Water Data'!G40))),'Data Summary'!CB46="Yes"),100-OFFSET('Water Data'!$G$4,0,10*ROW('Water Data'!G40)),NA())</f>
        <v>#N/A</v>
      </c>
      <c r="N46" s="500" t="e">
        <f ca="1">+IF(AND(ISNUMBER(OFFSET('Water Data'!$G$6,0,10*ROW('Water Data'!G40))),'Data Summary'!CC46="Yes"),OFFSET('Water Data'!$G$6,0,10*ROW('Water Data'!G40)),NA())</f>
        <v>#N/A</v>
      </c>
      <c r="O46" s="500" t="e">
        <f ca="1">+IF(AND(ISNUMBER(OFFSET('Water Data'!$G$9,0,10*ROW('Water Data'!G40))),'Data Summary'!CD46="Yes"),OFFSET('Water Data'!$G$9,0,10*ROW('Water Data'!G40)),NA())</f>
        <v>#N/A</v>
      </c>
      <c r="P46" s="500" t="e">
        <f ca="1">+IF(AND(ISNUMBER(OFFSET('Water Data'!$H$4,0,10*ROW('Water Data'!H40))),'Data Summary'!CE46="Yes"),100-OFFSET('Water Data'!$H$4,0,10*ROW('Water Data'!H40)),NA())</f>
        <v>#N/A</v>
      </c>
      <c r="Q46" s="500" t="e">
        <f ca="1">+IF(AND(ISNUMBER(OFFSET('Water Data'!$H$6,0,10*ROW('Water Data'!H40))),'Data Summary'!CF46="Yes"),OFFSET('Water Data'!$H$6,0,10*ROW('Water Data'!H40)),NA())</f>
        <v>#N/A</v>
      </c>
      <c r="R46" s="500" t="e">
        <f ca="1">+IF(AND(ISNUMBER(OFFSET('Water Data'!$H$9,0,10*ROW('Water Data'!H40))),'Data Summary'!CG46="Yes"),OFFSET('Water Data'!$H$9,0,10*ROW('Water Data'!H40)),NA())</f>
        <v>#N/A</v>
      </c>
      <c r="S46" s="500" t="e">
        <f ca="1">+IF(AND(ISNUMBER(OFFSET('Water Data'!$I$4,0,10*ROW('Water Data'!I40))),'Data Summary'!CH46="Yes"),100-OFFSET('Water Data'!$I$4,0,10*ROW('Water Data'!I40)),NA())</f>
        <v>#N/A</v>
      </c>
      <c r="T46" s="500" t="e">
        <f ca="1">+IF(AND(ISNUMBER(OFFSET('Water Data'!$I$6,0,10*ROW('Water Data'!I40))),'Data Summary'!CI46="Yes"),OFFSET('Water Data'!$I$6,0,10*ROW('Water Data'!I40)),NA())</f>
        <v>#N/A</v>
      </c>
      <c r="U46" s="500" t="e">
        <f ca="1">+IF(AND(ISNUMBER(OFFSET('Water Data'!$I$9,0,10*ROW('Water Data'!I40))),'Data Summary'!CJ46="Yes"),OFFSET('Water Data'!$I$9,0,10*ROW('Water Data'!I40)),NA())</f>
        <v>#N/A</v>
      </c>
      <c r="V46" s="501" t="e">
        <f ca="1">+IF(AND(ISNUMBER(OFFSET('Sanitation Data'!$D$4,0,10*ROW('Sanitation Data'!D40))),'Data Summary'!CK46="Yes"),100-OFFSET('Sanitation Data'!$D$4,0,10*ROW('Sanitation Data'!D40)),NA())</f>
        <v>#N/A</v>
      </c>
      <c r="W46" s="501" t="e">
        <f ca="1">+IF(AND(ISNUMBER(OFFSET('Sanitation Data'!$D$6,0,10*ROW('Sanitation Data'!D40))),'Data Summary'!CL46="Yes"),OFFSET('Sanitation Data'!$D$6,0,10*ROW('Sanitation Data'!D40)),NA())</f>
        <v>#N/A</v>
      </c>
      <c r="X46" s="501" t="e">
        <f ca="1">+IF(AND(ISNUMBER(OFFSET('Sanitation Data'!$D$10,0,10*ROW('Sanitation Data'!D40))),'Data Summary'!CM46="Yes"),OFFSET('Sanitation Data'!$D$10,0,10*ROW('Sanitation Data'!D40)),NA())</f>
        <v>#N/A</v>
      </c>
      <c r="Y46" s="501" t="e">
        <f ca="1">+IF(AND(ISNUMBER(OFFSET('Sanitation Data'!$D$11,0,10*ROW('Sanitation Data'!D40))),'Data Summary'!CN46="Yes"),OFFSET('Sanitation Data'!$D$11,0,10*ROW('Sanitation Data'!D40)),NA())</f>
        <v>#N/A</v>
      </c>
      <c r="Z46" s="501" t="e">
        <f ca="1">+IF(AND(ISNUMBER(OFFSET('Sanitation Data'!$D$12,0,10*ROW('Sanitation Data'!D40))),'Data Summary'!CO46="Yes"),OFFSET('Sanitation Data'!$D$12,0,10*ROW('Sanitation Data'!D40)),NA())</f>
        <v>#N/A</v>
      </c>
      <c r="AA46" s="501" t="e">
        <f ca="1">+IF(AND(ISNUMBER(OFFSET('Sanitation Data'!$E$4,0,10*ROW('Sanitation Data'!E40))),'Data Summary'!CP46="Yes"),100-OFFSET('Sanitation Data'!$E$4,0,10*ROW('Sanitation Data'!E40)),NA())</f>
        <v>#N/A</v>
      </c>
      <c r="AB46" s="501" t="e">
        <f ca="1">+IF(AND(ISNUMBER(OFFSET('Sanitation Data'!$E$6,0,10*ROW('Sanitation Data'!E40))),'Data Summary'!CQ46="Yes"),OFFSET('Sanitation Data'!$E$6,0,10*ROW('Sanitation Data'!E40)),NA())</f>
        <v>#N/A</v>
      </c>
      <c r="AC46" s="501" t="e">
        <f ca="1">+IF(AND(ISNUMBER(OFFSET('Sanitation Data'!$E$10,0,10*ROW('Sanitation Data'!E40))),'Data Summary'!CR46="Yes"),OFFSET('Sanitation Data'!$E$10,0,10*ROW('Sanitation Data'!E40)),NA())</f>
        <v>#N/A</v>
      </c>
      <c r="AD46" s="501" t="e">
        <f ca="1">+IF(AND(ISNUMBER(OFFSET('Sanitation Data'!$E$11,0,10*ROW('Sanitation Data'!E40))),'Data Summary'!CS46="Yes"),OFFSET('Sanitation Data'!$E$11,0,10*ROW('Sanitation Data'!E40)),NA())</f>
        <v>#N/A</v>
      </c>
      <c r="AE46" s="501" t="e">
        <f ca="1">+IF(AND(ISNUMBER(OFFSET('Sanitation Data'!$E$12,0,10*ROW('Sanitation Data'!E40))),'Data Summary'!CT46="Yes"),OFFSET('Sanitation Data'!$E$12,0,10*ROW('Sanitation Data'!E40)),NA())</f>
        <v>#N/A</v>
      </c>
      <c r="AF46" s="501" t="e">
        <f ca="1">+IF(AND(ISNUMBER(OFFSET('Sanitation Data'!$F$4,0,10*ROW('Sanitation Data'!F40))),'Data Summary'!CU46="Yes"),100-OFFSET('Sanitation Data'!$F$4,0,10*ROW('Sanitation Data'!F40)),NA())</f>
        <v>#N/A</v>
      </c>
      <c r="AG46" s="501" t="e">
        <f ca="1">+IF(AND(ISNUMBER(OFFSET('Sanitation Data'!$F$6,0,10*ROW('Sanitation Data'!F40))),'Data Summary'!CV46="Yes"),OFFSET('Sanitation Data'!$F$6,0,10*ROW('Sanitation Data'!F40)),NA())</f>
        <v>#N/A</v>
      </c>
      <c r="AH46" s="501" t="e">
        <f ca="1">+IF(AND(ISNUMBER(OFFSET('Sanitation Data'!$F$10,0,10*ROW('Sanitation Data'!F40))),'Data Summary'!CW46="Yes"),OFFSET('Sanitation Data'!$F$10,0,10*ROW('Sanitation Data'!F40)),NA())</f>
        <v>#N/A</v>
      </c>
      <c r="AI46" s="501" t="e">
        <f ca="1">+IF(AND(ISNUMBER(OFFSET('Sanitation Data'!$F$11,0,10*ROW('Sanitation Data'!F40))),'Data Summary'!CX46="Yes"),OFFSET('Sanitation Data'!$F$11,0,10*ROW('Sanitation Data'!F40)),NA())</f>
        <v>#N/A</v>
      </c>
      <c r="AJ46" s="501" t="e">
        <f ca="1">+IF(AND(ISNUMBER(OFFSET('Sanitation Data'!$F$12,0,10*ROW('Sanitation Data'!F40))),'Data Summary'!CY46="Yes"),OFFSET('Sanitation Data'!$F$12,0,10*ROW('Sanitation Data'!F40)),NA())</f>
        <v>#N/A</v>
      </c>
      <c r="AK46" s="501" t="e">
        <f ca="1">+IF(AND(ISNUMBER(OFFSET('Sanitation Data'!$G$4,0,10*ROW('Sanitation Data'!G40))),'Data Summary'!CZ46="Yes"),100-OFFSET('Sanitation Data'!$G$4,0,10*ROW('Sanitation Data'!G40)),NA())</f>
        <v>#N/A</v>
      </c>
      <c r="AL46" s="501" t="e">
        <f ca="1">+IF(AND(ISNUMBER(OFFSET('Sanitation Data'!$G$6,0,10*ROW('Sanitation Data'!G40))),'Data Summary'!DA46="Yes"),OFFSET('Sanitation Data'!$G$6,0,10*ROW('Sanitation Data'!G40)),NA())</f>
        <v>#N/A</v>
      </c>
      <c r="AM46" s="501" t="e">
        <f ca="1">+IF(AND(ISNUMBER(OFFSET('Sanitation Data'!$G$10,0,10*ROW('Sanitation Data'!G40))),'Data Summary'!DB46="Yes"),OFFSET('Sanitation Data'!$G$10,0,10*ROW('Sanitation Data'!G40)),NA())</f>
        <v>#N/A</v>
      </c>
      <c r="AN46" s="501" t="e">
        <f ca="1">+IF(AND(ISNUMBER(OFFSET('Sanitation Data'!$G$11,0,10*ROW('Sanitation Data'!G40))),'Data Summary'!DC46="Yes"),OFFSET('Sanitation Data'!$G$11,0,10*ROW('Sanitation Data'!G40)),NA())</f>
        <v>#N/A</v>
      </c>
      <c r="AO46" s="501" t="e">
        <f ca="1">+IF(AND(ISNUMBER(OFFSET('Sanitation Data'!$G$12,0,10*ROW('Sanitation Data'!G40))),'Data Summary'!DD46="Yes"),OFFSET('Sanitation Data'!$G$12,0,10*ROW('Sanitation Data'!G40)),NA())</f>
        <v>#N/A</v>
      </c>
      <c r="AP46" s="501" t="e">
        <f ca="1">+IF(AND(ISNUMBER(OFFSET('Sanitation Data'!$H$4,0,10*ROW('Sanitation Data'!H40))),'Data Summary'!DE46="Yes"),100-OFFSET('Sanitation Data'!$H$4,0,10*ROW('Sanitation Data'!H40)),NA())</f>
        <v>#N/A</v>
      </c>
      <c r="AQ46" s="501" t="e">
        <f ca="1">+IF(AND(ISNUMBER(OFFSET('Sanitation Data'!$H$6,0,10*ROW('Sanitation Data'!H40))),'Data Summary'!DF46="Yes"),OFFSET('Sanitation Data'!$H$6,0,10*ROW('Sanitation Data'!H40)),NA())</f>
        <v>#N/A</v>
      </c>
      <c r="AR46" s="501" t="e">
        <f ca="1">+IF(AND(ISNUMBER(OFFSET('Sanitation Data'!$H$10,0,10*ROW('Sanitation Data'!H40))),'Data Summary'!DG46="Yes"),OFFSET('Sanitation Data'!$H$10,0,10*ROW('Sanitation Data'!H40)),NA())</f>
        <v>#N/A</v>
      </c>
      <c r="AS46" s="501" t="e">
        <f ca="1">+IF(AND(ISNUMBER(OFFSET('Sanitation Data'!$H$11,0,10*ROW('Sanitation Data'!H40))),'Data Summary'!DH46="Yes"),OFFSET('Sanitation Data'!$H$11,0,10*ROW('Sanitation Data'!H40)),NA())</f>
        <v>#N/A</v>
      </c>
      <c r="AT46" s="501" t="e">
        <f ca="1">+IF(AND(ISNUMBER(OFFSET('Sanitation Data'!$H$12,0,10*ROW('Sanitation Data'!H40))),'Data Summary'!DI46="Yes"),OFFSET('Sanitation Data'!$H$12,0,10*ROW('Sanitation Data'!H40)),NA())</f>
        <v>#N/A</v>
      </c>
      <c r="AU46" s="501" t="e">
        <f ca="1">+IF(AND(ISNUMBER(OFFSET('Sanitation Data'!$I$4,0,10*ROW('Sanitation Data'!I40))),'Data Summary'!DJ46="Yes"),100-OFFSET('Sanitation Data'!$I$4,0,10*ROW('Sanitation Data'!I40)),NA())</f>
        <v>#N/A</v>
      </c>
      <c r="AV46" s="501" t="e">
        <f ca="1">+IF(AND(ISNUMBER(OFFSET('Sanitation Data'!$I$6,0,10*ROW('Sanitation Data'!I40))),'Data Summary'!DK46="Yes"),OFFSET('Sanitation Data'!$I$6,0,10*ROW('Sanitation Data'!I40)),NA())</f>
        <v>#N/A</v>
      </c>
      <c r="AW46" s="501" t="e">
        <f ca="1">+IF(AND(ISNUMBER(OFFSET('Sanitation Data'!$I$10,0,10*ROW('Sanitation Data'!I40))),'Data Summary'!DL46="Yes"),OFFSET('Sanitation Data'!$I$10,0,10*ROW('Sanitation Data'!I40)),NA())</f>
        <v>#N/A</v>
      </c>
      <c r="AX46" s="501" t="e">
        <f ca="1">+IF(AND(ISNUMBER(OFFSET('Sanitation Data'!$I$11,0,10*ROW('Sanitation Data'!I40))),'Data Summary'!DM46="Yes"),OFFSET('Sanitation Data'!$I$11,0,10*ROW('Sanitation Data'!I40)),NA())</f>
        <v>#N/A</v>
      </c>
      <c r="AY46" s="501" t="e">
        <f ca="1">+IF(AND(ISNUMBER(OFFSET('Sanitation Data'!$I$12,0,10*ROW('Sanitation Data'!I40))),'Data Summary'!DN46="Yes"),OFFSET('Sanitation Data'!$I$12,0,10*ROW('Sanitation Data'!I40)),NA())</f>
        <v>#N/A</v>
      </c>
      <c r="AZ46" s="502" t="e">
        <f ca="1">+IF(AND(ISNUMBER(OFFSET('Hygiene Data'!$D$5,0,10*ROW('Hygiene Data'!D40))),'Data Summary'!DO46="Yes"),OFFSET('Hygiene Data'!$D$5,0,10*ROW('Hygiene Data'!D40)),NA())</f>
        <v>#N/A</v>
      </c>
      <c r="BA46" s="502" t="e">
        <f ca="1">+IF(AND(ISNUMBER(OFFSET('Hygiene Data'!$D$7,0,10*ROW('Hygiene Data'!D40))),'Data Summary'!DP46="Yes"),OFFSET('Hygiene Data'!$D$7,0,10*ROW('Hygiene Data'!D40)),NA())</f>
        <v>#N/A</v>
      </c>
      <c r="BB46" s="502" t="e">
        <f ca="1">+IF(AND(ISNUMBER(OFFSET('Hygiene Data'!$D$9,0,10*ROW('Hygiene Data'!D40))),'Data Summary'!DQ46="Yes"),OFFSET('Hygiene Data'!$D$9,0,10*ROW('Hygiene Data'!D40)),NA())</f>
        <v>#N/A</v>
      </c>
      <c r="BC46" s="502" t="e">
        <f ca="1">+IF(AND(ISNUMBER(OFFSET('Hygiene Data'!$E$5,0,10*ROW('Hygiene Data'!E40))),'Data Summary'!DR46="Yes"),OFFSET('Hygiene Data'!$E$5,0,10*ROW('Hygiene Data'!E40)),NA())</f>
        <v>#N/A</v>
      </c>
      <c r="BD46" s="502" t="e">
        <f ca="1">+IF(AND(ISNUMBER(OFFSET('Hygiene Data'!$E$7,0,10*ROW('Hygiene Data'!E40))),'Data Summary'!DS46="Yes"),OFFSET('Hygiene Data'!$E$7,0,10*ROW('Hygiene Data'!E40)),NA())</f>
        <v>#N/A</v>
      </c>
      <c r="BE46" s="502" t="e">
        <f ca="1">+IF(AND(ISNUMBER(OFFSET('Hygiene Data'!$E$9,0,10*ROW('Hygiene Data'!E40))),'Data Summary'!DT46="Yes"),OFFSET('Hygiene Data'!$E$9,0,10*ROW('Hygiene Data'!E40)),NA())</f>
        <v>#N/A</v>
      </c>
      <c r="BF46" s="502" t="e">
        <f ca="1">+IF(AND(ISNUMBER(OFFSET('Hygiene Data'!$F$5,0,10*ROW('Hygiene Data'!F40))),'Data Summary'!DU46="Yes"),OFFSET('Hygiene Data'!$F$5,0,10*ROW('Hygiene Data'!F40)),NA())</f>
        <v>#N/A</v>
      </c>
      <c r="BG46" s="502" t="e">
        <f ca="1">+IF(AND(ISNUMBER(OFFSET('Hygiene Data'!$F$7,0,10*ROW('Hygiene Data'!F40))),'Data Summary'!DV46="Yes"),OFFSET('Hygiene Data'!$F$7,0,10*ROW('Hygiene Data'!F40)),NA())</f>
        <v>#N/A</v>
      </c>
      <c r="BH46" s="502" t="e">
        <f ca="1">+IF(AND(ISNUMBER(OFFSET('Hygiene Data'!$F$9,0,10*ROW('Hygiene Data'!F40))),'Data Summary'!DW46="Yes"),OFFSET('Hygiene Data'!$F$9,0,10*ROW('Hygiene Data'!F40)),NA())</f>
        <v>#N/A</v>
      </c>
      <c r="BI46" s="502" t="e">
        <f ca="1">+IF(AND(ISNUMBER(OFFSET('Hygiene Data'!$G$5,0,10*ROW('Hygiene Data'!G40))),'Data Summary'!DX46="Yes"),OFFSET('Hygiene Data'!$G$5,0,10*ROW('Hygiene Data'!G40)),NA())</f>
        <v>#N/A</v>
      </c>
      <c r="BJ46" s="502" t="e">
        <f ca="1">+IF(AND(ISNUMBER(OFFSET('Hygiene Data'!$G$7,0,10*ROW('Hygiene Data'!G40))),'Data Summary'!DY46="Yes"),OFFSET('Hygiene Data'!$G$7,0,10*ROW('Hygiene Data'!G40)),NA())</f>
        <v>#N/A</v>
      </c>
      <c r="BK46" s="502" t="e">
        <f ca="1">+IF(AND(ISNUMBER(OFFSET('Hygiene Data'!$G$9,0,10*ROW('Hygiene Data'!G40))),'Data Summary'!DZ46="Yes"),OFFSET('Hygiene Data'!$G$9,0,10*ROW('Hygiene Data'!G40)),NA())</f>
        <v>#N/A</v>
      </c>
      <c r="BL46" s="502" t="e">
        <f ca="1">+IF(AND(ISNUMBER(OFFSET('Hygiene Data'!$H$5,0,10*ROW('Hygiene Data'!H40))),'Data Summary'!EA46="Yes"),OFFSET('Hygiene Data'!$H$5,0,10*ROW('Hygiene Data'!H40)),NA())</f>
        <v>#N/A</v>
      </c>
      <c r="BM46" s="502" t="e">
        <f ca="1">+IF(AND(ISNUMBER(OFFSET('Hygiene Data'!$H$7,0,10*ROW('Hygiene Data'!H40))),'Data Summary'!EB46="Yes"),OFFSET('Hygiene Data'!$H$7,0,10*ROW('Hygiene Data'!H40)),NA())</f>
        <v>#N/A</v>
      </c>
      <c r="BN46" s="502" t="e">
        <f ca="1">+IF(AND(ISNUMBER(OFFSET('Hygiene Data'!$H$9,0,10*ROW('Hygiene Data'!H40))),'Data Summary'!EC46="Yes"),OFFSET('Hygiene Data'!$H$9,0,10*ROW('Hygiene Data'!H40)),NA())</f>
        <v>#N/A</v>
      </c>
      <c r="BO46" s="502" t="e">
        <f ca="1">+IF(AND(ISNUMBER(OFFSET('Hygiene Data'!$I$5,0,10*ROW('Hygiene Data'!I40))),'Data Summary'!ED46="Yes"),OFFSET('Hygiene Data'!$I$5,0,10*ROW('Hygiene Data'!I40)),NA())</f>
        <v>#N/A</v>
      </c>
      <c r="BP46" s="502" t="e">
        <f ca="1">+IF(AND(ISNUMBER(OFFSET('Hygiene Data'!$I$7,0,10*ROW('Hygiene Data'!I40))),'Data Summary'!EE46="Yes"),OFFSET('Hygiene Data'!$I$7,0,10*ROW('Hygiene Data'!I40)),NA())</f>
        <v>#N/A</v>
      </c>
      <c r="BQ46" s="502" t="e">
        <f ca="1">+IF(AND(ISNUMBER(OFFSET('Hygiene Data'!$I$9,0,10*ROW('Hygiene Data'!I40))),'Data Summary'!EF46="Yes"),OFFSET('Hygiene Data'!$I$9,0,10*ROW('Hygiene Data'!I40)),NA())</f>
        <v>#N/A</v>
      </c>
    </row>
    <row r="47" spans="1:69" x14ac:dyDescent="0.25">
      <c r="A47" s="498" t="e">
        <f ca="1">+RIGHT('Data Summary'!A47,LEN('Data Summary'!A47)-9)</f>
        <v>#VALUE!</v>
      </c>
      <c r="B47" s="472" t="str">
        <f ca="1">+IF(ISTEXT('Data Summary'!B47),'Data Summary'!B47,"")</f>
        <v/>
      </c>
      <c r="C47" s="499" t="e">
        <f ca="1">+VALUE('Data Summary'!C47)</f>
        <v>#VALUE!</v>
      </c>
      <c r="D47" s="500" t="e">
        <f ca="1">+IF(AND(ISNUMBER(OFFSET('Water Data'!$D$4,0,10*ROW('Water Data'!D41))),'Data Summary'!BS47="Yes"),100-OFFSET('Water Data'!$D$4,0,10*ROW('Water Data'!D41)),NA())</f>
        <v>#N/A</v>
      </c>
      <c r="E47" s="500" t="e">
        <f ca="1">+IF(AND(ISNUMBER(OFFSET('Water Data'!$D$6,0,10*ROW('Water Data'!D41))),'Data Summary'!BT47="Yes"),OFFSET('Water Data'!$D$6,0,10*ROW('Water Data'!D41)),NA())</f>
        <v>#N/A</v>
      </c>
      <c r="F47" s="500" t="e">
        <f ca="1">+IF(AND(ISNUMBER(OFFSET('Water Data'!$D$9,0,10*ROW('Water Data'!D41))),'Data Summary'!BU47="Yes"),OFFSET('Water Data'!$D$9,0,10*ROW('Water Data'!D41)),NA())</f>
        <v>#N/A</v>
      </c>
      <c r="G47" s="500" t="e">
        <f ca="1">+IF(AND(ISNUMBER(OFFSET('Water Data'!$E$4,0,10*ROW('Water Data'!E41))),'Data Summary'!BV47="Yes"),100-OFFSET('Water Data'!$E$4,0,10*ROW('Water Data'!E41)),NA())</f>
        <v>#N/A</v>
      </c>
      <c r="H47" s="500" t="e">
        <f ca="1">+IF(AND(ISNUMBER(OFFSET('Water Data'!$E$6,0,10*ROW('Water Data'!E41))),'Data Summary'!BW47="Yes"),OFFSET('Water Data'!$E$6,0,10*ROW('Water Data'!E41)),NA())</f>
        <v>#N/A</v>
      </c>
      <c r="I47" s="500" t="e">
        <f ca="1">+IF(AND(ISNUMBER(OFFSET('Water Data'!$E$9,0,10*ROW('Water Data'!E41))),'Data Summary'!BX47="Yes"),OFFSET('Water Data'!$E$9,0,10*ROW('Water Data'!E41)),NA())</f>
        <v>#N/A</v>
      </c>
      <c r="J47" s="500" t="e">
        <f ca="1">+IF(AND(ISNUMBER(OFFSET('Water Data'!$F$4,0,10*ROW('Water Data'!F41))),'Data Summary'!BY47="Yes"),100-OFFSET('Water Data'!$F$4,0,10*ROW('Water Data'!F41)),NA())</f>
        <v>#N/A</v>
      </c>
      <c r="K47" s="500" t="e">
        <f ca="1">+IF(AND(ISNUMBER(OFFSET('Water Data'!$F$6,0,10*ROW('Water Data'!F41))),'Data Summary'!BZ47="Yes"),OFFSET('Water Data'!$F$6,0,10*ROW('Water Data'!F41)),NA())</f>
        <v>#N/A</v>
      </c>
      <c r="L47" s="500" t="e">
        <f ca="1">+IF(AND(ISNUMBER(OFFSET('Water Data'!$F$9,0,10*ROW('Water Data'!F41))),'Data Summary'!CA47="Yes"),OFFSET('Water Data'!$F$9,0,10*ROW('Water Data'!F41)),NA())</f>
        <v>#N/A</v>
      </c>
      <c r="M47" s="500" t="e">
        <f ca="1">+IF(AND(ISNUMBER(OFFSET('Water Data'!$G$4,0,10*ROW('Water Data'!G41))),'Data Summary'!CB47="Yes"),100-OFFSET('Water Data'!$G$4,0,10*ROW('Water Data'!G41)),NA())</f>
        <v>#N/A</v>
      </c>
      <c r="N47" s="500" t="e">
        <f ca="1">+IF(AND(ISNUMBER(OFFSET('Water Data'!$G$6,0,10*ROW('Water Data'!G41))),'Data Summary'!CC47="Yes"),OFFSET('Water Data'!$G$6,0,10*ROW('Water Data'!G41)),NA())</f>
        <v>#N/A</v>
      </c>
      <c r="O47" s="500" t="e">
        <f ca="1">+IF(AND(ISNUMBER(OFFSET('Water Data'!$G$9,0,10*ROW('Water Data'!G41))),'Data Summary'!CD47="Yes"),OFFSET('Water Data'!$G$9,0,10*ROW('Water Data'!G41)),NA())</f>
        <v>#N/A</v>
      </c>
      <c r="P47" s="500" t="e">
        <f ca="1">+IF(AND(ISNUMBER(OFFSET('Water Data'!$H$4,0,10*ROW('Water Data'!H41))),'Data Summary'!CE47="Yes"),100-OFFSET('Water Data'!$H$4,0,10*ROW('Water Data'!H41)),NA())</f>
        <v>#N/A</v>
      </c>
      <c r="Q47" s="500" t="e">
        <f ca="1">+IF(AND(ISNUMBER(OFFSET('Water Data'!$H$6,0,10*ROW('Water Data'!H41))),'Data Summary'!CF47="Yes"),OFFSET('Water Data'!$H$6,0,10*ROW('Water Data'!H41)),NA())</f>
        <v>#N/A</v>
      </c>
      <c r="R47" s="500" t="e">
        <f ca="1">+IF(AND(ISNUMBER(OFFSET('Water Data'!$H$9,0,10*ROW('Water Data'!H41))),'Data Summary'!CG47="Yes"),OFFSET('Water Data'!$H$9,0,10*ROW('Water Data'!H41)),NA())</f>
        <v>#N/A</v>
      </c>
      <c r="S47" s="500" t="e">
        <f ca="1">+IF(AND(ISNUMBER(OFFSET('Water Data'!$I$4,0,10*ROW('Water Data'!I41))),'Data Summary'!CH47="Yes"),100-OFFSET('Water Data'!$I$4,0,10*ROW('Water Data'!I41)),NA())</f>
        <v>#N/A</v>
      </c>
      <c r="T47" s="500" t="e">
        <f ca="1">+IF(AND(ISNUMBER(OFFSET('Water Data'!$I$6,0,10*ROW('Water Data'!I41))),'Data Summary'!CI47="Yes"),OFFSET('Water Data'!$I$6,0,10*ROW('Water Data'!I41)),NA())</f>
        <v>#N/A</v>
      </c>
      <c r="U47" s="500" t="e">
        <f ca="1">+IF(AND(ISNUMBER(OFFSET('Water Data'!$I$9,0,10*ROW('Water Data'!I41))),'Data Summary'!CJ47="Yes"),OFFSET('Water Data'!$I$9,0,10*ROW('Water Data'!I41)),NA())</f>
        <v>#N/A</v>
      </c>
      <c r="V47" s="501" t="e">
        <f ca="1">+IF(AND(ISNUMBER(OFFSET('Sanitation Data'!$D$4,0,10*ROW('Sanitation Data'!D41))),'Data Summary'!CK47="Yes"),100-OFFSET('Sanitation Data'!$D$4,0,10*ROW('Sanitation Data'!D41)),NA())</f>
        <v>#N/A</v>
      </c>
      <c r="W47" s="501" t="e">
        <f ca="1">+IF(AND(ISNUMBER(OFFSET('Sanitation Data'!$D$6,0,10*ROW('Sanitation Data'!D41))),'Data Summary'!CL47="Yes"),OFFSET('Sanitation Data'!$D$6,0,10*ROW('Sanitation Data'!D41)),NA())</f>
        <v>#N/A</v>
      </c>
      <c r="X47" s="501" t="e">
        <f ca="1">+IF(AND(ISNUMBER(OFFSET('Sanitation Data'!$D$10,0,10*ROW('Sanitation Data'!D41))),'Data Summary'!CM47="Yes"),OFFSET('Sanitation Data'!$D$10,0,10*ROW('Sanitation Data'!D41)),NA())</f>
        <v>#N/A</v>
      </c>
      <c r="Y47" s="501" t="e">
        <f ca="1">+IF(AND(ISNUMBER(OFFSET('Sanitation Data'!$D$11,0,10*ROW('Sanitation Data'!D41))),'Data Summary'!CN47="Yes"),OFFSET('Sanitation Data'!$D$11,0,10*ROW('Sanitation Data'!D41)),NA())</f>
        <v>#N/A</v>
      </c>
      <c r="Z47" s="501" t="e">
        <f ca="1">+IF(AND(ISNUMBER(OFFSET('Sanitation Data'!$D$12,0,10*ROW('Sanitation Data'!D41))),'Data Summary'!CO47="Yes"),OFFSET('Sanitation Data'!$D$12,0,10*ROW('Sanitation Data'!D41)),NA())</f>
        <v>#N/A</v>
      </c>
      <c r="AA47" s="501" t="e">
        <f ca="1">+IF(AND(ISNUMBER(OFFSET('Sanitation Data'!$E$4,0,10*ROW('Sanitation Data'!E41))),'Data Summary'!CP47="Yes"),100-OFFSET('Sanitation Data'!$E$4,0,10*ROW('Sanitation Data'!E41)),NA())</f>
        <v>#N/A</v>
      </c>
      <c r="AB47" s="501" t="e">
        <f ca="1">+IF(AND(ISNUMBER(OFFSET('Sanitation Data'!$E$6,0,10*ROW('Sanitation Data'!E41))),'Data Summary'!CQ47="Yes"),OFFSET('Sanitation Data'!$E$6,0,10*ROW('Sanitation Data'!E41)),NA())</f>
        <v>#N/A</v>
      </c>
      <c r="AC47" s="501" t="e">
        <f ca="1">+IF(AND(ISNUMBER(OFFSET('Sanitation Data'!$E$10,0,10*ROW('Sanitation Data'!E41))),'Data Summary'!CR47="Yes"),OFFSET('Sanitation Data'!$E$10,0,10*ROW('Sanitation Data'!E41)),NA())</f>
        <v>#N/A</v>
      </c>
      <c r="AD47" s="501" t="e">
        <f ca="1">+IF(AND(ISNUMBER(OFFSET('Sanitation Data'!$E$11,0,10*ROW('Sanitation Data'!E41))),'Data Summary'!CS47="Yes"),OFFSET('Sanitation Data'!$E$11,0,10*ROW('Sanitation Data'!E41)),NA())</f>
        <v>#N/A</v>
      </c>
      <c r="AE47" s="501" t="e">
        <f ca="1">+IF(AND(ISNUMBER(OFFSET('Sanitation Data'!$E$12,0,10*ROW('Sanitation Data'!E41))),'Data Summary'!CT47="Yes"),OFFSET('Sanitation Data'!$E$12,0,10*ROW('Sanitation Data'!E41)),NA())</f>
        <v>#N/A</v>
      </c>
      <c r="AF47" s="501" t="e">
        <f ca="1">+IF(AND(ISNUMBER(OFFSET('Sanitation Data'!$F$4,0,10*ROW('Sanitation Data'!F41))),'Data Summary'!CU47="Yes"),100-OFFSET('Sanitation Data'!$F$4,0,10*ROW('Sanitation Data'!F41)),NA())</f>
        <v>#N/A</v>
      </c>
      <c r="AG47" s="501" t="e">
        <f ca="1">+IF(AND(ISNUMBER(OFFSET('Sanitation Data'!$F$6,0,10*ROW('Sanitation Data'!F41))),'Data Summary'!CV47="Yes"),OFFSET('Sanitation Data'!$F$6,0,10*ROW('Sanitation Data'!F41)),NA())</f>
        <v>#N/A</v>
      </c>
      <c r="AH47" s="501" t="e">
        <f ca="1">+IF(AND(ISNUMBER(OFFSET('Sanitation Data'!$F$10,0,10*ROW('Sanitation Data'!F41))),'Data Summary'!CW47="Yes"),OFFSET('Sanitation Data'!$F$10,0,10*ROW('Sanitation Data'!F41)),NA())</f>
        <v>#N/A</v>
      </c>
      <c r="AI47" s="501" t="e">
        <f ca="1">+IF(AND(ISNUMBER(OFFSET('Sanitation Data'!$F$11,0,10*ROW('Sanitation Data'!F41))),'Data Summary'!CX47="Yes"),OFFSET('Sanitation Data'!$F$11,0,10*ROW('Sanitation Data'!F41)),NA())</f>
        <v>#N/A</v>
      </c>
      <c r="AJ47" s="501" t="e">
        <f ca="1">+IF(AND(ISNUMBER(OFFSET('Sanitation Data'!$F$12,0,10*ROW('Sanitation Data'!F41))),'Data Summary'!CY47="Yes"),OFFSET('Sanitation Data'!$F$12,0,10*ROW('Sanitation Data'!F41)),NA())</f>
        <v>#N/A</v>
      </c>
      <c r="AK47" s="501" t="e">
        <f ca="1">+IF(AND(ISNUMBER(OFFSET('Sanitation Data'!$G$4,0,10*ROW('Sanitation Data'!G41))),'Data Summary'!CZ47="Yes"),100-OFFSET('Sanitation Data'!$G$4,0,10*ROW('Sanitation Data'!G41)),NA())</f>
        <v>#N/A</v>
      </c>
      <c r="AL47" s="501" t="e">
        <f ca="1">+IF(AND(ISNUMBER(OFFSET('Sanitation Data'!$G$6,0,10*ROW('Sanitation Data'!G41))),'Data Summary'!DA47="Yes"),OFFSET('Sanitation Data'!$G$6,0,10*ROW('Sanitation Data'!G41)),NA())</f>
        <v>#N/A</v>
      </c>
      <c r="AM47" s="501" t="e">
        <f ca="1">+IF(AND(ISNUMBER(OFFSET('Sanitation Data'!$G$10,0,10*ROW('Sanitation Data'!G41))),'Data Summary'!DB47="Yes"),OFFSET('Sanitation Data'!$G$10,0,10*ROW('Sanitation Data'!G41)),NA())</f>
        <v>#N/A</v>
      </c>
      <c r="AN47" s="501" t="e">
        <f ca="1">+IF(AND(ISNUMBER(OFFSET('Sanitation Data'!$G$11,0,10*ROW('Sanitation Data'!G41))),'Data Summary'!DC47="Yes"),OFFSET('Sanitation Data'!$G$11,0,10*ROW('Sanitation Data'!G41)),NA())</f>
        <v>#N/A</v>
      </c>
      <c r="AO47" s="501" t="e">
        <f ca="1">+IF(AND(ISNUMBER(OFFSET('Sanitation Data'!$G$12,0,10*ROW('Sanitation Data'!G41))),'Data Summary'!DD47="Yes"),OFFSET('Sanitation Data'!$G$12,0,10*ROW('Sanitation Data'!G41)),NA())</f>
        <v>#N/A</v>
      </c>
      <c r="AP47" s="501" t="e">
        <f ca="1">+IF(AND(ISNUMBER(OFFSET('Sanitation Data'!$H$4,0,10*ROW('Sanitation Data'!H41))),'Data Summary'!DE47="Yes"),100-OFFSET('Sanitation Data'!$H$4,0,10*ROW('Sanitation Data'!H41)),NA())</f>
        <v>#N/A</v>
      </c>
      <c r="AQ47" s="501" t="e">
        <f ca="1">+IF(AND(ISNUMBER(OFFSET('Sanitation Data'!$H$6,0,10*ROW('Sanitation Data'!H41))),'Data Summary'!DF47="Yes"),OFFSET('Sanitation Data'!$H$6,0,10*ROW('Sanitation Data'!H41)),NA())</f>
        <v>#N/A</v>
      </c>
      <c r="AR47" s="501" t="e">
        <f ca="1">+IF(AND(ISNUMBER(OFFSET('Sanitation Data'!$H$10,0,10*ROW('Sanitation Data'!H41))),'Data Summary'!DG47="Yes"),OFFSET('Sanitation Data'!$H$10,0,10*ROW('Sanitation Data'!H41)),NA())</f>
        <v>#N/A</v>
      </c>
      <c r="AS47" s="501" t="e">
        <f ca="1">+IF(AND(ISNUMBER(OFFSET('Sanitation Data'!$H$11,0,10*ROW('Sanitation Data'!H41))),'Data Summary'!DH47="Yes"),OFFSET('Sanitation Data'!$H$11,0,10*ROW('Sanitation Data'!H41)),NA())</f>
        <v>#N/A</v>
      </c>
      <c r="AT47" s="501" t="e">
        <f ca="1">+IF(AND(ISNUMBER(OFFSET('Sanitation Data'!$H$12,0,10*ROW('Sanitation Data'!H41))),'Data Summary'!DI47="Yes"),OFFSET('Sanitation Data'!$H$12,0,10*ROW('Sanitation Data'!H41)),NA())</f>
        <v>#N/A</v>
      </c>
      <c r="AU47" s="501" t="e">
        <f ca="1">+IF(AND(ISNUMBER(OFFSET('Sanitation Data'!$I$4,0,10*ROW('Sanitation Data'!I41))),'Data Summary'!DJ47="Yes"),100-OFFSET('Sanitation Data'!$I$4,0,10*ROW('Sanitation Data'!I41)),NA())</f>
        <v>#N/A</v>
      </c>
      <c r="AV47" s="501" t="e">
        <f ca="1">+IF(AND(ISNUMBER(OFFSET('Sanitation Data'!$I$6,0,10*ROW('Sanitation Data'!I41))),'Data Summary'!DK47="Yes"),OFFSET('Sanitation Data'!$I$6,0,10*ROW('Sanitation Data'!I41)),NA())</f>
        <v>#N/A</v>
      </c>
      <c r="AW47" s="501" t="e">
        <f ca="1">+IF(AND(ISNUMBER(OFFSET('Sanitation Data'!$I$10,0,10*ROW('Sanitation Data'!I41))),'Data Summary'!DL47="Yes"),OFFSET('Sanitation Data'!$I$10,0,10*ROW('Sanitation Data'!I41)),NA())</f>
        <v>#N/A</v>
      </c>
      <c r="AX47" s="501" t="e">
        <f ca="1">+IF(AND(ISNUMBER(OFFSET('Sanitation Data'!$I$11,0,10*ROW('Sanitation Data'!I41))),'Data Summary'!DM47="Yes"),OFFSET('Sanitation Data'!$I$11,0,10*ROW('Sanitation Data'!I41)),NA())</f>
        <v>#N/A</v>
      </c>
      <c r="AY47" s="501" t="e">
        <f ca="1">+IF(AND(ISNUMBER(OFFSET('Sanitation Data'!$I$12,0,10*ROW('Sanitation Data'!I41))),'Data Summary'!DN47="Yes"),OFFSET('Sanitation Data'!$I$12,0,10*ROW('Sanitation Data'!I41)),NA())</f>
        <v>#N/A</v>
      </c>
      <c r="AZ47" s="502" t="e">
        <f ca="1">+IF(AND(ISNUMBER(OFFSET('Hygiene Data'!$D$5,0,10*ROW('Hygiene Data'!D41))),'Data Summary'!DO47="Yes"),OFFSET('Hygiene Data'!$D$5,0,10*ROW('Hygiene Data'!D41)),NA())</f>
        <v>#N/A</v>
      </c>
      <c r="BA47" s="502" t="e">
        <f ca="1">+IF(AND(ISNUMBER(OFFSET('Hygiene Data'!$D$7,0,10*ROW('Hygiene Data'!D41))),'Data Summary'!DP47="Yes"),OFFSET('Hygiene Data'!$D$7,0,10*ROW('Hygiene Data'!D41)),NA())</f>
        <v>#N/A</v>
      </c>
      <c r="BB47" s="502" t="e">
        <f ca="1">+IF(AND(ISNUMBER(OFFSET('Hygiene Data'!$D$9,0,10*ROW('Hygiene Data'!D41))),'Data Summary'!DQ47="Yes"),OFFSET('Hygiene Data'!$D$9,0,10*ROW('Hygiene Data'!D41)),NA())</f>
        <v>#N/A</v>
      </c>
      <c r="BC47" s="502" t="e">
        <f ca="1">+IF(AND(ISNUMBER(OFFSET('Hygiene Data'!$E$5,0,10*ROW('Hygiene Data'!E41))),'Data Summary'!DR47="Yes"),OFFSET('Hygiene Data'!$E$5,0,10*ROW('Hygiene Data'!E41)),NA())</f>
        <v>#N/A</v>
      </c>
      <c r="BD47" s="502" t="e">
        <f ca="1">+IF(AND(ISNUMBER(OFFSET('Hygiene Data'!$E$7,0,10*ROW('Hygiene Data'!E41))),'Data Summary'!DS47="Yes"),OFFSET('Hygiene Data'!$E$7,0,10*ROW('Hygiene Data'!E41)),NA())</f>
        <v>#N/A</v>
      </c>
      <c r="BE47" s="502" t="e">
        <f ca="1">+IF(AND(ISNUMBER(OFFSET('Hygiene Data'!$E$9,0,10*ROW('Hygiene Data'!E41))),'Data Summary'!DT47="Yes"),OFFSET('Hygiene Data'!$E$9,0,10*ROW('Hygiene Data'!E41)),NA())</f>
        <v>#N/A</v>
      </c>
      <c r="BF47" s="502" t="e">
        <f ca="1">+IF(AND(ISNUMBER(OFFSET('Hygiene Data'!$F$5,0,10*ROW('Hygiene Data'!F41))),'Data Summary'!DU47="Yes"),OFFSET('Hygiene Data'!$F$5,0,10*ROW('Hygiene Data'!F41)),NA())</f>
        <v>#N/A</v>
      </c>
      <c r="BG47" s="502" t="e">
        <f ca="1">+IF(AND(ISNUMBER(OFFSET('Hygiene Data'!$F$7,0,10*ROW('Hygiene Data'!F41))),'Data Summary'!DV47="Yes"),OFFSET('Hygiene Data'!$F$7,0,10*ROW('Hygiene Data'!F41)),NA())</f>
        <v>#N/A</v>
      </c>
      <c r="BH47" s="502" t="e">
        <f ca="1">+IF(AND(ISNUMBER(OFFSET('Hygiene Data'!$F$9,0,10*ROW('Hygiene Data'!F41))),'Data Summary'!DW47="Yes"),OFFSET('Hygiene Data'!$F$9,0,10*ROW('Hygiene Data'!F41)),NA())</f>
        <v>#N/A</v>
      </c>
      <c r="BI47" s="502" t="e">
        <f ca="1">+IF(AND(ISNUMBER(OFFSET('Hygiene Data'!$G$5,0,10*ROW('Hygiene Data'!G41))),'Data Summary'!DX47="Yes"),OFFSET('Hygiene Data'!$G$5,0,10*ROW('Hygiene Data'!G41)),NA())</f>
        <v>#N/A</v>
      </c>
      <c r="BJ47" s="502" t="e">
        <f ca="1">+IF(AND(ISNUMBER(OFFSET('Hygiene Data'!$G$7,0,10*ROW('Hygiene Data'!G41))),'Data Summary'!DY47="Yes"),OFFSET('Hygiene Data'!$G$7,0,10*ROW('Hygiene Data'!G41)),NA())</f>
        <v>#N/A</v>
      </c>
      <c r="BK47" s="502" t="e">
        <f ca="1">+IF(AND(ISNUMBER(OFFSET('Hygiene Data'!$G$9,0,10*ROW('Hygiene Data'!G41))),'Data Summary'!DZ47="Yes"),OFFSET('Hygiene Data'!$G$9,0,10*ROW('Hygiene Data'!G41)),NA())</f>
        <v>#N/A</v>
      </c>
      <c r="BL47" s="502" t="e">
        <f ca="1">+IF(AND(ISNUMBER(OFFSET('Hygiene Data'!$H$5,0,10*ROW('Hygiene Data'!H41))),'Data Summary'!EA47="Yes"),OFFSET('Hygiene Data'!$H$5,0,10*ROW('Hygiene Data'!H41)),NA())</f>
        <v>#N/A</v>
      </c>
      <c r="BM47" s="502" t="e">
        <f ca="1">+IF(AND(ISNUMBER(OFFSET('Hygiene Data'!$H$7,0,10*ROW('Hygiene Data'!H41))),'Data Summary'!EB47="Yes"),OFFSET('Hygiene Data'!$H$7,0,10*ROW('Hygiene Data'!H41)),NA())</f>
        <v>#N/A</v>
      </c>
      <c r="BN47" s="502" t="e">
        <f ca="1">+IF(AND(ISNUMBER(OFFSET('Hygiene Data'!$H$9,0,10*ROW('Hygiene Data'!H41))),'Data Summary'!EC47="Yes"),OFFSET('Hygiene Data'!$H$9,0,10*ROW('Hygiene Data'!H41)),NA())</f>
        <v>#N/A</v>
      </c>
      <c r="BO47" s="502" t="e">
        <f ca="1">+IF(AND(ISNUMBER(OFFSET('Hygiene Data'!$I$5,0,10*ROW('Hygiene Data'!I41))),'Data Summary'!ED47="Yes"),OFFSET('Hygiene Data'!$I$5,0,10*ROW('Hygiene Data'!I41)),NA())</f>
        <v>#N/A</v>
      </c>
      <c r="BP47" s="502" t="e">
        <f ca="1">+IF(AND(ISNUMBER(OFFSET('Hygiene Data'!$I$7,0,10*ROW('Hygiene Data'!I41))),'Data Summary'!EE47="Yes"),OFFSET('Hygiene Data'!$I$7,0,10*ROW('Hygiene Data'!I41)),NA())</f>
        <v>#N/A</v>
      </c>
      <c r="BQ47" s="502" t="e">
        <f ca="1">+IF(AND(ISNUMBER(OFFSET('Hygiene Data'!$I$9,0,10*ROW('Hygiene Data'!I41))),'Data Summary'!EF47="Yes"),OFFSET('Hygiene Data'!$I$9,0,10*ROW('Hygiene Data'!I41)),NA())</f>
        <v>#N/A</v>
      </c>
    </row>
    <row r="48" spans="1:69" x14ac:dyDescent="0.25">
      <c r="A48" s="498" t="e">
        <f ca="1">+RIGHT('Data Summary'!A48,LEN('Data Summary'!A48)-9)</f>
        <v>#VALUE!</v>
      </c>
      <c r="B48" s="472" t="str">
        <f ca="1">+IF(ISTEXT('Data Summary'!B48),'Data Summary'!B48,"")</f>
        <v/>
      </c>
      <c r="C48" s="499" t="e">
        <f ca="1">+VALUE('Data Summary'!C48)</f>
        <v>#VALUE!</v>
      </c>
      <c r="D48" s="500" t="e">
        <f ca="1">+IF(AND(ISNUMBER(OFFSET('Water Data'!$D$4,0,10*ROW('Water Data'!D42))),'Data Summary'!BS48="Yes"),100-OFFSET('Water Data'!$D$4,0,10*ROW('Water Data'!D42)),NA())</f>
        <v>#N/A</v>
      </c>
      <c r="E48" s="500" t="e">
        <f ca="1">+IF(AND(ISNUMBER(OFFSET('Water Data'!$D$6,0,10*ROW('Water Data'!D42))),'Data Summary'!BT48="Yes"),OFFSET('Water Data'!$D$6,0,10*ROW('Water Data'!D42)),NA())</f>
        <v>#N/A</v>
      </c>
      <c r="F48" s="500" t="e">
        <f ca="1">+IF(AND(ISNUMBER(OFFSET('Water Data'!$D$9,0,10*ROW('Water Data'!D42))),'Data Summary'!BU48="Yes"),OFFSET('Water Data'!$D$9,0,10*ROW('Water Data'!D42)),NA())</f>
        <v>#N/A</v>
      </c>
      <c r="G48" s="500" t="e">
        <f ca="1">+IF(AND(ISNUMBER(OFFSET('Water Data'!$E$4,0,10*ROW('Water Data'!E42))),'Data Summary'!BV48="Yes"),100-OFFSET('Water Data'!$E$4,0,10*ROW('Water Data'!E42)),NA())</f>
        <v>#N/A</v>
      </c>
      <c r="H48" s="500" t="e">
        <f ca="1">+IF(AND(ISNUMBER(OFFSET('Water Data'!$E$6,0,10*ROW('Water Data'!E42))),'Data Summary'!BW48="Yes"),OFFSET('Water Data'!$E$6,0,10*ROW('Water Data'!E42)),NA())</f>
        <v>#N/A</v>
      </c>
      <c r="I48" s="500" t="e">
        <f ca="1">+IF(AND(ISNUMBER(OFFSET('Water Data'!$E$9,0,10*ROW('Water Data'!E42))),'Data Summary'!BX48="Yes"),OFFSET('Water Data'!$E$9,0,10*ROW('Water Data'!E42)),NA())</f>
        <v>#N/A</v>
      </c>
      <c r="J48" s="500" t="e">
        <f ca="1">+IF(AND(ISNUMBER(OFFSET('Water Data'!$F$4,0,10*ROW('Water Data'!F42))),'Data Summary'!BY48="Yes"),100-OFFSET('Water Data'!$F$4,0,10*ROW('Water Data'!F42)),NA())</f>
        <v>#N/A</v>
      </c>
      <c r="K48" s="500" t="e">
        <f ca="1">+IF(AND(ISNUMBER(OFFSET('Water Data'!$F$6,0,10*ROW('Water Data'!F42))),'Data Summary'!BZ48="Yes"),OFFSET('Water Data'!$F$6,0,10*ROW('Water Data'!F42)),NA())</f>
        <v>#N/A</v>
      </c>
      <c r="L48" s="500" t="e">
        <f ca="1">+IF(AND(ISNUMBER(OFFSET('Water Data'!$F$9,0,10*ROW('Water Data'!F42))),'Data Summary'!CA48="Yes"),OFFSET('Water Data'!$F$9,0,10*ROW('Water Data'!F42)),NA())</f>
        <v>#N/A</v>
      </c>
      <c r="M48" s="500" t="e">
        <f ca="1">+IF(AND(ISNUMBER(OFFSET('Water Data'!$G$4,0,10*ROW('Water Data'!G42))),'Data Summary'!CB48="Yes"),100-OFFSET('Water Data'!$G$4,0,10*ROW('Water Data'!G42)),NA())</f>
        <v>#N/A</v>
      </c>
      <c r="N48" s="500" t="e">
        <f ca="1">+IF(AND(ISNUMBER(OFFSET('Water Data'!$G$6,0,10*ROW('Water Data'!G42))),'Data Summary'!CC48="Yes"),OFFSET('Water Data'!$G$6,0,10*ROW('Water Data'!G42)),NA())</f>
        <v>#N/A</v>
      </c>
      <c r="O48" s="500" t="e">
        <f ca="1">+IF(AND(ISNUMBER(OFFSET('Water Data'!$G$9,0,10*ROW('Water Data'!G42))),'Data Summary'!CD48="Yes"),OFFSET('Water Data'!$G$9,0,10*ROW('Water Data'!G42)),NA())</f>
        <v>#N/A</v>
      </c>
      <c r="P48" s="500" t="e">
        <f ca="1">+IF(AND(ISNUMBER(OFFSET('Water Data'!$H$4,0,10*ROW('Water Data'!H42))),'Data Summary'!CE48="Yes"),100-OFFSET('Water Data'!$H$4,0,10*ROW('Water Data'!H42)),NA())</f>
        <v>#N/A</v>
      </c>
      <c r="Q48" s="500" t="e">
        <f ca="1">+IF(AND(ISNUMBER(OFFSET('Water Data'!$H$6,0,10*ROW('Water Data'!H42))),'Data Summary'!CF48="Yes"),OFFSET('Water Data'!$H$6,0,10*ROW('Water Data'!H42)),NA())</f>
        <v>#N/A</v>
      </c>
      <c r="R48" s="500" t="e">
        <f ca="1">+IF(AND(ISNUMBER(OFFSET('Water Data'!$H$9,0,10*ROW('Water Data'!H42))),'Data Summary'!CG48="Yes"),OFFSET('Water Data'!$H$9,0,10*ROW('Water Data'!H42)),NA())</f>
        <v>#N/A</v>
      </c>
      <c r="S48" s="500" t="e">
        <f ca="1">+IF(AND(ISNUMBER(OFFSET('Water Data'!$I$4,0,10*ROW('Water Data'!I42))),'Data Summary'!CH48="Yes"),100-OFFSET('Water Data'!$I$4,0,10*ROW('Water Data'!I42)),NA())</f>
        <v>#N/A</v>
      </c>
      <c r="T48" s="500" t="e">
        <f ca="1">+IF(AND(ISNUMBER(OFFSET('Water Data'!$I$6,0,10*ROW('Water Data'!I42))),'Data Summary'!CI48="Yes"),OFFSET('Water Data'!$I$6,0,10*ROW('Water Data'!I42)),NA())</f>
        <v>#N/A</v>
      </c>
      <c r="U48" s="500" t="e">
        <f ca="1">+IF(AND(ISNUMBER(OFFSET('Water Data'!$I$9,0,10*ROW('Water Data'!I42))),'Data Summary'!CJ48="Yes"),OFFSET('Water Data'!$I$9,0,10*ROW('Water Data'!I42)),NA())</f>
        <v>#N/A</v>
      </c>
      <c r="V48" s="501" t="e">
        <f ca="1">+IF(AND(ISNUMBER(OFFSET('Sanitation Data'!$D$4,0,10*ROW('Sanitation Data'!D42))),'Data Summary'!CK48="Yes"),100-OFFSET('Sanitation Data'!$D$4,0,10*ROW('Sanitation Data'!D42)),NA())</f>
        <v>#N/A</v>
      </c>
      <c r="W48" s="501" t="e">
        <f ca="1">+IF(AND(ISNUMBER(OFFSET('Sanitation Data'!$D$6,0,10*ROW('Sanitation Data'!D42))),'Data Summary'!CL48="Yes"),OFFSET('Sanitation Data'!$D$6,0,10*ROW('Sanitation Data'!D42)),NA())</f>
        <v>#N/A</v>
      </c>
      <c r="X48" s="501" t="e">
        <f ca="1">+IF(AND(ISNUMBER(OFFSET('Sanitation Data'!$D$10,0,10*ROW('Sanitation Data'!D42))),'Data Summary'!CM48="Yes"),OFFSET('Sanitation Data'!$D$10,0,10*ROW('Sanitation Data'!D42)),NA())</f>
        <v>#N/A</v>
      </c>
      <c r="Y48" s="501" t="e">
        <f ca="1">+IF(AND(ISNUMBER(OFFSET('Sanitation Data'!$D$11,0,10*ROW('Sanitation Data'!D42))),'Data Summary'!CN48="Yes"),OFFSET('Sanitation Data'!$D$11,0,10*ROW('Sanitation Data'!D42)),NA())</f>
        <v>#N/A</v>
      </c>
      <c r="Z48" s="501" t="e">
        <f ca="1">+IF(AND(ISNUMBER(OFFSET('Sanitation Data'!$D$12,0,10*ROW('Sanitation Data'!D42))),'Data Summary'!CO48="Yes"),OFFSET('Sanitation Data'!$D$12,0,10*ROW('Sanitation Data'!D42)),NA())</f>
        <v>#N/A</v>
      </c>
      <c r="AA48" s="501" t="e">
        <f ca="1">+IF(AND(ISNUMBER(OFFSET('Sanitation Data'!$E$4,0,10*ROW('Sanitation Data'!E42))),'Data Summary'!CP48="Yes"),100-OFFSET('Sanitation Data'!$E$4,0,10*ROW('Sanitation Data'!E42)),NA())</f>
        <v>#N/A</v>
      </c>
      <c r="AB48" s="501" t="e">
        <f ca="1">+IF(AND(ISNUMBER(OFFSET('Sanitation Data'!$E$6,0,10*ROW('Sanitation Data'!E42))),'Data Summary'!CQ48="Yes"),OFFSET('Sanitation Data'!$E$6,0,10*ROW('Sanitation Data'!E42)),NA())</f>
        <v>#N/A</v>
      </c>
      <c r="AC48" s="501" t="e">
        <f ca="1">+IF(AND(ISNUMBER(OFFSET('Sanitation Data'!$E$10,0,10*ROW('Sanitation Data'!E42))),'Data Summary'!CR48="Yes"),OFFSET('Sanitation Data'!$E$10,0,10*ROW('Sanitation Data'!E42)),NA())</f>
        <v>#N/A</v>
      </c>
      <c r="AD48" s="501" t="e">
        <f ca="1">+IF(AND(ISNUMBER(OFFSET('Sanitation Data'!$E$11,0,10*ROW('Sanitation Data'!E42))),'Data Summary'!CS48="Yes"),OFFSET('Sanitation Data'!$E$11,0,10*ROW('Sanitation Data'!E42)),NA())</f>
        <v>#N/A</v>
      </c>
      <c r="AE48" s="501" t="e">
        <f ca="1">+IF(AND(ISNUMBER(OFFSET('Sanitation Data'!$E$12,0,10*ROW('Sanitation Data'!E42))),'Data Summary'!CT48="Yes"),OFFSET('Sanitation Data'!$E$12,0,10*ROW('Sanitation Data'!E42)),NA())</f>
        <v>#N/A</v>
      </c>
      <c r="AF48" s="501" t="e">
        <f ca="1">+IF(AND(ISNUMBER(OFFSET('Sanitation Data'!$F$4,0,10*ROW('Sanitation Data'!F42))),'Data Summary'!CU48="Yes"),100-OFFSET('Sanitation Data'!$F$4,0,10*ROW('Sanitation Data'!F42)),NA())</f>
        <v>#N/A</v>
      </c>
      <c r="AG48" s="501" t="e">
        <f ca="1">+IF(AND(ISNUMBER(OFFSET('Sanitation Data'!$F$6,0,10*ROW('Sanitation Data'!F42))),'Data Summary'!CV48="Yes"),OFFSET('Sanitation Data'!$F$6,0,10*ROW('Sanitation Data'!F42)),NA())</f>
        <v>#N/A</v>
      </c>
      <c r="AH48" s="501" t="e">
        <f ca="1">+IF(AND(ISNUMBER(OFFSET('Sanitation Data'!$F$10,0,10*ROW('Sanitation Data'!F42))),'Data Summary'!CW48="Yes"),OFFSET('Sanitation Data'!$F$10,0,10*ROW('Sanitation Data'!F42)),NA())</f>
        <v>#N/A</v>
      </c>
      <c r="AI48" s="501" t="e">
        <f ca="1">+IF(AND(ISNUMBER(OFFSET('Sanitation Data'!$F$11,0,10*ROW('Sanitation Data'!F42))),'Data Summary'!CX48="Yes"),OFFSET('Sanitation Data'!$F$11,0,10*ROW('Sanitation Data'!F42)),NA())</f>
        <v>#N/A</v>
      </c>
      <c r="AJ48" s="501" t="e">
        <f ca="1">+IF(AND(ISNUMBER(OFFSET('Sanitation Data'!$F$12,0,10*ROW('Sanitation Data'!F42))),'Data Summary'!CY48="Yes"),OFFSET('Sanitation Data'!$F$12,0,10*ROW('Sanitation Data'!F42)),NA())</f>
        <v>#N/A</v>
      </c>
      <c r="AK48" s="501" t="e">
        <f ca="1">+IF(AND(ISNUMBER(OFFSET('Sanitation Data'!$G$4,0,10*ROW('Sanitation Data'!G42))),'Data Summary'!CZ48="Yes"),100-OFFSET('Sanitation Data'!$G$4,0,10*ROW('Sanitation Data'!G42)),NA())</f>
        <v>#N/A</v>
      </c>
      <c r="AL48" s="501" t="e">
        <f ca="1">+IF(AND(ISNUMBER(OFFSET('Sanitation Data'!$G$6,0,10*ROW('Sanitation Data'!G42))),'Data Summary'!DA48="Yes"),OFFSET('Sanitation Data'!$G$6,0,10*ROW('Sanitation Data'!G42)),NA())</f>
        <v>#N/A</v>
      </c>
      <c r="AM48" s="501" t="e">
        <f ca="1">+IF(AND(ISNUMBER(OFFSET('Sanitation Data'!$G$10,0,10*ROW('Sanitation Data'!G42))),'Data Summary'!DB48="Yes"),OFFSET('Sanitation Data'!$G$10,0,10*ROW('Sanitation Data'!G42)),NA())</f>
        <v>#N/A</v>
      </c>
      <c r="AN48" s="501" t="e">
        <f ca="1">+IF(AND(ISNUMBER(OFFSET('Sanitation Data'!$G$11,0,10*ROW('Sanitation Data'!G42))),'Data Summary'!DC48="Yes"),OFFSET('Sanitation Data'!$G$11,0,10*ROW('Sanitation Data'!G42)),NA())</f>
        <v>#N/A</v>
      </c>
      <c r="AO48" s="501" t="e">
        <f ca="1">+IF(AND(ISNUMBER(OFFSET('Sanitation Data'!$G$12,0,10*ROW('Sanitation Data'!G42))),'Data Summary'!DD48="Yes"),OFFSET('Sanitation Data'!$G$12,0,10*ROW('Sanitation Data'!G42)),NA())</f>
        <v>#N/A</v>
      </c>
      <c r="AP48" s="501" t="e">
        <f ca="1">+IF(AND(ISNUMBER(OFFSET('Sanitation Data'!$H$4,0,10*ROW('Sanitation Data'!H42))),'Data Summary'!DE48="Yes"),100-OFFSET('Sanitation Data'!$H$4,0,10*ROW('Sanitation Data'!H42)),NA())</f>
        <v>#N/A</v>
      </c>
      <c r="AQ48" s="501" t="e">
        <f ca="1">+IF(AND(ISNUMBER(OFFSET('Sanitation Data'!$H$6,0,10*ROW('Sanitation Data'!H42))),'Data Summary'!DF48="Yes"),OFFSET('Sanitation Data'!$H$6,0,10*ROW('Sanitation Data'!H42)),NA())</f>
        <v>#N/A</v>
      </c>
      <c r="AR48" s="501" t="e">
        <f ca="1">+IF(AND(ISNUMBER(OFFSET('Sanitation Data'!$H$10,0,10*ROW('Sanitation Data'!H42))),'Data Summary'!DG48="Yes"),OFFSET('Sanitation Data'!$H$10,0,10*ROW('Sanitation Data'!H42)),NA())</f>
        <v>#N/A</v>
      </c>
      <c r="AS48" s="501" t="e">
        <f ca="1">+IF(AND(ISNUMBER(OFFSET('Sanitation Data'!$H$11,0,10*ROW('Sanitation Data'!H42))),'Data Summary'!DH48="Yes"),OFFSET('Sanitation Data'!$H$11,0,10*ROW('Sanitation Data'!H42)),NA())</f>
        <v>#N/A</v>
      </c>
      <c r="AT48" s="501" t="e">
        <f ca="1">+IF(AND(ISNUMBER(OFFSET('Sanitation Data'!$H$12,0,10*ROW('Sanitation Data'!H42))),'Data Summary'!DI48="Yes"),OFFSET('Sanitation Data'!$H$12,0,10*ROW('Sanitation Data'!H42)),NA())</f>
        <v>#N/A</v>
      </c>
      <c r="AU48" s="501" t="e">
        <f ca="1">+IF(AND(ISNUMBER(OFFSET('Sanitation Data'!$I$4,0,10*ROW('Sanitation Data'!I42))),'Data Summary'!DJ48="Yes"),100-OFFSET('Sanitation Data'!$I$4,0,10*ROW('Sanitation Data'!I42)),NA())</f>
        <v>#N/A</v>
      </c>
      <c r="AV48" s="501" t="e">
        <f ca="1">+IF(AND(ISNUMBER(OFFSET('Sanitation Data'!$I$6,0,10*ROW('Sanitation Data'!I42))),'Data Summary'!DK48="Yes"),OFFSET('Sanitation Data'!$I$6,0,10*ROW('Sanitation Data'!I42)),NA())</f>
        <v>#N/A</v>
      </c>
      <c r="AW48" s="501" t="e">
        <f ca="1">+IF(AND(ISNUMBER(OFFSET('Sanitation Data'!$I$10,0,10*ROW('Sanitation Data'!I42))),'Data Summary'!DL48="Yes"),OFFSET('Sanitation Data'!$I$10,0,10*ROW('Sanitation Data'!I42)),NA())</f>
        <v>#N/A</v>
      </c>
      <c r="AX48" s="501" t="e">
        <f ca="1">+IF(AND(ISNUMBER(OFFSET('Sanitation Data'!$I$11,0,10*ROW('Sanitation Data'!I42))),'Data Summary'!DM48="Yes"),OFFSET('Sanitation Data'!$I$11,0,10*ROW('Sanitation Data'!I42)),NA())</f>
        <v>#N/A</v>
      </c>
      <c r="AY48" s="501" t="e">
        <f ca="1">+IF(AND(ISNUMBER(OFFSET('Sanitation Data'!$I$12,0,10*ROW('Sanitation Data'!I42))),'Data Summary'!DN48="Yes"),OFFSET('Sanitation Data'!$I$12,0,10*ROW('Sanitation Data'!I42)),NA())</f>
        <v>#N/A</v>
      </c>
      <c r="AZ48" s="502" t="e">
        <f ca="1">+IF(AND(ISNUMBER(OFFSET('Hygiene Data'!$D$5,0,10*ROW('Hygiene Data'!D42))),'Data Summary'!DO48="Yes"),OFFSET('Hygiene Data'!$D$5,0,10*ROW('Hygiene Data'!D42)),NA())</f>
        <v>#N/A</v>
      </c>
      <c r="BA48" s="502" t="e">
        <f ca="1">+IF(AND(ISNUMBER(OFFSET('Hygiene Data'!$D$7,0,10*ROW('Hygiene Data'!D42))),'Data Summary'!DP48="Yes"),OFFSET('Hygiene Data'!$D$7,0,10*ROW('Hygiene Data'!D42)),NA())</f>
        <v>#N/A</v>
      </c>
      <c r="BB48" s="502" t="e">
        <f ca="1">+IF(AND(ISNUMBER(OFFSET('Hygiene Data'!$D$9,0,10*ROW('Hygiene Data'!D42))),'Data Summary'!DQ48="Yes"),OFFSET('Hygiene Data'!$D$9,0,10*ROW('Hygiene Data'!D42)),NA())</f>
        <v>#N/A</v>
      </c>
      <c r="BC48" s="502" t="e">
        <f ca="1">+IF(AND(ISNUMBER(OFFSET('Hygiene Data'!$E$5,0,10*ROW('Hygiene Data'!E42))),'Data Summary'!DR48="Yes"),OFFSET('Hygiene Data'!$E$5,0,10*ROW('Hygiene Data'!E42)),NA())</f>
        <v>#N/A</v>
      </c>
      <c r="BD48" s="502" t="e">
        <f ca="1">+IF(AND(ISNUMBER(OFFSET('Hygiene Data'!$E$7,0,10*ROW('Hygiene Data'!E42))),'Data Summary'!DS48="Yes"),OFFSET('Hygiene Data'!$E$7,0,10*ROW('Hygiene Data'!E42)),NA())</f>
        <v>#N/A</v>
      </c>
      <c r="BE48" s="502" t="e">
        <f ca="1">+IF(AND(ISNUMBER(OFFSET('Hygiene Data'!$E$9,0,10*ROW('Hygiene Data'!E42))),'Data Summary'!DT48="Yes"),OFFSET('Hygiene Data'!$E$9,0,10*ROW('Hygiene Data'!E42)),NA())</f>
        <v>#N/A</v>
      </c>
      <c r="BF48" s="502" t="e">
        <f ca="1">+IF(AND(ISNUMBER(OFFSET('Hygiene Data'!$F$5,0,10*ROW('Hygiene Data'!F42))),'Data Summary'!DU48="Yes"),OFFSET('Hygiene Data'!$F$5,0,10*ROW('Hygiene Data'!F42)),NA())</f>
        <v>#N/A</v>
      </c>
      <c r="BG48" s="502" t="e">
        <f ca="1">+IF(AND(ISNUMBER(OFFSET('Hygiene Data'!$F$7,0,10*ROW('Hygiene Data'!F42))),'Data Summary'!DV48="Yes"),OFFSET('Hygiene Data'!$F$7,0,10*ROW('Hygiene Data'!F42)),NA())</f>
        <v>#N/A</v>
      </c>
      <c r="BH48" s="502" t="e">
        <f ca="1">+IF(AND(ISNUMBER(OFFSET('Hygiene Data'!$F$9,0,10*ROW('Hygiene Data'!F42))),'Data Summary'!DW48="Yes"),OFFSET('Hygiene Data'!$F$9,0,10*ROW('Hygiene Data'!F42)),NA())</f>
        <v>#N/A</v>
      </c>
      <c r="BI48" s="502" t="e">
        <f ca="1">+IF(AND(ISNUMBER(OFFSET('Hygiene Data'!$G$5,0,10*ROW('Hygiene Data'!G42))),'Data Summary'!DX48="Yes"),OFFSET('Hygiene Data'!$G$5,0,10*ROW('Hygiene Data'!G42)),NA())</f>
        <v>#N/A</v>
      </c>
      <c r="BJ48" s="502" t="e">
        <f ca="1">+IF(AND(ISNUMBER(OFFSET('Hygiene Data'!$G$7,0,10*ROW('Hygiene Data'!G42))),'Data Summary'!DY48="Yes"),OFFSET('Hygiene Data'!$G$7,0,10*ROW('Hygiene Data'!G42)),NA())</f>
        <v>#N/A</v>
      </c>
      <c r="BK48" s="502" t="e">
        <f ca="1">+IF(AND(ISNUMBER(OFFSET('Hygiene Data'!$G$9,0,10*ROW('Hygiene Data'!G42))),'Data Summary'!DZ48="Yes"),OFFSET('Hygiene Data'!$G$9,0,10*ROW('Hygiene Data'!G42)),NA())</f>
        <v>#N/A</v>
      </c>
      <c r="BL48" s="502" t="e">
        <f ca="1">+IF(AND(ISNUMBER(OFFSET('Hygiene Data'!$H$5,0,10*ROW('Hygiene Data'!H42))),'Data Summary'!EA48="Yes"),OFFSET('Hygiene Data'!$H$5,0,10*ROW('Hygiene Data'!H42)),NA())</f>
        <v>#N/A</v>
      </c>
      <c r="BM48" s="502" t="e">
        <f ca="1">+IF(AND(ISNUMBER(OFFSET('Hygiene Data'!$H$7,0,10*ROW('Hygiene Data'!H42))),'Data Summary'!EB48="Yes"),OFFSET('Hygiene Data'!$H$7,0,10*ROW('Hygiene Data'!H42)),NA())</f>
        <v>#N/A</v>
      </c>
      <c r="BN48" s="502" t="e">
        <f ca="1">+IF(AND(ISNUMBER(OFFSET('Hygiene Data'!$H$9,0,10*ROW('Hygiene Data'!H42))),'Data Summary'!EC48="Yes"),OFFSET('Hygiene Data'!$H$9,0,10*ROW('Hygiene Data'!H42)),NA())</f>
        <v>#N/A</v>
      </c>
      <c r="BO48" s="502" t="e">
        <f ca="1">+IF(AND(ISNUMBER(OFFSET('Hygiene Data'!$I$5,0,10*ROW('Hygiene Data'!I42))),'Data Summary'!ED48="Yes"),OFFSET('Hygiene Data'!$I$5,0,10*ROW('Hygiene Data'!I42)),NA())</f>
        <v>#N/A</v>
      </c>
      <c r="BP48" s="502" t="e">
        <f ca="1">+IF(AND(ISNUMBER(OFFSET('Hygiene Data'!$I$7,0,10*ROW('Hygiene Data'!I42))),'Data Summary'!EE48="Yes"),OFFSET('Hygiene Data'!$I$7,0,10*ROW('Hygiene Data'!I42)),NA())</f>
        <v>#N/A</v>
      </c>
      <c r="BQ48" s="502" t="e">
        <f ca="1">+IF(AND(ISNUMBER(OFFSET('Hygiene Data'!$I$9,0,10*ROW('Hygiene Data'!I42))),'Data Summary'!EF48="Yes"),OFFSET('Hygiene Data'!$I$9,0,10*ROW('Hygiene Data'!I42)),NA())</f>
        <v>#N/A</v>
      </c>
    </row>
    <row r="49" spans="1:69" x14ac:dyDescent="0.25">
      <c r="A49" s="498" t="e">
        <f ca="1">+RIGHT('Data Summary'!A49,LEN('Data Summary'!A49)-9)</f>
        <v>#VALUE!</v>
      </c>
      <c r="B49" s="472" t="str">
        <f ca="1">+IF(ISTEXT('Data Summary'!B49),'Data Summary'!B49,"")</f>
        <v/>
      </c>
      <c r="C49" s="499" t="e">
        <f ca="1">+VALUE('Data Summary'!C49)</f>
        <v>#VALUE!</v>
      </c>
      <c r="D49" s="500" t="e">
        <f ca="1">+IF(AND(ISNUMBER(OFFSET('Water Data'!$D$4,0,10*ROW('Water Data'!D43))),'Data Summary'!BS49="Yes"),100-OFFSET('Water Data'!$D$4,0,10*ROW('Water Data'!D43)),NA())</f>
        <v>#N/A</v>
      </c>
      <c r="E49" s="500" t="e">
        <f ca="1">+IF(AND(ISNUMBER(OFFSET('Water Data'!$D$6,0,10*ROW('Water Data'!D43))),'Data Summary'!BT49="Yes"),OFFSET('Water Data'!$D$6,0,10*ROW('Water Data'!D43)),NA())</f>
        <v>#N/A</v>
      </c>
      <c r="F49" s="500" t="e">
        <f ca="1">+IF(AND(ISNUMBER(OFFSET('Water Data'!$D$9,0,10*ROW('Water Data'!D43))),'Data Summary'!BU49="Yes"),OFFSET('Water Data'!$D$9,0,10*ROW('Water Data'!D43)),NA())</f>
        <v>#N/A</v>
      </c>
      <c r="G49" s="500" t="e">
        <f ca="1">+IF(AND(ISNUMBER(OFFSET('Water Data'!$E$4,0,10*ROW('Water Data'!E43))),'Data Summary'!BV49="Yes"),100-OFFSET('Water Data'!$E$4,0,10*ROW('Water Data'!E43)),NA())</f>
        <v>#N/A</v>
      </c>
      <c r="H49" s="500" t="e">
        <f ca="1">+IF(AND(ISNUMBER(OFFSET('Water Data'!$E$6,0,10*ROW('Water Data'!E43))),'Data Summary'!BW49="Yes"),OFFSET('Water Data'!$E$6,0,10*ROW('Water Data'!E43)),NA())</f>
        <v>#N/A</v>
      </c>
      <c r="I49" s="500" t="e">
        <f ca="1">+IF(AND(ISNUMBER(OFFSET('Water Data'!$E$9,0,10*ROW('Water Data'!E43))),'Data Summary'!BX49="Yes"),OFFSET('Water Data'!$E$9,0,10*ROW('Water Data'!E43)),NA())</f>
        <v>#N/A</v>
      </c>
      <c r="J49" s="500" t="e">
        <f ca="1">+IF(AND(ISNUMBER(OFFSET('Water Data'!$F$4,0,10*ROW('Water Data'!F43))),'Data Summary'!BY49="Yes"),100-OFFSET('Water Data'!$F$4,0,10*ROW('Water Data'!F43)),NA())</f>
        <v>#N/A</v>
      </c>
      <c r="K49" s="500" t="e">
        <f ca="1">+IF(AND(ISNUMBER(OFFSET('Water Data'!$F$6,0,10*ROW('Water Data'!F43))),'Data Summary'!BZ49="Yes"),OFFSET('Water Data'!$F$6,0,10*ROW('Water Data'!F43)),NA())</f>
        <v>#N/A</v>
      </c>
      <c r="L49" s="500" t="e">
        <f ca="1">+IF(AND(ISNUMBER(OFFSET('Water Data'!$F$9,0,10*ROW('Water Data'!F43))),'Data Summary'!CA49="Yes"),OFFSET('Water Data'!$F$9,0,10*ROW('Water Data'!F43)),NA())</f>
        <v>#N/A</v>
      </c>
      <c r="M49" s="500" t="e">
        <f ca="1">+IF(AND(ISNUMBER(OFFSET('Water Data'!$G$4,0,10*ROW('Water Data'!G43))),'Data Summary'!CB49="Yes"),100-OFFSET('Water Data'!$G$4,0,10*ROW('Water Data'!G43)),NA())</f>
        <v>#N/A</v>
      </c>
      <c r="N49" s="500" t="e">
        <f ca="1">+IF(AND(ISNUMBER(OFFSET('Water Data'!$G$6,0,10*ROW('Water Data'!G43))),'Data Summary'!CC49="Yes"),OFFSET('Water Data'!$G$6,0,10*ROW('Water Data'!G43)),NA())</f>
        <v>#N/A</v>
      </c>
      <c r="O49" s="500" t="e">
        <f ca="1">+IF(AND(ISNUMBER(OFFSET('Water Data'!$G$9,0,10*ROW('Water Data'!G43))),'Data Summary'!CD49="Yes"),OFFSET('Water Data'!$G$9,0,10*ROW('Water Data'!G43)),NA())</f>
        <v>#N/A</v>
      </c>
      <c r="P49" s="500" t="e">
        <f ca="1">+IF(AND(ISNUMBER(OFFSET('Water Data'!$H$4,0,10*ROW('Water Data'!H43))),'Data Summary'!CE49="Yes"),100-OFFSET('Water Data'!$H$4,0,10*ROW('Water Data'!H43)),NA())</f>
        <v>#N/A</v>
      </c>
      <c r="Q49" s="500" t="e">
        <f ca="1">+IF(AND(ISNUMBER(OFFSET('Water Data'!$H$6,0,10*ROW('Water Data'!H43))),'Data Summary'!CF49="Yes"),OFFSET('Water Data'!$H$6,0,10*ROW('Water Data'!H43)),NA())</f>
        <v>#N/A</v>
      </c>
      <c r="R49" s="500" t="e">
        <f ca="1">+IF(AND(ISNUMBER(OFFSET('Water Data'!$H$9,0,10*ROW('Water Data'!H43))),'Data Summary'!CG49="Yes"),OFFSET('Water Data'!$H$9,0,10*ROW('Water Data'!H43)),NA())</f>
        <v>#N/A</v>
      </c>
      <c r="S49" s="500" t="e">
        <f ca="1">+IF(AND(ISNUMBER(OFFSET('Water Data'!$I$4,0,10*ROW('Water Data'!I43))),'Data Summary'!CH49="Yes"),100-OFFSET('Water Data'!$I$4,0,10*ROW('Water Data'!I43)),NA())</f>
        <v>#N/A</v>
      </c>
      <c r="T49" s="500" t="e">
        <f ca="1">+IF(AND(ISNUMBER(OFFSET('Water Data'!$I$6,0,10*ROW('Water Data'!I43))),'Data Summary'!CI49="Yes"),OFFSET('Water Data'!$I$6,0,10*ROW('Water Data'!I43)),NA())</f>
        <v>#N/A</v>
      </c>
      <c r="U49" s="500" t="e">
        <f ca="1">+IF(AND(ISNUMBER(OFFSET('Water Data'!$I$9,0,10*ROW('Water Data'!I43))),'Data Summary'!CJ49="Yes"),OFFSET('Water Data'!$I$9,0,10*ROW('Water Data'!I43)),NA())</f>
        <v>#N/A</v>
      </c>
      <c r="V49" s="501" t="e">
        <f ca="1">+IF(AND(ISNUMBER(OFFSET('Sanitation Data'!$D$4,0,10*ROW('Sanitation Data'!D43))),'Data Summary'!CK49="Yes"),100-OFFSET('Sanitation Data'!$D$4,0,10*ROW('Sanitation Data'!D43)),NA())</f>
        <v>#N/A</v>
      </c>
      <c r="W49" s="501" t="e">
        <f ca="1">+IF(AND(ISNUMBER(OFFSET('Sanitation Data'!$D$6,0,10*ROW('Sanitation Data'!D43))),'Data Summary'!CL49="Yes"),OFFSET('Sanitation Data'!$D$6,0,10*ROW('Sanitation Data'!D43)),NA())</f>
        <v>#N/A</v>
      </c>
      <c r="X49" s="501" t="e">
        <f ca="1">+IF(AND(ISNUMBER(OFFSET('Sanitation Data'!$D$10,0,10*ROW('Sanitation Data'!D43))),'Data Summary'!CM49="Yes"),OFFSET('Sanitation Data'!$D$10,0,10*ROW('Sanitation Data'!D43)),NA())</f>
        <v>#N/A</v>
      </c>
      <c r="Y49" s="501" t="e">
        <f ca="1">+IF(AND(ISNUMBER(OFFSET('Sanitation Data'!$D$11,0,10*ROW('Sanitation Data'!D43))),'Data Summary'!CN49="Yes"),OFFSET('Sanitation Data'!$D$11,0,10*ROW('Sanitation Data'!D43)),NA())</f>
        <v>#N/A</v>
      </c>
      <c r="Z49" s="501" t="e">
        <f ca="1">+IF(AND(ISNUMBER(OFFSET('Sanitation Data'!$D$12,0,10*ROW('Sanitation Data'!D43))),'Data Summary'!CO49="Yes"),OFFSET('Sanitation Data'!$D$12,0,10*ROW('Sanitation Data'!D43)),NA())</f>
        <v>#N/A</v>
      </c>
      <c r="AA49" s="501" t="e">
        <f ca="1">+IF(AND(ISNUMBER(OFFSET('Sanitation Data'!$E$4,0,10*ROW('Sanitation Data'!E43))),'Data Summary'!CP49="Yes"),100-OFFSET('Sanitation Data'!$E$4,0,10*ROW('Sanitation Data'!E43)),NA())</f>
        <v>#N/A</v>
      </c>
      <c r="AB49" s="501" t="e">
        <f ca="1">+IF(AND(ISNUMBER(OFFSET('Sanitation Data'!$E$6,0,10*ROW('Sanitation Data'!E43))),'Data Summary'!CQ49="Yes"),OFFSET('Sanitation Data'!$E$6,0,10*ROW('Sanitation Data'!E43)),NA())</f>
        <v>#N/A</v>
      </c>
      <c r="AC49" s="501" t="e">
        <f ca="1">+IF(AND(ISNUMBER(OFFSET('Sanitation Data'!$E$10,0,10*ROW('Sanitation Data'!E43))),'Data Summary'!CR49="Yes"),OFFSET('Sanitation Data'!$E$10,0,10*ROW('Sanitation Data'!E43)),NA())</f>
        <v>#N/A</v>
      </c>
      <c r="AD49" s="501" t="e">
        <f ca="1">+IF(AND(ISNUMBER(OFFSET('Sanitation Data'!$E$11,0,10*ROW('Sanitation Data'!E43))),'Data Summary'!CS49="Yes"),OFFSET('Sanitation Data'!$E$11,0,10*ROW('Sanitation Data'!E43)),NA())</f>
        <v>#N/A</v>
      </c>
      <c r="AE49" s="501" t="e">
        <f ca="1">+IF(AND(ISNUMBER(OFFSET('Sanitation Data'!$E$12,0,10*ROW('Sanitation Data'!E43))),'Data Summary'!CT49="Yes"),OFFSET('Sanitation Data'!$E$12,0,10*ROW('Sanitation Data'!E43)),NA())</f>
        <v>#N/A</v>
      </c>
      <c r="AF49" s="501" t="e">
        <f ca="1">+IF(AND(ISNUMBER(OFFSET('Sanitation Data'!$F$4,0,10*ROW('Sanitation Data'!F43))),'Data Summary'!CU49="Yes"),100-OFFSET('Sanitation Data'!$F$4,0,10*ROW('Sanitation Data'!F43)),NA())</f>
        <v>#N/A</v>
      </c>
      <c r="AG49" s="501" t="e">
        <f ca="1">+IF(AND(ISNUMBER(OFFSET('Sanitation Data'!$F$6,0,10*ROW('Sanitation Data'!F43))),'Data Summary'!CV49="Yes"),OFFSET('Sanitation Data'!$F$6,0,10*ROW('Sanitation Data'!F43)),NA())</f>
        <v>#N/A</v>
      </c>
      <c r="AH49" s="501" t="e">
        <f ca="1">+IF(AND(ISNUMBER(OFFSET('Sanitation Data'!$F$10,0,10*ROW('Sanitation Data'!F43))),'Data Summary'!CW49="Yes"),OFFSET('Sanitation Data'!$F$10,0,10*ROW('Sanitation Data'!F43)),NA())</f>
        <v>#N/A</v>
      </c>
      <c r="AI49" s="501" t="e">
        <f ca="1">+IF(AND(ISNUMBER(OFFSET('Sanitation Data'!$F$11,0,10*ROW('Sanitation Data'!F43))),'Data Summary'!CX49="Yes"),OFFSET('Sanitation Data'!$F$11,0,10*ROW('Sanitation Data'!F43)),NA())</f>
        <v>#N/A</v>
      </c>
      <c r="AJ49" s="501" t="e">
        <f ca="1">+IF(AND(ISNUMBER(OFFSET('Sanitation Data'!$F$12,0,10*ROW('Sanitation Data'!F43))),'Data Summary'!CY49="Yes"),OFFSET('Sanitation Data'!$F$12,0,10*ROW('Sanitation Data'!F43)),NA())</f>
        <v>#N/A</v>
      </c>
      <c r="AK49" s="501" t="e">
        <f ca="1">+IF(AND(ISNUMBER(OFFSET('Sanitation Data'!$G$4,0,10*ROW('Sanitation Data'!G43))),'Data Summary'!CZ49="Yes"),100-OFFSET('Sanitation Data'!$G$4,0,10*ROW('Sanitation Data'!G43)),NA())</f>
        <v>#N/A</v>
      </c>
      <c r="AL49" s="501" t="e">
        <f ca="1">+IF(AND(ISNUMBER(OFFSET('Sanitation Data'!$G$6,0,10*ROW('Sanitation Data'!G43))),'Data Summary'!DA49="Yes"),OFFSET('Sanitation Data'!$G$6,0,10*ROW('Sanitation Data'!G43)),NA())</f>
        <v>#N/A</v>
      </c>
      <c r="AM49" s="501" t="e">
        <f ca="1">+IF(AND(ISNUMBER(OFFSET('Sanitation Data'!$G$10,0,10*ROW('Sanitation Data'!G43))),'Data Summary'!DB49="Yes"),OFFSET('Sanitation Data'!$G$10,0,10*ROW('Sanitation Data'!G43)),NA())</f>
        <v>#N/A</v>
      </c>
      <c r="AN49" s="501" t="e">
        <f ca="1">+IF(AND(ISNUMBER(OFFSET('Sanitation Data'!$G$11,0,10*ROW('Sanitation Data'!G43))),'Data Summary'!DC49="Yes"),OFFSET('Sanitation Data'!$G$11,0,10*ROW('Sanitation Data'!G43)),NA())</f>
        <v>#N/A</v>
      </c>
      <c r="AO49" s="501" t="e">
        <f ca="1">+IF(AND(ISNUMBER(OFFSET('Sanitation Data'!$G$12,0,10*ROW('Sanitation Data'!G43))),'Data Summary'!DD49="Yes"),OFFSET('Sanitation Data'!$G$12,0,10*ROW('Sanitation Data'!G43)),NA())</f>
        <v>#N/A</v>
      </c>
      <c r="AP49" s="501" t="e">
        <f ca="1">+IF(AND(ISNUMBER(OFFSET('Sanitation Data'!$H$4,0,10*ROW('Sanitation Data'!H43))),'Data Summary'!DE49="Yes"),100-OFFSET('Sanitation Data'!$H$4,0,10*ROW('Sanitation Data'!H43)),NA())</f>
        <v>#N/A</v>
      </c>
      <c r="AQ49" s="501" t="e">
        <f ca="1">+IF(AND(ISNUMBER(OFFSET('Sanitation Data'!$H$6,0,10*ROW('Sanitation Data'!H43))),'Data Summary'!DF49="Yes"),OFFSET('Sanitation Data'!$H$6,0,10*ROW('Sanitation Data'!H43)),NA())</f>
        <v>#N/A</v>
      </c>
      <c r="AR49" s="501" t="e">
        <f ca="1">+IF(AND(ISNUMBER(OFFSET('Sanitation Data'!$H$10,0,10*ROW('Sanitation Data'!H43))),'Data Summary'!DG49="Yes"),OFFSET('Sanitation Data'!$H$10,0,10*ROW('Sanitation Data'!H43)),NA())</f>
        <v>#N/A</v>
      </c>
      <c r="AS49" s="501" t="e">
        <f ca="1">+IF(AND(ISNUMBER(OFFSET('Sanitation Data'!$H$11,0,10*ROW('Sanitation Data'!H43))),'Data Summary'!DH49="Yes"),OFFSET('Sanitation Data'!$H$11,0,10*ROW('Sanitation Data'!H43)),NA())</f>
        <v>#N/A</v>
      </c>
      <c r="AT49" s="501" t="e">
        <f ca="1">+IF(AND(ISNUMBER(OFFSET('Sanitation Data'!$H$12,0,10*ROW('Sanitation Data'!H43))),'Data Summary'!DI49="Yes"),OFFSET('Sanitation Data'!$H$12,0,10*ROW('Sanitation Data'!H43)),NA())</f>
        <v>#N/A</v>
      </c>
      <c r="AU49" s="501" t="e">
        <f ca="1">+IF(AND(ISNUMBER(OFFSET('Sanitation Data'!$I$4,0,10*ROW('Sanitation Data'!I43))),'Data Summary'!DJ49="Yes"),100-OFFSET('Sanitation Data'!$I$4,0,10*ROW('Sanitation Data'!I43)),NA())</f>
        <v>#N/A</v>
      </c>
      <c r="AV49" s="501" t="e">
        <f ca="1">+IF(AND(ISNUMBER(OFFSET('Sanitation Data'!$I$6,0,10*ROW('Sanitation Data'!I43))),'Data Summary'!DK49="Yes"),OFFSET('Sanitation Data'!$I$6,0,10*ROW('Sanitation Data'!I43)),NA())</f>
        <v>#N/A</v>
      </c>
      <c r="AW49" s="501" t="e">
        <f ca="1">+IF(AND(ISNUMBER(OFFSET('Sanitation Data'!$I$10,0,10*ROW('Sanitation Data'!I43))),'Data Summary'!DL49="Yes"),OFFSET('Sanitation Data'!$I$10,0,10*ROW('Sanitation Data'!I43)),NA())</f>
        <v>#N/A</v>
      </c>
      <c r="AX49" s="501" t="e">
        <f ca="1">+IF(AND(ISNUMBER(OFFSET('Sanitation Data'!$I$11,0,10*ROW('Sanitation Data'!I43))),'Data Summary'!DM49="Yes"),OFFSET('Sanitation Data'!$I$11,0,10*ROW('Sanitation Data'!I43)),NA())</f>
        <v>#N/A</v>
      </c>
      <c r="AY49" s="501" t="e">
        <f ca="1">+IF(AND(ISNUMBER(OFFSET('Sanitation Data'!$I$12,0,10*ROW('Sanitation Data'!I43))),'Data Summary'!DN49="Yes"),OFFSET('Sanitation Data'!$I$12,0,10*ROW('Sanitation Data'!I43)),NA())</f>
        <v>#N/A</v>
      </c>
      <c r="AZ49" s="502" t="e">
        <f ca="1">+IF(AND(ISNUMBER(OFFSET('Hygiene Data'!$D$5,0,10*ROW('Hygiene Data'!D43))),'Data Summary'!DO49="Yes"),OFFSET('Hygiene Data'!$D$5,0,10*ROW('Hygiene Data'!D43)),NA())</f>
        <v>#N/A</v>
      </c>
      <c r="BA49" s="502" t="e">
        <f ca="1">+IF(AND(ISNUMBER(OFFSET('Hygiene Data'!$D$7,0,10*ROW('Hygiene Data'!D43))),'Data Summary'!DP49="Yes"),OFFSET('Hygiene Data'!$D$7,0,10*ROW('Hygiene Data'!D43)),NA())</f>
        <v>#N/A</v>
      </c>
      <c r="BB49" s="502" t="e">
        <f ca="1">+IF(AND(ISNUMBER(OFFSET('Hygiene Data'!$D$9,0,10*ROW('Hygiene Data'!D43))),'Data Summary'!DQ49="Yes"),OFFSET('Hygiene Data'!$D$9,0,10*ROW('Hygiene Data'!D43)),NA())</f>
        <v>#N/A</v>
      </c>
      <c r="BC49" s="502" t="e">
        <f ca="1">+IF(AND(ISNUMBER(OFFSET('Hygiene Data'!$E$5,0,10*ROW('Hygiene Data'!E43))),'Data Summary'!DR49="Yes"),OFFSET('Hygiene Data'!$E$5,0,10*ROW('Hygiene Data'!E43)),NA())</f>
        <v>#N/A</v>
      </c>
      <c r="BD49" s="502" t="e">
        <f ca="1">+IF(AND(ISNUMBER(OFFSET('Hygiene Data'!$E$7,0,10*ROW('Hygiene Data'!E43))),'Data Summary'!DS49="Yes"),OFFSET('Hygiene Data'!$E$7,0,10*ROW('Hygiene Data'!E43)),NA())</f>
        <v>#N/A</v>
      </c>
      <c r="BE49" s="502" t="e">
        <f ca="1">+IF(AND(ISNUMBER(OFFSET('Hygiene Data'!$E$9,0,10*ROW('Hygiene Data'!E43))),'Data Summary'!DT49="Yes"),OFFSET('Hygiene Data'!$E$9,0,10*ROW('Hygiene Data'!E43)),NA())</f>
        <v>#N/A</v>
      </c>
      <c r="BF49" s="502" t="e">
        <f ca="1">+IF(AND(ISNUMBER(OFFSET('Hygiene Data'!$F$5,0,10*ROW('Hygiene Data'!F43))),'Data Summary'!DU49="Yes"),OFFSET('Hygiene Data'!$F$5,0,10*ROW('Hygiene Data'!F43)),NA())</f>
        <v>#N/A</v>
      </c>
      <c r="BG49" s="502" t="e">
        <f ca="1">+IF(AND(ISNUMBER(OFFSET('Hygiene Data'!$F$7,0,10*ROW('Hygiene Data'!F43))),'Data Summary'!DV49="Yes"),OFFSET('Hygiene Data'!$F$7,0,10*ROW('Hygiene Data'!F43)),NA())</f>
        <v>#N/A</v>
      </c>
      <c r="BH49" s="502" t="e">
        <f ca="1">+IF(AND(ISNUMBER(OFFSET('Hygiene Data'!$F$9,0,10*ROW('Hygiene Data'!F43))),'Data Summary'!DW49="Yes"),OFFSET('Hygiene Data'!$F$9,0,10*ROW('Hygiene Data'!F43)),NA())</f>
        <v>#N/A</v>
      </c>
      <c r="BI49" s="502" t="e">
        <f ca="1">+IF(AND(ISNUMBER(OFFSET('Hygiene Data'!$G$5,0,10*ROW('Hygiene Data'!G43))),'Data Summary'!DX49="Yes"),OFFSET('Hygiene Data'!$G$5,0,10*ROW('Hygiene Data'!G43)),NA())</f>
        <v>#N/A</v>
      </c>
      <c r="BJ49" s="502" t="e">
        <f ca="1">+IF(AND(ISNUMBER(OFFSET('Hygiene Data'!$G$7,0,10*ROW('Hygiene Data'!G43))),'Data Summary'!DY49="Yes"),OFFSET('Hygiene Data'!$G$7,0,10*ROW('Hygiene Data'!G43)),NA())</f>
        <v>#N/A</v>
      </c>
      <c r="BK49" s="502" t="e">
        <f ca="1">+IF(AND(ISNUMBER(OFFSET('Hygiene Data'!$G$9,0,10*ROW('Hygiene Data'!G43))),'Data Summary'!DZ49="Yes"),OFFSET('Hygiene Data'!$G$9,0,10*ROW('Hygiene Data'!G43)),NA())</f>
        <v>#N/A</v>
      </c>
      <c r="BL49" s="502" t="e">
        <f ca="1">+IF(AND(ISNUMBER(OFFSET('Hygiene Data'!$H$5,0,10*ROW('Hygiene Data'!H43))),'Data Summary'!EA49="Yes"),OFFSET('Hygiene Data'!$H$5,0,10*ROW('Hygiene Data'!H43)),NA())</f>
        <v>#N/A</v>
      </c>
      <c r="BM49" s="502" t="e">
        <f ca="1">+IF(AND(ISNUMBER(OFFSET('Hygiene Data'!$H$7,0,10*ROW('Hygiene Data'!H43))),'Data Summary'!EB49="Yes"),OFFSET('Hygiene Data'!$H$7,0,10*ROW('Hygiene Data'!H43)),NA())</f>
        <v>#N/A</v>
      </c>
      <c r="BN49" s="502" t="e">
        <f ca="1">+IF(AND(ISNUMBER(OFFSET('Hygiene Data'!$H$9,0,10*ROW('Hygiene Data'!H43))),'Data Summary'!EC49="Yes"),OFFSET('Hygiene Data'!$H$9,0,10*ROW('Hygiene Data'!H43)),NA())</f>
        <v>#N/A</v>
      </c>
      <c r="BO49" s="502" t="e">
        <f ca="1">+IF(AND(ISNUMBER(OFFSET('Hygiene Data'!$I$5,0,10*ROW('Hygiene Data'!I43))),'Data Summary'!ED49="Yes"),OFFSET('Hygiene Data'!$I$5,0,10*ROW('Hygiene Data'!I43)),NA())</f>
        <v>#N/A</v>
      </c>
      <c r="BP49" s="502" t="e">
        <f ca="1">+IF(AND(ISNUMBER(OFFSET('Hygiene Data'!$I$7,0,10*ROW('Hygiene Data'!I43))),'Data Summary'!EE49="Yes"),OFFSET('Hygiene Data'!$I$7,0,10*ROW('Hygiene Data'!I43)),NA())</f>
        <v>#N/A</v>
      </c>
      <c r="BQ49" s="502" t="e">
        <f ca="1">+IF(AND(ISNUMBER(OFFSET('Hygiene Data'!$I$9,0,10*ROW('Hygiene Data'!I43))),'Data Summary'!EF49="Yes"),OFFSET('Hygiene Data'!$I$9,0,10*ROW('Hygiene Data'!I43)),NA())</f>
        <v>#N/A</v>
      </c>
    </row>
    <row r="50" spans="1:69" x14ac:dyDescent="0.25">
      <c r="A50" s="498" t="e">
        <f ca="1">+RIGHT('Data Summary'!A50,LEN('Data Summary'!A50)-9)</f>
        <v>#VALUE!</v>
      </c>
      <c r="B50" s="472" t="str">
        <f ca="1">+IF(ISTEXT('Data Summary'!B50),'Data Summary'!B50,"")</f>
        <v/>
      </c>
      <c r="C50" s="499" t="e">
        <f ca="1">+VALUE('Data Summary'!C50)</f>
        <v>#VALUE!</v>
      </c>
      <c r="D50" s="500" t="e">
        <f ca="1">+IF(AND(ISNUMBER(OFFSET('Water Data'!$D$4,0,10*ROW('Water Data'!D44))),'Data Summary'!BS50="Yes"),100-OFFSET('Water Data'!$D$4,0,10*ROW('Water Data'!D44)),NA())</f>
        <v>#N/A</v>
      </c>
      <c r="E50" s="500" t="e">
        <f ca="1">+IF(AND(ISNUMBER(OFFSET('Water Data'!$D$6,0,10*ROW('Water Data'!D44))),'Data Summary'!BT50="Yes"),OFFSET('Water Data'!$D$6,0,10*ROW('Water Data'!D44)),NA())</f>
        <v>#N/A</v>
      </c>
      <c r="F50" s="500" t="e">
        <f ca="1">+IF(AND(ISNUMBER(OFFSET('Water Data'!$D$9,0,10*ROW('Water Data'!D44))),'Data Summary'!BU50="Yes"),OFFSET('Water Data'!$D$9,0,10*ROW('Water Data'!D44)),NA())</f>
        <v>#N/A</v>
      </c>
      <c r="G50" s="500" t="e">
        <f ca="1">+IF(AND(ISNUMBER(OFFSET('Water Data'!$E$4,0,10*ROW('Water Data'!E44))),'Data Summary'!BV50="Yes"),100-OFFSET('Water Data'!$E$4,0,10*ROW('Water Data'!E44)),NA())</f>
        <v>#N/A</v>
      </c>
      <c r="H50" s="500" t="e">
        <f ca="1">+IF(AND(ISNUMBER(OFFSET('Water Data'!$E$6,0,10*ROW('Water Data'!E44))),'Data Summary'!BW50="Yes"),OFFSET('Water Data'!$E$6,0,10*ROW('Water Data'!E44)),NA())</f>
        <v>#N/A</v>
      </c>
      <c r="I50" s="500" t="e">
        <f ca="1">+IF(AND(ISNUMBER(OFFSET('Water Data'!$E$9,0,10*ROW('Water Data'!E44))),'Data Summary'!BX50="Yes"),OFFSET('Water Data'!$E$9,0,10*ROW('Water Data'!E44)),NA())</f>
        <v>#N/A</v>
      </c>
      <c r="J50" s="500" t="e">
        <f ca="1">+IF(AND(ISNUMBER(OFFSET('Water Data'!$F$4,0,10*ROW('Water Data'!F44))),'Data Summary'!BY50="Yes"),100-OFFSET('Water Data'!$F$4,0,10*ROW('Water Data'!F44)),NA())</f>
        <v>#N/A</v>
      </c>
      <c r="K50" s="500" t="e">
        <f ca="1">+IF(AND(ISNUMBER(OFFSET('Water Data'!$F$6,0,10*ROW('Water Data'!F44))),'Data Summary'!BZ50="Yes"),OFFSET('Water Data'!$F$6,0,10*ROW('Water Data'!F44)),NA())</f>
        <v>#N/A</v>
      </c>
      <c r="L50" s="500" t="e">
        <f ca="1">+IF(AND(ISNUMBER(OFFSET('Water Data'!$F$9,0,10*ROW('Water Data'!F44))),'Data Summary'!CA50="Yes"),OFFSET('Water Data'!$F$9,0,10*ROW('Water Data'!F44)),NA())</f>
        <v>#N/A</v>
      </c>
      <c r="M50" s="500" t="e">
        <f ca="1">+IF(AND(ISNUMBER(OFFSET('Water Data'!$G$4,0,10*ROW('Water Data'!G44))),'Data Summary'!CB50="Yes"),100-OFFSET('Water Data'!$G$4,0,10*ROW('Water Data'!G44)),NA())</f>
        <v>#N/A</v>
      </c>
      <c r="N50" s="500" t="e">
        <f ca="1">+IF(AND(ISNUMBER(OFFSET('Water Data'!$G$6,0,10*ROW('Water Data'!G44))),'Data Summary'!CC50="Yes"),OFFSET('Water Data'!$G$6,0,10*ROW('Water Data'!G44)),NA())</f>
        <v>#N/A</v>
      </c>
      <c r="O50" s="500" t="e">
        <f ca="1">+IF(AND(ISNUMBER(OFFSET('Water Data'!$G$9,0,10*ROW('Water Data'!G44))),'Data Summary'!CD50="Yes"),OFFSET('Water Data'!$G$9,0,10*ROW('Water Data'!G44)),NA())</f>
        <v>#N/A</v>
      </c>
      <c r="P50" s="500" t="e">
        <f ca="1">+IF(AND(ISNUMBER(OFFSET('Water Data'!$H$4,0,10*ROW('Water Data'!H44))),'Data Summary'!CE50="Yes"),100-OFFSET('Water Data'!$H$4,0,10*ROW('Water Data'!H44)),NA())</f>
        <v>#N/A</v>
      </c>
      <c r="Q50" s="500" t="e">
        <f ca="1">+IF(AND(ISNUMBER(OFFSET('Water Data'!$H$6,0,10*ROW('Water Data'!H44))),'Data Summary'!CF50="Yes"),OFFSET('Water Data'!$H$6,0,10*ROW('Water Data'!H44)),NA())</f>
        <v>#N/A</v>
      </c>
      <c r="R50" s="500" t="e">
        <f ca="1">+IF(AND(ISNUMBER(OFFSET('Water Data'!$H$9,0,10*ROW('Water Data'!H44))),'Data Summary'!CG50="Yes"),OFFSET('Water Data'!$H$9,0,10*ROW('Water Data'!H44)),NA())</f>
        <v>#N/A</v>
      </c>
      <c r="S50" s="500" t="e">
        <f ca="1">+IF(AND(ISNUMBER(OFFSET('Water Data'!$I$4,0,10*ROW('Water Data'!I44))),'Data Summary'!CH50="Yes"),100-OFFSET('Water Data'!$I$4,0,10*ROW('Water Data'!I44)),NA())</f>
        <v>#N/A</v>
      </c>
      <c r="T50" s="500" t="e">
        <f ca="1">+IF(AND(ISNUMBER(OFFSET('Water Data'!$I$6,0,10*ROW('Water Data'!I44))),'Data Summary'!CI50="Yes"),OFFSET('Water Data'!$I$6,0,10*ROW('Water Data'!I44)),NA())</f>
        <v>#N/A</v>
      </c>
      <c r="U50" s="500" t="e">
        <f ca="1">+IF(AND(ISNUMBER(OFFSET('Water Data'!$I$9,0,10*ROW('Water Data'!I44))),'Data Summary'!CJ50="Yes"),OFFSET('Water Data'!$I$9,0,10*ROW('Water Data'!I44)),NA())</f>
        <v>#N/A</v>
      </c>
      <c r="V50" s="501" t="e">
        <f ca="1">+IF(AND(ISNUMBER(OFFSET('Sanitation Data'!$D$4,0,10*ROW('Sanitation Data'!D44))),'Data Summary'!CK50="Yes"),100-OFFSET('Sanitation Data'!$D$4,0,10*ROW('Sanitation Data'!D44)),NA())</f>
        <v>#N/A</v>
      </c>
      <c r="W50" s="501" t="e">
        <f ca="1">+IF(AND(ISNUMBER(OFFSET('Sanitation Data'!$D$6,0,10*ROW('Sanitation Data'!D44))),'Data Summary'!CL50="Yes"),OFFSET('Sanitation Data'!$D$6,0,10*ROW('Sanitation Data'!D44)),NA())</f>
        <v>#N/A</v>
      </c>
      <c r="X50" s="501" t="e">
        <f ca="1">+IF(AND(ISNUMBER(OFFSET('Sanitation Data'!$D$10,0,10*ROW('Sanitation Data'!D44))),'Data Summary'!CM50="Yes"),OFFSET('Sanitation Data'!$D$10,0,10*ROW('Sanitation Data'!D44)),NA())</f>
        <v>#N/A</v>
      </c>
      <c r="Y50" s="501" t="e">
        <f ca="1">+IF(AND(ISNUMBER(OFFSET('Sanitation Data'!$D$11,0,10*ROW('Sanitation Data'!D44))),'Data Summary'!CN50="Yes"),OFFSET('Sanitation Data'!$D$11,0,10*ROW('Sanitation Data'!D44)),NA())</f>
        <v>#N/A</v>
      </c>
      <c r="Z50" s="501" t="e">
        <f ca="1">+IF(AND(ISNUMBER(OFFSET('Sanitation Data'!$D$12,0,10*ROW('Sanitation Data'!D44))),'Data Summary'!CO50="Yes"),OFFSET('Sanitation Data'!$D$12,0,10*ROW('Sanitation Data'!D44)),NA())</f>
        <v>#N/A</v>
      </c>
      <c r="AA50" s="501" t="e">
        <f ca="1">+IF(AND(ISNUMBER(OFFSET('Sanitation Data'!$E$4,0,10*ROW('Sanitation Data'!E44))),'Data Summary'!CP50="Yes"),100-OFFSET('Sanitation Data'!$E$4,0,10*ROW('Sanitation Data'!E44)),NA())</f>
        <v>#N/A</v>
      </c>
      <c r="AB50" s="501" t="e">
        <f ca="1">+IF(AND(ISNUMBER(OFFSET('Sanitation Data'!$E$6,0,10*ROW('Sanitation Data'!E44))),'Data Summary'!CQ50="Yes"),OFFSET('Sanitation Data'!$E$6,0,10*ROW('Sanitation Data'!E44)),NA())</f>
        <v>#N/A</v>
      </c>
      <c r="AC50" s="501" t="e">
        <f ca="1">+IF(AND(ISNUMBER(OFFSET('Sanitation Data'!$E$10,0,10*ROW('Sanitation Data'!E44))),'Data Summary'!CR50="Yes"),OFFSET('Sanitation Data'!$E$10,0,10*ROW('Sanitation Data'!E44)),NA())</f>
        <v>#N/A</v>
      </c>
      <c r="AD50" s="501" t="e">
        <f ca="1">+IF(AND(ISNUMBER(OFFSET('Sanitation Data'!$E$11,0,10*ROW('Sanitation Data'!E44))),'Data Summary'!CS50="Yes"),OFFSET('Sanitation Data'!$E$11,0,10*ROW('Sanitation Data'!E44)),NA())</f>
        <v>#N/A</v>
      </c>
      <c r="AE50" s="501" t="e">
        <f ca="1">+IF(AND(ISNUMBER(OFFSET('Sanitation Data'!$E$12,0,10*ROW('Sanitation Data'!E44))),'Data Summary'!CT50="Yes"),OFFSET('Sanitation Data'!$E$12,0,10*ROW('Sanitation Data'!E44)),NA())</f>
        <v>#N/A</v>
      </c>
      <c r="AF50" s="501" t="e">
        <f ca="1">+IF(AND(ISNUMBER(OFFSET('Sanitation Data'!$F$4,0,10*ROW('Sanitation Data'!F44))),'Data Summary'!CU50="Yes"),100-OFFSET('Sanitation Data'!$F$4,0,10*ROW('Sanitation Data'!F44)),NA())</f>
        <v>#N/A</v>
      </c>
      <c r="AG50" s="501" t="e">
        <f ca="1">+IF(AND(ISNUMBER(OFFSET('Sanitation Data'!$F$6,0,10*ROW('Sanitation Data'!F44))),'Data Summary'!CV50="Yes"),OFFSET('Sanitation Data'!$F$6,0,10*ROW('Sanitation Data'!F44)),NA())</f>
        <v>#N/A</v>
      </c>
      <c r="AH50" s="501" t="e">
        <f ca="1">+IF(AND(ISNUMBER(OFFSET('Sanitation Data'!$F$10,0,10*ROW('Sanitation Data'!F44))),'Data Summary'!CW50="Yes"),OFFSET('Sanitation Data'!$F$10,0,10*ROW('Sanitation Data'!F44)),NA())</f>
        <v>#N/A</v>
      </c>
      <c r="AI50" s="501" t="e">
        <f ca="1">+IF(AND(ISNUMBER(OFFSET('Sanitation Data'!$F$11,0,10*ROW('Sanitation Data'!F44))),'Data Summary'!CX50="Yes"),OFFSET('Sanitation Data'!$F$11,0,10*ROW('Sanitation Data'!F44)),NA())</f>
        <v>#N/A</v>
      </c>
      <c r="AJ50" s="501" t="e">
        <f ca="1">+IF(AND(ISNUMBER(OFFSET('Sanitation Data'!$F$12,0,10*ROW('Sanitation Data'!F44))),'Data Summary'!CY50="Yes"),OFFSET('Sanitation Data'!$F$12,0,10*ROW('Sanitation Data'!F44)),NA())</f>
        <v>#N/A</v>
      </c>
      <c r="AK50" s="501" t="e">
        <f ca="1">+IF(AND(ISNUMBER(OFFSET('Sanitation Data'!$G$4,0,10*ROW('Sanitation Data'!G44))),'Data Summary'!CZ50="Yes"),100-OFFSET('Sanitation Data'!$G$4,0,10*ROW('Sanitation Data'!G44)),NA())</f>
        <v>#N/A</v>
      </c>
      <c r="AL50" s="501" t="e">
        <f ca="1">+IF(AND(ISNUMBER(OFFSET('Sanitation Data'!$G$6,0,10*ROW('Sanitation Data'!G44))),'Data Summary'!DA50="Yes"),OFFSET('Sanitation Data'!$G$6,0,10*ROW('Sanitation Data'!G44)),NA())</f>
        <v>#N/A</v>
      </c>
      <c r="AM50" s="501" t="e">
        <f ca="1">+IF(AND(ISNUMBER(OFFSET('Sanitation Data'!$G$10,0,10*ROW('Sanitation Data'!G44))),'Data Summary'!DB50="Yes"),OFFSET('Sanitation Data'!$G$10,0,10*ROW('Sanitation Data'!G44)),NA())</f>
        <v>#N/A</v>
      </c>
      <c r="AN50" s="501" t="e">
        <f ca="1">+IF(AND(ISNUMBER(OFFSET('Sanitation Data'!$G$11,0,10*ROW('Sanitation Data'!G44))),'Data Summary'!DC50="Yes"),OFFSET('Sanitation Data'!$G$11,0,10*ROW('Sanitation Data'!G44)),NA())</f>
        <v>#N/A</v>
      </c>
      <c r="AO50" s="501" t="e">
        <f ca="1">+IF(AND(ISNUMBER(OFFSET('Sanitation Data'!$G$12,0,10*ROW('Sanitation Data'!G44))),'Data Summary'!DD50="Yes"),OFFSET('Sanitation Data'!$G$12,0,10*ROW('Sanitation Data'!G44)),NA())</f>
        <v>#N/A</v>
      </c>
      <c r="AP50" s="501" t="e">
        <f ca="1">+IF(AND(ISNUMBER(OFFSET('Sanitation Data'!$H$4,0,10*ROW('Sanitation Data'!H44))),'Data Summary'!DE50="Yes"),100-OFFSET('Sanitation Data'!$H$4,0,10*ROW('Sanitation Data'!H44)),NA())</f>
        <v>#N/A</v>
      </c>
      <c r="AQ50" s="501" t="e">
        <f ca="1">+IF(AND(ISNUMBER(OFFSET('Sanitation Data'!$H$6,0,10*ROW('Sanitation Data'!H44))),'Data Summary'!DF50="Yes"),OFFSET('Sanitation Data'!$H$6,0,10*ROW('Sanitation Data'!H44)),NA())</f>
        <v>#N/A</v>
      </c>
      <c r="AR50" s="501" t="e">
        <f ca="1">+IF(AND(ISNUMBER(OFFSET('Sanitation Data'!$H$10,0,10*ROW('Sanitation Data'!H44))),'Data Summary'!DG50="Yes"),OFFSET('Sanitation Data'!$H$10,0,10*ROW('Sanitation Data'!H44)),NA())</f>
        <v>#N/A</v>
      </c>
      <c r="AS50" s="501" t="e">
        <f ca="1">+IF(AND(ISNUMBER(OFFSET('Sanitation Data'!$H$11,0,10*ROW('Sanitation Data'!H44))),'Data Summary'!DH50="Yes"),OFFSET('Sanitation Data'!$H$11,0,10*ROW('Sanitation Data'!H44)),NA())</f>
        <v>#N/A</v>
      </c>
      <c r="AT50" s="501" t="e">
        <f ca="1">+IF(AND(ISNUMBER(OFFSET('Sanitation Data'!$H$12,0,10*ROW('Sanitation Data'!H44))),'Data Summary'!DI50="Yes"),OFFSET('Sanitation Data'!$H$12,0,10*ROW('Sanitation Data'!H44)),NA())</f>
        <v>#N/A</v>
      </c>
      <c r="AU50" s="501" t="e">
        <f ca="1">+IF(AND(ISNUMBER(OFFSET('Sanitation Data'!$I$4,0,10*ROW('Sanitation Data'!I44))),'Data Summary'!DJ50="Yes"),100-OFFSET('Sanitation Data'!$I$4,0,10*ROW('Sanitation Data'!I44)),NA())</f>
        <v>#N/A</v>
      </c>
      <c r="AV50" s="501" t="e">
        <f ca="1">+IF(AND(ISNUMBER(OFFSET('Sanitation Data'!$I$6,0,10*ROW('Sanitation Data'!I44))),'Data Summary'!DK50="Yes"),OFFSET('Sanitation Data'!$I$6,0,10*ROW('Sanitation Data'!I44)),NA())</f>
        <v>#N/A</v>
      </c>
      <c r="AW50" s="501" t="e">
        <f ca="1">+IF(AND(ISNUMBER(OFFSET('Sanitation Data'!$I$10,0,10*ROW('Sanitation Data'!I44))),'Data Summary'!DL50="Yes"),OFFSET('Sanitation Data'!$I$10,0,10*ROW('Sanitation Data'!I44)),NA())</f>
        <v>#N/A</v>
      </c>
      <c r="AX50" s="501" t="e">
        <f ca="1">+IF(AND(ISNUMBER(OFFSET('Sanitation Data'!$I$11,0,10*ROW('Sanitation Data'!I44))),'Data Summary'!DM50="Yes"),OFFSET('Sanitation Data'!$I$11,0,10*ROW('Sanitation Data'!I44)),NA())</f>
        <v>#N/A</v>
      </c>
      <c r="AY50" s="501" t="e">
        <f ca="1">+IF(AND(ISNUMBER(OFFSET('Sanitation Data'!$I$12,0,10*ROW('Sanitation Data'!I44))),'Data Summary'!DN50="Yes"),OFFSET('Sanitation Data'!$I$12,0,10*ROW('Sanitation Data'!I44)),NA())</f>
        <v>#N/A</v>
      </c>
      <c r="AZ50" s="502" t="e">
        <f ca="1">+IF(AND(ISNUMBER(OFFSET('Hygiene Data'!$D$5,0,10*ROW('Hygiene Data'!D44))),'Data Summary'!DO50="Yes"),OFFSET('Hygiene Data'!$D$5,0,10*ROW('Hygiene Data'!D44)),NA())</f>
        <v>#N/A</v>
      </c>
      <c r="BA50" s="502" t="e">
        <f ca="1">+IF(AND(ISNUMBER(OFFSET('Hygiene Data'!$D$7,0,10*ROW('Hygiene Data'!D44))),'Data Summary'!DP50="Yes"),OFFSET('Hygiene Data'!$D$7,0,10*ROW('Hygiene Data'!D44)),NA())</f>
        <v>#N/A</v>
      </c>
      <c r="BB50" s="502" t="e">
        <f ca="1">+IF(AND(ISNUMBER(OFFSET('Hygiene Data'!$D$9,0,10*ROW('Hygiene Data'!D44))),'Data Summary'!DQ50="Yes"),OFFSET('Hygiene Data'!$D$9,0,10*ROW('Hygiene Data'!D44)),NA())</f>
        <v>#N/A</v>
      </c>
      <c r="BC50" s="502" t="e">
        <f ca="1">+IF(AND(ISNUMBER(OFFSET('Hygiene Data'!$E$5,0,10*ROW('Hygiene Data'!E44))),'Data Summary'!DR50="Yes"),OFFSET('Hygiene Data'!$E$5,0,10*ROW('Hygiene Data'!E44)),NA())</f>
        <v>#N/A</v>
      </c>
      <c r="BD50" s="502" t="e">
        <f ca="1">+IF(AND(ISNUMBER(OFFSET('Hygiene Data'!$E$7,0,10*ROW('Hygiene Data'!E44))),'Data Summary'!DS50="Yes"),OFFSET('Hygiene Data'!$E$7,0,10*ROW('Hygiene Data'!E44)),NA())</f>
        <v>#N/A</v>
      </c>
      <c r="BE50" s="502" t="e">
        <f ca="1">+IF(AND(ISNUMBER(OFFSET('Hygiene Data'!$E$9,0,10*ROW('Hygiene Data'!E44))),'Data Summary'!DT50="Yes"),OFFSET('Hygiene Data'!$E$9,0,10*ROW('Hygiene Data'!E44)),NA())</f>
        <v>#N/A</v>
      </c>
      <c r="BF50" s="502" t="e">
        <f ca="1">+IF(AND(ISNUMBER(OFFSET('Hygiene Data'!$F$5,0,10*ROW('Hygiene Data'!F44))),'Data Summary'!DU50="Yes"),OFFSET('Hygiene Data'!$F$5,0,10*ROW('Hygiene Data'!F44)),NA())</f>
        <v>#N/A</v>
      </c>
      <c r="BG50" s="502" t="e">
        <f ca="1">+IF(AND(ISNUMBER(OFFSET('Hygiene Data'!$F$7,0,10*ROW('Hygiene Data'!F44))),'Data Summary'!DV50="Yes"),OFFSET('Hygiene Data'!$F$7,0,10*ROW('Hygiene Data'!F44)),NA())</f>
        <v>#N/A</v>
      </c>
      <c r="BH50" s="502" t="e">
        <f ca="1">+IF(AND(ISNUMBER(OFFSET('Hygiene Data'!$F$9,0,10*ROW('Hygiene Data'!F44))),'Data Summary'!DW50="Yes"),OFFSET('Hygiene Data'!$F$9,0,10*ROW('Hygiene Data'!F44)),NA())</f>
        <v>#N/A</v>
      </c>
      <c r="BI50" s="502" t="e">
        <f ca="1">+IF(AND(ISNUMBER(OFFSET('Hygiene Data'!$G$5,0,10*ROW('Hygiene Data'!G44))),'Data Summary'!DX50="Yes"),OFFSET('Hygiene Data'!$G$5,0,10*ROW('Hygiene Data'!G44)),NA())</f>
        <v>#N/A</v>
      </c>
      <c r="BJ50" s="502" t="e">
        <f ca="1">+IF(AND(ISNUMBER(OFFSET('Hygiene Data'!$G$7,0,10*ROW('Hygiene Data'!G44))),'Data Summary'!DY50="Yes"),OFFSET('Hygiene Data'!$G$7,0,10*ROW('Hygiene Data'!G44)),NA())</f>
        <v>#N/A</v>
      </c>
      <c r="BK50" s="502" t="e">
        <f ca="1">+IF(AND(ISNUMBER(OFFSET('Hygiene Data'!$G$9,0,10*ROW('Hygiene Data'!G44))),'Data Summary'!DZ50="Yes"),OFFSET('Hygiene Data'!$G$9,0,10*ROW('Hygiene Data'!G44)),NA())</f>
        <v>#N/A</v>
      </c>
      <c r="BL50" s="502" t="e">
        <f ca="1">+IF(AND(ISNUMBER(OFFSET('Hygiene Data'!$H$5,0,10*ROW('Hygiene Data'!H44))),'Data Summary'!EA50="Yes"),OFFSET('Hygiene Data'!$H$5,0,10*ROW('Hygiene Data'!H44)),NA())</f>
        <v>#N/A</v>
      </c>
      <c r="BM50" s="502" t="e">
        <f ca="1">+IF(AND(ISNUMBER(OFFSET('Hygiene Data'!$H$7,0,10*ROW('Hygiene Data'!H44))),'Data Summary'!EB50="Yes"),OFFSET('Hygiene Data'!$H$7,0,10*ROW('Hygiene Data'!H44)),NA())</f>
        <v>#N/A</v>
      </c>
      <c r="BN50" s="502" t="e">
        <f ca="1">+IF(AND(ISNUMBER(OFFSET('Hygiene Data'!$H$9,0,10*ROW('Hygiene Data'!H44))),'Data Summary'!EC50="Yes"),OFFSET('Hygiene Data'!$H$9,0,10*ROW('Hygiene Data'!H44)),NA())</f>
        <v>#N/A</v>
      </c>
      <c r="BO50" s="502" t="e">
        <f ca="1">+IF(AND(ISNUMBER(OFFSET('Hygiene Data'!$I$5,0,10*ROW('Hygiene Data'!I44))),'Data Summary'!ED50="Yes"),OFFSET('Hygiene Data'!$I$5,0,10*ROW('Hygiene Data'!I44)),NA())</f>
        <v>#N/A</v>
      </c>
      <c r="BP50" s="502" t="e">
        <f ca="1">+IF(AND(ISNUMBER(OFFSET('Hygiene Data'!$I$7,0,10*ROW('Hygiene Data'!I44))),'Data Summary'!EE50="Yes"),OFFSET('Hygiene Data'!$I$7,0,10*ROW('Hygiene Data'!I44)),NA())</f>
        <v>#N/A</v>
      </c>
      <c r="BQ50" s="502" t="e">
        <f ca="1">+IF(AND(ISNUMBER(OFFSET('Hygiene Data'!$I$9,0,10*ROW('Hygiene Data'!I44))),'Data Summary'!EF50="Yes"),OFFSET('Hygiene Data'!$I$9,0,10*ROW('Hygiene Data'!I44)),NA())</f>
        <v>#N/A</v>
      </c>
    </row>
    <row r="51" spans="1:69" x14ac:dyDescent="0.25">
      <c r="A51" s="498" t="e">
        <f ca="1">+RIGHT('Data Summary'!A51,LEN('Data Summary'!A51)-9)</f>
        <v>#VALUE!</v>
      </c>
      <c r="B51" s="472" t="str">
        <f ca="1">+IF(ISTEXT('Data Summary'!B51),'Data Summary'!B51,"")</f>
        <v/>
      </c>
      <c r="C51" s="499" t="e">
        <f ca="1">+VALUE('Data Summary'!C51)</f>
        <v>#VALUE!</v>
      </c>
      <c r="D51" s="500" t="e">
        <f ca="1">+IF(AND(ISNUMBER(OFFSET('Water Data'!$D$4,0,10*ROW('Water Data'!D45))),'Data Summary'!BS51="Yes"),100-OFFSET('Water Data'!$D$4,0,10*ROW('Water Data'!D45)),NA())</f>
        <v>#N/A</v>
      </c>
      <c r="E51" s="500" t="e">
        <f ca="1">+IF(AND(ISNUMBER(OFFSET('Water Data'!$D$6,0,10*ROW('Water Data'!D45))),'Data Summary'!BT51="Yes"),OFFSET('Water Data'!$D$6,0,10*ROW('Water Data'!D45)),NA())</f>
        <v>#N/A</v>
      </c>
      <c r="F51" s="500" t="e">
        <f ca="1">+IF(AND(ISNUMBER(OFFSET('Water Data'!$D$9,0,10*ROW('Water Data'!D45))),'Data Summary'!BU51="Yes"),OFFSET('Water Data'!$D$9,0,10*ROW('Water Data'!D45)),NA())</f>
        <v>#N/A</v>
      </c>
      <c r="G51" s="500" t="e">
        <f ca="1">+IF(AND(ISNUMBER(OFFSET('Water Data'!$E$4,0,10*ROW('Water Data'!E45))),'Data Summary'!BV51="Yes"),100-OFFSET('Water Data'!$E$4,0,10*ROW('Water Data'!E45)),NA())</f>
        <v>#N/A</v>
      </c>
      <c r="H51" s="500" t="e">
        <f ca="1">+IF(AND(ISNUMBER(OFFSET('Water Data'!$E$6,0,10*ROW('Water Data'!E45))),'Data Summary'!BW51="Yes"),OFFSET('Water Data'!$E$6,0,10*ROW('Water Data'!E45)),NA())</f>
        <v>#N/A</v>
      </c>
      <c r="I51" s="500" t="e">
        <f ca="1">+IF(AND(ISNUMBER(OFFSET('Water Data'!$E$9,0,10*ROW('Water Data'!E45))),'Data Summary'!BX51="Yes"),OFFSET('Water Data'!$E$9,0,10*ROW('Water Data'!E45)),NA())</f>
        <v>#N/A</v>
      </c>
      <c r="J51" s="500" t="e">
        <f ca="1">+IF(AND(ISNUMBER(OFFSET('Water Data'!$F$4,0,10*ROW('Water Data'!F45))),'Data Summary'!BY51="Yes"),100-OFFSET('Water Data'!$F$4,0,10*ROW('Water Data'!F45)),NA())</f>
        <v>#N/A</v>
      </c>
      <c r="K51" s="500" t="e">
        <f ca="1">+IF(AND(ISNUMBER(OFFSET('Water Data'!$F$6,0,10*ROW('Water Data'!F45))),'Data Summary'!BZ51="Yes"),OFFSET('Water Data'!$F$6,0,10*ROW('Water Data'!F45)),NA())</f>
        <v>#N/A</v>
      </c>
      <c r="L51" s="500" t="e">
        <f ca="1">+IF(AND(ISNUMBER(OFFSET('Water Data'!$F$9,0,10*ROW('Water Data'!F45))),'Data Summary'!CA51="Yes"),OFFSET('Water Data'!$F$9,0,10*ROW('Water Data'!F45)),NA())</f>
        <v>#N/A</v>
      </c>
      <c r="M51" s="500" t="e">
        <f ca="1">+IF(AND(ISNUMBER(OFFSET('Water Data'!$G$4,0,10*ROW('Water Data'!G45))),'Data Summary'!CB51="Yes"),100-OFFSET('Water Data'!$G$4,0,10*ROW('Water Data'!G45)),NA())</f>
        <v>#N/A</v>
      </c>
      <c r="N51" s="500" t="e">
        <f ca="1">+IF(AND(ISNUMBER(OFFSET('Water Data'!$G$6,0,10*ROW('Water Data'!G45))),'Data Summary'!CC51="Yes"),OFFSET('Water Data'!$G$6,0,10*ROW('Water Data'!G45)),NA())</f>
        <v>#N/A</v>
      </c>
      <c r="O51" s="500" t="e">
        <f ca="1">+IF(AND(ISNUMBER(OFFSET('Water Data'!$G$9,0,10*ROW('Water Data'!G45))),'Data Summary'!CD51="Yes"),OFFSET('Water Data'!$G$9,0,10*ROW('Water Data'!G45)),NA())</f>
        <v>#N/A</v>
      </c>
      <c r="P51" s="500" t="e">
        <f ca="1">+IF(AND(ISNUMBER(OFFSET('Water Data'!$H$4,0,10*ROW('Water Data'!H45))),'Data Summary'!CE51="Yes"),100-OFFSET('Water Data'!$H$4,0,10*ROW('Water Data'!H45)),NA())</f>
        <v>#N/A</v>
      </c>
      <c r="Q51" s="500" t="e">
        <f ca="1">+IF(AND(ISNUMBER(OFFSET('Water Data'!$H$6,0,10*ROW('Water Data'!H45))),'Data Summary'!CF51="Yes"),OFFSET('Water Data'!$H$6,0,10*ROW('Water Data'!H45)),NA())</f>
        <v>#N/A</v>
      </c>
      <c r="R51" s="500" t="e">
        <f ca="1">+IF(AND(ISNUMBER(OFFSET('Water Data'!$H$9,0,10*ROW('Water Data'!H45))),'Data Summary'!CG51="Yes"),OFFSET('Water Data'!$H$9,0,10*ROW('Water Data'!H45)),NA())</f>
        <v>#N/A</v>
      </c>
      <c r="S51" s="500" t="e">
        <f ca="1">+IF(AND(ISNUMBER(OFFSET('Water Data'!$I$4,0,10*ROW('Water Data'!I45))),'Data Summary'!CH51="Yes"),100-OFFSET('Water Data'!$I$4,0,10*ROW('Water Data'!I45)),NA())</f>
        <v>#N/A</v>
      </c>
      <c r="T51" s="500" t="e">
        <f ca="1">+IF(AND(ISNUMBER(OFFSET('Water Data'!$I$6,0,10*ROW('Water Data'!I45))),'Data Summary'!CI51="Yes"),OFFSET('Water Data'!$I$6,0,10*ROW('Water Data'!I45)),NA())</f>
        <v>#N/A</v>
      </c>
      <c r="U51" s="500" t="e">
        <f ca="1">+IF(AND(ISNUMBER(OFFSET('Water Data'!$I$9,0,10*ROW('Water Data'!I45))),'Data Summary'!CJ51="Yes"),OFFSET('Water Data'!$I$9,0,10*ROW('Water Data'!I45)),NA())</f>
        <v>#N/A</v>
      </c>
      <c r="V51" s="501" t="e">
        <f ca="1">+IF(AND(ISNUMBER(OFFSET('Sanitation Data'!$D$4,0,10*ROW('Sanitation Data'!D45))),'Data Summary'!CK51="Yes"),100-OFFSET('Sanitation Data'!$D$4,0,10*ROW('Sanitation Data'!D45)),NA())</f>
        <v>#N/A</v>
      </c>
      <c r="W51" s="501" t="e">
        <f ca="1">+IF(AND(ISNUMBER(OFFSET('Sanitation Data'!$D$6,0,10*ROW('Sanitation Data'!D45))),'Data Summary'!CL51="Yes"),OFFSET('Sanitation Data'!$D$6,0,10*ROW('Sanitation Data'!D45)),NA())</f>
        <v>#N/A</v>
      </c>
      <c r="X51" s="501" t="e">
        <f ca="1">+IF(AND(ISNUMBER(OFFSET('Sanitation Data'!$D$10,0,10*ROW('Sanitation Data'!D45))),'Data Summary'!CM51="Yes"),OFFSET('Sanitation Data'!$D$10,0,10*ROW('Sanitation Data'!D45)),NA())</f>
        <v>#N/A</v>
      </c>
      <c r="Y51" s="501" t="e">
        <f ca="1">+IF(AND(ISNUMBER(OFFSET('Sanitation Data'!$D$11,0,10*ROW('Sanitation Data'!D45))),'Data Summary'!CN51="Yes"),OFFSET('Sanitation Data'!$D$11,0,10*ROW('Sanitation Data'!D45)),NA())</f>
        <v>#N/A</v>
      </c>
      <c r="Z51" s="501" t="e">
        <f ca="1">+IF(AND(ISNUMBER(OFFSET('Sanitation Data'!$D$12,0,10*ROW('Sanitation Data'!D45))),'Data Summary'!CO51="Yes"),OFFSET('Sanitation Data'!$D$12,0,10*ROW('Sanitation Data'!D45)),NA())</f>
        <v>#N/A</v>
      </c>
      <c r="AA51" s="501" t="e">
        <f ca="1">+IF(AND(ISNUMBER(OFFSET('Sanitation Data'!$E$4,0,10*ROW('Sanitation Data'!E45))),'Data Summary'!CP51="Yes"),100-OFFSET('Sanitation Data'!$E$4,0,10*ROW('Sanitation Data'!E45)),NA())</f>
        <v>#N/A</v>
      </c>
      <c r="AB51" s="501" t="e">
        <f ca="1">+IF(AND(ISNUMBER(OFFSET('Sanitation Data'!$E$6,0,10*ROW('Sanitation Data'!E45))),'Data Summary'!CQ51="Yes"),OFFSET('Sanitation Data'!$E$6,0,10*ROW('Sanitation Data'!E45)),NA())</f>
        <v>#N/A</v>
      </c>
      <c r="AC51" s="501" t="e">
        <f ca="1">+IF(AND(ISNUMBER(OFFSET('Sanitation Data'!$E$10,0,10*ROW('Sanitation Data'!E45))),'Data Summary'!CR51="Yes"),OFFSET('Sanitation Data'!$E$10,0,10*ROW('Sanitation Data'!E45)),NA())</f>
        <v>#N/A</v>
      </c>
      <c r="AD51" s="501" t="e">
        <f ca="1">+IF(AND(ISNUMBER(OFFSET('Sanitation Data'!$E$11,0,10*ROW('Sanitation Data'!E45))),'Data Summary'!CS51="Yes"),OFFSET('Sanitation Data'!$E$11,0,10*ROW('Sanitation Data'!E45)),NA())</f>
        <v>#N/A</v>
      </c>
      <c r="AE51" s="501" t="e">
        <f ca="1">+IF(AND(ISNUMBER(OFFSET('Sanitation Data'!$E$12,0,10*ROW('Sanitation Data'!E45))),'Data Summary'!CT51="Yes"),OFFSET('Sanitation Data'!$E$12,0,10*ROW('Sanitation Data'!E45)),NA())</f>
        <v>#N/A</v>
      </c>
      <c r="AF51" s="501" t="e">
        <f ca="1">+IF(AND(ISNUMBER(OFFSET('Sanitation Data'!$F$4,0,10*ROW('Sanitation Data'!F45))),'Data Summary'!CU51="Yes"),100-OFFSET('Sanitation Data'!$F$4,0,10*ROW('Sanitation Data'!F45)),NA())</f>
        <v>#N/A</v>
      </c>
      <c r="AG51" s="501" t="e">
        <f ca="1">+IF(AND(ISNUMBER(OFFSET('Sanitation Data'!$F$6,0,10*ROW('Sanitation Data'!F45))),'Data Summary'!CV51="Yes"),OFFSET('Sanitation Data'!$F$6,0,10*ROW('Sanitation Data'!F45)),NA())</f>
        <v>#N/A</v>
      </c>
      <c r="AH51" s="501" t="e">
        <f ca="1">+IF(AND(ISNUMBER(OFFSET('Sanitation Data'!$F$10,0,10*ROW('Sanitation Data'!F45))),'Data Summary'!CW51="Yes"),OFFSET('Sanitation Data'!$F$10,0,10*ROW('Sanitation Data'!F45)),NA())</f>
        <v>#N/A</v>
      </c>
      <c r="AI51" s="501" t="e">
        <f ca="1">+IF(AND(ISNUMBER(OFFSET('Sanitation Data'!$F$11,0,10*ROW('Sanitation Data'!F45))),'Data Summary'!CX51="Yes"),OFFSET('Sanitation Data'!$F$11,0,10*ROW('Sanitation Data'!F45)),NA())</f>
        <v>#N/A</v>
      </c>
      <c r="AJ51" s="501" t="e">
        <f ca="1">+IF(AND(ISNUMBER(OFFSET('Sanitation Data'!$F$12,0,10*ROW('Sanitation Data'!F45))),'Data Summary'!CY51="Yes"),OFFSET('Sanitation Data'!$F$12,0,10*ROW('Sanitation Data'!F45)),NA())</f>
        <v>#N/A</v>
      </c>
      <c r="AK51" s="501" t="e">
        <f ca="1">+IF(AND(ISNUMBER(OFFSET('Sanitation Data'!$G$4,0,10*ROW('Sanitation Data'!G45))),'Data Summary'!CZ51="Yes"),100-OFFSET('Sanitation Data'!$G$4,0,10*ROW('Sanitation Data'!G45)),NA())</f>
        <v>#N/A</v>
      </c>
      <c r="AL51" s="501" t="e">
        <f ca="1">+IF(AND(ISNUMBER(OFFSET('Sanitation Data'!$G$6,0,10*ROW('Sanitation Data'!G45))),'Data Summary'!DA51="Yes"),OFFSET('Sanitation Data'!$G$6,0,10*ROW('Sanitation Data'!G45)),NA())</f>
        <v>#N/A</v>
      </c>
      <c r="AM51" s="501" t="e">
        <f ca="1">+IF(AND(ISNUMBER(OFFSET('Sanitation Data'!$G$10,0,10*ROW('Sanitation Data'!G45))),'Data Summary'!DB51="Yes"),OFFSET('Sanitation Data'!$G$10,0,10*ROW('Sanitation Data'!G45)),NA())</f>
        <v>#N/A</v>
      </c>
      <c r="AN51" s="501" t="e">
        <f ca="1">+IF(AND(ISNUMBER(OFFSET('Sanitation Data'!$G$11,0,10*ROW('Sanitation Data'!G45))),'Data Summary'!DC51="Yes"),OFFSET('Sanitation Data'!$G$11,0,10*ROW('Sanitation Data'!G45)),NA())</f>
        <v>#N/A</v>
      </c>
      <c r="AO51" s="501" t="e">
        <f ca="1">+IF(AND(ISNUMBER(OFFSET('Sanitation Data'!$G$12,0,10*ROW('Sanitation Data'!G45))),'Data Summary'!DD51="Yes"),OFFSET('Sanitation Data'!$G$12,0,10*ROW('Sanitation Data'!G45)),NA())</f>
        <v>#N/A</v>
      </c>
      <c r="AP51" s="501" t="e">
        <f ca="1">+IF(AND(ISNUMBER(OFFSET('Sanitation Data'!$H$4,0,10*ROW('Sanitation Data'!H45))),'Data Summary'!DE51="Yes"),100-OFFSET('Sanitation Data'!$H$4,0,10*ROW('Sanitation Data'!H45)),NA())</f>
        <v>#N/A</v>
      </c>
      <c r="AQ51" s="501" t="e">
        <f ca="1">+IF(AND(ISNUMBER(OFFSET('Sanitation Data'!$H$6,0,10*ROW('Sanitation Data'!H45))),'Data Summary'!DF51="Yes"),OFFSET('Sanitation Data'!$H$6,0,10*ROW('Sanitation Data'!H45)),NA())</f>
        <v>#N/A</v>
      </c>
      <c r="AR51" s="501" t="e">
        <f ca="1">+IF(AND(ISNUMBER(OFFSET('Sanitation Data'!$H$10,0,10*ROW('Sanitation Data'!H45))),'Data Summary'!DG51="Yes"),OFFSET('Sanitation Data'!$H$10,0,10*ROW('Sanitation Data'!H45)),NA())</f>
        <v>#N/A</v>
      </c>
      <c r="AS51" s="501" t="e">
        <f ca="1">+IF(AND(ISNUMBER(OFFSET('Sanitation Data'!$H$11,0,10*ROW('Sanitation Data'!H45))),'Data Summary'!DH51="Yes"),OFFSET('Sanitation Data'!$H$11,0,10*ROW('Sanitation Data'!H45)),NA())</f>
        <v>#N/A</v>
      </c>
      <c r="AT51" s="501" t="e">
        <f ca="1">+IF(AND(ISNUMBER(OFFSET('Sanitation Data'!$H$12,0,10*ROW('Sanitation Data'!H45))),'Data Summary'!DI51="Yes"),OFFSET('Sanitation Data'!$H$12,0,10*ROW('Sanitation Data'!H45)),NA())</f>
        <v>#N/A</v>
      </c>
      <c r="AU51" s="501" t="e">
        <f ca="1">+IF(AND(ISNUMBER(OFFSET('Sanitation Data'!$I$4,0,10*ROW('Sanitation Data'!I45))),'Data Summary'!DJ51="Yes"),100-OFFSET('Sanitation Data'!$I$4,0,10*ROW('Sanitation Data'!I45)),NA())</f>
        <v>#N/A</v>
      </c>
      <c r="AV51" s="501" t="e">
        <f ca="1">+IF(AND(ISNUMBER(OFFSET('Sanitation Data'!$I$6,0,10*ROW('Sanitation Data'!I45))),'Data Summary'!DK51="Yes"),OFFSET('Sanitation Data'!$I$6,0,10*ROW('Sanitation Data'!I45)),NA())</f>
        <v>#N/A</v>
      </c>
      <c r="AW51" s="501" t="e">
        <f ca="1">+IF(AND(ISNUMBER(OFFSET('Sanitation Data'!$I$10,0,10*ROW('Sanitation Data'!I45))),'Data Summary'!DL51="Yes"),OFFSET('Sanitation Data'!$I$10,0,10*ROW('Sanitation Data'!I45)),NA())</f>
        <v>#N/A</v>
      </c>
      <c r="AX51" s="501" t="e">
        <f ca="1">+IF(AND(ISNUMBER(OFFSET('Sanitation Data'!$I$11,0,10*ROW('Sanitation Data'!I45))),'Data Summary'!DM51="Yes"),OFFSET('Sanitation Data'!$I$11,0,10*ROW('Sanitation Data'!I45)),NA())</f>
        <v>#N/A</v>
      </c>
      <c r="AY51" s="501" t="e">
        <f ca="1">+IF(AND(ISNUMBER(OFFSET('Sanitation Data'!$I$12,0,10*ROW('Sanitation Data'!I45))),'Data Summary'!DN51="Yes"),OFFSET('Sanitation Data'!$I$12,0,10*ROW('Sanitation Data'!I45)),NA())</f>
        <v>#N/A</v>
      </c>
      <c r="AZ51" s="502" t="e">
        <f ca="1">+IF(AND(ISNUMBER(OFFSET('Hygiene Data'!$D$5,0,10*ROW('Hygiene Data'!D45))),'Data Summary'!DO51="Yes"),OFFSET('Hygiene Data'!$D$5,0,10*ROW('Hygiene Data'!D45)),NA())</f>
        <v>#N/A</v>
      </c>
      <c r="BA51" s="502" t="e">
        <f ca="1">+IF(AND(ISNUMBER(OFFSET('Hygiene Data'!$D$7,0,10*ROW('Hygiene Data'!D45))),'Data Summary'!DP51="Yes"),OFFSET('Hygiene Data'!$D$7,0,10*ROW('Hygiene Data'!D45)),NA())</f>
        <v>#N/A</v>
      </c>
      <c r="BB51" s="502" t="e">
        <f ca="1">+IF(AND(ISNUMBER(OFFSET('Hygiene Data'!$D$9,0,10*ROW('Hygiene Data'!D45))),'Data Summary'!DQ51="Yes"),OFFSET('Hygiene Data'!$D$9,0,10*ROW('Hygiene Data'!D45)),NA())</f>
        <v>#N/A</v>
      </c>
      <c r="BC51" s="502" t="e">
        <f ca="1">+IF(AND(ISNUMBER(OFFSET('Hygiene Data'!$E$5,0,10*ROW('Hygiene Data'!E45))),'Data Summary'!DR51="Yes"),OFFSET('Hygiene Data'!$E$5,0,10*ROW('Hygiene Data'!E45)),NA())</f>
        <v>#N/A</v>
      </c>
      <c r="BD51" s="502" t="e">
        <f ca="1">+IF(AND(ISNUMBER(OFFSET('Hygiene Data'!$E$7,0,10*ROW('Hygiene Data'!E45))),'Data Summary'!DS51="Yes"),OFFSET('Hygiene Data'!$E$7,0,10*ROW('Hygiene Data'!E45)),NA())</f>
        <v>#N/A</v>
      </c>
      <c r="BE51" s="502" t="e">
        <f ca="1">+IF(AND(ISNUMBER(OFFSET('Hygiene Data'!$E$9,0,10*ROW('Hygiene Data'!E45))),'Data Summary'!DT51="Yes"),OFFSET('Hygiene Data'!$E$9,0,10*ROW('Hygiene Data'!E45)),NA())</f>
        <v>#N/A</v>
      </c>
      <c r="BF51" s="502" t="e">
        <f ca="1">+IF(AND(ISNUMBER(OFFSET('Hygiene Data'!$F$5,0,10*ROW('Hygiene Data'!F45))),'Data Summary'!DU51="Yes"),OFFSET('Hygiene Data'!$F$5,0,10*ROW('Hygiene Data'!F45)),NA())</f>
        <v>#N/A</v>
      </c>
      <c r="BG51" s="502" t="e">
        <f ca="1">+IF(AND(ISNUMBER(OFFSET('Hygiene Data'!$F$7,0,10*ROW('Hygiene Data'!F45))),'Data Summary'!DV51="Yes"),OFFSET('Hygiene Data'!$F$7,0,10*ROW('Hygiene Data'!F45)),NA())</f>
        <v>#N/A</v>
      </c>
      <c r="BH51" s="502" t="e">
        <f ca="1">+IF(AND(ISNUMBER(OFFSET('Hygiene Data'!$F$9,0,10*ROW('Hygiene Data'!F45))),'Data Summary'!DW51="Yes"),OFFSET('Hygiene Data'!$F$9,0,10*ROW('Hygiene Data'!F45)),NA())</f>
        <v>#N/A</v>
      </c>
      <c r="BI51" s="502" t="e">
        <f ca="1">+IF(AND(ISNUMBER(OFFSET('Hygiene Data'!$G$5,0,10*ROW('Hygiene Data'!G45))),'Data Summary'!DX51="Yes"),OFFSET('Hygiene Data'!$G$5,0,10*ROW('Hygiene Data'!G45)),NA())</f>
        <v>#N/A</v>
      </c>
      <c r="BJ51" s="502" t="e">
        <f ca="1">+IF(AND(ISNUMBER(OFFSET('Hygiene Data'!$G$7,0,10*ROW('Hygiene Data'!G45))),'Data Summary'!DY51="Yes"),OFFSET('Hygiene Data'!$G$7,0,10*ROW('Hygiene Data'!G45)),NA())</f>
        <v>#N/A</v>
      </c>
      <c r="BK51" s="502" t="e">
        <f ca="1">+IF(AND(ISNUMBER(OFFSET('Hygiene Data'!$G$9,0,10*ROW('Hygiene Data'!G45))),'Data Summary'!DZ51="Yes"),OFFSET('Hygiene Data'!$G$9,0,10*ROW('Hygiene Data'!G45)),NA())</f>
        <v>#N/A</v>
      </c>
      <c r="BL51" s="502" t="e">
        <f ca="1">+IF(AND(ISNUMBER(OFFSET('Hygiene Data'!$H$5,0,10*ROW('Hygiene Data'!H45))),'Data Summary'!EA51="Yes"),OFFSET('Hygiene Data'!$H$5,0,10*ROW('Hygiene Data'!H45)),NA())</f>
        <v>#N/A</v>
      </c>
      <c r="BM51" s="502" t="e">
        <f ca="1">+IF(AND(ISNUMBER(OFFSET('Hygiene Data'!$H$7,0,10*ROW('Hygiene Data'!H45))),'Data Summary'!EB51="Yes"),OFFSET('Hygiene Data'!$H$7,0,10*ROW('Hygiene Data'!H45)),NA())</f>
        <v>#N/A</v>
      </c>
      <c r="BN51" s="502" t="e">
        <f ca="1">+IF(AND(ISNUMBER(OFFSET('Hygiene Data'!$H$9,0,10*ROW('Hygiene Data'!H45))),'Data Summary'!EC51="Yes"),OFFSET('Hygiene Data'!$H$9,0,10*ROW('Hygiene Data'!H45)),NA())</f>
        <v>#N/A</v>
      </c>
      <c r="BO51" s="502" t="e">
        <f ca="1">+IF(AND(ISNUMBER(OFFSET('Hygiene Data'!$I$5,0,10*ROW('Hygiene Data'!I45))),'Data Summary'!ED51="Yes"),OFFSET('Hygiene Data'!$I$5,0,10*ROW('Hygiene Data'!I45)),NA())</f>
        <v>#N/A</v>
      </c>
      <c r="BP51" s="502" t="e">
        <f ca="1">+IF(AND(ISNUMBER(OFFSET('Hygiene Data'!$I$7,0,10*ROW('Hygiene Data'!I45))),'Data Summary'!EE51="Yes"),OFFSET('Hygiene Data'!$I$7,0,10*ROW('Hygiene Data'!I45)),NA())</f>
        <v>#N/A</v>
      </c>
      <c r="BQ51" s="502" t="e">
        <f ca="1">+IF(AND(ISNUMBER(OFFSET('Hygiene Data'!$I$9,0,10*ROW('Hygiene Data'!I45))),'Data Summary'!EF51="Yes"),OFFSET('Hygiene Data'!$I$9,0,10*ROW('Hygiene Data'!I45)),NA())</f>
        <v>#N/A</v>
      </c>
    </row>
    <row r="52" spans="1:69" x14ac:dyDescent="0.25">
      <c r="A52" s="498" t="e">
        <f ca="1">+RIGHT('Data Summary'!A52,LEN('Data Summary'!A52)-9)</f>
        <v>#VALUE!</v>
      </c>
      <c r="B52" s="472" t="str">
        <f ca="1">+IF(ISTEXT('Data Summary'!B52),'Data Summary'!B52,"")</f>
        <v/>
      </c>
      <c r="C52" s="499" t="e">
        <f ca="1">+VALUE('Data Summary'!C52)</f>
        <v>#VALUE!</v>
      </c>
      <c r="D52" s="500" t="e">
        <f ca="1">+IF(AND(ISNUMBER(OFFSET('Water Data'!$D$4,0,10*ROW('Water Data'!D46))),'Data Summary'!BS52="Yes"),100-OFFSET('Water Data'!$D$4,0,10*ROW('Water Data'!D46)),NA())</f>
        <v>#N/A</v>
      </c>
      <c r="E52" s="500" t="e">
        <f ca="1">+IF(AND(ISNUMBER(OFFSET('Water Data'!$D$6,0,10*ROW('Water Data'!D46))),'Data Summary'!BT52="Yes"),OFFSET('Water Data'!$D$6,0,10*ROW('Water Data'!D46)),NA())</f>
        <v>#N/A</v>
      </c>
      <c r="F52" s="500" t="e">
        <f ca="1">+IF(AND(ISNUMBER(OFFSET('Water Data'!$D$9,0,10*ROW('Water Data'!D46))),'Data Summary'!BU52="Yes"),OFFSET('Water Data'!$D$9,0,10*ROW('Water Data'!D46)),NA())</f>
        <v>#N/A</v>
      </c>
      <c r="G52" s="500" t="e">
        <f ca="1">+IF(AND(ISNUMBER(OFFSET('Water Data'!$E$4,0,10*ROW('Water Data'!E46))),'Data Summary'!BV52="Yes"),100-OFFSET('Water Data'!$E$4,0,10*ROW('Water Data'!E46)),NA())</f>
        <v>#N/A</v>
      </c>
      <c r="H52" s="500" t="e">
        <f ca="1">+IF(AND(ISNUMBER(OFFSET('Water Data'!$E$6,0,10*ROW('Water Data'!E46))),'Data Summary'!BW52="Yes"),OFFSET('Water Data'!$E$6,0,10*ROW('Water Data'!E46)),NA())</f>
        <v>#N/A</v>
      </c>
      <c r="I52" s="500" t="e">
        <f ca="1">+IF(AND(ISNUMBER(OFFSET('Water Data'!$E$9,0,10*ROW('Water Data'!E46))),'Data Summary'!BX52="Yes"),OFFSET('Water Data'!$E$9,0,10*ROW('Water Data'!E46)),NA())</f>
        <v>#N/A</v>
      </c>
      <c r="J52" s="500" t="e">
        <f ca="1">+IF(AND(ISNUMBER(OFFSET('Water Data'!$F$4,0,10*ROW('Water Data'!F46))),'Data Summary'!BY52="Yes"),100-OFFSET('Water Data'!$F$4,0,10*ROW('Water Data'!F46)),NA())</f>
        <v>#N/A</v>
      </c>
      <c r="K52" s="500" t="e">
        <f ca="1">+IF(AND(ISNUMBER(OFFSET('Water Data'!$F$6,0,10*ROW('Water Data'!F46))),'Data Summary'!BZ52="Yes"),OFFSET('Water Data'!$F$6,0,10*ROW('Water Data'!F46)),NA())</f>
        <v>#N/A</v>
      </c>
      <c r="L52" s="500" t="e">
        <f ca="1">+IF(AND(ISNUMBER(OFFSET('Water Data'!$F$9,0,10*ROW('Water Data'!F46))),'Data Summary'!CA52="Yes"),OFFSET('Water Data'!$F$9,0,10*ROW('Water Data'!F46)),NA())</f>
        <v>#N/A</v>
      </c>
      <c r="M52" s="500" t="e">
        <f ca="1">+IF(AND(ISNUMBER(OFFSET('Water Data'!$G$4,0,10*ROW('Water Data'!G46))),'Data Summary'!CB52="Yes"),100-OFFSET('Water Data'!$G$4,0,10*ROW('Water Data'!G46)),NA())</f>
        <v>#N/A</v>
      </c>
      <c r="N52" s="500" t="e">
        <f ca="1">+IF(AND(ISNUMBER(OFFSET('Water Data'!$G$6,0,10*ROW('Water Data'!G46))),'Data Summary'!CC52="Yes"),OFFSET('Water Data'!$G$6,0,10*ROW('Water Data'!G46)),NA())</f>
        <v>#N/A</v>
      </c>
      <c r="O52" s="500" t="e">
        <f ca="1">+IF(AND(ISNUMBER(OFFSET('Water Data'!$G$9,0,10*ROW('Water Data'!G46))),'Data Summary'!CD52="Yes"),OFFSET('Water Data'!$G$9,0,10*ROW('Water Data'!G46)),NA())</f>
        <v>#N/A</v>
      </c>
      <c r="P52" s="500" t="e">
        <f ca="1">+IF(AND(ISNUMBER(OFFSET('Water Data'!$H$4,0,10*ROW('Water Data'!H46))),'Data Summary'!CE52="Yes"),100-OFFSET('Water Data'!$H$4,0,10*ROW('Water Data'!H46)),NA())</f>
        <v>#N/A</v>
      </c>
      <c r="Q52" s="500" t="e">
        <f ca="1">+IF(AND(ISNUMBER(OFFSET('Water Data'!$H$6,0,10*ROW('Water Data'!H46))),'Data Summary'!CF52="Yes"),OFFSET('Water Data'!$H$6,0,10*ROW('Water Data'!H46)),NA())</f>
        <v>#N/A</v>
      </c>
      <c r="R52" s="500" t="e">
        <f ca="1">+IF(AND(ISNUMBER(OFFSET('Water Data'!$H$9,0,10*ROW('Water Data'!H46))),'Data Summary'!CG52="Yes"),OFFSET('Water Data'!$H$9,0,10*ROW('Water Data'!H46)),NA())</f>
        <v>#N/A</v>
      </c>
      <c r="S52" s="500" t="e">
        <f ca="1">+IF(AND(ISNUMBER(OFFSET('Water Data'!$I$4,0,10*ROW('Water Data'!I46))),'Data Summary'!CH52="Yes"),100-OFFSET('Water Data'!$I$4,0,10*ROW('Water Data'!I46)),NA())</f>
        <v>#N/A</v>
      </c>
      <c r="T52" s="500" t="e">
        <f ca="1">+IF(AND(ISNUMBER(OFFSET('Water Data'!$I$6,0,10*ROW('Water Data'!I46))),'Data Summary'!CI52="Yes"),OFFSET('Water Data'!$I$6,0,10*ROW('Water Data'!I46)),NA())</f>
        <v>#N/A</v>
      </c>
      <c r="U52" s="500" t="e">
        <f ca="1">+IF(AND(ISNUMBER(OFFSET('Water Data'!$I$9,0,10*ROW('Water Data'!I46))),'Data Summary'!CJ52="Yes"),OFFSET('Water Data'!$I$9,0,10*ROW('Water Data'!I46)),NA())</f>
        <v>#N/A</v>
      </c>
      <c r="V52" s="501" t="e">
        <f ca="1">+IF(AND(ISNUMBER(OFFSET('Sanitation Data'!$D$4,0,10*ROW('Sanitation Data'!D46))),'Data Summary'!CK52="Yes"),100-OFFSET('Sanitation Data'!$D$4,0,10*ROW('Sanitation Data'!D46)),NA())</f>
        <v>#N/A</v>
      </c>
      <c r="W52" s="501" t="e">
        <f ca="1">+IF(AND(ISNUMBER(OFFSET('Sanitation Data'!$D$6,0,10*ROW('Sanitation Data'!D46))),'Data Summary'!CL52="Yes"),OFFSET('Sanitation Data'!$D$6,0,10*ROW('Sanitation Data'!D46)),NA())</f>
        <v>#N/A</v>
      </c>
      <c r="X52" s="501" t="e">
        <f ca="1">+IF(AND(ISNUMBER(OFFSET('Sanitation Data'!$D$10,0,10*ROW('Sanitation Data'!D46))),'Data Summary'!CM52="Yes"),OFFSET('Sanitation Data'!$D$10,0,10*ROW('Sanitation Data'!D46)),NA())</f>
        <v>#N/A</v>
      </c>
      <c r="Y52" s="501" t="e">
        <f ca="1">+IF(AND(ISNUMBER(OFFSET('Sanitation Data'!$D$11,0,10*ROW('Sanitation Data'!D46))),'Data Summary'!CN52="Yes"),OFFSET('Sanitation Data'!$D$11,0,10*ROW('Sanitation Data'!D46)),NA())</f>
        <v>#N/A</v>
      </c>
      <c r="Z52" s="501" t="e">
        <f ca="1">+IF(AND(ISNUMBER(OFFSET('Sanitation Data'!$D$12,0,10*ROW('Sanitation Data'!D46))),'Data Summary'!CO52="Yes"),OFFSET('Sanitation Data'!$D$12,0,10*ROW('Sanitation Data'!D46)),NA())</f>
        <v>#N/A</v>
      </c>
      <c r="AA52" s="501" t="e">
        <f ca="1">+IF(AND(ISNUMBER(OFFSET('Sanitation Data'!$E$4,0,10*ROW('Sanitation Data'!E46))),'Data Summary'!CP52="Yes"),100-OFFSET('Sanitation Data'!$E$4,0,10*ROW('Sanitation Data'!E46)),NA())</f>
        <v>#N/A</v>
      </c>
      <c r="AB52" s="501" t="e">
        <f ca="1">+IF(AND(ISNUMBER(OFFSET('Sanitation Data'!$E$6,0,10*ROW('Sanitation Data'!E46))),'Data Summary'!CQ52="Yes"),OFFSET('Sanitation Data'!$E$6,0,10*ROW('Sanitation Data'!E46)),NA())</f>
        <v>#N/A</v>
      </c>
      <c r="AC52" s="501" t="e">
        <f ca="1">+IF(AND(ISNUMBER(OFFSET('Sanitation Data'!$E$10,0,10*ROW('Sanitation Data'!E46))),'Data Summary'!CR52="Yes"),OFFSET('Sanitation Data'!$E$10,0,10*ROW('Sanitation Data'!E46)),NA())</f>
        <v>#N/A</v>
      </c>
      <c r="AD52" s="501" t="e">
        <f ca="1">+IF(AND(ISNUMBER(OFFSET('Sanitation Data'!$E$11,0,10*ROW('Sanitation Data'!E46))),'Data Summary'!CS52="Yes"),OFFSET('Sanitation Data'!$E$11,0,10*ROW('Sanitation Data'!E46)),NA())</f>
        <v>#N/A</v>
      </c>
      <c r="AE52" s="501" t="e">
        <f ca="1">+IF(AND(ISNUMBER(OFFSET('Sanitation Data'!$E$12,0,10*ROW('Sanitation Data'!E46))),'Data Summary'!CT52="Yes"),OFFSET('Sanitation Data'!$E$12,0,10*ROW('Sanitation Data'!E46)),NA())</f>
        <v>#N/A</v>
      </c>
      <c r="AF52" s="501" t="e">
        <f ca="1">+IF(AND(ISNUMBER(OFFSET('Sanitation Data'!$F$4,0,10*ROW('Sanitation Data'!F46))),'Data Summary'!CU52="Yes"),100-OFFSET('Sanitation Data'!$F$4,0,10*ROW('Sanitation Data'!F46)),NA())</f>
        <v>#N/A</v>
      </c>
      <c r="AG52" s="501" t="e">
        <f ca="1">+IF(AND(ISNUMBER(OFFSET('Sanitation Data'!$F$6,0,10*ROW('Sanitation Data'!F46))),'Data Summary'!CV52="Yes"),OFFSET('Sanitation Data'!$F$6,0,10*ROW('Sanitation Data'!F46)),NA())</f>
        <v>#N/A</v>
      </c>
      <c r="AH52" s="501" t="e">
        <f ca="1">+IF(AND(ISNUMBER(OFFSET('Sanitation Data'!$F$10,0,10*ROW('Sanitation Data'!F46))),'Data Summary'!CW52="Yes"),OFFSET('Sanitation Data'!$F$10,0,10*ROW('Sanitation Data'!F46)),NA())</f>
        <v>#N/A</v>
      </c>
      <c r="AI52" s="501" t="e">
        <f ca="1">+IF(AND(ISNUMBER(OFFSET('Sanitation Data'!$F$11,0,10*ROW('Sanitation Data'!F46))),'Data Summary'!CX52="Yes"),OFFSET('Sanitation Data'!$F$11,0,10*ROW('Sanitation Data'!F46)),NA())</f>
        <v>#N/A</v>
      </c>
      <c r="AJ52" s="501" t="e">
        <f ca="1">+IF(AND(ISNUMBER(OFFSET('Sanitation Data'!$F$12,0,10*ROW('Sanitation Data'!F46))),'Data Summary'!CY52="Yes"),OFFSET('Sanitation Data'!$F$12,0,10*ROW('Sanitation Data'!F46)),NA())</f>
        <v>#N/A</v>
      </c>
      <c r="AK52" s="501" t="e">
        <f ca="1">+IF(AND(ISNUMBER(OFFSET('Sanitation Data'!$G$4,0,10*ROW('Sanitation Data'!G46))),'Data Summary'!CZ52="Yes"),100-OFFSET('Sanitation Data'!$G$4,0,10*ROW('Sanitation Data'!G46)),NA())</f>
        <v>#N/A</v>
      </c>
      <c r="AL52" s="501" t="e">
        <f ca="1">+IF(AND(ISNUMBER(OFFSET('Sanitation Data'!$G$6,0,10*ROW('Sanitation Data'!G46))),'Data Summary'!DA52="Yes"),OFFSET('Sanitation Data'!$G$6,0,10*ROW('Sanitation Data'!G46)),NA())</f>
        <v>#N/A</v>
      </c>
      <c r="AM52" s="501" t="e">
        <f ca="1">+IF(AND(ISNUMBER(OFFSET('Sanitation Data'!$G$10,0,10*ROW('Sanitation Data'!G46))),'Data Summary'!DB52="Yes"),OFFSET('Sanitation Data'!$G$10,0,10*ROW('Sanitation Data'!G46)),NA())</f>
        <v>#N/A</v>
      </c>
      <c r="AN52" s="501" t="e">
        <f ca="1">+IF(AND(ISNUMBER(OFFSET('Sanitation Data'!$G$11,0,10*ROW('Sanitation Data'!G46))),'Data Summary'!DC52="Yes"),OFFSET('Sanitation Data'!$G$11,0,10*ROW('Sanitation Data'!G46)),NA())</f>
        <v>#N/A</v>
      </c>
      <c r="AO52" s="501" t="e">
        <f ca="1">+IF(AND(ISNUMBER(OFFSET('Sanitation Data'!$G$12,0,10*ROW('Sanitation Data'!G46))),'Data Summary'!DD52="Yes"),OFFSET('Sanitation Data'!$G$12,0,10*ROW('Sanitation Data'!G46)),NA())</f>
        <v>#N/A</v>
      </c>
      <c r="AP52" s="501" t="e">
        <f ca="1">+IF(AND(ISNUMBER(OFFSET('Sanitation Data'!$H$4,0,10*ROW('Sanitation Data'!H46))),'Data Summary'!DE52="Yes"),100-OFFSET('Sanitation Data'!$H$4,0,10*ROW('Sanitation Data'!H46)),NA())</f>
        <v>#N/A</v>
      </c>
      <c r="AQ52" s="501" t="e">
        <f ca="1">+IF(AND(ISNUMBER(OFFSET('Sanitation Data'!$H$6,0,10*ROW('Sanitation Data'!H46))),'Data Summary'!DF52="Yes"),OFFSET('Sanitation Data'!$H$6,0,10*ROW('Sanitation Data'!H46)),NA())</f>
        <v>#N/A</v>
      </c>
      <c r="AR52" s="501" t="e">
        <f ca="1">+IF(AND(ISNUMBER(OFFSET('Sanitation Data'!$H$10,0,10*ROW('Sanitation Data'!H46))),'Data Summary'!DG52="Yes"),OFFSET('Sanitation Data'!$H$10,0,10*ROW('Sanitation Data'!H46)),NA())</f>
        <v>#N/A</v>
      </c>
      <c r="AS52" s="501" t="e">
        <f ca="1">+IF(AND(ISNUMBER(OFFSET('Sanitation Data'!$H$11,0,10*ROW('Sanitation Data'!H46))),'Data Summary'!DH52="Yes"),OFFSET('Sanitation Data'!$H$11,0,10*ROW('Sanitation Data'!H46)),NA())</f>
        <v>#N/A</v>
      </c>
      <c r="AT52" s="501" t="e">
        <f ca="1">+IF(AND(ISNUMBER(OFFSET('Sanitation Data'!$H$12,0,10*ROW('Sanitation Data'!H46))),'Data Summary'!DI52="Yes"),OFFSET('Sanitation Data'!$H$12,0,10*ROW('Sanitation Data'!H46)),NA())</f>
        <v>#N/A</v>
      </c>
      <c r="AU52" s="501" t="e">
        <f ca="1">+IF(AND(ISNUMBER(OFFSET('Sanitation Data'!$I$4,0,10*ROW('Sanitation Data'!I46))),'Data Summary'!DJ52="Yes"),100-OFFSET('Sanitation Data'!$I$4,0,10*ROW('Sanitation Data'!I46)),NA())</f>
        <v>#N/A</v>
      </c>
      <c r="AV52" s="501" t="e">
        <f ca="1">+IF(AND(ISNUMBER(OFFSET('Sanitation Data'!$I$6,0,10*ROW('Sanitation Data'!I46))),'Data Summary'!DK52="Yes"),OFFSET('Sanitation Data'!$I$6,0,10*ROW('Sanitation Data'!I46)),NA())</f>
        <v>#N/A</v>
      </c>
      <c r="AW52" s="501" t="e">
        <f ca="1">+IF(AND(ISNUMBER(OFFSET('Sanitation Data'!$I$10,0,10*ROW('Sanitation Data'!I46))),'Data Summary'!DL52="Yes"),OFFSET('Sanitation Data'!$I$10,0,10*ROW('Sanitation Data'!I46)),NA())</f>
        <v>#N/A</v>
      </c>
      <c r="AX52" s="501" t="e">
        <f ca="1">+IF(AND(ISNUMBER(OFFSET('Sanitation Data'!$I$11,0,10*ROW('Sanitation Data'!I46))),'Data Summary'!DM52="Yes"),OFFSET('Sanitation Data'!$I$11,0,10*ROW('Sanitation Data'!I46)),NA())</f>
        <v>#N/A</v>
      </c>
      <c r="AY52" s="501" t="e">
        <f ca="1">+IF(AND(ISNUMBER(OFFSET('Sanitation Data'!$I$12,0,10*ROW('Sanitation Data'!I46))),'Data Summary'!DN52="Yes"),OFFSET('Sanitation Data'!$I$12,0,10*ROW('Sanitation Data'!I46)),NA())</f>
        <v>#N/A</v>
      </c>
      <c r="AZ52" s="502" t="e">
        <f ca="1">+IF(AND(ISNUMBER(OFFSET('Hygiene Data'!$D$5,0,10*ROW('Hygiene Data'!D46))),'Data Summary'!DO52="Yes"),OFFSET('Hygiene Data'!$D$5,0,10*ROW('Hygiene Data'!D46)),NA())</f>
        <v>#N/A</v>
      </c>
      <c r="BA52" s="502" t="e">
        <f ca="1">+IF(AND(ISNUMBER(OFFSET('Hygiene Data'!$D$7,0,10*ROW('Hygiene Data'!D46))),'Data Summary'!DP52="Yes"),OFFSET('Hygiene Data'!$D$7,0,10*ROW('Hygiene Data'!D46)),NA())</f>
        <v>#N/A</v>
      </c>
      <c r="BB52" s="502" t="e">
        <f ca="1">+IF(AND(ISNUMBER(OFFSET('Hygiene Data'!$D$9,0,10*ROW('Hygiene Data'!D46))),'Data Summary'!DQ52="Yes"),OFFSET('Hygiene Data'!$D$9,0,10*ROW('Hygiene Data'!D46)),NA())</f>
        <v>#N/A</v>
      </c>
      <c r="BC52" s="502" t="e">
        <f ca="1">+IF(AND(ISNUMBER(OFFSET('Hygiene Data'!$E$5,0,10*ROW('Hygiene Data'!E46))),'Data Summary'!DR52="Yes"),OFFSET('Hygiene Data'!$E$5,0,10*ROW('Hygiene Data'!E46)),NA())</f>
        <v>#N/A</v>
      </c>
      <c r="BD52" s="502" t="e">
        <f ca="1">+IF(AND(ISNUMBER(OFFSET('Hygiene Data'!$E$7,0,10*ROW('Hygiene Data'!E46))),'Data Summary'!DS52="Yes"),OFFSET('Hygiene Data'!$E$7,0,10*ROW('Hygiene Data'!E46)),NA())</f>
        <v>#N/A</v>
      </c>
      <c r="BE52" s="502" t="e">
        <f ca="1">+IF(AND(ISNUMBER(OFFSET('Hygiene Data'!$E$9,0,10*ROW('Hygiene Data'!E46))),'Data Summary'!DT52="Yes"),OFFSET('Hygiene Data'!$E$9,0,10*ROW('Hygiene Data'!E46)),NA())</f>
        <v>#N/A</v>
      </c>
      <c r="BF52" s="502" t="e">
        <f ca="1">+IF(AND(ISNUMBER(OFFSET('Hygiene Data'!$F$5,0,10*ROW('Hygiene Data'!F46))),'Data Summary'!DU52="Yes"),OFFSET('Hygiene Data'!$F$5,0,10*ROW('Hygiene Data'!F46)),NA())</f>
        <v>#N/A</v>
      </c>
      <c r="BG52" s="502" t="e">
        <f ca="1">+IF(AND(ISNUMBER(OFFSET('Hygiene Data'!$F$7,0,10*ROW('Hygiene Data'!F46))),'Data Summary'!DV52="Yes"),OFFSET('Hygiene Data'!$F$7,0,10*ROW('Hygiene Data'!F46)),NA())</f>
        <v>#N/A</v>
      </c>
      <c r="BH52" s="502" t="e">
        <f ca="1">+IF(AND(ISNUMBER(OFFSET('Hygiene Data'!$F$9,0,10*ROW('Hygiene Data'!F46))),'Data Summary'!DW52="Yes"),OFFSET('Hygiene Data'!$F$9,0,10*ROW('Hygiene Data'!F46)),NA())</f>
        <v>#N/A</v>
      </c>
      <c r="BI52" s="502" t="e">
        <f ca="1">+IF(AND(ISNUMBER(OFFSET('Hygiene Data'!$G$5,0,10*ROW('Hygiene Data'!G46))),'Data Summary'!DX52="Yes"),OFFSET('Hygiene Data'!$G$5,0,10*ROW('Hygiene Data'!G46)),NA())</f>
        <v>#N/A</v>
      </c>
      <c r="BJ52" s="502" t="e">
        <f ca="1">+IF(AND(ISNUMBER(OFFSET('Hygiene Data'!$G$7,0,10*ROW('Hygiene Data'!G46))),'Data Summary'!DY52="Yes"),OFFSET('Hygiene Data'!$G$7,0,10*ROW('Hygiene Data'!G46)),NA())</f>
        <v>#N/A</v>
      </c>
      <c r="BK52" s="502" t="e">
        <f ca="1">+IF(AND(ISNUMBER(OFFSET('Hygiene Data'!$G$9,0,10*ROW('Hygiene Data'!G46))),'Data Summary'!DZ52="Yes"),OFFSET('Hygiene Data'!$G$9,0,10*ROW('Hygiene Data'!G46)),NA())</f>
        <v>#N/A</v>
      </c>
      <c r="BL52" s="502" t="e">
        <f ca="1">+IF(AND(ISNUMBER(OFFSET('Hygiene Data'!$H$5,0,10*ROW('Hygiene Data'!H46))),'Data Summary'!EA52="Yes"),OFFSET('Hygiene Data'!$H$5,0,10*ROW('Hygiene Data'!H46)),NA())</f>
        <v>#N/A</v>
      </c>
      <c r="BM52" s="502" t="e">
        <f ca="1">+IF(AND(ISNUMBER(OFFSET('Hygiene Data'!$H$7,0,10*ROW('Hygiene Data'!H46))),'Data Summary'!EB52="Yes"),OFFSET('Hygiene Data'!$H$7,0,10*ROW('Hygiene Data'!H46)),NA())</f>
        <v>#N/A</v>
      </c>
      <c r="BN52" s="502" t="e">
        <f ca="1">+IF(AND(ISNUMBER(OFFSET('Hygiene Data'!$H$9,0,10*ROW('Hygiene Data'!H46))),'Data Summary'!EC52="Yes"),OFFSET('Hygiene Data'!$H$9,0,10*ROW('Hygiene Data'!H46)),NA())</f>
        <v>#N/A</v>
      </c>
      <c r="BO52" s="502" t="e">
        <f ca="1">+IF(AND(ISNUMBER(OFFSET('Hygiene Data'!$I$5,0,10*ROW('Hygiene Data'!I46))),'Data Summary'!ED52="Yes"),OFFSET('Hygiene Data'!$I$5,0,10*ROW('Hygiene Data'!I46)),NA())</f>
        <v>#N/A</v>
      </c>
      <c r="BP52" s="502" t="e">
        <f ca="1">+IF(AND(ISNUMBER(OFFSET('Hygiene Data'!$I$7,0,10*ROW('Hygiene Data'!I46))),'Data Summary'!EE52="Yes"),OFFSET('Hygiene Data'!$I$7,0,10*ROW('Hygiene Data'!I46)),NA())</f>
        <v>#N/A</v>
      </c>
      <c r="BQ52" s="502" t="e">
        <f ca="1">+IF(AND(ISNUMBER(OFFSET('Hygiene Data'!$I$9,0,10*ROW('Hygiene Data'!I46))),'Data Summary'!EF52="Yes"),OFFSET('Hygiene Data'!$I$9,0,10*ROW('Hygiene Data'!I46)),NA())</f>
        <v>#N/A</v>
      </c>
    </row>
    <row r="53" spans="1:69" x14ac:dyDescent="0.25">
      <c r="A53" s="498" t="e">
        <f ca="1">+RIGHT('Data Summary'!A53,LEN('Data Summary'!A53)-9)</f>
        <v>#VALUE!</v>
      </c>
      <c r="B53" s="472" t="str">
        <f ca="1">+IF(ISTEXT('Data Summary'!B53),'Data Summary'!B53,"")</f>
        <v/>
      </c>
      <c r="C53" s="499" t="e">
        <f ca="1">+VALUE('Data Summary'!C53)</f>
        <v>#VALUE!</v>
      </c>
      <c r="D53" s="500" t="e">
        <f ca="1">+IF(AND(ISNUMBER(OFFSET('Water Data'!$D$4,0,10*ROW('Water Data'!D47))),'Data Summary'!BS53="Yes"),100-OFFSET('Water Data'!$D$4,0,10*ROW('Water Data'!D47)),NA())</f>
        <v>#N/A</v>
      </c>
      <c r="E53" s="500" t="e">
        <f ca="1">+IF(AND(ISNUMBER(OFFSET('Water Data'!$D$6,0,10*ROW('Water Data'!D47))),'Data Summary'!BT53="Yes"),OFFSET('Water Data'!$D$6,0,10*ROW('Water Data'!D47)),NA())</f>
        <v>#N/A</v>
      </c>
      <c r="F53" s="500" t="e">
        <f ca="1">+IF(AND(ISNUMBER(OFFSET('Water Data'!$D$9,0,10*ROW('Water Data'!D47))),'Data Summary'!BU53="Yes"),OFFSET('Water Data'!$D$9,0,10*ROW('Water Data'!D47)),NA())</f>
        <v>#N/A</v>
      </c>
      <c r="G53" s="500" t="e">
        <f ca="1">+IF(AND(ISNUMBER(OFFSET('Water Data'!$E$4,0,10*ROW('Water Data'!E47))),'Data Summary'!BV53="Yes"),100-OFFSET('Water Data'!$E$4,0,10*ROW('Water Data'!E47)),NA())</f>
        <v>#N/A</v>
      </c>
      <c r="H53" s="500" t="e">
        <f ca="1">+IF(AND(ISNUMBER(OFFSET('Water Data'!$E$6,0,10*ROW('Water Data'!E47))),'Data Summary'!BW53="Yes"),OFFSET('Water Data'!$E$6,0,10*ROW('Water Data'!E47)),NA())</f>
        <v>#N/A</v>
      </c>
      <c r="I53" s="500" t="e">
        <f ca="1">+IF(AND(ISNUMBER(OFFSET('Water Data'!$E$9,0,10*ROW('Water Data'!E47))),'Data Summary'!BX53="Yes"),OFFSET('Water Data'!$E$9,0,10*ROW('Water Data'!E47)),NA())</f>
        <v>#N/A</v>
      </c>
      <c r="J53" s="500" t="e">
        <f ca="1">+IF(AND(ISNUMBER(OFFSET('Water Data'!$F$4,0,10*ROW('Water Data'!F47))),'Data Summary'!BY53="Yes"),100-OFFSET('Water Data'!$F$4,0,10*ROW('Water Data'!F47)),NA())</f>
        <v>#N/A</v>
      </c>
      <c r="K53" s="500" t="e">
        <f ca="1">+IF(AND(ISNUMBER(OFFSET('Water Data'!$F$6,0,10*ROW('Water Data'!F47))),'Data Summary'!BZ53="Yes"),OFFSET('Water Data'!$F$6,0,10*ROW('Water Data'!F47)),NA())</f>
        <v>#N/A</v>
      </c>
      <c r="L53" s="500" t="e">
        <f ca="1">+IF(AND(ISNUMBER(OFFSET('Water Data'!$F$9,0,10*ROW('Water Data'!F47))),'Data Summary'!CA53="Yes"),OFFSET('Water Data'!$F$9,0,10*ROW('Water Data'!F47)),NA())</f>
        <v>#N/A</v>
      </c>
      <c r="M53" s="500" t="e">
        <f ca="1">+IF(AND(ISNUMBER(OFFSET('Water Data'!$G$4,0,10*ROW('Water Data'!G47))),'Data Summary'!CB53="Yes"),100-OFFSET('Water Data'!$G$4,0,10*ROW('Water Data'!G47)),NA())</f>
        <v>#N/A</v>
      </c>
      <c r="N53" s="500" t="e">
        <f ca="1">+IF(AND(ISNUMBER(OFFSET('Water Data'!$G$6,0,10*ROW('Water Data'!G47))),'Data Summary'!CC53="Yes"),OFFSET('Water Data'!$G$6,0,10*ROW('Water Data'!G47)),NA())</f>
        <v>#N/A</v>
      </c>
      <c r="O53" s="500" t="e">
        <f ca="1">+IF(AND(ISNUMBER(OFFSET('Water Data'!$G$9,0,10*ROW('Water Data'!G47))),'Data Summary'!CD53="Yes"),OFFSET('Water Data'!$G$9,0,10*ROW('Water Data'!G47)),NA())</f>
        <v>#N/A</v>
      </c>
      <c r="P53" s="500" t="e">
        <f ca="1">+IF(AND(ISNUMBER(OFFSET('Water Data'!$H$4,0,10*ROW('Water Data'!H47))),'Data Summary'!CE53="Yes"),100-OFFSET('Water Data'!$H$4,0,10*ROW('Water Data'!H47)),NA())</f>
        <v>#N/A</v>
      </c>
      <c r="Q53" s="500" t="e">
        <f ca="1">+IF(AND(ISNUMBER(OFFSET('Water Data'!$H$6,0,10*ROW('Water Data'!H47))),'Data Summary'!CF53="Yes"),OFFSET('Water Data'!$H$6,0,10*ROW('Water Data'!H47)),NA())</f>
        <v>#N/A</v>
      </c>
      <c r="R53" s="500" t="e">
        <f ca="1">+IF(AND(ISNUMBER(OFFSET('Water Data'!$H$9,0,10*ROW('Water Data'!H47))),'Data Summary'!CG53="Yes"),OFFSET('Water Data'!$H$9,0,10*ROW('Water Data'!H47)),NA())</f>
        <v>#N/A</v>
      </c>
      <c r="S53" s="500" t="e">
        <f ca="1">+IF(AND(ISNUMBER(OFFSET('Water Data'!$I$4,0,10*ROW('Water Data'!I47))),'Data Summary'!CH53="Yes"),100-OFFSET('Water Data'!$I$4,0,10*ROW('Water Data'!I47)),NA())</f>
        <v>#N/A</v>
      </c>
      <c r="T53" s="500" t="e">
        <f ca="1">+IF(AND(ISNUMBER(OFFSET('Water Data'!$I$6,0,10*ROW('Water Data'!I47))),'Data Summary'!CI53="Yes"),OFFSET('Water Data'!$I$6,0,10*ROW('Water Data'!I47)),NA())</f>
        <v>#N/A</v>
      </c>
      <c r="U53" s="500" t="e">
        <f ca="1">+IF(AND(ISNUMBER(OFFSET('Water Data'!$I$9,0,10*ROW('Water Data'!I47))),'Data Summary'!CJ53="Yes"),OFFSET('Water Data'!$I$9,0,10*ROW('Water Data'!I47)),NA())</f>
        <v>#N/A</v>
      </c>
      <c r="V53" s="501" t="e">
        <f ca="1">+IF(AND(ISNUMBER(OFFSET('Sanitation Data'!$D$4,0,10*ROW('Sanitation Data'!D47))),'Data Summary'!CK53="Yes"),100-OFFSET('Sanitation Data'!$D$4,0,10*ROW('Sanitation Data'!D47)),NA())</f>
        <v>#N/A</v>
      </c>
      <c r="W53" s="501" t="e">
        <f ca="1">+IF(AND(ISNUMBER(OFFSET('Sanitation Data'!$D$6,0,10*ROW('Sanitation Data'!D47))),'Data Summary'!CL53="Yes"),OFFSET('Sanitation Data'!$D$6,0,10*ROW('Sanitation Data'!D47)),NA())</f>
        <v>#N/A</v>
      </c>
      <c r="X53" s="501" t="e">
        <f ca="1">+IF(AND(ISNUMBER(OFFSET('Sanitation Data'!$D$10,0,10*ROW('Sanitation Data'!D47))),'Data Summary'!CM53="Yes"),OFFSET('Sanitation Data'!$D$10,0,10*ROW('Sanitation Data'!D47)),NA())</f>
        <v>#N/A</v>
      </c>
      <c r="Y53" s="501" t="e">
        <f ca="1">+IF(AND(ISNUMBER(OFFSET('Sanitation Data'!$D$11,0,10*ROW('Sanitation Data'!D47))),'Data Summary'!CN53="Yes"),OFFSET('Sanitation Data'!$D$11,0,10*ROW('Sanitation Data'!D47)),NA())</f>
        <v>#N/A</v>
      </c>
      <c r="Z53" s="501" t="e">
        <f ca="1">+IF(AND(ISNUMBER(OFFSET('Sanitation Data'!$D$12,0,10*ROW('Sanitation Data'!D47))),'Data Summary'!CO53="Yes"),OFFSET('Sanitation Data'!$D$12,0,10*ROW('Sanitation Data'!D47)),NA())</f>
        <v>#N/A</v>
      </c>
      <c r="AA53" s="501" t="e">
        <f ca="1">+IF(AND(ISNUMBER(OFFSET('Sanitation Data'!$E$4,0,10*ROW('Sanitation Data'!E47))),'Data Summary'!CP53="Yes"),100-OFFSET('Sanitation Data'!$E$4,0,10*ROW('Sanitation Data'!E47)),NA())</f>
        <v>#N/A</v>
      </c>
      <c r="AB53" s="501" t="e">
        <f ca="1">+IF(AND(ISNUMBER(OFFSET('Sanitation Data'!$E$6,0,10*ROW('Sanitation Data'!E47))),'Data Summary'!CQ53="Yes"),OFFSET('Sanitation Data'!$E$6,0,10*ROW('Sanitation Data'!E47)),NA())</f>
        <v>#N/A</v>
      </c>
      <c r="AC53" s="501" t="e">
        <f ca="1">+IF(AND(ISNUMBER(OFFSET('Sanitation Data'!$E$10,0,10*ROW('Sanitation Data'!E47))),'Data Summary'!CR53="Yes"),OFFSET('Sanitation Data'!$E$10,0,10*ROW('Sanitation Data'!E47)),NA())</f>
        <v>#N/A</v>
      </c>
      <c r="AD53" s="501" t="e">
        <f ca="1">+IF(AND(ISNUMBER(OFFSET('Sanitation Data'!$E$11,0,10*ROW('Sanitation Data'!E47))),'Data Summary'!CS53="Yes"),OFFSET('Sanitation Data'!$E$11,0,10*ROW('Sanitation Data'!E47)),NA())</f>
        <v>#N/A</v>
      </c>
      <c r="AE53" s="501" t="e">
        <f ca="1">+IF(AND(ISNUMBER(OFFSET('Sanitation Data'!$E$12,0,10*ROW('Sanitation Data'!E47))),'Data Summary'!CT53="Yes"),OFFSET('Sanitation Data'!$E$12,0,10*ROW('Sanitation Data'!E47)),NA())</f>
        <v>#N/A</v>
      </c>
      <c r="AF53" s="501" t="e">
        <f ca="1">+IF(AND(ISNUMBER(OFFSET('Sanitation Data'!$F$4,0,10*ROW('Sanitation Data'!F47))),'Data Summary'!CU53="Yes"),100-OFFSET('Sanitation Data'!$F$4,0,10*ROW('Sanitation Data'!F47)),NA())</f>
        <v>#N/A</v>
      </c>
      <c r="AG53" s="501" t="e">
        <f ca="1">+IF(AND(ISNUMBER(OFFSET('Sanitation Data'!$F$6,0,10*ROW('Sanitation Data'!F47))),'Data Summary'!CV53="Yes"),OFFSET('Sanitation Data'!$F$6,0,10*ROW('Sanitation Data'!F47)),NA())</f>
        <v>#N/A</v>
      </c>
      <c r="AH53" s="501" t="e">
        <f ca="1">+IF(AND(ISNUMBER(OFFSET('Sanitation Data'!$F$10,0,10*ROW('Sanitation Data'!F47))),'Data Summary'!CW53="Yes"),OFFSET('Sanitation Data'!$F$10,0,10*ROW('Sanitation Data'!F47)),NA())</f>
        <v>#N/A</v>
      </c>
      <c r="AI53" s="501" t="e">
        <f ca="1">+IF(AND(ISNUMBER(OFFSET('Sanitation Data'!$F$11,0,10*ROW('Sanitation Data'!F47))),'Data Summary'!CX53="Yes"),OFFSET('Sanitation Data'!$F$11,0,10*ROW('Sanitation Data'!F47)),NA())</f>
        <v>#N/A</v>
      </c>
      <c r="AJ53" s="501" t="e">
        <f ca="1">+IF(AND(ISNUMBER(OFFSET('Sanitation Data'!$F$12,0,10*ROW('Sanitation Data'!F47))),'Data Summary'!CY53="Yes"),OFFSET('Sanitation Data'!$F$12,0,10*ROW('Sanitation Data'!F47)),NA())</f>
        <v>#N/A</v>
      </c>
      <c r="AK53" s="501" t="e">
        <f ca="1">+IF(AND(ISNUMBER(OFFSET('Sanitation Data'!$G$4,0,10*ROW('Sanitation Data'!G47))),'Data Summary'!CZ53="Yes"),100-OFFSET('Sanitation Data'!$G$4,0,10*ROW('Sanitation Data'!G47)),NA())</f>
        <v>#N/A</v>
      </c>
      <c r="AL53" s="501" t="e">
        <f ca="1">+IF(AND(ISNUMBER(OFFSET('Sanitation Data'!$G$6,0,10*ROW('Sanitation Data'!G47))),'Data Summary'!DA53="Yes"),OFFSET('Sanitation Data'!$G$6,0,10*ROW('Sanitation Data'!G47)),NA())</f>
        <v>#N/A</v>
      </c>
      <c r="AM53" s="501" t="e">
        <f ca="1">+IF(AND(ISNUMBER(OFFSET('Sanitation Data'!$G$10,0,10*ROW('Sanitation Data'!G47))),'Data Summary'!DB53="Yes"),OFFSET('Sanitation Data'!$G$10,0,10*ROW('Sanitation Data'!G47)),NA())</f>
        <v>#N/A</v>
      </c>
      <c r="AN53" s="501" t="e">
        <f ca="1">+IF(AND(ISNUMBER(OFFSET('Sanitation Data'!$G$11,0,10*ROW('Sanitation Data'!G47))),'Data Summary'!DC53="Yes"),OFFSET('Sanitation Data'!$G$11,0,10*ROW('Sanitation Data'!G47)),NA())</f>
        <v>#N/A</v>
      </c>
      <c r="AO53" s="501" t="e">
        <f ca="1">+IF(AND(ISNUMBER(OFFSET('Sanitation Data'!$G$12,0,10*ROW('Sanitation Data'!G47))),'Data Summary'!DD53="Yes"),OFFSET('Sanitation Data'!$G$12,0,10*ROW('Sanitation Data'!G47)),NA())</f>
        <v>#N/A</v>
      </c>
      <c r="AP53" s="501" t="e">
        <f ca="1">+IF(AND(ISNUMBER(OFFSET('Sanitation Data'!$H$4,0,10*ROW('Sanitation Data'!H47))),'Data Summary'!DE53="Yes"),100-OFFSET('Sanitation Data'!$H$4,0,10*ROW('Sanitation Data'!H47)),NA())</f>
        <v>#N/A</v>
      </c>
      <c r="AQ53" s="501" t="e">
        <f ca="1">+IF(AND(ISNUMBER(OFFSET('Sanitation Data'!$H$6,0,10*ROW('Sanitation Data'!H47))),'Data Summary'!DF53="Yes"),OFFSET('Sanitation Data'!$H$6,0,10*ROW('Sanitation Data'!H47)),NA())</f>
        <v>#N/A</v>
      </c>
      <c r="AR53" s="501" t="e">
        <f ca="1">+IF(AND(ISNUMBER(OFFSET('Sanitation Data'!$H$10,0,10*ROW('Sanitation Data'!H47))),'Data Summary'!DG53="Yes"),OFFSET('Sanitation Data'!$H$10,0,10*ROW('Sanitation Data'!H47)),NA())</f>
        <v>#N/A</v>
      </c>
      <c r="AS53" s="501" t="e">
        <f ca="1">+IF(AND(ISNUMBER(OFFSET('Sanitation Data'!$H$11,0,10*ROW('Sanitation Data'!H47))),'Data Summary'!DH53="Yes"),OFFSET('Sanitation Data'!$H$11,0,10*ROW('Sanitation Data'!H47)),NA())</f>
        <v>#N/A</v>
      </c>
      <c r="AT53" s="501" t="e">
        <f ca="1">+IF(AND(ISNUMBER(OFFSET('Sanitation Data'!$H$12,0,10*ROW('Sanitation Data'!H47))),'Data Summary'!DI53="Yes"),OFFSET('Sanitation Data'!$H$12,0,10*ROW('Sanitation Data'!H47)),NA())</f>
        <v>#N/A</v>
      </c>
      <c r="AU53" s="501" t="e">
        <f ca="1">+IF(AND(ISNUMBER(OFFSET('Sanitation Data'!$I$4,0,10*ROW('Sanitation Data'!I47))),'Data Summary'!DJ53="Yes"),100-OFFSET('Sanitation Data'!$I$4,0,10*ROW('Sanitation Data'!I47)),NA())</f>
        <v>#N/A</v>
      </c>
      <c r="AV53" s="501" t="e">
        <f ca="1">+IF(AND(ISNUMBER(OFFSET('Sanitation Data'!$I$6,0,10*ROW('Sanitation Data'!I47))),'Data Summary'!DK53="Yes"),OFFSET('Sanitation Data'!$I$6,0,10*ROW('Sanitation Data'!I47)),NA())</f>
        <v>#N/A</v>
      </c>
      <c r="AW53" s="501" t="e">
        <f ca="1">+IF(AND(ISNUMBER(OFFSET('Sanitation Data'!$I$10,0,10*ROW('Sanitation Data'!I47))),'Data Summary'!DL53="Yes"),OFFSET('Sanitation Data'!$I$10,0,10*ROW('Sanitation Data'!I47)),NA())</f>
        <v>#N/A</v>
      </c>
      <c r="AX53" s="501" t="e">
        <f ca="1">+IF(AND(ISNUMBER(OFFSET('Sanitation Data'!$I$11,0,10*ROW('Sanitation Data'!I47))),'Data Summary'!DM53="Yes"),OFFSET('Sanitation Data'!$I$11,0,10*ROW('Sanitation Data'!I47)),NA())</f>
        <v>#N/A</v>
      </c>
      <c r="AY53" s="501" t="e">
        <f ca="1">+IF(AND(ISNUMBER(OFFSET('Sanitation Data'!$I$12,0,10*ROW('Sanitation Data'!I47))),'Data Summary'!DN53="Yes"),OFFSET('Sanitation Data'!$I$12,0,10*ROW('Sanitation Data'!I47)),NA())</f>
        <v>#N/A</v>
      </c>
      <c r="AZ53" s="502" t="e">
        <f ca="1">+IF(AND(ISNUMBER(OFFSET('Hygiene Data'!$D$5,0,10*ROW('Hygiene Data'!D47))),'Data Summary'!DO53="Yes"),OFFSET('Hygiene Data'!$D$5,0,10*ROW('Hygiene Data'!D47)),NA())</f>
        <v>#N/A</v>
      </c>
      <c r="BA53" s="502" t="e">
        <f ca="1">+IF(AND(ISNUMBER(OFFSET('Hygiene Data'!$D$7,0,10*ROW('Hygiene Data'!D47))),'Data Summary'!DP53="Yes"),OFFSET('Hygiene Data'!$D$7,0,10*ROW('Hygiene Data'!D47)),NA())</f>
        <v>#N/A</v>
      </c>
      <c r="BB53" s="502" t="e">
        <f ca="1">+IF(AND(ISNUMBER(OFFSET('Hygiene Data'!$D$9,0,10*ROW('Hygiene Data'!D47))),'Data Summary'!DQ53="Yes"),OFFSET('Hygiene Data'!$D$9,0,10*ROW('Hygiene Data'!D47)),NA())</f>
        <v>#N/A</v>
      </c>
      <c r="BC53" s="502" t="e">
        <f ca="1">+IF(AND(ISNUMBER(OFFSET('Hygiene Data'!$E$5,0,10*ROW('Hygiene Data'!E47))),'Data Summary'!DR53="Yes"),OFFSET('Hygiene Data'!$E$5,0,10*ROW('Hygiene Data'!E47)),NA())</f>
        <v>#N/A</v>
      </c>
      <c r="BD53" s="502" t="e">
        <f ca="1">+IF(AND(ISNUMBER(OFFSET('Hygiene Data'!$E$7,0,10*ROW('Hygiene Data'!E47))),'Data Summary'!DS53="Yes"),OFFSET('Hygiene Data'!$E$7,0,10*ROW('Hygiene Data'!E47)),NA())</f>
        <v>#N/A</v>
      </c>
      <c r="BE53" s="502" t="e">
        <f ca="1">+IF(AND(ISNUMBER(OFFSET('Hygiene Data'!$E$9,0,10*ROW('Hygiene Data'!E47))),'Data Summary'!DT53="Yes"),OFFSET('Hygiene Data'!$E$9,0,10*ROW('Hygiene Data'!E47)),NA())</f>
        <v>#N/A</v>
      </c>
      <c r="BF53" s="502" t="e">
        <f ca="1">+IF(AND(ISNUMBER(OFFSET('Hygiene Data'!$F$5,0,10*ROW('Hygiene Data'!F47))),'Data Summary'!DU53="Yes"),OFFSET('Hygiene Data'!$F$5,0,10*ROW('Hygiene Data'!F47)),NA())</f>
        <v>#N/A</v>
      </c>
      <c r="BG53" s="502" t="e">
        <f ca="1">+IF(AND(ISNUMBER(OFFSET('Hygiene Data'!$F$7,0,10*ROW('Hygiene Data'!F47))),'Data Summary'!DV53="Yes"),OFFSET('Hygiene Data'!$F$7,0,10*ROW('Hygiene Data'!F47)),NA())</f>
        <v>#N/A</v>
      </c>
      <c r="BH53" s="502" t="e">
        <f ca="1">+IF(AND(ISNUMBER(OFFSET('Hygiene Data'!$F$9,0,10*ROW('Hygiene Data'!F47))),'Data Summary'!DW53="Yes"),OFFSET('Hygiene Data'!$F$9,0,10*ROW('Hygiene Data'!F47)),NA())</f>
        <v>#N/A</v>
      </c>
      <c r="BI53" s="502" t="e">
        <f ca="1">+IF(AND(ISNUMBER(OFFSET('Hygiene Data'!$G$5,0,10*ROW('Hygiene Data'!G47))),'Data Summary'!DX53="Yes"),OFFSET('Hygiene Data'!$G$5,0,10*ROW('Hygiene Data'!G47)),NA())</f>
        <v>#N/A</v>
      </c>
      <c r="BJ53" s="502" t="e">
        <f ca="1">+IF(AND(ISNUMBER(OFFSET('Hygiene Data'!$G$7,0,10*ROW('Hygiene Data'!G47))),'Data Summary'!DY53="Yes"),OFFSET('Hygiene Data'!$G$7,0,10*ROW('Hygiene Data'!G47)),NA())</f>
        <v>#N/A</v>
      </c>
      <c r="BK53" s="502" t="e">
        <f ca="1">+IF(AND(ISNUMBER(OFFSET('Hygiene Data'!$G$9,0,10*ROW('Hygiene Data'!G47))),'Data Summary'!DZ53="Yes"),OFFSET('Hygiene Data'!$G$9,0,10*ROW('Hygiene Data'!G47)),NA())</f>
        <v>#N/A</v>
      </c>
      <c r="BL53" s="502" t="e">
        <f ca="1">+IF(AND(ISNUMBER(OFFSET('Hygiene Data'!$H$5,0,10*ROW('Hygiene Data'!H47))),'Data Summary'!EA53="Yes"),OFFSET('Hygiene Data'!$H$5,0,10*ROW('Hygiene Data'!H47)),NA())</f>
        <v>#N/A</v>
      </c>
      <c r="BM53" s="502" t="e">
        <f ca="1">+IF(AND(ISNUMBER(OFFSET('Hygiene Data'!$H$7,0,10*ROW('Hygiene Data'!H47))),'Data Summary'!EB53="Yes"),OFFSET('Hygiene Data'!$H$7,0,10*ROW('Hygiene Data'!H47)),NA())</f>
        <v>#N/A</v>
      </c>
      <c r="BN53" s="502" t="e">
        <f ca="1">+IF(AND(ISNUMBER(OFFSET('Hygiene Data'!$H$9,0,10*ROW('Hygiene Data'!H47))),'Data Summary'!EC53="Yes"),OFFSET('Hygiene Data'!$H$9,0,10*ROW('Hygiene Data'!H47)),NA())</f>
        <v>#N/A</v>
      </c>
      <c r="BO53" s="502" t="e">
        <f ca="1">+IF(AND(ISNUMBER(OFFSET('Hygiene Data'!$I$5,0,10*ROW('Hygiene Data'!I47))),'Data Summary'!ED53="Yes"),OFFSET('Hygiene Data'!$I$5,0,10*ROW('Hygiene Data'!I47)),NA())</f>
        <v>#N/A</v>
      </c>
      <c r="BP53" s="502" t="e">
        <f ca="1">+IF(AND(ISNUMBER(OFFSET('Hygiene Data'!$I$7,0,10*ROW('Hygiene Data'!I47))),'Data Summary'!EE53="Yes"),OFFSET('Hygiene Data'!$I$7,0,10*ROW('Hygiene Data'!I47)),NA())</f>
        <v>#N/A</v>
      </c>
      <c r="BQ53" s="502" t="e">
        <f ca="1">+IF(AND(ISNUMBER(OFFSET('Hygiene Data'!$I$9,0,10*ROW('Hygiene Data'!I47))),'Data Summary'!EF53="Yes"),OFFSET('Hygiene Data'!$I$9,0,10*ROW('Hygiene Data'!I47)),NA())</f>
        <v>#N/A</v>
      </c>
    </row>
    <row r="54" spans="1:69" x14ac:dyDescent="0.25">
      <c r="A54" s="498" t="e">
        <f ca="1">+RIGHT('Data Summary'!A54,LEN('Data Summary'!A54)-9)</f>
        <v>#VALUE!</v>
      </c>
      <c r="B54" s="472" t="str">
        <f ca="1">+IF(ISTEXT('Data Summary'!B54),'Data Summary'!B54,"")</f>
        <v/>
      </c>
      <c r="C54" s="499" t="e">
        <f ca="1">+VALUE('Data Summary'!C54)</f>
        <v>#VALUE!</v>
      </c>
      <c r="D54" s="500" t="e">
        <f ca="1">+IF(AND(ISNUMBER(OFFSET('Water Data'!$D$4,0,10*ROW('Water Data'!D48))),'Data Summary'!BS54="Yes"),100-OFFSET('Water Data'!$D$4,0,10*ROW('Water Data'!D48)),NA())</f>
        <v>#N/A</v>
      </c>
      <c r="E54" s="500" t="e">
        <f ca="1">+IF(AND(ISNUMBER(OFFSET('Water Data'!$D$6,0,10*ROW('Water Data'!D48))),'Data Summary'!BT54="Yes"),OFFSET('Water Data'!$D$6,0,10*ROW('Water Data'!D48)),NA())</f>
        <v>#N/A</v>
      </c>
      <c r="F54" s="500" t="e">
        <f ca="1">+IF(AND(ISNUMBER(OFFSET('Water Data'!$D$9,0,10*ROW('Water Data'!D48))),'Data Summary'!BU54="Yes"),OFFSET('Water Data'!$D$9,0,10*ROW('Water Data'!D48)),NA())</f>
        <v>#N/A</v>
      </c>
      <c r="G54" s="500" t="e">
        <f ca="1">+IF(AND(ISNUMBER(OFFSET('Water Data'!$E$4,0,10*ROW('Water Data'!E48))),'Data Summary'!BV54="Yes"),100-OFFSET('Water Data'!$E$4,0,10*ROW('Water Data'!E48)),NA())</f>
        <v>#N/A</v>
      </c>
      <c r="H54" s="500" t="e">
        <f ca="1">+IF(AND(ISNUMBER(OFFSET('Water Data'!$E$6,0,10*ROW('Water Data'!E48))),'Data Summary'!BW54="Yes"),OFFSET('Water Data'!$E$6,0,10*ROW('Water Data'!E48)),NA())</f>
        <v>#N/A</v>
      </c>
      <c r="I54" s="500" t="e">
        <f ca="1">+IF(AND(ISNUMBER(OFFSET('Water Data'!$E$9,0,10*ROW('Water Data'!E48))),'Data Summary'!BX54="Yes"),OFFSET('Water Data'!$E$9,0,10*ROW('Water Data'!E48)),NA())</f>
        <v>#N/A</v>
      </c>
      <c r="J54" s="500" t="e">
        <f ca="1">+IF(AND(ISNUMBER(OFFSET('Water Data'!$F$4,0,10*ROW('Water Data'!F48))),'Data Summary'!BY54="Yes"),100-OFFSET('Water Data'!$F$4,0,10*ROW('Water Data'!F48)),NA())</f>
        <v>#N/A</v>
      </c>
      <c r="K54" s="500" t="e">
        <f ca="1">+IF(AND(ISNUMBER(OFFSET('Water Data'!$F$6,0,10*ROW('Water Data'!F48))),'Data Summary'!BZ54="Yes"),OFFSET('Water Data'!$F$6,0,10*ROW('Water Data'!F48)),NA())</f>
        <v>#N/A</v>
      </c>
      <c r="L54" s="500" t="e">
        <f ca="1">+IF(AND(ISNUMBER(OFFSET('Water Data'!$F$9,0,10*ROW('Water Data'!F48))),'Data Summary'!CA54="Yes"),OFFSET('Water Data'!$F$9,0,10*ROW('Water Data'!F48)),NA())</f>
        <v>#N/A</v>
      </c>
      <c r="M54" s="500" t="e">
        <f ca="1">+IF(AND(ISNUMBER(OFFSET('Water Data'!$G$4,0,10*ROW('Water Data'!G48))),'Data Summary'!CB54="Yes"),100-OFFSET('Water Data'!$G$4,0,10*ROW('Water Data'!G48)),NA())</f>
        <v>#N/A</v>
      </c>
      <c r="N54" s="500" t="e">
        <f ca="1">+IF(AND(ISNUMBER(OFFSET('Water Data'!$G$6,0,10*ROW('Water Data'!G48))),'Data Summary'!CC54="Yes"),OFFSET('Water Data'!$G$6,0,10*ROW('Water Data'!G48)),NA())</f>
        <v>#N/A</v>
      </c>
      <c r="O54" s="500" t="e">
        <f ca="1">+IF(AND(ISNUMBER(OFFSET('Water Data'!$G$9,0,10*ROW('Water Data'!G48))),'Data Summary'!CD54="Yes"),OFFSET('Water Data'!$G$9,0,10*ROW('Water Data'!G48)),NA())</f>
        <v>#N/A</v>
      </c>
      <c r="P54" s="500" t="e">
        <f ca="1">+IF(AND(ISNUMBER(OFFSET('Water Data'!$H$4,0,10*ROW('Water Data'!H48))),'Data Summary'!CE54="Yes"),100-OFFSET('Water Data'!$H$4,0,10*ROW('Water Data'!H48)),NA())</f>
        <v>#N/A</v>
      </c>
      <c r="Q54" s="500" t="e">
        <f ca="1">+IF(AND(ISNUMBER(OFFSET('Water Data'!$H$6,0,10*ROW('Water Data'!H48))),'Data Summary'!CF54="Yes"),OFFSET('Water Data'!$H$6,0,10*ROW('Water Data'!H48)),NA())</f>
        <v>#N/A</v>
      </c>
      <c r="R54" s="500" t="e">
        <f ca="1">+IF(AND(ISNUMBER(OFFSET('Water Data'!$H$9,0,10*ROW('Water Data'!H48))),'Data Summary'!CG54="Yes"),OFFSET('Water Data'!$H$9,0,10*ROW('Water Data'!H48)),NA())</f>
        <v>#N/A</v>
      </c>
      <c r="S54" s="500" t="e">
        <f ca="1">+IF(AND(ISNUMBER(OFFSET('Water Data'!$I$4,0,10*ROW('Water Data'!I48))),'Data Summary'!CH54="Yes"),100-OFFSET('Water Data'!$I$4,0,10*ROW('Water Data'!I48)),NA())</f>
        <v>#N/A</v>
      </c>
      <c r="T54" s="500" t="e">
        <f ca="1">+IF(AND(ISNUMBER(OFFSET('Water Data'!$I$6,0,10*ROW('Water Data'!I48))),'Data Summary'!CI54="Yes"),OFFSET('Water Data'!$I$6,0,10*ROW('Water Data'!I48)),NA())</f>
        <v>#N/A</v>
      </c>
      <c r="U54" s="500" t="e">
        <f ca="1">+IF(AND(ISNUMBER(OFFSET('Water Data'!$I$9,0,10*ROW('Water Data'!I48))),'Data Summary'!CJ54="Yes"),OFFSET('Water Data'!$I$9,0,10*ROW('Water Data'!I48)),NA())</f>
        <v>#N/A</v>
      </c>
      <c r="V54" s="501" t="e">
        <f ca="1">+IF(AND(ISNUMBER(OFFSET('Sanitation Data'!$D$4,0,10*ROW('Sanitation Data'!D48))),'Data Summary'!CK54="Yes"),100-OFFSET('Sanitation Data'!$D$4,0,10*ROW('Sanitation Data'!D48)),NA())</f>
        <v>#N/A</v>
      </c>
      <c r="W54" s="501" t="e">
        <f ca="1">+IF(AND(ISNUMBER(OFFSET('Sanitation Data'!$D$6,0,10*ROW('Sanitation Data'!D48))),'Data Summary'!CL54="Yes"),OFFSET('Sanitation Data'!$D$6,0,10*ROW('Sanitation Data'!D48)),NA())</f>
        <v>#N/A</v>
      </c>
      <c r="X54" s="501" t="e">
        <f ca="1">+IF(AND(ISNUMBER(OFFSET('Sanitation Data'!$D$10,0,10*ROW('Sanitation Data'!D48))),'Data Summary'!CM54="Yes"),OFFSET('Sanitation Data'!$D$10,0,10*ROW('Sanitation Data'!D48)),NA())</f>
        <v>#N/A</v>
      </c>
      <c r="Y54" s="501" t="e">
        <f ca="1">+IF(AND(ISNUMBER(OFFSET('Sanitation Data'!$D$11,0,10*ROW('Sanitation Data'!D48))),'Data Summary'!CN54="Yes"),OFFSET('Sanitation Data'!$D$11,0,10*ROW('Sanitation Data'!D48)),NA())</f>
        <v>#N/A</v>
      </c>
      <c r="Z54" s="501" t="e">
        <f ca="1">+IF(AND(ISNUMBER(OFFSET('Sanitation Data'!$D$12,0,10*ROW('Sanitation Data'!D48))),'Data Summary'!CO54="Yes"),OFFSET('Sanitation Data'!$D$12,0,10*ROW('Sanitation Data'!D48)),NA())</f>
        <v>#N/A</v>
      </c>
      <c r="AA54" s="501" t="e">
        <f ca="1">+IF(AND(ISNUMBER(OFFSET('Sanitation Data'!$E$4,0,10*ROW('Sanitation Data'!E48))),'Data Summary'!CP54="Yes"),100-OFFSET('Sanitation Data'!$E$4,0,10*ROW('Sanitation Data'!E48)),NA())</f>
        <v>#N/A</v>
      </c>
      <c r="AB54" s="501" t="e">
        <f ca="1">+IF(AND(ISNUMBER(OFFSET('Sanitation Data'!$E$6,0,10*ROW('Sanitation Data'!E48))),'Data Summary'!CQ54="Yes"),OFFSET('Sanitation Data'!$E$6,0,10*ROW('Sanitation Data'!E48)),NA())</f>
        <v>#N/A</v>
      </c>
      <c r="AC54" s="501" t="e">
        <f ca="1">+IF(AND(ISNUMBER(OFFSET('Sanitation Data'!$E$10,0,10*ROW('Sanitation Data'!E48))),'Data Summary'!CR54="Yes"),OFFSET('Sanitation Data'!$E$10,0,10*ROW('Sanitation Data'!E48)),NA())</f>
        <v>#N/A</v>
      </c>
      <c r="AD54" s="501" t="e">
        <f ca="1">+IF(AND(ISNUMBER(OFFSET('Sanitation Data'!$E$11,0,10*ROW('Sanitation Data'!E48))),'Data Summary'!CS54="Yes"),OFFSET('Sanitation Data'!$E$11,0,10*ROW('Sanitation Data'!E48)),NA())</f>
        <v>#N/A</v>
      </c>
      <c r="AE54" s="501" t="e">
        <f ca="1">+IF(AND(ISNUMBER(OFFSET('Sanitation Data'!$E$12,0,10*ROW('Sanitation Data'!E48))),'Data Summary'!CT54="Yes"),OFFSET('Sanitation Data'!$E$12,0,10*ROW('Sanitation Data'!E48)),NA())</f>
        <v>#N/A</v>
      </c>
      <c r="AF54" s="501" t="e">
        <f ca="1">+IF(AND(ISNUMBER(OFFSET('Sanitation Data'!$F$4,0,10*ROW('Sanitation Data'!F48))),'Data Summary'!CU54="Yes"),100-OFFSET('Sanitation Data'!$F$4,0,10*ROW('Sanitation Data'!F48)),NA())</f>
        <v>#N/A</v>
      </c>
      <c r="AG54" s="501" t="e">
        <f ca="1">+IF(AND(ISNUMBER(OFFSET('Sanitation Data'!$F$6,0,10*ROW('Sanitation Data'!F48))),'Data Summary'!CV54="Yes"),OFFSET('Sanitation Data'!$F$6,0,10*ROW('Sanitation Data'!F48)),NA())</f>
        <v>#N/A</v>
      </c>
      <c r="AH54" s="501" t="e">
        <f ca="1">+IF(AND(ISNUMBER(OFFSET('Sanitation Data'!$F$10,0,10*ROW('Sanitation Data'!F48))),'Data Summary'!CW54="Yes"),OFFSET('Sanitation Data'!$F$10,0,10*ROW('Sanitation Data'!F48)),NA())</f>
        <v>#N/A</v>
      </c>
      <c r="AI54" s="501" t="e">
        <f ca="1">+IF(AND(ISNUMBER(OFFSET('Sanitation Data'!$F$11,0,10*ROW('Sanitation Data'!F48))),'Data Summary'!CX54="Yes"),OFFSET('Sanitation Data'!$F$11,0,10*ROW('Sanitation Data'!F48)),NA())</f>
        <v>#N/A</v>
      </c>
      <c r="AJ54" s="501" t="e">
        <f ca="1">+IF(AND(ISNUMBER(OFFSET('Sanitation Data'!$F$12,0,10*ROW('Sanitation Data'!F48))),'Data Summary'!CY54="Yes"),OFFSET('Sanitation Data'!$F$12,0,10*ROW('Sanitation Data'!F48)),NA())</f>
        <v>#N/A</v>
      </c>
      <c r="AK54" s="501" t="e">
        <f ca="1">+IF(AND(ISNUMBER(OFFSET('Sanitation Data'!$G$4,0,10*ROW('Sanitation Data'!G48))),'Data Summary'!CZ54="Yes"),100-OFFSET('Sanitation Data'!$G$4,0,10*ROW('Sanitation Data'!G48)),NA())</f>
        <v>#N/A</v>
      </c>
      <c r="AL54" s="501" t="e">
        <f ca="1">+IF(AND(ISNUMBER(OFFSET('Sanitation Data'!$G$6,0,10*ROW('Sanitation Data'!G48))),'Data Summary'!DA54="Yes"),OFFSET('Sanitation Data'!$G$6,0,10*ROW('Sanitation Data'!G48)),NA())</f>
        <v>#N/A</v>
      </c>
      <c r="AM54" s="501" t="e">
        <f ca="1">+IF(AND(ISNUMBER(OFFSET('Sanitation Data'!$G$10,0,10*ROW('Sanitation Data'!G48))),'Data Summary'!DB54="Yes"),OFFSET('Sanitation Data'!$G$10,0,10*ROW('Sanitation Data'!G48)),NA())</f>
        <v>#N/A</v>
      </c>
      <c r="AN54" s="501" t="e">
        <f ca="1">+IF(AND(ISNUMBER(OFFSET('Sanitation Data'!$G$11,0,10*ROW('Sanitation Data'!G48))),'Data Summary'!DC54="Yes"),OFFSET('Sanitation Data'!$G$11,0,10*ROW('Sanitation Data'!G48)),NA())</f>
        <v>#N/A</v>
      </c>
      <c r="AO54" s="501" t="e">
        <f ca="1">+IF(AND(ISNUMBER(OFFSET('Sanitation Data'!$G$12,0,10*ROW('Sanitation Data'!G48))),'Data Summary'!DD54="Yes"),OFFSET('Sanitation Data'!$G$12,0,10*ROW('Sanitation Data'!G48)),NA())</f>
        <v>#N/A</v>
      </c>
      <c r="AP54" s="501" t="e">
        <f ca="1">+IF(AND(ISNUMBER(OFFSET('Sanitation Data'!$H$4,0,10*ROW('Sanitation Data'!H48))),'Data Summary'!DE54="Yes"),100-OFFSET('Sanitation Data'!$H$4,0,10*ROW('Sanitation Data'!H48)),NA())</f>
        <v>#N/A</v>
      </c>
      <c r="AQ54" s="501" t="e">
        <f ca="1">+IF(AND(ISNUMBER(OFFSET('Sanitation Data'!$H$6,0,10*ROW('Sanitation Data'!H48))),'Data Summary'!DF54="Yes"),OFFSET('Sanitation Data'!$H$6,0,10*ROW('Sanitation Data'!H48)),NA())</f>
        <v>#N/A</v>
      </c>
      <c r="AR54" s="501" t="e">
        <f ca="1">+IF(AND(ISNUMBER(OFFSET('Sanitation Data'!$H$10,0,10*ROW('Sanitation Data'!H48))),'Data Summary'!DG54="Yes"),OFFSET('Sanitation Data'!$H$10,0,10*ROW('Sanitation Data'!H48)),NA())</f>
        <v>#N/A</v>
      </c>
      <c r="AS54" s="501" t="e">
        <f ca="1">+IF(AND(ISNUMBER(OFFSET('Sanitation Data'!$H$11,0,10*ROW('Sanitation Data'!H48))),'Data Summary'!DH54="Yes"),OFFSET('Sanitation Data'!$H$11,0,10*ROW('Sanitation Data'!H48)),NA())</f>
        <v>#N/A</v>
      </c>
      <c r="AT54" s="501" t="e">
        <f ca="1">+IF(AND(ISNUMBER(OFFSET('Sanitation Data'!$H$12,0,10*ROW('Sanitation Data'!H48))),'Data Summary'!DI54="Yes"),OFFSET('Sanitation Data'!$H$12,0,10*ROW('Sanitation Data'!H48)),NA())</f>
        <v>#N/A</v>
      </c>
      <c r="AU54" s="501" t="e">
        <f ca="1">+IF(AND(ISNUMBER(OFFSET('Sanitation Data'!$I$4,0,10*ROW('Sanitation Data'!I48))),'Data Summary'!DJ54="Yes"),100-OFFSET('Sanitation Data'!$I$4,0,10*ROW('Sanitation Data'!I48)),NA())</f>
        <v>#N/A</v>
      </c>
      <c r="AV54" s="501" t="e">
        <f ca="1">+IF(AND(ISNUMBER(OFFSET('Sanitation Data'!$I$6,0,10*ROW('Sanitation Data'!I48))),'Data Summary'!DK54="Yes"),OFFSET('Sanitation Data'!$I$6,0,10*ROW('Sanitation Data'!I48)),NA())</f>
        <v>#N/A</v>
      </c>
      <c r="AW54" s="501" t="e">
        <f ca="1">+IF(AND(ISNUMBER(OFFSET('Sanitation Data'!$I$10,0,10*ROW('Sanitation Data'!I48))),'Data Summary'!DL54="Yes"),OFFSET('Sanitation Data'!$I$10,0,10*ROW('Sanitation Data'!I48)),NA())</f>
        <v>#N/A</v>
      </c>
      <c r="AX54" s="501" t="e">
        <f ca="1">+IF(AND(ISNUMBER(OFFSET('Sanitation Data'!$I$11,0,10*ROW('Sanitation Data'!I48))),'Data Summary'!DM54="Yes"),OFFSET('Sanitation Data'!$I$11,0,10*ROW('Sanitation Data'!I48)),NA())</f>
        <v>#N/A</v>
      </c>
      <c r="AY54" s="501" t="e">
        <f ca="1">+IF(AND(ISNUMBER(OFFSET('Sanitation Data'!$I$12,0,10*ROW('Sanitation Data'!I48))),'Data Summary'!DN54="Yes"),OFFSET('Sanitation Data'!$I$12,0,10*ROW('Sanitation Data'!I48)),NA())</f>
        <v>#N/A</v>
      </c>
      <c r="AZ54" s="502" t="e">
        <f ca="1">+IF(AND(ISNUMBER(OFFSET('Hygiene Data'!$D$5,0,10*ROW('Hygiene Data'!D48))),'Data Summary'!DO54="Yes"),OFFSET('Hygiene Data'!$D$5,0,10*ROW('Hygiene Data'!D48)),NA())</f>
        <v>#N/A</v>
      </c>
      <c r="BA54" s="502" t="e">
        <f ca="1">+IF(AND(ISNUMBER(OFFSET('Hygiene Data'!$D$7,0,10*ROW('Hygiene Data'!D48))),'Data Summary'!DP54="Yes"),OFFSET('Hygiene Data'!$D$7,0,10*ROW('Hygiene Data'!D48)),NA())</f>
        <v>#N/A</v>
      </c>
      <c r="BB54" s="502" t="e">
        <f ca="1">+IF(AND(ISNUMBER(OFFSET('Hygiene Data'!$D$9,0,10*ROW('Hygiene Data'!D48))),'Data Summary'!DQ54="Yes"),OFFSET('Hygiene Data'!$D$9,0,10*ROW('Hygiene Data'!D48)),NA())</f>
        <v>#N/A</v>
      </c>
      <c r="BC54" s="502" t="e">
        <f ca="1">+IF(AND(ISNUMBER(OFFSET('Hygiene Data'!$E$5,0,10*ROW('Hygiene Data'!E48))),'Data Summary'!DR54="Yes"),OFFSET('Hygiene Data'!$E$5,0,10*ROW('Hygiene Data'!E48)),NA())</f>
        <v>#N/A</v>
      </c>
      <c r="BD54" s="502" t="e">
        <f ca="1">+IF(AND(ISNUMBER(OFFSET('Hygiene Data'!$E$7,0,10*ROW('Hygiene Data'!E48))),'Data Summary'!DS54="Yes"),OFFSET('Hygiene Data'!$E$7,0,10*ROW('Hygiene Data'!E48)),NA())</f>
        <v>#N/A</v>
      </c>
      <c r="BE54" s="502" t="e">
        <f ca="1">+IF(AND(ISNUMBER(OFFSET('Hygiene Data'!$E$9,0,10*ROW('Hygiene Data'!E48))),'Data Summary'!DT54="Yes"),OFFSET('Hygiene Data'!$E$9,0,10*ROW('Hygiene Data'!E48)),NA())</f>
        <v>#N/A</v>
      </c>
      <c r="BF54" s="502" t="e">
        <f ca="1">+IF(AND(ISNUMBER(OFFSET('Hygiene Data'!$F$5,0,10*ROW('Hygiene Data'!F48))),'Data Summary'!DU54="Yes"),OFFSET('Hygiene Data'!$F$5,0,10*ROW('Hygiene Data'!F48)),NA())</f>
        <v>#N/A</v>
      </c>
      <c r="BG54" s="502" t="e">
        <f ca="1">+IF(AND(ISNUMBER(OFFSET('Hygiene Data'!$F$7,0,10*ROW('Hygiene Data'!F48))),'Data Summary'!DV54="Yes"),OFFSET('Hygiene Data'!$F$7,0,10*ROW('Hygiene Data'!F48)),NA())</f>
        <v>#N/A</v>
      </c>
      <c r="BH54" s="502" t="e">
        <f ca="1">+IF(AND(ISNUMBER(OFFSET('Hygiene Data'!$F$9,0,10*ROW('Hygiene Data'!F48))),'Data Summary'!DW54="Yes"),OFFSET('Hygiene Data'!$F$9,0,10*ROW('Hygiene Data'!F48)),NA())</f>
        <v>#N/A</v>
      </c>
      <c r="BI54" s="502" t="e">
        <f ca="1">+IF(AND(ISNUMBER(OFFSET('Hygiene Data'!$G$5,0,10*ROW('Hygiene Data'!G48))),'Data Summary'!DX54="Yes"),OFFSET('Hygiene Data'!$G$5,0,10*ROW('Hygiene Data'!G48)),NA())</f>
        <v>#N/A</v>
      </c>
      <c r="BJ54" s="502" t="e">
        <f ca="1">+IF(AND(ISNUMBER(OFFSET('Hygiene Data'!$G$7,0,10*ROW('Hygiene Data'!G48))),'Data Summary'!DY54="Yes"),OFFSET('Hygiene Data'!$G$7,0,10*ROW('Hygiene Data'!G48)),NA())</f>
        <v>#N/A</v>
      </c>
      <c r="BK54" s="502" t="e">
        <f ca="1">+IF(AND(ISNUMBER(OFFSET('Hygiene Data'!$G$9,0,10*ROW('Hygiene Data'!G48))),'Data Summary'!DZ54="Yes"),OFFSET('Hygiene Data'!$G$9,0,10*ROW('Hygiene Data'!G48)),NA())</f>
        <v>#N/A</v>
      </c>
      <c r="BL54" s="502" t="e">
        <f ca="1">+IF(AND(ISNUMBER(OFFSET('Hygiene Data'!$H$5,0,10*ROW('Hygiene Data'!H48))),'Data Summary'!EA54="Yes"),OFFSET('Hygiene Data'!$H$5,0,10*ROW('Hygiene Data'!H48)),NA())</f>
        <v>#N/A</v>
      </c>
      <c r="BM54" s="502" t="e">
        <f ca="1">+IF(AND(ISNUMBER(OFFSET('Hygiene Data'!$H$7,0,10*ROW('Hygiene Data'!H48))),'Data Summary'!EB54="Yes"),OFFSET('Hygiene Data'!$H$7,0,10*ROW('Hygiene Data'!H48)),NA())</f>
        <v>#N/A</v>
      </c>
      <c r="BN54" s="502" t="e">
        <f ca="1">+IF(AND(ISNUMBER(OFFSET('Hygiene Data'!$H$9,0,10*ROW('Hygiene Data'!H48))),'Data Summary'!EC54="Yes"),OFFSET('Hygiene Data'!$H$9,0,10*ROW('Hygiene Data'!H48)),NA())</f>
        <v>#N/A</v>
      </c>
      <c r="BO54" s="502" t="e">
        <f ca="1">+IF(AND(ISNUMBER(OFFSET('Hygiene Data'!$I$5,0,10*ROW('Hygiene Data'!I48))),'Data Summary'!ED54="Yes"),OFFSET('Hygiene Data'!$I$5,0,10*ROW('Hygiene Data'!I48)),NA())</f>
        <v>#N/A</v>
      </c>
      <c r="BP54" s="502" t="e">
        <f ca="1">+IF(AND(ISNUMBER(OFFSET('Hygiene Data'!$I$7,0,10*ROW('Hygiene Data'!I48))),'Data Summary'!EE54="Yes"),OFFSET('Hygiene Data'!$I$7,0,10*ROW('Hygiene Data'!I48)),NA())</f>
        <v>#N/A</v>
      </c>
      <c r="BQ54" s="502" t="e">
        <f ca="1">+IF(AND(ISNUMBER(OFFSET('Hygiene Data'!$I$9,0,10*ROW('Hygiene Data'!I48))),'Data Summary'!EF54="Yes"),OFFSET('Hygiene Data'!$I$9,0,10*ROW('Hygiene Data'!I48)),NA())</f>
        <v>#N/A</v>
      </c>
    </row>
    <row r="55" spans="1:69" x14ac:dyDescent="0.25">
      <c r="A55" s="498" t="e">
        <f ca="1">+RIGHT('Data Summary'!A55,LEN('Data Summary'!A55)-9)</f>
        <v>#VALUE!</v>
      </c>
      <c r="B55" s="472" t="str">
        <f ca="1">+IF(ISTEXT('Data Summary'!B55),'Data Summary'!B55,"")</f>
        <v/>
      </c>
      <c r="C55" s="499" t="e">
        <f ca="1">+VALUE('Data Summary'!C55)</f>
        <v>#VALUE!</v>
      </c>
      <c r="D55" s="500" t="e">
        <f ca="1">+IF(AND(ISNUMBER(OFFSET('Water Data'!$D$4,0,10*ROW('Water Data'!D49))),'Data Summary'!BS55="Yes"),100-OFFSET('Water Data'!$D$4,0,10*ROW('Water Data'!D49)),NA())</f>
        <v>#N/A</v>
      </c>
      <c r="E55" s="500" t="e">
        <f ca="1">+IF(AND(ISNUMBER(OFFSET('Water Data'!$D$6,0,10*ROW('Water Data'!D49))),'Data Summary'!BT55="Yes"),OFFSET('Water Data'!$D$6,0,10*ROW('Water Data'!D49)),NA())</f>
        <v>#N/A</v>
      </c>
      <c r="F55" s="500" t="e">
        <f ca="1">+IF(AND(ISNUMBER(OFFSET('Water Data'!$D$9,0,10*ROW('Water Data'!D49))),'Data Summary'!BU55="Yes"),OFFSET('Water Data'!$D$9,0,10*ROW('Water Data'!D49)),NA())</f>
        <v>#N/A</v>
      </c>
      <c r="G55" s="500" t="e">
        <f ca="1">+IF(AND(ISNUMBER(OFFSET('Water Data'!$E$4,0,10*ROW('Water Data'!E49))),'Data Summary'!BV55="Yes"),100-OFFSET('Water Data'!$E$4,0,10*ROW('Water Data'!E49)),NA())</f>
        <v>#N/A</v>
      </c>
      <c r="H55" s="500" t="e">
        <f ca="1">+IF(AND(ISNUMBER(OFFSET('Water Data'!$E$6,0,10*ROW('Water Data'!E49))),'Data Summary'!BW55="Yes"),OFFSET('Water Data'!$E$6,0,10*ROW('Water Data'!E49)),NA())</f>
        <v>#N/A</v>
      </c>
      <c r="I55" s="500" t="e">
        <f ca="1">+IF(AND(ISNUMBER(OFFSET('Water Data'!$E$9,0,10*ROW('Water Data'!E49))),'Data Summary'!BX55="Yes"),OFFSET('Water Data'!$E$9,0,10*ROW('Water Data'!E49)),NA())</f>
        <v>#N/A</v>
      </c>
      <c r="J55" s="500" t="e">
        <f ca="1">+IF(AND(ISNUMBER(OFFSET('Water Data'!$F$4,0,10*ROW('Water Data'!F49))),'Data Summary'!BY55="Yes"),100-OFFSET('Water Data'!$F$4,0,10*ROW('Water Data'!F49)),NA())</f>
        <v>#N/A</v>
      </c>
      <c r="K55" s="500" t="e">
        <f ca="1">+IF(AND(ISNUMBER(OFFSET('Water Data'!$F$6,0,10*ROW('Water Data'!F49))),'Data Summary'!BZ55="Yes"),OFFSET('Water Data'!$F$6,0,10*ROW('Water Data'!F49)),NA())</f>
        <v>#N/A</v>
      </c>
      <c r="L55" s="500" t="e">
        <f ca="1">+IF(AND(ISNUMBER(OFFSET('Water Data'!$F$9,0,10*ROW('Water Data'!F49))),'Data Summary'!CA55="Yes"),OFFSET('Water Data'!$F$9,0,10*ROW('Water Data'!F49)),NA())</f>
        <v>#N/A</v>
      </c>
      <c r="M55" s="500" t="e">
        <f ca="1">+IF(AND(ISNUMBER(OFFSET('Water Data'!$G$4,0,10*ROW('Water Data'!G49))),'Data Summary'!CB55="Yes"),100-OFFSET('Water Data'!$G$4,0,10*ROW('Water Data'!G49)),NA())</f>
        <v>#N/A</v>
      </c>
      <c r="N55" s="500" t="e">
        <f ca="1">+IF(AND(ISNUMBER(OFFSET('Water Data'!$G$6,0,10*ROW('Water Data'!G49))),'Data Summary'!CC55="Yes"),OFFSET('Water Data'!$G$6,0,10*ROW('Water Data'!G49)),NA())</f>
        <v>#N/A</v>
      </c>
      <c r="O55" s="500" t="e">
        <f ca="1">+IF(AND(ISNUMBER(OFFSET('Water Data'!$G$9,0,10*ROW('Water Data'!G49))),'Data Summary'!CD55="Yes"),OFFSET('Water Data'!$G$9,0,10*ROW('Water Data'!G49)),NA())</f>
        <v>#N/A</v>
      </c>
      <c r="P55" s="500" t="e">
        <f ca="1">+IF(AND(ISNUMBER(OFFSET('Water Data'!$H$4,0,10*ROW('Water Data'!H49))),'Data Summary'!CE55="Yes"),100-OFFSET('Water Data'!$H$4,0,10*ROW('Water Data'!H49)),NA())</f>
        <v>#N/A</v>
      </c>
      <c r="Q55" s="500" t="e">
        <f ca="1">+IF(AND(ISNUMBER(OFFSET('Water Data'!$H$6,0,10*ROW('Water Data'!H49))),'Data Summary'!CF55="Yes"),OFFSET('Water Data'!$H$6,0,10*ROW('Water Data'!H49)),NA())</f>
        <v>#N/A</v>
      </c>
      <c r="R55" s="500" t="e">
        <f ca="1">+IF(AND(ISNUMBER(OFFSET('Water Data'!$H$9,0,10*ROW('Water Data'!H49))),'Data Summary'!CG55="Yes"),OFFSET('Water Data'!$H$9,0,10*ROW('Water Data'!H49)),NA())</f>
        <v>#N/A</v>
      </c>
      <c r="S55" s="500" t="e">
        <f ca="1">+IF(AND(ISNUMBER(OFFSET('Water Data'!$I$4,0,10*ROW('Water Data'!I49))),'Data Summary'!CH55="Yes"),100-OFFSET('Water Data'!$I$4,0,10*ROW('Water Data'!I49)),NA())</f>
        <v>#N/A</v>
      </c>
      <c r="T55" s="500" t="e">
        <f ca="1">+IF(AND(ISNUMBER(OFFSET('Water Data'!$I$6,0,10*ROW('Water Data'!I49))),'Data Summary'!CI55="Yes"),OFFSET('Water Data'!$I$6,0,10*ROW('Water Data'!I49)),NA())</f>
        <v>#N/A</v>
      </c>
      <c r="U55" s="500" t="e">
        <f ca="1">+IF(AND(ISNUMBER(OFFSET('Water Data'!$I$9,0,10*ROW('Water Data'!I49))),'Data Summary'!CJ55="Yes"),OFFSET('Water Data'!$I$9,0,10*ROW('Water Data'!I49)),NA())</f>
        <v>#N/A</v>
      </c>
      <c r="V55" s="501" t="e">
        <f ca="1">+IF(AND(ISNUMBER(OFFSET('Sanitation Data'!$D$4,0,10*ROW('Sanitation Data'!D49))),'Data Summary'!CK55="Yes"),100-OFFSET('Sanitation Data'!$D$4,0,10*ROW('Sanitation Data'!D49)),NA())</f>
        <v>#N/A</v>
      </c>
      <c r="W55" s="501" t="e">
        <f ca="1">+IF(AND(ISNUMBER(OFFSET('Sanitation Data'!$D$6,0,10*ROW('Sanitation Data'!D49))),'Data Summary'!CL55="Yes"),OFFSET('Sanitation Data'!$D$6,0,10*ROW('Sanitation Data'!D49)),NA())</f>
        <v>#N/A</v>
      </c>
      <c r="X55" s="501" t="e">
        <f ca="1">+IF(AND(ISNUMBER(OFFSET('Sanitation Data'!$D$10,0,10*ROW('Sanitation Data'!D49))),'Data Summary'!CM55="Yes"),OFFSET('Sanitation Data'!$D$10,0,10*ROW('Sanitation Data'!D49)),NA())</f>
        <v>#N/A</v>
      </c>
      <c r="Y55" s="501" t="e">
        <f ca="1">+IF(AND(ISNUMBER(OFFSET('Sanitation Data'!$D$11,0,10*ROW('Sanitation Data'!D49))),'Data Summary'!CN55="Yes"),OFFSET('Sanitation Data'!$D$11,0,10*ROW('Sanitation Data'!D49)),NA())</f>
        <v>#N/A</v>
      </c>
      <c r="Z55" s="501" t="e">
        <f ca="1">+IF(AND(ISNUMBER(OFFSET('Sanitation Data'!$D$12,0,10*ROW('Sanitation Data'!D49))),'Data Summary'!CO55="Yes"),OFFSET('Sanitation Data'!$D$12,0,10*ROW('Sanitation Data'!D49)),NA())</f>
        <v>#N/A</v>
      </c>
      <c r="AA55" s="501" t="e">
        <f ca="1">+IF(AND(ISNUMBER(OFFSET('Sanitation Data'!$E$4,0,10*ROW('Sanitation Data'!E49))),'Data Summary'!CP55="Yes"),100-OFFSET('Sanitation Data'!$E$4,0,10*ROW('Sanitation Data'!E49)),NA())</f>
        <v>#N/A</v>
      </c>
      <c r="AB55" s="501" t="e">
        <f ca="1">+IF(AND(ISNUMBER(OFFSET('Sanitation Data'!$E$6,0,10*ROW('Sanitation Data'!E49))),'Data Summary'!CQ55="Yes"),OFFSET('Sanitation Data'!$E$6,0,10*ROW('Sanitation Data'!E49)),NA())</f>
        <v>#N/A</v>
      </c>
      <c r="AC55" s="501" t="e">
        <f ca="1">+IF(AND(ISNUMBER(OFFSET('Sanitation Data'!$E$10,0,10*ROW('Sanitation Data'!E49))),'Data Summary'!CR55="Yes"),OFFSET('Sanitation Data'!$E$10,0,10*ROW('Sanitation Data'!E49)),NA())</f>
        <v>#N/A</v>
      </c>
      <c r="AD55" s="501" t="e">
        <f ca="1">+IF(AND(ISNUMBER(OFFSET('Sanitation Data'!$E$11,0,10*ROW('Sanitation Data'!E49))),'Data Summary'!CS55="Yes"),OFFSET('Sanitation Data'!$E$11,0,10*ROW('Sanitation Data'!E49)),NA())</f>
        <v>#N/A</v>
      </c>
      <c r="AE55" s="501" t="e">
        <f ca="1">+IF(AND(ISNUMBER(OFFSET('Sanitation Data'!$E$12,0,10*ROW('Sanitation Data'!E49))),'Data Summary'!CT55="Yes"),OFFSET('Sanitation Data'!$E$12,0,10*ROW('Sanitation Data'!E49)),NA())</f>
        <v>#N/A</v>
      </c>
      <c r="AF55" s="501" t="e">
        <f ca="1">+IF(AND(ISNUMBER(OFFSET('Sanitation Data'!$F$4,0,10*ROW('Sanitation Data'!F49))),'Data Summary'!CU55="Yes"),100-OFFSET('Sanitation Data'!$F$4,0,10*ROW('Sanitation Data'!F49)),NA())</f>
        <v>#N/A</v>
      </c>
      <c r="AG55" s="501" t="e">
        <f ca="1">+IF(AND(ISNUMBER(OFFSET('Sanitation Data'!$F$6,0,10*ROW('Sanitation Data'!F49))),'Data Summary'!CV55="Yes"),OFFSET('Sanitation Data'!$F$6,0,10*ROW('Sanitation Data'!F49)),NA())</f>
        <v>#N/A</v>
      </c>
      <c r="AH55" s="501" t="e">
        <f ca="1">+IF(AND(ISNUMBER(OFFSET('Sanitation Data'!$F$10,0,10*ROW('Sanitation Data'!F49))),'Data Summary'!CW55="Yes"),OFFSET('Sanitation Data'!$F$10,0,10*ROW('Sanitation Data'!F49)),NA())</f>
        <v>#N/A</v>
      </c>
      <c r="AI55" s="501" t="e">
        <f ca="1">+IF(AND(ISNUMBER(OFFSET('Sanitation Data'!$F$11,0,10*ROW('Sanitation Data'!F49))),'Data Summary'!CX55="Yes"),OFFSET('Sanitation Data'!$F$11,0,10*ROW('Sanitation Data'!F49)),NA())</f>
        <v>#N/A</v>
      </c>
      <c r="AJ55" s="501" t="e">
        <f ca="1">+IF(AND(ISNUMBER(OFFSET('Sanitation Data'!$F$12,0,10*ROW('Sanitation Data'!F49))),'Data Summary'!CY55="Yes"),OFFSET('Sanitation Data'!$F$12,0,10*ROW('Sanitation Data'!F49)),NA())</f>
        <v>#N/A</v>
      </c>
      <c r="AK55" s="501" t="e">
        <f ca="1">+IF(AND(ISNUMBER(OFFSET('Sanitation Data'!$G$4,0,10*ROW('Sanitation Data'!G49))),'Data Summary'!CZ55="Yes"),100-OFFSET('Sanitation Data'!$G$4,0,10*ROW('Sanitation Data'!G49)),NA())</f>
        <v>#N/A</v>
      </c>
      <c r="AL55" s="501" t="e">
        <f ca="1">+IF(AND(ISNUMBER(OFFSET('Sanitation Data'!$G$6,0,10*ROW('Sanitation Data'!G49))),'Data Summary'!DA55="Yes"),OFFSET('Sanitation Data'!$G$6,0,10*ROW('Sanitation Data'!G49)),NA())</f>
        <v>#N/A</v>
      </c>
      <c r="AM55" s="501" t="e">
        <f ca="1">+IF(AND(ISNUMBER(OFFSET('Sanitation Data'!$G$10,0,10*ROW('Sanitation Data'!G49))),'Data Summary'!DB55="Yes"),OFFSET('Sanitation Data'!$G$10,0,10*ROW('Sanitation Data'!G49)),NA())</f>
        <v>#N/A</v>
      </c>
      <c r="AN55" s="501" t="e">
        <f ca="1">+IF(AND(ISNUMBER(OFFSET('Sanitation Data'!$G$11,0,10*ROW('Sanitation Data'!G49))),'Data Summary'!DC55="Yes"),OFFSET('Sanitation Data'!$G$11,0,10*ROW('Sanitation Data'!G49)),NA())</f>
        <v>#N/A</v>
      </c>
      <c r="AO55" s="501" t="e">
        <f ca="1">+IF(AND(ISNUMBER(OFFSET('Sanitation Data'!$G$12,0,10*ROW('Sanitation Data'!G49))),'Data Summary'!DD55="Yes"),OFFSET('Sanitation Data'!$G$12,0,10*ROW('Sanitation Data'!G49)),NA())</f>
        <v>#N/A</v>
      </c>
      <c r="AP55" s="501" t="e">
        <f ca="1">+IF(AND(ISNUMBER(OFFSET('Sanitation Data'!$H$4,0,10*ROW('Sanitation Data'!H49))),'Data Summary'!DE55="Yes"),100-OFFSET('Sanitation Data'!$H$4,0,10*ROW('Sanitation Data'!H49)),NA())</f>
        <v>#N/A</v>
      </c>
      <c r="AQ55" s="501" t="e">
        <f ca="1">+IF(AND(ISNUMBER(OFFSET('Sanitation Data'!$H$6,0,10*ROW('Sanitation Data'!H49))),'Data Summary'!DF55="Yes"),OFFSET('Sanitation Data'!$H$6,0,10*ROW('Sanitation Data'!H49)),NA())</f>
        <v>#N/A</v>
      </c>
      <c r="AR55" s="501" t="e">
        <f ca="1">+IF(AND(ISNUMBER(OFFSET('Sanitation Data'!$H$10,0,10*ROW('Sanitation Data'!H49))),'Data Summary'!DG55="Yes"),OFFSET('Sanitation Data'!$H$10,0,10*ROW('Sanitation Data'!H49)),NA())</f>
        <v>#N/A</v>
      </c>
      <c r="AS55" s="501" t="e">
        <f ca="1">+IF(AND(ISNUMBER(OFFSET('Sanitation Data'!$H$11,0,10*ROW('Sanitation Data'!H49))),'Data Summary'!DH55="Yes"),OFFSET('Sanitation Data'!$H$11,0,10*ROW('Sanitation Data'!H49)),NA())</f>
        <v>#N/A</v>
      </c>
      <c r="AT55" s="501" t="e">
        <f ca="1">+IF(AND(ISNUMBER(OFFSET('Sanitation Data'!$H$12,0,10*ROW('Sanitation Data'!H49))),'Data Summary'!DI55="Yes"),OFFSET('Sanitation Data'!$H$12,0,10*ROW('Sanitation Data'!H49)),NA())</f>
        <v>#N/A</v>
      </c>
      <c r="AU55" s="501" t="e">
        <f ca="1">+IF(AND(ISNUMBER(OFFSET('Sanitation Data'!$I$4,0,10*ROW('Sanitation Data'!I49))),'Data Summary'!DJ55="Yes"),100-OFFSET('Sanitation Data'!$I$4,0,10*ROW('Sanitation Data'!I49)),NA())</f>
        <v>#N/A</v>
      </c>
      <c r="AV55" s="501" t="e">
        <f ca="1">+IF(AND(ISNUMBER(OFFSET('Sanitation Data'!$I$6,0,10*ROW('Sanitation Data'!I49))),'Data Summary'!DK55="Yes"),OFFSET('Sanitation Data'!$I$6,0,10*ROW('Sanitation Data'!I49)),NA())</f>
        <v>#N/A</v>
      </c>
      <c r="AW55" s="501" t="e">
        <f ca="1">+IF(AND(ISNUMBER(OFFSET('Sanitation Data'!$I$10,0,10*ROW('Sanitation Data'!I49))),'Data Summary'!DL55="Yes"),OFFSET('Sanitation Data'!$I$10,0,10*ROW('Sanitation Data'!I49)),NA())</f>
        <v>#N/A</v>
      </c>
      <c r="AX55" s="501" t="e">
        <f ca="1">+IF(AND(ISNUMBER(OFFSET('Sanitation Data'!$I$11,0,10*ROW('Sanitation Data'!I49))),'Data Summary'!DM55="Yes"),OFFSET('Sanitation Data'!$I$11,0,10*ROW('Sanitation Data'!I49)),NA())</f>
        <v>#N/A</v>
      </c>
      <c r="AY55" s="501" t="e">
        <f ca="1">+IF(AND(ISNUMBER(OFFSET('Sanitation Data'!$I$12,0,10*ROW('Sanitation Data'!I49))),'Data Summary'!DN55="Yes"),OFFSET('Sanitation Data'!$I$12,0,10*ROW('Sanitation Data'!I49)),NA())</f>
        <v>#N/A</v>
      </c>
      <c r="AZ55" s="502" t="e">
        <f ca="1">+IF(AND(ISNUMBER(OFFSET('Hygiene Data'!$D$5,0,10*ROW('Hygiene Data'!D49))),'Data Summary'!DO55="Yes"),OFFSET('Hygiene Data'!$D$5,0,10*ROW('Hygiene Data'!D49)),NA())</f>
        <v>#N/A</v>
      </c>
      <c r="BA55" s="502" t="e">
        <f ca="1">+IF(AND(ISNUMBER(OFFSET('Hygiene Data'!$D$7,0,10*ROW('Hygiene Data'!D49))),'Data Summary'!DP55="Yes"),OFFSET('Hygiene Data'!$D$7,0,10*ROW('Hygiene Data'!D49)),NA())</f>
        <v>#N/A</v>
      </c>
      <c r="BB55" s="502" t="e">
        <f ca="1">+IF(AND(ISNUMBER(OFFSET('Hygiene Data'!$D$9,0,10*ROW('Hygiene Data'!D49))),'Data Summary'!DQ55="Yes"),OFFSET('Hygiene Data'!$D$9,0,10*ROW('Hygiene Data'!D49)),NA())</f>
        <v>#N/A</v>
      </c>
      <c r="BC55" s="502" t="e">
        <f ca="1">+IF(AND(ISNUMBER(OFFSET('Hygiene Data'!$E$5,0,10*ROW('Hygiene Data'!E49))),'Data Summary'!DR55="Yes"),OFFSET('Hygiene Data'!$E$5,0,10*ROW('Hygiene Data'!E49)),NA())</f>
        <v>#N/A</v>
      </c>
      <c r="BD55" s="502" t="e">
        <f ca="1">+IF(AND(ISNUMBER(OFFSET('Hygiene Data'!$E$7,0,10*ROW('Hygiene Data'!E49))),'Data Summary'!DS55="Yes"),OFFSET('Hygiene Data'!$E$7,0,10*ROW('Hygiene Data'!E49)),NA())</f>
        <v>#N/A</v>
      </c>
      <c r="BE55" s="502" t="e">
        <f ca="1">+IF(AND(ISNUMBER(OFFSET('Hygiene Data'!$E$9,0,10*ROW('Hygiene Data'!E49))),'Data Summary'!DT55="Yes"),OFFSET('Hygiene Data'!$E$9,0,10*ROW('Hygiene Data'!E49)),NA())</f>
        <v>#N/A</v>
      </c>
      <c r="BF55" s="502" t="e">
        <f ca="1">+IF(AND(ISNUMBER(OFFSET('Hygiene Data'!$F$5,0,10*ROW('Hygiene Data'!F49))),'Data Summary'!DU55="Yes"),OFFSET('Hygiene Data'!$F$5,0,10*ROW('Hygiene Data'!F49)),NA())</f>
        <v>#N/A</v>
      </c>
      <c r="BG55" s="502" t="e">
        <f ca="1">+IF(AND(ISNUMBER(OFFSET('Hygiene Data'!$F$7,0,10*ROW('Hygiene Data'!F49))),'Data Summary'!DV55="Yes"),OFFSET('Hygiene Data'!$F$7,0,10*ROW('Hygiene Data'!F49)),NA())</f>
        <v>#N/A</v>
      </c>
      <c r="BH55" s="502" t="e">
        <f ca="1">+IF(AND(ISNUMBER(OFFSET('Hygiene Data'!$F$9,0,10*ROW('Hygiene Data'!F49))),'Data Summary'!DW55="Yes"),OFFSET('Hygiene Data'!$F$9,0,10*ROW('Hygiene Data'!F49)),NA())</f>
        <v>#N/A</v>
      </c>
      <c r="BI55" s="502" t="e">
        <f ca="1">+IF(AND(ISNUMBER(OFFSET('Hygiene Data'!$G$5,0,10*ROW('Hygiene Data'!G49))),'Data Summary'!DX55="Yes"),OFFSET('Hygiene Data'!$G$5,0,10*ROW('Hygiene Data'!G49)),NA())</f>
        <v>#N/A</v>
      </c>
      <c r="BJ55" s="502" t="e">
        <f ca="1">+IF(AND(ISNUMBER(OFFSET('Hygiene Data'!$G$7,0,10*ROW('Hygiene Data'!G49))),'Data Summary'!DY55="Yes"),OFFSET('Hygiene Data'!$G$7,0,10*ROW('Hygiene Data'!G49)),NA())</f>
        <v>#N/A</v>
      </c>
      <c r="BK55" s="502" t="e">
        <f ca="1">+IF(AND(ISNUMBER(OFFSET('Hygiene Data'!$G$9,0,10*ROW('Hygiene Data'!G49))),'Data Summary'!DZ55="Yes"),OFFSET('Hygiene Data'!$G$9,0,10*ROW('Hygiene Data'!G49)),NA())</f>
        <v>#N/A</v>
      </c>
      <c r="BL55" s="502" t="e">
        <f ca="1">+IF(AND(ISNUMBER(OFFSET('Hygiene Data'!$H$5,0,10*ROW('Hygiene Data'!H49))),'Data Summary'!EA55="Yes"),OFFSET('Hygiene Data'!$H$5,0,10*ROW('Hygiene Data'!H49)),NA())</f>
        <v>#N/A</v>
      </c>
      <c r="BM55" s="502" t="e">
        <f ca="1">+IF(AND(ISNUMBER(OFFSET('Hygiene Data'!$H$7,0,10*ROW('Hygiene Data'!H49))),'Data Summary'!EB55="Yes"),OFFSET('Hygiene Data'!$H$7,0,10*ROW('Hygiene Data'!H49)),NA())</f>
        <v>#N/A</v>
      </c>
      <c r="BN55" s="502" t="e">
        <f ca="1">+IF(AND(ISNUMBER(OFFSET('Hygiene Data'!$H$9,0,10*ROW('Hygiene Data'!H49))),'Data Summary'!EC55="Yes"),OFFSET('Hygiene Data'!$H$9,0,10*ROW('Hygiene Data'!H49)),NA())</f>
        <v>#N/A</v>
      </c>
      <c r="BO55" s="502" t="e">
        <f ca="1">+IF(AND(ISNUMBER(OFFSET('Hygiene Data'!$I$5,0,10*ROW('Hygiene Data'!I49))),'Data Summary'!ED55="Yes"),OFFSET('Hygiene Data'!$I$5,0,10*ROW('Hygiene Data'!I49)),NA())</f>
        <v>#N/A</v>
      </c>
      <c r="BP55" s="502" t="e">
        <f ca="1">+IF(AND(ISNUMBER(OFFSET('Hygiene Data'!$I$7,0,10*ROW('Hygiene Data'!I49))),'Data Summary'!EE55="Yes"),OFFSET('Hygiene Data'!$I$7,0,10*ROW('Hygiene Data'!I49)),NA())</f>
        <v>#N/A</v>
      </c>
      <c r="BQ55" s="502" t="e">
        <f ca="1">+IF(AND(ISNUMBER(OFFSET('Hygiene Data'!$I$9,0,10*ROW('Hygiene Data'!I49))),'Data Summary'!EF55="Yes"),OFFSET('Hygiene Data'!$I$9,0,10*ROW('Hygiene Data'!I49)),NA())</f>
        <v>#N/A</v>
      </c>
    </row>
    <row r="56" spans="1:69" x14ac:dyDescent="0.25">
      <c r="A56" s="498" t="e">
        <f ca="1">+RIGHT('Data Summary'!A56,LEN('Data Summary'!A56)-9)</f>
        <v>#VALUE!</v>
      </c>
      <c r="B56" s="472" t="str">
        <f ca="1">+IF(ISTEXT('Data Summary'!B56),'Data Summary'!B56,"")</f>
        <v/>
      </c>
      <c r="C56" s="499" t="e">
        <f ca="1">+VALUE('Data Summary'!C56)</f>
        <v>#VALUE!</v>
      </c>
      <c r="D56" s="500" t="e">
        <f ca="1">+IF(AND(ISNUMBER(OFFSET('Water Data'!$D$4,0,10*ROW('Water Data'!D50))),'Data Summary'!BS56="Yes"),100-OFFSET('Water Data'!$D$4,0,10*ROW('Water Data'!D50)),NA())</f>
        <v>#N/A</v>
      </c>
      <c r="E56" s="500" t="e">
        <f ca="1">+IF(AND(ISNUMBER(OFFSET('Water Data'!$D$6,0,10*ROW('Water Data'!D50))),'Data Summary'!BT56="Yes"),OFFSET('Water Data'!$D$6,0,10*ROW('Water Data'!D50)),NA())</f>
        <v>#N/A</v>
      </c>
      <c r="F56" s="500" t="e">
        <f ca="1">+IF(AND(ISNUMBER(OFFSET('Water Data'!$D$9,0,10*ROW('Water Data'!D50))),'Data Summary'!BU56="Yes"),OFFSET('Water Data'!$D$9,0,10*ROW('Water Data'!D50)),NA())</f>
        <v>#N/A</v>
      </c>
      <c r="G56" s="500" t="e">
        <f ca="1">+IF(AND(ISNUMBER(OFFSET('Water Data'!$E$4,0,10*ROW('Water Data'!E50))),'Data Summary'!BV56="Yes"),100-OFFSET('Water Data'!$E$4,0,10*ROW('Water Data'!E50)),NA())</f>
        <v>#N/A</v>
      </c>
      <c r="H56" s="500" t="e">
        <f ca="1">+IF(AND(ISNUMBER(OFFSET('Water Data'!$E$6,0,10*ROW('Water Data'!E50))),'Data Summary'!BW56="Yes"),OFFSET('Water Data'!$E$6,0,10*ROW('Water Data'!E50)),NA())</f>
        <v>#N/A</v>
      </c>
      <c r="I56" s="500" t="e">
        <f ca="1">+IF(AND(ISNUMBER(OFFSET('Water Data'!$E$9,0,10*ROW('Water Data'!E50))),'Data Summary'!BX56="Yes"),OFFSET('Water Data'!$E$9,0,10*ROW('Water Data'!E50)),NA())</f>
        <v>#N/A</v>
      </c>
      <c r="J56" s="500" t="e">
        <f ca="1">+IF(AND(ISNUMBER(OFFSET('Water Data'!$F$4,0,10*ROW('Water Data'!F50))),'Data Summary'!BY56="Yes"),100-OFFSET('Water Data'!$F$4,0,10*ROW('Water Data'!F50)),NA())</f>
        <v>#N/A</v>
      </c>
      <c r="K56" s="500" t="e">
        <f ca="1">+IF(AND(ISNUMBER(OFFSET('Water Data'!$F$6,0,10*ROW('Water Data'!F50))),'Data Summary'!BZ56="Yes"),OFFSET('Water Data'!$F$6,0,10*ROW('Water Data'!F50)),NA())</f>
        <v>#N/A</v>
      </c>
      <c r="L56" s="500" t="e">
        <f ca="1">+IF(AND(ISNUMBER(OFFSET('Water Data'!$F$9,0,10*ROW('Water Data'!F50))),'Data Summary'!CA56="Yes"),OFFSET('Water Data'!$F$9,0,10*ROW('Water Data'!F50)),NA())</f>
        <v>#N/A</v>
      </c>
      <c r="M56" s="500" t="e">
        <f ca="1">+IF(AND(ISNUMBER(OFFSET('Water Data'!$G$4,0,10*ROW('Water Data'!G50))),'Data Summary'!CB56="Yes"),100-OFFSET('Water Data'!$G$4,0,10*ROW('Water Data'!G50)),NA())</f>
        <v>#N/A</v>
      </c>
      <c r="N56" s="500" t="e">
        <f ca="1">+IF(AND(ISNUMBER(OFFSET('Water Data'!$G$6,0,10*ROW('Water Data'!G50))),'Data Summary'!CC56="Yes"),OFFSET('Water Data'!$G$6,0,10*ROW('Water Data'!G50)),NA())</f>
        <v>#N/A</v>
      </c>
      <c r="O56" s="500" t="e">
        <f ca="1">+IF(AND(ISNUMBER(OFFSET('Water Data'!$G$9,0,10*ROW('Water Data'!G50))),'Data Summary'!CD56="Yes"),OFFSET('Water Data'!$G$9,0,10*ROW('Water Data'!G50)),NA())</f>
        <v>#N/A</v>
      </c>
      <c r="P56" s="500" t="e">
        <f ca="1">+IF(AND(ISNUMBER(OFFSET('Water Data'!$H$4,0,10*ROW('Water Data'!H50))),'Data Summary'!CE56="Yes"),100-OFFSET('Water Data'!$H$4,0,10*ROW('Water Data'!H50)),NA())</f>
        <v>#N/A</v>
      </c>
      <c r="Q56" s="500" t="e">
        <f ca="1">+IF(AND(ISNUMBER(OFFSET('Water Data'!$H$6,0,10*ROW('Water Data'!H50))),'Data Summary'!CF56="Yes"),OFFSET('Water Data'!$H$6,0,10*ROW('Water Data'!H50)),NA())</f>
        <v>#N/A</v>
      </c>
      <c r="R56" s="500" t="e">
        <f ca="1">+IF(AND(ISNUMBER(OFFSET('Water Data'!$H$9,0,10*ROW('Water Data'!H50))),'Data Summary'!CG56="Yes"),OFFSET('Water Data'!$H$9,0,10*ROW('Water Data'!H50)),NA())</f>
        <v>#N/A</v>
      </c>
      <c r="S56" s="500" t="e">
        <f ca="1">+IF(AND(ISNUMBER(OFFSET('Water Data'!$I$4,0,10*ROW('Water Data'!I50))),'Data Summary'!CH56="Yes"),100-OFFSET('Water Data'!$I$4,0,10*ROW('Water Data'!I50)),NA())</f>
        <v>#N/A</v>
      </c>
      <c r="T56" s="500" t="e">
        <f ca="1">+IF(AND(ISNUMBER(OFFSET('Water Data'!$I$6,0,10*ROW('Water Data'!I50))),'Data Summary'!CI56="Yes"),OFFSET('Water Data'!$I$6,0,10*ROW('Water Data'!I50)),NA())</f>
        <v>#N/A</v>
      </c>
      <c r="U56" s="500" t="e">
        <f ca="1">+IF(AND(ISNUMBER(OFFSET('Water Data'!$I$9,0,10*ROW('Water Data'!I50))),'Data Summary'!CJ56="Yes"),OFFSET('Water Data'!$I$9,0,10*ROW('Water Data'!I50)),NA())</f>
        <v>#N/A</v>
      </c>
      <c r="V56" s="501" t="e">
        <f ca="1">+IF(AND(ISNUMBER(OFFSET('Sanitation Data'!$D$4,0,10*ROW('Sanitation Data'!D50))),'Data Summary'!CK56="Yes"),100-OFFSET('Sanitation Data'!$D$4,0,10*ROW('Sanitation Data'!D50)),NA())</f>
        <v>#N/A</v>
      </c>
      <c r="W56" s="501" t="e">
        <f ca="1">+IF(AND(ISNUMBER(OFFSET('Sanitation Data'!$D$6,0,10*ROW('Sanitation Data'!D50))),'Data Summary'!CL56="Yes"),OFFSET('Sanitation Data'!$D$6,0,10*ROW('Sanitation Data'!D50)),NA())</f>
        <v>#N/A</v>
      </c>
      <c r="X56" s="501" t="e">
        <f ca="1">+IF(AND(ISNUMBER(OFFSET('Sanitation Data'!$D$10,0,10*ROW('Sanitation Data'!D50))),'Data Summary'!CM56="Yes"),OFFSET('Sanitation Data'!$D$10,0,10*ROW('Sanitation Data'!D50)),NA())</f>
        <v>#N/A</v>
      </c>
      <c r="Y56" s="501" t="e">
        <f ca="1">+IF(AND(ISNUMBER(OFFSET('Sanitation Data'!$D$11,0,10*ROW('Sanitation Data'!D50))),'Data Summary'!CN56="Yes"),OFFSET('Sanitation Data'!$D$11,0,10*ROW('Sanitation Data'!D50)),NA())</f>
        <v>#N/A</v>
      </c>
      <c r="Z56" s="501" t="e">
        <f ca="1">+IF(AND(ISNUMBER(OFFSET('Sanitation Data'!$D$12,0,10*ROW('Sanitation Data'!D50))),'Data Summary'!CO56="Yes"),OFFSET('Sanitation Data'!$D$12,0,10*ROW('Sanitation Data'!D50)),NA())</f>
        <v>#N/A</v>
      </c>
      <c r="AA56" s="501" t="e">
        <f ca="1">+IF(AND(ISNUMBER(OFFSET('Sanitation Data'!$E$4,0,10*ROW('Sanitation Data'!E50))),'Data Summary'!CP56="Yes"),100-OFFSET('Sanitation Data'!$E$4,0,10*ROW('Sanitation Data'!E50)),NA())</f>
        <v>#N/A</v>
      </c>
      <c r="AB56" s="501" t="e">
        <f ca="1">+IF(AND(ISNUMBER(OFFSET('Sanitation Data'!$E$6,0,10*ROW('Sanitation Data'!E50))),'Data Summary'!CQ56="Yes"),OFFSET('Sanitation Data'!$E$6,0,10*ROW('Sanitation Data'!E50)),NA())</f>
        <v>#N/A</v>
      </c>
      <c r="AC56" s="501" t="e">
        <f ca="1">+IF(AND(ISNUMBER(OFFSET('Sanitation Data'!$E$10,0,10*ROW('Sanitation Data'!E50))),'Data Summary'!CR56="Yes"),OFFSET('Sanitation Data'!$E$10,0,10*ROW('Sanitation Data'!E50)),NA())</f>
        <v>#N/A</v>
      </c>
      <c r="AD56" s="501" t="e">
        <f ca="1">+IF(AND(ISNUMBER(OFFSET('Sanitation Data'!$E$11,0,10*ROW('Sanitation Data'!E50))),'Data Summary'!CS56="Yes"),OFFSET('Sanitation Data'!$E$11,0,10*ROW('Sanitation Data'!E50)),NA())</f>
        <v>#N/A</v>
      </c>
      <c r="AE56" s="501" t="e">
        <f ca="1">+IF(AND(ISNUMBER(OFFSET('Sanitation Data'!$E$12,0,10*ROW('Sanitation Data'!E50))),'Data Summary'!CT56="Yes"),OFFSET('Sanitation Data'!$E$12,0,10*ROW('Sanitation Data'!E50)),NA())</f>
        <v>#N/A</v>
      </c>
      <c r="AF56" s="501" t="e">
        <f ca="1">+IF(AND(ISNUMBER(OFFSET('Sanitation Data'!$F$4,0,10*ROW('Sanitation Data'!F50))),'Data Summary'!CU56="Yes"),100-OFFSET('Sanitation Data'!$F$4,0,10*ROW('Sanitation Data'!F50)),NA())</f>
        <v>#N/A</v>
      </c>
      <c r="AG56" s="501" t="e">
        <f ca="1">+IF(AND(ISNUMBER(OFFSET('Sanitation Data'!$F$6,0,10*ROW('Sanitation Data'!F50))),'Data Summary'!CV56="Yes"),OFFSET('Sanitation Data'!$F$6,0,10*ROW('Sanitation Data'!F50)),NA())</f>
        <v>#N/A</v>
      </c>
      <c r="AH56" s="501" t="e">
        <f ca="1">+IF(AND(ISNUMBER(OFFSET('Sanitation Data'!$F$10,0,10*ROW('Sanitation Data'!F50))),'Data Summary'!CW56="Yes"),OFFSET('Sanitation Data'!$F$10,0,10*ROW('Sanitation Data'!F50)),NA())</f>
        <v>#N/A</v>
      </c>
      <c r="AI56" s="501" t="e">
        <f ca="1">+IF(AND(ISNUMBER(OFFSET('Sanitation Data'!$F$11,0,10*ROW('Sanitation Data'!F50))),'Data Summary'!CX56="Yes"),OFFSET('Sanitation Data'!$F$11,0,10*ROW('Sanitation Data'!F50)),NA())</f>
        <v>#N/A</v>
      </c>
      <c r="AJ56" s="501" t="e">
        <f ca="1">+IF(AND(ISNUMBER(OFFSET('Sanitation Data'!$F$12,0,10*ROW('Sanitation Data'!F50))),'Data Summary'!CY56="Yes"),OFFSET('Sanitation Data'!$F$12,0,10*ROW('Sanitation Data'!F50)),NA())</f>
        <v>#N/A</v>
      </c>
      <c r="AK56" s="501" t="e">
        <f ca="1">+IF(AND(ISNUMBER(OFFSET('Sanitation Data'!$G$4,0,10*ROW('Sanitation Data'!G50))),'Data Summary'!CZ56="Yes"),100-OFFSET('Sanitation Data'!$G$4,0,10*ROW('Sanitation Data'!G50)),NA())</f>
        <v>#N/A</v>
      </c>
      <c r="AL56" s="501" t="e">
        <f ca="1">+IF(AND(ISNUMBER(OFFSET('Sanitation Data'!$G$6,0,10*ROW('Sanitation Data'!G50))),'Data Summary'!DA56="Yes"),OFFSET('Sanitation Data'!$G$6,0,10*ROW('Sanitation Data'!G50)),NA())</f>
        <v>#N/A</v>
      </c>
      <c r="AM56" s="501" t="e">
        <f ca="1">+IF(AND(ISNUMBER(OFFSET('Sanitation Data'!$G$10,0,10*ROW('Sanitation Data'!G50))),'Data Summary'!DB56="Yes"),OFFSET('Sanitation Data'!$G$10,0,10*ROW('Sanitation Data'!G50)),NA())</f>
        <v>#N/A</v>
      </c>
      <c r="AN56" s="501" t="e">
        <f ca="1">+IF(AND(ISNUMBER(OFFSET('Sanitation Data'!$G$11,0,10*ROW('Sanitation Data'!G50))),'Data Summary'!DC56="Yes"),OFFSET('Sanitation Data'!$G$11,0,10*ROW('Sanitation Data'!G50)),NA())</f>
        <v>#N/A</v>
      </c>
      <c r="AO56" s="501" t="e">
        <f ca="1">+IF(AND(ISNUMBER(OFFSET('Sanitation Data'!$G$12,0,10*ROW('Sanitation Data'!G50))),'Data Summary'!DD56="Yes"),OFFSET('Sanitation Data'!$G$12,0,10*ROW('Sanitation Data'!G50)),NA())</f>
        <v>#N/A</v>
      </c>
      <c r="AP56" s="501" t="e">
        <f ca="1">+IF(AND(ISNUMBER(OFFSET('Sanitation Data'!$H$4,0,10*ROW('Sanitation Data'!H50))),'Data Summary'!DE56="Yes"),100-OFFSET('Sanitation Data'!$H$4,0,10*ROW('Sanitation Data'!H50)),NA())</f>
        <v>#N/A</v>
      </c>
      <c r="AQ56" s="501" t="e">
        <f ca="1">+IF(AND(ISNUMBER(OFFSET('Sanitation Data'!$H$6,0,10*ROW('Sanitation Data'!H50))),'Data Summary'!DF56="Yes"),OFFSET('Sanitation Data'!$H$6,0,10*ROW('Sanitation Data'!H50)),NA())</f>
        <v>#N/A</v>
      </c>
      <c r="AR56" s="501" t="e">
        <f ca="1">+IF(AND(ISNUMBER(OFFSET('Sanitation Data'!$H$10,0,10*ROW('Sanitation Data'!H50))),'Data Summary'!DG56="Yes"),OFFSET('Sanitation Data'!$H$10,0,10*ROW('Sanitation Data'!H50)),NA())</f>
        <v>#N/A</v>
      </c>
      <c r="AS56" s="501" t="e">
        <f ca="1">+IF(AND(ISNUMBER(OFFSET('Sanitation Data'!$H$11,0,10*ROW('Sanitation Data'!H50))),'Data Summary'!DH56="Yes"),OFFSET('Sanitation Data'!$H$11,0,10*ROW('Sanitation Data'!H50)),NA())</f>
        <v>#N/A</v>
      </c>
      <c r="AT56" s="501" t="e">
        <f ca="1">+IF(AND(ISNUMBER(OFFSET('Sanitation Data'!$H$12,0,10*ROW('Sanitation Data'!H50))),'Data Summary'!DI56="Yes"),OFFSET('Sanitation Data'!$H$12,0,10*ROW('Sanitation Data'!H50)),NA())</f>
        <v>#N/A</v>
      </c>
      <c r="AU56" s="501" t="e">
        <f ca="1">+IF(AND(ISNUMBER(OFFSET('Sanitation Data'!$I$4,0,10*ROW('Sanitation Data'!I50))),'Data Summary'!DJ56="Yes"),100-OFFSET('Sanitation Data'!$I$4,0,10*ROW('Sanitation Data'!I50)),NA())</f>
        <v>#N/A</v>
      </c>
      <c r="AV56" s="501" t="e">
        <f ca="1">+IF(AND(ISNUMBER(OFFSET('Sanitation Data'!$I$6,0,10*ROW('Sanitation Data'!I50))),'Data Summary'!DK56="Yes"),OFFSET('Sanitation Data'!$I$6,0,10*ROW('Sanitation Data'!I50)),NA())</f>
        <v>#N/A</v>
      </c>
      <c r="AW56" s="501" t="e">
        <f ca="1">+IF(AND(ISNUMBER(OFFSET('Sanitation Data'!$I$10,0,10*ROW('Sanitation Data'!I50))),'Data Summary'!DL56="Yes"),OFFSET('Sanitation Data'!$I$10,0,10*ROW('Sanitation Data'!I50)),NA())</f>
        <v>#N/A</v>
      </c>
      <c r="AX56" s="501" t="e">
        <f ca="1">+IF(AND(ISNUMBER(OFFSET('Sanitation Data'!$I$11,0,10*ROW('Sanitation Data'!I50))),'Data Summary'!DM56="Yes"),OFFSET('Sanitation Data'!$I$11,0,10*ROW('Sanitation Data'!I50)),NA())</f>
        <v>#N/A</v>
      </c>
      <c r="AY56" s="501" t="e">
        <f ca="1">+IF(AND(ISNUMBER(OFFSET('Sanitation Data'!$I$12,0,10*ROW('Sanitation Data'!I50))),'Data Summary'!DN56="Yes"),OFFSET('Sanitation Data'!$I$12,0,10*ROW('Sanitation Data'!I50)),NA())</f>
        <v>#N/A</v>
      </c>
      <c r="AZ56" s="502" t="e">
        <f ca="1">+IF(AND(ISNUMBER(OFFSET('Hygiene Data'!$D$5,0,10*ROW('Hygiene Data'!D50))),'Data Summary'!DO56="Yes"),OFFSET('Hygiene Data'!$D$5,0,10*ROW('Hygiene Data'!D50)),NA())</f>
        <v>#N/A</v>
      </c>
      <c r="BA56" s="502" t="e">
        <f ca="1">+IF(AND(ISNUMBER(OFFSET('Hygiene Data'!$D$7,0,10*ROW('Hygiene Data'!D50))),'Data Summary'!DP56="Yes"),OFFSET('Hygiene Data'!$D$7,0,10*ROW('Hygiene Data'!D50)),NA())</f>
        <v>#N/A</v>
      </c>
      <c r="BB56" s="502" t="e">
        <f ca="1">+IF(AND(ISNUMBER(OFFSET('Hygiene Data'!$D$9,0,10*ROW('Hygiene Data'!D50))),'Data Summary'!DQ56="Yes"),OFFSET('Hygiene Data'!$D$9,0,10*ROW('Hygiene Data'!D50)),NA())</f>
        <v>#N/A</v>
      </c>
      <c r="BC56" s="502" t="e">
        <f ca="1">+IF(AND(ISNUMBER(OFFSET('Hygiene Data'!$E$5,0,10*ROW('Hygiene Data'!E50))),'Data Summary'!DR56="Yes"),OFFSET('Hygiene Data'!$E$5,0,10*ROW('Hygiene Data'!E50)),NA())</f>
        <v>#N/A</v>
      </c>
      <c r="BD56" s="502" t="e">
        <f ca="1">+IF(AND(ISNUMBER(OFFSET('Hygiene Data'!$E$7,0,10*ROW('Hygiene Data'!E50))),'Data Summary'!DS56="Yes"),OFFSET('Hygiene Data'!$E$7,0,10*ROW('Hygiene Data'!E50)),NA())</f>
        <v>#N/A</v>
      </c>
      <c r="BE56" s="502" t="e">
        <f ca="1">+IF(AND(ISNUMBER(OFFSET('Hygiene Data'!$E$9,0,10*ROW('Hygiene Data'!E50))),'Data Summary'!DT56="Yes"),OFFSET('Hygiene Data'!$E$9,0,10*ROW('Hygiene Data'!E50)),NA())</f>
        <v>#N/A</v>
      </c>
      <c r="BF56" s="502" t="e">
        <f ca="1">+IF(AND(ISNUMBER(OFFSET('Hygiene Data'!$F$5,0,10*ROW('Hygiene Data'!F50))),'Data Summary'!DU56="Yes"),OFFSET('Hygiene Data'!$F$5,0,10*ROW('Hygiene Data'!F50)),NA())</f>
        <v>#N/A</v>
      </c>
      <c r="BG56" s="502" t="e">
        <f ca="1">+IF(AND(ISNUMBER(OFFSET('Hygiene Data'!$F$7,0,10*ROW('Hygiene Data'!F50))),'Data Summary'!DV56="Yes"),OFFSET('Hygiene Data'!$F$7,0,10*ROW('Hygiene Data'!F50)),NA())</f>
        <v>#N/A</v>
      </c>
      <c r="BH56" s="502" t="e">
        <f ca="1">+IF(AND(ISNUMBER(OFFSET('Hygiene Data'!$F$9,0,10*ROW('Hygiene Data'!F50))),'Data Summary'!DW56="Yes"),OFFSET('Hygiene Data'!$F$9,0,10*ROW('Hygiene Data'!F50)),NA())</f>
        <v>#N/A</v>
      </c>
      <c r="BI56" s="502" t="e">
        <f ca="1">+IF(AND(ISNUMBER(OFFSET('Hygiene Data'!$G$5,0,10*ROW('Hygiene Data'!G50))),'Data Summary'!DX56="Yes"),OFFSET('Hygiene Data'!$G$5,0,10*ROW('Hygiene Data'!G50)),NA())</f>
        <v>#N/A</v>
      </c>
      <c r="BJ56" s="502" t="e">
        <f ca="1">+IF(AND(ISNUMBER(OFFSET('Hygiene Data'!$G$7,0,10*ROW('Hygiene Data'!G50))),'Data Summary'!DY56="Yes"),OFFSET('Hygiene Data'!$G$7,0,10*ROW('Hygiene Data'!G50)),NA())</f>
        <v>#N/A</v>
      </c>
      <c r="BK56" s="502" t="e">
        <f ca="1">+IF(AND(ISNUMBER(OFFSET('Hygiene Data'!$G$9,0,10*ROW('Hygiene Data'!G50))),'Data Summary'!DZ56="Yes"),OFFSET('Hygiene Data'!$G$9,0,10*ROW('Hygiene Data'!G50)),NA())</f>
        <v>#N/A</v>
      </c>
      <c r="BL56" s="502" t="e">
        <f ca="1">+IF(AND(ISNUMBER(OFFSET('Hygiene Data'!$H$5,0,10*ROW('Hygiene Data'!H50))),'Data Summary'!EA56="Yes"),OFFSET('Hygiene Data'!$H$5,0,10*ROW('Hygiene Data'!H50)),NA())</f>
        <v>#N/A</v>
      </c>
      <c r="BM56" s="502" t="e">
        <f ca="1">+IF(AND(ISNUMBER(OFFSET('Hygiene Data'!$H$7,0,10*ROW('Hygiene Data'!H50))),'Data Summary'!EB56="Yes"),OFFSET('Hygiene Data'!$H$7,0,10*ROW('Hygiene Data'!H50)),NA())</f>
        <v>#N/A</v>
      </c>
      <c r="BN56" s="502" t="e">
        <f ca="1">+IF(AND(ISNUMBER(OFFSET('Hygiene Data'!$H$9,0,10*ROW('Hygiene Data'!H50))),'Data Summary'!EC56="Yes"),OFFSET('Hygiene Data'!$H$9,0,10*ROW('Hygiene Data'!H50)),NA())</f>
        <v>#N/A</v>
      </c>
      <c r="BO56" s="502" t="e">
        <f ca="1">+IF(AND(ISNUMBER(OFFSET('Hygiene Data'!$I$5,0,10*ROW('Hygiene Data'!I50))),'Data Summary'!ED56="Yes"),OFFSET('Hygiene Data'!$I$5,0,10*ROW('Hygiene Data'!I50)),NA())</f>
        <v>#N/A</v>
      </c>
      <c r="BP56" s="502" t="e">
        <f ca="1">+IF(AND(ISNUMBER(OFFSET('Hygiene Data'!$I$7,0,10*ROW('Hygiene Data'!I50))),'Data Summary'!EE56="Yes"),OFFSET('Hygiene Data'!$I$7,0,10*ROW('Hygiene Data'!I50)),NA())</f>
        <v>#N/A</v>
      </c>
      <c r="BQ56" s="502" t="e">
        <f ca="1">+IF(AND(ISNUMBER(OFFSET('Hygiene Data'!$I$9,0,10*ROW('Hygiene Data'!I50))),'Data Summary'!EF56="Yes"),OFFSET('Hygiene Data'!$I$9,0,10*ROW('Hygiene Data'!I50)),NA())</f>
        <v>#N/A</v>
      </c>
    </row>
    <row r="57" spans="1:69" x14ac:dyDescent="0.25">
      <c r="A57" s="498" t="e">
        <f ca="1">+RIGHT('Data Summary'!A57,LEN('Data Summary'!A57)-9)</f>
        <v>#VALUE!</v>
      </c>
      <c r="B57" s="472" t="str">
        <f ca="1">+IF(ISTEXT('Data Summary'!B57),'Data Summary'!B57,"")</f>
        <v/>
      </c>
      <c r="C57" s="499" t="e">
        <f ca="1">+VALUE('Data Summary'!C57)</f>
        <v>#VALUE!</v>
      </c>
      <c r="D57" s="500" t="e">
        <f ca="1">+IF(AND(ISNUMBER(OFFSET('Water Data'!$D$4,0,10*ROW('Water Data'!D51))),'Data Summary'!BS57="Yes"),100-OFFSET('Water Data'!$D$4,0,10*ROW('Water Data'!D51)),NA())</f>
        <v>#N/A</v>
      </c>
      <c r="E57" s="500" t="e">
        <f ca="1">+IF(AND(ISNUMBER(OFFSET('Water Data'!$D$6,0,10*ROW('Water Data'!D51))),'Data Summary'!BT57="Yes"),OFFSET('Water Data'!$D$6,0,10*ROW('Water Data'!D51)),NA())</f>
        <v>#N/A</v>
      </c>
      <c r="F57" s="500" t="e">
        <f ca="1">+IF(AND(ISNUMBER(OFFSET('Water Data'!$D$9,0,10*ROW('Water Data'!D51))),'Data Summary'!BU57="Yes"),OFFSET('Water Data'!$D$9,0,10*ROW('Water Data'!D51)),NA())</f>
        <v>#N/A</v>
      </c>
      <c r="G57" s="500" t="e">
        <f ca="1">+IF(AND(ISNUMBER(OFFSET('Water Data'!$E$4,0,10*ROW('Water Data'!E51))),'Data Summary'!BV57="Yes"),100-OFFSET('Water Data'!$E$4,0,10*ROW('Water Data'!E51)),NA())</f>
        <v>#N/A</v>
      </c>
      <c r="H57" s="500" t="e">
        <f ca="1">+IF(AND(ISNUMBER(OFFSET('Water Data'!$E$6,0,10*ROW('Water Data'!E51))),'Data Summary'!BW57="Yes"),OFFSET('Water Data'!$E$6,0,10*ROW('Water Data'!E51)),NA())</f>
        <v>#N/A</v>
      </c>
      <c r="I57" s="500" t="e">
        <f ca="1">+IF(AND(ISNUMBER(OFFSET('Water Data'!$E$9,0,10*ROW('Water Data'!E51))),'Data Summary'!BX57="Yes"),OFFSET('Water Data'!$E$9,0,10*ROW('Water Data'!E51)),NA())</f>
        <v>#N/A</v>
      </c>
      <c r="J57" s="500" t="e">
        <f ca="1">+IF(AND(ISNUMBER(OFFSET('Water Data'!$F$4,0,10*ROW('Water Data'!F51))),'Data Summary'!BY57="Yes"),100-OFFSET('Water Data'!$F$4,0,10*ROW('Water Data'!F51)),NA())</f>
        <v>#N/A</v>
      </c>
      <c r="K57" s="500" t="e">
        <f ca="1">+IF(AND(ISNUMBER(OFFSET('Water Data'!$F$6,0,10*ROW('Water Data'!F51))),'Data Summary'!BZ57="Yes"),OFFSET('Water Data'!$F$6,0,10*ROW('Water Data'!F51)),NA())</f>
        <v>#N/A</v>
      </c>
      <c r="L57" s="500" t="e">
        <f ca="1">+IF(AND(ISNUMBER(OFFSET('Water Data'!$F$9,0,10*ROW('Water Data'!F51))),'Data Summary'!CA57="Yes"),OFFSET('Water Data'!$F$9,0,10*ROW('Water Data'!F51)),NA())</f>
        <v>#N/A</v>
      </c>
      <c r="M57" s="500" t="e">
        <f ca="1">+IF(AND(ISNUMBER(OFFSET('Water Data'!$G$4,0,10*ROW('Water Data'!G51))),'Data Summary'!CB57="Yes"),100-OFFSET('Water Data'!$G$4,0,10*ROW('Water Data'!G51)),NA())</f>
        <v>#N/A</v>
      </c>
      <c r="N57" s="500" t="e">
        <f ca="1">+IF(AND(ISNUMBER(OFFSET('Water Data'!$G$6,0,10*ROW('Water Data'!G51))),'Data Summary'!CC57="Yes"),OFFSET('Water Data'!$G$6,0,10*ROW('Water Data'!G51)),NA())</f>
        <v>#N/A</v>
      </c>
      <c r="O57" s="500" t="e">
        <f ca="1">+IF(AND(ISNUMBER(OFFSET('Water Data'!$G$9,0,10*ROW('Water Data'!G51))),'Data Summary'!CD57="Yes"),OFFSET('Water Data'!$G$9,0,10*ROW('Water Data'!G51)),NA())</f>
        <v>#N/A</v>
      </c>
      <c r="P57" s="500" t="e">
        <f ca="1">+IF(AND(ISNUMBER(OFFSET('Water Data'!$H$4,0,10*ROW('Water Data'!H51))),'Data Summary'!CE57="Yes"),100-OFFSET('Water Data'!$H$4,0,10*ROW('Water Data'!H51)),NA())</f>
        <v>#N/A</v>
      </c>
      <c r="Q57" s="500" t="e">
        <f ca="1">+IF(AND(ISNUMBER(OFFSET('Water Data'!$H$6,0,10*ROW('Water Data'!H51))),'Data Summary'!CF57="Yes"),OFFSET('Water Data'!$H$6,0,10*ROW('Water Data'!H51)),NA())</f>
        <v>#N/A</v>
      </c>
      <c r="R57" s="500" t="e">
        <f ca="1">+IF(AND(ISNUMBER(OFFSET('Water Data'!$H$9,0,10*ROW('Water Data'!H51))),'Data Summary'!CG57="Yes"),OFFSET('Water Data'!$H$9,0,10*ROW('Water Data'!H51)),NA())</f>
        <v>#N/A</v>
      </c>
      <c r="S57" s="500" t="e">
        <f ca="1">+IF(AND(ISNUMBER(OFFSET('Water Data'!$I$4,0,10*ROW('Water Data'!I51))),'Data Summary'!CH57="Yes"),100-OFFSET('Water Data'!$I$4,0,10*ROW('Water Data'!I51)),NA())</f>
        <v>#N/A</v>
      </c>
      <c r="T57" s="500" t="e">
        <f ca="1">+IF(AND(ISNUMBER(OFFSET('Water Data'!$I$6,0,10*ROW('Water Data'!I51))),'Data Summary'!CI57="Yes"),OFFSET('Water Data'!$I$6,0,10*ROW('Water Data'!I51)),NA())</f>
        <v>#N/A</v>
      </c>
      <c r="U57" s="500" t="e">
        <f ca="1">+IF(AND(ISNUMBER(OFFSET('Water Data'!$I$9,0,10*ROW('Water Data'!I51))),'Data Summary'!CJ57="Yes"),OFFSET('Water Data'!$I$9,0,10*ROW('Water Data'!I51)),NA())</f>
        <v>#N/A</v>
      </c>
      <c r="V57" s="501" t="e">
        <f ca="1">+IF(AND(ISNUMBER(OFFSET('Sanitation Data'!$D$4,0,10*ROW('Sanitation Data'!D51))),'Data Summary'!CK57="Yes"),100-OFFSET('Sanitation Data'!$D$4,0,10*ROW('Sanitation Data'!D51)),NA())</f>
        <v>#N/A</v>
      </c>
      <c r="W57" s="501" t="e">
        <f ca="1">+IF(AND(ISNUMBER(OFFSET('Sanitation Data'!$D$6,0,10*ROW('Sanitation Data'!D51))),'Data Summary'!CL57="Yes"),OFFSET('Sanitation Data'!$D$6,0,10*ROW('Sanitation Data'!D51)),NA())</f>
        <v>#N/A</v>
      </c>
      <c r="X57" s="501" t="e">
        <f ca="1">+IF(AND(ISNUMBER(OFFSET('Sanitation Data'!$D$10,0,10*ROW('Sanitation Data'!D51))),'Data Summary'!CM57="Yes"),OFFSET('Sanitation Data'!$D$10,0,10*ROW('Sanitation Data'!D51)),NA())</f>
        <v>#N/A</v>
      </c>
      <c r="Y57" s="501" t="e">
        <f ca="1">+IF(AND(ISNUMBER(OFFSET('Sanitation Data'!$D$11,0,10*ROW('Sanitation Data'!D51))),'Data Summary'!CN57="Yes"),OFFSET('Sanitation Data'!$D$11,0,10*ROW('Sanitation Data'!D51)),NA())</f>
        <v>#N/A</v>
      </c>
      <c r="Z57" s="501" t="e">
        <f ca="1">+IF(AND(ISNUMBER(OFFSET('Sanitation Data'!$D$12,0,10*ROW('Sanitation Data'!D51))),'Data Summary'!CO57="Yes"),OFFSET('Sanitation Data'!$D$12,0,10*ROW('Sanitation Data'!D51)),NA())</f>
        <v>#N/A</v>
      </c>
      <c r="AA57" s="501" t="e">
        <f ca="1">+IF(AND(ISNUMBER(OFFSET('Sanitation Data'!$E$4,0,10*ROW('Sanitation Data'!E51))),'Data Summary'!CP57="Yes"),100-OFFSET('Sanitation Data'!$E$4,0,10*ROW('Sanitation Data'!E51)),NA())</f>
        <v>#N/A</v>
      </c>
      <c r="AB57" s="501" t="e">
        <f ca="1">+IF(AND(ISNUMBER(OFFSET('Sanitation Data'!$E$6,0,10*ROW('Sanitation Data'!E51))),'Data Summary'!CQ57="Yes"),OFFSET('Sanitation Data'!$E$6,0,10*ROW('Sanitation Data'!E51)),NA())</f>
        <v>#N/A</v>
      </c>
      <c r="AC57" s="501" t="e">
        <f ca="1">+IF(AND(ISNUMBER(OFFSET('Sanitation Data'!$E$10,0,10*ROW('Sanitation Data'!E51))),'Data Summary'!CR57="Yes"),OFFSET('Sanitation Data'!$E$10,0,10*ROW('Sanitation Data'!E51)),NA())</f>
        <v>#N/A</v>
      </c>
      <c r="AD57" s="501" t="e">
        <f ca="1">+IF(AND(ISNUMBER(OFFSET('Sanitation Data'!$E$11,0,10*ROW('Sanitation Data'!E51))),'Data Summary'!CS57="Yes"),OFFSET('Sanitation Data'!$E$11,0,10*ROW('Sanitation Data'!E51)),NA())</f>
        <v>#N/A</v>
      </c>
      <c r="AE57" s="501" t="e">
        <f ca="1">+IF(AND(ISNUMBER(OFFSET('Sanitation Data'!$E$12,0,10*ROW('Sanitation Data'!E51))),'Data Summary'!CT57="Yes"),OFFSET('Sanitation Data'!$E$12,0,10*ROW('Sanitation Data'!E51)),NA())</f>
        <v>#N/A</v>
      </c>
      <c r="AF57" s="501" t="e">
        <f ca="1">+IF(AND(ISNUMBER(OFFSET('Sanitation Data'!$F$4,0,10*ROW('Sanitation Data'!F51))),'Data Summary'!CU57="Yes"),100-OFFSET('Sanitation Data'!$F$4,0,10*ROW('Sanitation Data'!F51)),NA())</f>
        <v>#N/A</v>
      </c>
      <c r="AG57" s="501" t="e">
        <f ca="1">+IF(AND(ISNUMBER(OFFSET('Sanitation Data'!$F$6,0,10*ROW('Sanitation Data'!F51))),'Data Summary'!CV57="Yes"),OFFSET('Sanitation Data'!$F$6,0,10*ROW('Sanitation Data'!F51)),NA())</f>
        <v>#N/A</v>
      </c>
      <c r="AH57" s="501" t="e">
        <f ca="1">+IF(AND(ISNUMBER(OFFSET('Sanitation Data'!$F$10,0,10*ROW('Sanitation Data'!F51))),'Data Summary'!CW57="Yes"),OFFSET('Sanitation Data'!$F$10,0,10*ROW('Sanitation Data'!F51)),NA())</f>
        <v>#N/A</v>
      </c>
      <c r="AI57" s="501" t="e">
        <f ca="1">+IF(AND(ISNUMBER(OFFSET('Sanitation Data'!$F$11,0,10*ROW('Sanitation Data'!F51))),'Data Summary'!CX57="Yes"),OFFSET('Sanitation Data'!$F$11,0,10*ROW('Sanitation Data'!F51)),NA())</f>
        <v>#N/A</v>
      </c>
      <c r="AJ57" s="501" t="e">
        <f ca="1">+IF(AND(ISNUMBER(OFFSET('Sanitation Data'!$F$12,0,10*ROW('Sanitation Data'!F51))),'Data Summary'!CY57="Yes"),OFFSET('Sanitation Data'!$F$12,0,10*ROW('Sanitation Data'!F51)),NA())</f>
        <v>#N/A</v>
      </c>
      <c r="AK57" s="501" t="e">
        <f ca="1">+IF(AND(ISNUMBER(OFFSET('Sanitation Data'!$G$4,0,10*ROW('Sanitation Data'!G51))),'Data Summary'!CZ57="Yes"),100-OFFSET('Sanitation Data'!$G$4,0,10*ROW('Sanitation Data'!G51)),NA())</f>
        <v>#N/A</v>
      </c>
      <c r="AL57" s="501" t="e">
        <f ca="1">+IF(AND(ISNUMBER(OFFSET('Sanitation Data'!$G$6,0,10*ROW('Sanitation Data'!G51))),'Data Summary'!DA57="Yes"),OFFSET('Sanitation Data'!$G$6,0,10*ROW('Sanitation Data'!G51)),NA())</f>
        <v>#N/A</v>
      </c>
      <c r="AM57" s="501" t="e">
        <f ca="1">+IF(AND(ISNUMBER(OFFSET('Sanitation Data'!$G$10,0,10*ROW('Sanitation Data'!G51))),'Data Summary'!DB57="Yes"),OFFSET('Sanitation Data'!$G$10,0,10*ROW('Sanitation Data'!G51)),NA())</f>
        <v>#N/A</v>
      </c>
      <c r="AN57" s="501" t="e">
        <f ca="1">+IF(AND(ISNUMBER(OFFSET('Sanitation Data'!$G$11,0,10*ROW('Sanitation Data'!G51))),'Data Summary'!DC57="Yes"),OFFSET('Sanitation Data'!$G$11,0,10*ROW('Sanitation Data'!G51)),NA())</f>
        <v>#N/A</v>
      </c>
      <c r="AO57" s="501" t="e">
        <f ca="1">+IF(AND(ISNUMBER(OFFSET('Sanitation Data'!$G$12,0,10*ROW('Sanitation Data'!G51))),'Data Summary'!DD57="Yes"),OFFSET('Sanitation Data'!$G$12,0,10*ROW('Sanitation Data'!G51)),NA())</f>
        <v>#N/A</v>
      </c>
      <c r="AP57" s="501" t="e">
        <f ca="1">+IF(AND(ISNUMBER(OFFSET('Sanitation Data'!$H$4,0,10*ROW('Sanitation Data'!H51))),'Data Summary'!DE57="Yes"),100-OFFSET('Sanitation Data'!$H$4,0,10*ROW('Sanitation Data'!H51)),NA())</f>
        <v>#N/A</v>
      </c>
      <c r="AQ57" s="501" t="e">
        <f ca="1">+IF(AND(ISNUMBER(OFFSET('Sanitation Data'!$H$6,0,10*ROW('Sanitation Data'!H51))),'Data Summary'!DF57="Yes"),OFFSET('Sanitation Data'!$H$6,0,10*ROW('Sanitation Data'!H51)),NA())</f>
        <v>#N/A</v>
      </c>
      <c r="AR57" s="501" t="e">
        <f ca="1">+IF(AND(ISNUMBER(OFFSET('Sanitation Data'!$H$10,0,10*ROW('Sanitation Data'!H51))),'Data Summary'!DG57="Yes"),OFFSET('Sanitation Data'!$H$10,0,10*ROW('Sanitation Data'!H51)),NA())</f>
        <v>#N/A</v>
      </c>
      <c r="AS57" s="501" t="e">
        <f ca="1">+IF(AND(ISNUMBER(OFFSET('Sanitation Data'!$H$11,0,10*ROW('Sanitation Data'!H51))),'Data Summary'!DH57="Yes"),OFFSET('Sanitation Data'!$H$11,0,10*ROW('Sanitation Data'!H51)),NA())</f>
        <v>#N/A</v>
      </c>
      <c r="AT57" s="501" t="e">
        <f ca="1">+IF(AND(ISNUMBER(OFFSET('Sanitation Data'!$H$12,0,10*ROW('Sanitation Data'!H51))),'Data Summary'!DI57="Yes"),OFFSET('Sanitation Data'!$H$12,0,10*ROW('Sanitation Data'!H51)),NA())</f>
        <v>#N/A</v>
      </c>
      <c r="AU57" s="501" t="e">
        <f ca="1">+IF(AND(ISNUMBER(OFFSET('Sanitation Data'!$I$4,0,10*ROW('Sanitation Data'!I51))),'Data Summary'!DJ57="Yes"),100-OFFSET('Sanitation Data'!$I$4,0,10*ROW('Sanitation Data'!I51)),NA())</f>
        <v>#N/A</v>
      </c>
      <c r="AV57" s="501" t="e">
        <f ca="1">+IF(AND(ISNUMBER(OFFSET('Sanitation Data'!$I$6,0,10*ROW('Sanitation Data'!I51))),'Data Summary'!DK57="Yes"),OFFSET('Sanitation Data'!$I$6,0,10*ROW('Sanitation Data'!I51)),NA())</f>
        <v>#N/A</v>
      </c>
      <c r="AW57" s="501" t="e">
        <f ca="1">+IF(AND(ISNUMBER(OFFSET('Sanitation Data'!$I$10,0,10*ROW('Sanitation Data'!I51))),'Data Summary'!DL57="Yes"),OFFSET('Sanitation Data'!$I$10,0,10*ROW('Sanitation Data'!I51)),NA())</f>
        <v>#N/A</v>
      </c>
      <c r="AX57" s="501" t="e">
        <f ca="1">+IF(AND(ISNUMBER(OFFSET('Sanitation Data'!$I$11,0,10*ROW('Sanitation Data'!I51))),'Data Summary'!DM57="Yes"),OFFSET('Sanitation Data'!$I$11,0,10*ROW('Sanitation Data'!I51)),NA())</f>
        <v>#N/A</v>
      </c>
      <c r="AY57" s="501" t="e">
        <f ca="1">+IF(AND(ISNUMBER(OFFSET('Sanitation Data'!$I$12,0,10*ROW('Sanitation Data'!I51))),'Data Summary'!DN57="Yes"),OFFSET('Sanitation Data'!$I$12,0,10*ROW('Sanitation Data'!I51)),NA())</f>
        <v>#N/A</v>
      </c>
      <c r="AZ57" s="502" t="e">
        <f ca="1">+IF(AND(ISNUMBER(OFFSET('Hygiene Data'!$D$5,0,10*ROW('Hygiene Data'!D51))),'Data Summary'!DO57="Yes"),OFFSET('Hygiene Data'!$D$5,0,10*ROW('Hygiene Data'!D51)),NA())</f>
        <v>#N/A</v>
      </c>
      <c r="BA57" s="502" t="e">
        <f ca="1">+IF(AND(ISNUMBER(OFFSET('Hygiene Data'!$D$7,0,10*ROW('Hygiene Data'!D51))),'Data Summary'!DP57="Yes"),OFFSET('Hygiene Data'!$D$7,0,10*ROW('Hygiene Data'!D51)),NA())</f>
        <v>#N/A</v>
      </c>
      <c r="BB57" s="502" t="e">
        <f ca="1">+IF(AND(ISNUMBER(OFFSET('Hygiene Data'!$D$9,0,10*ROW('Hygiene Data'!D51))),'Data Summary'!DQ57="Yes"),OFFSET('Hygiene Data'!$D$9,0,10*ROW('Hygiene Data'!D51)),NA())</f>
        <v>#N/A</v>
      </c>
      <c r="BC57" s="502" t="e">
        <f ca="1">+IF(AND(ISNUMBER(OFFSET('Hygiene Data'!$E$5,0,10*ROW('Hygiene Data'!E51))),'Data Summary'!DR57="Yes"),OFFSET('Hygiene Data'!$E$5,0,10*ROW('Hygiene Data'!E51)),NA())</f>
        <v>#N/A</v>
      </c>
      <c r="BD57" s="502" t="e">
        <f ca="1">+IF(AND(ISNUMBER(OFFSET('Hygiene Data'!$E$7,0,10*ROW('Hygiene Data'!E51))),'Data Summary'!DS57="Yes"),OFFSET('Hygiene Data'!$E$7,0,10*ROW('Hygiene Data'!E51)),NA())</f>
        <v>#N/A</v>
      </c>
      <c r="BE57" s="502" t="e">
        <f ca="1">+IF(AND(ISNUMBER(OFFSET('Hygiene Data'!$E$9,0,10*ROW('Hygiene Data'!E51))),'Data Summary'!DT57="Yes"),OFFSET('Hygiene Data'!$E$9,0,10*ROW('Hygiene Data'!E51)),NA())</f>
        <v>#N/A</v>
      </c>
      <c r="BF57" s="502" t="e">
        <f ca="1">+IF(AND(ISNUMBER(OFFSET('Hygiene Data'!$F$5,0,10*ROW('Hygiene Data'!F51))),'Data Summary'!DU57="Yes"),OFFSET('Hygiene Data'!$F$5,0,10*ROW('Hygiene Data'!F51)),NA())</f>
        <v>#N/A</v>
      </c>
      <c r="BG57" s="502" t="e">
        <f ca="1">+IF(AND(ISNUMBER(OFFSET('Hygiene Data'!$F$7,0,10*ROW('Hygiene Data'!F51))),'Data Summary'!DV57="Yes"),OFFSET('Hygiene Data'!$F$7,0,10*ROW('Hygiene Data'!F51)),NA())</f>
        <v>#N/A</v>
      </c>
      <c r="BH57" s="502" t="e">
        <f ca="1">+IF(AND(ISNUMBER(OFFSET('Hygiene Data'!$F$9,0,10*ROW('Hygiene Data'!F51))),'Data Summary'!DW57="Yes"),OFFSET('Hygiene Data'!$F$9,0,10*ROW('Hygiene Data'!F51)),NA())</f>
        <v>#N/A</v>
      </c>
      <c r="BI57" s="502" t="e">
        <f ca="1">+IF(AND(ISNUMBER(OFFSET('Hygiene Data'!$G$5,0,10*ROW('Hygiene Data'!G51))),'Data Summary'!DX57="Yes"),OFFSET('Hygiene Data'!$G$5,0,10*ROW('Hygiene Data'!G51)),NA())</f>
        <v>#N/A</v>
      </c>
      <c r="BJ57" s="502" t="e">
        <f ca="1">+IF(AND(ISNUMBER(OFFSET('Hygiene Data'!$G$7,0,10*ROW('Hygiene Data'!G51))),'Data Summary'!DY57="Yes"),OFFSET('Hygiene Data'!$G$7,0,10*ROW('Hygiene Data'!G51)),NA())</f>
        <v>#N/A</v>
      </c>
      <c r="BK57" s="502" t="e">
        <f ca="1">+IF(AND(ISNUMBER(OFFSET('Hygiene Data'!$G$9,0,10*ROW('Hygiene Data'!G51))),'Data Summary'!DZ57="Yes"),OFFSET('Hygiene Data'!$G$9,0,10*ROW('Hygiene Data'!G51)),NA())</f>
        <v>#N/A</v>
      </c>
      <c r="BL57" s="502" t="e">
        <f ca="1">+IF(AND(ISNUMBER(OFFSET('Hygiene Data'!$H$5,0,10*ROW('Hygiene Data'!H51))),'Data Summary'!EA57="Yes"),OFFSET('Hygiene Data'!$H$5,0,10*ROW('Hygiene Data'!H51)),NA())</f>
        <v>#N/A</v>
      </c>
      <c r="BM57" s="502" t="e">
        <f ca="1">+IF(AND(ISNUMBER(OFFSET('Hygiene Data'!$H$7,0,10*ROW('Hygiene Data'!H51))),'Data Summary'!EB57="Yes"),OFFSET('Hygiene Data'!$H$7,0,10*ROW('Hygiene Data'!H51)),NA())</f>
        <v>#N/A</v>
      </c>
      <c r="BN57" s="502" t="e">
        <f ca="1">+IF(AND(ISNUMBER(OFFSET('Hygiene Data'!$H$9,0,10*ROW('Hygiene Data'!H51))),'Data Summary'!EC57="Yes"),OFFSET('Hygiene Data'!$H$9,0,10*ROW('Hygiene Data'!H51)),NA())</f>
        <v>#N/A</v>
      </c>
      <c r="BO57" s="502" t="e">
        <f ca="1">+IF(AND(ISNUMBER(OFFSET('Hygiene Data'!$I$5,0,10*ROW('Hygiene Data'!I51))),'Data Summary'!ED57="Yes"),OFFSET('Hygiene Data'!$I$5,0,10*ROW('Hygiene Data'!I51)),NA())</f>
        <v>#N/A</v>
      </c>
      <c r="BP57" s="502" t="e">
        <f ca="1">+IF(AND(ISNUMBER(OFFSET('Hygiene Data'!$I$7,0,10*ROW('Hygiene Data'!I51))),'Data Summary'!EE57="Yes"),OFFSET('Hygiene Data'!$I$7,0,10*ROW('Hygiene Data'!I51)),NA())</f>
        <v>#N/A</v>
      </c>
      <c r="BQ57" s="502" t="e">
        <f ca="1">+IF(AND(ISNUMBER(OFFSET('Hygiene Data'!$I$9,0,10*ROW('Hygiene Data'!I51))),'Data Summary'!EF57="Yes"),OFFSET('Hygiene Data'!$I$9,0,10*ROW('Hygiene Data'!I51)),NA())</f>
        <v>#N/A</v>
      </c>
    </row>
    <row r="58" spans="1:69" x14ac:dyDescent="0.25">
      <c r="A58" s="498" t="e">
        <f ca="1">+RIGHT('Data Summary'!A58,LEN('Data Summary'!A58)-9)</f>
        <v>#VALUE!</v>
      </c>
      <c r="B58" s="472" t="str">
        <f ca="1">+IF(ISTEXT('Data Summary'!B58),'Data Summary'!B58,"")</f>
        <v/>
      </c>
      <c r="C58" s="499" t="e">
        <f ca="1">+VALUE('Data Summary'!C58)</f>
        <v>#VALUE!</v>
      </c>
      <c r="D58" s="500" t="e">
        <f ca="1">+IF(AND(ISNUMBER(OFFSET('Water Data'!$D$4,0,10*ROW('Water Data'!D52))),'Data Summary'!BS58="Yes"),100-OFFSET('Water Data'!$D$4,0,10*ROW('Water Data'!D52)),NA())</f>
        <v>#N/A</v>
      </c>
      <c r="E58" s="500" t="e">
        <f ca="1">+IF(AND(ISNUMBER(OFFSET('Water Data'!$D$6,0,10*ROW('Water Data'!D52))),'Data Summary'!BT58="Yes"),OFFSET('Water Data'!$D$6,0,10*ROW('Water Data'!D52)),NA())</f>
        <v>#N/A</v>
      </c>
      <c r="F58" s="500" t="e">
        <f ca="1">+IF(AND(ISNUMBER(OFFSET('Water Data'!$D$9,0,10*ROW('Water Data'!D52))),'Data Summary'!BU58="Yes"),OFFSET('Water Data'!$D$9,0,10*ROW('Water Data'!D52)),NA())</f>
        <v>#N/A</v>
      </c>
      <c r="G58" s="500" t="e">
        <f ca="1">+IF(AND(ISNUMBER(OFFSET('Water Data'!$E$4,0,10*ROW('Water Data'!E52))),'Data Summary'!BV58="Yes"),100-OFFSET('Water Data'!$E$4,0,10*ROW('Water Data'!E52)),NA())</f>
        <v>#N/A</v>
      </c>
      <c r="H58" s="500" t="e">
        <f ca="1">+IF(AND(ISNUMBER(OFFSET('Water Data'!$E$6,0,10*ROW('Water Data'!E52))),'Data Summary'!BW58="Yes"),OFFSET('Water Data'!$E$6,0,10*ROW('Water Data'!E52)),NA())</f>
        <v>#N/A</v>
      </c>
      <c r="I58" s="500" t="e">
        <f ca="1">+IF(AND(ISNUMBER(OFFSET('Water Data'!$E$9,0,10*ROW('Water Data'!E52))),'Data Summary'!BX58="Yes"),OFFSET('Water Data'!$E$9,0,10*ROW('Water Data'!E52)),NA())</f>
        <v>#N/A</v>
      </c>
      <c r="J58" s="500" t="e">
        <f ca="1">+IF(AND(ISNUMBER(OFFSET('Water Data'!$F$4,0,10*ROW('Water Data'!F52))),'Data Summary'!BY58="Yes"),100-OFFSET('Water Data'!$F$4,0,10*ROW('Water Data'!F52)),NA())</f>
        <v>#N/A</v>
      </c>
      <c r="K58" s="500" t="e">
        <f ca="1">+IF(AND(ISNUMBER(OFFSET('Water Data'!$F$6,0,10*ROW('Water Data'!F52))),'Data Summary'!BZ58="Yes"),OFFSET('Water Data'!$F$6,0,10*ROW('Water Data'!F52)),NA())</f>
        <v>#N/A</v>
      </c>
      <c r="L58" s="500" t="e">
        <f ca="1">+IF(AND(ISNUMBER(OFFSET('Water Data'!$F$9,0,10*ROW('Water Data'!F52))),'Data Summary'!CA58="Yes"),OFFSET('Water Data'!$F$9,0,10*ROW('Water Data'!F52)),NA())</f>
        <v>#N/A</v>
      </c>
      <c r="M58" s="500" t="e">
        <f ca="1">+IF(AND(ISNUMBER(OFFSET('Water Data'!$G$4,0,10*ROW('Water Data'!G52))),'Data Summary'!CB58="Yes"),100-OFFSET('Water Data'!$G$4,0,10*ROW('Water Data'!G52)),NA())</f>
        <v>#N/A</v>
      </c>
      <c r="N58" s="500" t="e">
        <f ca="1">+IF(AND(ISNUMBER(OFFSET('Water Data'!$G$6,0,10*ROW('Water Data'!G52))),'Data Summary'!CC58="Yes"),OFFSET('Water Data'!$G$6,0,10*ROW('Water Data'!G52)),NA())</f>
        <v>#N/A</v>
      </c>
      <c r="O58" s="500" t="e">
        <f ca="1">+IF(AND(ISNUMBER(OFFSET('Water Data'!$G$9,0,10*ROW('Water Data'!G52))),'Data Summary'!CD58="Yes"),OFFSET('Water Data'!$G$9,0,10*ROW('Water Data'!G52)),NA())</f>
        <v>#N/A</v>
      </c>
      <c r="P58" s="500" t="e">
        <f ca="1">+IF(AND(ISNUMBER(OFFSET('Water Data'!$H$4,0,10*ROW('Water Data'!H52))),'Data Summary'!CE58="Yes"),100-OFFSET('Water Data'!$H$4,0,10*ROW('Water Data'!H52)),NA())</f>
        <v>#N/A</v>
      </c>
      <c r="Q58" s="500" t="e">
        <f ca="1">+IF(AND(ISNUMBER(OFFSET('Water Data'!$H$6,0,10*ROW('Water Data'!H52))),'Data Summary'!CF58="Yes"),OFFSET('Water Data'!$H$6,0,10*ROW('Water Data'!H52)),NA())</f>
        <v>#N/A</v>
      </c>
      <c r="R58" s="500" t="e">
        <f ca="1">+IF(AND(ISNUMBER(OFFSET('Water Data'!$H$9,0,10*ROW('Water Data'!H52))),'Data Summary'!CG58="Yes"),OFFSET('Water Data'!$H$9,0,10*ROW('Water Data'!H52)),NA())</f>
        <v>#N/A</v>
      </c>
      <c r="S58" s="500" t="e">
        <f ca="1">+IF(AND(ISNUMBER(OFFSET('Water Data'!$I$4,0,10*ROW('Water Data'!I52))),'Data Summary'!CH58="Yes"),100-OFFSET('Water Data'!$I$4,0,10*ROW('Water Data'!I52)),NA())</f>
        <v>#N/A</v>
      </c>
      <c r="T58" s="500" t="e">
        <f ca="1">+IF(AND(ISNUMBER(OFFSET('Water Data'!$I$6,0,10*ROW('Water Data'!I52))),'Data Summary'!CI58="Yes"),OFFSET('Water Data'!$I$6,0,10*ROW('Water Data'!I52)),NA())</f>
        <v>#N/A</v>
      </c>
      <c r="U58" s="500" t="e">
        <f ca="1">+IF(AND(ISNUMBER(OFFSET('Water Data'!$I$9,0,10*ROW('Water Data'!I52))),'Data Summary'!CJ58="Yes"),OFFSET('Water Data'!$I$9,0,10*ROW('Water Data'!I52)),NA())</f>
        <v>#N/A</v>
      </c>
      <c r="V58" s="501" t="e">
        <f ca="1">+IF(AND(ISNUMBER(OFFSET('Sanitation Data'!$D$4,0,10*ROW('Sanitation Data'!D52))),'Data Summary'!CK58="Yes"),100-OFFSET('Sanitation Data'!$D$4,0,10*ROW('Sanitation Data'!D52)),NA())</f>
        <v>#N/A</v>
      </c>
      <c r="W58" s="501" t="e">
        <f ca="1">+IF(AND(ISNUMBER(OFFSET('Sanitation Data'!$D$6,0,10*ROW('Sanitation Data'!D52))),'Data Summary'!CL58="Yes"),OFFSET('Sanitation Data'!$D$6,0,10*ROW('Sanitation Data'!D52)),NA())</f>
        <v>#N/A</v>
      </c>
      <c r="X58" s="501" t="e">
        <f ca="1">+IF(AND(ISNUMBER(OFFSET('Sanitation Data'!$D$10,0,10*ROW('Sanitation Data'!D52))),'Data Summary'!CM58="Yes"),OFFSET('Sanitation Data'!$D$10,0,10*ROW('Sanitation Data'!D52)),NA())</f>
        <v>#N/A</v>
      </c>
      <c r="Y58" s="501" t="e">
        <f ca="1">+IF(AND(ISNUMBER(OFFSET('Sanitation Data'!$D$11,0,10*ROW('Sanitation Data'!D52))),'Data Summary'!CN58="Yes"),OFFSET('Sanitation Data'!$D$11,0,10*ROW('Sanitation Data'!D52)),NA())</f>
        <v>#N/A</v>
      </c>
      <c r="Z58" s="501" t="e">
        <f ca="1">+IF(AND(ISNUMBER(OFFSET('Sanitation Data'!$D$12,0,10*ROW('Sanitation Data'!D52))),'Data Summary'!CO58="Yes"),OFFSET('Sanitation Data'!$D$12,0,10*ROW('Sanitation Data'!D52)),NA())</f>
        <v>#N/A</v>
      </c>
      <c r="AA58" s="501" t="e">
        <f ca="1">+IF(AND(ISNUMBER(OFFSET('Sanitation Data'!$E$4,0,10*ROW('Sanitation Data'!E52))),'Data Summary'!CP58="Yes"),100-OFFSET('Sanitation Data'!$E$4,0,10*ROW('Sanitation Data'!E52)),NA())</f>
        <v>#N/A</v>
      </c>
      <c r="AB58" s="501" t="e">
        <f ca="1">+IF(AND(ISNUMBER(OFFSET('Sanitation Data'!$E$6,0,10*ROW('Sanitation Data'!E52))),'Data Summary'!CQ58="Yes"),OFFSET('Sanitation Data'!$E$6,0,10*ROW('Sanitation Data'!E52)),NA())</f>
        <v>#N/A</v>
      </c>
      <c r="AC58" s="501" t="e">
        <f ca="1">+IF(AND(ISNUMBER(OFFSET('Sanitation Data'!$E$10,0,10*ROW('Sanitation Data'!E52))),'Data Summary'!CR58="Yes"),OFFSET('Sanitation Data'!$E$10,0,10*ROW('Sanitation Data'!E52)),NA())</f>
        <v>#N/A</v>
      </c>
      <c r="AD58" s="501" t="e">
        <f ca="1">+IF(AND(ISNUMBER(OFFSET('Sanitation Data'!$E$11,0,10*ROW('Sanitation Data'!E52))),'Data Summary'!CS58="Yes"),OFFSET('Sanitation Data'!$E$11,0,10*ROW('Sanitation Data'!E52)),NA())</f>
        <v>#N/A</v>
      </c>
      <c r="AE58" s="501" t="e">
        <f ca="1">+IF(AND(ISNUMBER(OFFSET('Sanitation Data'!$E$12,0,10*ROW('Sanitation Data'!E52))),'Data Summary'!CT58="Yes"),OFFSET('Sanitation Data'!$E$12,0,10*ROW('Sanitation Data'!E52)),NA())</f>
        <v>#N/A</v>
      </c>
      <c r="AF58" s="501" t="e">
        <f ca="1">+IF(AND(ISNUMBER(OFFSET('Sanitation Data'!$F$4,0,10*ROW('Sanitation Data'!F52))),'Data Summary'!CU58="Yes"),100-OFFSET('Sanitation Data'!$F$4,0,10*ROW('Sanitation Data'!F52)),NA())</f>
        <v>#N/A</v>
      </c>
      <c r="AG58" s="501" t="e">
        <f ca="1">+IF(AND(ISNUMBER(OFFSET('Sanitation Data'!$F$6,0,10*ROW('Sanitation Data'!F52))),'Data Summary'!CV58="Yes"),OFFSET('Sanitation Data'!$F$6,0,10*ROW('Sanitation Data'!F52)),NA())</f>
        <v>#N/A</v>
      </c>
      <c r="AH58" s="501" t="e">
        <f ca="1">+IF(AND(ISNUMBER(OFFSET('Sanitation Data'!$F$10,0,10*ROW('Sanitation Data'!F52))),'Data Summary'!CW58="Yes"),OFFSET('Sanitation Data'!$F$10,0,10*ROW('Sanitation Data'!F52)),NA())</f>
        <v>#N/A</v>
      </c>
      <c r="AI58" s="501" t="e">
        <f ca="1">+IF(AND(ISNUMBER(OFFSET('Sanitation Data'!$F$11,0,10*ROW('Sanitation Data'!F52))),'Data Summary'!CX58="Yes"),OFFSET('Sanitation Data'!$F$11,0,10*ROW('Sanitation Data'!F52)),NA())</f>
        <v>#N/A</v>
      </c>
      <c r="AJ58" s="501" t="e">
        <f ca="1">+IF(AND(ISNUMBER(OFFSET('Sanitation Data'!$F$12,0,10*ROW('Sanitation Data'!F52))),'Data Summary'!CY58="Yes"),OFFSET('Sanitation Data'!$F$12,0,10*ROW('Sanitation Data'!F52)),NA())</f>
        <v>#N/A</v>
      </c>
      <c r="AK58" s="501" t="e">
        <f ca="1">+IF(AND(ISNUMBER(OFFSET('Sanitation Data'!$G$4,0,10*ROW('Sanitation Data'!G52))),'Data Summary'!CZ58="Yes"),100-OFFSET('Sanitation Data'!$G$4,0,10*ROW('Sanitation Data'!G52)),NA())</f>
        <v>#N/A</v>
      </c>
      <c r="AL58" s="501" t="e">
        <f ca="1">+IF(AND(ISNUMBER(OFFSET('Sanitation Data'!$G$6,0,10*ROW('Sanitation Data'!G52))),'Data Summary'!DA58="Yes"),OFFSET('Sanitation Data'!$G$6,0,10*ROW('Sanitation Data'!G52)),NA())</f>
        <v>#N/A</v>
      </c>
      <c r="AM58" s="501" t="e">
        <f ca="1">+IF(AND(ISNUMBER(OFFSET('Sanitation Data'!$G$10,0,10*ROW('Sanitation Data'!G52))),'Data Summary'!DB58="Yes"),OFFSET('Sanitation Data'!$G$10,0,10*ROW('Sanitation Data'!G52)),NA())</f>
        <v>#N/A</v>
      </c>
      <c r="AN58" s="501" t="e">
        <f ca="1">+IF(AND(ISNUMBER(OFFSET('Sanitation Data'!$G$11,0,10*ROW('Sanitation Data'!G52))),'Data Summary'!DC58="Yes"),OFFSET('Sanitation Data'!$G$11,0,10*ROW('Sanitation Data'!G52)),NA())</f>
        <v>#N/A</v>
      </c>
      <c r="AO58" s="501" t="e">
        <f ca="1">+IF(AND(ISNUMBER(OFFSET('Sanitation Data'!$G$12,0,10*ROW('Sanitation Data'!G52))),'Data Summary'!DD58="Yes"),OFFSET('Sanitation Data'!$G$12,0,10*ROW('Sanitation Data'!G52)),NA())</f>
        <v>#N/A</v>
      </c>
      <c r="AP58" s="501" t="e">
        <f ca="1">+IF(AND(ISNUMBER(OFFSET('Sanitation Data'!$H$4,0,10*ROW('Sanitation Data'!H52))),'Data Summary'!DE58="Yes"),100-OFFSET('Sanitation Data'!$H$4,0,10*ROW('Sanitation Data'!H52)),NA())</f>
        <v>#N/A</v>
      </c>
      <c r="AQ58" s="501" t="e">
        <f ca="1">+IF(AND(ISNUMBER(OFFSET('Sanitation Data'!$H$6,0,10*ROW('Sanitation Data'!H52))),'Data Summary'!DF58="Yes"),OFFSET('Sanitation Data'!$H$6,0,10*ROW('Sanitation Data'!H52)),NA())</f>
        <v>#N/A</v>
      </c>
      <c r="AR58" s="501" t="e">
        <f ca="1">+IF(AND(ISNUMBER(OFFSET('Sanitation Data'!$H$10,0,10*ROW('Sanitation Data'!H52))),'Data Summary'!DG58="Yes"),OFFSET('Sanitation Data'!$H$10,0,10*ROW('Sanitation Data'!H52)),NA())</f>
        <v>#N/A</v>
      </c>
      <c r="AS58" s="501" t="e">
        <f ca="1">+IF(AND(ISNUMBER(OFFSET('Sanitation Data'!$H$11,0,10*ROW('Sanitation Data'!H52))),'Data Summary'!DH58="Yes"),OFFSET('Sanitation Data'!$H$11,0,10*ROW('Sanitation Data'!H52)),NA())</f>
        <v>#N/A</v>
      </c>
      <c r="AT58" s="501" t="e">
        <f ca="1">+IF(AND(ISNUMBER(OFFSET('Sanitation Data'!$H$12,0,10*ROW('Sanitation Data'!H52))),'Data Summary'!DI58="Yes"),OFFSET('Sanitation Data'!$H$12,0,10*ROW('Sanitation Data'!H52)),NA())</f>
        <v>#N/A</v>
      </c>
      <c r="AU58" s="501" t="e">
        <f ca="1">+IF(AND(ISNUMBER(OFFSET('Sanitation Data'!$I$4,0,10*ROW('Sanitation Data'!I52))),'Data Summary'!DJ58="Yes"),100-OFFSET('Sanitation Data'!$I$4,0,10*ROW('Sanitation Data'!I52)),NA())</f>
        <v>#N/A</v>
      </c>
      <c r="AV58" s="501" t="e">
        <f ca="1">+IF(AND(ISNUMBER(OFFSET('Sanitation Data'!$I$6,0,10*ROW('Sanitation Data'!I52))),'Data Summary'!DK58="Yes"),OFFSET('Sanitation Data'!$I$6,0,10*ROW('Sanitation Data'!I52)),NA())</f>
        <v>#N/A</v>
      </c>
      <c r="AW58" s="501" t="e">
        <f ca="1">+IF(AND(ISNUMBER(OFFSET('Sanitation Data'!$I$10,0,10*ROW('Sanitation Data'!I52))),'Data Summary'!DL58="Yes"),OFFSET('Sanitation Data'!$I$10,0,10*ROW('Sanitation Data'!I52)),NA())</f>
        <v>#N/A</v>
      </c>
      <c r="AX58" s="501" t="e">
        <f ca="1">+IF(AND(ISNUMBER(OFFSET('Sanitation Data'!$I$11,0,10*ROW('Sanitation Data'!I52))),'Data Summary'!DM58="Yes"),OFFSET('Sanitation Data'!$I$11,0,10*ROW('Sanitation Data'!I52)),NA())</f>
        <v>#N/A</v>
      </c>
      <c r="AY58" s="501" t="e">
        <f ca="1">+IF(AND(ISNUMBER(OFFSET('Sanitation Data'!$I$12,0,10*ROW('Sanitation Data'!I52))),'Data Summary'!DN58="Yes"),OFFSET('Sanitation Data'!$I$12,0,10*ROW('Sanitation Data'!I52)),NA())</f>
        <v>#N/A</v>
      </c>
      <c r="AZ58" s="502" t="e">
        <f ca="1">+IF(AND(ISNUMBER(OFFSET('Hygiene Data'!$D$5,0,10*ROW('Hygiene Data'!D52))),'Data Summary'!DO58="Yes"),OFFSET('Hygiene Data'!$D$5,0,10*ROW('Hygiene Data'!D52)),NA())</f>
        <v>#N/A</v>
      </c>
      <c r="BA58" s="502" t="e">
        <f ca="1">+IF(AND(ISNUMBER(OFFSET('Hygiene Data'!$D$7,0,10*ROW('Hygiene Data'!D52))),'Data Summary'!DP58="Yes"),OFFSET('Hygiene Data'!$D$7,0,10*ROW('Hygiene Data'!D52)),NA())</f>
        <v>#N/A</v>
      </c>
      <c r="BB58" s="502" t="e">
        <f ca="1">+IF(AND(ISNUMBER(OFFSET('Hygiene Data'!$D$9,0,10*ROW('Hygiene Data'!D52))),'Data Summary'!DQ58="Yes"),OFFSET('Hygiene Data'!$D$9,0,10*ROW('Hygiene Data'!D52)),NA())</f>
        <v>#N/A</v>
      </c>
      <c r="BC58" s="502" t="e">
        <f ca="1">+IF(AND(ISNUMBER(OFFSET('Hygiene Data'!$E$5,0,10*ROW('Hygiene Data'!E52))),'Data Summary'!DR58="Yes"),OFFSET('Hygiene Data'!$E$5,0,10*ROW('Hygiene Data'!E52)),NA())</f>
        <v>#N/A</v>
      </c>
      <c r="BD58" s="502" t="e">
        <f ca="1">+IF(AND(ISNUMBER(OFFSET('Hygiene Data'!$E$7,0,10*ROW('Hygiene Data'!E52))),'Data Summary'!DS58="Yes"),OFFSET('Hygiene Data'!$E$7,0,10*ROW('Hygiene Data'!E52)),NA())</f>
        <v>#N/A</v>
      </c>
      <c r="BE58" s="502" t="e">
        <f ca="1">+IF(AND(ISNUMBER(OFFSET('Hygiene Data'!$E$9,0,10*ROW('Hygiene Data'!E52))),'Data Summary'!DT58="Yes"),OFFSET('Hygiene Data'!$E$9,0,10*ROW('Hygiene Data'!E52)),NA())</f>
        <v>#N/A</v>
      </c>
      <c r="BF58" s="502" t="e">
        <f ca="1">+IF(AND(ISNUMBER(OFFSET('Hygiene Data'!$F$5,0,10*ROW('Hygiene Data'!F52))),'Data Summary'!DU58="Yes"),OFFSET('Hygiene Data'!$F$5,0,10*ROW('Hygiene Data'!F52)),NA())</f>
        <v>#N/A</v>
      </c>
      <c r="BG58" s="502" t="e">
        <f ca="1">+IF(AND(ISNUMBER(OFFSET('Hygiene Data'!$F$7,0,10*ROW('Hygiene Data'!F52))),'Data Summary'!DV58="Yes"),OFFSET('Hygiene Data'!$F$7,0,10*ROW('Hygiene Data'!F52)),NA())</f>
        <v>#N/A</v>
      </c>
      <c r="BH58" s="502" t="e">
        <f ca="1">+IF(AND(ISNUMBER(OFFSET('Hygiene Data'!$F$9,0,10*ROW('Hygiene Data'!F52))),'Data Summary'!DW58="Yes"),OFFSET('Hygiene Data'!$F$9,0,10*ROW('Hygiene Data'!F52)),NA())</f>
        <v>#N/A</v>
      </c>
      <c r="BI58" s="502" t="e">
        <f ca="1">+IF(AND(ISNUMBER(OFFSET('Hygiene Data'!$G$5,0,10*ROW('Hygiene Data'!G52))),'Data Summary'!DX58="Yes"),OFFSET('Hygiene Data'!$G$5,0,10*ROW('Hygiene Data'!G52)),NA())</f>
        <v>#N/A</v>
      </c>
      <c r="BJ58" s="502" t="e">
        <f ca="1">+IF(AND(ISNUMBER(OFFSET('Hygiene Data'!$G$7,0,10*ROW('Hygiene Data'!G52))),'Data Summary'!DY58="Yes"),OFFSET('Hygiene Data'!$G$7,0,10*ROW('Hygiene Data'!G52)),NA())</f>
        <v>#N/A</v>
      </c>
      <c r="BK58" s="502" t="e">
        <f ca="1">+IF(AND(ISNUMBER(OFFSET('Hygiene Data'!$G$9,0,10*ROW('Hygiene Data'!G52))),'Data Summary'!DZ58="Yes"),OFFSET('Hygiene Data'!$G$9,0,10*ROW('Hygiene Data'!G52)),NA())</f>
        <v>#N/A</v>
      </c>
      <c r="BL58" s="502" t="e">
        <f ca="1">+IF(AND(ISNUMBER(OFFSET('Hygiene Data'!$H$5,0,10*ROW('Hygiene Data'!H52))),'Data Summary'!EA58="Yes"),OFFSET('Hygiene Data'!$H$5,0,10*ROW('Hygiene Data'!H52)),NA())</f>
        <v>#N/A</v>
      </c>
      <c r="BM58" s="502" t="e">
        <f ca="1">+IF(AND(ISNUMBER(OFFSET('Hygiene Data'!$H$7,0,10*ROW('Hygiene Data'!H52))),'Data Summary'!EB58="Yes"),OFFSET('Hygiene Data'!$H$7,0,10*ROW('Hygiene Data'!H52)),NA())</f>
        <v>#N/A</v>
      </c>
      <c r="BN58" s="502" t="e">
        <f ca="1">+IF(AND(ISNUMBER(OFFSET('Hygiene Data'!$H$9,0,10*ROW('Hygiene Data'!H52))),'Data Summary'!EC58="Yes"),OFFSET('Hygiene Data'!$H$9,0,10*ROW('Hygiene Data'!H52)),NA())</f>
        <v>#N/A</v>
      </c>
      <c r="BO58" s="502" t="e">
        <f ca="1">+IF(AND(ISNUMBER(OFFSET('Hygiene Data'!$I$5,0,10*ROW('Hygiene Data'!I52))),'Data Summary'!ED58="Yes"),OFFSET('Hygiene Data'!$I$5,0,10*ROW('Hygiene Data'!I52)),NA())</f>
        <v>#N/A</v>
      </c>
      <c r="BP58" s="502" t="e">
        <f ca="1">+IF(AND(ISNUMBER(OFFSET('Hygiene Data'!$I$7,0,10*ROW('Hygiene Data'!I52))),'Data Summary'!EE58="Yes"),OFFSET('Hygiene Data'!$I$7,0,10*ROW('Hygiene Data'!I52)),NA())</f>
        <v>#N/A</v>
      </c>
      <c r="BQ58" s="502" t="e">
        <f ca="1">+IF(AND(ISNUMBER(OFFSET('Hygiene Data'!$I$9,0,10*ROW('Hygiene Data'!I52))),'Data Summary'!EF58="Yes"),OFFSET('Hygiene Data'!$I$9,0,10*ROW('Hygiene Data'!I52)),NA())</f>
        <v>#N/A</v>
      </c>
    </row>
    <row r="59" spans="1:69" x14ac:dyDescent="0.25">
      <c r="A59" s="498" t="e">
        <f ca="1">+RIGHT('Data Summary'!A59,LEN('Data Summary'!A59)-9)</f>
        <v>#VALUE!</v>
      </c>
      <c r="B59" s="472" t="str">
        <f ca="1">+IF(ISTEXT('Data Summary'!B59),'Data Summary'!B59,"")</f>
        <v/>
      </c>
      <c r="C59" s="499" t="e">
        <f ca="1">+VALUE('Data Summary'!C59)</f>
        <v>#VALUE!</v>
      </c>
      <c r="D59" s="500" t="e">
        <f ca="1">+IF(AND(ISNUMBER(OFFSET('Water Data'!$D$4,0,10*ROW('Water Data'!D53))),'Data Summary'!BS59="Yes"),100-OFFSET('Water Data'!$D$4,0,10*ROW('Water Data'!D53)),NA())</f>
        <v>#N/A</v>
      </c>
      <c r="E59" s="500" t="e">
        <f ca="1">+IF(AND(ISNUMBER(OFFSET('Water Data'!$D$6,0,10*ROW('Water Data'!D53))),'Data Summary'!BT59="Yes"),OFFSET('Water Data'!$D$6,0,10*ROW('Water Data'!D53)),NA())</f>
        <v>#N/A</v>
      </c>
      <c r="F59" s="500" t="e">
        <f ca="1">+IF(AND(ISNUMBER(OFFSET('Water Data'!$D$9,0,10*ROW('Water Data'!D53))),'Data Summary'!BU59="Yes"),OFFSET('Water Data'!$D$9,0,10*ROW('Water Data'!D53)),NA())</f>
        <v>#N/A</v>
      </c>
      <c r="G59" s="500" t="e">
        <f ca="1">+IF(AND(ISNUMBER(OFFSET('Water Data'!$E$4,0,10*ROW('Water Data'!E53))),'Data Summary'!BV59="Yes"),100-OFFSET('Water Data'!$E$4,0,10*ROW('Water Data'!E53)),NA())</f>
        <v>#N/A</v>
      </c>
      <c r="H59" s="500" t="e">
        <f ca="1">+IF(AND(ISNUMBER(OFFSET('Water Data'!$E$6,0,10*ROW('Water Data'!E53))),'Data Summary'!BW59="Yes"),OFFSET('Water Data'!$E$6,0,10*ROW('Water Data'!E53)),NA())</f>
        <v>#N/A</v>
      </c>
      <c r="I59" s="500" t="e">
        <f ca="1">+IF(AND(ISNUMBER(OFFSET('Water Data'!$E$9,0,10*ROW('Water Data'!E53))),'Data Summary'!BX59="Yes"),OFFSET('Water Data'!$E$9,0,10*ROW('Water Data'!E53)),NA())</f>
        <v>#N/A</v>
      </c>
      <c r="J59" s="500" t="e">
        <f ca="1">+IF(AND(ISNUMBER(OFFSET('Water Data'!$F$4,0,10*ROW('Water Data'!F53))),'Data Summary'!BY59="Yes"),100-OFFSET('Water Data'!$F$4,0,10*ROW('Water Data'!F53)),NA())</f>
        <v>#N/A</v>
      </c>
      <c r="K59" s="500" t="e">
        <f ca="1">+IF(AND(ISNUMBER(OFFSET('Water Data'!$F$6,0,10*ROW('Water Data'!F53))),'Data Summary'!BZ59="Yes"),OFFSET('Water Data'!$F$6,0,10*ROW('Water Data'!F53)),NA())</f>
        <v>#N/A</v>
      </c>
      <c r="L59" s="500" t="e">
        <f ca="1">+IF(AND(ISNUMBER(OFFSET('Water Data'!$F$9,0,10*ROW('Water Data'!F53))),'Data Summary'!CA59="Yes"),OFFSET('Water Data'!$F$9,0,10*ROW('Water Data'!F53)),NA())</f>
        <v>#N/A</v>
      </c>
      <c r="M59" s="500" t="e">
        <f ca="1">+IF(AND(ISNUMBER(OFFSET('Water Data'!$G$4,0,10*ROW('Water Data'!G53))),'Data Summary'!CB59="Yes"),100-OFFSET('Water Data'!$G$4,0,10*ROW('Water Data'!G53)),NA())</f>
        <v>#N/A</v>
      </c>
      <c r="N59" s="500" t="e">
        <f ca="1">+IF(AND(ISNUMBER(OFFSET('Water Data'!$G$6,0,10*ROW('Water Data'!G53))),'Data Summary'!CC59="Yes"),OFFSET('Water Data'!$G$6,0,10*ROW('Water Data'!G53)),NA())</f>
        <v>#N/A</v>
      </c>
      <c r="O59" s="500" t="e">
        <f ca="1">+IF(AND(ISNUMBER(OFFSET('Water Data'!$G$9,0,10*ROW('Water Data'!G53))),'Data Summary'!CD59="Yes"),OFFSET('Water Data'!$G$9,0,10*ROW('Water Data'!G53)),NA())</f>
        <v>#N/A</v>
      </c>
      <c r="P59" s="500" t="e">
        <f ca="1">+IF(AND(ISNUMBER(OFFSET('Water Data'!$H$4,0,10*ROW('Water Data'!H53))),'Data Summary'!CE59="Yes"),100-OFFSET('Water Data'!$H$4,0,10*ROW('Water Data'!H53)),NA())</f>
        <v>#N/A</v>
      </c>
      <c r="Q59" s="500" t="e">
        <f ca="1">+IF(AND(ISNUMBER(OFFSET('Water Data'!$H$6,0,10*ROW('Water Data'!H53))),'Data Summary'!CF59="Yes"),OFFSET('Water Data'!$H$6,0,10*ROW('Water Data'!H53)),NA())</f>
        <v>#N/A</v>
      </c>
      <c r="R59" s="500" t="e">
        <f ca="1">+IF(AND(ISNUMBER(OFFSET('Water Data'!$H$9,0,10*ROW('Water Data'!H53))),'Data Summary'!CG59="Yes"),OFFSET('Water Data'!$H$9,0,10*ROW('Water Data'!H53)),NA())</f>
        <v>#N/A</v>
      </c>
      <c r="S59" s="500" t="e">
        <f ca="1">+IF(AND(ISNUMBER(OFFSET('Water Data'!$I$4,0,10*ROW('Water Data'!I53))),'Data Summary'!CH59="Yes"),100-OFFSET('Water Data'!$I$4,0,10*ROW('Water Data'!I53)),NA())</f>
        <v>#N/A</v>
      </c>
      <c r="T59" s="500" t="e">
        <f ca="1">+IF(AND(ISNUMBER(OFFSET('Water Data'!$I$6,0,10*ROW('Water Data'!I53))),'Data Summary'!CI59="Yes"),OFFSET('Water Data'!$I$6,0,10*ROW('Water Data'!I53)),NA())</f>
        <v>#N/A</v>
      </c>
      <c r="U59" s="500" t="e">
        <f ca="1">+IF(AND(ISNUMBER(OFFSET('Water Data'!$I$9,0,10*ROW('Water Data'!I53))),'Data Summary'!CJ59="Yes"),OFFSET('Water Data'!$I$9,0,10*ROW('Water Data'!I53)),NA())</f>
        <v>#N/A</v>
      </c>
      <c r="V59" s="501" t="e">
        <f ca="1">+IF(AND(ISNUMBER(OFFSET('Sanitation Data'!$D$4,0,10*ROW('Sanitation Data'!D53))),'Data Summary'!CK59="Yes"),100-OFFSET('Sanitation Data'!$D$4,0,10*ROW('Sanitation Data'!D53)),NA())</f>
        <v>#N/A</v>
      </c>
      <c r="W59" s="501" t="e">
        <f ca="1">+IF(AND(ISNUMBER(OFFSET('Sanitation Data'!$D$6,0,10*ROW('Sanitation Data'!D53))),'Data Summary'!CL59="Yes"),OFFSET('Sanitation Data'!$D$6,0,10*ROW('Sanitation Data'!D53)),NA())</f>
        <v>#N/A</v>
      </c>
      <c r="X59" s="501" t="e">
        <f ca="1">+IF(AND(ISNUMBER(OFFSET('Sanitation Data'!$D$10,0,10*ROW('Sanitation Data'!D53))),'Data Summary'!CM59="Yes"),OFFSET('Sanitation Data'!$D$10,0,10*ROW('Sanitation Data'!D53)),NA())</f>
        <v>#N/A</v>
      </c>
      <c r="Y59" s="501" t="e">
        <f ca="1">+IF(AND(ISNUMBER(OFFSET('Sanitation Data'!$D$11,0,10*ROW('Sanitation Data'!D53))),'Data Summary'!CN59="Yes"),OFFSET('Sanitation Data'!$D$11,0,10*ROW('Sanitation Data'!D53)),NA())</f>
        <v>#N/A</v>
      </c>
      <c r="Z59" s="501" t="e">
        <f ca="1">+IF(AND(ISNUMBER(OFFSET('Sanitation Data'!$D$12,0,10*ROW('Sanitation Data'!D53))),'Data Summary'!CO59="Yes"),OFFSET('Sanitation Data'!$D$12,0,10*ROW('Sanitation Data'!D53)),NA())</f>
        <v>#N/A</v>
      </c>
      <c r="AA59" s="501" t="e">
        <f ca="1">+IF(AND(ISNUMBER(OFFSET('Sanitation Data'!$E$4,0,10*ROW('Sanitation Data'!E53))),'Data Summary'!CP59="Yes"),100-OFFSET('Sanitation Data'!$E$4,0,10*ROW('Sanitation Data'!E53)),NA())</f>
        <v>#N/A</v>
      </c>
      <c r="AB59" s="501" t="e">
        <f ca="1">+IF(AND(ISNUMBER(OFFSET('Sanitation Data'!$E$6,0,10*ROW('Sanitation Data'!E53))),'Data Summary'!CQ59="Yes"),OFFSET('Sanitation Data'!$E$6,0,10*ROW('Sanitation Data'!E53)),NA())</f>
        <v>#N/A</v>
      </c>
      <c r="AC59" s="501" t="e">
        <f ca="1">+IF(AND(ISNUMBER(OFFSET('Sanitation Data'!$E$10,0,10*ROW('Sanitation Data'!E53))),'Data Summary'!CR59="Yes"),OFFSET('Sanitation Data'!$E$10,0,10*ROW('Sanitation Data'!E53)),NA())</f>
        <v>#N/A</v>
      </c>
      <c r="AD59" s="501" t="e">
        <f ca="1">+IF(AND(ISNUMBER(OFFSET('Sanitation Data'!$E$11,0,10*ROW('Sanitation Data'!E53))),'Data Summary'!CS59="Yes"),OFFSET('Sanitation Data'!$E$11,0,10*ROW('Sanitation Data'!E53)),NA())</f>
        <v>#N/A</v>
      </c>
      <c r="AE59" s="501" t="e">
        <f ca="1">+IF(AND(ISNUMBER(OFFSET('Sanitation Data'!$E$12,0,10*ROW('Sanitation Data'!E53))),'Data Summary'!CT59="Yes"),OFFSET('Sanitation Data'!$E$12,0,10*ROW('Sanitation Data'!E53)),NA())</f>
        <v>#N/A</v>
      </c>
      <c r="AF59" s="501" t="e">
        <f ca="1">+IF(AND(ISNUMBER(OFFSET('Sanitation Data'!$F$4,0,10*ROW('Sanitation Data'!F53))),'Data Summary'!CU59="Yes"),100-OFFSET('Sanitation Data'!$F$4,0,10*ROW('Sanitation Data'!F53)),NA())</f>
        <v>#N/A</v>
      </c>
      <c r="AG59" s="501" t="e">
        <f ca="1">+IF(AND(ISNUMBER(OFFSET('Sanitation Data'!$F$6,0,10*ROW('Sanitation Data'!F53))),'Data Summary'!CV59="Yes"),OFFSET('Sanitation Data'!$F$6,0,10*ROW('Sanitation Data'!F53)),NA())</f>
        <v>#N/A</v>
      </c>
      <c r="AH59" s="501" t="e">
        <f ca="1">+IF(AND(ISNUMBER(OFFSET('Sanitation Data'!$F$10,0,10*ROW('Sanitation Data'!F53))),'Data Summary'!CW59="Yes"),OFFSET('Sanitation Data'!$F$10,0,10*ROW('Sanitation Data'!F53)),NA())</f>
        <v>#N/A</v>
      </c>
      <c r="AI59" s="501" t="e">
        <f ca="1">+IF(AND(ISNUMBER(OFFSET('Sanitation Data'!$F$11,0,10*ROW('Sanitation Data'!F53))),'Data Summary'!CX59="Yes"),OFFSET('Sanitation Data'!$F$11,0,10*ROW('Sanitation Data'!F53)),NA())</f>
        <v>#N/A</v>
      </c>
      <c r="AJ59" s="501" t="e">
        <f ca="1">+IF(AND(ISNUMBER(OFFSET('Sanitation Data'!$F$12,0,10*ROW('Sanitation Data'!F53))),'Data Summary'!CY59="Yes"),OFFSET('Sanitation Data'!$F$12,0,10*ROW('Sanitation Data'!F53)),NA())</f>
        <v>#N/A</v>
      </c>
      <c r="AK59" s="501" t="e">
        <f ca="1">+IF(AND(ISNUMBER(OFFSET('Sanitation Data'!$G$4,0,10*ROW('Sanitation Data'!G53))),'Data Summary'!CZ59="Yes"),100-OFFSET('Sanitation Data'!$G$4,0,10*ROW('Sanitation Data'!G53)),NA())</f>
        <v>#N/A</v>
      </c>
      <c r="AL59" s="501" t="e">
        <f ca="1">+IF(AND(ISNUMBER(OFFSET('Sanitation Data'!$G$6,0,10*ROW('Sanitation Data'!G53))),'Data Summary'!DA59="Yes"),OFFSET('Sanitation Data'!$G$6,0,10*ROW('Sanitation Data'!G53)),NA())</f>
        <v>#N/A</v>
      </c>
      <c r="AM59" s="501" t="e">
        <f ca="1">+IF(AND(ISNUMBER(OFFSET('Sanitation Data'!$G$10,0,10*ROW('Sanitation Data'!G53))),'Data Summary'!DB59="Yes"),OFFSET('Sanitation Data'!$G$10,0,10*ROW('Sanitation Data'!G53)),NA())</f>
        <v>#N/A</v>
      </c>
      <c r="AN59" s="501" t="e">
        <f ca="1">+IF(AND(ISNUMBER(OFFSET('Sanitation Data'!$G$11,0,10*ROW('Sanitation Data'!G53))),'Data Summary'!DC59="Yes"),OFFSET('Sanitation Data'!$G$11,0,10*ROW('Sanitation Data'!G53)),NA())</f>
        <v>#N/A</v>
      </c>
      <c r="AO59" s="501" t="e">
        <f ca="1">+IF(AND(ISNUMBER(OFFSET('Sanitation Data'!$G$12,0,10*ROW('Sanitation Data'!G53))),'Data Summary'!DD59="Yes"),OFFSET('Sanitation Data'!$G$12,0,10*ROW('Sanitation Data'!G53)),NA())</f>
        <v>#N/A</v>
      </c>
      <c r="AP59" s="501" t="e">
        <f ca="1">+IF(AND(ISNUMBER(OFFSET('Sanitation Data'!$H$4,0,10*ROW('Sanitation Data'!H53))),'Data Summary'!DE59="Yes"),100-OFFSET('Sanitation Data'!$H$4,0,10*ROW('Sanitation Data'!H53)),NA())</f>
        <v>#N/A</v>
      </c>
      <c r="AQ59" s="501" t="e">
        <f ca="1">+IF(AND(ISNUMBER(OFFSET('Sanitation Data'!$H$6,0,10*ROW('Sanitation Data'!H53))),'Data Summary'!DF59="Yes"),OFFSET('Sanitation Data'!$H$6,0,10*ROW('Sanitation Data'!H53)),NA())</f>
        <v>#N/A</v>
      </c>
      <c r="AR59" s="501" t="e">
        <f ca="1">+IF(AND(ISNUMBER(OFFSET('Sanitation Data'!$H$10,0,10*ROW('Sanitation Data'!H53))),'Data Summary'!DG59="Yes"),OFFSET('Sanitation Data'!$H$10,0,10*ROW('Sanitation Data'!H53)),NA())</f>
        <v>#N/A</v>
      </c>
      <c r="AS59" s="501" t="e">
        <f ca="1">+IF(AND(ISNUMBER(OFFSET('Sanitation Data'!$H$11,0,10*ROW('Sanitation Data'!H53))),'Data Summary'!DH59="Yes"),OFFSET('Sanitation Data'!$H$11,0,10*ROW('Sanitation Data'!H53)),NA())</f>
        <v>#N/A</v>
      </c>
      <c r="AT59" s="501" t="e">
        <f ca="1">+IF(AND(ISNUMBER(OFFSET('Sanitation Data'!$H$12,0,10*ROW('Sanitation Data'!H53))),'Data Summary'!DI59="Yes"),OFFSET('Sanitation Data'!$H$12,0,10*ROW('Sanitation Data'!H53)),NA())</f>
        <v>#N/A</v>
      </c>
      <c r="AU59" s="501" t="e">
        <f ca="1">+IF(AND(ISNUMBER(OFFSET('Sanitation Data'!$I$4,0,10*ROW('Sanitation Data'!I53))),'Data Summary'!DJ59="Yes"),100-OFFSET('Sanitation Data'!$I$4,0,10*ROW('Sanitation Data'!I53)),NA())</f>
        <v>#N/A</v>
      </c>
      <c r="AV59" s="501" t="e">
        <f ca="1">+IF(AND(ISNUMBER(OFFSET('Sanitation Data'!$I$6,0,10*ROW('Sanitation Data'!I53))),'Data Summary'!DK59="Yes"),OFFSET('Sanitation Data'!$I$6,0,10*ROW('Sanitation Data'!I53)),NA())</f>
        <v>#N/A</v>
      </c>
      <c r="AW59" s="501" t="e">
        <f ca="1">+IF(AND(ISNUMBER(OFFSET('Sanitation Data'!$I$10,0,10*ROW('Sanitation Data'!I53))),'Data Summary'!DL59="Yes"),OFFSET('Sanitation Data'!$I$10,0,10*ROW('Sanitation Data'!I53)),NA())</f>
        <v>#N/A</v>
      </c>
      <c r="AX59" s="501" t="e">
        <f ca="1">+IF(AND(ISNUMBER(OFFSET('Sanitation Data'!$I$11,0,10*ROW('Sanitation Data'!I53))),'Data Summary'!DM59="Yes"),OFFSET('Sanitation Data'!$I$11,0,10*ROW('Sanitation Data'!I53)),NA())</f>
        <v>#N/A</v>
      </c>
      <c r="AY59" s="501" t="e">
        <f ca="1">+IF(AND(ISNUMBER(OFFSET('Sanitation Data'!$I$12,0,10*ROW('Sanitation Data'!I53))),'Data Summary'!DN59="Yes"),OFFSET('Sanitation Data'!$I$12,0,10*ROW('Sanitation Data'!I53)),NA())</f>
        <v>#N/A</v>
      </c>
      <c r="AZ59" s="502" t="e">
        <f ca="1">+IF(AND(ISNUMBER(OFFSET('Hygiene Data'!$D$5,0,10*ROW('Hygiene Data'!D53))),'Data Summary'!DO59="Yes"),OFFSET('Hygiene Data'!$D$5,0,10*ROW('Hygiene Data'!D53)),NA())</f>
        <v>#N/A</v>
      </c>
      <c r="BA59" s="502" t="e">
        <f ca="1">+IF(AND(ISNUMBER(OFFSET('Hygiene Data'!$D$7,0,10*ROW('Hygiene Data'!D53))),'Data Summary'!DP59="Yes"),OFFSET('Hygiene Data'!$D$7,0,10*ROW('Hygiene Data'!D53)),NA())</f>
        <v>#N/A</v>
      </c>
      <c r="BB59" s="502" t="e">
        <f ca="1">+IF(AND(ISNUMBER(OFFSET('Hygiene Data'!$D$9,0,10*ROW('Hygiene Data'!D53))),'Data Summary'!DQ59="Yes"),OFFSET('Hygiene Data'!$D$9,0,10*ROW('Hygiene Data'!D53)),NA())</f>
        <v>#N/A</v>
      </c>
      <c r="BC59" s="502" t="e">
        <f ca="1">+IF(AND(ISNUMBER(OFFSET('Hygiene Data'!$E$5,0,10*ROW('Hygiene Data'!E53))),'Data Summary'!DR59="Yes"),OFFSET('Hygiene Data'!$E$5,0,10*ROW('Hygiene Data'!E53)),NA())</f>
        <v>#N/A</v>
      </c>
      <c r="BD59" s="502" t="e">
        <f ca="1">+IF(AND(ISNUMBER(OFFSET('Hygiene Data'!$E$7,0,10*ROW('Hygiene Data'!E53))),'Data Summary'!DS59="Yes"),OFFSET('Hygiene Data'!$E$7,0,10*ROW('Hygiene Data'!E53)),NA())</f>
        <v>#N/A</v>
      </c>
      <c r="BE59" s="502" t="e">
        <f ca="1">+IF(AND(ISNUMBER(OFFSET('Hygiene Data'!$E$9,0,10*ROW('Hygiene Data'!E53))),'Data Summary'!DT59="Yes"),OFFSET('Hygiene Data'!$E$9,0,10*ROW('Hygiene Data'!E53)),NA())</f>
        <v>#N/A</v>
      </c>
      <c r="BF59" s="502" t="e">
        <f ca="1">+IF(AND(ISNUMBER(OFFSET('Hygiene Data'!$F$5,0,10*ROW('Hygiene Data'!F53))),'Data Summary'!DU59="Yes"),OFFSET('Hygiene Data'!$F$5,0,10*ROW('Hygiene Data'!F53)),NA())</f>
        <v>#N/A</v>
      </c>
      <c r="BG59" s="502" t="e">
        <f ca="1">+IF(AND(ISNUMBER(OFFSET('Hygiene Data'!$F$7,0,10*ROW('Hygiene Data'!F53))),'Data Summary'!DV59="Yes"),OFFSET('Hygiene Data'!$F$7,0,10*ROW('Hygiene Data'!F53)),NA())</f>
        <v>#N/A</v>
      </c>
      <c r="BH59" s="502" t="e">
        <f ca="1">+IF(AND(ISNUMBER(OFFSET('Hygiene Data'!$F$9,0,10*ROW('Hygiene Data'!F53))),'Data Summary'!DW59="Yes"),OFFSET('Hygiene Data'!$F$9,0,10*ROW('Hygiene Data'!F53)),NA())</f>
        <v>#N/A</v>
      </c>
      <c r="BI59" s="502" t="e">
        <f ca="1">+IF(AND(ISNUMBER(OFFSET('Hygiene Data'!$G$5,0,10*ROW('Hygiene Data'!G53))),'Data Summary'!DX59="Yes"),OFFSET('Hygiene Data'!$G$5,0,10*ROW('Hygiene Data'!G53)),NA())</f>
        <v>#N/A</v>
      </c>
      <c r="BJ59" s="502" t="e">
        <f ca="1">+IF(AND(ISNUMBER(OFFSET('Hygiene Data'!$G$7,0,10*ROW('Hygiene Data'!G53))),'Data Summary'!DY59="Yes"),OFFSET('Hygiene Data'!$G$7,0,10*ROW('Hygiene Data'!G53)),NA())</f>
        <v>#N/A</v>
      </c>
      <c r="BK59" s="502" t="e">
        <f ca="1">+IF(AND(ISNUMBER(OFFSET('Hygiene Data'!$G$9,0,10*ROW('Hygiene Data'!G53))),'Data Summary'!DZ59="Yes"),OFFSET('Hygiene Data'!$G$9,0,10*ROW('Hygiene Data'!G53)),NA())</f>
        <v>#N/A</v>
      </c>
      <c r="BL59" s="502" t="e">
        <f ca="1">+IF(AND(ISNUMBER(OFFSET('Hygiene Data'!$H$5,0,10*ROW('Hygiene Data'!H53))),'Data Summary'!EA59="Yes"),OFFSET('Hygiene Data'!$H$5,0,10*ROW('Hygiene Data'!H53)),NA())</f>
        <v>#N/A</v>
      </c>
      <c r="BM59" s="502" t="e">
        <f ca="1">+IF(AND(ISNUMBER(OFFSET('Hygiene Data'!$H$7,0,10*ROW('Hygiene Data'!H53))),'Data Summary'!EB59="Yes"),OFFSET('Hygiene Data'!$H$7,0,10*ROW('Hygiene Data'!H53)),NA())</f>
        <v>#N/A</v>
      </c>
      <c r="BN59" s="502" t="e">
        <f ca="1">+IF(AND(ISNUMBER(OFFSET('Hygiene Data'!$H$9,0,10*ROW('Hygiene Data'!H53))),'Data Summary'!EC59="Yes"),OFFSET('Hygiene Data'!$H$9,0,10*ROW('Hygiene Data'!H53)),NA())</f>
        <v>#N/A</v>
      </c>
      <c r="BO59" s="502" t="e">
        <f ca="1">+IF(AND(ISNUMBER(OFFSET('Hygiene Data'!$I$5,0,10*ROW('Hygiene Data'!I53))),'Data Summary'!ED59="Yes"),OFFSET('Hygiene Data'!$I$5,0,10*ROW('Hygiene Data'!I53)),NA())</f>
        <v>#N/A</v>
      </c>
      <c r="BP59" s="502" t="e">
        <f ca="1">+IF(AND(ISNUMBER(OFFSET('Hygiene Data'!$I$7,0,10*ROW('Hygiene Data'!I53))),'Data Summary'!EE59="Yes"),OFFSET('Hygiene Data'!$I$7,0,10*ROW('Hygiene Data'!I53)),NA())</f>
        <v>#N/A</v>
      </c>
      <c r="BQ59" s="502" t="e">
        <f ca="1">+IF(AND(ISNUMBER(OFFSET('Hygiene Data'!$I$9,0,10*ROW('Hygiene Data'!I53))),'Data Summary'!EF59="Yes"),OFFSET('Hygiene Data'!$I$9,0,10*ROW('Hygiene Data'!I53)),NA())</f>
        <v>#N/A</v>
      </c>
    </row>
    <row r="60" spans="1:69" x14ac:dyDescent="0.25">
      <c r="A60" s="498" t="e">
        <f ca="1">+RIGHT('Data Summary'!A60,LEN('Data Summary'!A60)-9)</f>
        <v>#VALUE!</v>
      </c>
      <c r="B60" s="472" t="str">
        <f ca="1">+IF(ISTEXT('Data Summary'!B60),'Data Summary'!B60,"")</f>
        <v/>
      </c>
      <c r="C60" s="499" t="e">
        <f ca="1">+VALUE('Data Summary'!C60)</f>
        <v>#VALUE!</v>
      </c>
      <c r="D60" s="500" t="e">
        <f ca="1">+IF(AND(ISNUMBER(OFFSET('Water Data'!$D$4,0,10*ROW('Water Data'!D54))),'Data Summary'!BS60="Yes"),100-OFFSET('Water Data'!$D$4,0,10*ROW('Water Data'!D54)),NA())</f>
        <v>#N/A</v>
      </c>
      <c r="E60" s="500" t="e">
        <f ca="1">+IF(AND(ISNUMBER(OFFSET('Water Data'!$D$6,0,10*ROW('Water Data'!D54))),'Data Summary'!BT60="Yes"),OFFSET('Water Data'!$D$6,0,10*ROW('Water Data'!D54)),NA())</f>
        <v>#N/A</v>
      </c>
      <c r="F60" s="500" t="e">
        <f ca="1">+IF(AND(ISNUMBER(OFFSET('Water Data'!$D$9,0,10*ROW('Water Data'!D54))),'Data Summary'!BU60="Yes"),OFFSET('Water Data'!$D$9,0,10*ROW('Water Data'!D54)),NA())</f>
        <v>#N/A</v>
      </c>
      <c r="G60" s="500" t="e">
        <f ca="1">+IF(AND(ISNUMBER(OFFSET('Water Data'!$E$4,0,10*ROW('Water Data'!E54))),'Data Summary'!BV60="Yes"),100-OFFSET('Water Data'!$E$4,0,10*ROW('Water Data'!E54)),NA())</f>
        <v>#N/A</v>
      </c>
      <c r="H60" s="500" t="e">
        <f ca="1">+IF(AND(ISNUMBER(OFFSET('Water Data'!$E$6,0,10*ROW('Water Data'!E54))),'Data Summary'!BW60="Yes"),OFFSET('Water Data'!$E$6,0,10*ROW('Water Data'!E54)),NA())</f>
        <v>#N/A</v>
      </c>
      <c r="I60" s="500" t="e">
        <f ca="1">+IF(AND(ISNUMBER(OFFSET('Water Data'!$E$9,0,10*ROW('Water Data'!E54))),'Data Summary'!BX60="Yes"),OFFSET('Water Data'!$E$9,0,10*ROW('Water Data'!E54)),NA())</f>
        <v>#N/A</v>
      </c>
      <c r="J60" s="500" t="e">
        <f ca="1">+IF(AND(ISNUMBER(OFFSET('Water Data'!$F$4,0,10*ROW('Water Data'!F54))),'Data Summary'!BY60="Yes"),100-OFFSET('Water Data'!$F$4,0,10*ROW('Water Data'!F54)),NA())</f>
        <v>#N/A</v>
      </c>
      <c r="K60" s="500" t="e">
        <f ca="1">+IF(AND(ISNUMBER(OFFSET('Water Data'!$F$6,0,10*ROW('Water Data'!F54))),'Data Summary'!BZ60="Yes"),OFFSET('Water Data'!$F$6,0,10*ROW('Water Data'!F54)),NA())</f>
        <v>#N/A</v>
      </c>
      <c r="L60" s="500" t="e">
        <f ca="1">+IF(AND(ISNUMBER(OFFSET('Water Data'!$F$9,0,10*ROW('Water Data'!F54))),'Data Summary'!CA60="Yes"),OFFSET('Water Data'!$F$9,0,10*ROW('Water Data'!F54)),NA())</f>
        <v>#N/A</v>
      </c>
      <c r="M60" s="500" t="e">
        <f ca="1">+IF(AND(ISNUMBER(OFFSET('Water Data'!$G$4,0,10*ROW('Water Data'!G54))),'Data Summary'!CB60="Yes"),100-OFFSET('Water Data'!$G$4,0,10*ROW('Water Data'!G54)),NA())</f>
        <v>#N/A</v>
      </c>
      <c r="N60" s="500" t="e">
        <f ca="1">+IF(AND(ISNUMBER(OFFSET('Water Data'!$G$6,0,10*ROW('Water Data'!G54))),'Data Summary'!CC60="Yes"),OFFSET('Water Data'!$G$6,0,10*ROW('Water Data'!G54)),NA())</f>
        <v>#N/A</v>
      </c>
      <c r="O60" s="500" t="e">
        <f ca="1">+IF(AND(ISNUMBER(OFFSET('Water Data'!$G$9,0,10*ROW('Water Data'!G54))),'Data Summary'!CD60="Yes"),OFFSET('Water Data'!$G$9,0,10*ROW('Water Data'!G54)),NA())</f>
        <v>#N/A</v>
      </c>
      <c r="P60" s="500" t="e">
        <f ca="1">+IF(AND(ISNUMBER(OFFSET('Water Data'!$H$4,0,10*ROW('Water Data'!H54))),'Data Summary'!CE60="Yes"),100-OFFSET('Water Data'!$H$4,0,10*ROW('Water Data'!H54)),NA())</f>
        <v>#N/A</v>
      </c>
      <c r="Q60" s="500" t="e">
        <f ca="1">+IF(AND(ISNUMBER(OFFSET('Water Data'!$H$6,0,10*ROW('Water Data'!H54))),'Data Summary'!CF60="Yes"),OFFSET('Water Data'!$H$6,0,10*ROW('Water Data'!H54)),NA())</f>
        <v>#N/A</v>
      </c>
      <c r="R60" s="500" t="e">
        <f ca="1">+IF(AND(ISNUMBER(OFFSET('Water Data'!$H$9,0,10*ROW('Water Data'!H54))),'Data Summary'!CG60="Yes"),OFFSET('Water Data'!$H$9,0,10*ROW('Water Data'!H54)),NA())</f>
        <v>#N/A</v>
      </c>
      <c r="S60" s="500" t="e">
        <f ca="1">+IF(AND(ISNUMBER(OFFSET('Water Data'!$I$4,0,10*ROW('Water Data'!I54))),'Data Summary'!CH60="Yes"),100-OFFSET('Water Data'!$I$4,0,10*ROW('Water Data'!I54)),NA())</f>
        <v>#N/A</v>
      </c>
      <c r="T60" s="500" t="e">
        <f ca="1">+IF(AND(ISNUMBER(OFFSET('Water Data'!$I$6,0,10*ROW('Water Data'!I54))),'Data Summary'!CI60="Yes"),OFFSET('Water Data'!$I$6,0,10*ROW('Water Data'!I54)),NA())</f>
        <v>#N/A</v>
      </c>
      <c r="U60" s="500" t="e">
        <f ca="1">+IF(AND(ISNUMBER(OFFSET('Water Data'!$I$9,0,10*ROW('Water Data'!I54))),'Data Summary'!CJ60="Yes"),OFFSET('Water Data'!$I$9,0,10*ROW('Water Data'!I54)),NA())</f>
        <v>#N/A</v>
      </c>
      <c r="V60" s="501" t="e">
        <f ca="1">+IF(AND(ISNUMBER(OFFSET('Sanitation Data'!$D$4,0,10*ROW('Sanitation Data'!D54))),'Data Summary'!CK60="Yes"),100-OFFSET('Sanitation Data'!$D$4,0,10*ROW('Sanitation Data'!D54)),NA())</f>
        <v>#N/A</v>
      </c>
      <c r="W60" s="501" t="e">
        <f ca="1">+IF(AND(ISNUMBER(OFFSET('Sanitation Data'!$D$6,0,10*ROW('Sanitation Data'!D54))),'Data Summary'!CL60="Yes"),OFFSET('Sanitation Data'!$D$6,0,10*ROW('Sanitation Data'!D54)),NA())</f>
        <v>#N/A</v>
      </c>
      <c r="X60" s="501" t="e">
        <f ca="1">+IF(AND(ISNUMBER(OFFSET('Sanitation Data'!$D$10,0,10*ROW('Sanitation Data'!D54))),'Data Summary'!CM60="Yes"),OFFSET('Sanitation Data'!$D$10,0,10*ROW('Sanitation Data'!D54)),NA())</f>
        <v>#N/A</v>
      </c>
      <c r="Y60" s="501" t="e">
        <f ca="1">+IF(AND(ISNUMBER(OFFSET('Sanitation Data'!$D$11,0,10*ROW('Sanitation Data'!D54))),'Data Summary'!CN60="Yes"),OFFSET('Sanitation Data'!$D$11,0,10*ROW('Sanitation Data'!D54)),NA())</f>
        <v>#N/A</v>
      </c>
      <c r="Z60" s="501" t="e">
        <f ca="1">+IF(AND(ISNUMBER(OFFSET('Sanitation Data'!$D$12,0,10*ROW('Sanitation Data'!D54))),'Data Summary'!CO60="Yes"),OFFSET('Sanitation Data'!$D$12,0,10*ROW('Sanitation Data'!D54)),NA())</f>
        <v>#N/A</v>
      </c>
      <c r="AA60" s="501" t="e">
        <f ca="1">+IF(AND(ISNUMBER(OFFSET('Sanitation Data'!$E$4,0,10*ROW('Sanitation Data'!E54))),'Data Summary'!CP60="Yes"),100-OFFSET('Sanitation Data'!$E$4,0,10*ROW('Sanitation Data'!E54)),NA())</f>
        <v>#N/A</v>
      </c>
      <c r="AB60" s="501" t="e">
        <f ca="1">+IF(AND(ISNUMBER(OFFSET('Sanitation Data'!$E$6,0,10*ROW('Sanitation Data'!E54))),'Data Summary'!CQ60="Yes"),OFFSET('Sanitation Data'!$E$6,0,10*ROW('Sanitation Data'!E54)),NA())</f>
        <v>#N/A</v>
      </c>
      <c r="AC60" s="501" t="e">
        <f ca="1">+IF(AND(ISNUMBER(OFFSET('Sanitation Data'!$E$10,0,10*ROW('Sanitation Data'!E54))),'Data Summary'!CR60="Yes"),OFFSET('Sanitation Data'!$E$10,0,10*ROW('Sanitation Data'!E54)),NA())</f>
        <v>#N/A</v>
      </c>
      <c r="AD60" s="501" t="e">
        <f ca="1">+IF(AND(ISNUMBER(OFFSET('Sanitation Data'!$E$11,0,10*ROW('Sanitation Data'!E54))),'Data Summary'!CS60="Yes"),OFFSET('Sanitation Data'!$E$11,0,10*ROW('Sanitation Data'!E54)),NA())</f>
        <v>#N/A</v>
      </c>
      <c r="AE60" s="501" t="e">
        <f ca="1">+IF(AND(ISNUMBER(OFFSET('Sanitation Data'!$E$12,0,10*ROW('Sanitation Data'!E54))),'Data Summary'!CT60="Yes"),OFFSET('Sanitation Data'!$E$12,0,10*ROW('Sanitation Data'!E54)),NA())</f>
        <v>#N/A</v>
      </c>
      <c r="AF60" s="501" t="e">
        <f ca="1">+IF(AND(ISNUMBER(OFFSET('Sanitation Data'!$F$4,0,10*ROW('Sanitation Data'!F54))),'Data Summary'!CU60="Yes"),100-OFFSET('Sanitation Data'!$F$4,0,10*ROW('Sanitation Data'!F54)),NA())</f>
        <v>#N/A</v>
      </c>
      <c r="AG60" s="501" t="e">
        <f ca="1">+IF(AND(ISNUMBER(OFFSET('Sanitation Data'!$F$6,0,10*ROW('Sanitation Data'!F54))),'Data Summary'!CV60="Yes"),OFFSET('Sanitation Data'!$F$6,0,10*ROW('Sanitation Data'!F54)),NA())</f>
        <v>#N/A</v>
      </c>
      <c r="AH60" s="501" t="e">
        <f ca="1">+IF(AND(ISNUMBER(OFFSET('Sanitation Data'!$F$10,0,10*ROW('Sanitation Data'!F54))),'Data Summary'!CW60="Yes"),OFFSET('Sanitation Data'!$F$10,0,10*ROW('Sanitation Data'!F54)),NA())</f>
        <v>#N/A</v>
      </c>
      <c r="AI60" s="501" t="e">
        <f ca="1">+IF(AND(ISNUMBER(OFFSET('Sanitation Data'!$F$11,0,10*ROW('Sanitation Data'!F54))),'Data Summary'!CX60="Yes"),OFFSET('Sanitation Data'!$F$11,0,10*ROW('Sanitation Data'!F54)),NA())</f>
        <v>#N/A</v>
      </c>
      <c r="AJ60" s="501" t="e">
        <f ca="1">+IF(AND(ISNUMBER(OFFSET('Sanitation Data'!$F$12,0,10*ROW('Sanitation Data'!F54))),'Data Summary'!CY60="Yes"),OFFSET('Sanitation Data'!$F$12,0,10*ROW('Sanitation Data'!F54)),NA())</f>
        <v>#N/A</v>
      </c>
      <c r="AK60" s="501" t="e">
        <f ca="1">+IF(AND(ISNUMBER(OFFSET('Sanitation Data'!$G$4,0,10*ROW('Sanitation Data'!G54))),'Data Summary'!CZ60="Yes"),100-OFFSET('Sanitation Data'!$G$4,0,10*ROW('Sanitation Data'!G54)),NA())</f>
        <v>#N/A</v>
      </c>
      <c r="AL60" s="501" t="e">
        <f ca="1">+IF(AND(ISNUMBER(OFFSET('Sanitation Data'!$G$6,0,10*ROW('Sanitation Data'!G54))),'Data Summary'!DA60="Yes"),OFFSET('Sanitation Data'!$G$6,0,10*ROW('Sanitation Data'!G54)),NA())</f>
        <v>#N/A</v>
      </c>
      <c r="AM60" s="501" t="e">
        <f ca="1">+IF(AND(ISNUMBER(OFFSET('Sanitation Data'!$G$10,0,10*ROW('Sanitation Data'!G54))),'Data Summary'!DB60="Yes"),OFFSET('Sanitation Data'!$G$10,0,10*ROW('Sanitation Data'!G54)),NA())</f>
        <v>#N/A</v>
      </c>
      <c r="AN60" s="501" t="e">
        <f ca="1">+IF(AND(ISNUMBER(OFFSET('Sanitation Data'!$G$11,0,10*ROW('Sanitation Data'!G54))),'Data Summary'!DC60="Yes"),OFFSET('Sanitation Data'!$G$11,0,10*ROW('Sanitation Data'!G54)),NA())</f>
        <v>#N/A</v>
      </c>
      <c r="AO60" s="501" t="e">
        <f ca="1">+IF(AND(ISNUMBER(OFFSET('Sanitation Data'!$G$12,0,10*ROW('Sanitation Data'!G54))),'Data Summary'!DD60="Yes"),OFFSET('Sanitation Data'!$G$12,0,10*ROW('Sanitation Data'!G54)),NA())</f>
        <v>#N/A</v>
      </c>
      <c r="AP60" s="501" t="e">
        <f ca="1">+IF(AND(ISNUMBER(OFFSET('Sanitation Data'!$H$4,0,10*ROW('Sanitation Data'!H54))),'Data Summary'!DE60="Yes"),100-OFFSET('Sanitation Data'!$H$4,0,10*ROW('Sanitation Data'!H54)),NA())</f>
        <v>#N/A</v>
      </c>
      <c r="AQ60" s="501" t="e">
        <f ca="1">+IF(AND(ISNUMBER(OFFSET('Sanitation Data'!$H$6,0,10*ROW('Sanitation Data'!H54))),'Data Summary'!DF60="Yes"),OFFSET('Sanitation Data'!$H$6,0,10*ROW('Sanitation Data'!H54)),NA())</f>
        <v>#N/A</v>
      </c>
      <c r="AR60" s="501" t="e">
        <f ca="1">+IF(AND(ISNUMBER(OFFSET('Sanitation Data'!$H$10,0,10*ROW('Sanitation Data'!H54))),'Data Summary'!DG60="Yes"),OFFSET('Sanitation Data'!$H$10,0,10*ROW('Sanitation Data'!H54)),NA())</f>
        <v>#N/A</v>
      </c>
      <c r="AS60" s="501" t="e">
        <f ca="1">+IF(AND(ISNUMBER(OFFSET('Sanitation Data'!$H$11,0,10*ROW('Sanitation Data'!H54))),'Data Summary'!DH60="Yes"),OFFSET('Sanitation Data'!$H$11,0,10*ROW('Sanitation Data'!H54)),NA())</f>
        <v>#N/A</v>
      </c>
      <c r="AT60" s="501" t="e">
        <f ca="1">+IF(AND(ISNUMBER(OFFSET('Sanitation Data'!$H$12,0,10*ROW('Sanitation Data'!H54))),'Data Summary'!DI60="Yes"),OFFSET('Sanitation Data'!$H$12,0,10*ROW('Sanitation Data'!H54)),NA())</f>
        <v>#N/A</v>
      </c>
      <c r="AU60" s="501" t="e">
        <f ca="1">+IF(AND(ISNUMBER(OFFSET('Sanitation Data'!$I$4,0,10*ROW('Sanitation Data'!I54))),'Data Summary'!DJ60="Yes"),100-OFFSET('Sanitation Data'!$I$4,0,10*ROW('Sanitation Data'!I54)),NA())</f>
        <v>#N/A</v>
      </c>
      <c r="AV60" s="501" t="e">
        <f ca="1">+IF(AND(ISNUMBER(OFFSET('Sanitation Data'!$I$6,0,10*ROW('Sanitation Data'!I54))),'Data Summary'!DK60="Yes"),OFFSET('Sanitation Data'!$I$6,0,10*ROW('Sanitation Data'!I54)),NA())</f>
        <v>#N/A</v>
      </c>
      <c r="AW60" s="501" t="e">
        <f ca="1">+IF(AND(ISNUMBER(OFFSET('Sanitation Data'!$I$10,0,10*ROW('Sanitation Data'!I54))),'Data Summary'!DL60="Yes"),OFFSET('Sanitation Data'!$I$10,0,10*ROW('Sanitation Data'!I54)),NA())</f>
        <v>#N/A</v>
      </c>
      <c r="AX60" s="501" t="e">
        <f ca="1">+IF(AND(ISNUMBER(OFFSET('Sanitation Data'!$I$11,0,10*ROW('Sanitation Data'!I54))),'Data Summary'!DM60="Yes"),OFFSET('Sanitation Data'!$I$11,0,10*ROW('Sanitation Data'!I54)),NA())</f>
        <v>#N/A</v>
      </c>
      <c r="AY60" s="501" t="e">
        <f ca="1">+IF(AND(ISNUMBER(OFFSET('Sanitation Data'!$I$12,0,10*ROW('Sanitation Data'!I54))),'Data Summary'!DN60="Yes"),OFFSET('Sanitation Data'!$I$12,0,10*ROW('Sanitation Data'!I54)),NA())</f>
        <v>#N/A</v>
      </c>
      <c r="AZ60" s="502" t="e">
        <f ca="1">+IF(AND(ISNUMBER(OFFSET('Hygiene Data'!$D$5,0,10*ROW('Hygiene Data'!D54))),'Data Summary'!DO60="Yes"),OFFSET('Hygiene Data'!$D$5,0,10*ROW('Hygiene Data'!D54)),NA())</f>
        <v>#N/A</v>
      </c>
      <c r="BA60" s="502" t="e">
        <f ca="1">+IF(AND(ISNUMBER(OFFSET('Hygiene Data'!$D$7,0,10*ROW('Hygiene Data'!D54))),'Data Summary'!DP60="Yes"),OFFSET('Hygiene Data'!$D$7,0,10*ROW('Hygiene Data'!D54)),NA())</f>
        <v>#N/A</v>
      </c>
      <c r="BB60" s="502" t="e">
        <f ca="1">+IF(AND(ISNUMBER(OFFSET('Hygiene Data'!$D$9,0,10*ROW('Hygiene Data'!D54))),'Data Summary'!DQ60="Yes"),OFFSET('Hygiene Data'!$D$9,0,10*ROW('Hygiene Data'!D54)),NA())</f>
        <v>#N/A</v>
      </c>
      <c r="BC60" s="502" t="e">
        <f ca="1">+IF(AND(ISNUMBER(OFFSET('Hygiene Data'!$E$5,0,10*ROW('Hygiene Data'!E54))),'Data Summary'!DR60="Yes"),OFFSET('Hygiene Data'!$E$5,0,10*ROW('Hygiene Data'!E54)),NA())</f>
        <v>#N/A</v>
      </c>
      <c r="BD60" s="502" t="e">
        <f ca="1">+IF(AND(ISNUMBER(OFFSET('Hygiene Data'!$E$7,0,10*ROW('Hygiene Data'!E54))),'Data Summary'!DS60="Yes"),OFFSET('Hygiene Data'!$E$7,0,10*ROW('Hygiene Data'!E54)),NA())</f>
        <v>#N/A</v>
      </c>
      <c r="BE60" s="502" t="e">
        <f ca="1">+IF(AND(ISNUMBER(OFFSET('Hygiene Data'!$E$9,0,10*ROW('Hygiene Data'!E54))),'Data Summary'!DT60="Yes"),OFFSET('Hygiene Data'!$E$9,0,10*ROW('Hygiene Data'!E54)),NA())</f>
        <v>#N/A</v>
      </c>
      <c r="BF60" s="502" t="e">
        <f ca="1">+IF(AND(ISNUMBER(OFFSET('Hygiene Data'!$F$5,0,10*ROW('Hygiene Data'!F54))),'Data Summary'!DU60="Yes"),OFFSET('Hygiene Data'!$F$5,0,10*ROW('Hygiene Data'!F54)),NA())</f>
        <v>#N/A</v>
      </c>
      <c r="BG60" s="502" t="e">
        <f ca="1">+IF(AND(ISNUMBER(OFFSET('Hygiene Data'!$F$7,0,10*ROW('Hygiene Data'!F54))),'Data Summary'!DV60="Yes"),OFFSET('Hygiene Data'!$F$7,0,10*ROW('Hygiene Data'!F54)),NA())</f>
        <v>#N/A</v>
      </c>
      <c r="BH60" s="502" t="e">
        <f ca="1">+IF(AND(ISNUMBER(OFFSET('Hygiene Data'!$F$9,0,10*ROW('Hygiene Data'!F54))),'Data Summary'!DW60="Yes"),OFFSET('Hygiene Data'!$F$9,0,10*ROW('Hygiene Data'!F54)),NA())</f>
        <v>#N/A</v>
      </c>
      <c r="BI60" s="502" t="e">
        <f ca="1">+IF(AND(ISNUMBER(OFFSET('Hygiene Data'!$G$5,0,10*ROW('Hygiene Data'!G54))),'Data Summary'!DX60="Yes"),OFFSET('Hygiene Data'!$G$5,0,10*ROW('Hygiene Data'!G54)),NA())</f>
        <v>#N/A</v>
      </c>
      <c r="BJ60" s="502" t="e">
        <f ca="1">+IF(AND(ISNUMBER(OFFSET('Hygiene Data'!$G$7,0,10*ROW('Hygiene Data'!G54))),'Data Summary'!DY60="Yes"),OFFSET('Hygiene Data'!$G$7,0,10*ROW('Hygiene Data'!G54)),NA())</f>
        <v>#N/A</v>
      </c>
      <c r="BK60" s="502" t="e">
        <f ca="1">+IF(AND(ISNUMBER(OFFSET('Hygiene Data'!$G$9,0,10*ROW('Hygiene Data'!G54))),'Data Summary'!DZ60="Yes"),OFFSET('Hygiene Data'!$G$9,0,10*ROW('Hygiene Data'!G54)),NA())</f>
        <v>#N/A</v>
      </c>
      <c r="BL60" s="502" t="e">
        <f ca="1">+IF(AND(ISNUMBER(OFFSET('Hygiene Data'!$H$5,0,10*ROW('Hygiene Data'!H54))),'Data Summary'!EA60="Yes"),OFFSET('Hygiene Data'!$H$5,0,10*ROW('Hygiene Data'!H54)),NA())</f>
        <v>#N/A</v>
      </c>
      <c r="BM60" s="502" t="e">
        <f ca="1">+IF(AND(ISNUMBER(OFFSET('Hygiene Data'!$H$7,0,10*ROW('Hygiene Data'!H54))),'Data Summary'!EB60="Yes"),OFFSET('Hygiene Data'!$H$7,0,10*ROW('Hygiene Data'!H54)),NA())</f>
        <v>#N/A</v>
      </c>
      <c r="BN60" s="502" t="e">
        <f ca="1">+IF(AND(ISNUMBER(OFFSET('Hygiene Data'!$H$9,0,10*ROW('Hygiene Data'!H54))),'Data Summary'!EC60="Yes"),OFFSET('Hygiene Data'!$H$9,0,10*ROW('Hygiene Data'!H54)),NA())</f>
        <v>#N/A</v>
      </c>
      <c r="BO60" s="502" t="e">
        <f ca="1">+IF(AND(ISNUMBER(OFFSET('Hygiene Data'!$I$5,0,10*ROW('Hygiene Data'!I54))),'Data Summary'!ED60="Yes"),OFFSET('Hygiene Data'!$I$5,0,10*ROW('Hygiene Data'!I54)),NA())</f>
        <v>#N/A</v>
      </c>
      <c r="BP60" s="502" t="e">
        <f ca="1">+IF(AND(ISNUMBER(OFFSET('Hygiene Data'!$I$7,0,10*ROW('Hygiene Data'!I54))),'Data Summary'!EE60="Yes"),OFFSET('Hygiene Data'!$I$7,0,10*ROW('Hygiene Data'!I54)),NA())</f>
        <v>#N/A</v>
      </c>
      <c r="BQ60" s="502" t="e">
        <f ca="1">+IF(AND(ISNUMBER(OFFSET('Hygiene Data'!$I$9,0,10*ROW('Hygiene Data'!I54))),'Data Summary'!EF60="Yes"),OFFSET('Hygiene Data'!$I$9,0,10*ROW('Hygiene Data'!I54)),NA())</f>
        <v>#N/A</v>
      </c>
    </row>
    <row r="61" spans="1:69" x14ac:dyDescent="0.25">
      <c r="A61" s="498" t="e">
        <f ca="1">+RIGHT('Data Summary'!A61,LEN('Data Summary'!A61)-9)</f>
        <v>#VALUE!</v>
      </c>
      <c r="B61" s="472" t="str">
        <f ca="1">+IF(ISTEXT('Data Summary'!B61),'Data Summary'!B61,"")</f>
        <v/>
      </c>
      <c r="C61" s="499" t="e">
        <f ca="1">+VALUE('Data Summary'!C61)</f>
        <v>#VALUE!</v>
      </c>
      <c r="D61" s="500" t="e">
        <f ca="1">+IF(AND(ISNUMBER(OFFSET('Water Data'!$D$4,0,10*ROW('Water Data'!D55))),'Data Summary'!BS61="Yes"),100-OFFSET('Water Data'!$D$4,0,10*ROW('Water Data'!D55)),NA())</f>
        <v>#N/A</v>
      </c>
      <c r="E61" s="500" t="e">
        <f ca="1">+IF(AND(ISNUMBER(OFFSET('Water Data'!$D$6,0,10*ROW('Water Data'!D55))),'Data Summary'!BT61="Yes"),OFFSET('Water Data'!$D$6,0,10*ROW('Water Data'!D55)),NA())</f>
        <v>#N/A</v>
      </c>
      <c r="F61" s="500" t="e">
        <f ca="1">+IF(AND(ISNUMBER(OFFSET('Water Data'!$D$9,0,10*ROW('Water Data'!D55))),'Data Summary'!BU61="Yes"),OFFSET('Water Data'!$D$9,0,10*ROW('Water Data'!D55)),NA())</f>
        <v>#N/A</v>
      </c>
      <c r="G61" s="500" t="e">
        <f ca="1">+IF(AND(ISNUMBER(OFFSET('Water Data'!$E$4,0,10*ROW('Water Data'!E55))),'Data Summary'!BV61="Yes"),100-OFFSET('Water Data'!$E$4,0,10*ROW('Water Data'!E55)),NA())</f>
        <v>#N/A</v>
      </c>
      <c r="H61" s="500" t="e">
        <f ca="1">+IF(AND(ISNUMBER(OFFSET('Water Data'!$E$6,0,10*ROW('Water Data'!E55))),'Data Summary'!BW61="Yes"),OFFSET('Water Data'!$E$6,0,10*ROW('Water Data'!E55)),NA())</f>
        <v>#N/A</v>
      </c>
      <c r="I61" s="500" t="e">
        <f ca="1">+IF(AND(ISNUMBER(OFFSET('Water Data'!$E$9,0,10*ROW('Water Data'!E55))),'Data Summary'!BX61="Yes"),OFFSET('Water Data'!$E$9,0,10*ROW('Water Data'!E55)),NA())</f>
        <v>#N/A</v>
      </c>
      <c r="J61" s="500" t="e">
        <f ca="1">+IF(AND(ISNUMBER(OFFSET('Water Data'!$F$4,0,10*ROW('Water Data'!F55))),'Data Summary'!BY61="Yes"),100-OFFSET('Water Data'!$F$4,0,10*ROW('Water Data'!F55)),NA())</f>
        <v>#N/A</v>
      </c>
      <c r="K61" s="500" t="e">
        <f ca="1">+IF(AND(ISNUMBER(OFFSET('Water Data'!$F$6,0,10*ROW('Water Data'!F55))),'Data Summary'!BZ61="Yes"),OFFSET('Water Data'!$F$6,0,10*ROW('Water Data'!F55)),NA())</f>
        <v>#N/A</v>
      </c>
      <c r="L61" s="500" t="e">
        <f ca="1">+IF(AND(ISNUMBER(OFFSET('Water Data'!$F$9,0,10*ROW('Water Data'!F55))),'Data Summary'!CA61="Yes"),OFFSET('Water Data'!$F$9,0,10*ROW('Water Data'!F55)),NA())</f>
        <v>#N/A</v>
      </c>
      <c r="M61" s="500" t="e">
        <f ca="1">+IF(AND(ISNUMBER(OFFSET('Water Data'!$G$4,0,10*ROW('Water Data'!G55))),'Data Summary'!CB61="Yes"),100-OFFSET('Water Data'!$G$4,0,10*ROW('Water Data'!G55)),NA())</f>
        <v>#N/A</v>
      </c>
      <c r="N61" s="500" t="e">
        <f ca="1">+IF(AND(ISNUMBER(OFFSET('Water Data'!$G$6,0,10*ROW('Water Data'!G55))),'Data Summary'!CC61="Yes"),OFFSET('Water Data'!$G$6,0,10*ROW('Water Data'!G55)),NA())</f>
        <v>#N/A</v>
      </c>
      <c r="O61" s="500" t="e">
        <f ca="1">+IF(AND(ISNUMBER(OFFSET('Water Data'!$G$9,0,10*ROW('Water Data'!G55))),'Data Summary'!CD61="Yes"),OFFSET('Water Data'!$G$9,0,10*ROW('Water Data'!G55)),NA())</f>
        <v>#N/A</v>
      </c>
      <c r="P61" s="500" t="e">
        <f ca="1">+IF(AND(ISNUMBER(OFFSET('Water Data'!$H$4,0,10*ROW('Water Data'!H55))),'Data Summary'!CE61="Yes"),100-OFFSET('Water Data'!$H$4,0,10*ROW('Water Data'!H55)),NA())</f>
        <v>#N/A</v>
      </c>
      <c r="Q61" s="500" t="e">
        <f ca="1">+IF(AND(ISNUMBER(OFFSET('Water Data'!$H$6,0,10*ROW('Water Data'!H55))),'Data Summary'!CF61="Yes"),OFFSET('Water Data'!$H$6,0,10*ROW('Water Data'!H55)),NA())</f>
        <v>#N/A</v>
      </c>
      <c r="R61" s="500" t="e">
        <f ca="1">+IF(AND(ISNUMBER(OFFSET('Water Data'!$H$9,0,10*ROW('Water Data'!H55))),'Data Summary'!CG61="Yes"),OFFSET('Water Data'!$H$9,0,10*ROW('Water Data'!H55)),NA())</f>
        <v>#N/A</v>
      </c>
      <c r="S61" s="500" t="e">
        <f ca="1">+IF(AND(ISNUMBER(OFFSET('Water Data'!$I$4,0,10*ROW('Water Data'!I55))),'Data Summary'!CH61="Yes"),100-OFFSET('Water Data'!$I$4,0,10*ROW('Water Data'!I55)),NA())</f>
        <v>#N/A</v>
      </c>
      <c r="T61" s="500" t="e">
        <f ca="1">+IF(AND(ISNUMBER(OFFSET('Water Data'!$I$6,0,10*ROW('Water Data'!I55))),'Data Summary'!CI61="Yes"),OFFSET('Water Data'!$I$6,0,10*ROW('Water Data'!I55)),NA())</f>
        <v>#N/A</v>
      </c>
      <c r="U61" s="500" t="e">
        <f ca="1">+IF(AND(ISNUMBER(OFFSET('Water Data'!$I$9,0,10*ROW('Water Data'!I55))),'Data Summary'!CJ61="Yes"),OFFSET('Water Data'!$I$9,0,10*ROW('Water Data'!I55)),NA())</f>
        <v>#N/A</v>
      </c>
      <c r="V61" s="501" t="e">
        <f ca="1">+IF(AND(ISNUMBER(OFFSET('Sanitation Data'!$D$4,0,10*ROW('Sanitation Data'!D55))),'Data Summary'!CK61="Yes"),100-OFFSET('Sanitation Data'!$D$4,0,10*ROW('Sanitation Data'!D55)),NA())</f>
        <v>#N/A</v>
      </c>
      <c r="W61" s="501" t="e">
        <f ca="1">+IF(AND(ISNUMBER(OFFSET('Sanitation Data'!$D$6,0,10*ROW('Sanitation Data'!D55))),'Data Summary'!CL61="Yes"),OFFSET('Sanitation Data'!$D$6,0,10*ROW('Sanitation Data'!D55)),NA())</f>
        <v>#N/A</v>
      </c>
      <c r="X61" s="501" t="e">
        <f ca="1">+IF(AND(ISNUMBER(OFFSET('Sanitation Data'!$D$10,0,10*ROW('Sanitation Data'!D55))),'Data Summary'!CM61="Yes"),OFFSET('Sanitation Data'!$D$10,0,10*ROW('Sanitation Data'!D55)),NA())</f>
        <v>#N/A</v>
      </c>
      <c r="Y61" s="501" t="e">
        <f ca="1">+IF(AND(ISNUMBER(OFFSET('Sanitation Data'!$D$11,0,10*ROW('Sanitation Data'!D55))),'Data Summary'!CN61="Yes"),OFFSET('Sanitation Data'!$D$11,0,10*ROW('Sanitation Data'!D55)),NA())</f>
        <v>#N/A</v>
      </c>
      <c r="Z61" s="501" t="e">
        <f ca="1">+IF(AND(ISNUMBER(OFFSET('Sanitation Data'!$D$12,0,10*ROW('Sanitation Data'!D55))),'Data Summary'!CO61="Yes"),OFFSET('Sanitation Data'!$D$12,0,10*ROW('Sanitation Data'!D55)),NA())</f>
        <v>#N/A</v>
      </c>
      <c r="AA61" s="501" t="e">
        <f ca="1">+IF(AND(ISNUMBER(OFFSET('Sanitation Data'!$E$4,0,10*ROW('Sanitation Data'!E55))),'Data Summary'!CP61="Yes"),100-OFFSET('Sanitation Data'!$E$4,0,10*ROW('Sanitation Data'!E55)),NA())</f>
        <v>#N/A</v>
      </c>
      <c r="AB61" s="501" t="e">
        <f ca="1">+IF(AND(ISNUMBER(OFFSET('Sanitation Data'!$E$6,0,10*ROW('Sanitation Data'!E55))),'Data Summary'!CQ61="Yes"),OFFSET('Sanitation Data'!$E$6,0,10*ROW('Sanitation Data'!E55)),NA())</f>
        <v>#N/A</v>
      </c>
      <c r="AC61" s="501" t="e">
        <f ca="1">+IF(AND(ISNUMBER(OFFSET('Sanitation Data'!$E$10,0,10*ROW('Sanitation Data'!E55))),'Data Summary'!CR61="Yes"),OFFSET('Sanitation Data'!$E$10,0,10*ROW('Sanitation Data'!E55)),NA())</f>
        <v>#N/A</v>
      </c>
      <c r="AD61" s="501" t="e">
        <f ca="1">+IF(AND(ISNUMBER(OFFSET('Sanitation Data'!$E$11,0,10*ROW('Sanitation Data'!E55))),'Data Summary'!CS61="Yes"),OFFSET('Sanitation Data'!$E$11,0,10*ROW('Sanitation Data'!E55)),NA())</f>
        <v>#N/A</v>
      </c>
      <c r="AE61" s="501" t="e">
        <f ca="1">+IF(AND(ISNUMBER(OFFSET('Sanitation Data'!$E$12,0,10*ROW('Sanitation Data'!E55))),'Data Summary'!CT61="Yes"),OFFSET('Sanitation Data'!$E$12,0,10*ROW('Sanitation Data'!E55)),NA())</f>
        <v>#N/A</v>
      </c>
      <c r="AF61" s="501" t="e">
        <f ca="1">+IF(AND(ISNUMBER(OFFSET('Sanitation Data'!$F$4,0,10*ROW('Sanitation Data'!F55))),'Data Summary'!CU61="Yes"),100-OFFSET('Sanitation Data'!$F$4,0,10*ROW('Sanitation Data'!F55)),NA())</f>
        <v>#N/A</v>
      </c>
      <c r="AG61" s="501" t="e">
        <f ca="1">+IF(AND(ISNUMBER(OFFSET('Sanitation Data'!$F$6,0,10*ROW('Sanitation Data'!F55))),'Data Summary'!CV61="Yes"),OFFSET('Sanitation Data'!$F$6,0,10*ROW('Sanitation Data'!F55)),NA())</f>
        <v>#N/A</v>
      </c>
      <c r="AH61" s="501" t="e">
        <f ca="1">+IF(AND(ISNUMBER(OFFSET('Sanitation Data'!$F$10,0,10*ROW('Sanitation Data'!F55))),'Data Summary'!CW61="Yes"),OFFSET('Sanitation Data'!$F$10,0,10*ROW('Sanitation Data'!F55)),NA())</f>
        <v>#N/A</v>
      </c>
      <c r="AI61" s="501" t="e">
        <f ca="1">+IF(AND(ISNUMBER(OFFSET('Sanitation Data'!$F$11,0,10*ROW('Sanitation Data'!F55))),'Data Summary'!CX61="Yes"),OFFSET('Sanitation Data'!$F$11,0,10*ROW('Sanitation Data'!F55)),NA())</f>
        <v>#N/A</v>
      </c>
      <c r="AJ61" s="501" t="e">
        <f ca="1">+IF(AND(ISNUMBER(OFFSET('Sanitation Data'!$F$12,0,10*ROW('Sanitation Data'!F55))),'Data Summary'!CY61="Yes"),OFFSET('Sanitation Data'!$F$12,0,10*ROW('Sanitation Data'!F55)),NA())</f>
        <v>#N/A</v>
      </c>
      <c r="AK61" s="501" t="e">
        <f ca="1">+IF(AND(ISNUMBER(OFFSET('Sanitation Data'!$G$4,0,10*ROW('Sanitation Data'!G55))),'Data Summary'!CZ61="Yes"),100-OFFSET('Sanitation Data'!$G$4,0,10*ROW('Sanitation Data'!G55)),NA())</f>
        <v>#N/A</v>
      </c>
      <c r="AL61" s="501" t="e">
        <f ca="1">+IF(AND(ISNUMBER(OFFSET('Sanitation Data'!$G$6,0,10*ROW('Sanitation Data'!G55))),'Data Summary'!DA61="Yes"),OFFSET('Sanitation Data'!$G$6,0,10*ROW('Sanitation Data'!G55)),NA())</f>
        <v>#N/A</v>
      </c>
      <c r="AM61" s="501" t="e">
        <f ca="1">+IF(AND(ISNUMBER(OFFSET('Sanitation Data'!$G$10,0,10*ROW('Sanitation Data'!G55))),'Data Summary'!DB61="Yes"),OFFSET('Sanitation Data'!$G$10,0,10*ROW('Sanitation Data'!G55)),NA())</f>
        <v>#N/A</v>
      </c>
      <c r="AN61" s="501" t="e">
        <f ca="1">+IF(AND(ISNUMBER(OFFSET('Sanitation Data'!$G$11,0,10*ROW('Sanitation Data'!G55))),'Data Summary'!DC61="Yes"),OFFSET('Sanitation Data'!$G$11,0,10*ROW('Sanitation Data'!G55)),NA())</f>
        <v>#N/A</v>
      </c>
      <c r="AO61" s="501" t="e">
        <f ca="1">+IF(AND(ISNUMBER(OFFSET('Sanitation Data'!$G$12,0,10*ROW('Sanitation Data'!G55))),'Data Summary'!DD61="Yes"),OFFSET('Sanitation Data'!$G$12,0,10*ROW('Sanitation Data'!G55)),NA())</f>
        <v>#N/A</v>
      </c>
      <c r="AP61" s="501" t="e">
        <f ca="1">+IF(AND(ISNUMBER(OFFSET('Sanitation Data'!$H$4,0,10*ROW('Sanitation Data'!H55))),'Data Summary'!DE61="Yes"),100-OFFSET('Sanitation Data'!$H$4,0,10*ROW('Sanitation Data'!H55)),NA())</f>
        <v>#N/A</v>
      </c>
      <c r="AQ61" s="501" t="e">
        <f ca="1">+IF(AND(ISNUMBER(OFFSET('Sanitation Data'!$H$6,0,10*ROW('Sanitation Data'!H55))),'Data Summary'!DF61="Yes"),OFFSET('Sanitation Data'!$H$6,0,10*ROW('Sanitation Data'!H55)),NA())</f>
        <v>#N/A</v>
      </c>
      <c r="AR61" s="501" t="e">
        <f ca="1">+IF(AND(ISNUMBER(OFFSET('Sanitation Data'!$H$10,0,10*ROW('Sanitation Data'!H55))),'Data Summary'!DG61="Yes"),OFFSET('Sanitation Data'!$H$10,0,10*ROW('Sanitation Data'!H55)),NA())</f>
        <v>#N/A</v>
      </c>
      <c r="AS61" s="501" t="e">
        <f ca="1">+IF(AND(ISNUMBER(OFFSET('Sanitation Data'!$H$11,0,10*ROW('Sanitation Data'!H55))),'Data Summary'!DH61="Yes"),OFFSET('Sanitation Data'!$H$11,0,10*ROW('Sanitation Data'!H55)),NA())</f>
        <v>#N/A</v>
      </c>
      <c r="AT61" s="501" t="e">
        <f ca="1">+IF(AND(ISNUMBER(OFFSET('Sanitation Data'!$H$12,0,10*ROW('Sanitation Data'!H55))),'Data Summary'!DI61="Yes"),OFFSET('Sanitation Data'!$H$12,0,10*ROW('Sanitation Data'!H55)),NA())</f>
        <v>#N/A</v>
      </c>
      <c r="AU61" s="501" t="e">
        <f ca="1">+IF(AND(ISNUMBER(OFFSET('Sanitation Data'!$I$4,0,10*ROW('Sanitation Data'!I55))),'Data Summary'!DJ61="Yes"),100-OFFSET('Sanitation Data'!$I$4,0,10*ROW('Sanitation Data'!I55)),NA())</f>
        <v>#N/A</v>
      </c>
      <c r="AV61" s="501" t="e">
        <f ca="1">+IF(AND(ISNUMBER(OFFSET('Sanitation Data'!$I$6,0,10*ROW('Sanitation Data'!I55))),'Data Summary'!DK61="Yes"),OFFSET('Sanitation Data'!$I$6,0,10*ROW('Sanitation Data'!I55)),NA())</f>
        <v>#N/A</v>
      </c>
      <c r="AW61" s="501" t="e">
        <f ca="1">+IF(AND(ISNUMBER(OFFSET('Sanitation Data'!$I$10,0,10*ROW('Sanitation Data'!I55))),'Data Summary'!DL61="Yes"),OFFSET('Sanitation Data'!$I$10,0,10*ROW('Sanitation Data'!I55)),NA())</f>
        <v>#N/A</v>
      </c>
      <c r="AX61" s="501" t="e">
        <f ca="1">+IF(AND(ISNUMBER(OFFSET('Sanitation Data'!$I$11,0,10*ROW('Sanitation Data'!I55))),'Data Summary'!DM61="Yes"),OFFSET('Sanitation Data'!$I$11,0,10*ROW('Sanitation Data'!I55)),NA())</f>
        <v>#N/A</v>
      </c>
      <c r="AY61" s="501" t="e">
        <f ca="1">+IF(AND(ISNUMBER(OFFSET('Sanitation Data'!$I$12,0,10*ROW('Sanitation Data'!I55))),'Data Summary'!DN61="Yes"),OFFSET('Sanitation Data'!$I$12,0,10*ROW('Sanitation Data'!I55)),NA())</f>
        <v>#N/A</v>
      </c>
      <c r="AZ61" s="502" t="e">
        <f ca="1">+IF(AND(ISNUMBER(OFFSET('Hygiene Data'!$D$5,0,10*ROW('Hygiene Data'!D55))),'Data Summary'!DO61="Yes"),OFFSET('Hygiene Data'!$D$5,0,10*ROW('Hygiene Data'!D55)),NA())</f>
        <v>#N/A</v>
      </c>
      <c r="BA61" s="502" t="e">
        <f ca="1">+IF(AND(ISNUMBER(OFFSET('Hygiene Data'!$D$7,0,10*ROW('Hygiene Data'!D55))),'Data Summary'!DP61="Yes"),OFFSET('Hygiene Data'!$D$7,0,10*ROW('Hygiene Data'!D55)),NA())</f>
        <v>#N/A</v>
      </c>
      <c r="BB61" s="502" t="e">
        <f ca="1">+IF(AND(ISNUMBER(OFFSET('Hygiene Data'!$D$9,0,10*ROW('Hygiene Data'!D55))),'Data Summary'!DQ61="Yes"),OFFSET('Hygiene Data'!$D$9,0,10*ROW('Hygiene Data'!D55)),NA())</f>
        <v>#N/A</v>
      </c>
      <c r="BC61" s="502" t="e">
        <f ca="1">+IF(AND(ISNUMBER(OFFSET('Hygiene Data'!$E$5,0,10*ROW('Hygiene Data'!E55))),'Data Summary'!DR61="Yes"),OFFSET('Hygiene Data'!$E$5,0,10*ROW('Hygiene Data'!E55)),NA())</f>
        <v>#N/A</v>
      </c>
      <c r="BD61" s="502" t="e">
        <f ca="1">+IF(AND(ISNUMBER(OFFSET('Hygiene Data'!$E$7,0,10*ROW('Hygiene Data'!E55))),'Data Summary'!DS61="Yes"),OFFSET('Hygiene Data'!$E$7,0,10*ROW('Hygiene Data'!E55)),NA())</f>
        <v>#N/A</v>
      </c>
      <c r="BE61" s="502" t="e">
        <f ca="1">+IF(AND(ISNUMBER(OFFSET('Hygiene Data'!$E$9,0,10*ROW('Hygiene Data'!E55))),'Data Summary'!DT61="Yes"),OFFSET('Hygiene Data'!$E$9,0,10*ROW('Hygiene Data'!E55)),NA())</f>
        <v>#N/A</v>
      </c>
      <c r="BF61" s="502" t="e">
        <f ca="1">+IF(AND(ISNUMBER(OFFSET('Hygiene Data'!$F$5,0,10*ROW('Hygiene Data'!F55))),'Data Summary'!DU61="Yes"),OFFSET('Hygiene Data'!$F$5,0,10*ROW('Hygiene Data'!F55)),NA())</f>
        <v>#N/A</v>
      </c>
      <c r="BG61" s="502" t="e">
        <f ca="1">+IF(AND(ISNUMBER(OFFSET('Hygiene Data'!$F$7,0,10*ROW('Hygiene Data'!F55))),'Data Summary'!DV61="Yes"),OFFSET('Hygiene Data'!$F$7,0,10*ROW('Hygiene Data'!F55)),NA())</f>
        <v>#N/A</v>
      </c>
      <c r="BH61" s="502" t="e">
        <f ca="1">+IF(AND(ISNUMBER(OFFSET('Hygiene Data'!$F$9,0,10*ROW('Hygiene Data'!F55))),'Data Summary'!DW61="Yes"),OFFSET('Hygiene Data'!$F$9,0,10*ROW('Hygiene Data'!F55)),NA())</f>
        <v>#N/A</v>
      </c>
      <c r="BI61" s="502" t="e">
        <f ca="1">+IF(AND(ISNUMBER(OFFSET('Hygiene Data'!$G$5,0,10*ROW('Hygiene Data'!G55))),'Data Summary'!DX61="Yes"),OFFSET('Hygiene Data'!$G$5,0,10*ROW('Hygiene Data'!G55)),NA())</f>
        <v>#N/A</v>
      </c>
      <c r="BJ61" s="502" t="e">
        <f ca="1">+IF(AND(ISNUMBER(OFFSET('Hygiene Data'!$G$7,0,10*ROW('Hygiene Data'!G55))),'Data Summary'!DY61="Yes"),OFFSET('Hygiene Data'!$G$7,0,10*ROW('Hygiene Data'!G55)),NA())</f>
        <v>#N/A</v>
      </c>
      <c r="BK61" s="502" t="e">
        <f ca="1">+IF(AND(ISNUMBER(OFFSET('Hygiene Data'!$G$9,0,10*ROW('Hygiene Data'!G55))),'Data Summary'!DZ61="Yes"),OFFSET('Hygiene Data'!$G$9,0,10*ROW('Hygiene Data'!G55)),NA())</f>
        <v>#N/A</v>
      </c>
      <c r="BL61" s="502" t="e">
        <f ca="1">+IF(AND(ISNUMBER(OFFSET('Hygiene Data'!$H$5,0,10*ROW('Hygiene Data'!H55))),'Data Summary'!EA61="Yes"),OFFSET('Hygiene Data'!$H$5,0,10*ROW('Hygiene Data'!H55)),NA())</f>
        <v>#N/A</v>
      </c>
      <c r="BM61" s="502" t="e">
        <f ca="1">+IF(AND(ISNUMBER(OFFSET('Hygiene Data'!$H$7,0,10*ROW('Hygiene Data'!H55))),'Data Summary'!EB61="Yes"),OFFSET('Hygiene Data'!$H$7,0,10*ROW('Hygiene Data'!H55)),NA())</f>
        <v>#N/A</v>
      </c>
      <c r="BN61" s="502" t="e">
        <f ca="1">+IF(AND(ISNUMBER(OFFSET('Hygiene Data'!$H$9,0,10*ROW('Hygiene Data'!H55))),'Data Summary'!EC61="Yes"),OFFSET('Hygiene Data'!$H$9,0,10*ROW('Hygiene Data'!H55)),NA())</f>
        <v>#N/A</v>
      </c>
      <c r="BO61" s="502" t="e">
        <f ca="1">+IF(AND(ISNUMBER(OFFSET('Hygiene Data'!$I$5,0,10*ROW('Hygiene Data'!I55))),'Data Summary'!ED61="Yes"),OFFSET('Hygiene Data'!$I$5,0,10*ROW('Hygiene Data'!I55)),NA())</f>
        <v>#N/A</v>
      </c>
      <c r="BP61" s="502" t="e">
        <f ca="1">+IF(AND(ISNUMBER(OFFSET('Hygiene Data'!$I$7,0,10*ROW('Hygiene Data'!I55))),'Data Summary'!EE61="Yes"),OFFSET('Hygiene Data'!$I$7,0,10*ROW('Hygiene Data'!I55)),NA())</f>
        <v>#N/A</v>
      </c>
      <c r="BQ61" s="502" t="e">
        <f ca="1">+IF(AND(ISNUMBER(OFFSET('Hygiene Data'!$I$9,0,10*ROW('Hygiene Data'!I55))),'Data Summary'!EF61="Yes"),OFFSET('Hygiene Data'!$I$9,0,10*ROW('Hygiene Data'!I55)),NA())</f>
        <v>#N/A</v>
      </c>
    </row>
    <row r="62" spans="1:69" x14ac:dyDescent="0.25">
      <c r="A62" s="498" t="e">
        <f ca="1">+RIGHT('Data Summary'!A62,LEN('Data Summary'!A62)-9)</f>
        <v>#VALUE!</v>
      </c>
      <c r="B62" s="472" t="str">
        <f ca="1">+IF(ISTEXT('Data Summary'!B62),'Data Summary'!B62,"")</f>
        <v/>
      </c>
      <c r="C62" s="499" t="e">
        <f ca="1">+VALUE('Data Summary'!C62)</f>
        <v>#VALUE!</v>
      </c>
      <c r="D62" s="500" t="e">
        <f ca="1">+IF(AND(ISNUMBER(OFFSET('Water Data'!$D$4,0,10*ROW('Water Data'!D56))),'Data Summary'!BS62="Yes"),100-OFFSET('Water Data'!$D$4,0,10*ROW('Water Data'!D56)),NA())</f>
        <v>#N/A</v>
      </c>
      <c r="E62" s="500" t="e">
        <f ca="1">+IF(AND(ISNUMBER(OFFSET('Water Data'!$D$6,0,10*ROW('Water Data'!D56))),'Data Summary'!BT62="Yes"),OFFSET('Water Data'!$D$6,0,10*ROW('Water Data'!D56)),NA())</f>
        <v>#N/A</v>
      </c>
      <c r="F62" s="500" t="e">
        <f ca="1">+IF(AND(ISNUMBER(OFFSET('Water Data'!$D$9,0,10*ROW('Water Data'!D56))),'Data Summary'!BU62="Yes"),OFFSET('Water Data'!$D$9,0,10*ROW('Water Data'!D56)),NA())</f>
        <v>#N/A</v>
      </c>
      <c r="G62" s="500" t="e">
        <f ca="1">+IF(AND(ISNUMBER(OFFSET('Water Data'!$E$4,0,10*ROW('Water Data'!E56))),'Data Summary'!BV62="Yes"),100-OFFSET('Water Data'!$E$4,0,10*ROW('Water Data'!E56)),NA())</f>
        <v>#N/A</v>
      </c>
      <c r="H62" s="500" t="e">
        <f ca="1">+IF(AND(ISNUMBER(OFFSET('Water Data'!$E$6,0,10*ROW('Water Data'!E56))),'Data Summary'!BW62="Yes"),OFFSET('Water Data'!$E$6,0,10*ROW('Water Data'!E56)),NA())</f>
        <v>#N/A</v>
      </c>
      <c r="I62" s="500" t="e">
        <f ca="1">+IF(AND(ISNUMBER(OFFSET('Water Data'!$E$9,0,10*ROW('Water Data'!E56))),'Data Summary'!BX62="Yes"),OFFSET('Water Data'!$E$9,0,10*ROW('Water Data'!E56)),NA())</f>
        <v>#N/A</v>
      </c>
      <c r="J62" s="500" t="e">
        <f ca="1">+IF(AND(ISNUMBER(OFFSET('Water Data'!$F$4,0,10*ROW('Water Data'!F56))),'Data Summary'!BY62="Yes"),100-OFFSET('Water Data'!$F$4,0,10*ROW('Water Data'!F56)),NA())</f>
        <v>#N/A</v>
      </c>
      <c r="K62" s="500" t="e">
        <f ca="1">+IF(AND(ISNUMBER(OFFSET('Water Data'!$F$6,0,10*ROW('Water Data'!F56))),'Data Summary'!BZ62="Yes"),OFFSET('Water Data'!$F$6,0,10*ROW('Water Data'!F56)),NA())</f>
        <v>#N/A</v>
      </c>
      <c r="L62" s="500" t="e">
        <f ca="1">+IF(AND(ISNUMBER(OFFSET('Water Data'!$F$9,0,10*ROW('Water Data'!F56))),'Data Summary'!CA62="Yes"),OFFSET('Water Data'!$F$9,0,10*ROW('Water Data'!F56)),NA())</f>
        <v>#N/A</v>
      </c>
      <c r="M62" s="500" t="e">
        <f ca="1">+IF(AND(ISNUMBER(OFFSET('Water Data'!$G$4,0,10*ROW('Water Data'!G56))),'Data Summary'!CB62="Yes"),100-OFFSET('Water Data'!$G$4,0,10*ROW('Water Data'!G56)),NA())</f>
        <v>#N/A</v>
      </c>
      <c r="N62" s="500" t="e">
        <f ca="1">+IF(AND(ISNUMBER(OFFSET('Water Data'!$G$6,0,10*ROW('Water Data'!G56))),'Data Summary'!CC62="Yes"),OFFSET('Water Data'!$G$6,0,10*ROW('Water Data'!G56)),NA())</f>
        <v>#N/A</v>
      </c>
      <c r="O62" s="500" t="e">
        <f ca="1">+IF(AND(ISNUMBER(OFFSET('Water Data'!$G$9,0,10*ROW('Water Data'!G56))),'Data Summary'!CD62="Yes"),OFFSET('Water Data'!$G$9,0,10*ROW('Water Data'!G56)),NA())</f>
        <v>#N/A</v>
      </c>
      <c r="P62" s="500" t="e">
        <f ca="1">+IF(AND(ISNUMBER(OFFSET('Water Data'!$H$4,0,10*ROW('Water Data'!H56))),'Data Summary'!CE62="Yes"),100-OFFSET('Water Data'!$H$4,0,10*ROW('Water Data'!H56)),NA())</f>
        <v>#N/A</v>
      </c>
      <c r="Q62" s="500" t="e">
        <f ca="1">+IF(AND(ISNUMBER(OFFSET('Water Data'!$H$6,0,10*ROW('Water Data'!H56))),'Data Summary'!CF62="Yes"),OFFSET('Water Data'!$H$6,0,10*ROW('Water Data'!H56)),NA())</f>
        <v>#N/A</v>
      </c>
      <c r="R62" s="500" t="e">
        <f ca="1">+IF(AND(ISNUMBER(OFFSET('Water Data'!$H$9,0,10*ROW('Water Data'!H56))),'Data Summary'!CG62="Yes"),OFFSET('Water Data'!$H$9,0,10*ROW('Water Data'!H56)),NA())</f>
        <v>#N/A</v>
      </c>
      <c r="S62" s="500" t="e">
        <f ca="1">+IF(AND(ISNUMBER(OFFSET('Water Data'!$I$4,0,10*ROW('Water Data'!I56))),'Data Summary'!CH62="Yes"),100-OFFSET('Water Data'!$I$4,0,10*ROW('Water Data'!I56)),NA())</f>
        <v>#N/A</v>
      </c>
      <c r="T62" s="500" t="e">
        <f ca="1">+IF(AND(ISNUMBER(OFFSET('Water Data'!$I$6,0,10*ROW('Water Data'!I56))),'Data Summary'!CI62="Yes"),OFFSET('Water Data'!$I$6,0,10*ROW('Water Data'!I56)),NA())</f>
        <v>#N/A</v>
      </c>
      <c r="U62" s="500" t="e">
        <f ca="1">+IF(AND(ISNUMBER(OFFSET('Water Data'!$I$9,0,10*ROW('Water Data'!I56))),'Data Summary'!CJ62="Yes"),OFFSET('Water Data'!$I$9,0,10*ROW('Water Data'!I56)),NA())</f>
        <v>#N/A</v>
      </c>
      <c r="V62" s="501" t="e">
        <f ca="1">+IF(AND(ISNUMBER(OFFSET('Sanitation Data'!$D$4,0,10*ROW('Sanitation Data'!D56))),'Data Summary'!CK62="Yes"),100-OFFSET('Sanitation Data'!$D$4,0,10*ROW('Sanitation Data'!D56)),NA())</f>
        <v>#N/A</v>
      </c>
      <c r="W62" s="501" t="e">
        <f ca="1">+IF(AND(ISNUMBER(OFFSET('Sanitation Data'!$D$6,0,10*ROW('Sanitation Data'!D56))),'Data Summary'!CL62="Yes"),OFFSET('Sanitation Data'!$D$6,0,10*ROW('Sanitation Data'!D56)),NA())</f>
        <v>#N/A</v>
      </c>
      <c r="X62" s="501" t="e">
        <f ca="1">+IF(AND(ISNUMBER(OFFSET('Sanitation Data'!$D$10,0,10*ROW('Sanitation Data'!D56))),'Data Summary'!CM62="Yes"),OFFSET('Sanitation Data'!$D$10,0,10*ROW('Sanitation Data'!D56)),NA())</f>
        <v>#N/A</v>
      </c>
      <c r="Y62" s="501" t="e">
        <f ca="1">+IF(AND(ISNUMBER(OFFSET('Sanitation Data'!$D$11,0,10*ROW('Sanitation Data'!D56))),'Data Summary'!CN62="Yes"),OFFSET('Sanitation Data'!$D$11,0,10*ROW('Sanitation Data'!D56)),NA())</f>
        <v>#N/A</v>
      </c>
      <c r="Z62" s="501" t="e">
        <f ca="1">+IF(AND(ISNUMBER(OFFSET('Sanitation Data'!$D$12,0,10*ROW('Sanitation Data'!D56))),'Data Summary'!CO62="Yes"),OFFSET('Sanitation Data'!$D$12,0,10*ROW('Sanitation Data'!D56)),NA())</f>
        <v>#N/A</v>
      </c>
      <c r="AA62" s="501" t="e">
        <f ca="1">+IF(AND(ISNUMBER(OFFSET('Sanitation Data'!$E$4,0,10*ROW('Sanitation Data'!E56))),'Data Summary'!CP62="Yes"),100-OFFSET('Sanitation Data'!$E$4,0,10*ROW('Sanitation Data'!E56)),NA())</f>
        <v>#N/A</v>
      </c>
      <c r="AB62" s="501" t="e">
        <f ca="1">+IF(AND(ISNUMBER(OFFSET('Sanitation Data'!$E$6,0,10*ROW('Sanitation Data'!E56))),'Data Summary'!CQ62="Yes"),OFFSET('Sanitation Data'!$E$6,0,10*ROW('Sanitation Data'!E56)),NA())</f>
        <v>#N/A</v>
      </c>
      <c r="AC62" s="501" t="e">
        <f ca="1">+IF(AND(ISNUMBER(OFFSET('Sanitation Data'!$E$10,0,10*ROW('Sanitation Data'!E56))),'Data Summary'!CR62="Yes"),OFFSET('Sanitation Data'!$E$10,0,10*ROW('Sanitation Data'!E56)),NA())</f>
        <v>#N/A</v>
      </c>
      <c r="AD62" s="501" t="e">
        <f ca="1">+IF(AND(ISNUMBER(OFFSET('Sanitation Data'!$E$11,0,10*ROW('Sanitation Data'!E56))),'Data Summary'!CS62="Yes"),OFFSET('Sanitation Data'!$E$11,0,10*ROW('Sanitation Data'!E56)),NA())</f>
        <v>#N/A</v>
      </c>
      <c r="AE62" s="501" t="e">
        <f ca="1">+IF(AND(ISNUMBER(OFFSET('Sanitation Data'!$E$12,0,10*ROW('Sanitation Data'!E56))),'Data Summary'!CT62="Yes"),OFFSET('Sanitation Data'!$E$12,0,10*ROW('Sanitation Data'!E56)),NA())</f>
        <v>#N/A</v>
      </c>
      <c r="AF62" s="501" t="e">
        <f ca="1">+IF(AND(ISNUMBER(OFFSET('Sanitation Data'!$F$4,0,10*ROW('Sanitation Data'!F56))),'Data Summary'!CU62="Yes"),100-OFFSET('Sanitation Data'!$F$4,0,10*ROW('Sanitation Data'!F56)),NA())</f>
        <v>#N/A</v>
      </c>
      <c r="AG62" s="501" t="e">
        <f ca="1">+IF(AND(ISNUMBER(OFFSET('Sanitation Data'!$F$6,0,10*ROW('Sanitation Data'!F56))),'Data Summary'!CV62="Yes"),OFFSET('Sanitation Data'!$F$6,0,10*ROW('Sanitation Data'!F56)),NA())</f>
        <v>#N/A</v>
      </c>
      <c r="AH62" s="501" t="e">
        <f ca="1">+IF(AND(ISNUMBER(OFFSET('Sanitation Data'!$F$10,0,10*ROW('Sanitation Data'!F56))),'Data Summary'!CW62="Yes"),OFFSET('Sanitation Data'!$F$10,0,10*ROW('Sanitation Data'!F56)),NA())</f>
        <v>#N/A</v>
      </c>
      <c r="AI62" s="501" t="e">
        <f ca="1">+IF(AND(ISNUMBER(OFFSET('Sanitation Data'!$F$11,0,10*ROW('Sanitation Data'!F56))),'Data Summary'!CX62="Yes"),OFFSET('Sanitation Data'!$F$11,0,10*ROW('Sanitation Data'!F56)),NA())</f>
        <v>#N/A</v>
      </c>
      <c r="AJ62" s="501" t="e">
        <f ca="1">+IF(AND(ISNUMBER(OFFSET('Sanitation Data'!$F$12,0,10*ROW('Sanitation Data'!F56))),'Data Summary'!CY62="Yes"),OFFSET('Sanitation Data'!$F$12,0,10*ROW('Sanitation Data'!F56)),NA())</f>
        <v>#N/A</v>
      </c>
      <c r="AK62" s="501" t="e">
        <f ca="1">+IF(AND(ISNUMBER(OFFSET('Sanitation Data'!$G$4,0,10*ROW('Sanitation Data'!G56))),'Data Summary'!CZ62="Yes"),100-OFFSET('Sanitation Data'!$G$4,0,10*ROW('Sanitation Data'!G56)),NA())</f>
        <v>#N/A</v>
      </c>
      <c r="AL62" s="501" t="e">
        <f ca="1">+IF(AND(ISNUMBER(OFFSET('Sanitation Data'!$G$6,0,10*ROW('Sanitation Data'!G56))),'Data Summary'!DA62="Yes"),OFFSET('Sanitation Data'!$G$6,0,10*ROW('Sanitation Data'!G56)),NA())</f>
        <v>#N/A</v>
      </c>
      <c r="AM62" s="501" t="e">
        <f ca="1">+IF(AND(ISNUMBER(OFFSET('Sanitation Data'!$G$10,0,10*ROW('Sanitation Data'!G56))),'Data Summary'!DB62="Yes"),OFFSET('Sanitation Data'!$G$10,0,10*ROW('Sanitation Data'!G56)),NA())</f>
        <v>#N/A</v>
      </c>
      <c r="AN62" s="501" t="e">
        <f ca="1">+IF(AND(ISNUMBER(OFFSET('Sanitation Data'!$G$11,0,10*ROW('Sanitation Data'!G56))),'Data Summary'!DC62="Yes"),OFFSET('Sanitation Data'!$G$11,0,10*ROW('Sanitation Data'!G56)),NA())</f>
        <v>#N/A</v>
      </c>
      <c r="AO62" s="501" t="e">
        <f ca="1">+IF(AND(ISNUMBER(OFFSET('Sanitation Data'!$G$12,0,10*ROW('Sanitation Data'!G56))),'Data Summary'!DD62="Yes"),OFFSET('Sanitation Data'!$G$12,0,10*ROW('Sanitation Data'!G56)),NA())</f>
        <v>#N/A</v>
      </c>
      <c r="AP62" s="501" t="e">
        <f ca="1">+IF(AND(ISNUMBER(OFFSET('Sanitation Data'!$H$4,0,10*ROW('Sanitation Data'!H56))),'Data Summary'!DE62="Yes"),100-OFFSET('Sanitation Data'!$H$4,0,10*ROW('Sanitation Data'!H56)),NA())</f>
        <v>#N/A</v>
      </c>
      <c r="AQ62" s="501" t="e">
        <f ca="1">+IF(AND(ISNUMBER(OFFSET('Sanitation Data'!$H$6,0,10*ROW('Sanitation Data'!H56))),'Data Summary'!DF62="Yes"),OFFSET('Sanitation Data'!$H$6,0,10*ROW('Sanitation Data'!H56)),NA())</f>
        <v>#N/A</v>
      </c>
      <c r="AR62" s="501" t="e">
        <f ca="1">+IF(AND(ISNUMBER(OFFSET('Sanitation Data'!$H$10,0,10*ROW('Sanitation Data'!H56))),'Data Summary'!DG62="Yes"),OFFSET('Sanitation Data'!$H$10,0,10*ROW('Sanitation Data'!H56)),NA())</f>
        <v>#N/A</v>
      </c>
      <c r="AS62" s="501" t="e">
        <f ca="1">+IF(AND(ISNUMBER(OFFSET('Sanitation Data'!$H$11,0,10*ROW('Sanitation Data'!H56))),'Data Summary'!DH62="Yes"),OFFSET('Sanitation Data'!$H$11,0,10*ROW('Sanitation Data'!H56)),NA())</f>
        <v>#N/A</v>
      </c>
      <c r="AT62" s="501" t="e">
        <f ca="1">+IF(AND(ISNUMBER(OFFSET('Sanitation Data'!$H$12,0,10*ROW('Sanitation Data'!H56))),'Data Summary'!DI62="Yes"),OFFSET('Sanitation Data'!$H$12,0,10*ROW('Sanitation Data'!H56)),NA())</f>
        <v>#N/A</v>
      </c>
      <c r="AU62" s="501" t="e">
        <f ca="1">+IF(AND(ISNUMBER(OFFSET('Sanitation Data'!$I$4,0,10*ROW('Sanitation Data'!I56))),'Data Summary'!DJ62="Yes"),100-OFFSET('Sanitation Data'!$I$4,0,10*ROW('Sanitation Data'!I56)),NA())</f>
        <v>#N/A</v>
      </c>
      <c r="AV62" s="501" t="e">
        <f ca="1">+IF(AND(ISNUMBER(OFFSET('Sanitation Data'!$I$6,0,10*ROW('Sanitation Data'!I56))),'Data Summary'!DK62="Yes"),OFFSET('Sanitation Data'!$I$6,0,10*ROW('Sanitation Data'!I56)),NA())</f>
        <v>#N/A</v>
      </c>
      <c r="AW62" s="501" t="e">
        <f ca="1">+IF(AND(ISNUMBER(OFFSET('Sanitation Data'!$I$10,0,10*ROW('Sanitation Data'!I56))),'Data Summary'!DL62="Yes"),OFFSET('Sanitation Data'!$I$10,0,10*ROW('Sanitation Data'!I56)),NA())</f>
        <v>#N/A</v>
      </c>
      <c r="AX62" s="501" t="e">
        <f ca="1">+IF(AND(ISNUMBER(OFFSET('Sanitation Data'!$I$11,0,10*ROW('Sanitation Data'!I56))),'Data Summary'!DM62="Yes"),OFFSET('Sanitation Data'!$I$11,0,10*ROW('Sanitation Data'!I56)),NA())</f>
        <v>#N/A</v>
      </c>
      <c r="AY62" s="501" t="e">
        <f ca="1">+IF(AND(ISNUMBER(OFFSET('Sanitation Data'!$I$12,0,10*ROW('Sanitation Data'!I56))),'Data Summary'!DN62="Yes"),OFFSET('Sanitation Data'!$I$12,0,10*ROW('Sanitation Data'!I56)),NA())</f>
        <v>#N/A</v>
      </c>
      <c r="AZ62" s="502" t="e">
        <f ca="1">+IF(AND(ISNUMBER(OFFSET('Hygiene Data'!$D$5,0,10*ROW('Hygiene Data'!D56))),'Data Summary'!DO62="Yes"),OFFSET('Hygiene Data'!$D$5,0,10*ROW('Hygiene Data'!D56)),NA())</f>
        <v>#N/A</v>
      </c>
      <c r="BA62" s="502" t="e">
        <f ca="1">+IF(AND(ISNUMBER(OFFSET('Hygiene Data'!$D$7,0,10*ROW('Hygiene Data'!D56))),'Data Summary'!DP62="Yes"),OFFSET('Hygiene Data'!$D$7,0,10*ROW('Hygiene Data'!D56)),NA())</f>
        <v>#N/A</v>
      </c>
      <c r="BB62" s="502" t="e">
        <f ca="1">+IF(AND(ISNUMBER(OFFSET('Hygiene Data'!$D$9,0,10*ROW('Hygiene Data'!D56))),'Data Summary'!DQ62="Yes"),OFFSET('Hygiene Data'!$D$9,0,10*ROW('Hygiene Data'!D56)),NA())</f>
        <v>#N/A</v>
      </c>
      <c r="BC62" s="502" t="e">
        <f ca="1">+IF(AND(ISNUMBER(OFFSET('Hygiene Data'!$E$5,0,10*ROW('Hygiene Data'!E56))),'Data Summary'!DR62="Yes"),OFFSET('Hygiene Data'!$E$5,0,10*ROW('Hygiene Data'!E56)),NA())</f>
        <v>#N/A</v>
      </c>
      <c r="BD62" s="502" t="e">
        <f ca="1">+IF(AND(ISNUMBER(OFFSET('Hygiene Data'!$E$7,0,10*ROW('Hygiene Data'!E56))),'Data Summary'!DS62="Yes"),OFFSET('Hygiene Data'!$E$7,0,10*ROW('Hygiene Data'!E56)),NA())</f>
        <v>#N/A</v>
      </c>
      <c r="BE62" s="502" t="e">
        <f ca="1">+IF(AND(ISNUMBER(OFFSET('Hygiene Data'!$E$9,0,10*ROW('Hygiene Data'!E56))),'Data Summary'!DT62="Yes"),OFFSET('Hygiene Data'!$E$9,0,10*ROW('Hygiene Data'!E56)),NA())</f>
        <v>#N/A</v>
      </c>
      <c r="BF62" s="502" t="e">
        <f ca="1">+IF(AND(ISNUMBER(OFFSET('Hygiene Data'!$F$5,0,10*ROW('Hygiene Data'!F56))),'Data Summary'!DU62="Yes"),OFFSET('Hygiene Data'!$F$5,0,10*ROW('Hygiene Data'!F56)),NA())</f>
        <v>#N/A</v>
      </c>
      <c r="BG62" s="502" t="e">
        <f ca="1">+IF(AND(ISNUMBER(OFFSET('Hygiene Data'!$F$7,0,10*ROW('Hygiene Data'!F56))),'Data Summary'!DV62="Yes"),OFFSET('Hygiene Data'!$F$7,0,10*ROW('Hygiene Data'!F56)),NA())</f>
        <v>#N/A</v>
      </c>
      <c r="BH62" s="502" t="e">
        <f ca="1">+IF(AND(ISNUMBER(OFFSET('Hygiene Data'!$F$9,0,10*ROW('Hygiene Data'!F56))),'Data Summary'!DW62="Yes"),OFFSET('Hygiene Data'!$F$9,0,10*ROW('Hygiene Data'!F56)),NA())</f>
        <v>#N/A</v>
      </c>
      <c r="BI62" s="502" t="e">
        <f ca="1">+IF(AND(ISNUMBER(OFFSET('Hygiene Data'!$G$5,0,10*ROW('Hygiene Data'!G56))),'Data Summary'!DX62="Yes"),OFFSET('Hygiene Data'!$G$5,0,10*ROW('Hygiene Data'!G56)),NA())</f>
        <v>#N/A</v>
      </c>
      <c r="BJ62" s="502" t="e">
        <f ca="1">+IF(AND(ISNUMBER(OFFSET('Hygiene Data'!$G$7,0,10*ROW('Hygiene Data'!G56))),'Data Summary'!DY62="Yes"),OFFSET('Hygiene Data'!$G$7,0,10*ROW('Hygiene Data'!G56)),NA())</f>
        <v>#N/A</v>
      </c>
      <c r="BK62" s="502" t="e">
        <f ca="1">+IF(AND(ISNUMBER(OFFSET('Hygiene Data'!$G$9,0,10*ROW('Hygiene Data'!G56))),'Data Summary'!DZ62="Yes"),OFFSET('Hygiene Data'!$G$9,0,10*ROW('Hygiene Data'!G56)),NA())</f>
        <v>#N/A</v>
      </c>
      <c r="BL62" s="502" t="e">
        <f ca="1">+IF(AND(ISNUMBER(OFFSET('Hygiene Data'!$H$5,0,10*ROW('Hygiene Data'!H56))),'Data Summary'!EA62="Yes"),OFFSET('Hygiene Data'!$H$5,0,10*ROW('Hygiene Data'!H56)),NA())</f>
        <v>#N/A</v>
      </c>
      <c r="BM62" s="502" t="e">
        <f ca="1">+IF(AND(ISNUMBER(OFFSET('Hygiene Data'!$H$7,0,10*ROW('Hygiene Data'!H56))),'Data Summary'!EB62="Yes"),OFFSET('Hygiene Data'!$H$7,0,10*ROW('Hygiene Data'!H56)),NA())</f>
        <v>#N/A</v>
      </c>
      <c r="BN62" s="502" t="e">
        <f ca="1">+IF(AND(ISNUMBER(OFFSET('Hygiene Data'!$H$9,0,10*ROW('Hygiene Data'!H56))),'Data Summary'!EC62="Yes"),OFFSET('Hygiene Data'!$H$9,0,10*ROW('Hygiene Data'!H56)),NA())</f>
        <v>#N/A</v>
      </c>
      <c r="BO62" s="502" t="e">
        <f ca="1">+IF(AND(ISNUMBER(OFFSET('Hygiene Data'!$I$5,0,10*ROW('Hygiene Data'!I56))),'Data Summary'!ED62="Yes"),OFFSET('Hygiene Data'!$I$5,0,10*ROW('Hygiene Data'!I56)),NA())</f>
        <v>#N/A</v>
      </c>
      <c r="BP62" s="502" t="e">
        <f ca="1">+IF(AND(ISNUMBER(OFFSET('Hygiene Data'!$I$7,0,10*ROW('Hygiene Data'!I56))),'Data Summary'!EE62="Yes"),OFFSET('Hygiene Data'!$I$7,0,10*ROW('Hygiene Data'!I56)),NA())</f>
        <v>#N/A</v>
      </c>
      <c r="BQ62" s="502" t="e">
        <f ca="1">+IF(AND(ISNUMBER(OFFSET('Hygiene Data'!$I$9,0,10*ROW('Hygiene Data'!I56))),'Data Summary'!EF62="Yes"),OFFSET('Hygiene Data'!$I$9,0,10*ROW('Hygiene Data'!I56)),NA())</f>
        <v>#N/A</v>
      </c>
    </row>
    <row r="63" spans="1:69" x14ac:dyDescent="0.25">
      <c r="A63" s="498" t="e">
        <f ca="1">+RIGHT('Data Summary'!A63,LEN('Data Summary'!A63)-9)</f>
        <v>#VALUE!</v>
      </c>
      <c r="B63" s="472" t="str">
        <f ca="1">+IF(ISTEXT('Data Summary'!B63),'Data Summary'!B63,"")</f>
        <v/>
      </c>
      <c r="C63" s="499" t="e">
        <f ca="1">+VALUE('Data Summary'!C63)</f>
        <v>#VALUE!</v>
      </c>
      <c r="D63" s="500" t="e">
        <f ca="1">+IF(AND(ISNUMBER(OFFSET('Water Data'!$D$4,0,10*ROW('Water Data'!D57))),'Data Summary'!BS63="Yes"),100-OFFSET('Water Data'!$D$4,0,10*ROW('Water Data'!D57)),NA())</f>
        <v>#N/A</v>
      </c>
      <c r="E63" s="500" t="e">
        <f ca="1">+IF(AND(ISNUMBER(OFFSET('Water Data'!$D$6,0,10*ROW('Water Data'!D57))),'Data Summary'!BT63="Yes"),OFFSET('Water Data'!$D$6,0,10*ROW('Water Data'!D57)),NA())</f>
        <v>#N/A</v>
      </c>
      <c r="F63" s="500" t="e">
        <f ca="1">+IF(AND(ISNUMBER(OFFSET('Water Data'!$D$9,0,10*ROW('Water Data'!D57))),'Data Summary'!BU63="Yes"),OFFSET('Water Data'!$D$9,0,10*ROW('Water Data'!D57)),NA())</f>
        <v>#N/A</v>
      </c>
      <c r="G63" s="500" t="e">
        <f ca="1">+IF(AND(ISNUMBER(OFFSET('Water Data'!$E$4,0,10*ROW('Water Data'!E57))),'Data Summary'!BV63="Yes"),100-OFFSET('Water Data'!$E$4,0,10*ROW('Water Data'!E57)),NA())</f>
        <v>#N/A</v>
      </c>
      <c r="H63" s="500" t="e">
        <f ca="1">+IF(AND(ISNUMBER(OFFSET('Water Data'!$E$6,0,10*ROW('Water Data'!E57))),'Data Summary'!BW63="Yes"),OFFSET('Water Data'!$E$6,0,10*ROW('Water Data'!E57)),NA())</f>
        <v>#N/A</v>
      </c>
      <c r="I63" s="500" t="e">
        <f ca="1">+IF(AND(ISNUMBER(OFFSET('Water Data'!$E$9,0,10*ROW('Water Data'!E57))),'Data Summary'!BX63="Yes"),OFFSET('Water Data'!$E$9,0,10*ROW('Water Data'!E57)),NA())</f>
        <v>#N/A</v>
      </c>
      <c r="J63" s="500" t="e">
        <f ca="1">+IF(AND(ISNUMBER(OFFSET('Water Data'!$F$4,0,10*ROW('Water Data'!F57))),'Data Summary'!BY63="Yes"),100-OFFSET('Water Data'!$F$4,0,10*ROW('Water Data'!F57)),NA())</f>
        <v>#N/A</v>
      </c>
      <c r="K63" s="500" t="e">
        <f ca="1">+IF(AND(ISNUMBER(OFFSET('Water Data'!$F$6,0,10*ROW('Water Data'!F57))),'Data Summary'!BZ63="Yes"),OFFSET('Water Data'!$F$6,0,10*ROW('Water Data'!F57)),NA())</f>
        <v>#N/A</v>
      </c>
      <c r="L63" s="500" t="e">
        <f ca="1">+IF(AND(ISNUMBER(OFFSET('Water Data'!$F$9,0,10*ROW('Water Data'!F57))),'Data Summary'!CA63="Yes"),OFFSET('Water Data'!$F$9,0,10*ROW('Water Data'!F57)),NA())</f>
        <v>#N/A</v>
      </c>
      <c r="M63" s="500" t="e">
        <f ca="1">+IF(AND(ISNUMBER(OFFSET('Water Data'!$G$4,0,10*ROW('Water Data'!G57))),'Data Summary'!CB63="Yes"),100-OFFSET('Water Data'!$G$4,0,10*ROW('Water Data'!G57)),NA())</f>
        <v>#N/A</v>
      </c>
      <c r="N63" s="500" t="e">
        <f ca="1">+IF(AND(ISNUMBER(OFFSET('Water Data'!$G$6,0,10*ROW('Water Data'!G57))),'Data Summary'!CC63="Yes"),OFFSET('Water Data'!$G$6,0,10*ROW('Water Data'!G57)),NA())</f>
        <v>#N/A</v>
      </c>
      <c r="O63" s="500" t="e">
        <f ca="1">+IF(AND(ISNUMBER(OFFSET('Water Data'!$G$9,0,10*ROW('Water Data'!G57))),'Data Summary'!CD63="Yes"),OFFSET('Water Data'!$G$9,0,10*ROW('Water Data'!G57)),NA())</f>
        <v>#N/A</v>
      </c>
      <c r="P63" s="500" t="e">
        <f ca="1">+IF(AND(ISNUMBER(OFFSET('Water Data'!$H$4,0,10*ROW('Water Data'!H57))),'Data Summary'!CE63="Yes"),100-OFFSET('Water Data'!$H$4,0,10*ROW('Water Data'!H57)),NA())</f>
        <v>#N/A</v>
      </c>
      <c r="Q63" s="500" t="e">
        <f ca="1">+IF(AND(ISNUMBER(OFFSET('Water Data'!$H$6,0,10*ROW('Water Data'!H57))),'Data Summary'!CF63="Yes"),OFFSET('Water Data'!$H$6,0,10*ROW('Water Data'!H57)),NA())</f>
        <v>#N/A</v>
      </c>
      <c r="R63" s="500" t="e">
        <f ca="1">+IF(AND(ISNUMBER(OFFSET('Water Data'!$H$9,0,10*ROW('Water Data'!H57))),'Data Summary'!CG63="Yes"),OFFSET('Water Data'!$H$9,0,10*ROW('Water Data'!H57)),NA())</f>
        <v>#N/A</v>
      </c>
      <c r="S63" s="500" t="e">
        <f ca="1">+IF(AND(ISNUMBER(OFFSET('Water Data'!$I$4,0,10*ROW('Water Data'!I57))),'Data Summary'!CH63="Yes"),100-OFFSET('Water Data'!$I$4,0,10*ROW('Water Data'!I57)),NA())</f>
        <v>#N/A</v>
      </c>
      <c r="T63" s="500" t="e">
        <f ca="1">+IF(AND(ISNUMBER(OFFSET('Water Data'!$I$6,0,10*ROW('Water Data'!I57))),'Data Summary'!CI63="Yes"),OFFSET('Water Data'!$I$6,0,10*ROW('Water Data'!I57)),NA())</f>
        <v>#N/A</v>
      </c>
      <c r="U63" s="500" t="e">
        <f ca="1">+IF(AND(ISNUMBER(OFFSET('Water Data'!$I$9,0,10*ROW('Water Data'!I57))),'Data Summary'!CJ63="Yes"),OFFSET('Water Data'!$I$9,0,10*ROW('Water Data'!I57)),NA())</f>
        <v>#N/A</v>
      </c>
      <c r="V63" s="501" t="e">
        <f ca="1">+IF(AND(ISNUMBER(OFFSET('Sanitation Data'!$D$4,0,10*ROW('Sanitation Data'!D57))),'Data Summary'!CK63="Yes"),100-OFFSET('Sanitation Data'!$D$4,0,10*ROW('Sanitation Data'!D57)),NA())</f>
        <v>#N/A</v>
      </c>
      <c r="W63" s="501" t="e">
        <f ca="1">+IF(AND(ISNUMBER(OFFSET('Sanitation Data'!$D$6,0,10*ROW('Sanitation Data'!D57))),'Data Summary'!CL63="Yes"),OFFSET('Sanitation Data'!$D$6,0,10*ROW('Sanitation Data'!D57)),NA())</f>
        <v>#N/A</v>
      </c>
      <c r="X63" s="501" t="e">
        <f ca="1">+IF(AND(ISNUMBER(OFFSET('Sanitation Data'!$D$10,0,10*ROW('Sanitation Data'!D57))),'Data Summary'!CM63="Yes"),OFFSET('Sanitation Data'!$D$10,0,10*ROW('Sanitation Data'!D57)),NA())</f>
        <v>#N/A</v>
      </c>
      <c r="Y63" s="501" t="e">
        <f ca="1">+IF(AND(ISNUMBER(OFFSET('Sanitation Data'!$D$11,0,10*ROW('Sanitation Data'!D57))),'Data Summary'!CN63="Yes"),OFFSET('Sanitation Data'!$D$11,0,10*ROW('Sanitation Data'!D57)),NA())</f>
        <v>#N/A</v>
      </c>
      <c r="Z63" s="501" t="e">
        <f ca="1">+IF(AND(ISNUMBER(OFFSET('Sanitation Data'!$D$12,0,10*ROW('Sanitation Data'!D57))),'Data Summary'!CO63="Yes"),OFFSET('Sanitation Data'!$D$12,0,10*ROW('Sanitation Data'!D57)),NA())</f>
        <v>#N/A</v>
      </c>
      <c r="AA63" s="501" t="e">
        <f ca="1">+IF(AND(ISNUMBER(OFFSET('Sanitation Data'!$E$4,0,10*ROW('Sanitation Data'!E57))),'Data Summary'!CP63="Yes"),100-OFFSET('Sanitation Data'!$E$4,0,10*ROW('Sanitation Data'!E57)),NA())</f>
        <v>#N/A</v>
      </c>
      <c r="AB63" s="501" t="e">
        <f ca="1">+IF(AND(ISNUMBER(OFFSET('Sanitation Data'!$E$6,0,10*ROW('Sanitation Data'!E57))),'Data Summary'!CQ63="Yes"),OFFSET('Sanitation Data'!$E$6,0,10*ROW('Sanitation Data'!E57)),NA())</f>
        <v>#N/A</v>
      </c>
      <c r="AC63" s="501" t="e">
        <f ca="1">+IF(AND(ISNUMBER(OFFSET('Sanitation Data'!$E$10,0,10*ROW('Sanitation Data'!E57))),'Data Summary'!CR63="Yes"),OFFSET('Sanitation Data'!$E$10,0,10*ROW('Sanitation Data'!E57)),NA())</f>
        <v>#N/A</v>
      </c>
      <c r="AD63" s="501" t="e">
        <f ca="1">+IF(AND(ISNUMBER(OFFSET('Sanitation Data'!$E$11,0,10*ROW('Sanitation Data'!E57))),'Data Summary'!CS63="Yes"),OFFSET('Sanitation Data'!$E$11,0,10*ROW('Sanitation Data'!E57)),NA())</f>
        <v>#N/A</v>
      </c>
      <c r="AE63" s="501" t="e">
        <f ca="1">+IF(AND(ISNUMBER(OFFSET('Sanitation Data'!$E$12,0,10*ROW('Sanitation Data'!E57))),'Data Summary'!CT63="Yes"),OFFSET('Sanitation Data'!$E$12,0,10*ROW('Sanitation Data'!E57)),NA())</f>
        <v>#N/A</v>
      </c>
      <c r="AF63" s="501" t="e">
        <f ca="1">+IF(AND(ISNUMBER(OFFSET('Sanitation Data'!$F$4,0,10*ROW('Sanitation Data'!F57))),'Data Summary'!CU63="Yes"),100-OFFSET('Sanitation Data'!$F$4,0,10*ROW('Sanitation Data'!F57)),NA())</f>
        <v>#N/A</v>
      </c>
      <c r="AG63" s="501" t="e">
        <f ca="1">+IF(AND(ISNUMBER(OFFSET('Sanitation Data'!$F$6,0,10*ROW('Sanitation Data'!F57))),'Data Summary'!CV63="Yes"),OFFSET('Sanitation Data'!$F$6,0,10*ROW('Sanitation Data'!F57)),NA())</f>
        <v>#N/A</v>
      </c>
      <c r="AH63" s="501" t="e">
        <f ca="1">+IF(AND(ISNUMBER(OFFSET('Sanitation Data'!$F$10,0,10*ROW('Sanitation Data'!F57))),'Data Summary'!CW63="Yes"),OFFSET('Sanitation Data'!$F$10,0,10*ROW('Sanitation Data'!F57)),NA())</f>
        <v>#N/A</v>
      </c>
      <c r="AI63" s="501" t="e">
        <f ca="1">+IF(AND(ISNUMBER(OFFSET('Sanitation Data'!$F$11,0,10*ROW('Sanitation Data'!F57))),'Data Summary'!CX63="Yes"),OFFSET('Sanitation Data'!$F$11,0,10*ROW('Sanitation Data'!F57)),NA())</f>
        <v>#N/A</v>
      </c>
      <c r="AJ63" s="501" t="e">
        <f ca="1">+IF(AND(ISNUMBER(OFFSET('Sanitation Data'!$F$12,0,10*ROW('Sanitation Data'!F57))),'Data Summary'!CY63="Yes"),OFFSET('Sanitation Data'!$F$12,0,10*ROW('Sanitation Data'!F57)),NA())</f>
        <v>#N/A</v>
      </c>
      <c r="AK63" s="501" t="e">
        <f ca="1">+IF(AND(ISNUMBER(OFFSET('Sanitation Data'!$G$4,0,10*ROW('Sanitation Data'!G57))),'Data Summary'!CZ63="Yes"),100-OFFSET('Sanitation Data'!$G$4,0,10*ROW('Sanitation Data'!G57)),NA())</f>
        <v>#N/A</v>
      </c>
      <c r="AL63" s="501" t="e">
        <f ca="1">+IF(AND(ISNUMBER(OFFSET('Sanitation Data'!$G$6,0,10*ROW('Sanitation Data'!G57))),'Data Summary'!DA63="Yes"),OFFSET('Sanitation Data'!$G$6,0,10*ROW('Sanitation Data'!G57)),NA())</f>
        <v>#N/A</v>
      </c>
      <c r="AM63" s="501" t="e">
        <f ca="1">+IF(AND(ISNUMBER(OFFSET('Sanitation Data'!$G$10,0,10*ROW('Sanitation Data'!G57))),'Data Summary'!DB63="Yes"),OFFSET('Sanitation Data'!$G$10,0,10*ROW('Sanitation Data'!G57)),NA())</f>
        <v>#N/A</v>
      </c>
      <c r="AN63" s="501" t="e">
        <f ca="1">+IF(AND(ISNUMBER(OFFSET('Sanitation Data'!$G$11,0,10*ROW('Sanitation Data'!G57))),'Data Summary'!DC63="Yes"),OFFSET('Sanitation Data'!$G$11,0,10*ROW('Sanitation Data'!G57)),NA())</f>
        <v>#N/A</v>
      </c>
      <c r="AO63" s="501" t="e">
        <f ca="1">+IF(AND(ISNUMBER(OFFSET('Sanitation Data'!$G$12,0,10*ROW('Sanitation Data'!G57))),'Data Summary'!DD63="Yes"),OFFSET('Sanitation Data'!$G$12,0,10*ROW('Sanitation Data'!G57)),NA())</f>
        <v>#N/A</v>
      </c>
      <c r="AP63" s="501" t="e">
        <f ca="1">+IF(AND(ISNUMBER(OFFSET('Sanitation Data'!$H$4,0,10*ROW('Sanitation Data'!H57))),'Data Summary'!DE63="Yes"),100-OFFSET('Sanitation Data'!$H$4,0,10*ROW('Sanitation Data'!H57)),NA())</f>
        <v>#N/A</v>
      </c>
      <c r="AQ63" s="501" t="e">
        <f ca="1">+IF(AND(ISNUMBER(OFFSET('Sanitation Data'!$H$6,0,10*ROW('Sanitation Data'!H57))),'Data Summary'!DF63="Yes"),OFFSET('Sanitation Data'!$H$6,0,10*ROW('Sanitation Data'!H57)),NA())</f>
        <v>#N/A</v>
      </c>
      <c r="AR63" s="501" t="e">
        <f ca="1">+IF(AND(ISNUMBER(OFFSET('Sanitation Data'!$H$10,0,10*ROW('Sanitation Data'!H57))),'Data Summary'!DG63="Yes"),OFFSET('Sanitation Data'!$H$10,0,10*ROW('Sanitation Data'!H57)),NA())</f>
        <v>#N/A</v>
      </c>
      <c r="AS63" s="501" t="e">
        <f ca="1">+IF(AND(ISNUMBER(OFFSET('Sanitation Data'!$H$11,0,10*ROW('Sanitation Data'!H57))),'Data Summary'!DH63="Yes"),OFFSET('Sanitation Data'!$H$11,0,10*ROW('Sanitation Data'!H57)),NA())</f>
        <v>#N/A</v>
      </c>
      <c r="AT63" s="501" t="e">
        <f ca="1">+IF(AND(ISNUMBER(OFFSET('Sanitation Data'!$H$12,0,10*ROW('Sanitation Data'!H57))),'Data Summary'!DI63="Yes"),OFFSET('Sanitation Data'!$H$12,0,10*ROW('Sanitation Data'!H57)),NA())</f>
        <v>#N/A</v>
      </c>
      <c r="AU63" s="501" t="e">
        <f ca="1">+IF(AND(ISNUMBER(OFFSET('Sanitation Data'!$I$4,0,10*ROW('Sanitation Data'!I57))),'Data Summary'!DJ63="Yes"),100-OFFSET('Sanitation Data'!$I$4,0,10*ROW('Sanitation Data'!I57)),NA())</f>
        <v>#N/A</v>
      </c>
      <c r="AV63" s="501" t="e">
        <f ca="1">+IF(AND(ISNUMBER(OFFSET('Sanitation Data'!$I$6,0,10*ROW('Sanitation Data'!I57))),'Data Summary'!DK63="Yes"),OFFSET('Sanitation Data'!$I$6,0,10*ROW('Sanitation Data'!I57)),NA())</f>
        <v>#N/A</v>
      </c>
      <c r="AW63" s="501" t="e">
        <f ca="1">+IF(AND(ISNUMBER(OFFSET('Sanitation Data'!$I$10,0,10*ROW('Sanitation Data'!I57))),'Data Summary'!DL63="Yes"),OFFSET('Sanitation Data'!$I$10,0,10*ROW('Sanitation Data'!I57)),NA())</f>
        <v>#N/A</v>
      </c>
      <c r="AX63" s="501" t="e">
        <f ca="1">+IF(AND(ISNUMBER(OFFSET('Sanitation Data'!$I$11,0,10*ROW('Sanitation Data'!I57))),'Data Summary'!DM63="Yes"),OFFSET('Sanitation Data'!$I$11,0,10*ROW('Sanitation Data'!I57)),NA())</f>
        <v>#N/A</v>
      </c>
      <c r="AY63" s="501" t="e">
        <f ca="1">+IF(AND(ISNUMBER(OFFSET('Sanitation Data'!$I$12,0,10*ROW('Sanitation Data'!I57))),'Data Summary'!DN63="Yes"),OFFSET('Sanitation Data'!$I$12,0,10*ROW('Sanitation Data'!I57)),NA())</f>
        <v>#N/A</v>
      </c>
      <c r="AZ63" s="502" t="e">
        <f ca="1">+IF(AND(ISNUMBER(OFFSET('Hygiene Data'!$D$5,0,10*ROW('Hygiene Data'!D57))),'Data Summary'!DO63="Yes"),OFFSET('Hygiene Data'!$D$5,0,10*ROW('Hygiene Data'!D57)),NA())</f>
        <v>#N/A</v>
      </c>
      <c r="BA63" s="502" t="e">
        <f ca="1">+IF(AND(ISNUMBER(OFFSET('Hygiene Data'!$D$7,0,10*ROW('Hygiene Data'!D57))),'Data Summary'!DP63="Yes"),OFFSET('Hygiene Data'!$D$7,0,10*ROW('Hygiene Data'!D57)),NA())</f>
        <v>#N/A</v>
      </c>
      <c r="BB63" s="502" t="e">
        <f ca="1">+IF(AND(ISNUMBER(OFFSET('Hygiene Data'!$D$9,0,10*ROW('Hygiene Data'!D57))),'Data Summary'!DQ63="Yes"),OFFSET('Hygiene Data'!$D$9,0,10*ROW('Hygiene Data'!D57)),NA())</f>
        <v>#N/A</v>
      </c>
      <c r="BC63" s="502" t="e">
        <f ca="1">+IF(AND(ISNUMBER(OFFSET('Hygiene Data'!$E$5,0,10*ROW('Hygiene Data'!E57))),'Data Summary'!DR63="Yes"),OFFSET('Hygiene Data'!$E$5,0,10*ROW('Hygiene Data'!E57)),NA())</f>
        <v>#N/A</v>
      </c>
      <c r="BD63" s="502" t="e">
        <f ca="1">+IF(AND(ISNUMBER(OFFSET('Hygiene Data'!$E$7,0,10*ROW('Hygiene Data'!E57))),'Data Summary'!DS63="Yes"),OFFSET('Hygiene Data'!$E$7,0,10*ROW('Hygiene Data'!E57)),NA())</f>
        <v>#N/A</v>
      </c>
      <c r="BE63" s="502" t="e">
        <f ca="1">+IF(AND(ISNUMBER(OFFSET('Hygiene Data'!$E$9,0,10*ROW('Hygiene Data'!E57))),'Data Summary'!DT63="Yes"),OFFSET('Hygiene Data'!$E$9,0,10*ROW('Hygiene Data'!E57)),NA())</f>
        <v>#N/A</v>
      </c>
      <c r="BF63" s="502" t="e">
        <f ca="1">+IF(AND(ISNUMBER(OFFSET('Hygiene Data'!$F$5,0,10*ROW('Hygiene Data'!F57))),'Data Summary'!DU63="Yes"),OFFSET('Hygiene Data'!$F$5,0,10*ROW('Hygiene Data'!F57)),NA())</f>
        <v>#N/A</v>
      </c>
      <c r="BG63" s="502" t="e">
        <f ca="1">+IF(AND(ISNUMBER(OFFSET('Hygiene Data'!$F$7,0,10*ROW('Hygiene Data'!F57))),'Data Summary'!DV63="Yes"),OFFSET('Hygiene Data'!$F$7,0,10*ROW('Hygiene Data'!F57)),NA())</f>
        <v>#N/A</v>
      </c>
      <c r="BH63" s="502" t="e">
        <f ca="1">+IF(AND(ISNUMBER(OFFSET('Hygiene Data'!$F$9,0,10*ROW('Hygiene Data'!F57))),'Data Summary'!DW63="Yes"),OFFSET('Hygiene Data'!$F$9,0,10*ROW('Hygiene Data'!F57)),NA())</f>
        <v>#N/A</v>
      </c>
      <c r="BI63" s="502" t="e">
        <f ca="1">+IF(AND(ISNUMBER(OFFSET('Hygiene Data'!$G$5,0,10*ROW('Hygiene Data'!G57))),'Data Summary'!DX63="Yes"),OFFSET('Hygiene Data'!$G$5,0,10*ROW('Hygiene Data'!G57)),NA())</f>
        <v>#N/A</v>
      </c>
      <c r="BJ63" s="502" t="e">
        <f ca="1">+IF(AND(ISNUMBER(OFFSET('Hygiene Data'!$G$7,0,10*ROW('Hygiene Data'!G57))),'Data Summary'!DY63="Yes"),OFFSET('Hygiene Data'!$G$7,0,10*ROW('Hygiene Data'!G57)),NA())</f>
        <v>#N/A</v>
      </c>
      <c r="BK63" s="502" t="e">
        <f ca="1">+IF(AND(ISNUMBER(OFFSET('Hygiene Data'!$G$9,0,10*ROW('Hygiene Data'!G57))),'Data Summary'!DZ63="Yes"),OFFSET('Hygiene Data'!$G$9,0,10*ROW('Hygiene Data'!G57)),NA())</f>
        <v>#N/A</v>
      </c>
      <c r="BL63" s="502" t="e">
        <f ca="1">+IF(AND(ISNUMBER(OFFSET('Hygiene Data'!$H$5,0,10*ROW('Hygiene Data'!H57))),'Data Summary'!EA63="Yes"),OFFSET('Hygiene Data'!$H$5,0,10*ROW('Hygiene Data'!H57)),NA())</f>
        <v>#N/A</v>
      </c>
      <c r="BM63" s="502" t="e">
        <f ca="1">+IF(AND(ISNUMBER(OFFSET('Hygiene Data'!$H$7,0,10*ROW('Hygiene Data'!H57))),'Data Summary'!EB63="Yes"),OFFSET('Hygiene Data'!$H$7,0,10*ROW('Hygiene Data'!H57)),NA())</f>
        <v>#N/A</v>
      </c>
      <c r="BN63" s="502" t="e">
        <f ca="1">+IF(AND(ISNUMBER(OFFSET('Hygiene Data'!$H$9,0,10*ROW('Hygiene Data'!H57))),'Data Summary'!EC63="Yes"),OFFSET('Hygiene Data'!$H$9,0,10*ROW('Hygiene Data'!H57)),NA())</f>
        <v>#N/A</v>
      </c>
      <c r="BO63" s="502" t="e">
        <f ca="1">+IF(AND(ISNUMBER(OFFSET('Hygiene Data'!$I$5,0,10*ROW('Hygiene Data'!I57))),'Data Summary'!ED63="Yes"),OFFSET('Hygiene Data'!$I$5,0,10*ROW('Hygiene Data'!I57)),NA())</f>
        <v>#N/A</v>
      </c>
      <c r="BP63" s="502" t="e">
        <f ca="1">+IF(AND(ISNUMBER(OFFSET('Hygiene Data'!$I$7,0,10*ROW('Hygiene Data'!I57))),'Data Summary'!EE63="Yes"),OFFSET('Hygiene Data'!$I$7,0,10*ROW('Hygiene Data'!I57)),NA())</f>
        <v>#N/A</v>
      </c>
      <c r="BQ63" s="502" t="e">
        <f ca="1">+IF(AND(ISNUMBER(OFFSET('Hygiene Data'!$I$9,0,10*ROW('Hygiene Data'!I57))),'Data Summary'!EF63="Yes"),OFFSET('Hygiene Data'!$I$9,0,10*ROW('Hygiene Data'!I57)),NA())</f>
        <v>#N/A</v>
      </c>
    </row>
    <row r="64" spans="1:69" x14ac:dyDescent="0.25">
      <c r="A64" s="498" t="e">
        <f ca="1">+RIGHT('Data Summary'!A64,LEN('Data Summary'!A64)-9)</f>
        <v>#VALUE!</v>
      </c>
      <c r="B64" s="472" t="str">
        <f ca="1">+IF(ISTEXT('Data Summary'!B64),'Data Summary'!B64,"")</f>
        <v/>
      </c>
      <c r="C64" s="499" t="e">
        <f ca="1">+VALUE('Data Summary'!C64)</f>
        <v>#VALUE!</v>
      </c>
      <c r="D64" s="500" t="e">
        <f ca="1">+IF(AND(ISNUMBER(OFFSET('Water Data'!$D$4,0,10*ROW('Water Data'!D58))),'Data Summary'!BS64="Yes"),100-OFFSET('Water Data'!$D$4,0,10*ROW('Water Data'!D58)),NA())</f>
        <v>#N/A</v>
      </c>
      <c r="E64" s="500" t="e">
        <f ca="1">+IF(AND(ISNUMBER(OFFSET('Water Data'!$D$6,0,10*ROW('Water Data'!D58))),'Data Summary'!BT64="Yes"),OFFSET('Water Data'!$D$6,0,10*ROW('Water Data'!D58)),NA())</f>
        <v>#N/A</v>
      </c>
      <c r="F64" s="500" t="e">
        <f ca="1">+IF(AND(ISNUMBER(OFFSET('Water Data'!$D$9,0,10*ROW('Water Data'!D58))),'Data Summary'!BU64="Yes"),OFFSET('Water Data'!$D$9,0,10*ROW('Water Data'!D58)),NA())</f>
        <v>#N/A</v>
      </c>
      <c r="G64" s="500" t="e">
        <f ca="1">+IF(AND(ISNUMBER(OFFSET('Water Data'!$E$4,0,10*ROW('Water Data'!E58))),'Data Summary'!BV64="Yes"),100-OFFSET('Water Data'!$E$4,0,10*ROW('Water Data'!E58)),NA())</f>
        <v>#N/A</v>
      </c>
      <c r="H64" s="500" t="e">
        <f ca="1">+IF(AND(ISNUMBER(OFFSET('Water Data'!$E$6,0,10*ROW('Water Data'!E58))),'Data Summary'!BW64="Yes"),OFFSET('Water Data'!$E$6,0,10*ROW('Water Data'!E58)),NA())</f>
        <v>#N/A</v>
      </c>
      <c r="I64" s="500" t="e">
        <f ca="1">+IF(AND(ISNUMBER(OFFSET('Water Data'!$E$9,0,10*ROW('Water Data'!E58))),'Data Summary'!BX64="Yes"),OFFSET('Water Data'!$E$9,0,10*ROW('Water Data'!E58)),NA())</f>
        <v>#N/A</v>
      </c>
      <c r="J64" s="500" t="e">
        <f ca="1">+IF(AND(ISNUMBER(OFFSET('Water Data'!$F$4,0,10*ROW('Water Data'!F58))),'Data Summary'!BY64="Yes"),100-OFFSET('Water Data'!$F$4,0,10*ROW('Water Data'!F58)),NA())</f>
        <v>#N/A</v>
      </c>
      <c r="K64" s="500" t="e">
        <f ca="1">+IF(AND(ISNUMBER(OFFSET('Water Data'!$F$6,0,10*ROW('Water Data'!F58))),'Data Summary'!BZ64="Yes"),OFFSET('Water Data'!$F$6,0,10*ROW('Water Data'!F58)),NA())</f>
        <v>#N/A</v>
      </c>
      <c r="L64" s="500" t="e">
        <f ca="1">+IF(AND(ISNUMBER(OFFSET('Water Data'!$F$9,0,10*ROW('Water Data'!F58))),'Data Summary'!CA64="Yes"),OFFSET('Water Data'!$F$9,0,10*ROW('Water Data'!F58)),NA())</f>
        <v>#N/A</v>
      </c>
      <c r="M64" s="500" t="e">
        <f ca="1">+IF(AND(ISNUMBER(OFFSET('Water Data'!$G$4,0,10*ROW('Water Data'!G58))),'Data Summary'!CB64="Yes"),100-OFFSET('Water Data'!$G$4,0,10*ROW('Water Data'!G58)),NA())</f>
        <v>#N/A</v>
      </c>
      <c r="N64" s="500" t="e">
        <f ca="1">+IF(AND(ISNUMBER(OFFSET('Water Data'!$G$6,0,10*ROW('Water Data'!G58))),'Data Summary'!CC64="Yes"),OFFSET('Water Data'!$G$6,0,10*ROW('Water Data'!G58)),NA())</f>
        <v>#N/A</v>
      </c>
      <c r="O64" s="500" t="e">
        <f ca="1">+IF(AND(ISNUMBER(OFFSET('Water Data'!$G$9,0,10*ROW('Water Data'!G58))),'Data Summary'!CD64="Yes"),OFFSET('Water Data'!$G$9,0,10*ROW('Water Data'!G58)),NA())</f>
        <v>#N/A</v>
      </c>
      <c r="P64" s="500" t="e">
        <f ca="1">+IF(AND(ISNUMBER(OFFSET('Water Data'!$H$4,0,10*ROW('Water Data'!H58))),'Data Summary'!CE64="Yes"),100-OFFSET('Water Data'!$H$4,0,10*ROW('Water Data'!H58)),NA())</f>
        <v>#N/A</v>
      </c>
      <c r="Q64" s="500" t="e">
        <f ca="1">+IF(AND(ISNUMBER(OFFSET('Water Data'!$H$6,0,10*ROW('Water Data'!H58))),'Data Summary'!CF64="Yes"),OFFSET('Water Data'!$H$6,0,10*ROW('Water Data'!H58)),NA())</f>
        <v>#N/A</v>
      </c>
      <c r="R64" s="500" t="e">
        <f ca="1">+IF(AND(ISNUMBER(OFFSET('Water Data'!$H$9,0,10*ROW('Water Data'!H58))),'Data Summary'!CG64="Yes"),OFFSET('Water Data'!$H$9,0,10*ROW('Water Data'!H58)),NA())</f>
        <v>#N/A</v>
      </c>
      <c r="S64" s="500" t="e">
        <f ca="1">+IF(AND(ISNUMBER(OFFSET('Water Data'!$I$4,0,10*ROW('Water Data'!I58))),'Data Summary'!CH64="Yes"),100-OFFSET('Water Data'!$I$4,0,10*ROW('Water Data'!I58)),NA())</f>
        <v>#N/A</v>
      </c>
      <c r="T64" s="500" t="e">
        <f ca="1">+IF(AND(ISNUMBER(OFFSET('Water Data'!$I$6,0,10*ROW('Water Data'!I58))),'Data Summary'!CI64="Yes"),OFFSET('Water Data'!$I$6,0,10*ROW('Water Data'!I58)),NA())</f>
        <v>#N/A</v>
      </c>
      <c r="U64" s="500" t="e">
        <f ca="1">+IF(AND(ISNUMBER(OFFSET('Water Data'!$I$9,0,10*ROW('Water Data'!I58))),'Data Summary'!CJ64="Yes"),OFFSET('Water Data'!$I$9,0,10*ROW('Water Data'!I58)),NA())</f>
        <v>#N/A</v>
      </c>
      <c r="V64" s="501" t="e">
        <f ca="1">+IF(AND(ISNUMBER(OFFSET('Sanitation Data'!$D$4,0,10*ROW('Sanitation Data'!D58))),'Data Summary'!CK64="Yes"),100-OFFSET('Sanitation Data'!$D$4,0,10*ROW('Sanitation Data'!D58)),NA())</f>
        <v>#N/A</v>
      </c>
      <c r="W64" s="501" t="e">
        <f ca="1">+IF(AND(ISNUMBER(OFFSET('Sanitation Data'!$D$6,0,10*ROW('Sanitation Data'!D58))),'Data Summary'!CL64="Yes"),OFFSET('Sanitation Data'!$D$6,0,10*ROW('Sanitation Data'!D58)),NA())</f>
        <v>#N/A</v>
      </c>
      <c r="X64" s="501" t="e">
        <f ca="1">+IF(AND(ISNUMBER(OFFSET('Sanitation Data'!$D$10,0,10*ROW('Sanitation Data'!D58))),'Data Summary'!CM64="Yes"),OFFSET('Sanitation Data'!$D$10,0,10*ROW('Sanitation Data'!D58)),NA())</f>
        <v>#N/A</v>
      </c>
      <c r="Y64" s="501" t="e">
        <f ca="1">+IF(AND(ISNUMBER(OFFSET('Sanitation Data'!$D$11,0,10*ROW('Sanitation Data'!D58))),'Data Summary'!CN64="Yes"),OFFSET('Sanitation Data'!$D$11,0,10*ROW('Sanitation Data'!D58)),NA())</f>
        <v>#N/A</v>
      </c>
      <c r="Z64" s="501" t="e">
        <f ca="1">+IF(AND(ISNUMBER(OFFSET('Sanitation Data'!$D$12,0,10*ROW('Sanitation Data'!D58))),'Data Summary'!CO64="Yes"),OFFSET('Sanitation Data'!$D$12,0,10*ROW('Sanitation Data'!D58)),NA())</f>
        <v>#N/A</v>
      </c>
      <c r="AA64" s="501" t="e">
        <f ca="1">+IF(AND(ISNUMBER(OFFSET('Sanitation Data'!$E$4,0,10*ROW('Sanitation Data'!E58))),'Data Summary'!CP64="Yes"),100-OFFSET('Sanitation Data'!$E$4,0,10*ROW('Sanitation Data'!E58)),NA())</f>
        <v>#N/A</v>
      </c>
      <c r="AB64" s="501" t="e">
        <f ca="1">+IF(AND(ISNUMBER(OFFSET('Sanitation Data'!$E$6,0,10*ROW('Sanitation Data'!E58))),'Data Summary'!CQ64="Yes"),OFFSET('Sanitation Data'!$E$6,0,10*ROW('Sanitation Data'!E58)),NA())</f>
        <v>#N/A</v>
      </c>
      <c r="AC64" s="501" t="e">
        <f ca="1">+IF(AND(ISNUMBER(OFFSET('Sanitation Data'!$E$10,0,10*ROW('Sanitation Data'!E58))),'Data Summary'!CR64="Yes"),OFFSET('Sanitation Data'!$E$10,0,10*ROW('Sanitation Data'!E58)),NA())</f>
        <v>#N/A</v>
      </c>
      <c r="AD64" s="501" t="e">
        <f ca="1">+IF(AND(ISNUMBER(OFFSET('Sanitation Data'!$E$11,0,10*ROW('Sanitation Data'!E58))),'Data Summary'!CS64="Yes"),OFFSET('Sanitation Data'!$E$11,0,10*ROW('Sanitation Data'!E58)),NA())</f>
        <v>#N/A</v>
      </c>
      <c r="AE64" s="501" t="e">
        <f ca="1">+IF(AND(ISNUMBER(OFFSET('Sanitation Data'!$E$12,0,10*ROW('Sanitation Data'!E58))),'Data Summary'!CT64="Yes"),OFFSET('Sanitation Data'!$E$12,0,10*ROW('Sanitation Data'!E58)),NA())</f>
        <v>#N/A</v>
      </c>
      <c r="AF64" s="501" t="e">
        <f ca="1">+IF(AND(ISNUMBER(OFFSET('Sanitation Data'!$F$4,0,10*ROW('Sanitation Data'!F58))),'Data Summary'!CU64="Yes"),100-OFFSET('Sanitation Data'!$F$4,0,10*ROW('Sanitation Data'!F58)),NA())</f>
        <v>#N/A</v>
      </c>
      <c r="AG64" s="501" t="e">
        <f ca="1">+IF(AND(ISNUMBER(OFFSET('Sanitation Data'!$F$6,0,10*ROW('Sanitation Data'!F58))),'Data Summary'!CV64="Yes"),OFFSET('Sanitation Data'!$F$6,0,10*ROW('Sanitation Data'!F58)),NA())</f>
        <v>#N/A</v>
      </c>
      <c r="AH64" s="501" t="e">
        <f ca="1">+IF(AND(ISNUMBER(OFFSET('Sanitation Data'!$F$10,0,10*ROW('Sanitation Data'!F58))),'Data Summary'!CW64="Yes"),OFFSET('Sanitation Data'!$F$10,0,10*ROW('Sanitation Data'!F58)),NA())</f>
        <v>#N/A</v>
      </c>
      <c r="AI64" s="501" t="e">
        <f ca="1">+IF(AND(ISNUMBER(OFFSET('Sanitation Data'!$F$11,0,10*ROW('Sanitation Data'!F58))),'Data Summary'!CX64="Yes"),OFFSET('Sanitation Data'!$F$11,0,10*ROW('Sanitation Data'!F58)),NA())</f>
        <v>#N/A</v>
      </c>
      <c r="AJ64" s="501" t="e">
        <f ca="1">+IF(AND(ISNUMBER(OFFSET('Sanitation Data'!$F$12,0,10*ROW('Sanitation Data'!F58))),'Data Summary'!CY64="Yes"),OFFSET('Sanitation Data'!$F$12,0,10*ROW('Sanitation Data'!F58)),NA())</f>
        <v>#N/A</v>
      </c>
      <c r="AK64" s="501" t="e">
        <f ca="1">+IF(AND(ISNUMBER(OFFSET('Sanitation Data'!$G$4,0,10*ROW('Sanitation Data'!G58))),'Data Summary'!CZ64="Yes"),100-OFFSET('Sanitation Data'!$G$4,0,10*ROW('Sanitation Data'!G58)),NA())</f>
        <v>#N/A</v>
      </c>
      <c r="AL64" s="501" t="e">
        <f ca="1">+IF(AND(ISNUMBER(OFFSET('Sanitation Data'!$G$6,0,10*ROW('Sanitation Data'!G58))),'Data Summary'!DA64="Yes"),OFFSET('Sanitation Data'!$G$6,0,10*ROW('Sanitation Data'!G58)),NA())</f>
        <v>#N/A</v>
      </c>
      <c r="AM64" s="501" t="e">
        <f ca="1">+IF(AND(ISNUMBER(OFFSET('Sanitation Data'!$G$10,0,10*ROW('Sanitation Data'!G58))),'Data Summary'!DB64="Yes"),OFFSET('Sanitation Data'!$G$10,0,10*ROW('Sanitation Data'!G58)),NA())</f>
        <v>#N/A</v>
      </c>
      <c r="AN64" s="501" t="e">
        <f ca="1">+IF(AND(ISNUMBER(OFFSET('Sanitation Data'!$G$11,0,10*ROW('Sanitation Data'!G58))),'Data Summary'!DC64="Yes"),OFFSET('Sanitation Data'!$G$11,0,10*ROW('Sanitation Data'!G58)),NA())</f>
        <v>#N/A</v>
      </c>
      <c r="AO64" s="501" t="e">
        <f ca="1">+IF(AND(ISNUMBER(OFFSET('Sanitation Data'!$G$12,0,10*ROW('Sanitation Data'!G58))),'Data Summary'!DD64="Yes"),OFFSET('Sanitation Data'!$G$12,0,10*ROW('Sanitation Data'!G58)),NA())</f>
        <v>#N/A</v>
      </c>
      <c r="AP64" s="501" t="e">
        <f ca="1">+IF(AND(ISNUMBER(OFFSET('Sanitation Data'!$H$4,0,10*ROW('Sanitation Data'!H58))),'Data Summary'!DE64="Yes"),100-OFFSET('Sanitation Data'!$H$4,0,10*ROW('Sanitation Data'!H58)),NA())</f>
        <v>#N/A</v>
      </c>
      <c r="AQ64" s="501" t="e">
        <f ca="1">+IF(AND(ISNUMBER(OFFSET('Sanitation Data'!$H$6,0,10*ROW('Sanitation Data'!H58))),'Data Summary'!DF64="Yes"),OFFSET('Sanitation Data'!$H$6,0,10*ROW('Sanitation Data'!H58)),NA())</f>
        <v>#N/A</v>
      </c>
      <c r="AR64" s="501" t="e">
        <f ca="1">+IF(AND(ISNUMBER(OFFSET('Sanitation Data'!$H$10,0,10*ROW('Sanitation Data'!H58))),'Data Summary'!DG64="Yes"),OFFSET('Sanitation Data'!$H$10,0,10*ROW('Sanitation Data'!H58)),NA())</f>
        <v>#N/A</v>
      </c>
      <c r="AS64" s="501" t="e">
        <f ca="1">+IF(AND(ISNUMBER(OFFSET('Sanitation Data'!$H$11,0,10*ROW('Sanitation Data'!H58))),'Data Summary'!DH64="Yes"),OFFSET('Sanitation Data'!$H$11,0,10*ROW('Sanitation Data'!H58)),NA())</f>
        <v>#N/A</v>
      </c>
      <c r="AT64" s="501" t="e">
        <f ca="1">+IF(AND(ISNUMBER(OFFSET('Sanitation Data'!$H$12,0,10*ROW('Sanitation Data'!H58))),'Data Summary'!DI64="Yes"),OFFSET('Sanitation Data'!$H$12,0,10*ROW('Sanitation Data'!H58)),NA())</f>
        <v>#N/A</v>
      </c>
      <c r="AU64" s="501" t="e">
        <f ca="1">+IF(AND(ISNUMBER(OFFSET('Sanitation Data'!$I$4,0,10*ROW('Sanitation Data'!I58))),'Data Summary'!DJ64="Yes"),100-OFFSET('Sanitation Data'!$I$4,0,10*ROW('Sanitation Data'!I58)),NA())</f>
        <v>#N/A</v>
      </c>
      <c r="AV64" s="501" t="e">
        <f ca="1">+IF(AND(ISNUMBER(OFFSET('Sanitation Data'!$I$6,0,10*ROW('Sanitation Data'!I58))),'Data Summary'!DK64="Yes"),OFFSET('Sanitation Data'!$I$6,0,10*ROW('Sanitation Data'!I58)),NA())</f>
        <v>#N/A</v>
      </c>
      <c r="AW64" s="501" t="e">
        <f ca="1">+IF(AND(ISNUMBER(OFFSET('Sanitation Data'!$I$10,0,10*ROW('Sanitation Data'!I58))),'Data Summary'!DL64="Yes"),OFFSET('Sanitation Data'!$I$10,0,10*ROW('Sanitation Data'!I58)),NA())</f>
        <v>#N/A</v>
      </c>
      <c r="AX64" s="501" t="e">
        <f ca="1">+IF(AND(ISNUMBER(OFFSET('Sanitation Data'!$I$11,0,10*ROW('Sanitation Data'!I58))),'Data Summary'!DM64="Yes"),OFFSET('Sanitation Data'!$I$11,0,10*ROW('Sanitation Data'!I58)),NA())</f>
        <v>#N/A</v>
      </c>
      <c r="AY64" s="501" t="e">
        <f ca="1">+IF(AND(ISNUMBER(OFFSET('Sanitation Data'!$I$12,0,10*ROW('Sanitation Data'!I58))),'Data Summary'!DN64="Yes"),OFFSET('Sanitation Data'!$I$12,0,10*ROW('Sanitation Data'!I58)),NA())</f>
        <v>#N/A</v>
      </c>
      <c r="AZ64" s="502" t="e">
        <f ca="1">+IF(AND(ISNUMBER(OFFSET('Hygiene Data'!$D$5,0,10*ROW('Hygiene Data'!D58))),'Data Summary'!DO64="Yes"),OFFSET('Hygiene Data'!$D$5,0,10*ROW('Hygiene Data'!D58)),NA())</f>
        <v>#N/A</v>
      </c>
      <c r="BA64" s="502" t="e">
        <f ca="1">+IF(AND(ISNUMBER(OFFSET('Hygiene Data'!$D$7,0,10*ROW('Hygiene Data'!D58))),'Data Summary'!DP64="Yes"),OFFSET('Hygiene Data'!$D$7,0,10*ROW('Hygiene Data'!D58)),NA())</f>
        <v>#N/A</v>
      </c>
      <c r="BB64" s="502" t="e">
        <f ca="1">+IF(AND(ISNUMBER(OFFSET('Hygiene Data'!$D$9,0,10*ROW('Hygiene Data'!D58))),'Data Summary'!DQ64="Yes"),OFFSET('Hygiene Data'!$D$9,0,10*ROW('Hygiene Data'!D58)),NA())</f>
        <v>#N/A</v>
      </c>
      <c r="BC64" s="502" t="e">
        <f ca="1">+IF(AND(ISNUMBER(OFFSET('Hygiene Data'!$E$5,0,10*ROW('Hygiene Data'!E58))),'Data Summary'!DR64="Yes"),OFFSET('Hygiene Data'!$E$5,0,10*ROW('Hygiene Data'!E58)),NA())</f>
        <v>#N/A</v>
      </c>
      <c r="BD64" s="502" t="e">
        <f ca="1">+IF(AND(ISNUMBER(OFFSET('Hygiene Data'!$E$7,0,10*ROW('Hygiene Data'!E58))),'Data Summary'!DS64="Yes"),OFFSET('Hygiene Data'!$E$7,0,10*ROW('Hygiene Data'!E58)),NA())</f>
        <v>#N/A</v>
      </c>
      <c r="BE64" s="502" t="e">
        <f ca="1">+IF(AND(ISNUMBER(OFFSET('Hygiene Data'!$E$9,0,10*ROW('Hygiene Data'!E58))),'Data Summary'!DT64="Yes"),OFFSET('Hygiene Data'!$E$9,0,10*ROW('Hygiene Data'!E58)),NA())</f>
        <v>#N/A</v>
      </c>
      <c r="BF64" s="502" t="e">
        <f ca="1">+IF(AND(ISNUMBER(OFFSET('Hygiene Data'!$F$5,0,10*ROW('Hygiene Data'!F58))),'Data Summary'!DU64="Yes"),OFFSET('Hygiene Data'!$F$5,0,10*ROW('Hygiene Data'!F58)),NA())</f>
        <v>#N/A</v>
      </c>
      <c r="BG64" s="502" t="e">
        <f ca="1">+IF(AND(ISNUMBER(OFFSET('Hygiene Data'!$F$7,0,10*ROW('Hygiene Data'!F58))),'Data Summary'!DV64="Yes"),OFFSET('Hygiene Data'!$F$7,0,10*ROW('Hygiene Data'!F58)),NA())</f>
        <v>#N/A</v>
      </c>
      <c r="BH64" s="502" t="e">
        <f ca="1">+IF(AND(ISNUMBER(OFFSET('Hygiene Data'!$F$9,0,10*ROW('Hygiene Data'!F58))),'Data Summary'!DW64="Yes"),OFFSET('Hygiene Data'!$F$9,0,10*ROW('Hygiene Data'!F58)),NA())</f>
        <v>#N/A</v>
      </c>
      <c r="BI64" s="502" t="e">
        <f ca="1">+IF(AND(ISNUMBER(OFFSET('Hygiene Data'!$G$5,0,10*ROW('Hygiene Data'!G58))),'Data Summary'!DX64="Yes"),OFFSET('Hygiene Data'!$G$5,0,10*ROW('Hygiene Data'!G58)),NA())</f>
        <v>#N/A</v>
      </c>
      <c r="BJ64" s="502" t="e">
        <f ca="1">+IF(AND(ISNUMBER(OFFSET('Hygiene Data'!$G$7,0,10*ROW('Hygiene Data'!G58))),'Data Summary'!DY64="Yes"),OFFSET('Hygiene Data'!$G$7,0,10*ROW('Hygiene Data'!G58)),NA())</f>
        <v>#N/A</v>
      </c>
      <c r="BK64" s="502" t="e">
        <f ca="1">+IF(AND(ISNUMBER(OFFSET('Hygiene Data'!$G$9,0,10*ROW('Hygiene Data'!G58))),'Data Summary'!DZ64="Yes"),OFFSET('Hygiene Data'!$G$9,0,10*ROW('Hygiene Data'!G58)),NA())</f>
        <v>#N/A</v>
      </c>
      <c r="BL64" s="502" t="e">
        <f ca="1">+IF(AND(ISNUMBER(OFFSET('Hygiene Data'!$H$5,0,10*ROW('Hygiene Data'!H58))),'Data Summary'!EA64="Yes"),OFFSET('Hygiene Data'!$H$5,0,10*ROW('Hygiene Data'!H58)),NA())</f>
        <v>#N/A</v>
      </c>
      <c r="BM64" s="502" t="e">
        <f ca="1">+IF(AND(ISNUMBER(OFFSET('Hygiene Data'!$H$7,0,10*ROW('Hygiene Data'!H58))),'Data Summary'!EB64="Yes"),OFFSET('Hygiene Data'!$H$7,0,10*ROW('Hygiene Data'!H58)),NA())</f>
        <v>#N/A</v>
      </c>
      <c r="BN64" s="502" t="e">
        <f ca="1">+IF(AND(ISNUMBER(OFFSET('Hygiene Data'!$H$9,0,10*ROW('Hygiene Data'!H58))),'Data Summary'!EC64="Yes"),OFFSET('Hygiene Data'!$H$9,0,10*ROW('Hygiene Data'!H58)),NA())</f>
        <v>#N/A</v>
      </c>
      <c r="BO64" s="502" t="e">
        <f ca="1">+IF(AND(ISNUMBER(OFFSET('Hygiene Data'!$I$5,0,10*ROW('Hygiene Data'!I58))),'Data Summary'!ED64="Yes"),OFFSET('Hygiene Data'!$I$5,0,10*ROW('Hygiene Data'!I58)),NA())</f>
        <v>#N/A</v>
      </c>
      <c r="BP64" s="502" t="e">
        <f ca="1">+IF(AND(ISNUMBER(OFFSET('Hygiene Data'!$I$7,0,10*ROW('Hygiene Data'!I58))),'Data Summary'!EE64="Yes"),OFFSET('Hygiene Data'!$I$7,0,10*ROW('Hygiene Data'!I58)),NA())</f>
        <v>#N/A</v>
      </c>
      <c r="BQ64" s="502" t="e">
        <f ca="1">+IF(AND(ISNUMBER(OFFSET('Hygiene Data'!$I$9,0,10*ROW('Hygiene Data'!I58))),'Data Summary'!EF64="Yes"),OFFSET('Hygiene Data'!$I$9,0,10*ROW('Hygiene Data'!I58)),NA())</f>
        <v>#N/A</v>
      </c>
    </row>
    <row r="65" spans="1:69" x14ac:dyDescent="0.25">
      <c r="A65" s="498" t="e">
        <f ca="1">+RIGHT('Data Summary'!A65,LEN('Data Summary'!A65)-9)</f>
        <v>#VALUE!</v>
      </c>
      <c r="B65" s="472" t="str">
        <f ca="1">+IF(ISTEXT('Data Summary'!B65),'Data Summary'!B65,"")</f>
        <v/>
      </c>
      <c r="C65" s="499" t="e">
        <f ca="1">+VALUE('Data Summary'!C65)</f>
        <v>#VALUE!</v>
      </c>
      <c r="D65" s="500" t="e">
        <f ca="1">+IF(AND(ISNUMBER(OFFSET('Water Data'!$D$4,0,10*ROW('Water Data'!D59))),'Data Summary'!BS65="Yes"),100-OFFSET('Water Data'!$D$4,0,10*ROW('Water Data'!D59)),NA())</f>
        <v>#N/A</v>
      </c>
      <c r="E65" s="500" t="e">
        <f ca="1">+IF(AND(ISNUMBER(OFFSET('Water Data'!$D$6,0,10*ROW('Water Data'!D59))),'Data Summary'!BT65="Yes"),OFFSET('Water Data'!$D$6,0,10*ROW('Water Data'!D59)),NA())</f>
        <v>#N/A</v>
      </c>
      <c r="F65" s="500" t="e">
        <f ca="1">+IF(AND(ISNUMBER(OFFSET('Water Data'!$D$9,0,10*ROW('Water Data'!D59))),'Data Summary'!BU65="Yes"),OFFSET('Water Data'!$D$9,0,10*ROW('Water Data'!D59)),NA())</f>
        <v>#N/A</v>
      </c>
      <c r="G65" s="500" t="e">
        <f ca="1">+IF(AND(ISNUMBER(OFFSET('Water Data'!$E$4,0,10*ROW('Water Data'!E59))),'Data Summary'!BV65="Yes"),100-OFFSET('Water Data'!$E$4,0,10*ROW('Water Data'!E59)),NA())</f>
        <v>#N/A</v>
      </c>
      <c r="H65" s="500" t="e">
        <f ca="1">+IF(AND(ISNUMBER(OFFSET('Water Data'!$E$6,0,10*ROW('Water Data'!E59))),'Data Summary'!BW65="Yes"),OFFSET('Water Data'!$E$6,0,10*ROW('Water Data'!E59)),NA())</f>
        <v>#N/A</v>
      </c>
      <c r="I65" s="500" t="e">
        <f ca="1">+IF(AND(ISNUMBER(OFFSET('Water Data'!$E$9,0,10*ROW('Water Data'!E59))),'Data Summary'!BX65="Yes"),OFFSET('Water Data'!$E$9,0,10*ROW('Water Data'!E59)),NA())</f>
        <v>#N/A</v>
      </c>
      <c r="J65" s="500" t="e">
        <f ca="1">+IF(AND(ISNUMBER(OFFSET('Water Data'!$F$4,0,10*ROW('Water Data'!F59))),'Data Summary'!BY65="Yes"),100-OFFSET('Water Data'!$F$4,0,10*ROW('Water Data'!F59)),NA())</f>
        <v>#N/A</v>
      </c>
      <c r="K65" s="500" t="e">
        <f ca="1">+IF(AND(ISNUMBER(OFFSET('Water Data'!$F$6,0,10*ROW('Water Data'!F59))),'Data Summary'!BZ65="Yes"),OFFSET('Water Data'!$F$6,0,10*ROW('Water Data'!F59)),NA())</f>
        <v>#N/A</v>
      </c>
      <c r="L65" s="500" t="e">
        <f ca="1">+IF(AND(ISNUMBER(OFFSET('Water Data'!$F$9,0,10*ROW('Water Data'!F59))),'Data Summary'!CA65="Yes"),OFFSET('Water Data'!$F$9,0,10*ROW('Water Data'!F59)),NA())</f>
        <v>#N/A</v>
      </c>
      <c r="M65" s="500" t="e">
        <f ca="1">+IF(AND(ISNUMBER(OFFSET('Water Data'!$G$4,0,10*ROW('Water Data'!G59))),'Data Summary'!CB65="Yes"),100-OFFSET('Water Data'!$G$4,0,10*ROW('Water Data'!G59)),NA())</f>
        <v>#N/A</v>
      </c>
      <c r="N65" s="500" t="e">
        <f ca="1">+IF(AND(ISNUMBER(OFFSET('Water Data'!$G$6,0,10*ROW('Water Data'!G59))),'Data Summary'!CC65="Yes"),OFFSET('Water Data'!$G$6,0,10*ROW('Water Data'!G59)),NA())</f>
        <v>#N/A</v>
      </c>
      <c r="O65" s="500" t="e">
        <f ca="1">+IF(AND(ISNUMBER(OFFSET('Water Data'!$G$9,0,10*ROW('Water Data'!G59))),'Data Summary'!CD65="Yes"),OFFSET('Water Data'!$G$9,0,10*ROW('Water Data'!G59)),NA())</f>
        <v>#N/A</v>
      </c>
      <c r="P65" s="500" t="e">
        <f ca="1">+IF(AND(ISNUMBER(OFFSET('Water Data'!$H$4,0,10*ROW('Water Data'!H59))),'Data Summary'!CE65="Yes"),100-OFFSET('Water Data'!$H$4,0,10*ROW('Water Data'!H59)),NA())</f>
        <v>#N/A</v>
      </c>
      <c r="Q65" s="500" t="e">
        <f ca="1">+IF(AND(ISNUMBER(OFFSET('Water Data'!$H$6,0,10*ROW('Water Data'!H59))),'Data Summary'!CF65="Yes"),OFFSET('Water Data'!$H$6,0,10*ROW('Water Data'!H59)),NA())</f>
        <v>#N/A</v>
      </c>
      <c r="R65" s="500" t="e">
        <f ca="1">+IF(AND(ISNUMBER(OFFSET('Water Data'!$H$9,0,10*ROW('Water Data'!H59))),'Data Summary'!CG65="Yes"),OFFSET('Water Data'!$H$9,0,10*ROW('Water Data'!H59)),NA())</f>
        <v>#N/A</v>
      </c>
      <c r="S65" s="500" t="e">
        <f ca="1">+IF(AND(ISNUMBER(OFFSET('Water Data'!$I$4,0,10*ROW('Water Data'!I59))),'Data Summary'!CH65="Yes"),100-OFFSET('Water Data'!$I$4,0,10*ROW('Water Data'!I59)),NA())</f>
        <v>#N/A</v>
      </c>
      <c r="T65" s="500" t="e">
        <f ca="1">+IF(AND(ISNUMBER(OFFSET('Water Data'!$I$6,0,10*ROW('Water Data'!I59))),'Data Summary'!CI65="Yes"),OFFSET('Water Data'!$I$6,0,10*ROW('Water Data'!I59)),NA())</f>
        <v>#N/A</v>
      </c>
      <c r="U65" s="500" t="e">
        <f ca="1">+IF(AND(ISNUMBER(OFFSET('Water Data'!$I$9,0,10*ROW('Water Data'!I59))),'Data Summary'!CJ65="Yes"),OFFSET('Water Data'!$I$9,0,10*ROW('Water Data'!I59)),NA())</f>
        <v>#N/A</v>
      </c>
      <c r="V65" s="501" t="e">
        <f ca="1">+IF(AND(ISNUMBER(OFFSET('Sanitation Data'!$D$4,0,10*ROW('Sanitation Data'!D59))),'Data Summary'!CK65="Yes"),100-OFFSET('Sanitation Data'!$D$4,0,10*ROW('Sanitation Data'!D59)),NA())</f>
        <v>#N/A</v>
      </c>
      <c r="W65" s="501" t="e">
        <f ca="1">+IF(AND(ISNUMBER(OFFSET('Sanitation Data'!$D$6,0,10*ROW('Sanitation Data'!D59))),'Data Summary'!CL65="Yes"),OFFSET('Sanitation Data'!$D$6,0,10*ROW('Sanitation Data'!D59)),NA())</f>
        <v>#N/A</v>
      </c>
      <c r="X65" s="501" t="e">
        <f ca="1">+IF(AND(ISNUMBER(OFFSET('Sanitation Data'!$D$10,0,10*ROW('Sanitation Data'!D59))),'Data Summary'!CM65="Yes"),OFFSET('Sanitation Data'!$D$10,0,10*ROW('Sanitation Data'!D59)),NA())</f>
        <v>#N/A</v>
      </c>
      <c r="Y65" s="501" t="e">
        <f ca="1">+IF(AND(ISNUMBER(OFFSET('Sanitation Data'!$D$11,0,10*ROW('Sanitation Data'!D59))),'Data Summary'!CN65="Yes"),OFFSET('Sanitation Data'!$D$11,0,10*ROW('Sanitation Data'!D59)),NA())</f>
        <v>#N/A</v>
      </c>
      <c r="Z65" s="501" t="e">
        <f ca="1">+IF(AND(ISNUMBER(OFFSET('Sanitation Data'!$D$12,0,10*ROW('Sanitation Data'!D59))),'Data Summary'!CO65="Yes"),OFFSET('Sanitation Data'!$D$12,0,10*ROW('Sanitation Data'!D59)),NA())</f>
        <v>#N/A</v>
      </c>
      <c r="AA65" s="501" t="e">
        <f ca="1">+IF(AND(ISNUMBER(OFFSET('Sanitation Data'!$E$4,0,10*ROW('Sanitation Data'!E59))),'Data Summary'!CP65="Yes"),100-OFFSET('Sanitation Data'!$E$4,0,10*ROW('Sanitation Data'!E59)),NA())</f>
        <v>#N/A</v>
      </c>
      <c r="AB65" s="501" t="e">
        <f ca="1">+IF(AND(ISNUMBER(OFFSET('Sanitation Data'!$E$6,0,10*ROW('Sanitation Data'!E59))),'Data Summary'!CQ65="Yes"),OFFSET('Sanitation Data'!$E$6,0,10*ROW('Sanitation Data'!E59)),NA())</f>
        <v>#N/A</v>
      </c>
      <c r="AC65" s="501" t="e">
        <f ca="1">+IF(AND(ISNUMBER(OFFSET('Sanitation Data'!$E$10,0,10*ROW('Sanitation Data'!E59))),'Data Summary'!CR65="Yes"),OFFSET('Sanitation Data'!$E$10,0,10*ROW('Sanitation Data'!E59)),NA())</f>
        <v>#N/A</v>
      </c>
      <c r="AD65" s="501" t="e">
        <f ca="1">+IF(AND(ISNUMBER(OFFSET('Sanitation Data'!$E$11,0,10*ROW('Sanitation Data'!E59))),'Data Summary'!CS65="Yes"),OFFSET('Sanitation Data'!$E$11,0,10*ROW('Sanitation Data'!E59)),NA())</f>
        <v>#N/A</v>
      </c>
      <c r="AE65" s="501" t="e">
        <f ca="1">+IF(AND(ISNUMBER(OFFSET('Sanitation Data'!$E$12,0,10*ROW('Sanitation Data'!E59))),'Data Summary'!CT65="Yes"),OFFSET('Sanitation Data'!$E$12,0,10*ROW('Sanitation Data'!E59)),NA())</f>
        <v>#N/A</v>
      </c>
      <c r="AF65" s="501" t="e">
        <f ca="1">+IF(AND(ISNUMBER(OFFSET('Sanitation Data'!$F$4,0,10*ROW('Sanitation Data'!F59))),'Data Summary'!CU65="Yes"),100-OFFSET('Sanitation Data'!$F$4,0,10*ROW('Sanitation Data'!F59)),NA())</f>
        <v>#N/A</v>
      </c>
      <c r="AG65" s="501" t="e">
        <f ca="1">+IF(AND(ISNUMBER(OFFSET('Sanitation Data'!$F$6,0,10*ROW('Sanitation Data'!F59))),'Data Summary'!CV65="Yes"),OFFSET('Sanitation Data'!$F$6,0,10*ROW('Sanitation Data'!F59)),NA())</f>
        <v>#N/A</v>
      </c>
      <c r="AH65" s="501" t="e">
        <f ca="1">+IF(AND(ISNUMBER(OFFSET('Sanitation Data'!$F$10,0,10*ROW('Sanitation Data'!F59))),'Data Summary'!CW65="Yes"),OFFSET('Sanitation Data'!$F$10,0,10*ROW('Sanitation Data'!F59)),NA())</f>
        <v>#N/A</v>
      </c>
      <c r="AI65" s="501" t="e">
        <f ca="1">+IF(AND(ISNUMBER(OFFSET('Sanitation Data'!$F$11,0,10*ROW('Sanitation Data'!F59))),'Data Summary'!CX65="Yes"),OFFSET('Sanitation Data'!$F$11,0,10*ROW('Sanitation Data'!F59)),NA())</f>
        <v>#N/A</v>
      </c>
      <c r="AJ65" s="501" t="e">
        <f ca="1">+IF(AND(ISNUMBER(OFFSET('Sanitation Data'!$F$12,0,10*ROW('Sanitation Data'!F59))),'Data Summary'!CY65="Yes"),OFFSET('Sanitation Data'!$F$12,0,10*ROW('Sanitation Data'!F59)),NA())</f>
        <v>#N/A</v>
      </c>
      <c r="AK65" s="501" t="e">
        <f ca="1">+IF(AND(ISNUMBER(OFFSET('Sanitation Data'!$G$4,0,10*ROW('Sanitation Data'!G59))),'Data Summary'!CZ65="Yes"),100-OFFSET('Sanitation Data'!$G$4,0,10*ROW('Sanitation Data'!G59)),NA())</f>
        <v>#N/A</v>
      </c>
      <c r="AL65" s="501" t="e">
        <f ca="1">+IF(AND(ISNUMBER(OFFSET('Sanitation Data'!$G$6,0,10*ROW('Sanitation Data'!G59))),'Data Summary'!DA65="Yes"),OFFSET('Sanitation Data'!$G$6,0,10*ROW('Sanitation Data'!G59)),NA())</f>
        <v>#N/A</v>
      </c>
      <c r="AM65" s="501" t="e">
        <f ca="1">+IF(AND(ISNUMBER(OFFSET('Sanitation Data'!$G$10,0,10*ROW('Sanitation Data'!G59))),'Data Summary'!DB65="Yes"),OFFSET('Sanitation Data'!$G$10,0,10*ROW('Sanitation Data'!G59)),NA())</f>
        <v>#N/A</v>
      </c>
      <c r="AN65" s="501" t="e">
        <f ca="1">+IF(AND(ISNUMBER(OFFSET('Sanitation Data'!$G$11,0,10*ROW('Sanitation Data'!G59))),'Data Summary'!DC65="Yes"),OFFSET('Sanitation Data'!$G$11,0,10*ROW('Sanitation Data'!G59)),NA())</f>
        <v>#N/A</v>
      </c>
      <c r="AO65" s="501" t="e">
        <f ca="1">+IF(AND(ISNUMBER(OFFSET('Sanitation Data'!$G$12,0,10*ROW('Sanitation Data'!G59))),'Data Summary'!DD65="Yes"),OFFSET('Sanitation Data'!$G$12,0,10*ROW('Sanitation Data'!G59)),NA())</f>
        <v>#N/A</v>
      </c>
      <c r="AP65" s="501" t="e">
        <f ca="1">+IF(AND(ISNUMBER(OFFSET('Sanitation Data'!$H$4,0,10*ROW('Sanitation Data'!H59))),'Data Summary'!DE65="Yes"),100-OFFSET('Sanitation Data'!$H$4,0,10*ROW('Sanitation Data'!H59)),NA())</f>
        <v>#N/A</v>
      </c>
      <c r="AQ65" s="501" t="e">
        <f ca="1">+IF(AND(ISNUMBER(OFFSET('Sanitation Data'!$H$6,0,10*ROW('Sanitation Data'!H59))),'Data Summary'!DF65="Yes"),OFFSET('Sanitation Data'!$H$6,0,10*ROW('Sanitation Data'!H59)),NA())</f>
        <v>#N/A</v>
      </c>
      <c r="AR65" s="501" t="e">
        <f ca="1">+IF(AND(ISNUMBER(OFFSET('Sanitation Data'!$H$10,0,10*ROW('Sanitation Data'!H59))),'Data Summary'!DG65="Yes"),OFFSET('Sanitation Data'!$H$10,0,10*ROW('Sanitation Data'!H59)),NA())</f>
        <v>#N/A</v>
      </c>
      <c r="AS65" s="501" t="e">
        <f ca="1">+IF(AND(ISNUMBER(OFFSET('Sanitation Data'!$H$11,0,10*ROW('Sanitation Data'!H59))),'Data Summary'!DH65="Yes"),OFFSET('Sanitation Data'!$H$11,0,10*ROW('Sanitation Data'!H59)),NA())</f>
        <v>#N/A</v>
      </c>
      <c r="AT65" s="501" t="e">
        <f ca="1">+IF(AND(ISNUMBER(OFFSET('Sanitation Data'!$H$12,0,10*ROW('Sanitation Data'!H59))),'Data Summary'!DI65="Yes"),OFFSET('Sanitation Data'!$H$12,0,10*ROW('Sanitation Data'!H59)),NA())</f>
        <v>#N/A</v>
      </c>
      <c r="AU65" s="501" t="e">
        <f ca="1">+IF(AND(ISNUMBER(OFFSET('Sanitation Data'!$I$4,0,10*ROW('Sanitation Data'!I59))),'Data Summary'!DJ65="Yes"),100-OFFSET('Sanitation Data'!$I$4,0,10*ROW('Sanitation Data'!I59)),NA())</f>
        <v>#N/A</v>
      </c>
      <c r="AV65" s="501" t="e">
        <f ca="1">+IF(AND(ISNUMBER(OFFSET('Sanitation Data'!$I$6,0,10*ROW('Sanitation Data'!I59))),'Data Summary'!DK65="Yes"),OFFSET('Sanitation Data'!$I$6,0,10*ROW('Sanitation Data'!I59)),NA())</f>
        <v>#N/A</v>
      </c>
      <c r="AW65" s="501" t="e">
        <f ca="1">+IF(AND(ISNUMBER(OFFSET('Sanitation Data'!$I$10,0,10*ROW('Sanitation Data'!I59))),'Data Summary'!DL65="Yes"),OFFSET('Sanitation Data'!$I$10,0,10*ROW('Sanitation Data'!I59)),NA())</f>
        <v>#N/A</v>
      </c>
      <c r="AX65" s="501" t="e">
        <f ca="1">+IF(AND(ISNUMBER(OFFSET('Sanitation Data'!$I$11,0,10*ROW('Sanitation Data'!I59))),'Data Summary'!DM65="Yes"),OFFSET('Sanitation Data'!$I$11,0,10*ROW('Sanitation Data'!I59)),NA())</f>
        <v>#N/A</v>
      </c>
      <c r="AY65" s="501" t="e">
        <f ca="1">+IF(AND(ISNUMBER(OFFSET('Sanitation Data'!$I$12,0,10*ROW('Sanitation Data'!I59))),'Data Summary'!DN65="Yes"),OFFSET('Sanitation Data'!$I$12,0,10*ROW('Sanitation Data'!I59)),NA())</f>
        <v>#N/A</v>
      </c>
      <c r="AZ65" s="502" t="e">
        <f ca="1">+IF(AND(ISNUMBER(OFFSET('Hygiene Data'!$D$5,0,10*ROW('Hygiene Data'!D59))),'Data Summary'!DO65="Yes"),OFFSET('Hygiene Data'!$D$5,0,10*ROW('Hygiene Data'!D59)),NA())</f>
        <v>#N/A</v>
      </c>
      <c r="BA65" s="502" t="e">
        <f ca="1">+IF(AND(ISNUMBER(OFFSET('Hygiene Data'!$D$7,0,10*ROW('Hygiene Data'!D59))),'Data Summary'!DP65="Yes"),OFFSET('Hygiene Data'!$D$7,0,10*ROW('Hygiene Data'!D59)),NA())</f>
        <v>#N/A</v>
      </c>
      <c r="BB65" s="502" t="e">
        <f ca="1">+IF(AND(ISNUMBER(OFFSET('Hygiene Data'!$D$9,0,10*ROW('Hygiene Data'!D59))),'Data Summary'!DQ65="Yes"),OFFSET('Hygiene Data'!$D$9,0,10*ROW('Hygiene Data'!D59)),NA())</f>
        <v>#N/A</v>
      </c>
      <c r="BC65" s="502" t="e">
        <f ca="1">+IF(AND(ISNUMBER(OFFSET('Hygiene Data'!$E$5,0,10*ROW('Hygiene Data'!E59))),'Data Summary'!DR65="Yes"),OFFSET('Hygiene Data'!$E$5,0,10*ROW('Hygiene Data'!E59)),NA())</f>
        <v>#N/A</v>
      </c>
      <c r="BD65" s="502" t="e">
        <f ca="1">+IF(AND(ISNUMBER(OFFSET('Hygiene Data'!$E$7,0,10*ROW('Hygiene Data'!E59))),'Data Summary'!DS65="Yes"),OFFSET('Hygiene Data'!$E$7,0,10*ROW('Hygiene Data'!E59)),NA())</f>
        <v>#N/A</v>
      </c>
      <c r="BE65" s="502" t="e">
        <f ca="1">+IF(AND(ISNUMBER(OFFSET('Hygiene Data'!$E$9,0,10*ROW('Hygiene Data'!E59))),'Data Summary'!DT65="Yes"),OFFSET('Hygiene Data'!$E$9,0,10*ROW('Hygiene Data'!E59)),NA())</f>
        <v>#N/A</v>
      </c>
      <c r="BF65" s="502" t="e">
        <f ca="1">+IF(AND(ISNUMBER(OFFSET('Hygiene Data'!$F$5,0,10*ROW('Hygiene Data'!F59))),'Data Summary'!DU65="Yes"),OFFSET('Hygiene Data'!$F$5,0,10*ROW('Hygiene Data'!F59)),NA())</f>
        <v>#N/A</v>
      </c>
      <c r="BG65" s="502" t="e">
        <f ca="1">+IF(AND(ISNUMBER(OFFSET('Hygiene Data'!$F$7,0,10*ROW('Hygiene Data'!F59))),'Data Summary'!DV65="Yes"),OFFSET('Hygiene Data'!$F$7,0,10*ROW('Hygiene Data'!F59)),NA())</f>
        <v>#N/A</v>
      </c>
      <c r="BH65" s="502" t="e">
        <f ca="1">+IF(AND(ISNUMBER(OFFSET('Hygiene Data'!$F$9,0,10*ROW('Hygiene Data'!F59))),'Data Summary'!DW65="Yes"),OFFSET('Hygiene Data'!$F$9,0,10*ROW('Hygiene Data'!F59)),NA())</f>
        <v>#N/A</v>
      </c>
      <c r="BI65" s="502" t="e">
        <f ca="1">+IF(AND(ISNUMBER(OFFSET('Hygiene Data'!$G$5,0,10*ROW('Hygiene Data'!G59))),'Data Summary'!DX65="Yes"),OFFSET('Hygiene Data'!$G$5,0,10*ROW('Hygiene Data'!G59)),NA())</f>
        <v>#N/A</v>
      </c>
      <c r="BJ65" s="502" t="e">
        <f ca="1">+IF(AND(ISNUMBER(OFFSET('Hygiene Data'!$G$7,0,10*ROW('Hygiene Data'!G59))),'Data Summary'!DY65="Yes"),OFFSET('Hygiene Data'!$G$7,0,10*ROW('Hygiene Data'!G59)),NA())</f>
        <v>#N/A</v>
      </c>
      <c r="BK65" s="502" t="e">
        <f ca="1">+IF(AND(ISNUMBER(OFFSET('Hygiene Data'!$G$9,0,10*ROW('Hygiene Data'!G59))),'Data Summary'!DZ65="Yes"),OFFSET('Hygiene Data'!$G$9,0,10*ROW('Hygiene Data'!G59)),NA())</f>
        <v>#N/A</v>
      </c>
      <c r="BL65" s="502" t="e">
        <f ca="1">+IF(AND(ISNUMBER(OFFSET('Hygiene Data'!$H$5,0,10*ROW('Hygiene Data'!H59))),'Data Summary'!EA65="Yes"),OFFSET('Hygiene Data'!$H$5,0,10*ROW('Hygiene Data'!H59)),NA())</f>
        <v>#N/A</v>
      </c>
      <c r="BM65" s="502" t="e">
        <f ca="1">+IF(AND(ISNUMBER(OFFSET('Hygiene Data'!$H$7,0,10*ROW('Hygiene Data'!H59))),'Data Summary'!EB65="Yes"),OFFSET('Hygiene Data'!$H$7,0,10*ROW('Hygiene Data'!H59)),NA())</f>
        <v>#N/A</v>
      </c>
      <c r="BN65" s="502" t="e">
        <f ca="1">+IF(AND(ISNUMBER(OFFSET('Hygiene Data'!$H$9,0,10*ROW('Hygiene Data'!H59))),'Data Summary'!EC65="Yes"),OFFSET('Hygiene Data'!$H$9,0,10*ROW('Hygiene Data'!H59)),NA())</f>
        <v>#N/A</v>
      </c>
      <c r="BO65" s="502" t="e">
        <f ca="1">+IF(AND(ISNUMBER(OFFSET('Hygiene Data'!$I$5,0,10*ROW('Hygiene Data'!I59))),'Data Summary'!ED65="Yes"),OFFSET('Hygiene Data'!$I$5,0,10*ROW('Hygiene Data'!I59)),NA())</f>
        <v>#N/A</v>
      </c>
      <c r="BP65" s="502" t="e">
        <f ca="1">+IF(AND(ISNUMBER(OFFSET('Hygiene Data'!$I$7,0,10*ROW('Hygiene Data'!I59))),'Data Summary'!EE65="Yes"),OFFSET('Hygiene Data'!$I$7,0,10*ROW('Hygiene Data'!I59)),NA())</f>
        <v>#N/A</v>
      </c>
      <c r="BQ65" s="502" t="e">
        <f ca="1">+IF(AND(ISNUMBER(OFFSET('Hygiene Data'!$I$9,0,10*ROW('Hygiene Data'!I59))),'Data Summary'!EF65="Yes"),OFFSET('Hygiene Data'!$I$9,0,10*ROW('Hygiene Data'!I59)),NA())</f>
        <v>#N/A</v>
      </c>
    </row>
    <row r="66" spans="1:69" x14ac:dyDescent="0.25">
      <c r="A66" s="498" t="e">
        <f ca="1">+RIGHT('Data Summary'!A66,LEN('Data Summary'!A66)-9)</f>
        <v>#VALUE!</v>
      </c>
      <c r="B66" s="472" t="str">
        <f ca="1">+IF(ISTEXT('Data Summary'!B66),'Data Summary'!B66,"")</f>
        <v/>
      </c>
      <c r="C66" s="499" t="e">
        <f ca="1">+VALUE('Data Summary'!C66)</f>
        <v>#VALUE!</v>
      </c>
      <c r="D66" s="500" t="e">
        <f ca="1">+IF(AND(ISNUMBER(OFFSET('Water Data'!$D$4,0,10*ROW('Water Data'!D60))),'Data Summary'!BS66="Yes"),100-OFFSET('Water Data'!$D$4,0,10*ROW('Water Data'!D60)),NA())</f>
        <v>#N/A</v>
      </c>
      <c r="E66" s="500" t="e">
        <f ca="1">+IF(AND(ISNUMBER(OFFSET('Water Data'!$D$6,0,10*ROW('Water Data'!D60))),'Data Summary'!BT66="Yes"),OFFSET('Water Data'!$D$6,0,10*ROW('Water Data'!D60)),NA())</f>
        <v>#N/A</v>
      </c>
      <c r="F66" s="500" t="e">
        <f ca="1">+IF(AND(ISNUMBER(OFFSET('Water Data'!$D$9,0,10*ROW('Water Data'!D60))),'Data Summary'!BU66="Yes"),OFFSET('Water Data'!$D$9,0,10*ROW('Water Data'!D60)),NA())</f>
        <v>#N/A</v>
      </c>
      <c r="G66" s="500" t="e">
        <f ca="1">+IF(AND(ISNUMBER(OFFSET('Water Data'!$E$4,0,10*ROW('Water Data'!E60))),'Data Summary'!BV66="Yes"),100-OFFSET('Water Data'!$E$4,0,10*ROW('Water Data'!E60)),NA())</f>
        <v>#N/A</v>
      </c>
      <c r="H66" s="500" t="e">
        <f ca="1">+IF(AND(ISNUMBER(OFFSET('Water Data'!$E$6,0,10*ROW('Water Data'!E60))),'Data Summary'!BW66="Yes"),OFFSET('Water Data'!$E$6,0,10*ROW('Water Data'!E60)),NA())</f>
        <v>#N/A</v>
      </c>
      <c r="I66" s="500" t="e">
        <f ca="1">+IF(AND(ISNUMBER(OFFSET('Water Data'!$E$9,0,10*ROW('Water Data'!E60))),'Data Summary'!BX66="Yes"),OFFSET('Water Data'!$E$9,0,10*ROW('Water Data'!E60)),NA())</f>
        <v>#N/A</v>
      </c>
      <c r="J66" s="500" t="e">
        <f ca="1">+IF(AND(ISNUMBER(OFFSET('Water Data'!$F$4,0,10*ROW('Water Data'!F60))),'Data Summary'!BY66="Yes"),100-OFFSET('Water Data'!$F$4,0,10*ROW('Water Data'!F60)),NA())</f>
        <v>#N/A</v>
      </c>
      <c r="K66" s="500" t="e">
        <f ca="1">+IF(AND(ISNUMBER(OFFSET('Water Data'!$F$6,0,10*ROW('Water Data'!F60))),'Data Summary'!BZ66="Yes"),OFFSET('Water Data'!$F$6,0,10*ROW('Water Data'!F60)),NA())</f>
        <v>#N/A</v>
      </c>
      <c r="L66" s="500" t="e">
        <f ca="1">+IF(AND(ISNUMBER(OFFSET('Water Data'!$F$9,0,10*ROW('Water Data'!F60))),'Data Summary'!CA66="Yes"),OFFSET('Water Data'!$F$9,0,10*ROW('Water Data'!F60)),NA())</f>
        <v>#N/A</v>
      </c>
      <c r="M66" s="500" t="e">
        <f ca="1">+IF(AND(ISNUMBER(OFFSET('Water Data'!$G$4,0,10*ROW('Water Data'!G60))),'Data Summary'!CB66="Yes"),100-OFFSET('Water Data'!$G$4,0,10*ROW('Water Data'!G60)),NA())</f>
        <v>#N/A</v>
      </c>
      <c r="N66" s="500" t="e">
        <f ca="1">+IF(AND(ISNUMBER(OFFSET('Water Data'!$G$6,0,10*ROW('Water Data'!G60))),'Data Summary'!CC66="Yes"),OFFSET('Water Data'!$G$6,0,10*ROW('Water Data'!G60)),NA())</f>
        <v>#N/A</v>
      </c>
      <c r="O66" s="500" t="e">
        <f ca="1">+IF(AND(ISNUMBER(OFFSET('Water Data'!$G$9,0,10*ROW('Water Data'!G60))),'Data Summary'!CD66="Yes"),OFFSET('Water Data'!$G$9,0,10*ROW('Water Data'!G60)),NA())</f>
        <v>#N/A</v>
      </c>
      <c r="P66" s="500" t="e">
        <f ca="1">+IF(AND(ISNUMBER(OFFSET('Water Data'!$H$4,0,10*ROW('Water Data'!H60))),'Data Summary'!CE66="Yes"),100-OFFSET('Water Data'!$H$4,0,10*ROW('Water Data'!H60)),NA())</f>
        <v>#N/A</v>
      </c>
      <c r="Q66" s="500" t="e">
        <f ca="1">+IF(AND(ISNUMBER(OFFSET('Water Data'!$H$6,0,10*ROW('Water Data'!H60))),'Data Summary'!CF66="Yes"),OFFSET('Water Data'!$H$6,0,10*ROW('Water Data'!H60)),NA())</f>
        <v>#N/A</v>
      </c>
      <c r="R66" s="500" t="e">
        <f ca="1">+IF(AND(ISNUMBER(OFFSET('Water Data'!$H$9,0,10*ROW('Water Data'!H60))),'Data Summary'!CG66="Yes"),OFFSET('Water Data'!$H$9,0,10*ROW('Water Data'!H60)),NA())</f>
        <v>#N/A</v>
      </c>
      <c r="S66" s="500" t="e">
        <f ca="1">+IF(AND(ISNUMBER(OFFSET('Water Data'!$I$4,0,10*ROW('Water Data'!I60))),'Data Summary'!CH66="Yes"),100-OFFSET('Water Data'!$I$4,0,10*ROW('Water Data'!I60)),NA())</f>
        <v>#N/A</v>
      </c>
      <c r="T66" s="500" t="e">
        <f ca="1">+IF(AND(ISNUMBER(OFFSET('Water Data'!$I$6,0,10*ROW('Water Data'!I60))),'Data Summary'!CI66="Yes"),OFFSET('Water Data'!$I$6,0,10*ROW('Water Data'!I60)),NA())</f>
        <v>#N/A</v>
      </c>
      <c r="U66" s="500" t="e">
        <f ca="1">+IF(AND(ISNUMBER(OFFSET('Water Data'!$I$9,0,10*ROW('Water Data'!I60))),'Data Summary'!CJ66="Yes"),OFFSET('Water Data'!$I$9,0,10*ROW('Water Data'!I60)),NA())</f>
        <v>#N/A</v>
      </c>
      <c r="V66" s="501" t="e">
        <f ca="1">+IF(AND(ISNUMBER(OFFSET('Sanitation Data'!$D$4,0,10*ROW('Sanitation Data'!D60))),'Data Summary'!CK66="Yes"),100-OFFSET('Sanitation Data'!$D$4,0,10*ROW('Sanitation Data'!D60)),NA())</f>
        <v>#N/A</v>
      </c>
      <c r="W66" s="501" t="e">
        <f ca="1">+IF(AND(ISNUMBER(OFFSET('Sanitation Data'!$D$6,0,10*ROW('Sanitation Data'!D60))),'Data Summary'!CL66="Yes"),OFFSET('Sanitation Data'!$D$6,0,10*ROW('Sanitation Data'!D60)),NA())</f>
        <v>#N/A</v>
      </c>
      <c r="X66" s="501" t="e">
        <f ca="1">+IF(AND(ISNUMBER(OFFSET('Sanitation Data'!$D$10,0,10*ROW('Sanitation Data'!D60))),'Data Summary'!CM66="Yes"),OFFSET('Sanitation Data'!$D$10,0,10*ROW('Sanitation Data'!D60)),NA())</f>
        <v>#N/A</v>
      </c>
      <c r="Y66" s="501" t="e">
        <f ca="1">+IF(AND(ISNUMBER(OFFSET('Sanitation Data'!$D$11,0,10*ROW('Sanitation Data'!D60))),'Data Summary'!CN66="Yes"),OFFSET('Sanitation Data'!$D$11,0,10*ROW('Sanitation Data'!D60)),NA())</f>
        <v>#N/A</v>
      </c>
      <c r="Z66" s="501" t="e">
        <f ca="1">+IF(AND(ISNUMBER(OFFSET('Sanitation Data'!$D$12,0,10*ROW('Sanitation Data'!D60))),'Data Summary'!CO66="Yes"),OFFSET('Sanitation Data'!$D$12,0,10*ROW('Sanitation Data'!D60)),NA())</f>
        <v>#N/A</v>
      </c>
      <c r="AA66" s="501" t="e">
        <f ca="1">+IF(AND(ISNUMBER(OFFSET('Sanitation Data'!$E$4,0,10*ROW('Sanitation Data'!E60))),'Data Summary'!CP66="Yes"),100-OFFSET('Sanitation Data'!$E$4,0,10*ROW('Sanitation Data'!E60)),NA())</f>
        <v>#N/A</v>
      </c>
      <c r="AB66" s="501" t="e">
        <f ca="1">+IF(AND(ISNUMBER(OFFSET('Sanitation Data'!$E$6,0,10*ROW('Sanitation Data'!E60))),'Data Summary'!CQ66="Yes"),OFFSET('Sanitation Data'!$E$6,0,10*ROW('Sanitation Data'!E60)),NA())</f>
        <v>#N/A</v>
      </c>
      <c r="AC66" s="501" t="e">
        <f ca="1">+IF(AND(ISNUMBER(OFFSET('Sanitation Data'!$E$10,0,10*ROW('Sanitation Data'!E60))),'Data Summary'!CR66="Yes"),OFFSET('Sanitation Data'!$E$10,0,10*ROW('Sanitation Data'!E60)),NA())</f>
        <v>#N/A</v>
      </c>
      <c r="AD66" s="501" t="e">
        <f ca="1">+IF(AND(ISNUMBER(OFFSET('Sanitation Data'!$E$11,0,10*ROW('Sanitation Data'!E60))),'Data Summary'!CS66="Yes"),OFFSET('Sanitation Data'!$E$11,0,10*ROW('Sanitation Data'!E60)),NA())</f>
        <v>#N/A</v>
      </c>
      <c r="AE66" s="501" t="e">
        <f ca="1">+IF(AND(ISNUMBER(OFFSET('Sanitation Data'!$E$12,0,10*ROW('Sanitation Data'!E60))),'Data Summary'!CT66="Yes"),OFFSET('Sanitation Data'!$E$12,0,10*ROW('Sanitation Data'!E60)),NA())</f>
        <v>#N/A</v>
      </c>
      <c r="AF66" s="501" t="e">
        <f ca="1">+IF(AND(ISNUMBER(OFFSET('Sanitation Data'!$F$4,0,10*ROW('Sanitation Data'!F60))),'Data Summary'!CU66="Yes"),100-OFFSET('Sanitation Data'!$F$4,0,10*ROW('Sanitation Data'!F60)),NA())</f>
        <v>#N/A</v>
      </c>
      <c r="AG66" s="501" t="e">
        <f ca="1">+IF(AND(ISNUMBER(OFFSET('Sanitation Data'!$F$6,0,10*ROW('Sanitation Data'!F60))),'Data Summary'!CV66="Yes"),OFFSET('Sanitation Data'!$F$6,0,10*ROW('Sanitation Data'!F60)),NA())</f>
        <v>#N/A</v>
      </c>
      <c r="AH66" s="501" t="e">
        <f ca="1">+IF(AND(ISNUMBER(OFFSET('Sanitation Data'!$F$10,0,10*ROW('Sanitation Data'!F60))),'Data Summary'!CW66="Yes"),OFFSET('Sanitation Data'!$F$10,0,10*ROW('Sanitation Data'!F60)),NA())</f>
        <v>#N/A</v>
      </c>
      <c r="AI66" s="501" t="e">
        <f ca="1">+IF(AND(ISNUMBER(OFFSET('Sanitation Data'!$F$11,0,10*ROW('Sanitation Data'!F60))),'Data Summary'!CX66="Yes"),OFFSET('Sanitation Data'!$F$11,0,10*ROW('Sanitation Data'!F60)),NA())</f>
        <v>#N/A</v>
      </c>
      <c r="AJ66" s="501" t="e">
        <f ca="1">+IF(AND(ISNUMBER(OFFSET('Sanitation Data'!$F$12,0,10*ROW('Sanitation Data'!F60))),'Data Summary'!CY66="Yes"),OFFSET('Sanitation Data'!$F$12,0,10*ROW('Sanitation Data'!F60)),NA())</f>
        <v>#N/A</v>
      </c>
      <c r="AK66" s="501" t="e">
        <f ca="1">+IF(AND(ISNUMBER(OFFSET('Sanitation Data'!$G$4,0,10*ROW('Sanitation Data'!G60))),'Data Summary'!CZ66="Yes"),100-OFFSET('Sanitation Data'!$G$4,0,10*ROW('Sanitation Data'!G60)),NA())</f>
        <v>#N/A</v>
      </c>
      <c r="AL66" s="501" t="e">
        <f ca="1">+IF(AND(ISNUMBER(OFFSET('Sanitation Data'!$G$6,0,10*ROW('Sanitation Data'!G60))),'Data Summary'!DA66="Yes"),OFFSET('Sanitation Data'!$G$6,0,10*ROW('Sanitation Data'!G60)),NA())</f>
        <v>#N/A</v>
      </c>
      <c r="AM66" s="501" t="e">
        <f ca="1">+IF(AND(ISNUMBER(OFFSET('Sanitation Data'!$G$10,0,10*ROW('Sanitation Data'!G60))),'Data Summary'!DB66="Yes"),OFFSET('Sanitation Data'!$G$10,0,10*ROW('Sanitation Data'!G60)),NA())</f>
        <v>#N/A</v>
      </c>
      <c r="AN66" s="501" t="e">
        <f ca="1">+IF(AND(ISNUMBER(OFFSET('Sanitation Data'!$G$11,0,10*ROW('Sanitation Data'!G60))),'Data Summary'!DC66="Yes"),OFFSET('Sanitation Data'!$G$11,0,10*ROW('Sanitation Data'!G60)),NA())</f>
        <v>#N/A</v>
      </c>
      <c r="AO66" s="501" t="e">
        <f ca="1">+IF(AND(ISNUMBER(OFFSET('Sanitation Data'!$G$12,0,10*ROW('Sanitation Data'!G60))),'Data Summary'!DD66="Yes"),OFFSET('Sanitation Data'!$G$12,0,10*ROW('Sanitation Data'!G60)),NA())</f>
        <v>#N/A</v>
      </c>
      <c r="AP66" s="501" t="e">
        <f ca="1">+IF(AND(ISNUMBER(OFFSET('Sanitation Data'!$H$4,0,10*ROW('Sanitation Data'!H60))),'Data Summary'!DE66="Yes"),100-OFFSET('Sanitation Data'!$H$4,0,10*ROW('Sanitation Data'!H60)),NA())</f>
        <v>#N/A</v>
      </c>
      <c r="AQ66" s="501" t="e">
        <f ca="1">+IF(AND(ISNUMBER(OFFSET('Sanitation Data'!$H$6,0,10*ROW('Sanitation Data'!H60))),'Data Summary'!DF66="Yes"),OFFSET('Sanitation Data'!$H$6,0,10*ROW('Sanitation Data'!H60)),NA())</f>
        <v>#N/A</v>
      </c>
      <c r="AR66" s="501" t="e">
        <f ca="1">+IF(AND(ISNUMBER(OFFSET('Sanitation Data'!$H$10,0,10*ROW('Sanitation Data'!H60))),'Data Summary'!DG66="Yes"),OFFSET('Sanitation Data'!$H$10,0,10*ROW('Sanitation Data'!H60)),NA())</f>
        <v>#N/A</v>
      </c>
      <c r="AS66" s="501" t="e">
        <f ca="1">+IF(AND(ISNUMBER(OFFSET('Sanitation Data'!$H$11,0,10*ROW('Sanitation Data'!H60))),'Data Summary'!DH66="Yes"),OFFSET('Sanitation Data'!$H$11,0,10*ROW('Sanitation Data'!H60)),NA())</f>
        <v>#N/A</v>
      </c>
      <c r="AT66" s="501" t="e">
        <f ca="1">+IF(AND(ISNUMBER(OFFSET('Sanitation Data'!$H$12,0,10*ROW('Sanitation Data'!H60))),'Data Summary'!DI66="Yes"),OFFSET('Sanitation Data'!$H$12,0,10*ROW('Sanitation Data'!H60)),NA())</f>
        <v>#N/A</v>
      </c>
      <c r="AU66" s="501" t="e">
        <f ca="1">+IF(AND(ISNUMBER(OFFSET('Sanitation Data'!$I$4,0,10*ROW('Sanitation Data'!I60))),'Data Summary'!DJ66="Yes"),100-OFFSET('Sanitation Data'!$I$4,0,10*ROW('Sanitation Data'!I60)),NA())</f>
        <v>#N/A</v>
      </c>
      <c r="AV66" s="501" t="e">
        <f ca="1">+IF(AND(ISNUMBER(OFFSET('Sanitation Data'!$I$6,0,10*ROW('Sanitation Data'!I60))),'Data Summary'!DK66="Yes"),OFFSET('Sanitation Data'!$I$6,0,10*ROW('Sanitation Data'!I60)),NA())</f>
        <v>#N/A</v>
      </c>
      <c r="AW66" s="501" t="e">
        <f ca="1">+IF(AND(ISNUMBER(OFFSET('Sanitation Data'!$I$10,0,10*ROW('Sanitation Data'!I60))),'Data Summary'!DL66="Yes"),OFFSET('Sanitation Data'!$I$10,0,10*ROW('Sanitation Data'!I60)),NA())</f>
        <v>#N/A</v>
      </c>
      <c r="AX66" s="501" t="e">
        <f ca="1">+IF(AND(ISNUMBER(OFFSET('Sanitation Data'!$I$11,0,10*ROW('Sanitation Data'!I60))),'Data Summary'!DM66="Yes"),OFFSET('Sanitation Data'!$I$11,0,10*ROW('Sanitation Data'!I60)),NA())</f>
        <v>#N/A</v>
      </c>
      <c r="AY66" s="501" t="e">
        <f ca="1">+IF(AND(ISNUMBER(OFFSET('Sanitation Data'!$I$12,0,10*ROW('Sanitation Data'!I60))),'Data Summary'!DN66="Yes"),OFFSET('Sanitation Data'!$I$12,0,10*ROW('Sanitation Data'!I60)),NA())</f>
        <v>#N/A</v>
      </c>
      <c r="AZ66" s="502" t="e">
        <f ca="1">+IF(AND(ISNUMBER(OFFSET('Hygiene Data'!$D$5,0,10*ROW('Hygiene Data'!D60))),'Data Summary'!DO66="Yes"),OFFSET('Hygiene Data'!$D$5,0,10*ROW('Hygiene Data'!D60)),NA())</f>
        <v>#N/A</v>
      </c>
      <c r="BA66" s="502" t="e">
        <f ca="1">+IF(AND(ISNUMBER(OFFSET('Hygiene Data'!$D$7,0,10*ROW('Hygiene Data'!D60))),'Data Summary'!DP66="Yes"),OFFSET('Hygiene Data'!$D$7,0,10*ROW('Hygiene Data'!D60)),NA())</f>
        <v>#N/A</v>
      </c>
      <c r="BB66" s="502" t="e">
        <f ca="1">+IF(AND(ISNUMBER(OFFSET('Hygiene Data'!$D$9,0,10*ROW('Hygiene Data'!D60))),'Data Summary'!DQ66="Yes"),OFFSET('Hygiene Data'!$D$9,0,10*ROW('Hygiene Data'!D60)),NA())</f>
        <v>#N/A</v>
      </c>
      <c r="BC66" s="502" t="e">
        <f ca="1">+IF(AND(ISNUMBER(OFFSET('Hygiene Data'!$E$5,0,10*ROW('Hygiene Data'!E60))),'Data Summary'!DR66="Yes"),OFFSET('Hygiene Data'!$E$5,0,10*ROW('Hygiene Data'!E60)),NA())</f>
        <v>#N/A</v>
      </c>
      <c r="BD66" s="502" t="e">
        <f ca="1">+IF(AND(ISNUMBER(OFFSET('Hygiene Data'!$E$7,0,10*ROW('Hygiene Data'!E60))),'Data Summary'!DS66="Yes"),OFFSET('Hygiene Data'!$E$7,0,10*ROW('Hygiene Data'!E60)),NA())</f>
        <v>#N/A</v>
      </c>
      <c r="BE66" s="502" t="e">
        <f ca="1">+IF(AND(ISNUMBER(OFFSET('Hygiene Data'!$E$9,0,10*ROW('Hygiene Data'!E60))),'Data Summary'!DT66="Yes"),OFFSET('Hygiene Data'!$E$9,0,10*ROW('Hygiene Data'!E60)),NA())</f>
        <v>#N/A</v>
      </c>
      <c r="BF66" s="502" t="e">
        <f ca="1">+IF(AND(ISNUMBER(OFFSET('Hygiene Data'!$F$5,0,10*ROW('Hygiene Data'!F60))),'Data Summary'!DU66="Yes"),OFFSET('Hygiene Data'!$F$5,0,10*ROW('Hygiene Data'!F60)),NA())</f>
        <v>#N/A</v>
      </c>
      <c r="BG66" s="502" t="e">
        <f ca="1">+IF(AND(ISNUMBER(OFFSET('Hygiene Data'!$F$7,0,10*ROW('Hygiene Data'!F60))),'Data Summary'!DV66="Yes"),OFFSET('Hygiene Data'!$F$7,0,10*ROW('Hygiene Data'!F60)),NA())</f>
        <v>#N/A</v>
      </c>
      <c r="BH66" s="502" t="e">
        <f ca="1">+IF(AND(ISNUMBER(OFFSET('Hygiene Data'!$F$9,0,10*ROW('Hygiene Data'!F60))),'Data Summary'!DW66="Yes"),OFFSET('Hygiene Data'!$F$9,0,10*ROW('Hygiene Data'!F60)),NA())</f>
        <v>#N/A</v>
      </c>
      <c r="BI66" s="502" t="e">
        <f ca="1">+IF(AND(ISNUMBER(OFFSET('Hygiene Data'!$G$5,0,10*ROW('Hygiene Data'!G60))),'Data Summary'!DX66="Yes"),OFFSET('Hygiene Data'!$G$5,0,10*ROW('Hygiene Data'!G60)),NA())</f>
        <v>#N/A</v>
      </c>
      <c r="BJ66" s="502" t="e">
        <f ca="1">+IF(AND(ISNUMBER(OFFSET('Hygiene Data'!$G$7,0,10*ROW('Hygiene Data'!G60))),'Data Summary'!DY66="Yes"),OFFSET('Hygiene Data'!$G$7,0,10*ROW('Hygiene Data'!G60)),NA())</f>
        <v>#N/A</v>
      </c>
      <c r="BK66" s="502" t="e">
        <f ca="1">+IF(AND(ISNUMBER(OFFSET('Hygiene Data'!$G$9,0,10*ROW('Hygiene Data'!G60))),'Data Summary'!DZ66="Yes"),OFFSET('Hygiene Data'!$G$9,0,10*ROW('Hygiene Data'!G60)),NA())</f>
        <v>#N/A</v>
      </c>
      <c r="BL66" s="502" t="e">
        <f ca="1">+IF(AND(ISNUMBER(OFFSET('Hygiene Data'!$H$5,0,10*ROW('Hygiene Data'!H60))),'Data Summary'!EA66="Yes"),OFFSET('Hygiene Data'!$H$5,0,10*ROW('Hygiene Data'!H60)),NA())</f>
        <v>#N/A</v>
      </c>
      <c r="BM66" s="502" t="e">
        <f ca="1">+IF(AND(ISNUMBER(OFFSET('Hygiene Data'!$H$7,0,10*ROW('Hygiene Data'!H60))),'Data Summary'!EB66="Yes"),OFFSET('Hygiene Data'!$H$7,0,10*ROW('Hygiene Data'!H60)),NA())</f>
        <v>#N/A</v>
      </c>
      <c r="BN66" s="502" t="e">
        <f ca="1">+IF(AND(ISNUMBER(OFFSET('Hygiene Data'!$H$9,0,10*ROW('Hygiene Data'!H60))),'Data Summary'!EC66="Yes"),OFFSET('Hygiene Data'!$H$9,0,10*ROW('Hygiene Data'!H60)),NA())</f>
        <v>#N/A</v>
      </c>
      <c r="BO66" s="502" t="e">
        <f ca="1">+IF(AND(ISNUMBER(OFFSET('Hygiene Data'!$I$5,0,10*ROW('Hygiene Data'!I60))),'Data Summary'!ED66="Yes"),OFFSET('Hygiene Data'!$I$5,0,10*ROW('Hygiene Data'!I60)),NA())</f>
        <v>#N/A</v>
      </c>
      <c r="BP66" s="502" t="e">
        <f ca="1">+IF(AND(ISNUMBER(OFFSET('Hygiene Data'!$I$7,0,10*ROW('Hygiene Data'!I60))),'Data Summary'!EE66="Yes"),OFFSET('Hygiene Data'!$I$7,0,10*ROW('Hygiene Data'!I60)),NA())</f>
        <v>#N/A</v>
      </c>
      <c r="BQ66" s="502" t="e">
        <f ca="1">+IF(AND(ISNUMBER(OFFSET('Hygiene Data'!$I$9,0,10*ROW('Hygiene Data'!I60))),'Data Summary'!EF66="Yes"),OFFSET('Hygiene Data'!$I$9,0,10*ROW('Hygiene Data'!I60)),NA())</f>
        <v>#N/A</v>
      </c>
    </row>
    <row r="67" spans="1:69" x14ac:dyDescent="0.25">
      <c r="A67" s="498" t="e">
        <f ca="1">+RIGHT('Data Summary'!A67,LEN('Data Summary'!A67)-9)</f>
        <v>#VALUE!</v>
      </c>
      <c r="B67" s="472" t="str">
        <f ca="1">+IF(ISTEXT('Data Summary'!B67),'Data Summary'!B67,"")</f>
        <v/>
      </c>
      <c r="C67" s="499" t="e">
        <f ca="1">+VALUE('Data Summary'!C67)</f>
        <v>#VALUE!</v>
      </c>
      <c r="D67" s="500" t="e">
        <f ca="1">+IF(AND(ISNUMBER(OFFSET('Water Data'!$D$4,0,10*ROW('Water Data'!D61))),'Data Summary'!BS67="Yes"),100-OFFSET('Water Data'!$D$4,0,10*ROW('Water Data'!D61)),NA())</f>
        <v>#N/A</v>
      </c>
      <c r="E67" s="500" t="e">
        <f ca="1">+IF(AND(ISNUMBER(OFFSET('Water Data'!$D$6,0,10*ROW('Water Data'!D61))),'Data Summary'!BT67="Yes"),OFFSET('Water Data'!$D$6,0,10*ROW('Water Data'!D61)),NA())</f>
        <v>#N/A</v>
      </c>
      <c r="F67" s="500" t="e">
        <f ca="1">+IF(AND(ISNUMBER(OFFSET('Water Data'!$D$9,0,10*ROW('Water Data'!D61))),'Data Summary'!BU67="Yes"),OFFSET('Water Data'!$D$9,0,10*ROW('Water Data'!D61)),NA())</f>
        <v>#N/A</v>
      </c>
      <c r="G67" s="500" t="e">
        <f ca="1">+IF(AND(ISNUMBER(OFFSET('Water Data'!$E$4,0,10*ROW('Water Data'!E61))),'Data Summary'!BV67="Yes"),100-OFFSET('Water Data'!$E$4,0,10*ROW('Water Data'!E61)),NA())</f>
        <v>#N/A</v>
      </c>
      <c r="H67" s="500" t="e">
        <f ca="1">+IF(AND(ISNUMBER(OFFSET('Water Data'!$E$6,0,10*ROW('Water Data'!E61))),'Data Summary'!BW67="Yes"),OFFSET('Water Data'!$E$6,0,10*ROW('Water Data'!E61)),NA())</f>
        <v>#N/A</v>
      </c>
      <c r="I67" s="500" t="e">
        <f ca="1">+IF(AND(ISNUMBER(OFFSET('Water Data'!$E$9,0,10*ROW('Water Data'!E61))),'Data Summary'!BX67="Yes"),OFFSET('Water Data'!$E$9,0,10*ROW('Water Data'!E61)),NA())</f>
        <v>#N/A</v>
      </c>
      <c r="J67" s="500" t="e">
        <f ca="1">+IF(AND(ISNUMBER(OFFSET('Water Data'!$F$4,0,10*ROW('Water Data'!F61))),'Data Summary'!BY67="Yes"),100-OFFSET('Water Data'!$F$4,0,10*ROW('Water Data'!F61)),NA())</f>
        <v>#N/A</v>
      </c>
      <c r="K67" s="500" t="e">
        <f ca="1">+IF(AND(ISNUMBER(OFFSET('Water Data'!$F$6,0,10*ROW('Water Data'!F61))),'Data Summary'!BZ67="Yes"),OFFSET('Water Data'!$F$6,0,10*ROW('Water Data'!F61)),NA())</f>
        <v>#N/A</v>
      </c>
      <c r="L67" s="500" t="e">
        <f ca="1">+IF(AND(ISNUMBER(OFFSET('Water Data'!$F$9,0,10*ROW('Water Data'!F61))),'Data Summary'!CA67="Yes"),OFFSET('Water Data'!$F$9,0,10*ROW('Water Data'!F61)),NA())</f>
        <v>#N/A</v>
      </c>
      <c r="M67" s="500" t="e">
        <f ca="1">+IF(AND(ISNUMBER(OFFSET('Water Data'!$G$4,0,10*ROW('Water Data'!G61))),'Data Summary'!CB67="Yes"),100-OFFSET('Water Data'!$G$4,0,10*ROW('Water Data'!G61)),NA())</f>
        <v>#N/A</v>
      </c>
      <c r="N67" s="500" t="e">
        <f ca="1">+IF(AND(ISNUMBER(OFFSET('Water Data'!$G$6,0,10*ROW('Water Data'!G61))),'Data Summary'!CC67="Yes"),OFFSET('Water Data'!$G$6,0,10*ROW('Water Data'!G61)),NA())</f>
        <v>#N/A</v>
      </c>
      <c r="O67" s="500" t="e">
        <f ca="1">+IF(AND(ISNUMBER(OFFSET('Water Data'!$G$9,0,10*ROW('Water Data'!G61))),'Data Summary'!CD67="Yes"),OFFSET('Water Data'!$G$9,0,10*ROW('Water Data'!G61)),NA())</f>
        <v>#N/A</v>
      </c>
      <c r="P67" s="500" t="e">
        <f ca="1">+IF(AND(ISNUMBER(OFFSET('Water Data'!$H$4,0,10*ROW('Water Data'!H61))),'Data Summary'!CE67="Yes"),100-OFFSET('Water Data'!$H$4,0,10*ROW('Water Data'!H61)),NA())</f>
        <v>#N/A</v>
      </c>
      <c r="Q67" s="500" t="e">
        <f ca="1">+IF(AND(ISNUMBER(OFFSET('Water Data'!$H$6,0,10*ROW('Water Data'!H61))),'Data Summary'!CF67="Yes"),OFFSET('Water Data'!$H$6,0,10*ROW('Water Data'!H61)),NA())</f>
        <v>#N/A</v>
      </c>
      <c r="R67" s="500" t="e">
        <f ca="1">+IF(AND(ISNUMBER(OFFSET('Water Data'!$H$9,0,10*ROW('Water Data'!H61))),'Data Summary'!CG67="Yes"),OFFSET('Water Data'!$H$9,0,10*ROW('Water Data'!H61)),NA())</f>
        <v>#N/A</v>
      </c>
      <c r="S67" s="500" t="e">
        <f ca="1">+IF(AND(ISNUMBER(OFFSET('Water Data'!$I$4,0,10*ROW('Water Data'!I61))),'Data Summary'!CH67="Yes"),100-OFFSET('Water Data'!$I$4,0,10*ROW('Water Data'!I61)),NA())</f>
        <v>#N/A</v>
      </c>
      <c r="T67" s="500" t="e">
        <f ca="1">+IF(AND(ISNUMBER(OFFSET('Water Data'!$I$6,0,10*ROW('Water Data'!I61))),'Data Summary'!CI67="Yes"),OFFSET('Water Data'!$I$6,0,10*ROW('Water Data'!I61)),NA())</f>
        <v>#N/A</v>
      </c>
      <c r="U67" s="500" t="e">
        <f ca="1">+IF(AND(ISNUMBER(OFFSET('Water Data'!$I$9,0,10*ROW('Water Data'!I61))),'Data Summary'!CJ67="Yes"),OFFSET('Water Data'!$I$9,0,10*ROW('Water Data'!I61)),NA())</f>
        <v>#N/A</v>
      </c>
      <c r="V67" s="501" t="e">
        <f ca="1">+IF(AND(ISNUMBER(OFFSET('Sanitation Data'!$D$4,0,10*ROW('Sanitation Data'!D61))),'Data Summary'!CK67="Yes"),100-OFFSET('Sanitation Data'!$D$4,0,10*ROW('Sanitation Data'!D61)),NA())</f>
        <v>#N/A</v>
      </c>
      <c r="W67" s="501" t="e">
        <f ca="1">+IF(AND(ISNUMBER(OFFSET('Sanitation Data'!$D$6,0,10*ROW('Sanitation Data'!D61))),'Data Summary'!CL67="Yes"),OFFSET('Sanitation Data'!$D$6,0,10*ROW('Sanitation Data'!D61)),NA())</f>
        <v>#N/A</v>
      </c>
      <c r="X67" s="501" t="e">
        <f ca="1">+IF(AND(ISNUMBER(OFFSET('Sanitation Data'!$D$10,0,10*ROW('Sanitation Data'!D61))),'Data Summary'!CM67="Yes"),OFFSET('Sanitation Data'!$D$10,0,10*ROW('Sanitation Data'!D61)),NA())</f>
        <v>#N/A</v>
      </c>
      <c r="Y67" s="501" t="e">
        <f ca="1">+IF(AND(ISNUMBER(OFFSET('Sanitation Data'!$D$11,0,10*ROW('Sanitation Data'!D61))),'Data Summary'!CN67="Yes"),OFFSET('Sanitation Data'!$D$11,0,10*ROW('Sanitation Data'!D61)),NA())</f>
        <v>#N/A</v>
      </c>
      <c r="Z67" s="501" t="e">
        <f ca="1">+IF(AND(ISNUMBER(OFFSET('Sanitation Data'!$D$12,0,10*ROW('Sanitation Data'!D61))),'Data Summary'!CO67="Yes"),OFFSET('Sanitation Data'!$D$12,0,10*ROW('Sanitation Data'!D61)),NA())</f>
        <v>#N/A</v>
      </c>
      <c r="AA67" s="501" t="e">
        <f ca="1">+IF(AND(ISNUMBER(OFFSET('Sanitation Data'!$E$4,0,10*ROW('Sanitation Data'!E61))),'Data Summary'!CP67="Yes"),100-OFFSET('Sanitation Data'!$E$4,0,10*ROW('Sanitation Data'!E61)),NA())</f>
        <v>#N/A</v>
      </c>
      <c r="AB67" s="501" t="e">
        <f ca="1">+IF(AND(ISNUMBER(OFFSET('Sanitation Data'!$E$6,0,10*ROW('Sanitation Data'!E61))),'Data Summary'!CQ67="Yes"),OFFSET('Sanitation Data'!$E$6,0,10*ROW('Sanitation Data'!E61)),NA())</f>
        <v>#N/A</v>
      </c>
      <c r="AC67" s="501" t="e">
        <f ca="1">+IF(AND(ISNUMBER(OFFSET('Sanitation Data'!$E$10,0,10*ROW('Sanitation Data'!E61))),'Data Summary'!CR67="Yes"),OFFSET('Sanitation Data'!$E$10,0,10*ROW('Sanitation Data'!E61)),NA())</f>
        <v>#N/A</v>
      </c>
      <c r="AD67" s="501" t="e">
        <f ca="1">+IF(AND(ISNUMBER(OFFSET('Sanitation Data'!$E$11,0,10*ROW('Sanitation Data'!E61))),'Data Summary'!CS67="Yes"),OFFSET('Sanitation Data'!$E$11,0,10*ROW('Sanitation Data'!E61)),NA())</f>
        <v>#N/A</v>
      </c>
      <c r="AE67" s="501" t="e">
        <f ca="1">+IF(AND(ISNUMBER(OFFSET('Sanitation Data'!$E$12,0,10*ROW('Sanitation Data'!E61))),'Data Summary'!CT67="Yes"),OFFSET('Sanitation Data'!$E$12,0,10*ROW('Sanitation Data'!E61)),NA())</f>
        <v>#N/A</v>
      </c>
      <c r="AF67" s="501" t="e">
        <f ca="1">+IF(AND(ISNUMBER(OFFSET('Sanitation Data'!$F$4,0,10*ROW('Sanitation Data'!F61))),'Data Summary'!CU67="Yes"),100-OFFSET('Sanitation Data'!$F$4,0,10*ROW('Sanitation Data'!F61)),NA())</f>
        <v>#N/A</v>
      </c>
      <c r="AG67" s="501" t="e">
        <f ca="1">+IF(AND(ISNUMBER(OFFSET('Sanitation Data'!$F$6,0,10*ROW('Sanitation Data'!F61))),'Data Summary'!CV67="Yes"),OFFSET('Sanitation Data'!$F$6,0,10*ROW('Sanitation Data'!F61)),NA())</f>
        <v>#N/A</v>
      </c>
      <c r="AH67" s="501" t="e">
        <f ca="1">+IF(AND(ISNUMBER(OFFSET('Sanitation Data'!$F$10,0,10*ROW('Sanitation Data'!F61))),'Data Summary'!CW67="Yes"),OFFSET('Sanitation Data'!$F$10,0,10*ROW('Sanitation Data'!F61)),NA())</f>
        <v>#N/A</v>
      </c>
      <c r="AI67" s="501" t="e">
        <f ca="1">+IF(AND(ISNUMBER(OFFSET('Sanitation Data'!$F$11,0,10*ROW('Sanitation Data'!F61))),'Data Summary'!CX67="Yes"),OFFSET('Sanitation Data'!$F$11,0,10*ROW('Sanitation Data'!F61)),NA())</f>
        <v>#N/A</v>
      </c>
      <c r="AJ67" s="501" t="e">
        <f ca="1">+IF(AND(ISNUMBER(OFFSET('Sanitation Data'!$F$12,0,10*ROW('Sanitation Data'!F61))),'Data Summary'!CY67="Yes"),OFFSET('Sanitation Data'!$F$12,0,10*ROW('Sanitation Data'!F61)),NA())</f>
        <v>#N/A</v>
      </c>
      <c r="AK67" s="501" t="e">
        <f ca="1">+IF(AND(ISNUMBER(OFFSET('Sanitation Data'!$G$4,0,10*ROW('Sanitation Data'!G61))),'Data Summary'!CZ67="Yes"),100-OFFSET('Sanitation Data'!$G$4,0,10*ROW('Sanitation Data'!G61)),NA())</f>
        <v>#N/A</v>
      </c>
      <c r="AL67" s="501" t="e">
        <f ca="1">+IF(AND(ISNUMBER(OFFSET('Sanitation Data'!$G$6,0,10*ROW('Sanitation Data'!G61))),'Data Summary'!DA67="Yes"),OFFSET('Sanitation Data'!$G$6,0,10*ROW('Sanitation Data'!G61)),NA())</f>
        <v>#N/A</v>
      </c>
      <c r="AM67" s="501" t="e">
        <f ca="1">+IF(AND(ISNUMBER(OFFSET('Sanitation Data'!$G$10,0,10*ROW('Sanitation Data'!G61))),'Data Summary'!DB67="Yes"),OFFSET('Sanitation Data'!$G$10,0,10*ROW('Sanitation Data'!G61)),NA())</f>
        <v>#N/A</v>
      </c>
      <c r="AN67" s="501" t="e">
        <f ca="1">+IF(AND(ISNUMBER(OFFSET('Sanitation Data'!$G$11,0,10*ROW('Sanitation Data'!G61))),'Data Summary'!DC67="Yes"),OFFSET('Sanitation Data'!$G$11,0,10*ROW('Sanitation Data'!G61)),NA())</f>
        <v>#N/A</v>
      </c>
      <c r="AO67" s="501" t="e">
        <f ca="1">+IF(AND(ISNUMBER(OFFSET('Sanitation Data'!$G$12,0,10*ROW('Sanitation Data'!G61))),'Data Summary'!DD67="Yes"),OFFSET('Sanitation Data'!$G$12,0,10*ROW('Sanitation Data'!G61)),NA())</f>
        <v>#N/A</v>
      </c>
      <c r="AP67" s="501" t="e">
        <f ca="1">+IF(AND(ISNUMBER(OFFSET('Sanitation Data'!$H$4,0,10*ROW('Sanitation Data'!H61))),'Data Summary'!DE67="Yes"),100-OFFSET('Sanitation Data'!$H$4,0,10*ROW('Sanitation Data'!H61)),NA())</f>
        <v>#N/A</v>
      </c>
      <c r="AQ67" s="501" t="e">
        <f ca="1">+IF(AND(ISNUMBER(OFFSET('Sanitation Data'!$H$6,0,10*ROW('Sanitation Data'!H61))),'Data Summary'!DF67="Yes"),OFFSET('Sanitation Data'!$H$6,0,10*ROW('Sanitation Data'!H61)),NA())</f>
        <v>#N/A</v>
      </c>
      <c r="AR67" s="501" t="e">
        <f ca="1">+IF(AND(ISNUMBER(OFFSET('Sanitation Data'!$H$10,0,10*ROW('Sanitation Data'!H61))),'Data Summary'!DG67="Yes"),OFFSET('Sanitation Data'!$H$10,0,10*ROW('Sanitation Data'!H61)),NA())</f>
        <v>#N/A</v>
      </c>
      <c r="AS67" s="501" t="e">
        <f ca="1">+IF(AND(ISNUMBER(OFFSET('Sanitation Data'!$H$11,0,10*ROW('Sanitation Data'!H61))),'Data Summary'!DH67="Yes"),OFFSET('Sanitation Data'!$H$11,0,10*ROW('Sanitation Data'!H61)),NA())</f>
        <v>#N/A</v>
      </c>
      <c r="AT67" s="501" t="e">
        <f ca="1">+IF(AND(ISNUMBER(OFFSET('Sanitation Data'!$H$12,0,10*ROW('Sanitation Data'!H61))),'Data Summary'!DI67="Yes"),OFFSET('Sanitation Data'!$H$12,0,10*ROW('Sanitation Data'!H61)),NA())</f>
        <v>#N/A</v>
      </c>
      <c r="AU67" s="501" t="e">
        <f ca="1">+IF(AND(ISNUMBER(OFFSET('Sanitation Data'!$I$4,0,10*ROW('Sanitation Data'!I61))),'Data Summary'!DJ67="Yes"),100-OFFSET('Sanitation Data'!$I$4,0,10*ROW('Sanitation Data'!I61)),NA())</f>
        <v>#N/A</v>
      </c>
      <c r="AV67" s="501" t="e">
        <f ca="1">+IF(AND(ISNUMBER(OFFSET('Sanitation Data'!$I$6,0,10*ROW('Sanitation Data'!I61))),'Data Summary'!DK67="Yes"),OFFSET('Sanitation Data'!$I$6,0,10*ROW('Sanitation Data'!I61)),NA())</f>
        <v>#N/A</v>
      </c>
      <c r="AW67" s="501" t="e">
        <f ca="1">+IF(AND(ISNUMBER(OFFSET('Sanitation Data'!$I$10,0,10*ROW('Sanitation Data'!I61))),'Data Summary'!DL67="Yes"),OFFSET('Sanitation Data'!$I$10,0,10*ROW('Sanitation Data'!I61)),NA())</f>
        <v>#N/A</v>
      </c>
      <c r="AX67" s="501" t="e">
        <f ca="1">+IF(AND(ISNUMBER(OFFSET('Sanitation Data'!$I$11,0,10*ROW('Sanitation Data'!I61))),'Data Summary'!DM67="Yes"),OFFSET('Sanitation Data'!$I$11,0,10*ROW('Sanitation Data'!I61)),NA())</f>
        <v>#N/A</v>
      </c>
      <c r="AY67" s="501" t="e">
        <f ca="1">+IF(AND(ISNUMBER(OFFSET('Sanitation Data'!$I$12,0,10*ROW('Sanitation Data'!I61))),'Data Summary'!DN67="Yes"),OFFSET('Sanitation Data'!$I$12,0,10*ROW('Sanitation Data'!I61)),NA())</f>
        <v>#N/A</v>
      </c>
      <c r="AZ67" s="502" t="e">
        <f ca="1">+IF(AND(ISNUMBER(OFFSET('Hygiene Data'!$D$5,0,10*ROW('Hygiene Data'!D61))),'Data Summary'!DO67="Yes"),OFFSET('Hygiene Data'!$D$5,0,10*ROW('Hygiene Data'!D61)),NA())</f>
        <v>#N/A</v>
      </c>
      <c r="BA67" s="502" t="e">
        <f ca="1">+IF(AND(ISNUMBER(OFFSET('Hygiene Data'!$D$7,0,10*ROW('Hygiene Data'!D61))),'Data Summary'!DP67="Yes"),OFFSET('Hygiene Data'!$D$7,0,10*ROW('Hygiene Data'!D61)),NA())</f>
        <v>#N/A</v>
      </c>
      <c r="BB67" s="502" t="e">
        <f ca="1">+IF(AND(ISNUMBER(OFFSET('Hygiene Data'!$D$9,0,10*ROW('Hygiene Data'!D61))),'Data Summary'!DQ67="Yes"),OFFSET('Hygiene Data'!$D$9,0,10*ROW('Hygiene Data'!D61)),NA())</f>
        <v>#N/A</v>
      </c>
      <c r="BC67" s="502" t="e">
        <f ca="1">+IF(AND(ISNUMBER(OFFSET('Hygiene Data'!$E$5,0,10*ROW('Hygiene Data'!E61))),'Data Summary'!DR67="Yes"),OFFSET('Hygiene Data'!$E$5,0,10*ROW('Hygiene Data'!E61)),NA())</f>
        <v>#N/A</v>
      </c>
      <c r="BD67" s="502" t="e">
        <f ca="1">+IF(AND(ISNUMBER(OFFSET('Hygiene Data'!$E$7,0,10*ROW('Hygiene Data'!E61))),'Data Summary'!DS67="Yes"),OFFSET('Hygiene Data'!$E$7,0,10*ROW('Hygiene Data'!E61)),NA())</f>
        <v>#N/A</v>
      </c>
      <c r="BE67" s="502" t="e">
        <f ca="1">+IF(AND(ISNUMBER(OFFSET('Hygiene Data'!$E$9,0,10*ROW('Hygiene Data'!E61))),'Data Summary'!DT67="Yes"),OFFSET('Hygiene Data'!$E$9,0,10*ROW('Hygiene Data'!E61)),NA())</f>
        <v>#N/A</v>
      </c>
      <c r="BF67" s="502" t="e">
        <f ca="1">+IF(AND(ISNUMBER(OFFSET('Hygiene Data'!$F$5,0,10*ROW('Hygiene Data'!F61))),'Data Summary'!DU67="Yes"),OFFSET('Hygiene Data'!$F$5,0,10*ROW('Hygiene Data'!F61)),NA())</f>
        <v>#N/A</v>
      </c>
      <c r="BG67" s="502" t="e">
        <f ca="1">+IF(AND(ISNUMBER(OFFSET('Hygiene Data'!$F$7,0,10*ROW('Hygiene Data'!F61))),'Data Summary'!DV67="Yes"),OFFSET('Hygiene Data'!$F$7,0,10*ROW('Hygiene Data'!F61)),NA())</f>
        <v>#N/A</v>
      </c>
      <c r="BH67" s="502" t="e">
        <f ca="1">+IF(AND(ISNUMBER(OFFSET('Hygiene Data'!$F$9,0,10*ROW('Hygiene Data'!F61))),'Data Summary'!DW67="Yes"),OFFSET('Hygiene Data'!$F$9,0,10*ROW('Hygiene Data'!F61)),NA())</f>
        <v>#N/A</v>
      </c>
      <c r="BI67" s="502" t="e">
        <f ca="1">+IF(AND(ISNUMBER(OFFSET('Hygiene Data'!$G$5,0,10*ROW('Hygiene Data'!G61))),'Data Summary'!DX67="Yes"),OFFSET('Hygiene Data'!$G$5,0,10*ROW('Hygiene Data'!G61)),NA())</f>
        <v>#N/A</v>
      </c>
      <c r="BJ67" s="502" t="e">
        <f ca="1">+IF(AND(ISNUMBER(OFFSET('Hygiene Data'!$G$7,0,10*ROW('Hygiene Data'!G61))),'Data Summary'!DY67="Yes"),OFFSET('Hygiene Data'!$G$7,0,10*ROW('Hygiene Data'!G61)),NA())</f>
        <v>#N/A</v>
      </c>
      <c r="BK67" s="502" t="e">
        <f ca="1">+IF(AND(ISNUMBER(OFFSET('Hygiene Data'!$G$9,0,10*ROW('Hygiene Data'!G61))),'Data Summary'!DZ67="Yes"),OFFSET('Hygiene Data'!$G$9,0,10*ROW('Hygiene Data'!G61)),NA())</f>
        <v>#N/A</v>
      </c>
      <c r="BL67" s="502" t="e">
        <f ca="1">+IF(AND(ISNUMBER(OFFSET('Hygiene Data'!$H$5,0,10*ROW('Hygiene Data'!H61))),'Data Summary'!EA67="Yes"),OFFSET('Hygiene Data'!$H$5,0,10*ROW('Hygiene Data'!H61)),NA())</f>
        <v>#N/A</v>
      </c>
      <c r="BM67" s="502" t="e">
        <f ca="1">+IF(AND(ISNUMBER(OFFSET('Hygiene Data'!$H$7,0,10*ROW('Hygiene Data'!H61))),'Data Summary'!EB67="Yes"),OFFSET('Hygiene Data'!$H$7,0,10*ROW('Hygiene Data'!H61)),NA())</f>
        <v>#N/A</v>
      </c>
      <c r="BN67" s="502" t="e">
        <f ca="1">+IF(AND(ISNUMBER(OFFSET('Hygiene Data'!$H$9,0,10*ROW('Hygiene Data'!H61))),'Data Summary'!EC67="Yes"),OFFSET('Hygiene Data'!$H$9,0,10*ROW('Hygiene Data'!H61)),NA())</f>
        <v>#N/A</v>
      </c>
      <c r="BO67" s="502" t="e">
        <f ca="1">+IF(AND(ISNUMBER(OFFSET('Hygiene Data'!$I$5,0,10*ROW('Hygiene Data'!I61))),'Data Summary'!ED67="Yes"),OFFSET('Hygiene Data'!$I$5,0,10*ROW('Hygiene Data'!I61)),NA())</f>
        <v>#N/A</v>
      </c>
      <c r="BP67" s="502" t="e">
        <f ca="1">+IF(AND(ISNUMBER(OFFSET('Hygiene Data'!$I$7,0,10*ROW('Hygiene Data'!I61))),'Data Summary'!EE67="Yes"),OFFSET('Hygiene Data'!$I$7,0,10*ROW('Hygiene Data'!I61)),NA())</f>
        <v>#N/A</v>
      </c>
      <c r="BQ67" s="502" t="e">
        <f ca="1">+IF(AND(ISNUMBER(OFFSET('Hygiene Data'!$I$9,0,10*ROW('Hygiene Data'!I61))),'Data Summary'!EF67="Yes"),OFFSET('Hygiene Data'!$I$9,0,10*ROW('Hygiene Data'!I61)),NA())</f>
        <v>#N/A</v>
      </c>
    </row>
    <row r="68" spans="1:69" x14ac:dyDescent="0.25">
      <c r="A68" s="498" t="e">
        <f ca="1">+RIGHT('Data Summary'!A68,LEN('Data Summary'!A68)-9)</f>
        <v>#VALUE!</v>
      </c>
      <c r="B68" s="472" t="str">
        <f ca="1">+IF(ISTEXT('Data Summary'!B68),'Data Summary'!B68,"")</f>
        <v/>
      </c>
      <c r="C68" s="499" t="e">
        <f ca="1">+VALUE('Data Summary'!C68)</f>
        <v>#VALUE!</v>
      </c>
      <c r="D68" s="500" t="e">
        <f ca="1">+IF(AND(ISNUMBER(OFFSET('Water Data'!$D$4,0,10*ROW('Water Data'!D62))),'Data Summary'!BS68="Yes"),100-OFFSET('Water Data'!$D$4,0,10*ROW('Water Data'!D62)),NA())</f>
        <v>#N/A</v>
      </c>
      <c r="E68" s="500" t="e">
        <f ca="1">+IF(AND(ISNUMBER(OFFSET('Water Data'!$D$6,0,10*ROW('Water Data'!D62))),'Data Summary'!BT68="Yes"),OFFSET('Water Data'!$D$6,0,10*ROW('Water Data'!D62)),NA())</f>
        <v>#N/A</v>
      </c>
      <c r="F68" s="500" t="e">
        <f ca="1">+IF(AND(ISNUMBER(OFFSET('Water Data'!$D$9,0,10*ROW('Water Data'!D62))),'Data Summary'!BU68="Yes"),OFFSET('Water Data'!$D$9,0,10*ROW('Water Data'!D62)),NA())</f>
        <v>#N/A</v>
      </c>
      <c r="G68" s="500" t="e">
        <f ca="1">+IF(AND(ISNUMBER(OFFSET('Water Data'!$E$4,0,10*ROW('Water Data'!E62))),'Data Summary'!BV68="Yes"),100-OFFSET('Water Data'!$E$4,0,10*ROW('Water Data'!E62)),NA())</f>
        <v>#N/A</v>
      </c>
      <c r="H68" s="500" t="e">
        <f ca="1">+IF(AND(ISNUMBER(OFFSET('Water Data'!$E$6,0,10*ROW('Water Data'!E62))),'Data Summary'!BW68="Yes"),OFFSET('Water Data'!$E$6,0,10*ROW('Water Data'!E62)),NA())</f>
        <v>#N/A</v>
      </c>
      <c r="I68" s="500" t="e">
        <f ca="1">+IF(AND(ISNUMBER(OFFSET('Water Data'!$E$9,0,10*ROW('Water Data'!E62))),'Data Summary'!BX68="Yes"),OFFSET('Water Data'!$E$9,0,10*ROW('Water Data'!E62)),NA())</f>
        <v>#N/A</v>
      </c>
      <c r="J68" s="500" t="e">
        <f ca="1">+IF(AND(ISNUMBER(OFFSET('Water Data'!$F$4,0,10*ROW('Water Data'!F62))),'Data Summary'!BY68="Yes"),100-OFFSET('Water Data'!$F$4,0,10*ROW('Water Data'!F62)),NA())</f>
        <v>#N/A</v>
      </c>
      <c r="K68" s="500" t="e">
        <f ca="1">+IF(AND(ISNUMBER(OFFSET('Water Data'!$F$6,0,10*ROW('Water Data'!F62))),'Data Summary'!BZ68="Yes"),OFFSET('Water Data'!$F$6,0,10*ROW('Water Data'!F62)),NA())</f>
        <v>#N/A</v>
      </c>
      <c r="L68" s="500" t="e">
        <f ca="1">+IF(AND(ISNUMBER(OFFSET('Water Data'!$F$9,0,10*ROW('Water Data'!F62))),'Data Summary'!CA68="Yes"),OFFSET('Water Data'!$F$9,0,10*ROW('Water Data'!F62)),NA())</f>
        <v>#N/A</v>
      </c>
      <c r="M68" s="500" t="e">
        <f ca="1">+IF(AND(ISNUMBER(OFFSET('Water Data'!$G$4,0,10*ROW('Water Data'!G62))),'Data Summary'!CB68="Yes"),100-OFFSET('Water Data'!$G$4,0,10*ROW('Water Data'!G62)),NA())</f>
        <v>#N/A</v>
      </c>
      <c r="N68" s="500" t="e">
        <f ca="1">+IF(AND(ISNUMBER(OFFSET('Water Data'!$G$6,0,10*ROW('Water Data'!G62))),'Data Summary'!CC68="Yes"),OFFSET('Water Data'!$G$6,0,10*ROW('Water Data'!G62)),NA())</f>
        <v>#N/A</v>
      </c>
      <c r="O68" s="500" t="e">
        <f ca="1">+IF(AND(ISNUMBER(OFFSET('Water Data'!$G$9,0,10*ROW('Water Data'!G62))),'Data Summary'!CD68="Yes"),OFFSET('Water Data'!$G$9,0,10*ROW('Water Data'!G62)),NA())</f>
        <v>#N/A</v>
      </c>
      <c r="P68" s="500" t="e">
        <f ca="1">+IF(AND(ISNUMBER(OFFSET('Water Data'!$H$4,0,10*ROW('Water Data'!H62))),'Data Summary'!CE68="Yes"),100-OFFSET('Water Data'!$H$4,0,10*ROW('Water Data'!H62)),NA())</f>
        <v>#N/A</v>
      </c>
      <c r="Q68" s="500" t="e">
        <f ca="1">+IF(AND(ISNUMBER(OFFSET('Water Data'!$H$6,0,10*ROW('Water Data'!H62))),'Data Summary'!CF68="Yes"),OFFSET('Water Data'!$H$6,0,10*ROW('Water Data'!H62)),NA())</f>
        <v>#N/A</v>
      </c>
      <c r="R68" s="500" t="e">
        <f ca="1">+IF(AND(ISNUMBER(OFFSET('Water Data'!$H$9,0,10*ROW('Water Data'!H62))),'Data Summary'!CG68="Yes"),OFFSET('Water Data'!$H$9,0,10*ROW('Water Data'!H62)),NA())</f>
        <v>#N/A</v>
      </c>
      <c r="S68" s="500" t="e">
        <f ca="1">+IF(AND(ISNUMBER(OFFSET('Water Data'!$I$4,0,10*ROW('Water Data'!I62))),'Data Summary'!CH68="Yes"),100-OFFSET('Water Data'!$I$4,0,10*ROW('Water Data'!I62)),NA())</f>
        <v>#N/A</v>
      </c>
      <c r="T68" s="500" t="e">
        <f ca="1">+IF(AND(ISNUMBER(OFFSET('Water Data'!$I$6,0,10*ROW('Water Data'!I62))),'Data Summary'!CI68="Yes"),OFFSET('Water Data'!$I$6,0,10*ROW('Water Data'!I62)),NA())</f>
        <v>#N/A</v>
      </c>
      <c r="U68" s="500" t="e">
        <f ca="1">+IF(AND(ISNUMBER(OFFSET('Water Data'!$I$9,0,10*ROW('Water Data'!I62))),'Data Summary'!CJ68="Yes"),OFFSET('Water Data'!$I$9,0,10*ROW('Water Data'!I62)),NA())</f>
        <v>#N/A</v>
      </c>
      <c r="V68" s="501" t="e">
        <f ca="1">+IF(AND(ISNUMBER(OFFSET('Sanitation Data'!$D$4,0,10*ROW('Sanitation Data'!D62))),'Data Summary'!CK68="Yes"),100-OFFSET('Sanitation Data'!$D$4,0,10*ROW('Sanitation Data'!D62)),NA())</f>
        <v>#N/A</v>
      </c>
      <c r="W68" s="501" t="e">
        <f ca="1">+IF(AND(ISNUMBER(OFFSET('Sanitation Data'!$D$6,0,10*ROW('Sanitation Data'!D62))),'Data Summary'!CL68="Yes"),OFFSET('Sanitation Data'!$D$6,0,10*ROW('Sanitation Data'!D62)),NA())</f>
        <v>#N/A</v>
      </c>
      <c r="X68" s="501" t="e">
        <f ca="1">+IF(AND(ISNUMBER(OFFSET('Sanitation Data'!$D$10,0,10*ROW('Sanitation Data'!D62))),'Data Summary'!CM68="Yes"),OFFSET('Sanitation Data'!$D$10,0,10*ROW('Sanitation Data'!D62)),NA())</f>
        <v>#N/A</v>
      </c>
      <c r="Y68" s="501" t="e">
        <f ca="1">+IF(AND(ISNUMBER(OFFSET('Sanitation Data'!$D$11,0,10*ROW('Sanitation Data'!D62))),'Data Summary'!CN68="Yes"),OFFSET('Sanitation Data'!$D$11,0,10*ROW('Sanitation Data'!D62)),NA())</f>
        <v>#N/A</v>
      </c>
      <c r="Z68" s="501" t="e">
        <f ca="1">+IF(AND(ISNUMBER(OFFSET('Sanitation Data'!$D$12,0,10*ROW('Sanitation Data'!D62))),'Data Summary'!CO68="Yes"),OFFSET('Sanitation Data'!$D$12,0,10*ROW('Sanitation Data'!D62)),NA())</f>
        <v>#N/A</v>
      </c>
      <c r="AA68" s="501" t="e">
        <f ca="1">+IF(AND(ISNUMBER(OFFSET('Sanitation Data'!$E$4,0,10*ROW('Sanitation Data'!E62))),'Data Summary'!CP68="Yes"),100-OFFSET('Sanitation Data'!$E$4,0,10*ROW('Sanitation Data'!E62)),NA())</f>
        <v>#N/A</v>
      </c>
      <c r="AB68" s="501" t="e">
        <f ca="1">+IF(AND(ISNUMBER(OFFSET('Sanitation Data'!$E$6,0,10*ROW('Sanitation Data'!E62))),'Data Summary'!CQ68="Yes"),OFFSET('Sanitation Data'!$E$6,0,10*ROW('Sanitation Data'!E62)),NA())</f>
        <v>#N/A</v>
      </c>
      <c r="AC68" s="501" t="e">
        <f ca="1">+IF(AND(ISNUMBER(OFFSET('Sanitation Data'!$E$10,0,10*ROW('Sanitation Data'!E62))),'Data Summary'!CR68="Yes"),OFFSET('Sanitation Data'!$E$10,0,10*ROW('Sanitation Data'!E62)),NA())</f>
        <v>#N/A</v>
      </c>
      <c r="AD68" s="501" t="e">
        <f ca="1">+IF(AND(ISNUMBER(OFFSET('Sanitation Data'!$E$11,0,10*ROW('Sanitation Data'!E62))),'Data Summary'!CS68="Yes"),OFFSET('Sanitation Data'!$E$11,0,10*ROW('Sanitation Data'!E62)),NA())</f>
        <v>#N/A</v>
      </c>
      <c r="AE68" s="501" t="e">
        <f ca="1">+IF(AND(ISNUMBER(OFFSET('Sanitation Data'!$E$12,0,10*ROW('Sanitation Data'!E62))),'Data Summary'!CT68="Yes"),OFFSET('Sanitation Data'!$E$12,0,10*ROW('Sanitation Data'!E62)),NA())</f>
        <v>#N/A</v>
      </c>
      <c r="AF68" s="501" t="e">
        <f ca="1">+IF(AND(ISNUMBER(OFFSET('Sanitation Data'!$F$4,0,10*ROW('Sanitation Data'!F62))),'Data Summary'!CU68="Yes"),100-OFFSET('Sanitation Data'!$F$4,0,10*ROW('Sanitation Data'!F62)),NA())</f>
        <v>#N/A</v>
      </c>
      <c r="AG68" s="501" t="e">
        <f ca="1">+IF(AND(ISNUMBER(OFFSET('Sanitation Data'!$F$6,0,10*ROW('Sanitation Data'!F62))),'Data Summary'!CV68="Yes"),OFFSET('Sanitation Data'!$F$6,0,10*ROW('Sanitation Data'!F62)),NA())</f>
        <v>#N/A</v>
      </c>
      <c r="AH68" s="501" t="e">
        <f ca="1">+IF(AND(ISNUMBER(OFFSET('Sanitation Data'!$F$10,0,10*ROW('Sanitation Data'!F62))),'Data Summary'!CW68="Yes"),OFFSET('Sanitation Data'!$F$10,0,10*ROW('Sanitation Data'!F62)),NA())</f>
        <v>#N/A</v>
      </c>
      <c r="AI68" s="501" t="e">
        <f ca="1">+IF(AND(ISNUMBER(OFFSET('Sanitation Data'!$F$11,0,10*ROW('Sanitation Data'!F62))),'Data Summary'!CX68="Yes"),OFFSET('Sanitation Data'!$F$11,0,10*ROW('Sanitation Data'!F62)),NA())</f>
        <v>#N/A</v>
      </c>
      <c r="AJ68" s="501" t="e">
        <f ca="1">+IF(AND(ISNUMBER(OFFSET('Sanitation Data'!$F$12,0,10*ROW('Sanitation Data'!F62))),'Data Summary'!CY68="Yes"),OFFSET('Sanitation Data'!$F$12,0,10*ROW('Sanitation Data'!F62)),NA())</f>
        <v>#N/A</v>
      </c>
      <c r="AK68" s="501" t="e">
        <f ca="1">+IF(AND(ISNUMBER(OFFSET('Sanitation Data'!$G$4,0,10*ROW('Sanitation Data'!G62))),'Data Summary'!CZ68="Yes"),100-OFFSET('Sanitation Data'!$G$4,0,10*ROW('Sanitation Data'!G62)),NA())</f>
        <v>#N/A</v>
      </c>
      <c r="AL68" s="501" t="e">
        <f ca="1">+IF(AND(ISNUMBER(OFFSET('Sanitation Data'!$G$6,0,10*ROW('Sanitation Data'!G62))),'Data Summary'!DA68="Yes"),OFFSET('Sanitation Data'!$G$6,0,10*ROW('Sanitation Data'!G62)),NA())</f>
        <v>#N/A</v>
      </c>
      <c r="AM68" s="501" t="e">
        <f ca="1">+IF(AND(ISNUMBER(OFFSET('Sanitation Data'!$G$10,0,10*ROW('Sanitation Data'!G62))),'Data Summary'!DB68="Yes"),OFFSET('Sanitation Data'!$G$10,0,10*ROW('Sanitation Data'!G62)),NA())</f>
        <v>#N/A</v>
      </c>
      <c r="AN68" s="501" t="e">
        <f ca="1">+IF(AND(ISNUMBER(OFFSET('Sanitation Data'!$G$11,0,10*ROW('Sanitation Data'!G62))),'Data Summary'!DC68="Yes"),OFFSET('Sanitation Data'!$G$11,0,10*ROW('Sanitation Data'!G62)),NA())</f>
        <v>#N/A</v>
      </c>
      <c r="AO68" s="501" t="e">
        <f ca="1">+IF(AND(ISNUMBER(OFFSET('Sanitation Data'!$G$12,0,10*ROW('Sanitation Data'!G62))),'Data Summary'!DD68="Yes"),OFFSET('Sanitation Data'!$G$12,0,10*ROW('Sanitation Data'!G62)),NA())</f>
        <v>#N/A</v>
      </c>
      <c r="AP68" s="501" t="e">
        <f ca="1">+IF(AND(ISNUMBER(OFFSET('Sanitation Data'!$H$4,0,10*ROW('Sanitation Data'!H62))),'Data Summary'!DE68="Yes"),100-OFFSET('Sanitation Data'!$H$4,0,10*ROW('Sanitation Data'!H62)),NA())</f>
        <v>#N/A</v>
      </c>
      <c r="AQ68" s="501" t="e">
        <f ca="1">+IF(AND(ISNUMBER(OFFSET('Sanitation Data'!$H$6,0,10*ROW('Sanitation Data'!H62))),'Data Summary'!DF68="Yes"),OFFSET('Sanitation Data'!$H$6,0,10*ROW('Sanitation Data'!H62)),NA())</f>
        <v>#N/A</v>
      </c>
      <c r="AR68" s="501" t="e">
        <f ca="1">+IF(AND(ISNUMBER(OFFSET('Sanitation Data'!$H$10,0,10*ROW('Sanitation Data'!H62))),'Data Summary'!DG68="Yes"),OFFSET('Sanitation Data'!$H$10,0,10*ROW('Sanitation Data'!H62)),NA())</f>
        <v>#N/A</v>
      </c>
      <c r="AS68" s="501" t="e">
        <f ca="1">+IF(AND(ISNUMBER(OFFSET('Sanitation Data'!$H$11,0,10*ROW('Sanitation Data'!H62))),'Data Summary'!DH68="Yes"),OFFSET('Sanitation Data'!$H$11,0,10*ROW('Sanitation Data'!H62)),NA())</f>
        <v>#N/A</v>
      </c>
      <c r="AT68" s="501" t="e">
        <f ca="1">+IF(AND(ISNUMBER(OFFSET('Sanitation Data'!$H$12,0,10*ROW('Sanitation Data'!H62))),'Data Summary'!DI68="Yes"),OFFSET('Sanitation Data'!$H$12,0,10*ROW('Sanitation Data'!H62)),NA())</f>
        <v>#N/A</v>
      </c>
      <c r="AU68" s="501" t="e">
        <f ca="1">+IF(AND(ISNUMBER(OFFSET('Sanitation Data'!$I$4,0,10*ROW('Sanitation Data'!I62))),'Data Summary'!DJ68="Yes"),100-OFFSET('Sanitation Data'!$I$4,0,10*ROW('Sanitation Data'!I62)),NA())</f>
        <v>#N/A</v>
      </c>
      <c r="AV68" s="501" t="e">
        <f ca="1">+IF(AND(ISNUMBER(OFFSET('Sanitation Data'!$I$6,0,10*ROW('Sanitation Data'!I62))),'Data Summary'!DK68="Yes"),OFFSET('Sanitation Data'!$I$6,0,10*ROW('Sanitation Data'!I62)),NA())</f>
        <v>#N/A</v>
      </c>
      <c r="AW68" s="501" t="e">
        <f ca="1">+IF(AND(ISNUMBER(OFFSET('Sanitation Data'!$I$10,0,10*ROW('Sanitation Data'!I62))),'Data Summary'!DL68="Yes"),OFFSET('Sanitation Data'!$I$10,0,10*ROW('Sanitation Data'!I62)),NA())</f>
        <v>#N/A</v>
      </c>
      <c r="AX68" s="501" t="e">
        <f ca="1">+IF(AND(ISNUMBER(OFFSET('Sanitation Data'!$I$11,0,10*ROW('Sanitation Data'!I62))),'Data Summary'!DM68="Yes"),OFFSET('Sanitation Data'!$I$11,0,10*ROW('Sanitation Data'!I62)),NA())</f>
        <v>#N/A</v>
      </c>
      <c r="AY68" s="501" t="e">
        <f ca="1">+IF(AND(ISNUMBER(OFFSET('Sanitation Data'!$I$12,0,10*ROW('Sanitation Data'!I62))),'Data Summary'!DN68="Yes"),OFFSET('Sanitation Data'!$I$12,0,10*ROW('Sanitation Data'!I62)),NA())</f>
        <v>#N/A</v>
      </c>
      <c r="AZ68" s="502" t="e">
        <f ca="1">+IF(AND(ISNUMBER(OFFSET('Hygiene Data'!$D$5,0,10*ROW('Hygiene Data'!D62))),'Data Summary'!DO68="Yes"),OFFSET('Hygiene Data'!$D$5,0,10*ROW('Hygiene Data'!D62)),NA())</f>
        <v>#N/A</v>
      </c>
      <c r="BA68" s="502" t="e">
        <f ca="1">+IF(AND(ISNUMBER(OFFSET('Hygiene Data'!$D$7,0,10*ROW('Hygiene Data'!D62))),'Data Summary'!DP68="Yes"),OFFSET('Hygiene Data'!$D$7,0,10*ROW('Hygiene Data'!D62)),NA())</f>
        <v>#N/A</v>
      </c>
      <c r="BB68" s="502" t="e">
        <f ca="1">+IF(AND(ISNUMBER(OFFSET('Hygiene Data'!$D$9,0,10*ROW('Hygiene Data'!D62))),'Data Summary'!DQ68="Yes"),OFFSET('Hygiene Data'!$D$9,0,10*ROW('Hygiene Data'!D62)),NA())</f>
        <v>#N/A</v>
      </c>
      <c r="BC68" s="502" t="e">
        <f ca="1">+IF(AND(ISNUMBER(OFFSET('Hygiene Data'!$E$5,0,10*ROW('Hygiene Data'!E62))),'Data Summary'!DR68="Yes"),OFFSET('Hygiene Data'!$E$5,0,10*ROW('Hygiene Data'!E62)),NA())</f>
        <v>#N/A</v>
      </c>
      <c r="BD68" s="502" t="e">
        <f ca="1">+IF(AND(ISNUMBER(OFFSET('Hygiene Data'!$E$7,0,10*ROW('Hygiene Data'!E62))),'Data Summary'!DS68="Yes"),OFFSET('Hygiene Data'!$E$7,0,10*ROW('Hygiene Data'!E62)),NA())</f>
        <v>#N/A</v>
      </c>
      <c r="BE68" s="502" t="e">
        <f ca="1">+IF(AND(ISNUMBER(OFFSET('Hygiene Data'!$E$9,0,10*ROW('Hygiene Data'!E62))),'Data Summary'!DT68="Yes"),OFFSET('Hygiene Data'!$E$9,0,10*ROW('Hygiene Data'!E62)),NA())</f>
        <v>#N/A</v>
      </c>
      <c r="BF68" s="502" t="e">
        <f ca="1">+IF(AND(ISNUMBER(OFFSET('Hygiene Data'!$F$5,0,10*ROW('Hygiene Data'!F62))),'Data Summary'!DU68="Yes"),OFFSET('Hygiene Data'!$F$5,0,10*ROW('Hygiene Data'!F62)),NA())</f>
        <v>#N/A</v>
      </c>
      <c r="BG68" s="502" t="e">
        <f ca="1">+IF(AND(ISNUMBER(OFFSET('Hygiene Data'!$F$7,0,10*ROW('Hygiene Data'!F62))),'Data Summary'!DV68="Yes"),OFFSET('Hygiene Data'!$F$7,0,10*ROW('Hygiene Data'!F62)),NA())</f>
        <v>#N/A</v>
      </c>
      <c r="BH68" s="502" t="e">
        <f ca="1">+IF(AND(ISNUMBER(OFFSET('Hygiene Data'!$F$9,0,10*ROW('Hygiene Data'!F62))),'Data Summary'!DW68="Yes"),OFFSET('Hygiene Data'!$F$9,0,10*ROW('Hygiene Data'!F62)),NA())</f>
        <v>#N/A</v>
      </c>
      <c r="BI68" s="502" t="e">
        <f ca="1">+IF(AND(ISNUMBER(OFFSET('Hygiene Data'!$G$5,0,10*ROW('Hygiene Data'!G62))),'Data Summary'!DX68="Yes"),OFFSET('Hygiene Data'!$G$5,0,10*ROW('Hygiene Data'!G62)),NA())</f>
        <v>#N/A</v>
      </c>
      <c r="BJ68" s="502" t="e">
        <f ca="1">+IF(AND(ISNUMBER(OFFSET('Hygiene Data'!$G$7,0,10*ROW('Hygiene Data'!G62))),'Data Summary'!DY68="Yes"),OFFSET('Hygiene Data'!$G$7,0,10*ROW('Hygiene Data'!G62)),NA())</f>
        <v>#N/A</v>
      </c>
      <c r="BK68" s="502" t="e">
        <f ca="1">+IF(AND(ISNUMBER(OFFSET('Hygiene Data'!$G$9,0,10*ROW('Hygiene Data'!G62))),'Data Summary'!DZ68="Yes"),OFFSET('Hygiene Data'!$G$9,0,10*ROW('Hygiene Data'!G62)),NA())</f>
        <v>#N/A</v>
      </c>
      <c r="BL68" s="502" t="e">
        <f ca="1">+IF(AND(ISNUMBER(OFFSET('Hygiene Data'!$H$5,0,10*ROW('Hygiene Data'!H62))),'Data Summary'!EA68="Yes"),OFFSET('Hygiene Data'!$H$5,0,10*ROW('Hygiene Data'!H62)),NA())</f>
        <v>#N/A</v>
      </c>
      <c r="BM68" s="502" t="e">
        <f ca="1">+IF(AND(ISNUMBER(OFFSET('Hygiene Data'!$H$7,0,10*ROW('Hygiene Data'!H62))),'Data Summary'!EB68="Yes"),OFFSET('Hygiene Data'!$H$7,0,10*ROW('Hygiene Data'!H62)),NA())</f>
        <v>#N/A</v>
      </c>
      <c r="BN68" s="502" t="e">
        <f ca="1">+IF(AND(ISNUMBER(OFFSET('Hygiene Data'!$H$9,0,10*ROW('Hygiene Data'!H62))),'Data Summary'!EC68="Yes"),OFFSET('Hygiene Data'!$H$9,0,10*ROW('Hygiene Data'!H62)),NA())</f>
        <v>#N/A</v>
      </c>
      <c r="BO68" s="502" t="e">
        <f ca="1">+IF(AND(ISNUMBER(OFFSET('Hygiene Data'!$I$5,0,10*ROW('Hygiene Data'!I62))),'Data Summary'!ED68="Yes"),OFFSET('Hygiene Data'!$I$5,0,10*ROW('Hygiene Data'!I62)),NA())</f>
        <v>#N/A</v>
      </c>
      <c r="BP68" s="502" t="e">
        <f ca="1">+IF(AND(ISNUMBER(OFFSET('Hygiene Data'!$I$7,0,10*ROW('Hygiene Data'!I62))),'Data Summary'!EE68="Yes"),OFFSET('Hygiene Data'!$I$7,0,10*ROW('Hygiene Data'!I62)),NA())</f>
        <v>#N/A</v>
      </c>
      <c r="BQ68" s="502" t="e">
        <f ca="1">+IF(AND(ISNUMBER(OFFSET('Hygiene Data'!$I$9,0,10*ROW('Hygiene Data'!I62))),'Data Summary'!EF68="Yes"),OFFSET('Hygiene Data'!$I$9,0,10*ROW('Hygiene Data'!I62)),NA())</f>
        <v>#N/A</v>
      </c>
    </row>
    <row r="69" spans="1:69" x14ac:dyDescent="0.25">
      <c r="A69" s="498" t="e">
        <f ca="1">+RIGHT('Data Summary'!A69,LEN('Data Summary'!A69)-9)</f>
        <v>#VALUE!</v>
      </c>
      <c r="B69" s="472" t="str">
        <f ca="1">+IF(ISTEXT('Data Summary'!B69),'Data Summary'!B69,"")</f>
        <v/>
      </c>
      <c r="C69" s="499" t="e">
        <f ca="1">+VALUE('Data Summary'!C69)</f>
        <v>#VALUE!</v>
      </c>
      <c r="D69" s="500" t="e">
        <f ca="1">+IF(AND(ISNUMBER(OFFSET('Water Data'!$D$4,0,10*ROW('Water Data'!D63))),'Data Summary'!BS69="Yes"),100-OFFSET('Water Data'!$D$4,0,10*ROW('Water Data'!D63)),NA())</f>
        <v>#N/A</v>
      </c>
      <c r="E69" s="500" t="e">
        <f ca="1">+IF(AND(ISNUMBER(OFFSET('Water Data'!$D$6,0,10*ROW('Water Data'!D63))),'Data Summary'!BT69="Yes"),OFFSET('Water Data'!$D$6,0,10*ROW('Water Data'!D63)),NA())</f>
        <v>#N/A</v>
      </c>
      <c r="F69" s="500" t="e">
        <f ca="1">+IF(AND(ISNUMBER(OFFSET('Water Data'!$D$9,0,10*ROW('Water Data'!D63))),'Data Summary'!BU69="Yes"),OFFSET('Water Data'!$D$9,0,10*ROW('Water Data'!D63)),NA())</f>
        <v>#N/A</v>
      </c>
      <c r="G69" s="500" t="e">
        <f ca="1">+IF(AND(ISNUMBER(OFFSET('Water Data'!$E$4,0,10*ROW('Water Data'!E63))),'Data Summary'!BV69="Yes"),100-OFFSET('Water Data'!$E$4,0,10*ROW('Water Data'!E63)),NA())</f>
        <v>#N/A</v>
      </c>
      <c r="H69" s="500" t="e">
        <f ca="1">+IF(AND(ISNUMBER(OFFSET('Water Data'!$E$6,0,10*ROW('Water Data'!E63))),'Data Summary'!BW69="Yes"),OFFSET('Water Data'!$E$6,0,10*ROW('Water Data'!E63)),NA())</f>
        <v>#N/A</v>
      </c>
      <c r="I69" s="500" t="e">
        <f ca="1">+IF(AND(ISNUMBER(OFFSET('Water Data'!$E$9,0,10*ROW('Water Data'!E63))),'Data Summary'!BX69="Yes"),OFFSET('Water Data'!$E$9,0,10*ROW('Water Data'!E63)),NA())</f>
        <v>#N/A</v>
      </c>
      <c r="J69" s="500" t="e">
        <f ca="1">+IF(AND(ISNUMBER(OFFSET('Water Data'!$F$4,0,10*ROW('Water Data'!F63))),'Data Summary'!BY69="Yes"),100-OFFSET('Water Data'!$F$4,0,10*ROW('Water Data'!F63)),NA())</f>
        <v>#N/A</v>
      </c>
      <c r="K69" s="500" t="e">
        <f ca="1">+IF(AND(ISNUMBER(OFFSET('Water Data'!$F$6,0,10*ROW('Water Data'!F63))),'Data Summary'!BZ69="Yes"),OFFSET('Water Data'!$F$6,0,10*ROW('Water Data'!F63)),NA())</f>
        <v>#N/A</v>
      </c>
      <c r="L69" s="500" t="e">
        <f ca="1">+IF(AND(ISNUMBER(OFFSET('Water Data'!$F$9,0,10*ROW('Water Data'!F63))),'Data Summary'!CA69="Yes"),OFFSET('Water Data'!$F$9,0,10*ROW('Water Data'!F63)),NA())</f>
        <v>#N/A</v>
      </c>
      <c r="M69" s="500" t="e">
        <f ca="1">+IF(AND(ISNUMBER(OFFSET('Water Data'!$G$4,0,10*ROW('Water Data'!G63))),'Data Summary'!CB69="Yes"),100-OFFSET('Water Data'!$G$4,0,10*ROW('Water Data'!G63)),NA())</f>
        <v>#N/A</v>
      </c>
      <c r="N69" s="500" t="e">
        <f ca="1">+IF(AND(ISNUMBER(OFFSET('Water Data'!$G$6,0,10*ROW('Water Data'!G63))),'Data Summary'!CC69="Yes"),OFFSET('Water Data'!$G$6,0,10*ROW('Water Data'!G63)),NA())</f>
        <v>#N/A</v>
      </c>
      <c r="O69" s="500" t="e">
        <f ca="1">+IF(AND(ISNUMBER(OFFSET('Water Data'!$G$9,0,10*ROW('Water Data'!G63))),'Data Summary'!CD69="Yes"),OFFSET('Water Data'!$G$9,0,10*ROW('Water Data'!G63)),NA())</f>
        <v>#N/A</v>
      </c>
      <c r="P69" s="500" t="e">
        <f ca="1">+IF(AND(ISNUMBER(OFFSET('Water Data'!$H$4,0,10*ROW('Water Data'!H63))),'Data Summary'!CE69="Yes"),100-OFFSET('Water Data'!$H$4,0,10*ROW('Water Data'!H63)),NA())</f>
        <v>#N/A</v>
      </c>
      <c r="Q69" s="500" t="e">
        <f ca="1">+IF(AND(ISNUMBER(OFFSET('Water Data'!$H$6,0,10*ROW('Water Data'!H63))),'Data Summary'!CF69="Yes"),OFFSET('Water Data'!$H$6,0,10*ROW('Water Data'!H63)),NA())</f>
        <v>#N/A</v>
      </c>
      <c r="R69" s="500" t="e">
        <f ca="1">+IF(AND(ISNUMBER(OFFSET('Water Data'!$H$9,0,10*ROW('Water Data'!H63))),'Data Summary'!CG69="Yes"),OFFSET('Water Data'!$H$9,0,10*ROW('Water Data'!H63)),NA())</f>
        <v>#N/A</v>
      </c>
      <c r="S69" s="500" t="e">
        <f ca="1">+IF(AND(ISNUMBER(OFFSET('Water Data'!$I$4,0,10*ROW('Water Data'!I63))),'Data Summary'!CH69="Yes"),100-OFFSET('Water Data'!$I$4,0,10*ROW('Water Data'!I63)),NA())</f>
        <v>#N/A</v>
      </c>
      <c r="T69" s="500" t="e">
        <f ca="1">+IF(AND(ISNUMBER(OFFSET('Water Data'!$I$6,0,10*ROW('Water Data'!I63))),'Data Summary'!CI69="Yes"),OFFSET('Water Data'!$I$6,0,10*ROW('Water Data'!I63)),NA())</f>
        <v>#N/A</v>
      </c>
      <c r="U69" s="500" t="e">
        <f ca="1">+IF(AND(ISNUMBER(OFFSET('Water Data'!$I$9,0,10*ROW('Water Data'!I63))),'Data Summary'!CJ69="Yes"),OFFSET('Water Data'!$I$9,0,10*ROW('Water Data'!I63)),NA())</f>
        <v>#N/A</v>
      </c>
      <c r="V69" s="501" t="e">
        <f ca="1">+IF(AND(ISNUMBER(OFFSET('Sanitation Data'!$D$4,0,10*ROW('Sanitation Data'!D63))),'Data Summary'!CK69="Yes"),100-OFFSET('Sanitation Data'!$D$4,0,10*ROW('Sanitation Data'!D63)),NA())</f>
        <v>#N/A</v>
      </c>
      <c r="W69" s="501" t="e">
        <f ca="1">+IF(AND(ISNUMBER(OFFSET('Sanitation Data'!$D$6,0,10*ROW('Sanitation Data'!D63))),'Data Summary'!CL69="Yes"),OFFSET('Sanitation Data'!$D$6,0,10*ROW('Sanitation Data'!D63)),NA())</f>
        <v>#N/A</v>
      </c>
      <c r="X69" s="501" t="e">
        <f ca="1">+IF(AND(ISNUMBER(OFFSET('Sanitation Data'!$D$10,0,10*ROW('Sanitation Data'!D63))),'Data Summary'!CM69="Yes"),OFFSET('Sanitation Data'!$D$10,0,10*ROW('Sanitation Data'!D63)),NA())</f>
        <v>#N/A</v>
      </c>
      <c r="Y69" s="501" t="e">
        <f ca="1">+IF(AND(ISNUMBER(OFFSET('Sanitation Data'!$D$11,0,10*ROW('Sanitation Data'!D63))),'Data Summary'!CN69="Yes"),OFFSET('Sanitation Data'!$D$11,0,10*ROW('Sanitation Data'!D63)),NA())</f>
        <v>#N/A</v>
      </c>
      <c r="Z69" s="501" t="e">
        <f ca="1">+IF(AND(ISNUMBER(OFFSET('Sanitation Data'!$D$12,0,10*ROW('Sanitation Data'!D63))),'Data Summary'!CO69="Yes"),OFFSET('Sanitation Data'!$D$12,0,10*ROW('Sanitation Data'!D63)),NA())</f>
        <v>#N/A</v>
      </c>
      <c r="AA69" s="501" t="e">
        <f ca="1">+IF(AND(ISNUMBER(OFFSET('Sanitation Data'!$E$4,0,10*ROW('Sanitation Data'!E63))),'Data Summary'!CP69="Yes"),100-OFFSET('Sanitation Data'!$E$4,0,10*ROW('Sanitation Data'!E63)),NA())</f>
        <v>#N/A</v>
      </c>
      <c r="AB69" s="501" t="e">
        <f ca="1">+IF(AND(ISNUMBER(OFFSET('Sanitation Data'!$E$6,0,10*ROW('Sanitation Data'!E63))),'Data Summary'!CQ69="Yes"),OFFSET('Sanitation Data'!$E$6,0,10*ROW('Sanitation Data'!E63)),NA())</f>
        <v>#N/A</v>
      </c>
      <c r="AC69" s="501" t="e">
        <f ca="1">+IF(AND(ISNUMBER(OFFSET('Sanitation Data'!$E$10,0,10*ROW('Sanitation Data'!E63))),'Data Summary'!CR69="Yes"),OFFSET('Sanitation Data'!$E$10,0,10*ROW('Sanitation Data'!E63)),NA())</f>
        <v>#N/A</v>
      </c>
      <c r="AD69" s="501" t="e">
        <f ca="1">+IF(AND(ISNUMBER(OFFSET('Sanitation Data'!$E$11,0,10*ROW('Sanitation Data'!E63))),'Data Summary'!CS69="Yes"),OFFSET('Sanitation Data'!$E$11,0,10*ROW('Sanitation Data'!E63)),NA())</f>
        <v>#N/A</v>
      </c>
      <c r="AE69" s="501" t="e">
        <f ca="1">+IF(AND(ISNUMBER(OFFSET('Sanitation Data'!$E$12,0,10*ROW('Sanitation Data'!E63))),'Data Summary'!CT69="Yes"),OFFSET('Sanitation Data'!$E$12,0,10*ROW('Sanitation Data'!E63)),NA())</f>
        <v>#N/A</v>
      </c>
      <c r="AF69" s="501" t="e">
        <f ca="1">+IF(AND(ISNUMBER(OFFSET('Sanitation Data'!$F$4,0,10*ROW('Sanitation Data'!F63))),'Data Summary'!CU69="Yes"),100-OFFSET('Sanitation Data'!$F$4,0,10*ROW('Sanitation Data'!F63)),NA())</f>
        <v>#N/A</v>
      </c>
      <c r="AG69" s="501" t="e">
        <f ca="1">+IF(AND(ISNUMBER(OFFSET('Sanitation Data'!$F$6,0,10*ROW('Sanitation Data'!F63))),'Data Summary'!CV69="Yes"),OFFSET('Sanitation Data'!$F$6,0,10*ROW('Sanitation Data'!F63)),NA())</f>
        <v>#N/A</v>
      </c>
      <c r="AH69" s="501" t="e">
        <f ca="1">+IF(AND(ISNUMBER(OFFSET('Sanitation Data'!$F$10,0,10*ROW('Sanitation Data'!F63))),'Data Summary'!CW69="Yes"),OFFSET('Sanitation Data'!$F$10,0,10*ROW('Sanitation Data'!F63)),NA())</f>
        <v>#N/A</v>
      </c>
      <c r="AI69" s="501" t="e">
        <f ca="1">+IF(AND(ISNUMBER(OFFSET('Sanitation Data'!$F$11,0,10*ROW('Sanitation Data'!F63))),'Data Summary'!CX69="Yes"),OFFSET('Sanitation Data'!$F$11,0,10*ROW('Sanitation Data'!F63)),NA())</f>
        <v>#N/A</v>
      </c>
      <c r="AJ69" s="501" t="e">
        <f ca="1">+IF(AND(ISNUMBER(OFFSET('Sanitation Data'!$F$12,0,10*ROW('Sanitation Data'!F63))),'Data Summary'!CY69="Yes"),OFFSET('Sanitation Data'!$F$12,0,10*ROW('Sanitation Data'!F63)),NA())</f>
        <v>#N/A</v>
      </c>
      <c r="AK69" s="501" t="e">
        <f ca="1">+IF(AND(ISNUMBER(OFFSET('Sanitation Data'!$G$4,0,10*ROW('Sanitation Data'!G63))),'Data Summary'!CZ69="Yes"),100-OFFSET('Sanitation Data'!$G$4,0,10*ROW('Sanitation Data'!G63)),NA())</f>
        <v>#N/A</v>
      </c>
      <c r="AL69" s="501" t="e">
        <f ca="1">+IF(AND(ISNUMBER(OFFSET('Sanitation Data'!$G$6,0,10*ROW('Sanitation Data'!G63))),'Data Summary'!DA69="Yes"),OFFSET('Sanitation Data'!$G$6,0,10*ROW('Sanitation Data'!G63)),NA())</f>
        <v>#N/A</v>
      </c>
      <c r="AM69" s="501" t="e">
        <f ca="1">+IF(AND(ISNUMBER(OFFSET('Sanitation Data'!$G$10,0,10*ROW('Sanitation Data'!G63))),'Data Summary'!DB69="Yes"),OFFSET('Sanitation Data'!$G$10,0,10*ROW('Sanitation Data'!G63)),NA())</f>
        <v>#N/A</v>
      </c>
      <c r="AN69" s="501" t="e">
        <f ca="1">+IF(AND(ISNUMBER(OFFSET('Sanitation Data'!$G$11,0,10*ROW('Sanitation Data'!G63))),'Data Summary'!DC69="Yes"),OFFSET('Sanitation Data'!$G$11,0,10*ROW('Sanitation Data'!G63)),NA())</f>
        <v>#N/A</v>
      </c>
      <c r="AO69" s="501" t="e">
        <f ca="1">+IF(AND(ISNUMBER(OFFSET('Sanitation Data'!$G$12,0,10*ROW('Sanitation Data'!G63))),'Data Summary'!DD69="Yes"),OFFSET('Sanitation Data'!$G$12,0,10*ROW('Sanitation Data'!G63)),NA())</f>
        <v>#N/A</v>
      </c>
      <c r="AP69" s="501" t="e">
        <f ca="1">+IF(AND(ISNUMBER(OFFSET('Sanitation Data'!$H$4,0,10*ROW('Sanitation Data'!H63))),'Data Summary'!DE69="Yes"),100-OFFSET('Sanitation Data'!$H$4,0,10*ROW('Sanitation Data'!H63)),NA())</f>
        <v>#N/A</v>
      </c>
      <c r="AQ69" s="501" t="e">
        <f ca="1">+IF(AND(ISNUMBER(OFFSET('Sanitation Data'!$H$6,0,10*ROW('Sanitation Data'!H63))),'Data Summary'!DF69="Yes"),OFFSET('Sanitation Data'!$H$6,0,10*ROW('Sanitation Data'!H63)),NA())</f>
        <v>#N/A</v>
      </c>
      <c r="AR69" s="501" t="e">
        <f ca="1">+IF(AND(ISNUMBER(OFFSET('Sanitation Data'!$H$10,0,10*ROW('Sanitation Data'!H63))),'Data Summary'!DG69="Yes"),OFFSET('Sanitation Data'!$H$10,0,10*ROW('Sanitation Data'!H63)),NA())</f>
        <v>#N/A</v>
      </c>
      <c r="AS69" s="501" t="e">
        <f ca="1">+IF(AND(ISNUMBER(OFFSET('Sanitation Data'!$H$11,0,10*ROW('Sanitation Data'!H63))),'Data Summary'!DH69="Yes"),OFFSET('Sanitation Data'!$H$11,0,10*ROW('Sanitation Data'!H63)),NA())</f>
        <v>#N/A</v>
      </c>
      <c r="AT69" s="501" t="e">
        <f ca="1">+IF(AND(ISNUMBER(OFFSET('Sanitation Data'!$H$12,0,10*ROW('Sanitation Data'!H63))),'Data Summary'!DI69="Yes"),OFFSET('Sanitation Data'!$H$12,0,10*ROW('Sanitation Data'!H63)),NA())</f>
        <v>#N/A</v>
      </c>
      <c r="AU69" s="501" t="e">
        <f ca="1">+IF(AND(ISNUMBER(OFFSET('Sanitation Data'!$I$4,0,10*ROW('Sanitation Data'!I63))),'Data Summary'!DJ69="Yes"),100-OFFSET('Sanitation Data'!$I$4,0,10*ROW('Sanitation Data'!I63)),NA())</f>
        <v>#N/A</v>
      </c>
      <c r="AV69" s="501" t="e">
        <f ca="1">+IF(AND(ISNUMBER(OFFSET('Sanitation Data'!$I$6,0,10*ROW('Sanitation Data'!I63))),'Data Summary'!DK69="Yes"),OFFSET('Sanitation Data'!$I$6,0,10*ROW('Sanitation Data'!I63)),NA())</f>
        <v>#N/A</v>
      </c>
      <c r="AW69" s="501" t="e">
        <f ca="1">+IF(AND(ISNUMBER(OFFSET('Sanitation Data'!$I$10,0,10*ROW('Sanitation Data'!I63))),'Data Summary'!DL69="Yes"),OFFSET('Sanitation Data'!$I$10,0,10*ROW('Sanitation Data'!I63)),NA())</f>
        <v>#N/A</v>
      </c>
      <c r="AX69" s="501" t="e">
        <f ca="1">+IF(AND(ISNUMBER(OFFSET('Sanitation Data'!$I$11,0,10*ROW('Sanitation Data'!I63))),'Data Summary'!DM69="Yes"),OFFSET('Sanitation Data'!$I$11,0,10*ROW('Sanitation Data'!I63)),NA())</f>
        <v>#N/A</v>
      </c>
      <c r="AY69" s="501" t="e">
        <f ca="1">+IF(AND(ISNUMBER(OFFSET('Sanitation Data'!$I$12,0,10*ROW('Sanitation Data'!I63))),'Data Summary'!DN69="Yes"),OFFSET('Sanitation Data'!$I$12,0,10*ROW('Sanitation Data'!I63)),NA())</f>
        <v>#N/A</v>
      </c>
      <c r="AZ69" s="502" t="e">
        <f ca="1">+IF(AND(ISNUMBER(OFFSET('Hygiene Data'!$D$5,0,10*ROW('Hygiene Data'!D63))),'Data Summary'!DO69="Yes"),OFFSET('Hygiene Data'!$D$5,0,10*ROW('Hygiene Data'!D63)),NA())</f>
        <v>#N/A</v>
      </c>
      <c r="BA69" s="502" t="e">
        <f ca="1">+IF(AND(ISNUMBER(OFFSET('Hygiene Data'!$D$7,0,10*ROW('Hygiene Data'!D63))),'Data Summary'!DP69="Yes"),OFFSET('Hygiene Data'!$D$7,0,10*ROW('Hygiene Data'!D63)),NA())</f>
        <v>#N/A</v>
      </c>
      <c r="BB69" s="502" t="e">
        <f ca="1">+IF(AND(ISNUMBER(OFFSET('Hygiene Data'!$D$9,0,10*ROW('Hygiene Data'!D63))),'Data Summary'!DQ69="Yes"),OFFSET('Hygiene Data'!$D$9,0,10*ROW('Hygiene Data'!D63)),NA())</f>
        <v>#N/A</v>
      </c>
      <c r="BC69" s="502" t="e">
        <f ca="1">+IF(AND(ISNUMBER(OFFSET('Hygiene Data'!$E$5,0,10*ROW('Hygiene Data'!E63))),'Data Summary'!DR69="Yes"),OFFSET('Hygiene Data'!$E$5,0,10*ROW('Hygiene Data'!E63)),NA())</f>
        <v>#N/A</v>
      </c>
      <c r="BD69" s="502" t="e">
        <f ca="1">+IF(AND(ISNUMBER(OFFSET('Hygiene Data'!$E$7,0,10*ROW('Hygiene Data'!E63))),'Data Summary'!DS69="Yes"),OFFSET('Hygiene Data'!$E$7,0,10*ROW('Hygiene Data'!E63)),NA())</f>
        <v>#N/A</v>
      </c>
      <c r="BE69" s="502" t="e">
        <f ca="1">+IF(AND(ISNUMBER(OFFSET('Hygiene Data'!$E$9,0,10*ROW('Hygiene Data'!E63))),'Data Summary'!DT69="Yes"),OFFSET('Hygiene Data'!$E$9,0,10*ROW('Hygiene Data'!E63)),NA())</f>
        <v>#N/A</v>
      </c>
      <c r="BF69" s="502" t="e">
        <f ca="1">+IF(AND(ISNUMBER(OFFSET('Hygiene Data'!$F$5,0,10*ROW('Hygiene Data'!F63))),'Data Summary'!DU69="Yes"),OFFSET('Hygiene Data'!$F$5,0,10*ROW('Hygiene Data'!F63)),NA())</f>
        <v>#N/A</v>
      </c>
      <c r="BG69" s="502" t="e">
        <f ca="1">+IF(AND(ISNUMBER(OFFSET('Hygiene Data'!$F$7,0,10*ROW('Hygiene Data'!F63))),'Data Summary'!DV69="Yes"),OFFSET('Hygiene Data'!$F$7,0,10*ROW('Hygiene Data'!F63)),NA())</f>
        <v>#N/A</v>
      </c>
      <c r="BH69" s="502" t="e">
        <f ca="1">+IF(AND(ISNUMBER(OFFSET('Hygiene Data'!$F$9,0,10*ROW('Hygiene Data'!F63))),'Data Summary'!DW69="Yes"),OFFSET('Hygiene Data'!$F$9,0,10*ROW('Hygiene Data'!F63)),NA())</f>
        <v>#N/A</v>
      </c>
      <c r="BI69" s="502" t="e">
        <f ca="1">+IF(AND(ISNUMBER(OFFSET('Hygiene Data'!$G$5,0,10*ROW('Hygiene Data'!G63))),'Data Summary'!DX69="Yes"),OFFSET('Hygiene Data'!$G$5,0,10*ROW('Hygiene Data'!G63)),NA())</f>
        <v>#N/A</v>
      </c>
      <c r="BJ69" s="502" t="e">
        <f ca="1">+IF(AND(ISNUMBER(OFFSET('Hygiene Data'!$G$7,0,10*ROW('Hygiene Data'!G63))),'Data Summary'!DY69="Yes"),OFFSET('Hygiene Data'!$G$7,0,10*ROW('Hygiene Data'!G63)),NA())</f>
        <v>#N/A</v>
      </c>
      <c r="BK69" s="502" t="e">
        <f ca="1">+IF(AND(ISNUMBER(OFFSET('Hygiene Data'!$G$9,0,10*ROW('Hygiene Data'!G63))),'Data Summary'!DZ69="Yes"),OFFSET('Hygiene Data'!$G$9,0,10*ROW('Hygiene Data'!G63)),NA())</f>
        <v>#N/A</v>
      </c>
      <c r="BL69" s="502" t="e">
        <f ca="1">+IF(AND(ISNUMBER(OFFSET('Hygiene Data'!$H$5,0,10*ROW('Hygiene Data'!H63))),'Data Summary'!EA69="Yes"),OFFSET('Hygiene Data'!$H$5,0,10*ROW('Hygiene Data'!H63)),NA())</f>
        <v>#N/A</v>
      </c>
      <c r="BM69" s="502" t="e">
        <f ca="1">+IF(AND(ISNUMBER(OFFSET('Hygiene Data'!$H$7,0,10*ROW('Hygiene Data'!H63))),'Data Summary'!EB69="Yes"),OFFSET('Hygiene Data'!$H$7,0,10*ROW('Hygiene Data'!H63)),NA())</f>
        <v>#N/A</v>
      </c>
      <c r="BN69" s="502" t="e">
        <f ca="1">+IF(AND(ISNUMBER(OFFSET('Hygiene Data'!$H$9,0,10*ROW('Hygiene Data'!H63))),'Data Summary'!EC69="Yes"),OFFSET('Hygiene Data'!$H$9,0,10*ROW('Hygiene Data'!H63)),NA())</f>
        <v>#N/A</v>
      </c>
      <c r="BO69" s="502" t="e">
        <f ca="1">+IF(AND(ISNUMBER(OFFSET('Hygiene Data'!$I$5,0,10*ROW('Hygiene Data'!I63))),'Data Summary'!ED69="Yes"),OFFSET('Hygiene Data'!$I$5,0,10*ROW('Hygiene Data'!I63)),NA())</f>
        <v>#N/A</v>
      </c>
      <c r="BP69" s="502" t="e">
        <f ca="1">+IF(AND(ISNUMBER(OFFSET('Hygiene Data'!$I$7,0,10*ROW('Hygiene Data'!I63))),'Data Summary'!EE69="Yes"),OFFSET('Hygiene Data'!$I$7,0,10*ROW('Hygiene Data'!I63)),NA())</f>
        <v>#N/A</v>
      </c>
      <c r="BQ69" s="502" t="e">
        <f ca="1">+IF(AND(ISNUMBER(OFFSET('Hygiene Data'!$I$9,0,10*ROW('Hygiene Data'!I63))),'Data Summary'!EF69="Yes"),OFFSET('Hygiene Data'!$I$9,0,10*ROW('Hygiene Data'!I63)),NA())</f>
        <v>#N/A</v>
      </c>
    </row>
    <row r="70" spans="1:69" x14ac:dyDescent="0.25">
      <c r="A70" s="498" t="e">
        <f ca="1">+RIGHT('Data Summary'!A70,LEN('Data Summary'!A70)-9)</f>
        <v>#VALUE!</v>
      </c>
      <c r="B70" s="472" t="str">
        <f ca="1">+IF(ISTEXT('Data Summary'!B70),'Data Summary'!B70,"")</f>
        <v/>
      </c>
      <c r="C70" s="499" t="e">
        <f ca="1">+VALUE('Data Summary'!C70)</f>
        <v>#VALUE!</v>
      </c>
      <c r="D70" s="500" t="e">
        <f ca="1">+IF(AND(ISNUMBER(OFFSET('Water Data'!$D$4,0,10*ROW('Water Data'!D64))),'Data Summary'!BS70="Yes"),100-OFFSET('Water Data'!$D$4,0,10*ROW('Water Data'!D64)),NA())</f>
        <v>#N/A</v>
      </c>
      <c r="E70" s="500" t="e">
        <f ca="1">+IF(AND(ISNUMBER(OFFSET('Water Data'!$D$6,0,10*ROW('Water Data'!D64))),'Data Summary'!BT70="Yes"),OFFSET('Water Data'!$D$6,0,10*ROW('Water Data'!D64)),NA())</f>
        <v>#N/A</v>
      </c>
      <c r="F70" s="500" t="e">
        <f ca="1">+IF(AND(ISNUMBER(OFFSET('Water Data'!$D$9,0,10*ROW('Water Data'!D64))),'Data Summary'!BU70="Yes"),OFFSET('Water Data'!$D$9,0,10*ROW('Water Data'!D64)),NA())</f>
        <v>#N/A</v>
      </c>
      <c r="G70" s="500" t="e">
        <f ca="1">+IF(AND(ISNUMBER(OFFSET('Water Data'!$E$4,0,10*ROW('Water Data'!E64))),'Data Summary'!BV70="Yes"),100-OFFSET('Water Data'!$E$4,0,10*ROW('Water Data'!E64)),NA())</f>
        <v>#N/A</v>
      </c>
      <c r="H70" s="500" t="e">
        <f ca="1">+IF(AND(ISNUMBER(OFFSET('Water Data'!$E$6,0,10*ROW('Water Data'!E64))),'Data Summary'!BW70="Yes"),OFFSET('Water Data'!$E$6,0,10*ROW('Water Data'!E64)),NA())</f>
        <v>#N/A</v>
      </c>
      <c r="I70" s="500" t="e">
        <f ca="1">+IF(AND(ISNUMBER(OFFSET('Water Data'!$E$9,0,10*ROW('Water Data'!E64))),'Data Summary'!BX70="Yes"),OFFSET('Water Data'!$E$9,0,10*ROW('Water Data'!E64)),NA())</f>
        <v>#N/A</v>
      </c>
      <c r="J70" s="500" t="e">
        <f ca="1">+IF(AND(ISNUMBER(OFFSET('Water Data'!$F$4,0,10*ROW('Water Data'!F64))),'Data Summary'!BY70="Yes"),100-OFFSET('Water Data'!$F$4,0,10*ROW('Water Data'!F64)),NA())</f>
        <v>#N/A</v>
      </c>
      <c r="K70" s="500" t="e">
        <f ca="1">+IF(AND(ISNUMBER(OFFSET('Water Data'!$F$6,0,10*ROW('Water Data'!F64))),'Data Summary'!BZ70="Yes"),OFFSET('Water Data'!$F$6,0,10*ROW('Water Data'!F64)),NA())</f>
        <v>#N/A</v>
      </c>
      <c r="L70" s="500" t="e">
        <f ca="1">+IF(AND(ISNUMBER(OFFSET('Water Data'!$F$9,0,10*ROW('Water Data'!F64))),'Data Summary'!CA70="Yes"),OFFSET('Water Data'!$F$9,0,10*ROW('Water Data'!F64)),NA())</f>
        <v>#N/A</v>
      </c>
      <c r="M70" s="500" t="e">
        <f ca="1">+IF(AND(ISNUMBER(OFFSET('Water Data'!$G$4,0,10*ROW('Water Data'!G64))),'Data Summary'!CB70="Yes"),100-OFFSET('Water Data'!$G$4,0,10*ROW('Water Data'!G64)),NA())</f>
        <v>#N/A</v>
      </c>
      <c r="N70" s="500" t="e">
        <f ca="1">+IF(AND(ISNUMBER(OFFSET('Water Data'!$G$6,0,10*ROW('Water Data'!G64))),'Data Summary'!CC70="Yes"),OFFSET('Water Data'!$G$6,0,10*ROW('Water Data'!G64)),NA())</f>
        <v>#N/A</v>
      </c>
      <c r="O70" s="500" t="e">
        <f ca="1">+IF(AND(ISNUMBER(OFFSET('Water Data'!$G$9,0,10*ROW('Water Data'!G64))),'Data Summary'!CD70="Yes"),OFFSET('Water Data'!$G$9,0,10*ROW('Water Data'!G64)),NA())</f>
        <v>#N/A</v>
      </c>
      <c r="P70" s="500" t="e">
        <f ca="1">+IF(AND(ISNUMBER(OFFSET('Water Data'!$H$4,0,10*ROW('Water Data'!H64))),'Data Summary'!CE70="Yes"),100-OFFSET('Water Data'!$H$4,0,10*ROW('Water Data'!H64)),NA())</f>
        <v>#N/A</v>
      </c>
      <c r="Q70" s="500" t="e">
        <f ca="1">+IF(AND(ISNUMBER(OFFSET('Water Data'!$H$6,0,10*ROW('Water Data'!H64))),'Data Summary'!CF70="Yes"),OFFSET('Water Data'!$H$6,0,10*ROW('Water Data'!H64)),NA())</f>
        <v>#N/A</v>
      </c>
      <c r="R70" s="500" t="e">
        <f ca="1">+IF(AND(ISNUMBER(OFFSET('Water Data'!$H$9,0,10*ROW('Water Data'!H64))),'Data Summary'!CG70="Yes"),OFFSET('Water Data'!$H$9,0,10*ROW('Water Data'!H64)),NA())</f>
        <v>#N/A</v>
      </c>
      <c r="S70" s="500" t="e">
        <f ca="1">+IF(AND(ISNUMBER(OFFSET('Water Data'!$I$4,0,10*ROW('Water Data'!I64))),'Data Summary'!CH70="Yes"),100-OFFSET('Water Data'!$I$4,0,10*ROW('Water Data'!I64)),NA())</f>
        <v>#N/A</v>
      </c>
      <c r="T70" s="500" t="e">
        <f ca="1">+IF(AND(ISNUMBER(OFFSET('Water Data'!$I$6,0,10*ROW('Water Data'!I64))),'Data Summary'!CI70="Yes"),OFFSET('Water Data'!$I$6,0,10*ROW('Water Data'!I64)),NA())</f>
        <v>#N/A</v>
      </c>
      <c r="U70" s="500" t="e">
        <f ca="1">+IF(AND(ISNUMBER(OFFSET('Water Data'!$I$9,0,10*ROW('Water Data'!I64))),'Data Summary'!CJ70="Yes"),OFFSET('Water Data'!$I$9,0,10*ROW('Water Data'!I64)),NA())</f>
        <v>#N/A</v>
      </c>
      <c r="V70" s="501" t="e">
        <f ca="1">+IF(AND(ISNUMBER(OFFSET('Sanitation Data'!$D$4,0,10*ROW('Sanitation Data'!D64))),'Data Summary'!CK70="Yes"),100-OFFSET('Sanitation Data'!$D$4,0,10*ROW('Sanitation Data'!D64)),NA())</f>
        <v>#N/A</v>
      </c>
      <c r="W70" s="501" t="e">
        <f ca="1">+IF(AND(ISNUMBER(OFFSET('Sanitation Data'!$D$6,0,10*ROW('Sanitation Data'!D64))),'Data Summary'!CL70="Yes"),OFFSET('Sanitation Data'!$D$6,0,10*ROW('Sanitation Data'!D64)),NA())</f>
        <v>#N/A</v>
      </c>
      <c r="X70" s="501" t="e">
        <f ca="1">+IF(AND(ISNUMBER(OFFSET('Sanitation Data'!$D$10,0,10*ROW('Sanitation Data'!D64))),'Data Summary'!CM70="Yes"),OFFSET('Sanitation Data'!$D$10,0,10*ROW('Sanitation Data'!D64)),NA())</f>
        <v>#N/A</v>
      </c>
      <c r="Y70" s="501" t="e">
        <f ca="1">+IF(AND(ISNUMBER(OFFSET('Sanitation Data'!$D$11,0,10*ROW('Sanitation Data'!D64))),'Data Summary'!CN70="Yes"),OFFSET('Sanitation Data'!$D$11,0,10*ROW('Sanitation Data'!D64)),NA())</f>
        <v>#N/A</v>
      </c>
      <c r="Z70" s="501" t="e">
        <f ca="1">+IF(AND(ISNUMBER(OFFSET('Sanitation Data'!$D$12,0,10*ROW('Sanitation Data'!D64))),'Data Summary'!CO70="Yes"),OFFSET('Sanitation Data'!$D$12,0,10*ROW('Sanitation Data'!D64)),NA())</f>
        <v>#N/A</v>
      </c>
      <c r="AA70" s="501" t="e">
        <f ca="1">+IF(AND(ISNUMBER(OFFSET('Sanitation Data'!$E$4,0,10*ROW('Sanitation Data'!E64))),'Data Summary'!CP70="Yes"),100-OFFSET('Sanitation Data'!$E$4,0,10*ROW('Sanitation Data'!E64)),NA())</f>
        <v>#N/A</v>
      </c>
      <c r="AB70" s="501" t="e">
        <f ca="1">+IF(AND(ISNUMBER(OFFSET('Sanitation Data'!$E$6,0,10*ROW('Sanitation Data'!E64))),'Data Summary'!CQ70="Yes"),OFFSET('Sanitation Data'!$E$6,0,10*ROW('Sanitation Data'!E64)),NA())</f>
        <v>#N/A</v>
      </c>
      <c r="AC70" s="501" t="e">
        <f ca="1">+IF(AND(ISNUMBER(OFFSET('Sanitation Data'!$E$10,0,10*ROW('Sanitation Data'!E64))),'Data Summary'!CR70="Yes"),OFFSET('Sanitation Data'!$E$10,0,10*ROW('Sanitation Data'!E64)),NA())</f>
        <v>#N/A</v>
      </c>
      <c r="AD70" s="501" t="e">
        <f ca="1">+IF(AND(ISNUMBER(OFFSET('Sanitation Data'!$E$11,0,10*ROW('Sanitation Data'!E64))),'Data Summary'!CS70="Yes"),OFFSET('Sanitation Data'!$E$11,0,10*ROW('Sanitation Data'!E64)),NA())</f>
        <v>#N/A</v>
      </c>
      <c r="AE70" s="501" t="e">
        <f ca="1">+IF(AND(ISNUMBER(OFFSET('Sanitation Data'!$E$12,0,10*ROW('Sanitation Data'!E64))),'Data Summary'!CT70="Yes"),OFFSET('Sanitation Data'!$E$12,0,10*ROW('Sanitation Data'!E64)),NA())</f>
        <v>#N/A</v>
      </c>
      <c r="AF70" s="501" t="e">
        <f ca="1">+IF(AND(ISNUMBER(OFFSET('Sanitation Data'!$F$4,0,10*ROW('Sanitation Data'!F64))),'Data Summary'!CU70="Yes"),100-OFFSET('Sanitation Data'!$F$4,0,10*ROW('Sanitation Data'!F64)),NA())</f>
        <v>#N/A</v>
      </c>
      <c r="AG70" s="501" t="e">
        <f ca="1">+IF(AND(ISNUMBER(OFFSET('Sanitation Data'!$F$6,0,10*ROW('Sanitation Data'!F64))),'Data Summary'!CV70="Yes"),OFFSET('Sanitation Data'!$F$6,0,10*ROW('Sanitation Data'!F64)),NA())</f>
        <v>#N/A</v>
      </c>
      <c r="AH70" s="501" t="e">
        <f ca="1">+IF(AND(ISNUMBER(OFFSET('Sanitation Data'!$F$10,0,10*ROW('Sanitation Data'!F64))),'Data Summary'!CW70="Yes"),OFFSET('Sanitation Data'!$F$10,0,10*ROW('Sanitation Data'!F64)),NA())</f>
        <v>#N/A</v>
      </c>
      <c r="AI70" s="501" t="e">
        <f ca="1">+IF(AND(ISNUMBER(OFFSET('Sanitation Data'!$F$11,0,10*ROW('Sanitation Data'!F64))),'Data Summary'!CX70="Yes"),OFFSET('Sanitation Data'!$F$11,0,10*ROW('Sanitation Data'!F64)),NA())</f>
        <v>#N/A</v>
      </c>
      <c r="AJ70" s="501" t="e">
        <f ca="1">+IF(AND(ISNUMBER(OFFSET('Sanitation Data'!$F$12,0,10*ROW('Sanitation Data'!F64))),'Data Summary'!CY70="Yes"),OFFSET('Sanitation Data'!$F$12,0,10*ROW('Sanitation Data'!F64)),NA())</f>
        <v>#N/A</v>
      </c>
      <c r="AK70" s="501" t="e">
        <f ca="1">+IF(AND(ISNUMBER(OFFSET('Sanitation Data'!$G$4,0,10*ROW('Sanitation Data'!G64))),'Data Summary'!CZ70="Yes"),100-OFFSET('Sanitation Data'!$G$4,0,10*ROW('Sanitation Data'!G64)),NA())</f>
        <v>#N/A</v>
      </c>
      <c r="AL70" s="501" t="e">
        <f ca="1">+IF(AND(ISNUMBER(OFFSET('Sanitation Data'!$G$6,0,10*ROW('Sanitation Data'!G64))),'Data Summary'!DA70="Yes"),OFFSET('Sanitation Data'!$G$6,0,10*ROW('Sanitation Data'!G64)),NA())</f>
        <v>#N/A</v>
      </c>
      <c r="AM70" s="501" t="e">
        <f ca="1">+IF(AND(ISNUMBER(OFFSET('Sanitation Data'!$G$10,0,10*ROW('Sanitation Data'!G64))),'Data Summary'!DB70="Yes"),OFFSET('Sanitation Data'!$G$10,0,10*ROW('Sanitation Data'!G64)),NA())</f>
        <v>#N/A</v>
      </c>
      <c r="AN70" s="501" t="e">
        <f ca="1">+IF(AND(ISNUMBER(OFFSET('Sanitation Data'!$G$11,0,10*ROW('Sanitation Data'!G64))),'Data Summary'!DC70="Yes"),OFFSET('Sanitation Data'!$G$11,0,10*ROW('Sanitation Data'!G64)),NA())</f>
        <v>#N/A</v>
      </c>
      <c r="AO70" s="501" t="e">
        <f ca="1">+IF(AND(ISNUMBER(OFFSET('Sanitation Data'!$G$12,0,10*ROW('Sanitation Data'!G64))),'Data Summary'!DD70="Yes"),OFFSET('Sanitation Data'!$G$12,0,10*ROW('Sanitation Data'!G64)),NA())</f>
        <v>#N/A</v>
      </c>
      <c r="AP70" s="501" t="e">
        <f ca="1">+IF(AND(ISNUMBER(OFFSET('Sanitation Data'!$H$4,0,10*ROW('Sanitation Data'!H64))),'Data Summary'!DE70="Yes"),100-OFFSET('Sanitation Data'!$H$4,0,10*ROW('Sanitation Data'!H64)),NA())</f>
        <v>#N/A</v>
      </c>
      <c r="AQ70" s="501" t="e">
        <f ca="1">+IF(AND(ISNUMBER(OFFSET('Sanitation Data'!$H$6,0,10*ROW('Sanitation Data'!H64))),'Data Summary'!DF70="Yes"),OFFSET('Sanitation Data'!$H$6,0,10*ROW('Sanitation Data'!H64)),NA())</f>
        <v>#N/A</v>
      </c>
      <c r="AR70" s="501" t="e">
        <f ca="1">+IF(AND(ISNUMBER(OFFSET('Sanitation Data'!$H$10,0,10*ROW('Sanitation Data'!H64))),'Data Summary'!DG70="Yes"),OFFSET('Sanitation Data'!$H$10,0,10*ROW('Sanitation Data'!H64)),NA())</f>
        <v>#N/A</v>
      </c>
      <c r="AS70" s="501" t="e">
        <f ca="1">+IF(AND(ISNUMBER(OFFSET('Sanitation Data'!$H$11,0,10*ROW('Sanitation Data'!H64))),'Data Summary'!DH70="Yes"),OFFSET('Sanitation Data'!$H$11,0,10*ROW('Sanitation Data'!H64)),NA())</f>
        <v>#N/A</v>
      </c>
      <c r="AT70" s="501" t="e">
        <f ca="1">+IF(AND(ISNUMBER(OFFSET('Sanitation Data'!$H$12,0,10*ROW('Sanitation Data'!H64))),'Data Summary'!DI70="Yes"),OFFSET('Sanitation Data'!$H$12,0,10*ROW('Sanitation Data'!H64)),NA())</f>
        <v>#N/A</v>
      </c>
      <c r="AU70" s="501" t="e">
        <f ca="1">+IF(AND(ISNUMBER(OFFSET('Sanitation Data'!$I$4,0,10*ROW('Sanitation Data'!I64))),'Data Summary'!DJ70="Yes"),100-OFFSET('Sanitation Data'!$I$4,0,10*ROW('Sanitation Data'!I64)),NA())</f>
        <v>#N/A</v>
      </c>
      <c r="AV70" s="501" t="e">
        <f ca="1">+IF(AND(ISNUMBER(OFFSET('Sanitation Data'!$I$6,0,10*ROW('Sanitation Data'!I64))),'Data Summary'!DK70="Yes"),OFFSET('Sanitation Data'!$I$6,0,10*ROW('Sanitation Data'!I64)),NA())</f>
        <v>#N/A</v>
      </c>
      <c r="AW70" s="501" t="e">
        <f ca="1">+IF(AND(ISNUMBER(OFFSET('Sanitation Data'!$I$10,0,10*ROW('Sanitation Data'!I64))),'Data Summary'!DL70="Yes"),OFFSET('Sanitation Data'!$I$10,0,10*ROW('Sanitation Data'!I64)),NA())</f>
        <v>#N/A</v>
      </c>
      <c r="AX70" s="501" t="e">
        <f ca="1">+IF(AND(ISNUMBER(OFFSET('Sanitation Data'!$I$11,0,10*ROW('Sanitation Data'!I64))),'Data Summary'!DM70="Yes"),OFFSET('Sanitation Data'!$I$11,0,10*ROW('Sanitation Data'!I64)),NA())</f>
        <v>#N/A</v>
      </c>
      <c r="AY70" s="501" t="e">
        <f ca="1">+IF(AND(ISNUMBER(OFFSET('Sanitation Data'!$I$12,0,10*ROW('Sanitation Data'!I64))),'Data Summary'!DN70="Yes"),OFFSET('Sanitation Data'!$I$12,0,10*ROW('Sanitation Data'!I64)),NA())</f>
        <v>#N/A</v>
      </c>
      <c r="AZ70" s="502" t="e">
        <f ca="1">+IF(AND(ISNUMBER(OFFSET('Hygiene Data'!$D$5,0,10*ROW('Hygiene Data'!D64))),'Data Summary'!DO70="Yes"),OFFSET('Hygiene Data'!$D$5,0,10*ROW('Hygiene Data'!D64)),NA())</f>
        <v>#N/A</v>
      </c>
      <c r="BA70" s="502" t="e">
        <f ca="1">+IF(AND(ISNUMBER(OFFSET('Hygiene Data'!$D$7,0,10*ROW('Hygiene Data'!D64))),'Data Summary'!DP70="Yes"),OFFSET('Hygiene Data'!$D$7,0,10*ROW('Hygiene Data'!D64)),NA())</f>
        <v>#N/A</v>
      </c>
      <c r="BB70" s="502" t="e">
        <f ca="1">+IF(AND(ISNUMBER(OFFSET('Hygiene Data'!$D$9,0,10*ROW('Hygiene Data'!D64))),'Data Summary'!DQ70="Yes"),OFFSET('Hygiene Data'!$D$9,0,10*ROW('Hygiene Data'!D64)),NA())</f>
        <v>#N/A</v>
      </c>
      <c r="BC70" s="502" t="e">
        <f ca="1">+IF(AND(ISNUMBER(OFFSET('Hygiene Data'!$E$5,0,10*ROW('Hygiene Data'!E64))),'Data Summary'!DR70="Yes"),OFFSET('Hygiene Data'!$E$5,0,10*ROW('Hygiene Data'!E64)),NA())</f>
        <v>#N/A</v>
      </c>
      <c r="BD70" s="502" t="e">
        <f ca="1">+IF(AND(ISNUMBER(OFFSET('Hygiene Data'!$E$7,0,10*ROW('Hygiene Data'!E64))),'Data Summary'!DS70="Yes"),OFFSET('Hygiene Data'!$E$7,0,10*ROW('Hygiene Data'!E64)),NA())</f>
        <v>#N/A</v>
      </c>
      <c r="BE70" s="502" t="e">
        <f ca="1">+IF(AND(ISNUMBER(OFFSET('Hygiene Data'!$E$9,0,10*ROW('Hygiene Data'!E64))),'Data Summary'!DT70="Yes"),OFFSET('Hygiene Data'!$E$9,0,10*ROW('Hygiene Data'!E64)),NA())</f>
        <v>#N/A</v>
      </c>
      <c r="BF70" s="502" t="e">
        <f ca="1">+IF(AND(ISNUMBER(OFFSET('Hygiene Data'!$F$5,0,10*ROW('Hygiene Data'!F64))),'Data Summary'!DU70="Yes"),OFFSET('Hygiene Data'!$F$5,0,10*ROW('Hygiene Data'!F64)),NA())</f>
        <v>#N/A</v>
      </c>
      <c r="BG70" s="502" t="e">
        <f ca="1">+IF(AND(ISNUMBER(OFFSET('Hygiene Data'!$F$7,0,10*ROW('Hygiene Data'!F64))),'Data Summary'!DV70="Yes"),OFFSET('Hygiene Data'!$F$7,0,10*ROW('Hygiene Data'!F64)),NA())</f>
        <v>#N/A</v>
      </c>
      <c r="BH70" s="502" t="e">
        <f ca="1">+IF(AND(ISNUMBER(OFFSET('Hygiene Data'!$F$9,0,10*ROW('Hygiene Data'!F64))),'Data Summary'!DW70="Yes"),OFFSET('Hygiene Data'!$F$9,0,10*ROW('Hygiene Data'!F64)),NA())</f>
        <v>#N/A</v>
      </c>
      <c r="BI70" s="502" t="e">
        <f ca="1">+IF(AND(ISNUMBER(OFFSET('Hygiene Data'!$G$5,0,10*ROW('Hygiene Data'!G64))),'Data Summary'!DX70="Yes"),OFFSET('Hygiene Data'!$G$5,0,10*ROW('Hygiene Data'!G64)),NA())</f>
        <v>#N/A</v>
      </c>
      <c r="BJ70" s="502" t="e">
        <f ca="1">+IF(AND(ISNUMBER(OFFSET('Hygiene Data'!$G$7,0,10*ROW('Hygiene Data'!G64))),'Data Summary'!DY70="Yes"),OFFSET('Hygiene Data'!$G$7,0,10*ROW('Hygiene Data'!G64)),NA())</f>
        <v>#N/A</v>
      </c>
      <c r="BK70" s="502" t="e">
        <f ca="1">+IF(AND(ISNUMBER(OFFSET('Hygiene Data'!$G$9,0,10*ROW('Hygiene Data'!G64))),'Data Summary'!DZ70="Yes"),OFFSET('Hygiene Data'!$G$9,0,10*ROW('Hygiene Data'!G64)),NA())</f>
        <v>#N/A</v>
      </c>
      <c r="BL70" s="502" t="e">
        <f ca="1">+IF(AND(ISNUMBER(OFFSET('Hygiene Data'!$H$5,0,10*ROW('Hygiene Data'!H64))),'Data Summary'!EA70="Yes"),OFFSET('Hygiene Data'!$H$5,0,10*ROW('Hygiene Data'!H64)),NA())</f>
        <v>#N/A</v>
      </c>
      <c r="BM70" s="502" t="e">
        <f ca="1">+IF(AND(ISNUMBER(OFFSET('Hygiene Data'!$H$7,0,10*ROW('Hygiene Data'!H64))),'Data Summary'!EB70="Yes"),OFFSET('Hygiene Data'!$H$7,0,10*ROW('Hygiene Data'!H64)),NA())</f>
        <v>#N/A</v>
      </c>
      <c r="BN70" s="502" t="e">
        <f ca="1">+IF(AND(ISNUMBER(OFFSET('Hygiene Data'!$H$9,0,10*ROW('Hygiene Data'!H64))),'Data Summary'!EC70="Yes"),OFFSET('Hygiene Data'!$H$9,0,10*ROW('Hygiene Data'!H64)),NA())</f>
        <v>#N/A</v>
      </c>
      <c r="BO70" s="502" t="e">
        <f ca="1">+IF(AND(ISNUMBER(OFFSET('Hygiene Data'!$I$5,0,10*ROW('Hygiene Data'!I64))),'Data Summary'!ED70="Yes"),OFFSET('Hygiene Data'!$I$5,0,10*ROW('Hygiene Data'!I64)),NA())</f>
        <v>#N/A</v>
      </c>
      <c r="BP70" s="502" t="e">
        <f ca="1">+IF(AND(ISNUMBER(OFFSET('Hygiene Data'!$I$7,0,10*ROW('Hygiene Data'!I64))),'Data Summary'!EE70="Yes"),OFFSET('Hygiene Data'!$I$7,0,10*ROW('Hygiene Data'!I64)),NA())</f>
        <v>#N/A</v>
      </c>
      <c r="BQ70" s="502" t="e">
        <f ca="1">+IF(AND(ISNUMBER(OFFSET('Hygiene Data'!$I$9,0,10*ROW('Hygiene Data'!I64))),'Data Summary'!EF70="Yes"),OFFSET('Hygiene Data'!$I$9,0,10*ROW('Hygiene Data'!I64)),NA())</f>
        <v>#N/A</v>
      </c>
    </row>
    <row r="71" spans="1:69" x14ac:dyDescent="0.25">
      <c r="A71" s="498" t="e">
        <f ca="1">+RIGHT('Data Summary'!A71,LEN('Data Summary'!A71)-9)</f>
        <v>#VALUE!</v>
      </c>
      <c r="B71" s="472" t="str">
        <f ca="1">+IF(ISTEXT('Data Summary'!B71),'Data Summary'!B71,"")</f>
        <v/>
      </c>
      <c r="C71" s="499" t="e">
        <f ca="1">+VALUE('Data Summary'!C71)</f>
        <v>#VALUE!</v>
      </c>
      <c r="D71" s="500" t="e">
        <f ca="1">+IF(AND(ISNUMBER(OFFSET('Water Data'!$D$4,0,10*ROW('Water Data'!D65))),'Data Summary'!BS71="Yes"),100-OFFSET('Water Data'!$D$4,0,10*ROW('Water Data'!D65)),NA())</f>
        <v>#N/A</v>
      </c>
      <c r="E71" s="500" t="e">
        <f ca="1">+IF(AND(ISNUMBER(OFFSET('Water Data'!$D$6,0,10*ROW('Water Data'!D65))),'Data Summary'!BT71="Yes"),OFFSET('Water Data'!$D$6,0,10*ROW('Water Data'!D65)),NA())</f>
        <v>#N/A</v>
      </c>
      <c r="F71" s="500" t="e">
        <f ca="1">+IF(AND(ISNUMBER(OFFSET('Water Data'!$D$9,0,10*ROW('Water Data'!D65))),'Data Summary'!BU71="Yes"),OFFSET('Water Data'!$D$9,0,10*ROW('Water Data'!D65)),NA())</f>
        <v>#N/A</v>
      </c>
      <c r="G71" s="500" t="e">
        <f ca="1">+IF(AND(ISNUMBER(OFFSET('Water Data'!$E$4,0,10*ROW('Water Data'!E65))),'Data Summary'!BV71="Yes"),100-OFFSET('Water Data'!$E$4,0,10*ROW('Water Data'!E65)),NA())</f>
        <v>#N/A</v>
      </c>
      <c r="H71" s="500" t="e">
        <f ca="1">+IF(AND(ISNUMBER(OFFSET('Water Data'!$E$6,0,10*ROW('Water Data'!E65))),'Data Summary'!BW71="Yes"),OFFSET('Water Data'!$E$6,0,10*ROW('Water Data'!E65)),NA())</f>
        <v>#N/A</v>
      </c>
      <c r="I71" s="500" t="e">
        <f ca="1">+IF(AND(ISNUMBER(OFFSET('Water Data'!$E$9,0,10*ROW('Water Data'!E65))),'Data Summary'!BX71="Yes"),OFFSET('Water Data'!$E$9,0,10*ROW('Water Data'!E65)),NA())</f>
        <v>#N/A</v>
      </c>
      <c r="J71" s="500" t="e">
        <f ca="1">+IF(AND(ISNUMBER(OFFSET('Water Data'!$F$4,0,10*ROW('Water Data'!F65))),'Data Summary'!BY71="Yes"),100-OFFSET('Water Data'!$F$4,0,10*ROW('Water Data'!F65)),NA())</f>
        <v>#N/A</v>
      </c>
      <c r="K71" s="500" t="e">
        <f ca="1">+IF(AND(ISNUMBER(OFFSET('Water Data'!$F$6,0,10*ROW('Water Data'!F65))),'Data Summary'!BZ71="Yes"),OFFSET('Water Data'!$F$6,0,10*ROW('Water Data'!F65)),NA())</f>
        <v>#N/A</v>
      </c>
      <c r="L71" s="500" t="e">
        <f ca="1">+IF(AND(ISNUMBER(OFFSET('Water Data'!$F$9,0,10*ROW('Water Data'!F65))),'Data Summary'!CA71="Yes"),OFFSET('Water Data'!$F$9,0,10*ROW('Water Data'!F65)),NA())</f>
        <v>#N/A</v>
      </c>
      <c r="M71" s="500" t="e">
        <f ca="1">+IF(AND(ISNUMBER(OFFSET('Water Data'!$G$4,0,10*ROW('Water Data'!G65))),'Data Summary'!CB71="Yes"),100-OFFSET('Water Data'!$G$4,0,10*ROW('Water Data'!G65)),NA())</f>
        <v>#N/A</v>
      </c>
      <c r="N71" s="500" t="e">
        <f ca="1">+IF(AND(ISNUMBER(OFFSET('Water Data'!$G$6,0,10*ROW('Water Data'!G65))),'Data Summary'!CC71="Yes"),OFFSET('Water Data'!$G$6,0,10*ROW('Water Data'!G65)),NA())</f>
        <v>#N/A</v>
      </c>
      <c r="O71" s="500" t="e">
        <f ca="1">+IF(AND(ISNUMBER(OFFSET('Water Data'!$G$9,0,10*ROW('Water Data'!G65))),'Data Summary'!CD71="Yes"),OFFSET('Water Data'!$G$9,0,10*ROW('Water Data'!G65)),NA())</f>
        <v>#N/A</v>
      </c>
      <c r="P71" s="500" t="e">
        <f ca="1">+IF(AND(ISNUMBER(OFFSET('Water Data'!$H$4,0,10*ROW('Water Data'!H65))),'Data Summary'!CE71="Yes"),100-OFFSET('Water Data'!$H$4,0,10*ROW('Water Data'!H65)),NA())</f>
        <v>#N/A</v>
      </c>
      <c r="Q71" s="500" t="e">
        <f ca="1">+IF(AND(ISNUMBER(OFFSET('Water Data'!$H$6,0,10*ROW('Water Data'!H65))),'Data Summary'!CF71="Yes"),OFFSET('Water Data'!$H$6,0,10*ROW('Water Data'!H65)),NA())</f>
        <v>#N/A</v>
      </c>
      <c r="R71" s="500" t="e">
        <f ca="1">+IF(AND(ISNUMBER(OFFSET('Water Data'!$H$9,0,10*ROW('Water Data'!H65))),'Data Summary'!CG71="Yes"),OFFSET('Water Data'!$H$9,0,10*ROW('Water Data'!H65)),NA())</f>
        <v>#N/A</v>
      </c>
      <c r="S71" s="500" t="e">
        <f ca="1">+IF(AND(ISNUMBER(OFFSET('Water Data'!$I$4,0,10*ROW('Water Data'!I65))),'Data Summary'!CH71="Yes"),100-OFFSET('Water Data'!$I$4,0,10*ROW('Water Data'!I65)),NA())</f>
        <v>#N/A</v>
      </c>
      <c r="T71" s="500" t="e">
        <f ca="1">+IF(AND(ISNUMBER(OFFSET('Water Data'!$I$6,0,10*ROW('Water Data'!I65))),'Data Summary'!CI71="Yes"),OFFSET('Water Data'!$I$6,0,10*ROW('Water Data'!I65)),NA())</f>
        <v>#N/A</v>
      </c>
      <c r="U71" s="500" t="e">
        <f ca="1">+IF(AND(ISNUMBER(OFFSET('Water Data'!$I$9,0,10*ROW('Water Data'!I65))),'Data Summary'!CJ71="Yes"),OFFSET('Water Data'!$I$9,0,10*ROW('Water Data'!I65)),NA())</f>
        <v>#N/A</v>
      </c>
      <c r="V71" s="501" t="e">
        <f ca="1">+IF(AND(ISNUMBER(OFFSET('Sanitation Data'!$D$4,0,10*ROW('Sanitation Data'!D65))),'Data Summary'!CK71="Yes"),100-OFFSET('Sanitation Data'!$D$4,0,10*ROW('Sanitation Data'!D65)),NA())</f>
        <v>#N/A</v>
      </c>
      <c r="W71" s="501" t="e">
        <f ca="1">+IF(AND(ISNUMBER(OFFSET('Sanitation Data'!$D$6,0,10*ROW('Sanitation Data'!D65))),'Data Summary'!CL71="Yes"),OFFSET('Sanitation Data'!$D$6,0,10*ROW('Sanitation Data'!D65)),NA())</f>
        <v>#N/A</v>
      </c>
      <c r="X71" s="501" t="e">
        <f ca="1">+IF(AND(ISNUMBER(OFFSET('Sanitation Data'!$D$10,0,10*ROW('Sanitation Data'!D65))),'Data Summary'!CM71="Yes"),OFFSET('Sanitation Data'!$D$10,0,10*ROW('Sanitation Data'!D65)),NA())</f>
        <v>#N/A</v>
      </c>
      <c r="Y71" s="501" t="e">
        <f ca="1">+IF(AND(ISNUMBER(OFFSET('Sanitation Data'!$D$11,0,10*ROW('Sanitation Data'!D65))),'Data Summary'!CN71="Yes"),OFFSET('Sanitation Data'!$D$11,0,10*ROW('Sanitation Data'!D65)),NA())</f>
        <v>#N/A</v>
      </c>
      <c r="Z71" s="501" t="e">
        <f ca="1">+IF(AND(ISNUMBER(OFFSET('Sanitation Data'!$D$12,0,10*ROW('Sanitation Data'!D65))),'Data Summary'!CO71="Yes"),OFFSET('Sanitation Data'!$D$12,0,10*ROW('Sanitation Data'!D65)),NA())</f>
        <v>#N/A</v>
      </c>
      <c r="AA71" s="501" t="e">
        <f ca="1">+IF(AND(ISNUMBER(OFFSET('Sanitation Data'!$E$4,0,10*ROW('Sanitation Data'!E65))),'Data Summary'!CP71="Yes"),100-OFFSET('Sanitation Data'!$E$4,0,10*ROW('Sanitation Data'!E65)),NA())</f>
        <v>#N/A</v>
      </c>
      <c r="AB71" s="501" t="e">
        <f ca="1">+IF(AND(ISNUMBER(OFFSET('Sanitation Data'!$E$6,0,10*ROW('Sanitation Data'!E65))),'Data Summary'!CQ71="Yes"),OFFSET('Sanitation Data'!$E$6,0,10*ROW('Sanitation Data'!E65)),NA())</f>
        <v>#N/A</v>
      </c>
      <c r="AC71" s="501" t="e">
        <f ca="1">+IF(AND(ISNUMBER(OFFSET('Sanitation Data'!$E$10,0,10*ROW('Sanitation Data'!E65))),'Data Summary'!CR71="Yes"),OFFSET('Sanitation Data'!$E$10,0,10*ROW('Sanitation Data'!E65)),NA())</f>
        <v>#N/A</v>
      </c>
      <c r="AD71" s="501" t="e">
        <f ca="1">+IF(AND(ISNUMBER(OFFSET('Sanitation Data'!$E$11,0,10*ROW('Sanitation Data'!E65))),'Data Summary'!CS71="Yes"),OFFSET('Sanitation Data'!$E$11,0,10*ROW('Sanitation Data'!E65)),NA())</f>
        <v>#N/A</v>
      </c>
      <c r="AE71" s="501" t="e">
        <f ca="1">+IF(AND(ISNUMBER(OFFSET('Sanitation Data'!$E$12,0,10*ROW('Sanitation Data'!E65))),'Data Summary'!CT71="Yes"),OFFSET('Sanitation Data'!$E$12,0,10*ROW('Sanitation Data'!E65)),NA())</f>
        <v>#N/A</v>
      </c>
      <c r="AF71" s="501" t="e">
        <f ca="1">+IF(AND(ISNUMBER(OFFSET('Sanitation Data'!$F$4,0,10*ROW('Sanitation Data'!F65))),'Data Summary'!CU71="Yes"),100-OFFSET('Sanitation Data'!$F$4,0,10*ROW('Sanitation Data'!F65)),NA())</f>
        <v>#N/A</v>
      </c>
      <c r="AG71" s="501" t="e">
        <f ca="1">+IF(AND(ISNUMBER(OFFSET('Sanitation Data'!$F$6,0,10*ROW('Sanitation Data'!F65))),'Data Summary'!CV71="Yes"),OFFSET('Sanitation Data'!$F$6,0,10*ROW('Sanitation Data'!F65)),NA())</f>
        <v>#N/A</v>
      </c>
      <c r="AH71" s="501" t="e">
        <f ca="1">+IF(AND(ISNUMBER(OFFSET('Sanitation Data'!$F$10,0,10*ROW('Sanitation Data'!F65))),'Data Summary'!CW71="Yes"),OFFSET('Sanitation Data'!$F$10,0,10*ROW('Sanitation Data'!F65)),NA())</f>
        <v>#N/A</v>
      </c>
      <c r="AI71" s="501" t="e">
        <f ca="1">+IF(AND(ISNUMBER(OFFSET('Sanitation Data'!$F$11,0,10*ROW('Sanitation Data'!F65))),'Data Summary'!CX71="Yes"),OFFSET('Sanitation Data'!$F$11,0,10*ROW('Sanitation Data'!F65)),NA())</f>
        <v>#N/A</v>
      </c>
      <c r="AJ71" s="501" t="e">
        <f ca="1">+IF(AND(ISNUMBER(OFFSET('Sanitation Data'!$F$12,0,10*ROW('Sanitation Data'!F65))),'Data Summary'!CY71="Yes"),OFFSET('Sanitation Data'!$F$12,0,10*ROW('Sanitation Data'!F65)),NA())</f>
        <v>#N/A</v>
      </c>
      <c r="AK71" s="501" t="e">
        <f ca="1">+IF(AND(ISNUMBER(OFFSET('Sanitation Data'!$G$4,0,10*ROW('Sanitation Data'!G65))),'Data Summary'!CZ71="Yes"),100-OFFSET('Sanitation Data'!$G$4,0,10*ROW('Sanitation Data'!G65)),NA())</f>
        <v>#N/A</v>
      </c>
      <c r="AL71" s="501" t="e">
        <f ca="1">+IF(AND(ISNUMBER(OFFSET('Sanitation Data'!$G$6,0,10*ROW('Sanitation Data'!G65))),'Data Summary'!DA71="Yes"),OFFSET('Sanitation Data'!$G$6,0,10*ROW('Sanitation Data'!G65)),NA())</f>
        <v>#N/A</v>
      </c>
      <c r="AM71" s="501" t="e">
        <f ca="1">+IF(AND(ISNUMBER(OFFSET('Sanitation Data'!$G$10,0,10*ROW('Sanitation Data'!G65))),'Data Summary'!DB71="Yes"),OFFSET('Sanitation Data'!$G$10,0,10*ROW('Sanitation Data'!G65)),NA())</f>
        <v>#N/A</v>
      </c>
      <c r="AN71" s="501" t="e">
        <f ca="1">+IF(AND(ISNUMBER(OFFSET('Sanitation Data'!$G$11,0,10*ROW('Sanitation Data'!G65))),'Data Summary'!DC71="Yes"),OFFSET('Sanitation Data'!$G$11,0,10*ROW('Sanitation Data'!G65)),NA())</f>
        <v>#N/A</v>
      </c>
      <c r="AO71" s="501" t="e">
        <f ca="1">+IF(AND(ISNUMBER(OFFSET('Sanitation Data'!$G$12,0,10*ROW('Sanitation Data'!G65))),'Data Summary'!DD71="Yes"),OFFSET('Sanitation Data'!$G$12,0,10*ROW('Sanitation Data'!G65)),NA())</f>
        <v>#N/A</v>
      </c>
      <c r="AP71" s="501" t="e">
        <f ca="1">+IF(AND(ISNUMBER(OFFSET('Sanitation Data'!$H$4,0,10*ROW('Sanitation Data'!H65))),'Data Summary'!DE71="Yes"),100-OFFSET('Sanitation Data'!$H$4,0,10*ROW('Sanitation Data'!H65)),NA())</f>
        <v>#N/A</v>
      </c>
      <c r="AQ71" s="501" t="e">
        <f ca="1">+IF(AND(ISNUMBER(OFFSET('Sanitation Data'!$H$6,0,10*ROW('Sanitation Data'!H65))),'Data Summary'!DF71="Yes"),OFFSET('Sanitation Data'!$H$6,0,10*ROW('Sanitation Data'!H65)),NA())</f>
        <v>#N/A</v>
      </c>
      <c r="AR71" s="501" t="e">
        <f ca="1">+IF(AND(ISNUMBER(OFFSET('Sanitation Data'!$H$10,0,10*ROW('Sanitation Data'!H65))),'Data Summary'!DG71="Yes"),OFFSET('Sanitation Data'!$H$10,0,10*ROW('Sanitation Data'!H65)),NA())</f>
        <v>#N/A</v>
      </c>
      <c r="AS71" s="501" t="e">
        <f ca="1">+IF(AND(ISNUMBER(OFFSET('Sanitation Data'!$H$11,0,10*ROW('Sanitation Data'!H65))),'Data Summary'!DH71="Yes"),OFFSET('Sanitation Data'!$H$11,0,10*ROW('Sanitation Data'!H65)),NA())</f>
        <v>#N/A</v>
      </c>
      <c r="AT71" s="501" t="e">
        <f ca="1">+IF(AND(ISNUMBER(OFFSET('Sanitation Data'!$H$12,0,10*ROW('Sanitation Data'!H65))),'Data Summary'!DI71="Yes"),OFFSET('Sanitation Data'!$H$12,0,10*ROW('Sanitation Data'!H65)),NA())</f>
        <v>#N/A</v>
      </c>
      <c r="AU71" s="501" t="e">
        <f ca="1">+IF(AND(ISNUMBER(OFFSET('Sanitation Data'!$I$4,0,10*ROW('Sanitation Data'!I65))),'Data Summary'!DJ71="Yes"),100-OFFSET('Sanitation Data'!$I$4,0,10*ROW('Sanitation Data'!I65)),NA())</f>
        <v>#N/A</v>
      </c>
      <c r="AV71" s="501" t="e">
        <f ca="1">+IF(AND(ISNUMBER(OFFSET('Sanitation Data'!$I$6,0,10*ROW('Sanitation Data'!I65))),'Data Summary'!DK71="Yes"),OFFSET('Sanitation Data'!$I$6,0,10*ROW('Sanitation Data'!I65)),NA())</f>
        <v>#N/A</v>
      </c>
      <c r="AW71" s="501" t="e">
        <f ca="1">+IF(AND(ISNUMBER(OFFSET('Sanitation Data'!$I$10,0,10*ROW('Sanitation Data'!I65))),'Data Summary'!DL71="Yes"),OFFSET('Sanitation Data'!$I$10,0,10*ROW('Sanitation Data'!I65)),NA())</f>
        <v>#N/A</v>
      </c>
      <c r="AX71" s="501" t="e">
        <f ca="1">+IF(AND(ISNUMBER(OFFSET('Sanitation Data'!$I$11,0,10*ROW('Sanitation Data'!I65))),'Data Summary'!DM71="Yes"),OFFSET('Sanitation Data'!$I$11,0,10*ROW('Sanitation Data'!I65)),NA())</f>
        <v>#N/A</v>
      </c>
      <c r="AY71" s="501" t="e">
        <f ca="1">+IF(AND(ISNUMBER(OFFSET('Sanitation Data'!$I$12,0,10*ROW('Sanitation Data'!I65))),'Data Summary'!DN71="Yes"),OFFSET('Sanitation Data'!$I$12,0,10*ROW('Sanitation Data'!I65)),NA())</f>
        <v>#N/A</v>
      </c>
      <c r="AZ71" s="502" t="e">
        <f ca="1">+IF(AND(ISNUMBER(OFFSET('Hygiene Data'!$D$5,0,10*ROW('Hygiene Data'!D65))),'Data Summary'!DO71="Yes"),OFFSET('Hygiene Data'!$D$5,0,10*ROW('Hygiene Data'!D65)),NA())</f>
        <v>#N/A</v>
      </c>
      <c r="BA71" s="502" t="e">
        <f ca="1">+IF(AND(ISNUMBER(OFFSET('Hygiene Data'!$D$7,0,10*ROW('Hygiene Data'!D65))),'Data Summary'!DP71="Yes"),OFFSET('Hygiene Data'!$D$7,0,10*ROW('Hygiene Data'!D65)),NA())</f>
        <v>#N/A</v>
      </c>
      <c r="BB71" s="502" t="e">
        <f ca="1">+IF(AND(ISNUMBER(OFFSET('Hygiene Data'!$D$9,0,10*ROW('Hygiene Data'!D65))),'Data Summary'!DQ71="Yes"),OFFSET('Hygiene Data'!$D$9,0,10*ROW('Hygiene Data'!D65)),NA())</f>
        <v>#N/A</v>
      </c>
      <c r="BC71" s="502" t="e">
        <f ca="1">+IF(AND(ISNUMBER(OFFSET('Hygiene Data'!$E$5,0,10*ROW('Hygiene Data'!E65))),'Data Summary'!DR71="Yes"),OFFSET('Hygiene Data'!$E$5,0,10*ROW('Hygiene Data'!E65)),NA())</f>
        <v>#N/A</v>
      </c>
      <c r="BD71" s="502" t="e">
        <f ca="1">+IF(AND(ISNUMBER(OFFSET('Hygiene Data'!$E$7,0,10*ROW('Hygiene Data'!E65))),'Data Summary'!DS71="Yes"),OFFSET('Hygiene Data'!$E$7,0,10*ROW('Hygiene Data'!E65)),NA())</f>
        <v>#N/A</v>
      </c>
      <c r="BE71" s="502" t="e">
        <f ca="1">+IF(AND(ISNUMBER(OFFSET('Hygiene Data'!$E$9,0,10*ROW('Hygiene Data'!E65))),'Data Summary'!DT71="Yes"),OFFSET('Hygiene Data'!$E$9,0,10*ROW('Hygiene Data'!E65)),NA())</f>
        <v>#N/A</v>
      </c>
      <c r="BF71" s="502" t="e">
        <f ca="1">+IF(AND(ISNUMBER(OFFSET('Hygiene Data'!$F$5,0,10*ROW('Hygiene Data'!F65))),'Data Summary'!DU71="Yes"),OFFSET('Hygiene Data'!$F$5,0,10*ROW('Hygiene Data'!F65)),NA())</f>
        <v>#N/A</v>
      </c>
      <c r="BG71" s="502" t="e">
        <f ca="1">+IF(AND(ISNUMBER(OFFSET('Hygiene Data'!$F$7,0,10*ROW('Hygiene Data'!F65))),'Data Summary'!DV71="Yes"),OFFSET('Hygiene Data'!$F$7,0,10*ROW('Hygiene Data'!F65)),NA())</f>
        <v>#N/A</v>
      </c>
      <c r="BH71" s="502" t="e">
        <f ca="1">+IF(AND(ISNUMBER(OFFSET('Hygiene Data'!$F$9,0,10*ROW('Hygiene Data'!F65))),'Data Summary'!DW71="Yes"),OFFSET('Hygiene Data'!$F$9,0,10*ROW('Hygiene Data'!F65)),NA())</f>
        <v>#N/A</v>
      </c>
      <c r="BI71" s="502" t="e">
        <f ca="1">+IF(AND(ISNUMBER(OFFSET('Hygiene Data'!$G$5,0,10*ROW('Hygiene Data'!G65))),'Data Summary'!DX71="Yes"),OFFSET('Hygiene Data'!$G$5,0,10*ROW('Hygiene Data'!G65)),NA())</f>
        <v>#N/A</v>
      </c>
      <c r="BJ71" s="502" t="e">
        <f ca="1">+IF(AND(ISNUMBER(OFFSET('Hygiene Data'!$G$7,0,10*ROW('Hygiene Data'!G65))),'Data Summary'!DY71="Yes"),OFFSET('Hygiene Data'!$G$7,0,10*ROW('Hygiene Data'!G65)),NA())</f>
        <v>#N/A</v>
      </c>
      <c r="BK71" s="502" t="e">
        <f ca="1">+IF(AND(ISNUMBER(OFFSET('Hygiene Data'!$G$9,0,10*ROW('Hygiene Data'!G65))),'Data Summary'!DZ71="Yes"),OFFSET('Hygiene Data'!$G$9,0,10*ROW('Hygiene Data'!G65)),NA())</f>
        <v>#N/A</v>
      </c>
      <c r="BL71" s="502" t="e">
        <f ca="1">+IF(AND(ISNUMBER(OFFSET('Hygiene Data'!$H$5,0,10*ROW('Hygiene Data'!H65))),'Data Summary'!EA71="Yes"),OFFSET('Hygiene Data'!$H$5,0,10*ROW('Hygiene Data'!H65)),NA())</f>
        <v>#N/A</v>
      </c>
      <c r="BM71" s="502" t="e">
        <f ca="1">+IF(AND(ISNUMBER(OFFSET('Hygiene Data'!$H$7,0,10*ROW('Hygiene Data'!H65))),'Data Summary'!EB71="Yes"),OFFSET('Hygiene Data'!$H$7,0,10*ROW('Hygiene Data'!H65)),NA())</f>
        <v>#N/A</v>
      </c>
      <c r="BN71" s="502" t="e">
        <f ca="1">+IF(AND(ISNUMBER(OFFSET('Hygiene Data'!$H$9,0,10*ROW('Hygiene Data'!H65))),'Data Summary'!EC71="Yes"),OFFSET('Hygiene Data'!$H$9,0,10*ROW('Hygiene Data'!H65)),NA())</f>
        <v>#N/A</v>
      </c>
      <c r="BO71" s="502" t="e">
        <f ca="1">+IF(AND(ISNUMBER(OFFSET('Hygiene Data'!$I$5,0,10*ROW('Hygiene Data'!I65))),'Data Summary'!ED71="Yes"),OFFSET('Hygiene Data'!$I$5,0,10*ROW('Hygiene Data'!I65)),NA())</f>
        <v>#N/A</v>
      </c>
      <c r="BP71" s="502" t="e">
        <f ca="1">+IF(AND(ISNUMBER(OFFSET('Hygiene Data'!$I$7,0,10*ROW('Hygiene Data'!I65))),'Data Summary'!EE71="Yes"),OFFSET('Hygiene Data'!$I$7,0,10*ROW('Hygiene Data'!I65)),NA())</f>
        <v>#N/A</v>
      </c>
      <c r="BQ71" s="502" t="e">
        <f ca="1">+IF(AND(ISNUMBER(OFFSET('Hygiene Data'!$I$9,0,10*ROW('Hygiene Data'!I65))),'Data Summary'!EF71="Yes"),OFFSET('Hygiene Data'!$I$9,0,10*ROW('Hygiene Data'!I65)),NA())</f>
        <v>#N/A</v>
      </c>
    </row>
    <row r="72" spans="1:69" x14ac:dyDescent="0.25">
      <c r="A72" s="498" t="e">
        <f ca="1">+RIGHT('Data Summary'!A72,LEN('Data Summary'!A72)-9)</f>
        <v>#VALUE!</v>
      </c>
      <c r="B72" s="472" t="str">
        <f ca="1">+IF(ISTEXT('Data Summary'!B72),'Data Summary'!B72,"")</f>
        <v/>
      </c>
      <c r="C72" s="499" t="e">
        <f ca="1">+VALUE('Data Summary'!C72)</f>
        <v>#VALUE!</v>
      </c>
      <c r="D72" s="500" t="e">
        <f ca="1">+IF(AND(ISNUMBER(OFFSET('Water Data'!$D$4,0,10*ROW('Water Data'!D66))),'Data Summary'!BS72="Yes"),100-OFFSET('Water Data'!$D$4,0,10*ROW('Water Data'!D66)),NA())</f>
        <v>#N/A</v>
      </c>
      <c r="E72" s="500" t="e">
        <f ca="1">+IF(AND(ISNUMBER(OFFSET('Water Data'!$D$6,0,10*ROW('Water Data'!D66))),'Data Summary'!BT72="Yes"),OFFSET('Water Data'!$D$6,0,10*ROW('Water Data'!D66)),NA())</f>
        <v>#N/A</v>
      </c>
      <c r="F72" s="500" t="e">
        <f ca="1">+IF(AND(ISNUMBER(OFFSET('Water Data'!$D$9,0,10*ROW('Water Data'!D66))),'Data Summary'!BU72="Yes"),OFFSET('Water Data'!$D$9,0,10*ROW('Water Data'!D66)),NA())</f>
        <v>#N/A</v>
      </c>
      <c r="G72" s="500" t="e">
        <f ca="1">+IF(AND(ISNUMBER(OFFSET('Water Data'!$E$4,0,10*ROW('Water Data'!E66))),'Data Summary'!BV72="Yes"),100-OFFSET('Water Data'!$E$4,0,10*ROW('Water Data'!E66)),NA())</f>
        <v>#N/A</v>
      </c>
      <c r="H72" s="500" t="e">
        <f ca="1">+IF(AND(ISNUMBER(OFFSET('Water Data'!$E$6,0,10*ROW('Water Data'!E66))),'Data Summary'!BW72="Yes"),OFFSET('Water Data'!$E$6,0,10*ROW('Water Data'!E66)),NA())</f>
        <v>#N/A</v>
      </c>
      <c r="I72" s="500" t="e">
        <f ca="1">+IF(AND(ISNUMBER(OFFSET('Water Data'!$E$9,0,10*ROW('Water Data'!E66))),'Data Summary'!BX72="Yes"),OFFSET('Water Data'!$E$9,0,10*ROW('Water Data'!E66)),NA())</f>
        <v>#N/A</v>
      </c>
      <c r="J72" s="500" t="e">
        <f ca="1">+IF(AND(ISNUMBER(OFFSET('Water Data'!$F$4,0,10*ROW('Water Data'!F66))),'Data Summary'!BY72="Yes"),100-OFFSET('Water Data'!$F$4,0,10*ROW('Water Data'!F66)),NA())</f>
        <v>#N/A</v>
      </c>
      <c r="K72" s="500" t="e">
        <f ca="1">+IF(AND(ISNUMBER(OFFSET('Water Data'!$F$6,0,10*ROW('Water Data'!F66))),'Data Summary'!BZ72="Yes"),OFFSET('Water Data'!$F$6,0,10*ROW('Water Data'!F66)),NA())</f>
        <v>#N/A</v>
      </c>
      <c r="L72" s="500" t="e">
        <f ca="1">+IF(AND(ISNUMBER(OFFSET('Water Data'!$F$9,0,10*ROW('Water Data'!F66))),'Data Summary'!CA72="Yes"),OFFSET('Water Data'!$F$9,0,10*ROW('Water Data'!F66)),NA())</f>
        <v>#N/A</v>
      </c>
      <c r="M72" s="500" t="e">
        <f ca="1">+IF(AND(ISNUMBER(OFFSET('Water Data'!$G$4,0,10*ROW('Water Data'!G66))),'Data Summary'!CB72="Yes"),100-OFFSET('Water Data'!$G$4,0,10*ROW('Water Data'!G66)),NA())</f>
        <v>#N/A</v>
      </c>
      <c r="N72" s="500" t="e">
        <f ca="1">+IF(AND(ISNUMBER(OFFSET('Water Data'!$G$6,0,10*ROW('Water Data'!G66))),'Data Summary'!CC72="Yes"),OFFSET('Water Data'!$G$6,0,10*ROW('Water Data'!G66)),NA())</f>
        <v>#N/A</v>
      </c>
      <c r="O72" s="500" t="e">
        <f ca="1">+IF(AND(ISNUMBER(OFFSET('Water Data'!$G$9,0,10*ROW('Water Data'!G66))),'Data Summary'!CD72="Yes"),OFFSET('Water Data'!$G$9,0,10*ROW('Water Data'!G66)),NA())</f>
        <v>#N/A</v>
      </c>
      <c r="P72" s="500" t="e">
        <f ca="1">+IF(AND(ISNUMBER(OFFSET('Water Data'!$H$4,0,10*ROW('Water Data'!H66))),'Data Summary'!CE72="Yes"),100-OFFSET('Water Data'!$H$4,0,10*ROW('Water Data'!H66)),NA())</f>
        <v>#N/A</v>
      </c>
      <c r="Q72" s="500" t="e">
        <f ca="1">+IF(AND(ISNUMBER(OFFSET('Water Data'!$H$6,0,10*ROW('Water Data'!H66))),'Data Summary'!CF72="Yes"),OFFSET('Water Data'!$H$6,0,10*ROW('Water Data'!H66)),NA())</f>
        <v>#N/A</v>
      </c>
      <c r="R72" s="500" t="e">
        <f ca="1">+IF(AND(ISNUMBER(OFFSET('Water Data'!$H$9,0,10*ROW('Water Data'!H66))),'Data Summary'!CG72="Yes"),OFFSET('Water Data'!$H$9,0,10*ROW('Water Data'!H66)),NA())</f>
        <v>#N/A</v>
      </c>
      <c r="S72" s="500" t="e">
        <f ca="1">+IF(AND(ISNUMBER(OFFSET('Water Data'!$I$4,0,10*ROW('Water Data'!I66))),'Data Summary'!CH72="Yes"),100-OFFSET('Water Data'!$I$4,0,10*ROW('Water Data'!I66)),NA())</f>
        <v>#N/A</v>
      </c>
      <c r="T72" s="500" t="e">
        <f ca="1">+IF(AND(ISNUMBER(OFFSET('Water Data'!$I$6,0,10*ROW('Water Data'!I66))),'Data Summary'!CI72="Yes"),OFFSET('Water Data'!$I$6,0,10*ROW('Water Data'!I66)),NA())</f>
        <v>#N/A</v>
      </c>
      <c r="U72" s="500" t="e">
        <f ca="1">+IF(AND(ISNUMBER(OFFSET('Water Data'!$I$9,0,10*ROW('Water Data'!I66))),'Data Summary'!CJ72="Yes"),OFFSET('Water Data'!$I$9,0,10*ROW('Water Data'!I66)),NA())</f>
        <v>#N/A</v>
      </c>
      <c r="V72" s="501" t="e">
        <f ca="1">+IF(AND(ISNUMBER(OFFSET('Sanitation Data'!$D$4,0,10*ROW('Sanitation Data'!D66))),'Data Summary'!CK72="Yes"),100-OFFSET('Sanitation Data'!$D$4,0,10*ROW('Sanitation Data'!D66)),NA())</f>
        <v>#N/A</v>
      </c>
      <c r="W72" s="501" t="e">
        <f ca="1">+IF(AND(ISNUMBER(OFFSET('Sanitation Data'!$D$6,0,10*ROW('Sanitation Data'!D66))),'Data Summary'!CL72="Yes"),OFFSET('Sanitation Data'!$D$6,0,10*ROW('Sanitation Data'!D66)),NA())</f>
        <v>#N/A</v>
      </c>
      <c r="X72" s="501" t="e">
        <f ca="1">+IF(AND(ISNUMBER(OFFSET('Sanitation Data'!$D$10,0,10*ROW('Sanitation Data'!D66))),'Data Summary'!CM72="Yes"),OFFSET('Sanitation Data'!$D$10,0,10*ROW('Sanitation Data'!D66)),NA())</f>
        <v>#N/A</v>
      </c>
      <c r="Y72" s="501" t="e">
        <f ca="1">+IF(AND(ISNUMBER(OFFSET('Sanitation Data'!$D$11,0,10*ROW('Sanitation Data'!D66))),'Data Summary'!CN72="Yes"),OFFSET('Sanitation Data'!$D$11,0,10*ROW('Sanitation Data'!D66)),NA())</f>
        <v>#N/A</v>
      </c>
      <c r="Z72" s="501" t="e">
        <f ca="1">+IF(AND(ISNUMBER(OFFSET('Sanitation Data'!$D$12,0,10*ROW('Sanitation Data'!D66))),'Data Summary'!CO72="Yes"),OFFSET('Sanitation Data'!$D$12,0,10*ROW('Sanitation Data'!D66)),NA())</f>
        <v>#N/A</v>
      </c>
      <c r="AA72" s="501" t="e">
        <f ca="1">+IF(AND(ISNUMBER(OFFSET('Sanitation Data'!$E$4,0,10*ROW('Sanitation Data'!E66))),'Data Summary'!CP72="Yes"),100-OFFSET('Sanitation Data'!$E$4,0,10*ROW('Sanitation Data'!E66)),NA())</f>
        <v>#N/A</v>
      </c>
      <c r="AB72" s="501" t="e">
        <f ca="1">+IF(AND(ISNUMBER(OFFSET('Sanitation Data'!$E$6,0,10*ROW('Sanitation Data'!E66))),'Data Summary'!CQ72="Yes"),OFFSET('Sanitation Data'!$E$6,0,10*ROW('Sanitation Data'!E66)),NA())</f>
        <v>#N/A</v>
      </c>
      <c r="AC72" s="501" t="e">
        <f ca="1">+IF(AND(ISNUMBER(OFFSET('Sanitation Data'!$E$10,0,10*ROW('Sanitation Data'!E66))),'Data Summary'!CR72="Yes"),OFFSET('Sanitation Data'!$E$10,0,10*ROW('Sanitation Data'!E66)),NA())</f>
        <v>#N/A</v>
      </c>
      <c r="AD72" s="501" t="e">
        <f ca="1">+IF(AND(ISNUMBER(OFFSET('Sanitation Data'!$E$11,0,10*ROW('Sanitation Data'!E66))),'Data Summary'!CS72="Yes"),OFFSET('Sanitation Data'!$E$11,0,10*ROW('Sanitation Data'!E66)),NA())</f>
        <v>#N/A</v>
      </c>
      <c r="AE72" s="501" t="e">
        <f ca="1">+IF(AND(ISNUMBER(OFFSET('Sanitation Data'!$E$12,0,10*ROW('Sanitation Data'!E66))),'Data Summary'!CT72="Yes"),OFFSET('Sanitation Data'!$E$12,0,10*ROW('Sanitation Data'!E66)),NA())</f>
        <v>#N/A</v>
      </c>
      <c r="AF72" s="501" t="e">
        <f ca="1">+IF(AND(ISNUMBER(OFFSET('Sanitation Data'!$F$4,0,10*ROW('Sanitation Data'!F66))),'Data Summary'!CU72="Yes"),100-OFFSET('Sanitation Data'!$F$4,0,10*ROW('Sanitation Data'!F66)),NA())</f>
        <v>#N/A</v>
      </c>
      <c r="AG72" s="501" t="e">
        <f ca="1">+IF(AND(ISNUMBER(OFFSET('Sanitation Data'!$F$6,0,10*ROW('Sanitation Data'!F66))),'Data Summary'!CV72="Yes"),OFFSET('Sanitation Data'!$F$6,0,10*ROW('Sanitation Data'!F66)),NA())</f>
        <v>#N/A</v>
      </c>
      <c r="AH72" s="501" t="e">
        <f ca="1">+IF(AND(ISNUMBER(OFFSET('Sanitation Data'!$F$10,0,10*ROW('Sanitation Data'!F66))),'Data Summary'!CW72="Yes"),OFFSET('Sanitation Data'!$F$10,0,10*ROW('Sanitation Data'!F66)),NA())</f>
        <v>#N/A</v>
      </c>
      <c r="AI72" s="501" t="e">
        <f ca="1">+IF(AND(ISNUMBER(OFFSET('Sanitation Data'!$F$11,0,10*ROW('Sanitation Data'!F66))),'Data Summary'!CX72="Yes"),OFFSET('Sanitation Data'!$F$11,0,10*ROW('Sanitation Data'!F66)),NA())</f>
        <v>#N/A</v>
      </c>
      <c r="AJ72" s="501" t="e">
        <f ca="1">+IF(AND(ISNUMBER(OFFSET('Sanitation Data'!$F$12,0,10*ROW('Sanitation Data'!F66))),'Data Summary'!CY72="Yes"),OFFSET('Sanitation Data'!$F$12,0,10*ROW('Sanitation Data'!F66)),NA())</f>
        <v>#N/A</v>
      </c>
      <c r="AK72" s="501" t="e">
        <f ca="1">+IF(AND(ISNUMBER(OFFSET('Sanitation Data'!$G$4,0,10*ROW('Sanitation Data'!G66))),'Data Summary'!CZ72="Yes"),100-OFFSET('Sanitation Data'!$G$4,0,10*ROW('Sanitation Data'!G66)),NA())</f>
        <v>#N/A</v>
      </c>
      <c r="AL72" s="501" t="e">
        <f ca="1">+IF(AND(ISNUMBER(OFFSET('Sanitation Data'!$G$6,0,10*ROW('Sanitation Data'!G66))),'Data Summary'!DA72="Yes"),OFFSET('Sanitation Data'!$G$6,0,10*ROW('Sanitation Data'!G66)),NA())</f>
        <v>#N/A</v>
      </c>
      <c r="AM72" s="501" t="e">
        <f ca="1">+IF(AND(ISNUMBER(OFFSET('Sanitation Data'!$G$10,0,10*ROW('Sanitation Data'!G66))),'Data Summary'!DB72="Yes"),OFFSET('Sanitation Data'!$G$10,0,10*ROW('Sanitation Data'!G66)),NA())</f>
        <v>#N/A</v>
      </c>
      <c r="AN72" s="501" t="e">
        <f ca="1">+IF(AND(ISNUMBER(OFFSET('Sanitation Data'!$G$11,0,10*ROW('Sanitation Data'!G66))),'Data Summary'!DC72="Yes"),OFFSET('Sanitation Data'!$G$11,0,10*ROW('Sanitation Data'!G66)),NA())</f>
        <v>#N/A</v>
      </c>
      <c r="AO72" s="501" t="e">
        <f ca="1">+IF(AND(ISNUMBER(OFFSET('Sanitation Data'!$G$12,0,10*ROW('Sanitation Data'!G66))),'Data Summary'!DD72="Yes"),OFFSET('Sanitation Data'!$G$12,0,10*ROW('Sanitation Data'!G66)),NA())</f>
        <v>#N/A</v>
      </c>
      <c r="AP72" s="501" t="e">
        <f ca="1">+IF(AND(ISNUMBER(OFFSET('Sanitation Data'!$H$4,0,10*ROW('Sanitation Data'!H66))),'Data Summary'!DE72="Yes"),100-OFFSET('Sanitation Data'!$H$4,0,10*ROW('Sanitation Data'!H66)),NA())</f>
        <v>#N/A</v>
      </c>
      <c r="AQ72" s="501" t="e">
        <f ca="1">+IF(AND(ISNUMBER(OFFSET('Sanitation Data'!$H$6,0,10*ROW('Sanitation Data'!H66))),'Data Summary'!DF72="Yes"),OFFSET('Sanitation Data'!$H$6,0,10*ROW('Sanitation Data'!H66)),NA())</f>
        <v>#N/A</v>
      </c>
      <c r="AR72" s="501" t="e">
        <f ca="1">+IF(AND(ISNUMBER(OFFSET('Sanitation Data'!$H$10,0,10*ROW('Sanitation Data'!H66))),'Data Summary'!DG72="Yes"),OFFSET('Sanitation Data'!$H$10,0,10*ROW('Sanitation Data'!H66)),NA())</f>
        <v>#N/A</v>
      </c>
      <c r="AS72" s="501" t="e">
        <f ca="1">+IF(AND(ISNUMBER(OFFSET('Sanitation Data'!$H$11,0,10*ROW('Sanitation Data'!H66))),'Data Summary'!DH72="Yes"),OFFSET('Sanitation Data'!$H$11,0,10*ROW('Sanitation Data'!H66)),NA())</f>
        <v>#N/A</v>
      </c>
      <c r="AT72" s="501" t="e">
        <f ca="1">+IF(AND(ISNUMBER(OFFSET('Sanitation Data'!$H$12,0,10*ROW('Sanitation Data'!H66))),'Data Summary'!DI72="Yes"),OFFSET('Sanitation Data'!$H$12,0,10*ROW('Sanitation Data'!H66)),NA())</f>
        <v>#N/A</v>
      </c>
      <c r="AU72" s="501" t="e">
        <f ca="1">+IF(AND(ISNUMBER(OFFSET('Sanitation Data'!$I$4,0,10*ROW('Sanitation Data'!I66))),'Data Summary'!DJ72="Yes"),100-OFFSET('Sanitation Data'!$I$4,0,10*ROW('Sanitation Data'!I66)),NA())</f>
        <v>#N/A</v>
      </c>
      <c r="AV72" s="501" t="e">
        <f ca="1">+IF(AND(ISNUMBER(OFFSET('Sanitation Data'!$I$6,0,10*ROW('Sanitation Data'!I66))),'Data Summary'!DK72="Yes"),OFFSET('Sanitation Data'!$I$6,0,10*ROW('Sanitation Data'!I66)),NA())</f>
        <v>#N/A</v>
      </c>
      <c r="AW72" s="501" t="e">
        <f ca="1">+IF(AND(ISNUMBER(OFFSET('Sanitation Data'!$I$10,0,10*ROW('Sanitation Data'!I66))),'Data Summary'!DL72="Yes"),OFFSET('Sanitation Data'!$I$10,0,10*ROW('Sanitation Data'!I66)),NA())</f>
        <v>#N/A</v>
      </c>
      <c r="AX72" s="501" t="e">
        <f ca="1">+IF(AND(ISNUMBER(OFFSET('Sanitation Data'!$I$11,0,10*ROW('Sanitation Data'!I66))),'Data Summary'!DM72="Yes"),OFFSET('Sanitation Data'!$I$11,0,10*ROW('Sanitation Data'!I66)),NA())</f>
        <v>#N/A</v>
      </c>
      <c r="AY72" s="501" t="e">
        <f ca="1">+IF(AND(ISNUMBER(OFFSET('Sanitation Data'!$I$12,0,10*ROW('Sanitation Data'!I66))),'Data Summary'!DN72="Yes"),OFFSET('Sanitation Data'!$I$12,0,10*ROW('Sanitation Data'!I66)),NA())</f>
        <v>#N/A</v>
      </c>
      <c r="AZ72" s="502" t="e">
        <f ca="1">+IF(AND(ISNUMBER(OFFSET('Hygiene Data'!$D$5,0,10*ROW('Hygiene Data'!D66))),'Data Summary'!DO72="Yes"),OFFSET('Hygiene Data'!$D$5,0,10*ROW('Hygiene Data'!D66)),NA())</f>
        <v>#N/A</v>
      </c>
      <c r="BA72" s="502" t="e">
        <f ca="1">+IF(AND(ISNUMBER(OFFSET('Hygiene Data'!$D$7,0,10*ROW('Hygiene Data'!D66))),'Data Summary'!DP72="Yes"),OFFSET('Hygiene Data'!$D$7,0,10*ROW('Hygiene Data'!D66)),NA())</f>
        <v>#N/A</v>
      </c>
      <c r="BB72" s="502" t="e">
        <f ca="1">+IF(AND(ISNUMBER(OFFSET('Hygiene Data'!$D$9,0,10*ROW('Hygiene Data'!D66))),'Data Summary'!DQ72="Yes"),OFFSET('Hygiene Data'!$D$9,0,10*ROW('Hygiene Data'!D66)),NA())</f>
        <v>#N/A</v>
      </c>
      <c r="BC72" s="502" t="e">
        <f ca="1">+IF(AND(ISNUMBER(OFFSET('Hygiene Data'!$E$5,0,10*ROW('Hygiene Data'!E66))),'Data Summary'!DR72="Yes"),OFFSET('Hygiene Data'!$E$5,0,10*ROW('Hygiene Data'!E66)),NA())</f>
        <v>#N/A</v>
      </c>
      <c r="BD72" s="502" t="e">
        <f ca="1">+IF(AND(ISNUMBER(OFFSET('Hygiene Data'!$E$7,0,10*ROW('Hygiene Data'!E66))),'Data Summary'!DS72="Yes"),OFFSET('Hygiene Data'!$E$7,0,10*ROW('Hygiene Data'!E66)),NA())</f>
        <v>#N/A</v>
      </c>
      <c r="BE72" s="502" t="e">
        <f ca="1">+IF(AND(ISNUMBER(OFFSET('Hygiene Data'!$E$9,0,10*ROW('Hygiene Data'!E66))),'Data Summary'!DT72="Yes"),OFFSET('Hygiene Data'!$E$9,0,10*ROW('Hygiene Data'!E66)),NA())</f>
        <v>#N/A</v>
      </c>
      <c r="BF72" s="502" t="e">
        <f ca="1">+IF(AND(ISNUMBER(OFFSET('Hygiene Data'!$F$5,0,10*ROW('Hygiene Data'!F66))),'Data Summary'!DU72="Yes"),OFFSET('Hygiene Data'!$F$5,0,10*ROW('Hygiene Data'!F66)),NA())</f>
        <v>#N/A</v>
      </c>
      <c r="BG72" s="502" t="e">
        <f ca="1">+IF(AND(ISNUMBER(OFFSET('Hygiene Data'!$F$7,0,10*ROW('Hygiene Data'!F66))),'Data Summary'!DV72="Yes"),OFFSET('Hygiene Data'!$F$7,0,10*ROW('Hygiene Data'!F66)),NA())</f>
        <v>#N/A</v>
      </c>
      <c r="BH72" s="502" t="e">
        <f ca="1">+IF(AND(ISNUMBER(OFFSET('Hygiene Data'!$F$9,0,10*ROW('Hygiene Data'!F66))),'Data Summary'!DW72="Yes"),OFFSET('Hygiene Data'!$F$9,0,10*ROW('Hygiene Data'!F66)),NA())</f>
        <v>#N/A</v>
      </c>
      <c r="BI72" s="502" t="e">
        <f ca="1">+IF(AND(ISNUMBER(OFFSET('Hygiene Data'!$G$5,0,10*ROW('Hygiene Data'!G66))),'Data Summary'!DX72="Yes"),OFFSET('Hygiene Data'!$G$5,0,10*ROW('Hygiene Data'!G66)),NA())</f>
        <v>#N/A</v>
      </c>
      <c r="BJ72" s="502" t="e">
        <f ca="1">+IF(AND(ISNUMBER(OFFSET('Hygiene Data'!$G$7,0,10*ROW('Hygiene Data'!G66))),'Data Summary'!DY72="Yes"),OFFSET('Hygiene Data'!$G$7,0,10*ROW('Hygiene Data'!G66)),NA())</f>
        <v>#N/A</v>
      </c>
      <c r="BK72" s="502" t="e">
        <f ca="1">+IF(AND(ISNUMBER(OFFSET('Hygiene Data'!$G$9,0,10*ROW('Hygiene Data'!G66))),'Data Summary'!DZ72="Yes"),OFFSET('Hygiene Data'!$G$9,0,10*ROW('Hygiene Data'!G66)),NA())</f>
        <v>#N/A</v>
      </c>
      <c r="BL72" s="502" t="e">
        <f ca="1">+IF(AND(ISNUMBER(OFFSET('Hygiene Data'!$H$5,0,10*ROW('Hygiene Data'!H66))),'Data Summary'!EA72="Yes"),OFFSET('Hygiene Data'!$H$5,0,10*ROW('Hygiene Data'!H66)),NA())</f>
        <v>#N/A</v>
      </c>
      <c r="BM72" s="502" t="e">
        <f ca="1">+IF(AND(ISNUMBER(OFFSET('Hygiene Data'!$H$7,0,10*ROW('Hygiene Data'!H66))),'Data Summary'!EB72="Yes"),OFFSET('Hygiene Data'!$H$7,0,10*ROW('Hygiene Data'!H66)),NA())</f>
        <v>#N/A</v>
      </c>
      <c r="BN72" s="502" t="e">
        <f ca="1">+IF(AND(ISNUMBER(OFFSET('Hygiene Data'!$H$9,0,10*ROW('Hygiene Data'!H66))),'Data Summary'!EC72="Yes"),OFFSET('Hygiene Data'!$H$9,0,10*ROW('Hygiene Data'!H66)),NA())</f>
        <v>#N/A</v>
      </c>
      <c r="BO72" s="502" t="e">
        <f ca="1">+IF(AND(ISNUMBER(OFFSET('Hygiene Data'!$I$5,0,10*ROW('Hygiene Data'!I66))),'Data Summary'!ED72="Yes"),OFFSET('Hygiene Data'!$I$5,0,10*ROW('Hygiene Data'!I66)),NA())</f>
        <v>#N/A</v>
      </c>
      <c r="BP72" s="502" t="e">
        <f ca="1">+IF(AND(ISNUMBER(OFFSET('Hygiene Data'!$I$7,0,10*ROW('Hygiene Data'!I66))),'Data Summary'!EE72="Yes"),OFFSET('Hygiene Data'!$I$7,0,10*ROW('Hygiene Data'!I66)),NA())</f>
        <v>#N/A</v>
      </c>
      <c r="BQ72" s="502" t="e">
        <f ca="1">+IF(AND(ISNUMBER(OFFSET('Hygiene Data'!$I$9,0,10*ROW('Hygiene Data'!I66))),'Data Summary'!EF72="Yes"),OFFSET('Hygiene Data'!$I$9,0,10*ROW('Hygiene Data'!I66)),NA())</f>
        <v>#N/A</v>
      </c>
    </row>
    <row r="73" spans="1:69" x14ac:dyDescent="0.25">
      <c r="A73" s="498" t="e">
        <f ca="1">+RIGHT('Data Summary'!A73,LEN('Data Summary'!A73)-9)</f>
        <v>#VALUE!</v>
      </c>
      <c r="B73" s="472" t="str">
        <f ca="1">+IF(ISTEXT('Data Summary'!B73),'Data Summary'!B73,"")</f>
        <v/>
      </c>
      <c r="C73" s="499" t="e">
        <f ca="1">+VALUE('Data Summary'!C73)</f>
        <v>#VALUE!</v>
      </c>
      <c r="D73" s="500" t="e">
        <f ca="1">+IF(AND(ISNUMBER(OFFSET('Water Data'!$D$4,0,10*ROW('Water Data'!D67))),'Data Summary'!BS73="Yes"),100-OFFSET('Water Data'!$D$4,0,10*ROW('Water Data'!D67)),NA())</f>
        <v>#N/A</v>
      </c>
      <c r="E73" s="500" t="e">
        <f ca="1">+IF(AND(ISNUMBER(OFFSET('Water Data'!$D$6,0,10*ROW('Water Data'!D67))),'Data Summary'!BT73="Yes"),OFFSET('Water Data'!$D$6,0,10*ROW('Water Data'!D67)),NA())</f>
        <v>#N/A</v>
      </c>
      <c r="F73" s="500" t="e">
        <f ca="1">+IF(AND(ISNUMBER(OFFSET('Water Data'!$D$9,0,10*ROW('Water Data'!D67))),'Data Summary'!BU73="Yes"),OFFSET('Water Data'!$D$9,0,10*ROW('Water Data'!D67)),NA())</f>
        <v>#N/A</v>
      </c>
      <c r="G73" s="500" t="e">
        <f ca="1">+IF(AND(ISNUMBER(OFFSET('Water Data'!$E$4,0,10*ROW('Water Data'!E67))),'Data Summary'!BV73="Yes"),100-OFFSET('Water Data'!$E$4,0,10*ROW('Water Data'!E67)),NA())</f>
        <v>#N/A</v>
      </c>
      <c r="H73" s="500" t="e">
        <f ca="1">+IF(AND(ISNUMBER(OFFSET('Water Data'!$E$6,0,10*ROW('Water Data'!E67))),'Data Summary'!BW73="Yes"),OFFSET('Water Data'!$E$6,0,10*ROW('Water Data'!E67)),NA())</f>
        <v>#N/A</v>
      </c>
      <c r="I73" s="500" t="e">
        <f ca="1">+IF(AND(ISNUMBER(OFFSET('Water Data'!$E$9,0,10*ROW('Water Data'!E67))),'Data Summary'!BX73="Yes"),OFFSET('Water Data'!$E$9,0,10*ROW('Water Data'!E67)),NA())</f>
        <v>#N/A</v>
      </c>
      <c r="J73" s="500" t="e">
        <f ca="1">+IF(AND(ISNUMBER(OFFSET('Water Data'!$F$4,0,10*ROW('Water Data'!F67))),'Data Summary'!BY73="Yes"),100-OFFSET('Water Data'!$F$4,0,10*ROW('Water Data'!F67)),NA())</f>
        <v>#N/A</v>
      </c>
      <c r="K73" s="500" t="e">
        <f ca="1">+IF(AND(ISNUMBER(OFFSET('Water Data'!$F$6,0,10*ROW('Water Data'!F67))),'Data Summary'!BZ73="Yes"),OFFSET('Water Data'!$F$6,0,10*ROW('Water Data'!F67)),NA())</f>
        <v>#N/A</v>
      </c>
      <c r="L73" s="500" t="e">
        <f ca="1">+IF(AND(ISNUMBER(OFFSET('Water Data'!$F$9,0,10*ROW('Water Data'!F67))),'Data Summary'!CA73="Yes"),OFFSET('Water Data'!$F$9,0,10*ROW('Water Data'!F67)),NA())</f>
        <v>#N/A</v>
      </c>
      <c r="M73" s="500" t="e">
        <f ca="1">+IF(AND(ISNUMBER(OFFSET('Water Data'!$G$4,0,10*ROW('Water Data'!G67))),'Data Summary'!CB73="Yes"),100-OFFSET('Water Data'!$G$4,0,10*ROW('Water Data'!G67)),NA())</f>
        <v>#N/A</v>
      </c>
      <c r="N73" s="500" t="e">
        <f ca="1">+IF(AND(ISNUMBER(OFFSET('Water Data'!$G$6,0,10*ROW('Water Data'!G67))),'Data Summary'!CC73="Yes"),OFFSET('Water Data'!$G$6,0,10*ROW('Water Data'!G67)),NA())</f>
        <v>#N/A</v>
      </c>
      <c r="O73" s="500" t="e">
        <f ca="1">+IF(AND(ISNUMBER(OFFSET('Water Data'!$G$9,0,10*ROW('Water Data'!G67))),'Data Summary'!CD73="Yes"),OFFSET('Water Data'!$G$9,0,10*ROW('Water Data'!G67)),NA())</f>
        <v>#N/A</v>
      </c>
      <c r="P73" s="500" t="e">
        <f ca="1">+IF(AND(ISNUMBER(OFFSET('Water Data'!$H$4,0,10*ROW('Water Data'!H67))),'Data Summary'!CE73="Yes"),100-OFFSET('Water Data'!$H$4,0,10*ROW('Water Data'!H67)),NA())</f>
        <v>#N/A</v>
      </c>
      <c r="Q73" s="500" t="e">
        <f ca="1">+IF(AND(ISNUMBER(OFFSET('Water Data'!$H$6,0,10*ROW('Water Data'!H67))),'Data Summary'!CF73="Yes"),OFFSET('Water Data'!$H$6,0,10*ROW('Water Data'!H67)),NA())</f>
        <v>#N/A</v>
      </c>
      <c r="R73" s="500" t="e">
        <f ca="1">+IF(AND(ISNUMBER(OFFSET('Water Data'!$H$9,0,10*ROW('Water Data'!H67))),'Data Summary'!CG73="Yes"),OFFSET('Water Data'!$H$9,0,10*ROW('Water Data'!H67)),NA())</f>
        <v>#N/A</v>
      </c>
      <c r="S73" s="500" t="e">
        <f ca="1">+IF(AND(ISNUMBER(OFFSET('Water Data'!$I$4,0,10*ROW('Water Data'!I67))),'Data Summary'!CH73="Yes"),100-OFFSET('Water Data'!$I$4,0,10*ROW('Water Data'!I67)),NA())</f>
        <v>#N/A</v>
      </c>
      <c r="T73" s="500" t="e">
        <f ca="1">+IF(AND(ISNUMBER(OFFSET('Water Data'!$I$6,0,10*ROW('Water Data'!I67))),'Data Summary'!CI73="Yes"),OFFSET('Water Data'!$I$6,0,10*ROW('Water Data'!I67)),NA())</f>
        <v>#N/A</v>
      </c>
      <c r="U73" s="500" t="e">
        <f ca="1">+IF(AND(ISNUMBER(OFFSET('Water Data'!$I$9,0,10*ROW('Water Data'!I67))),'Data Summary'!CJ73="Yes"),OFFSET('Water Data'!$I$9,0,10*ROW('Water Data'!I67)),NA())</f>
        <v>#N/A</v>
      </c>
      <c r="V73" s="501" t="e">
        <f ca="1">+IF(AND(ISNUMBER(OFFSET('Sanitation Data'!$D$4,0,10*ROW('Sanitation Data'!D67))),'Data Summary'!CK73="Yes"),100-OFFSET('Sanitation Data'!$D$4,0,10*ROW('Sanitation Data'!D67)),NA())</f>
        <v>#N/A</v>
      </c>
      <c r="W73" s="501" t="e">
        <f ca="1">+IF(AND(ISNUMBER(OFFSET('Sanitation Data'!$D$6,0,10*ROW('Sanitation Data'!D67))),'Data Summary'!CL73="Yes"),OFFSET('Sanitation Data'!$D$6,0,10*ROW('Sanitation Data'!D67)),NA())</f>
        <v>#N/A</v>
      </c>
      <c r="X73" s="501" t="e">
        <f ca="1">+IF(AND(ISNUMBER(OFFSET('Sanitation Data'!$D$10,0,10*ROW('Sanitation Data'!D67))),'Data Summary'!CM73="Yes"),OFFSET('Sanitation Data'!$D$10,0,10*ROW('Sanitation Data'!D67)),NA())</f>
        <v>#N/A</v>
      </c>
      <c r="Y73" s="501" t="e">
        <f ca="1">+IF(AND(ISNUMBER(OFFSET('Sanitation Data'!$D$11,0,10*ROW('Sanitation Data'!D67))),'Data Summary'!CN73="Yes"),OFFSET('Sanitation Data'!$D$11,0,10*ROW('Sanitation Data'!D67)),NA())</f>
        <v>#N/A</v>
      </c>
      <c r="Z73" s="501" t="e">
        <f ca="1">+IF(AND(ISNUMBER(OFFSET('Sanitation Data'!$D$12,0,10*ROW('Sanitation Data'!D67))),'Data Summary'!CO73="Yes"),OFFSET('Sanitation Data'!$D$12,0,10*ROW('Sanitation Data'!D67)),NA())</f>
        <v>#N/A</v>
      </c>
      <c r="AA73" s="501" t="e">
        <f ca="1">+IF(AND(ISNUMBER(OFFSET('Sanitation Data'!$E$4,0,10*ROW('Sanitation Data'!E67))),'Data Summary'!CP73="Yes"),100-OFFSET('Sanitation Data'!$E$4,0,10*ROW('Sanitation Data'!E67)),NA())</f>
        <v>#N/A</v>
      </c>
      <c r="AB73" s="501" t="e">
        <f ca="1">+IF(AND(ISNUMBER(OFFSET('Sanitation Data'!$E$6,0,10*ROW('Sanitation Data'!E67))),'Data Summary'!CQ73="Yes"),OFFSET('Sanitation Data'!$E$6,0,10*ROW('Sanitation Data'!E67)),NA())</f>
        <v>#N/A</v>
      </c>
      <c r="AC73" s="501" t="e">
        <f ca="1">+IF(AND(ISNUMBER(OFFSET('Sanitation Data'!$E$10,0,10*ROW('Sanitation Data'!E67))),'Data Summary'!CR73="Yes"),OFFSET('Sanitation Data'!$E$10,0,10*ROW('Sanitation Data'!E67)),NA())</f>
        <v>#N/A</v>
      </c>
      <c r="AD73" s="501" t="e">
        <f ca="1">+IF(AND(ISNUMBER(OFFSET('Sanitation Data'!$E$11,0,10*ROW('Sanitation Data'!E67))),'Data Summary'!CS73="Yes"),OFFSET('Sanitation Data'!$E$11,0,10*ROW('Sanitation Data'!E67)),NA())</f>
        <v>#N/A</v>
      </c>
      <c r="AE73" s="501" t="e">
        <f ca="1">+IF(AND(ISNUMBER(OFFSET('Sanitation Data'!$E$12,0,10*ROW('Sanitation Data'!E67))),'Data Summary'!CT73="Yes"),OFFSET('Sanitation Data'!$E$12,0,10*ROW('Sanitation Data'!E67)),NA())</f>
        <v>#N/A</v>
      </c>
      <c r="AF73" s="501" t="e">
        <f ca="1">+IF(AND(ISNUMBER(OFFSET('Sanitation Data'!$F$4,0,10*ROW('Sanitation Data'!F67))),'Data Summary'!CU73="Yes"),100-OFFSET('Sanitation Data'!$F$4,0,10*ROW('Sanitation Data'!F67)),NA())</f>
        <v>#N/A</v>
      </c>
      <c r="AG73" s="501" t="e">
        <f ca="1">+IF(AND(ISNUMBER(OFFSET('Sanitation Data'!$F$6,0,10*ROW('Sanitation Data'!F67))),'Data Summary'!CV73="Yes"),OFFSET('Sanitation Data'!$F$6,0,10*ROW('Sanitation Data'!F67)),NA())</f>
        <v>#N/A</v>
      </c>
      <c r="AH73" s="501" t="e">
        <f ca="1">+IF(AND(ISNUMBER(OFFSET('Sanitation Data'!$F$10,0,10*ROW('Sanitation Data'!F67))),'Data Summary'!CW73="Yes"),OFFSET('Sanitation Data'!$F$10,0,10*ROW('Sanitation Data'!F67)),NA())</f>
        <v>#N/A</v>
      </c>
      <c r="AI73" s="501" t="e">
        <f ca="1">+IF(AND(ISNUMBER(OFFSET('Sanitation Data'!$F$11,0,10*ROW('Sanitation Data'!F67))),'Data Summary'!CX73="Yes"),OFFSET('Sanitation Data'!$F$11,0,10*ROW('Sanitation Data'!F67)),NA())</f>
        <v>#N/A</v>
      </c>
      <c r="AJ73" s="501" t="e">
        <f ca="1">+IF(AND(ISNUMBER(OFFSET('Sanitation Data'!$F$12,0,10*ROW('Sanitation Data'!F67))),'Data Summary'!CY73="Yes"),OFFSET('Sanitation Data'!$F$12,0,10*ROW('Sanitation Data'!F67)),NA())</f>
        <v>#N/A</v>
      </c>
      <c r="AK73" s="501" t="e">
        <f ca="1">+IF(AND(ISNUMBER(OFFSET('Sanitation Data'!$G$4,0,10*ROW('Sanitation Data'!G67))),'Data Summary'!CZ73="Yes"),100-OFFSET('Sanitation Data'!$G$4,0,10*ROW('Sanitation Data'!G67)),NA())</f>
        <v>#N/A</v>
      </c>
      <c r="AL73" s="501" t="e">
        <f ca="1">+IF(AND(ISNUMBER(OFFSET('Sanitation Data'!$G$6,0,10*ROW('Sanitation Data'!G67))),'Data Summary'!DA73="Yes"),OFFSET('Sanitation Data'!$G$6,0,10*ROW('Sanitation Data'!G67)),NA())</f>
        <v>#N/A</v>
      </c>
      <c r="AM73" s="501" t="e">
        <f ca="1">+IF(AND(ISNUMBER(OFFSET('Sanitation Data'!$G$10,0,10*ROW('Sanitation Data'!G67))),'Data Summary'!DB73="Yes"),OFFSET('Sanitation Data'!$G$10,0,10*ROW('Sanitation Data'!G67)),NA())</f>
        <v>#N/A</v>
      </c>
      <c r="AN73" s="501" t="e">
        <f ca="1">+IF(AND(ISNUMBER(OFFSET('Sanitation Data'!$G$11,0,10*ROW('Sanitation Data'!G67))),'Data Summary'!DC73="Yes"),OFFSET('Sanitation Data'!$G$11,0,10*ROW('Sanitation Data'!G67)),NA())</f>
        <v>#N/A</v>
      </c>
      <c r="AO73" s="501" t="e">
        <f ca="1">+IF(AND(ISNUMBER(OFFSET('Sanitation Data'!$G$12,0,10*ROW('Sanitation Data'!G67))),'Data Summary'!DD73="Yes"),OFFSET('Sanitation Data'!$G$12,0,10*ROW('Sanitation Data'!G67)),NA())</f>
        <v>#N/A</v>
      </c>
      <c r="AP73" s="501" t="e">
        <f ca="1">+IF(AND(ISNUMBER(OFFSET('Sanitation Data'!$H$4,0,10*ROW('Sanitation Data'!H67))),'Data Summary'!DE73="Yes"),100-OFFSET('Sanitation Data'!$H$4,0,10*ROW('Sanitation Data'!H67)),NA())</f>
        <v>#N/A</v>
      </c>
      <c r="AQ73" s="501" t="e">
        <f ca="1">+IF(AND(ISNUMBER(OFFSET('Sanitation Data'!$H$6,0,10*ROW('Sanitation Data'!H67))),'Data Summary'!DF73="Yes"),OFFSET('Sanitation Data'!$H$6,0,10*ROW('Sanitation Data'!H67)),NA())</f>
        <v>#N/A</v>
      </c>
      <c r="AR73" s="501" t="e">
        <f ca="1">+IF(AND(ISNUMBER(OFFSET('Sanitation Data'!$H$10,0,10*ROW('Sanitation Data'!H67))),'Data Summary'!DG73="Yes"),OFFSET('Sanitation Data'!$H$10,0,10*ROW('Sanitation Data'!H67)),NA())</f>
        <v>#N/A</v>
      </c>
      <c r="AS73" s="501" t="e">
        <f ca="1">+IF(AND(ISNUMBER(OFFSET('Sanitation Data'!$H$11,0,10*ROW('Sanitation Data'!H67))),'Data Summary'!DH73="Yes"),OFFSET('Sanitation Data'!$H$11,0,10*ROW('Sanitation Data'!H67)),NA())</f>
        <v>#N/A</v>
      </c>
      <c r="AT73" s="501" t="e">
        <f ca="1">+IF(AND(ISNUMBER(OFFSET('Sanitation Data'!$H$12,0,10*ROW('Sanitation Data'!H67))),'Data Summary'!DI73="Yes"),OFFSET('Sanitation Data'!$H$12,0,10*ROW('Sanitation Data'!H67)),NA())</f>
        <v>#N/A</v>
      </c>
      <c r="AU73" s="501" t="e">
        <f ca="1">+IF(AND(ISNUMBER(OFFSET('Sanitation Data'!$I$4,0,10*ROW('Sanitation Data'!I67))),'Data Summary'!DJ73="Yes"),100-OFFSET('Sanitation Data'!$I$4,0,10*ROW('Sanitation Data'!I67)),NA())</f>
        <v>#N/A</v>
      </c>
      <c r="AV73" s="501" t="e">
        <f ca="1">+IF(AND(ISNUMBER(OFFSET('Sanitation Data'!$I$6,0,10*ROW('Sanitation Data'!I67))),'Data Summary'!DK73="Yes"),OFFSET('Sanitation Data'!$I$6,0,10*ROW('Sanitation Data'!I67)),NA())</f>
        <v>#N/A</v>
      </c>
      <c r="AW73" s="501" t="e">
        <f ca="1">+IF(AND(ISNUMBER(OFFSET('Sanitation Data'!$I$10,0,10*ROW('Sanitation Data'!I67))),'Data Summary'!DL73="Yes"),OFFSET('Sanitation Data'!$I$10,0,10*ROW('Sanitation Data'!I67)),NA())</f>
        <v>#N/A</v>
      </c>
      <c r="AX73" s="501" t="e">
        <f ca="1">+IF(AND(ISNUMBER(OFFSET('Sanitation Data'!$I$11,0,10*ROW('Sanitation Data'!I67))),'Data Summary'!DM73="Yes"),OFFSET('Sanitation Data'!$I$11,0,10*ROW('Sanitation Data'!I67)),NA())</f>
        <v>#N/A</v>
      </c>
      <c r="AY73" s="501" t="e">
        <f ca="1">+IF(AND(ISNUMBER(OFFSET('Sanitation Data'!$I$12,0,10*ROW('Sanitation Data'!I67))),'Data Summary'!DN73="Yes"),OFFSET('Sanitation Data'!$I$12,0,10*ROW('Sanitation Data'!I67)),NA())</f>
        <v>#N/A</v>
      </c>
      <c r="AZ73" s="502" t="e">
        <f ca="1">+IF(AND(ISNUMBER(OFFSET('Hygiene Data'!$D$5,0,10*ROW('Hygiene Data'!D67))),'Data Summary'!DO73="Yes"),OFFSET('Hygiene Data'!$D$5,0,10*ROW('Hygiene Data'!D67)),NA())</f>
        <v>#N/A</v>
      </c>
      <c r="BA73" s="502" t="e">
        <f ca="1">+IF(AND(ISNUMBER(OFFSET('Hygiene Data'!$D$7,0,10*ROW('Hygiene Data'!D67))),'Data Summary'!DP73="Yes"),OFFSET('Hygiene Data'!$D$7,0,10*ROW('Hygiene Data'!D67)),NA())</f>
        <v>#N/A</v>
      </c>
      <c r="BB73" s="502" t="e">
        <f ca="1">+IF(AND(ISNUMBER(OFFSET('Hygiene Data'!$D$9,0,10*ROW('Hygiene Data'!D67))),'Data Summary'!DQ73="Yes"),OFFSET('Hygiene Data'!$D$9,0,10*ROW('Hygiene Data'!D67)),NA())</f>
        <v>#N/A</v>
      </c>
      <c r="BC73" s="502" t="e">
        <f ca="1">+IF(AND(ISNUMBER(OFFSET('Hygiene Data'!$E$5,0,10*ROW('Hygiene Data'!E67))),'Data Summary'!DR73="Yes"),OFFSET('Hygiene Data'!$E$5,0,10*ROW('Hygiene Data'!E67)),NA())</f>
        <v>#N/A</v>
      </c>
      <c r="BD73" s="502" t="e">
        <f ca="1">+IF(AND(ISNUMBER(OFFSET('Hygiene Data'!$E$7,0,10*ROW('Hygiene Data'!E67))),'Data Summary'!DS73="Yes"),OFFSET('Hygiene Data'!$E$7,0,10*ROW('Hygiene Data'!E67)),NA())</f>
        <v>#N/A</v>
      </c>
      <c r="BE73" s="502" t="e">
        <f ca="1">+IF(AND(ISNUMBER(OFFSET('Hygiene Data'!$E$9,0,10*ROW('Hygiene Data'!E67))),'Data Summary'!DT73="Yes"),OFFSET('Hygiene Data'!$E$9,0,10*ROW('Hygiene Data'!E67)),NA())</f>
        <v>#N/A</v>
      </c>
      <c r="BF73" s="502" t="e">
        <f ca="1">+IF(AND(ISNUMBER(OFFSET('Hygiene Data'!$F$5,0,10*ROW('Hygiene Data'!F67))),'Data Summary'!DU73="Yes"),OFFSET('Hygiene Data'!$F$5,0,10*ROW('Hygiene Data'!F67)),NA())</f>
        <v>#N/A</v>
      </c>
      <c r="BG73" s="502" t="e">
        <f ca="1">+IF(AND(ISNUMBER(OFFSET('Hygiene Data'!$F$7,0,10*ROW('Hygiene Data'!F67))),'Data Summary'!DV73="Yes"),OFFSET('Hygiene Data'!$F$7,0,10*ROW('Hygiene Data'!F67)),NA())</f>
        <v>#N/A</v>
      </c>
      <c r="BH73" s="502" t="e">
        <f ca="1">+IF(AND(ISNUMBER(OFFSET('Hygiene Data'!$F$9,0,10*ROW('Hygiene Data'!F67))),'Data Summary'!DW73="Yes"),OFFSET('Hygiene Data'!$F$9,0,10*ROW('Hygiene Data'!F67)),NA())</f>
        <v>#N/A</v>
      </c>
      <c r="BI73" s="502" t="e">
        <f ca="1">+IF(AND(ISNUMBER(OFFSET('Hygiene Data'!$G$5,0,10*ROW('Hygiene Data'!G67))),'Data Summary'!DX73="Yes"),OFFSET('Hygiene Data'!$G$5,0,10*ROW('Hygiene Data'!G67)),NA())</f>
        <v>#N/A</v>
      </c>
      <c r="BJ73" s="502" t="e">
        <f ca="1">+IF(AND(ISNUMBER(OFFSET('Hygiene Data'!$G$7,0,10*ROW('Hygiene Data'!G67))),'Data Summary'!DY73="Yes"),OFFSET('Hygiene Data'!$G$7,0,10*ROW('Hygiene Data'!G67)),NA())</f>
        <v>#N/A</v>
      </c>
      <c r="BK73" s="502" t="e">
        <f ca="1">+IF(AND(ISNUMBER(OFFSET('Hygiene Data'!$G$9,0,10*ROW('Hygiene Data'!G67))),'Data Summary'!DZ73="Yes"),OFFSET('Hygiene Data'!$G$9,0,10*ROW('Hygiene Data'!G67)),NA())</f>
        <v>#N/A</v>
      </c>
      <c r="BL73" s="502" t="e">
        <f ca="1">+IF(AND(ISNUMBER(OFFSET('Hygiene Data'!$H$5,0,10*ROW('Hygiene Data'!H67))),'Data Summary'!EA73="Yes"),OFFSET('Hygiene Data'!$H$5,0,10*ROW('Hygiene Data'!H67)),NA())</f>
        <v>#N/A</v>
      </c>
      <c r="BM73" s="502" t="e">
        <f ca="1">+IF(AND(ISNUMBER(OFFSET('Hygiene Data'!$H$7,0,10*ROW('Hygiene Data'!H67))),'Data Summary'!EB73="Yes"),OFFSET('Hygiene Data'!$H$7,0,10*ROW('Hygiene Data'!H67)),NA())</f>
        <v>#N/A</v>
      </c>
      <c r="BN73" s="502" t="e">
        <f ca="1">+IF(AND(ISNUMBER(OFFSET('Hygiene Data'!$H$9,0,10*ROW('Hygiene Data'!H67))),'Data Summary'!EC73="Yes"),OFFSET('Hygiene Data'!$H$9,0,10*ROW('Hygiene Data'!H67)),NA())</f>
        <v>#N/A</v>
      </c>
      <c r="BO73" s="502" t="e">
        <f ca="1">+IF(AND(ISNUMBER(OFFSET('Hygiene Data'!$I$5,0,10*ROW('Hygiene Data'!I67))),'Data Summary'!ED73="Yes"),OFFSET('Hygiene Data'!$I$5,0,10*ROW('Hygiene Data'!I67)),NA())</f>
        <v>#N/A</v>
      </c>
      <c r="BP73" s="502" t="e">
        <f ca="1">+IF(AND(ISNUMBER(OFFSET('Hygiene Data'!$I$7,0,10*ROW('Hygiene Data'!I67))),'Data Summary'!EE73="Yes"),OFFSET('Hygiene Data'!$I$7,0,10*ROW('Hygiene Data'!I67)),NA())</f>
        <v>#N/A</v>
      </c>
      <c r="BQ73" s="502" t="e">
        <f ca="1">+IF(AND(ISNUMBER(OFFSET('Hygiene Data'!$I$9,0,10*ROW('Hygiene Data'!I67))),'Data Summary'!EF73="Yes"),OFFSET('Hygiene Data'!$I$9,0,10*ROW('Hygiene Data'!I67)),NA())</f>
        <v>#N/A</v>
      </c>
    </row>
    <row r="74" spans="1:69" x14ac:dyDescent="0.25">
      <c r="A74" s="498" t="e">
        <f ca="1">+RIGHT('Data Summary'!A74,LEN('Data Summary'!A74)-9)</f>
        <v>#VALUE!</v>
      </c>
      <c r="B74" s="472" t="str">
        <f ca="1">+IF(ISTEXT('Data Summary'!B74),'Data Summary'!B74,"")</f>
        <v/>
      </c>
      <c r="C74" s="499" t="e">
        <f ca="1">+VALUE('Data Summary'!C74)</f>
        <v>#VALUE!</v>
      </c>
      <c r="D74" s="500" t="e">
        <f ca="1">+IF(AND(ISNUMBER(OFFSET('Water Data'!$D$4,0,10*ROW('Water Data'!D68))),'Data Summary'!BS74="Yes"),100-OFFSET('Water Data'!$D$4,0,10*ROW('Water Data'!D68)),NA())</f>
        <v>#N/A</v>
      </c>
      <c r="E74" s="500" t="e">
        <f ca="1">+IF(AND(ISNUMBER(OFFSET('Water Data'!$D$6,0,10*ROW('Water Data'!D68))),'Data Summary'!BT74="Yes"),OFFSET('Water Data'!$D$6,0,10*ROW('Water Data'!D68)),NA())</f>
        <v>#N/A</v>
      </c>
      <c r="F74" s="500" t="e">
        <f ca="1">+IF(AND(ISNUMBER(OFFSET('Water Data'!$D$9,0,10*ROW('Water Data'!D68))),'Data Summary'!BU74="Yes"),OFFSET('Water Data'!$D$9,0,10*ROW('Water Data'!D68)),NA())</f>
        <v>#N/A</v>
      </c>
      <c r="G74" s="500" t="e">
        <f ca="1">+IF(AND(ISNUMBER(OFFSET('Water Data'!$E$4,0,10*ROW('Water Data'!E68))),'Data Summary'!BV74="Yes"),100-OFFSET('Water Data'!$E$4,0,10*ROW('Water Data'!E68)),NA())</f>
        <v>#N/A</v>
      </c>
      <c r="H74" s="500" t="e">
        <f ca="1">+IF(AND(ISNUMBER(OFFSET('Water Data'!$E$6,0,10*ROW('Water Data'!E68))),'Data Summary'!BW74="Yes"),OFFSET('Water Data'!$E$6,0,10*ROW('Water Data'!E68)),NA())</f>
        <v>#N/A</v>
      </c>
      <c r="I74" s="500" t="e">
        <f ca="1">+IF(AND(ISNUMBER(OFFSET('Water Data'!$E$9,0,10*ROW('Water Data'!E68))),'Data Summary'!BX74="Yes"),OFFSET('Water Data'!$E$9,0,10*ROW('Water Data'!E68)),NA())</f>
        <v>#N/A</v>
      </c>
      <c r="J74" s="500" t="e">
        <f ca="1">+IF(AND(ISNUMBER(OFFSET('Water Data'!$F$4,0,10*ROW('Water Data'!F68))),'Data Summary'!BY74="Yes"),100-OFFSET('Water Data'!$F$4,0,10*ROW('Water Data'!F68)),NA())</f>
        <v>#N/A</v>
      </c>
      <c r="K74" s="500" t="e">
        <f ca="1">+IF(AND(ISNUMBER(OFFSET('Water Data'!$F$6,0,10*ROW('Water Data'!F68))),'Data Summary'!BZ74="Yes"),OFFSET('Water Data'!$F$6,0,10*ROW('Water Data'!F68)),NA())</f>
        <v>#N/A</v>
      </c>
      <c r="L74" s="500" t="e">
        <f ca="1">+IF(AND(ISNUMBER(OFFSET('Water Data'!$F$9,0,10*ROW('Water Data'!F68))),'Data Summary'!CA74="Yes"),OFFSET('Water Data'!$F$9,0,10*ROW('Water Data'!F68)),NA())</f>
        <v>#N/A</v>
      </c>
      <c r="M74" s="500" t="e">
        <f ca="1">+IF(AND(ISNUMBER(OFFSET('Water Data'!$G$4,0,10*ROW('Water Data'!G68))),'Data Summary'!CB74="Yes"),100-OFFSET('Water Data'!$G$4,0,10*ROW('Water Data'!G68)),NA())</f>
        <v>#N/A</v>
      </c>
      <c r="N74" s="500" t="e">
        <f ca="1">+IF(AND(ISNUMBER(OFFSET('Water Data'!$G$6,0,10*ROW('Water Data'!G68))),'Data Summary'!CC74="Yes"),OFFSET('Water Data'!$G$6,0,10*ROW('Water Data'!G68)),NA())</f>
        <v>#N/A</v>
      </c>
      <c r="O74" s="500" t="e">
        <f ca="1">+IF(AND(ISNUMBER(OFFSET('Water Data'!$G$9,0,10*ROW('Water Data'!G68))),'Data Summary'!CD74="Yes"),OFFSET('Water Data'!$G$9,0,10*ROW('Water Data'!G68)),NA())</f>
        <v>#N/A</v>
      </c>
      <c r="P74" s="500" t="e">
        <f ca="1">+IF(AND(ISNUMBER(OFFSET('Water Data'!$H$4,0,10*ROW('Water Data'!H68))),'Data Summary'!CE74="Yes"),100-OFFSET('Water Data'!$H$4,0,10*ROW('Water Data'!H68)),NA())</f>
        <v>#N/A</v>
      </c>
      <c r="Q74" s="500" t="e">
        <f ca="1">+IF(AND(ISNUMBER(OFFSET('Water Data'!$H$6,0,10*ROW('Water Data'!H68))),'Data Summary'!CF74="Yes"),OFFSET('Water Data'!$H$6,0,10*ROW('Water Data'!H68)),NA())</f>
        <v>#N/A</v>
      </c>
      <c r="R74" s="500" t="e">
        <f ca="1">+IF(AND(ISNUMBER(OFFSET('Water Data'!$H$9,0,10*ROW('Water Data'!H68))),'Data Summary'!CG74="Yes"),OFFSET('Water Data'!$H$9,0,10*ROW('Water Data'!H68)),NA())</f>
        <v>#N/A</v>
      </c>
      <c r="S74" s="500" t="e">
        <f ca="1">+IF(AND(ISNUMBER(OFFSET('Water Data'!$I$4,0,10*ROW('Water Data'!I68))),'Data Summary'!CH74="Yes"),100-OFFSET('Water Data'!$I$4,0,10*ROW('Water Data'!I68)),NA())</f>
        <v>#N/A</v>
      </c>
      <c r="T74" s="500" t="e">
        <f ca="1">+IF(AND(ISNUMBER(OFFSET('Water Data'!$I$6,0,10*ROW('Water Data'!I68))),'Data Summary'!CI74="Yes"),OFFSET('Water Data'!$I$6,0,10*ROW('Water Data'!I68)),NA())</f>
        <v>#N/A</v>
      </c>
      <c r="U74" s="500" t="e">
        <f ca="1">+IF(AND(ISNUMBER(OFFSET('Water Data'!$I$9,0,10*ROW('Water Data'!I68))),'Data Summary'!CJ74="Yes"),OFFSET('Water Data'!$I$9,0,10*ROW('Water Data'!I68)),NA())</f>
        <v>#N/A</v>
      </c>
      <c r="V74" s="501" t="e">
        <f ca="1">+IF(AND(ISNUMBER(OFFSET('Sanitation Data'!$D$4,0,10*ROW('Sanitation Data'!D68))),'Data Summary'!CK74="Yes"),100-OFFSET('Sanitation Data'!$D$4,0,10*ROW('Sanitation Data'!D68)),NA())</f>
        <v>#N/A</v>
      </c>
      <c r="W74" s="501" t="e">
        <f ca="1">+IF(AND(ISNUMBER(OFFSET('Sanitation Data'!$D$6,0,10*ROW('Sanitation Data'!D68))),'Data Summary'!CL74="Yes"),OFFSET('Sanitation Data'!$D$6,0,10*ROW('Sanitation Data'!D68)),NA())</f>
        <v>#N/A</v>
      </c>
      <c r="X74" s="501" t="e">
        <f ca="1">+IF(AND(ISNUMBER(OFFSET('Sanitation Data'!$D$10,0,10*ROW('Sanitation Data'!D68))),'Data Summary'!CM74="Yes"),OFFSET('Sanitation Data'!$D$10,0,10*ROW('Sanitation Data'!D68)),NA())</f>
        <v>#N/A</v>
      </c>
      <c r="Y74" s="501" t="e">
        <f ca="1">+IF(AND(ISNUMBER(OFFSET('Sanitation Data'!$D$11,0,10*ROW('Sanitation Data'!D68))),'Data Summary'!CN74="Yes"),OFFSET('Sanitation Data'!$D$11,0,10*ROW('Sanitation Data'!D68)),NA())</f>
        <v>#N/A</v>
      </c>
      <c r="Z74" s="501" t="e">
        <f ca="1">+IF(AND(ISNUMBER(OFFSET('Sanitation Data'!$D$12,0,10*ROW('Sanitation Data'!D68))),'Data Summary'!CO74="Yes"),OFFSET('Sanitation Data'!$D$12,0,10*ROW('Sanitation Data'!D68)),NA())</f>
        <v>#N/A</v>
      </c>
      <c r="AA74" s="501" t="e">
        <f ca="1">+IF(AND(ISNUMBER(OFFSET('Sanitation Data'!$E$4,0,10*ROW('Sanitation Data'!E68))),'Data Summary'!CP74="Yes"),100-OFFSET('Sanitation Data'!$E$4,0,10*ROW('Sanitation Data'!E68)),NA())</f>
        <v>#N/A</v>
      </c>
      <c r="AB74" s="501" t="e">
        <f ca="1">+IF(AND(ISNUMBER(OFFSET('Sanitation Data'!$E$6,0,10*ROW('Sanitation Data'!E68))),'Data Summary'!CQ74="Yes"),OFFSET('Sanitation Data'!$E$6,0,10*ROW('Sanitation Data'!E68)),NA())</f>
        <v>#N/A</v>
      </c>
      <c r="AC74" s="501" t="e">
        <f ca="1">+IF(AND(ISNUMBER(OFFSET('Sanitation Data'!$E$10,0,10*ROW('Sanitation Data'!E68))),'Data Summary'!CR74="Yes"),OFFSET('Sanitation Data'!$E$10,0,10*ROW('Sanitation Data'!E68)),NA())</f>
        <v>#N/A</v>
      </c>
      <c r="AD74" s="501" t="e">
        <f ca="1">+IF(AND(ISNUMBER(OFFSET('Sanitation Data'!$E$11,0,10*ROW('Sanitation Data'!E68))),'Data Summary'!CS74="Yes"),OFFSET('Sanitation Data'!$E$11,0,10*ROW('Sanitation Data'!E68)),NA())</f>
        <v>#N/A</v>
      </c>
      <c r="AE74" s="501" t="e">
        <f ca="1">+IF(AND(ISNUMBER(OFFSET('Sanitation Data'!$E$12,0,10*ROW('Sanitation Data'!E68))),'Data Summary'!CT74="Yes"),OFFSET('Sanitation Data'!$E$12,0,10*ROW('Sanitation Data'!E68)),NA())</f>
        <v>#N/A</v>
      </c>
      <c r="AF74" s="501" t="e">
        <f ca="1">+IF(AND(ISNUMBER(OFFSET('Sanitation Data'!$F$4,0,10*ROW('Sanitation Data'!F68))),'Data Summary'!CU74="Yes"),100-OFFSET('Sanitation Data'!$F$4,0,10*ROW('Sanitation Data'!F68)),NA())</f>
        <v>#N/A</v>
      </c>
      <c r="AG74" s="501" t="e">
        <f ca="1">+IF(AND(ISNUMBER(OFFSET('Sanitation Data'!$F$6,0,10*ROW('Sanitation Data'!F68))),'Data Summary'!CV74="Yes"),OFFSET('Sanitation Data'!$F$6,0,10*ROW('Sanitation Data'!F68)),NA())</f>
        <v>#N/A</v>
      </c>
      <c r="AH74" s="501" t="e">
        <f ca="1">+IF(AND(ISNUMBER(OFFSET('Sanitation Data'!$F$10,0,10*ROW('Sanitation Data'!F68))),'Data Summary'!CW74="Yes"),OFFSET('Sanitation Data'!$F$10,0,10*ROW('Sanitation Data'!F68)),NA())</f>
        <v>#N/A</v>
      </c>
      <c r="AI74" s="501" t="e">
        <f ca="1">+IF(AND(ISNUMBER(OFFSET('Sanitation Data'!$F$11,0,10*ROW('Sanitation Data'!F68))),'Data Summary'!CX74="Yes"),OFFSET('Sanitation Data'!$F$11,0,10*ROW('Sanitation Data'!F68)),NA())</f>
        <v>#N/A</v>
      </c>
      <c r="AJ74" s="501" t="e">
        <f ca="1">+IF(AND(ISNUMBER(OFFSET('Sanitation Data'!$F$12,0,10*ROW('Sanitation Data'!F68))),'Data Summary'!CY74="Yes"),OFFSET('Sanitation Data'!$F$12,0,10*ROW('Sanitation Data'!F68)),NA())</f>
        <v>#N/A</v>
      </c>
      <c r="AK74" s="501" t="e">
        <f ca="1">+IF(AND(ISNUMBER(OFFSET('Sanitation Data'!$G$4,0,10*ROW('Sanitation Data'!G68))),'Data Summary'!CZ74="Yes"),100-OFFSET('Sanitation Data'!$G$4,0,10*ROW('Sanitation Data'!G68)),NA())</f>
        <v>#N/A</v>
      </c>
      <c r="AL74" s="501" t="e">
        <f ca="1">+IF(AND(ISNUMBER(OFFSET('Sanitation Data'!$G$6,0,10*ROW('Sanitation Data'!G68))),'Data Summary'!DA74="Yes"),OFFSET('Sanitation Data'!$G$6,0,10*ROW('Sanitation Data'!G68)),NA())</f>
        <v>#N/A</v>
      </c>
      <c r="AM74" s="501" t="e">
        <f ca="1">+IF(AND(ISNUMBER(OFFSET('Sanitation Data'!$G$10,0,10*ROW('Sanitation Data'!G68))),'Data Summary'!DB74="Yes"),OFFSET('Sanitation Data'!$G$10,0,10*ROW('Sanitation Data'!G68)),NA())</f>
        <v>#N/A</v>
      </c>
      <c r="AN74" s="501" t="e">
        <f ca="1">+IF(AND(ISNUMBER(OFFSET('Sanitation Data'!$G$11,0,10*ROW('Sanitation Data'!G68))),'Data Summary'!DC74="Yes"),OFFSET('Sanitation Data'!$G$11,0,10*ROW('Sanitation Data'!G68)),NA())</f>
        <v>#N/A</v>
      </c>
      <c r="AO74" s="501" t="e">
        <f ca="1">+IF(AND(ISNUMBER(OFFSET('Sanitation Data'!$G$12,0,10*ROW('Sanitation Data'!G68))),'Data Summary'!DD74="Yes"),OFFSET('Sanitation Data'!$G$12,0,10*ROW('Sanitation Data'!G68)),NA())</f>
        <v>#N/A</v>
      </c>
      <c r="AP74" s="501" t="e">
        <f ca="1">+IF(AND(ISNUMBER(OFFSET('Sanitation Data'!$H$4,0,10*ROW('Sanitation Data'!H68))),'Data Summary'!DE74="Yes"),100-OFFSET('Sanitation Data'!$H$4,0,10*ROW('Sanitation Data'!H68)),NA())</f>
        <v>#N/A</v>
      </c>
      <c r="AQ74" s="501" t="e">
        <f ca="1">+IF(AND(ISNUMBER(OFFSET('Sanitation Data'!$H$6,0,10*ROW('Sanitation Data'!H68))),'Data Summary'!DF74="Yes"),OFFSET('Sanitation Data'!$H$6,0,10*ROW('Sanitation Data'!H68)),NA())</f>
        <v>#N/A</v>
      </c>
      <c r="AR74" s="501" t="e">
        <f ca="1">+IF(AND(ISNUMBER(OFFSET('Sanitation Data'!$H$10,0,10*ROW('Sanitation Data'!H68))),'Data Summary'!DG74="Yes"),OFFSET('Sanitation Data'!$H$10,0,10*ROW('Sanitation Data'!H68)),NA())</f>
        <v>#N/A</v>
      </c>
      <c r="AS74" s="501" t="e">
        <f ca="1">+IF(AND(ISNUMBER(OFFSET('Sanitation Data'!$H$11,0,10*ROW('Sanitation Data'!H68))),'Data Summary'!DH74="Yes"),OFFSET('Sanitation Data'!$H$11,0,10*ROW('Sanitation Data'!H68)),NA())</f>
        <v>#N/A</v>
      </c>
      <c r="AT74" s="501" t="e">
        <f ca="1">+IF(AND(ISNUMBER(OFFSET('Sanitation Data'!$H$12,0,10*ROW('Sanitation Data'!H68))),'Data Summary'!DI74="Yes"),OFFSET('Sanitation Data'!$H$12,0,10*ROW('Sanitation Data'!H68)),NA())</f>
        <v>#N/A</v>
      </c>
      <c r="AU74" s="501" t="e">
        <f ca="1">+IF(AND(ISNUMBER(OFFSET('Sanitation Data'!$I$4,0,10*ROW('Sanitation Data'!I68))),'Data Summary'!DJ74="Yes"),100-OFFSET('Sanitation Data'!$I$4,0,10*ROW('Sanitation Data'!I68)),NA())</f>
        <v>#N/A</v>
      </c>
      <c r="AV74" s="501" t="e">
        <f ca="1">+IF(AND(ISNUMBER(OFFSET('Sanitation Data'!$I$6,0,10*ROW('Sanitation Data'!I68))),'Data Summary'!DK74="Yes"),OFFSET('Sanitation Data'!$I$6,0,10*ROW('Sanitation Data'!I68)),NA())</f>
        <v>#N/A</v>
      </c>
      <c r="AW74" s="501" t="e">
        <f ca="1">+IF(AND(ISNUMBER(OFFSET('Sanitation Data'!$I$10,0,10*ROW('Sanitation Data'!I68))),'Data Summary'!DL74="Yes"),OFFSET('Sanitation Data'!$I$10,0,10*ROW('Sanitation Data'!I68)),NA())</f>
        <v>#N/A</v>
      </c>
      <c r="AX74" s="501" t="e">
        <f ca="1">+IF(AND(ISNUMBER(OFFSET('Sanitation Data'!$I$11,0,10*ROW('Sanitation Data'!I68))),'Data Summary'!DM74="Yes"),OFFSET('Sanitation Data'!$I$11,0,10*ROW('Sanitation Data'!I68)),NA())</f>
        <v>#N/A</v>
      </c>
      <c r="AY74" s="501" t="e">
        <f ca="1">+IF(AND(ISNUMBER(OFFSET('Sanitation Data'!$I$12,0,10*ROW('Sanitation Data'!I68))),'Data Summary'!DN74="Yes"),OFFSET('Sanitation Data'!$I$12,0,10*ROW('Sanitation Data'!I68)),NA())</f>
        <v>#N/A</v>
      </c>
      <c r="AZ74" s="502" t="e">
        <f ca="1">+IF(AND(ISNUMBER(OFFSET('Hygiene Data'!$D$5,0,10*ROW('Hygiene Data'!D68))),'Data Summary'!DO74="Yes"),OFFSET('Hygiene Data'!$D$5,0,10*ROW('Hygiene Data'!D68)),NA())</f>
        <v>#N/A</v>
      </c>
      <c r="BA74" s="502" t="e">
        <f ca="1">+IF(AND(ISNUMBER(OFFSET('Hygiene Data'!$D$7,0,10*ROW('Hygiene Data'!D68))),'Data Summary'!DP74="Yes"),OFFSET('Hygiene Data'!$D$7,0,10*ROW('Hygiene Data'!D68)),NA())</f>
        <v>#N/A</v>
      </c>
      <c r="BB74" s="502" t="e">
        <f ca="1">+IF(AND(ISNUMBER(OFFSET('Hygiene Data'!$D$9,0,10*ROW('Hygiene Data'!D68))),'Data Summary'!DQ74="Yes"),OFFSET('Hygiene Data'!$D$9,0,10*ROW('Hygiene Data'!D68)),NA())</f>
        <v>#N/A</v>
      </c>
      <c r="BC74" s="502" t="e">
        <f ca="1">+IF(AND(ISNUMBER(OFFSET('Hygiene Data'!$E$5,0,10*ROW('Hygiene Data'!E68))),'Data Summary'!DR74="Yes"),OFFSET('Hygiene Data'!$E$5,0,10*ROW('Hygiene Data'!E68)),NA())</f>
        <v>#N/A</v>
      </c>
      <c r="BD74" s="502" t="e">
        <f ca="1">+IF(AND(ISNUMBER(OFFSET('Hygiene Data'!$E$7,0,10*ROW('Hygiene Data'!E68))),'Data Summary'!DS74="Yes"),OFFSET('Hygiene Data'!$E$7,0,10*ROW('Hygiene Data'!E68)),NA())</f>
        <v>#N/A</v>
      </c>
      <c r="BE74" s="502" t="e">
        <f ca="1">+IF(AND(ISNUMBER(OFFSET('Hygiene Data'!$E$9,0,10*ROW('Hygiene Data'!E68))),'Data Summary'!DT74="Yes"),OFFSET('Hygiene Data'!$E$9,0,10*ROW('Hygiene Data'!E68)),NA())</f>
        <v>#N/A</v>
      </c>
      <c r="BF74" s="502" t="e">
        <f ca="1">+IF(AND(ISNUMBER(OFFSET('Hygiene Data'!$F$5,0,10*ROW('Hygiene Data'!F68))),'Data Summary'!DU74="Yes"),OFFSET('Hygiene Data'!$F$5,0,10*ROW('Hygiene Data'!F68)),NA())</f>
        <v>#N/A</v>
      </c>
      <c r="BG74" s="502" t="e">
        <f ca="1">+IF(AND(ISNUMBER(OFFSET('Hygiene Data'!$F$7,0,10*ROW('Hygiene Data'!F68))),'Data Summary'!DV74="Yes"),OFFSET('Hygiene Data'!$F$7,0,10*ROW('Hygiene Data'!F68)),NA())</f>
        <v>#N/A</v>
      </c>
      <c r="BH74" s="502" t="e">
        <f ca="1">+IF(AND(ISNUMBER(OFFSET('Hygiene Data'!$F$9,0,10*ROW('Hygiene Data'!F68))),'Data Summary'!DW74="Yes"),OFFSET('Hygiene Data'!$F$9,0,10*ROW('Hygiene Data'!F68)),NA())</f>
        <v>#N/A</v>
      </c>
      <c r="BI74" s="502" t="e">
        <f ca="1">+IF(AND(ISNUMBER(OFFSET('Hygiene Data'!$G$5,0,10*ROW('Hygiene Data'!G68))),'Data Summary'!DX74="Yes"),OFFSET('Hygiene Data'!$G$5,0,10*ROW('Hygiene Data'!G68)),NA())</f>
        <v>#N/A</v>
      </c>
      <c r="BJ74" s="502" t="e">
        <f ca="1">+IF(AND(ISNUMBER(OFFSET('Hygiene Data'!$G$7,0,10*ROW('Hygiene Data'!G68))),'Data Summary'!DY74="Yes"),OFFSET('Hygiene Data'!$G$7,0,10*ROW('Hygiene Data'!G68)),NA())</f>
        <v>#N/A</v>
      </c>
      <c r="BK74" s="502" t="e">
        <f ca="1">+IF(AND(ISNUMBER(OFFSET('Hygiene Data'!$G$9,0,10*ROW('Hygiene Data'!G68))),'Data Summary'!DZ74="Yes"),OFFSET('Hygiene Data'!$G$9,0,10*ROW('Hygiene Data'!G68)),NA())</f>
        <v>#N/A</v>
      </c>
      <c r="BL74" s="502" t="e">
        <f ca="1">+IF(AND(ISNUMBER(OFFSET('Hygiene Data'!$H$5,0,10*ROW('Hygiene Data'!H68))),'Data Summary'!EA74="Yes"),OFFSET('Hygiene Data'!$H$5,0,10*ROW('Hygiene Data'!H68)),NA())</f>
        <v>#N/A</v>
      </c>
      <c r="BM74" s="502" t="e">
        <f ca="1">+IF(AND(ISNUMBER(OFFSET('Hygiene Data'!$H$7,0,10*ROW('Hygiene Data'!H68))),'Data Summary'!EB74="Yes"),OFFSET('Hygiene Data'!$H$7,0,10*ROW('Hygiene Data'!H68)),NA())</f>
        <v>#N/A</v>
      </c>
      <c r="BN74" s="502" t="e">
        <f ca="1">+IF(AND(ISNUMBER(OFFSET('Hygiene Data'!$H$9,0,10*ROW('Hygiene Data'!H68))),'Data Summary'!EC74="Yes"),OFFSET('Hygiene Data'!$H$9,0,10*ROW('Hygiene Data'!H68)),NA())</f>
        <v>#N/A</v>
      </c>
      <c r="BO74" s="502" t="e">
        <f ca="1">+IF(AND(ISNUMBER(OFFSET('Hygiene Data'!$I$5,0,10*ROW('Hygiene Data'!I68))),'Data Summary'!ED74="Yes"),OFFSET('Hygiene Data'!$I$5,0,10*ROW('Hygiene Data'!I68)),NA())</f>
        <v>#N/A</v>
      </c>
      <c r="BP74" s="502" t="e">
        <f ca="1">+IF(AND(ISNUMBER(OFFSET('Hygiene Data'!$I$7,0,10*ROW('Hygiene Data'!I68))),'Data Summary'!EE74="Yes"),OFFSET('Hygiene Data'!$I$7,0,10*ROW('Hygiene Data'!I68)),NA())</f>
        <v>#N/A</v>
      </c>
      <c r="BQ74" s="502" t="e">
        <f ca="1">+IF(AND(ISNUMBER(OFFSET('Hygiene Data'!$I$9,0,10*ROW('Hygiene Data'!I68))),'Data Summary'!EF74="Yes"),OFFSET('Hygiene Data'!$I$9,0,10*ROW('Hygiene Data'!I68)),NA())</f>
        <v>#N/A</v>
      </c>
    </row>
    <row r="75" spans="1:69" x14ac:dyDescent="0.25">
      <c r="A75" s="498" t="e">
        <f ca="1">+RIGHT('Data Summary'!A75,LEN('Data Summary'!A75)-9)</f>
        <v>#VALUE!</v>
      </c>
      <c r="B75" s="472" t="str">
        <f ca="1">+IF(ISTEXT('Data Summary'!B75),'Data Summary'!B75,"")</f>
        <v/>
      </c>
      <c r="C75" s="499" t="e">
        <f ca="1">+VALUE('Data Summary'!C75)</f>
        <v>#VALUE!</v>
      </c>
      <c r="D75" s="500" t="e">
        <f ca="1">+IF(AND(ISNUMBER(OFFSET('Water Data'!$D$4,0,10*ROW('Water Data'!D69))),'Data Summary'!BS75="Yes"),100-OFFSET('Water Data'!$D$4,0,10*ROW('Water Data'!D69)),NA())</f>
        <v>#N/A</v>
      </c>
      <c r="E75" s="500" t="e">
        <f ca="1">+IF(AND(ISNUMBER(OFFSET('Water Data'!$D$6,0,10*ROW('Water Data'!D69))),'Data Summary'!BT75="Yes"),OFFSET('Water Data'!$D$6,0,10*ROW('Water Data'!D69)),NA())</f>
        <v>#N/A</v>
      </c>
      <c r="F75" s="500" t="e">
        <f ca="1">+IF(AND(ISNUMBER(OFFSET('Water Data'!$D$9,0,10*ROW('Water Data'!D69))),'Data Summary'!BU75="Yes"),OFFSET('Water Data'!$D$9,0,10*ROW('Water Data'!D69)),NA())</f>
        <v>#N/A</v>
      </c>
      <c r="G75" s="500" t="e">
        <f ca="1">+IF(AND(ISNUMBER(OFFSET('Water Data'!$E$4,0,10*ROW('Water Data'!E69))),'Data Summary'!BV75="Yes"),100-OFFSET('Water Data'!$E$4,0,10*ROW('Water Data'!E69)),NA())</f>
        <v>#N/A</v>
      </c>
      <c r="H75" s="500" t="e">
        <f ca="1">+IF(AND(ISNUMBER(OFFSET('Water Data'!$E$6,0,10*ROW('Water Data'!E69))),'Data Summary'!BW75="Yes"),OFFSET('Water Data'!$E$6,0,10*ROW('Water Data'!E69)),NA())</f>
        <v>#N/A</v>
      </c>
      <c r="I75" s="500" t="e">
        <f ca="1">+IF(AND(ISNUMBER(OFFSET('Water Data'!$E$9,0,10*ROW('Water Data'!E69))),'Data Summary'!BX75="Yes"),OFFSET('Water Data'!$E$9,0,10*ROW('Water Data'!E69)),NA())</f>
        <v>#N/A</v>
      </c>
      <c r="J75" s="500" t="e">
        <f ca="1">+IF(AND(ISNUMBER(OFFSET('Water Data'!$F$4,0,10*ROW('Water Data'!F69))),'Data Summary'!BY75="Yes"),100-OFFSET('Water Data'!$F$4,0,10*ROW('Water Data'!F69)),NA())</f>
        <v>#N/A</v>
      </c>
      <c r="K75" s="500" t="e">
        <f ca="1">+IF(AND(ISNUMBER(OFFSET('Water Data'!$F$6,0,10*ROW('Water Data'!F69))),'Data Summary'!BZ75="Yes"),OFFSET('Water Data'!$F$6,0,10*ROW('Water Data'!F69)),NA())</f>
        <v>#N/A</v>
      </c>
      <c r="L75" s="500" t="e">
        <f ca="1">+IF(AND(ISNUMBER(OFFSET('Water Data'!$F$9,0,10*ROW('Water Data'!F69))),'Data Summary'!CA75="Yes"),OFFSET('Water Data'!$F$9,0,10*ROW('Water Data'!F69)),NA())</f>
        <v>#N/A</v>
      </c>
      <c r="M75" s="500" t="e">
        <f ca="1">+IF(AND(ISNUMBER(OFFSET('Water Data'!$G$4,0,10*ROW('Water Data'!G69))),'Data Summary'!CB75="Yes"),100-OFFSET('Water Data'!$G$4,0,10*ROW('Water Data'!G69)),NA())</f>
        <v>#N/A</v>
      </c>
      <c r="N75" s="500" t="e">
        <f ca="1">+IF(AND(ISNUMBER(OFFSET('Water Data'!$G$6,0,10*ROW('Water Data'!G69))),'Data Summary'!CC75="Yes"),OFFSET('Water Data'!$G$6,0,10*ROW('Water Data'!G69)),NA())</f>
        <v>#N/A</v>
      </c>
      <c r="O75" s="500" t="e">
        <f ca="1">+IF(AND(ISNUMBER(OFFSET('Water Data'!$G$9,0,10*ROW('Water Data'!G69))),'Data Summary'!CD75="Yes"),OFFSET('Water Data'!$G$9,0,10*ROW('Water Data'!G69)),NA())</f>
        <v>#N/A</v>
      </c>
      <c r="P75" s="500" t="e">
        <f ca="1">+IF(AND(ISNUMBER(OFFSET('Water Data'!$H$4,0,10*ROW('Water Data'!H69))),'Data Summary'!CE75="Yes"),100-OFFSET('Water Data'!$H$4,0,10*ROW('Water Data'!H69)),NA())</f>
        <v>#N/A</v>
      </c>
      <c r="Q75" s="500" t="e">
        <f ca="1">+IF(AND(ISNUMBER(OFFSET('Water Data'!$H$6,0,10*ROW('Water Data'!H69))),'Data Summary'!CF75="Yes"),OFFSET('Water Data'!$H$6,0,10*ROW('Water Data'!H69)),NA())</f>
        <v>#N/A</v>
      </c>
      <c r="R75" s="500" t="e">
        <f ca="1">+IF(AND(ISNUMBER(OFFSET('Water Data'!$H$9,0,10*ROW('Water Data'!H69))),'Data Summary'!CG75="Yes"),OFFSET('Water Data'!$H$9,0,10*ROW('Water Data'!H69)),NA())</f>
        <v>#N/A</v>
      </c>
      <c r="S75" s="500" t="e">
        <f ca="1">+IF(AND(ISNUMBER(OFFSET('Water Data'!$I$4,0,10*ROW('Water Data'!I69))),'Data Summary'!CH75="Yes"),100-OFFSET('Water Data'!$I$4,0,10*ROW('Water Data'!I69)),NA())</f>
        <v>#N/A</v>
      </c>
      <c r="T75" s="500" t="e">
        <f ca="1">+IF(AND(ISNUMBER(OFFSET('Water Data'!$I$6,0,10*ROW('Water Data'!I69))),'Data Summary'!CI75="Yes"),OFFSET('Water Data'!$I$6,0,10*ROW('Water Data'!I69)),NA())</f>
        <v>#N/A</v>
      </c>
      <c r="U75" s="500" t="e">
        <f ca="1">+IF(AND(ISNUMBER(OFFSET('Water Data'!$I$9,0,10*ROW('Water Data'!I69))),'Data Summary'!CJ75="Yes"),OFFSET('Water Data'!$I$9,0,10*ROW('Water Data'!I69)),NA())</f>
        <v>#N/A</v>
      </c>
      <c r="V75" s="501" t="e">
        <f ca="1">+IF(AND(ISNUMBER(OFFSET('Sanitation Data'!$D$4,0,10*ROW('Sanitation Data'!D69))),'Data Summary'!CK75="Yes"),100-OFFSET('Sanitation Data'!$D$4,0,10*ROW('Sanitation Data'!D69)),NA())</f>
        <v>#N/A</v>
      </c>
      <c r="W75" s="501" t="e">
        <f ca="1">+IF(AND(ISNUMBER(OFFSET('Sanitation Data'!$D$6,0,10*ROW('Sanitation Data'!D69))),'Data Summary'!CL75="Yes"),OFFSET('Sanitation Data'!$D$6,0,10*ROW('Sanitation Data'!D69)),NA())</f>
        <v>#N/A</v>
      </c>
      <c r="X75" s="501" t="e">
        <f ca="1">+IF(AND(ISNUMBER(OFFSET('Sanitation Data'!$D$10,0,10*ROW('Sanitation Data'!D69))),'Data Summary'!CM75="Yes"),OFFSET('Sanitation Data'!$D$10,0,10*ROW('Sanitation Data'!D69)),NA())</f>
        <v>#N/A</v>
      </c>
      <c r="Y75" s="501" t="e">
        <f ca="1">+IF(AND(ISNUMBER(OFFSET('Sanitation Data'!$D$11,0,10*ROW('Sanitation Data'!D69))),'Data Summary'!CN75="Yes"),OFFSET('Sanitation Data'!$D$11,0,10*ROW('Sanitation Data'!D69)),NA())</f>
        <v>#N/A</v>
      </c>
      <c r="Z75" s="501" t="e">
        <f ca="1">+IF(AND(ISNUMBER(OFFSET('Sanitation Data'!$D$12,0,10*ROW('Sanitation Data'!D69))),'Data Summary'!CO75="Yes"),OFFSET('Sanitation Data'!$D$12,0,10*ROW('Sanitation Data'!D69)),NA())</f>
        <v>#N/A</v>
      </c>
      <c r="AA75" s="501" t="e">
        <f ca="1">+IF(AND(ISNUMBER(OFFSET('Sanitation Data'!$E$4,0,10*ROW('Sanitation Data'!E69))),'Data Summary'!CP75="Yes"),100-OFFSET('Sanitation Data'!$E$4,0,10*ROW('Sanitation Data'!E69)),NA())</f>
        <v>#N/A</v>
      </c>
      <c r="AB75" s="501" t="e">
        <f ca="1">+IF(AND(ISNUMBER(OFFSET('Sanitation Data'!$E$6,0,10*ROW('Sanitation Data'!E69))),'Data Summary'!CQ75="Yes"),OFFSET('Sanitation Data'!$E$6,0,10*ROW('Sanitation Data'!E69)),NA())</f>
        <v>#N/A</v>
      </c>
      <c r="AC75" s="501" t="e">
        <f ca="1">+IF(AND(ISNUMBER(OFFSET('Sanitation Data'!$E$10,0,10*ROW('Sanitation Data'!E69))),'Data Summary'!CR75="Yes"),OFFSET('Sanitation Data'!$E$10,0,10*ROW('Sanitation Data'!E69)),NA())</f>
        <v>#N/A</v>
      </c>
      <c r="AD75" s="501" t="e">
        <f ca="1">+IF(AND(ISNUMBER(OFFSET('Sanitation Data'!$E$11,0,10*ROW('Sanitation Data'!E69))),'Data Summary'!CS75="Yes"),OFFSET('Sanitation Data'!$E$11,0,10*ROW('Sanitation Data'!E69)),NA())</f>
        <v>#N/A</v>
      </c>
      <c r="AE75" s="501" t="e">
        <f ca="1">+IF(AND(ISNUMBER(OFFSET('Sanitation Data'!$E$12,0,10*ROW('Sanitation Data'!E69))),'Data Summary'!CT75="Yes"),OFFSET('Sanitation Data'!$E$12,0,10*ROW('Sanitation Data'!E69)),NA())</f>
        <v>#N/A</v>
      </c>
      <c r="AF75" s="501" t="e">
        <f ca="1">+IF(AND(ISNUMBER(OFFSET('Sanitation Data'!$F$4,0,10*ROW('Sanitation Data'!F69))),'Data Summary'!CU75="Yes"),100-OFFSET('Sanitation Data'!$F$4,0,10*ROW('Sanitation Data'!F69)),NA())</f>
        <v>#N/A</v>
      </c>
      <c r="AG75" s="501" t="e">
        <f ca="1">+IF(AND(ISNUMBER(OFFSET('Sanitation Data'!$F$6,0,10*ROW('Sanitation Data'!F69))),'Data Summary'!CV75="Yes"),OFFSET('Sanitation Data'!$F$6,0,10*ROW('Sanitation Data'!F69)),NA())</f>
        <v>#N/A</v>
      </c>
      <c r="AH75" s="501" t="e">
        <f ca="1">+IF(AND(ISNUMBER(OFFSET('Sanitation Data'!$F$10,0,10*ROW('Sanitation Data'!F69))),'Data Summary'!CW75="Yes"),OFFSET('Sanitation Data'!$F$10,0,10*ROW('Sanitation Data'!F69)),NA())</f>
        <v>#N/A</v>
      </c>
      <c r="AI75" s="501" t="e">
        <f ca="1">+IF(AND(ISNUMBER(OFFSET('Sanitation Data'!$F$11,0,10*ROW('Sanitation Data'!F69))),'Data Summary'!CX75="Yes"),OFFSET('Sanitation Data'!$F$11,0,10*ROW('Sanitation Data'!F69)),NA())</f>
        <v>#N/A</v>
      </c>
      <c r="AJ75" s="501" t="e">
        <f ca="1">+IF(AND(ISNUMBER(OFFSET('Sanitation Data'!$F$12,0,10*ROW('Sanitation Data'!F69))),'Data Summary'!CY75="Yes"),OFFSET('Sanitation Data'!$F$12,0,10*ROW('Sanitation Data'!F69)),NA())</f>
        <v>#N/A</v>
      </c>
      <c r="AK75" s="501" t="e">
        <f ca="1">+IF(AND(ISNUMBER(OFFSET('Sanitation Data'!$G$4,0,10*ROW('Sanitation Data'!G69))),'Data Summary'!CZ75="Yes"),100-OFFSET('Sanitation Data'!$G$4,0,10*ROW('Sanitation Data'!G69)),NA())</f>
        <v>#N/A</v>
      </c>
      <c r="AL75" s="501" t="e">
        <f ca="1">+IF(AND(ISNUMBER(OFFSET('Sanitation Data'!$G$6,0,10*ROW('Sanitation Data'!G69))),'Data Summary'!DA75="Yes"),OFFSET('Sanitation Data'!$G$6,0,10*ROW('Sanitation Data'!G69)),NA())</f>
        <v>#N/A</v>
      </c>
      <c r="AM75" s="501" t="e">
        <f ca="1">+IF(AND(ISNUMBER(OFFSET('Sanitation Data'!$G$10,0,10*ROW('Sanitation Data'!G69))),'Data Summary'!DB75="Yes"),OFFSET('Sanitation Data'!$G$10,0,10*ROW('Sanitation Data'!G69)),NA())</f>
        <v>#N/A</v>
      </c>
      <c r="AN75" s="501" t="e">
        <f ca="1">+IF(AND(ISNUMBER(OFFSET('Sanitation Data'!$G$11,0,10*ROW('Sanitation Data'!G69))),'Data Summary'!DC75="Yes"),OFFSET('Sanitation Data'!$G$11,0,10*ROW('Sanitation Data'!G69)),NA())</f>
        <v>#N/A</v>
      </c>
      <c r="AO75" s="501" t="e">
        <f ca="1">+IF(AND(ISNUMBER(OFFSET('Sanitation Data'!$G$12,0,10*ROW('Sanitation Data'!G69))),'Data Summary'!DD75="Yes"),OFFSET('Sanitation Data'!$G$12,0,10*ROW('Sanitation Data'!G69)),NA())</f>
        <v>#N/A</v>
      </c>
      <c r="AP75" s="501" t="e">
        <f ca="1">+IF(AND(ISNUMBER(OFFSET('Sanitation Data'!$H$4,0,10*ROW('Sanitation Data'!H69))),'Data Summary'!DE75="Yes"),100-OFFSET('Sanitation Data'!$H$4,0,10*ROW('Sanitation Data'!H69)),NA())</f>
        <v>#N/A</v>
      </c>
      <c r="AQ75" s="501" t="e">
        <f ca="1">+IF(AND(ISNUMBER(OFFSET('Sanitation Data'!$H$6,0,10*ROW('Sanitation Data'!H69))),'Data Summary'!DF75="Yes"),OFFSET('Sanitation Data'!$H$6,0,10*ROW('Sanitation Data'!H69)),NA())</f>
        <v>#N/A</v>
      </c>
      <c r="AR75" s="501" t="e">
        <f ca="1">+IF(AND(ISNUMBER(OFFSET('Sanitation Data'!$H$10,0,10*ROW('Sanitation Data'!H69))),'Data Summary'!DG75="Yes"),OFFSET('Sanitation Data'!$H$10,0,10*ROW('Sanitation Data'!H69)),NA())</f>
        <v>#N/A</v>
      </c>
      <c r="AS75" s="501" t="e">
        <f ca="1">+IF(AND(ISNUMBER(OFFSET('Sanitation Data'!$H$11,0,10*ROW('Sanitation Data'!H69))),'Data Summary'!DH75="Yes"),OFFSET('Sanitation Data'!$H$11,0,10*ROW('Sanitation Data'!H69)),NA())</f>
        <v>#N/A</v>
      </c>
      <c r="AT75" s="501" t="e">
        <f ca="1">+IF(AND(ISNUMBER(OFFSET('Sanitation Data'!$H$12,0,10*ROW('Sanitation Data'!H69))),'Data Summary'!DI75="Yes"),OFFSET('Sanitation Data'!$H$12,0,10*ROW('Sanitation Data'!H69)),NA())</f>
        <v>#N/A</v>
      </c>
      <c r="AU75" s="501" t="e">
        <f ca="1">+IF(AND(ISNUMBER(OFFSET('Sanitation Data'!$I$4,0,10*ROW('Sanitation Data'!I69))),'Data Summary'!DJ75="Yes"),100-OFFSET('Sanitation Data'!$I$4,0,10*ROW('Sanitation Data'!I69)),NA())</f>
        <v>#N/A</v>
      </c>
      <c r="AV75" s="501" t="e">
        <f ca="1">+IF(AND(ISNUMBER(OFFSET('Sanitation Data'!$I$6,0,10*ROW('Sanitation Data'!I69))),'Data Summary'!DK75="Yes"),OFFSET('Sanitation Data'!$I$6,0,10*ROW('Sanitation Data'!I69)),NA())</f>
        <v>#N/A</v>
      </c>
      <c r="AW75" s="501" t="e">
        <f ca="1">+IF(AND(ISNUMBER(OFFSET('Sanitation Data'!$I$10,0,10*ROW('Sanitation Data'!I69))),'Data Summary'!DL75="Yes"),OFFSET('Sanitation Data'!$I$10,0,10*ROW('Sanitation Data'!I69)),NA())</f>
        <v>#N/A</v>
      </c>
      <c r="AX75" s="501" t="e">
        <f ca="1">+IF(AND(ISNUMBER(OFFSET('Sanitation Data'!$I$11,0,10*ROW('Sanitation Data'!I69))),'Data Summary'!DM75="Yes"),OFFSET('Sanitation Data'!$I$11,0,10*ROW('Sanitation Data'!I69)),NA())</f>
        <v>#N/A</v>
      </c>
      <c r="AY75" s="501" t="e">
        <f ca="1">+IF(AND(ISNUMBER(OFFSET('Sanitation Data'!$I$12,0,10*ROW('Sanitation Data'!I69))),'Data Summary'!DN75="Yes"),OFFSET('Sanitation Data'!$I$12,0,10*ROW('Sanitation Data'!I69)),NA())</f>
        <v>#N/A</v>
      </c>
      <c r="AZ75" s="502" t="e">
        <f ca="1">+IF(AND(ISNUMBER(OFFSET('Hygiene Data'!$D$5,0,10*ROW('Hygiene Data'!D69))),'Data Summary'!DO75="Yes"),OFFSET('Hygiene Data'!$D$5,0,10*ROW('Hygiene Data'!D69)),NA())</f>
        <v>#N/A</v>
      </c>
      <c r="BA75" s="502" t="e">
        <f ca="1">+IF(AND(ISNUMBER(OFFSET('Hygiene Data'!$D$7,0,10*ROW('Hygiene Data'!D69))),'Data Summary'!DP75="Yes"),OFFSET('Hygiene Data'!$D$7,0,10*ROW('Hygiene Data'!D69)),NA())</f>
        <v>#N/A</v>
      </c>
      <c r="BB75" s="502" t="e">
        <f ca="1">+IF(AND(ISNUMBER(OFFSET('Hygiene Data'!$D$9,0,10*ROW('Hygiene Data'!D69))),'Data Summary'!DQ75="Yes"),OFFSET('Hygiene Data'!$D$9,0,10*ROW('Hygiene Data'!D69)),NA())</f>
        <v>#N/A</v>
      </c>
      <c r="BC75" s="502" t="e">
        <f ca="1">+IF(AND(ISNUMBER(OFFSET('Hygiene Data'!$E$5,0,10*ROW('Hygiene Data'!E69))),'Data Summary'!DR75="Yes"),OFFSET('Hygiene Data'!$E$5,0,10*ROW('Hygiene Data'!E69)),NA())</f>
        <v>#N/A</v>
      </c>
      <c r="BD75" s="502" t="e">
        <f ca="1">+IF(AND(ISNUMBER(OFFSET('Hygiene Data'!$E$7,0,10*ROW('Hygiene Data'!E69))),'Data Summary'!DS75="Yes"),OFFSET('Hygiene Data'!$E$7,0,10*ROW('Hygiene Data'!E69)),NA())</f>
        <v>#N/A</v>
      </c>
      <c r="BE75" s="502" t="e">
        <f ca="1">+IF(AND(ISNUMBER(OFFSET('Hygiene Data'!$E$9,0,10*ROW('Hygiene Data'!E69))),'Data Summary'!DT75="Yes"),OFFSET('Hygiene Data'!$E$9,0,10*ROW('Hygiene Data'!E69)),NA())</f>
        <v>#N/A</v>
      </c>
      <c r="BF75" s="502" t="e">
        <f ca="1">+IF(AND(ISNUMBER(OFFSET('Hygiene Data'!$F$5,0,10*ROW('Hygiene Data'!F69))),'Data Summary'!DU75="Yes"),OFFSET('Hygiene Data'!$F$5,0,10*ROW('Hygiene Data'!F69)),NA())</f>
        <v>#N/A</v>
      </c>
      <c r="BG75" s="502" t="e">
        <f ca="1">+IF(AND(ISNUMBER(OFFSET('Hygiene Data'!$F$7,0,10*ROW('Hygiene Data'!F69))),'Data Summary'!DV75="Yes"),OFFSET('Hygiene Data'!$F$7,0,10*ROW('Hygiene Data'!F69)),NA())</f>
        <v>#N/A</v>
      </c>
      <c r="BH75" s="502" t="e">
        <f ca="1">+IF(AND(ISNUMBER(OFFSET('Hygiene Data'!$F$9,0,10*ROW('Hygiene Data'!F69))),'Data Summary'!DW75="Yes"),OFFSET('Hygiene Data'!$F$9,0,10*ROW('Hygiene Data'!F69)),NA())</f>
        <v>#N/A</v>
      </c>
      <c r="BI75" s="502" t="e">
        <f ca="1">+IF(AND(ISNUMBER(OFFSET('Hygiene Data'!$G$5,0,10*ROW('Hygiene Data'!G69))),'Data Summary'!DX75="Yes"),OFFSET('Hygiene Data'!$G$5,0,10*ROW('Hygiene Data'!G69)),NA())</f>
        <v>#N/A</v>
      </c>
      <c r="BJ75" s="502" t="e">
        <f ca="1">+IF(AND(ISNUMBER(OFFSET('Hygiene Data'!$G$7,0,10*ROW('Hygiene Data'!G69))),'Data Summary'!DY75="Yes"),OFFSET('Hygiene Data'!$G$7,0,10*ROW('Hygiene Data'!G69)),NA())</f>
        <v>#N/A</v>
      </c>
      <c r="BK75" s="502" t="e">
        <f ca="1">+IF(AND(ISNUMBER(OFFSET('Hygiene Data'!$G$9,0,10*ROW('Hygiene Data'!G69))),'Data Summary'!DZ75="Yes"),OFFSET('Hygiene Data'!$G$9,0,10*ROW('Hygiene Data'!G69)),NA())</f>
        <v>#N/A</v>
      </c>
      <c r="BL75" s="502" t="e">
        <f ca="1">+IF(AND(ISNUMBER(OFFSET('Hygiene Data'!$H$5,0,10*ROW('Hygiene Data'!H69))),'Data Summary'!EA75="Yes"),OFFSET('Hygiene Data'!$H$5,0,10*ROW('Hygiene Data'!H69)),NA())</f>
        <v>#N/A</v>
      </c>
      <c r="BM75" s="502" t="e">
        <f ca="1">+IF(AND(ISNUMBER(OFFSET('Hygiene Data'!$H$7,0,10*ROW('Hygiene Data'!H69))),'Data Summary'!EB75="Yes"),OFFSET('Hygiene Data'!$H$7,0,10*ROW('Hygiene Data'!H69)),NA())</f>
        <v>#N/A</v>
      </c>
      <c r="BN75" s="502" t="e">
        <f ca="1">+IF(AND(ISNUMBER(OFFSET('Hygiene Data'!$H$9,0,10*ROW('Hygiene Data'!H69))),'Data Summary'!EC75="Yes"),OFFSET('Hygiene Data'!$H$9,0,10*ROW('Hygiene Data'!H69)),NA())</f>
        <v>#N/A</v>
      </c>
      <c r="BO75" s="502" t="e">
        <f ca="1">+IF(AND(ISNUMBER(OFFSET('Hygiene Data'!$I$5,0,10*ROW('Hygiene Data'!I69))),'Data Summary'!ED75="Yes"),OFFSET('Hygiene Data'!$I$5,0,10*ROW('Hygiene Data'!I69)),NA())</f>
        <v>#N/A</v>
      </c>
      <c r="BP75" s="502" t="e">
        <f ca="1">+IF(AND(ISNUMBER(OFFSET('Hygiene Data'!$I$7,0,10*ROW('Hygiene Data'!I69))),'Data Summary'!EE75="Yes"),OFFSET('Hygiene Data'!$I$7,0,10*ROW('Hygiene Data'!I69)),NA())</f>
        <v>#N/A</v>
      </c>
      <c r="BQ75" s="502" t="e">
        <f ca="1">+IF(AND(ISNUMBER(OFFSET('Hygiene Data'!$I$9,0,10*ROW('Hygiene Data'!I69))),'Data Summary'!EF75="Yes"),OFFSET('Hygiene Data'!$I$9,0,10*ROW('Hygiene Data'!I69)),NA())</f>
        <v>#N/A</v>
      </c>
    </row>
    <row r="76" spans="1:69" x14ac:dyDescent="0.25">
      <c r="A76" s="498" t="e">
        <f ca="1">+RIGHT('Data Summary'!A76,LEN('Data Summary'!A76)-9)</f>
        <v>#VALUE!</v>
      </c>
      <c r="B76" s="472" t="str">
        <f ca="1">+IF(ISTEXT('Data Summary'!B76),'Data Summary'!B76,"")</f>
        <v/>
      </c>
      <c r="C76" s="499" t="e">
        <f ca="1">+VALUE('Data Summary'!C76)</f>
        <v>#VALUE!</v>
      </c>
      <c r="D76" s="500" t="e">
        <f ca="1">+IF(AND(ISNUMBER(OFFSET('Water Data'!$D$4,0,10*ROW('Water Data'!D70))),'Data Summary'!BS76="Yes"),100-OFFSET('Water Data'!$D$4,0,10*ROW('Water Data'!D70)),NA())</f>
        <v>#N/A</v>
      </c>
      <c r="E76" s="500" t="e">
        <f ca="1">+IF(AND(ISNUMBER(OFFSET('Water Data'!$D$6,0,10*ROW('Water Data'!D70))),'Data Summary'!BT76="Yes"),OFFSET('Water Data'!$D$6,0,10*ROW('Water Data'!D70)),NA())</f>
        <v>#N/A</v>
      </c>
      <c r="F76" s="500" t="e">
        <f ca="1">+IF(AND(ISNUMBER(OFFSET('Water Data'!$D$9,0,10*ROW('Water Data'!D70))),'Data Summary'!BU76="Yes"),OFFSET('Water Data'!$D$9,0,10*ROW('Water Data'!D70)),NA())</f>
        <v>#N/A</v>
      </c>
      <c r="G76" s="500" t="e">
        <f ca="1">+IF(AND(ISNUMBER(OFFSET('Water Data'!$E$4,0,10*ROW('Water Data'!E70))),'Data Summary'!BV76="Yes"),100-OFFSET('Water Data'!$E$4,0,10*ROW('Water Data'!E70)),NA())</f>
        <v>#N/A</v>
      </c>
      <c r="H76" s="500" t="e">
        <f ca="1">+IF(AND(ISNUMBER(OFFSET('Water Data'!$E$6,0,10*ROW('Water Data'!E70))),'Data Summary'!BW76="Yes"),OFFSET('Water Data'!$E$6,0,10*ROW('Water Data'!E70)),NA())</f>
        <v>#N/A</v>
      </c>
      <c r="I76" s="500" t="e">
        <f ca="1">+IF(AND(ISNUMBER(OFFSET('Water Data'!$E$9,0,10*ROW('Water Data'!E70))),'Data Summary'!BX76="Yes"),OFFSET('Water Data'!$E$9,0,10*ROW('Water Data'!E70)),NA())</f>
        <v>#N/A</v>
      </c>
      <c r="J76" s="500" t="e">
        <f ca="1">+IF(AND(ISNUMBER(OFFSET('Water Data'!$F$4,0,10*ROW('Water Data'!F70))),'Data Summary'!BY76="Yes"),100-OFFSET('Water Data'!$F$4,0,10*ROW('Water Data'!F70)),NA())</f>
        <v>#N/A</v>
      </c>
      <c r="K76" s="500" t="e">
        <f ca="1">+IF(AND(ISNUMBER(OFFSET('Water Data'!$F$6,0,10*ROW('Water Data'!F70))),'Data Summary'!BZ76="Yes"),OFFSET('Water Data'!$F$6,0,10*ROW('Water Data'!F70)),NA())</f>
        <v>#N/A</v>
      </c>
      <c r="L76" s="500" t="e">
        <f ca="1">+IF(AND(ISNUMBER(OFFSET('Water Data'!$F$9,0,10*ROW('Water Data'!F70))),'Data Summary'!CA76="Yes"),OFFSET('Water Data'!$F$9,0,10*ROW('Water Data'!F70)),NA())</f>
        <v>#N/A</v>
      </c>
      <c r="M76" s="500" t="e">
        <f ca="1">+IF(AND(ISNUMBER(OFFSET('Water Data'!$G$4,0,10*ROW('Water Data'!G70))),'Data Summary'!CB76="Yes"),100-OFFSET('Water Data'!$G$4,0,10*ROW('Water Data'!G70)),NA())</f>
        <v>#N/A</v>
      </c>
      <c r="N76" s="500" t="e">
        <f ca="1">+IF(AND(ISNUMBER(OFFSET('Water Data'!$G$6,0,10*ROW('Water Data'!G70))),'Data Summary'!CC76="Yes"),OFFSET('Water Data'!$G$6,0,10*ROW('Water Data'!G70)),NA())</f>
        <v>#N/A</v>
      </c>
      <c r="O76" s="500" t="e">
        <f ca="1">+IF(AND(ISNUMBER(OFFSET('Water Data'!$G$9,0,10*ROW('Water Data'!G70))),'Data Summary'!CD76="Yes"),OFFSET('Water Data'!$G$9,0,10*ROW('Water Data'!G70)),NA())</f>
        <v>#N/A</v>
      </c>
      <c r="P76" s="500" t="e">
        <f ca="1">+IF(AND(ISNUMBER(OFFSET('Water Data'!$H$4,0,10*ROW('Water Data'!H70))),'Data Summary'!CE76="Yes"),100-OFFSET('Water Data'!$H$4,0,10*ROW('Water Data'!H70)),NA())</f>
        <v>#N/A</v>
      </c>
      <c r="Q76" s="500" t="e">
        <f ca="1">+IF(AND(ISNUMBER(OFFSET('Water Data'!$H$6,0,10*ROW('Water Data'!H70))),'Data Summary'!CF76="Yes"),OFFSET('Water Data'!$H$6,0,10*ROW('Water Data'!H70)),NA())</f>
        <v>#N/A</v>
      </c>
      <c r="R76" s="500" t="e">
        <f ca="1">+IF(AND(ISNUMBER(OFFSET('Water Data'!$H$9,0,10*ROW('Water Data'!H70))),'Data Summary'!CG76="Yes"),OFFSET('Water Data'!$H$9,0,10*ROW('Water Data'!H70)),NA())</f>
        <v>#N/A</v>
      </c>
      <c r="S76" s="500" t="e">
        <f ca="1">+IF(AND(ISNUMBER(OFFSET('Water Data'!$I$4,0,10*ROW('Water Data'!I70))),'Data Summary'!CH76="Yes"),100-OFFSET('Water Data'!$I$4,0,10*ROW('Water Data'!I70)),NA())</f>
        <v>#N/A</v>
      </c>
      <c r="T76" s="500" t="e">
        <f ca="1">+IF(AND(ISNUMBER(OFFSET('Water Data'!$I$6,0,10*ROW('Water Data'!I70))),'Data Summary'!CI76="Yes"),OFFSET('Water Data'!$I$6,0,10*ROW('Water Data'!I70)),NA())</f>
        <v>#N/A</v>
      </c>
      <c r="U76" s="500" t="e">
        <f ca="1">+IF(AND(ISNUMBER(OFFSET('Water Data'!$I$9,0,10*ROW('Water Data'!I70))),'Data Summary'!CJ76="Yes"),OFFSET('Water Data'!$I$9,0,10*ROW('Water Data'!I70)),NA())</f>
        <v>#N/A</v>
      </c>
      <c r="V76" s="501" t="e">
        <f ca="1">+IF(AND(ISNUMBER(OFFSET('Sanitation Data'!$D$4,0,10*ROW('Sanitation Data'!D70))),'Data Summary'!CK76="Yes"),100-OFFSET('Sanitation Data'!$D$4,0,10*ROW('Sanitation Data'!D70)),NA())</f>
        <v>#N/A</v>
      </c>
      <c r="W76" s="501" t="e">
        <f ca="1">+IF(AND(ISNUMBER(OFFSET('Sanitation Data'!$D$6,0,10*ROW('Sanitation Data'!D70))),'Data Summary'!CL76="Yes"),OFFSET('Sanitation Data'!$D$6,0,10*ROW('Sanitation Data'!D70)),NA())</f>
        <v>#N/A</v>
      </c>
      <c r="X76" s="501" t="e">
        <f ca="1">+IF(AND(ISNUMBER(OFFSET('Sanitation Data'!$D$10,0,10*ROW('Sanitation Data'!D70))),'Data Summary'!CM76="Yes"),OFFSET('Sanitation Data'!$D$10,0,10*ROW('Sanitation Data'!D70)),NA())</f>
        <v>#N/A</v>
      </c>
      <c r="Y76" s="501" t="e">
        <f ca="1">+IF(AND(ISNUMBER(OFFSET('Sanitation Data'!$D$11,0,10*ROW('Sanitation Data'!D70))),'Data Summary'!CN76="Yes"),OFFSET('Sanitation Data'!$D$11,0,10*ROW('Sanitation Data'!D70)),NA())</f>
        <v>#N/A</v>
      </c>
      <c r="Z76" s="501" t="e">
        <f ca="1">+IF(AND(ISNUMBER(OFFSET('Sanitation Data'!$D$12,0,10*ROW('Sanitation Data'!D70))),'Data Summary'!CO76="Yes"),OFFSET('Sanitation Data'!$D$12,0,10*ROW('Sanitation Data'!D70)),NA())</f>
        <v>#N/A</v>
      </c>
      <c r="AA76" s="501" t="e">
        <f ca="1">+IF(AND(ISNUMBER(OFFSET('Sanitation Data'!$E$4,0,10*ROW('Sanitation Data'!E70))),'Data Summary'!CP76="Yes"),100-OFFSET('Sanitation Data'!$E$4,0,10*ROW('Sanitation Data'!E70)),NA())</f>
        <v>#N/A</v>
      </c>
      <c r="AB76" s="501" t="e">
        <f ca="1">+IF(AND(ISNUMBER(OFFSET('Sanitation Data'!$E$6,0,10*ROW('Sanitation Data'!E70))),'Data Summary'!CQ76="Yes"),OFFSET('Sanitation Data'!$E$6,0,10*ROW('Sanitation Data'!E70)),NA())</f>
        <v>#N/A</v>
      </c>
      <c r="AC76" s="501" t="e">
        <f ca="1">+IF(AND(ISNUMBER(OFFSET('Sanitation Data'!$E$10,0,10*ROW('Sanitation Data'!E70))),'Data Summary'!CR76="Yes"),OFFSET('Sanitation Data'!$E$10,0,10*ROW('Sanitation Data'!E70)),NA())</f>
        <v>#N/A</v>
      </c>
      <c r="AD76" s="501" t="e">
        <f ca="1">+IF(AND(ISNUMBER(OFFSET('Sanitation Data'!$E$11,0,10*ROW('Sanitation Data'!E70))),'Data Summary'!CS76="Yes"),OFFSET('Sanitation Data'!$E$11,0,10*ROW('Sanitation Data'!E70)),NA())</f>
        <v>#N/A</v>
      </c>
      <c r="AE76" s="501" t="e">
        <f ca="1">+IF(AND(ISNUMBER(OFFSET('Sanitation Data'!$E$12,0,10*ROW('Sanitation Data'!E70))),'Data Summary'!CT76="Yes"),OFFSET('Sanitation Data'!$E$12,0,10*ROW('Sanitation Data'!E70)),NA())</f>
        <v>#N/A</v>
      </c>
      <c r="AF76" s="501" t="e">
        <f ca="1">+IF(AND(ISNUMBER(OFFSET('Sanitation Data'!$F$4,0,10*ROW('Sanitation Data'!F70))),'Data Summary'!CU76="Yes"),100-OFFSET('Sanitation Data'!$F$4,0,10*ROW('Sanitation Data'!F70)),NA())</f>
        <v>#N/A</v>
      </c>
      <c r="AG76" s="501" t="e">
        <f ca="1">+IF(AND(ISNUMBER(OFFSET('Sanitation Data'!$F$6,0,10*ROW('Sanitation Data'!F70))),'Data Summary'!CV76="Yes"),OFFSET('Sanitation Data'!$F$6,0,10*ROW('Sanitation Data'!F70)),NA())</f>
        <v>#N/A</v>
      </c>
      <c r="AH76" s="501" t="e">
        <f ca="1">+IF(AND(ISNUMBER(OFFSET('Sanitation Data'!$F$10,0,10*ROW('Sanitation Data'!F70))),'Data Summary'!CW76="Yes"),OFFSET('Sanitation Data'!$F$10,0,10*ROW('Sanitation Data'!F70)),NA())</f>
        <v>#N/A</v>
      </c>
      <c r="AI76" s="501" t="e">
        <f ca="1">+IF(AND(ISNUMBER(OFFSET('Sanitation Data'!$F$11,0,10*ROW('Sanitation Data'!F70))),'Data Summary'!CX76="Yes"),OFFSET('Sanitation Data'!$F$11,0,10*ROW('Sanitation Data'!F70)),NA())</f>
        <v>#N/A</v>
      </c>
      <c r="AJ76" s="501" t="e">
        <f ca="1">+IF(AND(ISNUMBER(OFFSET('Sanitation Data'!$F$12,0,10*ROW('Sanitation Data'!F70))),'Data Summary'!CY76="Yes"),OFFSET('Sanitation Data'!$F$12,0,10*ROW('Sanitation Data'!F70)),NA())</f>
        <v>#N/A</v>
      </c>
      <c r="AK76" s="501" t="e">
        <f ca="1">+IF(AND(ISNUMBER(OFFSET('Sanitation Data'!$G$4,0,10*ROW('Sanitation Data'!G70))),'Data Summary'!CZ76="Yes"),100-OFFSET('Sanitation Data'!$G$4,0,10*ROW('Sanitation Data'!G70)),NA())</f>
        <v>#N/A</v>
      </c>
      <c r="AL76" s="501" t="e">
        <f ca="1">+IF(AND(ISNUMBER(OFFSET('Sanitation Data'!$G$6,0,10*ROW('Sanitation Data'!G70))),'Data Summary'!DA76="Yes"),OFFSET('Sanitation Data'!$G$6,0,10*ROW('Sanitation Data'!G70)),NA())</f>
        <v>#N/A</v>
      </c>
      <c r="AM76" s="501" t="e">
        <f ca="1">+IF(AND(ISNUMBER(OFFSET('Sanitation Data'!$G$10,0,10*ROW('Sanitation Data'!G70))),'Data Summary'!DB76="Yes"),OFFSET('Sanitation Data'!$G$10,0,10*ROW('Sanitation Data'!G70)),NA())</f>
        <v>#N/A</v>
      </c>
      <c r="AN76" s="501" t="e">
        <f ca="1">+IF(AND(ISNUMBER(OFFSET('Sanitation Data'!$G$11,0,10*ROW('Sanitation Data'!G70))),'Data Summary'!DC76="Yes"),OFFSET('Sanitation Data'!$G$11,0,10*ROW('Sanitation Data'!G70)),NA())</f>
        <v>#N/A</v>
      </c>
      <c r="AO76" s="501" t="e">
        <f ca="1">+IF(AND(ISNUMBER(OFFSET('Sanitation Data'!$G$12,0,10*ROW('Sanitation Data'!G70))),'Data Summary'!DD76="Yes"),OFFSET('Sanitation Data'!$G$12,0,10*ROW('Sanitation Data'!G70)),NA())</f>
        <v>#N/A</v>
      </c>
      <c r="AP76" s="501" t="e">
        <f ca="1">+IF(AND(ISNUMBER(OFFSET('Sanitation Data'!$H$4,0,10*ROW('Sanitation Data'!H70))),'Data Summary'!DE76="Yes"),100-OFFSET('Sanitation Data'!$H$4,0,10*ROW('Sanitation Data'!H70)),NA())</f>
        <v>#N/A</v>
      </c>
      <c r="AQ76" s="501" t="e">
        <f ca="1">+IF(AND(ISNUMBER(OFFSET('Sanitation Data'!$H$6,0,10*ROW('Sanitation Data'!H70))),'Data Summary'!DF76="Yes"),OFFSET('Sanitation Data'!$H$6,0,10*ROW('Sanitation Data'!H70)),NA())</f>
        <v>#N/A</v>
      </c>
      <c r="AR76" s="501" t="e">
        <f ca="1">+IF(AND(ISNUMBER(OFFSET('Sanitation Data'!$H$10,0,10*ROW('Sanitation Data'!H70))),'Data Summary'!DG76="Yes"),OFFSET('Sanitation Data'!$H$10,0,10*ROW('Sanitation Data'!H70)),NA())</f>
        <v>#N/A</v>
      </c>
      <c r="AS76" s="501" t="e">
        <f ca="1">+IF(AND(ISNUMBER(OFFSET('Sanitation Data'!$H$11,0,10*ROW('Sanitation Data'!H70))),'Data Summary'!DH76="Yes"),OFFSET('Sanitation Data'!$H$11,0,10*ROW('Sanitation Data'!H70)),NA())</f>
        <v>#N/A</v>
      </c>
      <c r="AT76" s="501" t="e">
        <f ca="1">+IF(AND(ISNUMBER(OFFSET('Sanitation Data'!$H$12,0,10*ROW('Sanitation Data'!H70))),'Data Summary'!DI76="Yes"),OFFSET('Sanitation Data'!$H$12,0,10*ROW('Sanitation Data'!H70)),NA())</f>
        <v>#N/A</v>
      </c>
      <c r="AU76" s="501" t="e">
        <f ca="1">+IF(AND(ISNUMBER(OFFSET('Sanitation Data'!$I$4,0,10*ROW('Sanitation Data'!I70))),'Data Summary'!DJ76="Yes"),100-OFFSET('Sanitation Data'!$I$4,0,10*ROW('Sanitation Data'!I70)),NA())</f>
        <v>#N/A</v>
      </c>
      <c r="AV76" s="501" t="e">
        <f ca="1">+IF(AND(ISNUMBER(OFFSET('Sanitation Data'!$I$6,0,10*ROW('Sanitation Data'!I70))),'Data Summary'!DK76="Yes"),OFFSET('Sanitation Data'!$I$6,0,10*ROW('Sanitation Data'!I70)),NA())</f>
        <v>#N/A</v>
      </c>
      <c r="AW76" s="501" t="e">
        <f ca="1">+IF(AND(ISNUMBER(OFFSET('Sanitation Data'!$I$10,0,10*ROW('Sanitation Data'!I70))),'Data Summary'!DL76="Yes"),OFFSET('Sanitation Data'!$I$10,0,10*ROW('Sanitation Data'!I70)),NA())</f>
        <v>#N/A</v>
      </c>
      <c r="AX76" s="501" t="e">
        <f ca="1">+IF(AND(ISNUMBER(OFFSET('Sanitation Data'!$I$11,0,10*ROW('Sanitation Data'!I70))),'Data Summary'!DM76="Yes"),OFFSET('Sanitation Data'!$I$11,0,10*ROW('Sanitation Data'!I70)),NA())</f>
        <v>#N/A</v>
      </c>
      <c r="AY76" s="501" t="e">
        <f ca="1">+IF(AND(ISNUMBER(OFFSET('Sanitation Data'!$I$12,0,10*ROW('Sanitation Data'!I70))),'Data Summary'!DN76="Yes"),OFFSET('Sanitation Data'!$I$12,0,10*ROW('Sanitation Data'!I70)),NA())</f>
        <v>#N/A</v>
      </c>
      <c r="AZ76" s="502" t="e">
        <f ca="1">+IF(AND(ISNUMBER(OFFSET('Hygiene Data'!$D$5,0,10*ROW('Hygiene Data'!D70))),'Data Summary'!DO76="Yes"),OFFSET('Hygiene Data'!$D$5,0,10*ROW('Hygiene Data'!D70)),NA())</f>
        <v>#N/A</v>
      </c>
      <c r="BA76" s="502" t="e">
        <f ca="1">+IF(AND(ISNUMBER(OFFSET('Hygiene Data'!$D$7,0,10*ROW('Hygiene Data'!D70))),'Data Summary'!DP76="Yes"),OFFSET('Hygiene Data'!$D$7,0,10*ROW('Hygiene Data'!D70)),NA())</f>
        <v>#N/A</v>
      </c>
      <c r="BB76" s="502" t="e">
        <f ca="1">+IF(AND(ISNUMBER(OFFSET('Hygiene Data'!$D$9,0,10*ROW('Hygiene Data'!D70))),'Data Summary'!DQ76="Yes"),OFFSET('Hygiene Data'!$D$9,0,10*ROW('Hygiene Data'!D70)),NA())</f>
        <v>#N/A</v>
      </c>
      <c r="BC76" s="502" t="e">
        <f ca="1">+IF(AND(ISNUMBER(OFFSET('Hygiene Data'!$E$5,0,10*ROW('Hygiene Data'!E70))),'Data Summary'!DR76="Yes"),OFFSET('Hygiene Data'!$E$5,0,10*ROW('Hygiene Data'!E70)),NA())</f>
        <v>#N/A</v>
      </c>
      <c r="BD76" s="502" t="e">
        <f ca="1">+IF(AND(ISNUMBER(OFFSET('Hygiene Data'!$E$7,0,10*ROW('Hygiene Data'!E70))),'Data Summary'!DS76="Yes"),OFFSET('Hygiene Data'!$E$7,0,10*ROW('Hygiene Data'!E70)),NA())</f>
        <v>#N/A</v>
      </c>
      <c r="BE76" s="502" t="e">
        <f ca="1">+IF(AND(ISNUMBER(OFFSET('Hygiene Data'!$E$9,0,10*ROW('Hygiene Data'!E70))),'Data Summary'!DT76="Yes"),OFFSET('Hygiene Data'!$E$9,0,10*ROW('Hygiene Data'!E70)),NA())</f>
        <v>#N/A</v>
      </c>
      <c r="BF76" s="502" t="e">
        <f ca="1">+IF(AND(ISNUMBER(OFFSET('Hygiene Data'!$F$5,0,10*ROW('Hygiene Data'!F70))),'Data Summary'!DU76="Yes"),OFFSET('Hygiene Data'!$F$5,0,10*ROW('Hygiene Data'!F70)),NA())</f>
        <v>#N/A</v>
      </c>
      <c r="BG76" s="502" t="e">
        <f ca="1">+IF(AND(ISNUMBER(OFFSET('Hygiene Data'!$F$7,0,10*ROW('Hygiene Data'!F70))),'Data Summary'!DV76="Yes"),OFFSET('Hygiene Data'!$F$7,0,10*ROW('Hygiene Data'!F70)),NA())</f>
        <v>#N/A</v>
      </c>
      <c r="BH76" s="502" t="e">
        <f ca="1">+IF(AND(ISNUMBER(OFFSET('Hygiene Data'!$F$9,0,10*ROW('Hygiene Data'!F70))),'Data Summary'!DW76="Yes"),OFFSET('Hygiene Data'!$F$9,0,10*ROW('Hygiene Data'!F70)),NA())</f>
        <v>#N/A</v>
      </c>
      <c r="BI76" s="502" t="e">
        <f ca="1">+IF(AND(ISNUMBER(OFFSET('Hygiene Data'!$G$5,0,10*ROW('Hygiene Data'!G70))),'Data Summary'!DX76="Yes"),OFFSET('Hygiene Data'!$G$5,0,10*ROW('Hygiene Data'!G70)),NA())</f>
        <v>#N/A</v>
      </c>
      <c r="BJ76" s="502" t="e">
        <f ca="1">+IF(AND(ISNUMBER(OFFSET('Hygiene Data'!$G$7,0,10*ROW('Hygiene Data'!G70))),'Data Summary'!DY76="Yes"),OFFSET('Hygiene Data'!$G$7,0,10*ROW('Hygiene Data'!G70)),NA())</f>
        <v>#N/A</v>
      </c>
      <c r="BK76" s="502" t="e">
        <f ca="1">+IF(AND(ISNUMBER(OFFSET('Hygiene Data'!$G$9,0,10*ROW('Hygiene Data'!G70))),'Data Summary'!DZ76="Yes"),OFFSET('Hygiene Data'!$G$9,0,10*ROW('Hygiene Data'!G70)),NA())</f>
        <v>#N/A</v>
      </c>
      <c r="BL76" s="502" t="e">
        <f ca="1">+IF(AND(ISNUMBER(OFFSET('Hygiene Data'!$H$5,0,10*ROW('Hygiene Data'!H70))),'Data Summary'!EA76="Yes"),OFFSET('Hygiene Data'!$H$5,0,10*ROW('Hygiene Data'!H70)),NA())</f>
        <v>#N/A</v>
      </c>
      <c r="BM76" s="502" t="e">
        <f ca="1">+IF(AND(ISNUMBER(OFFSET('Hygiene Data'!$H$7,0,10*ROW('Hygiene Data'!H70))),'Data Summary'!EB76="Yes"),OFFSET('Hygiene Data'!$H$7,0,10*ROW('Hygiene Data'!H70)),NA())</f>
        <v>#N/A</v>
      </c>
      <c r="BN76" s="502" t="e">
        <f ca="1">+IF(AND(ISNUMBER(OFFSET('Hygiene Data'!$H$9,0,10*ROW('Hygiene Data'!H70))),'Data Summary'!EC76="Yes"),OFFSET('Hygiene Data'!$H$9,0,10*ROW('Hygiene Data'!H70)),NA())</f>
        <v>#N/A</v>
      </c>
      <c r="BO76" s="502" t="e">
        <f ca="1">+IF(AND(ISNUMBER(OFFSET('Hygiene Data'!$I$5,0,10*ROW('Hygiene Data'!I70))),'Data Summary'!ED76="Yes"),OFFSET('Hygiene Data'!$I$5,0,10*ROW('Hygiene Data'!I70)),NA())</f>
        <v>#N/A</v>
      </c>
      <c r="BP76" s="502" t="e">
        <f ca="1">+IF(AND(ISNUMBER(OFFSET('Hygiene Data'!$I$7,0,10*ROW('Hygiene Data'!I70))),'Data Summary'!EE76="Yes"),OFFSET('Hygiene Data'!$I$7,0,10*ROW('Hygiene Data'!I70)),NA())</f>
        <v>#N/A</v>
      </c>
      <c r="BQ76" s="502" t="e">
        <f ca="1">+IF(AND(ISNUMBER(OFFSET('Hygiene Data'!$I$9,0,10*ROW('Hygiene Data'!I70))),'Data Summary'!EF76="Yes"),OFFSET('Hygiene Data'!$I$9,0,10*ROW('Hygiene Data'!I70)),NA())</f>
        <v>#N/A</v>
      </c>
    </row>
    <row r="77" spans="1:69" x14ac:dyDescent="0.25">
      <c r="A77" s="498" t="e">
        <f ca="1">+RIGHT('Data Summary'!A77,LEN('Data Summary'!A77)-9)</f>
        <v>#VALUE!</v>
      </c>
      <c r="B77" s="472" t="str">
        <f ca="1">+IF(ISTEXT('Data Summary'!B77),'Data Summary'!B77,"")</f>
        <v/>
      </c>
      <c r="C77" s="499" t="e">
        <f ca="1">+VALUE('Data Summary'!C77)</f>
        <v>#VALUE!</v>
      </c>
      <c r="D77" s="500" t="e">
        <f ca="1">+IF(AND(ISNUMBER(OFFSET('Water Data'!$D$4,0,10*ROW('Water Data'!D71))),'Data Summary'!BS77="Yes"),100-OFFSET('Water Data'!$D$4,0,10*ROW('Water Data'!D71)),NA())</f>
        <v>#N/A</v>
      </c>
      <c r="E77" s="500" t="e">
        <f ca="1">+IF(AND(ISNUMBER(OFFSET('Water Data'!$D$6,0,10*ROW('Water Data'!D71))),'Data Summary'!BT77="Yes"),OFFSET('Water Data'!$D$6,0,10*ROW('Water Data'!D71)),NA())</f>
        <v>#N/A</v>
      </c>
      <c r="F77" s="500" t="e">
        <f ca="1">+IF(AND(ISNUMBER(OFFSET('Water Data'!$D$9,0,10*ROW('Water Data'!D71))),'Data Summary'!BU77="Yes"),OFFSET('Water Data'!$D$9,0,10*ROW('Water Data'!D71)),NA())</f>
        <v>#N/A</v>
      </c>
      <c r="G77" s="500" t="e">
        <f ca="1">+IF(AND(ISNUMBER(OFFSET('Water Data'!$E$4,0,10*ROW('Water Data'!E71))),'Data Summary'!BV77="Yes"),100-OFFSET('Water Data'!$E$4,0,10*ROW('Water Data'!E71)),NA())</f>
        <v>#N/A</v>
      </c>
      <c r="H77" s="500" t="e">
        <f ca="1">+IF(AND(ISNUMBER(OFFSET('Water Data'!$E$6,0,10*ROW('Water Data'!E71))),'Data Summary'!BW77="Yes"),OFFSET('Water Data'!$E$6,0,10*ROW('Water Data'!E71)),NA())</f>
        <v>#N/A</v>
      </c>
      <c r="I77" s="500" t="e">
        <f ca="1">+IF(AND(ISNUMBER(OFFSET('Water Data'!$E$9,0,10*ROW('Water Data'!E71))),'Data Summary'!BX77="Yes"),OFFSET('Water Data'!$E$9,0,10*ROW('Water Data'!E71)),NA())</f>
        <v>#N/A</v>
      </c>
      <c r="J77" s="500" t="e">
        <f ca="1">+IF(AND(ISNUMBER(OFFSET('Water Data'!$F$4,0,10*ROW('Water Data'!F71))),'Data Summary'!BY77="Yes"),100-OFFSET('Water Data'!$F$4,0,10*ROW('Water Data'!F71)),NA())</f>
        <v>#N/A</v>
      </c>
      <c r="K77" s="500" t="e">
        <f ca="1">+IF(AND(ISNUMBER(OFFSET('Water Data'!$F$6,0,10*ROW('Water Data'!F71))),'Data Summary'!BZ77="Yes"),OFFSET('Water Data'!$F$6,0,10*ROW('Water Data'!F71)),NA())</f>
        <v>#N/A</v>
      </c>
      <c r="L77" s="500" t="e">
        <f ca="1">+IF(AND(ISNUMBER(OFFSET('Water Data'!$F$9,0,10*ROW('Water Data'!F71))),'Data Summary'!CA77="Yes"),OFFSET('Water Data'!$F$9,0,10*ROW('Water Data'!F71)),NA())</f>
        <v>#N/A</v>
      </c>
      <c r="M77" s="500" t="e">
        <f ca="1">+IF(AND(ISNUMBER(OFFSET('Water Data'!$G$4,0,10*ROW('Water Data'!G71))),'Data Summary'!CB77="Yes"),100-OFFSET('Water Data'!$G$4,0,10*ROW('Water Data'!G71)),NA())</f>
        <v>#N/A</v>
      </c>
      <c r="N77" s="500" t="e">
        <f ca="1">+IF(AND(ISNUMBER(OFFSET('Water Data'!$G$6,0,10*ROW('Water Data'!G71))),'Data Summary'!CC77="Yes"),OFFSET('Water Data'!$G$6,0,10*ROW('Water Data'!G71)),NA())</f>
        <v>#N/A</v>
      </c>
      <c r="O77" s="500" t="e">
        <f ca="1">+IF(AND(ISNUMBER(OFFSET('Water Data'!$G$9,0,10*ROW('Water Data'!G71))),'Data Summary'!CD77="Yes"),OFFSET('Water Data'!$G$9,0,10*ROW('Water Data'!G71)),NA())</f>
        <v>#N/A</v>
      </c>
      <c r="P77" s="500" t="e">
        <f ca="1">+IF(AND(ISNUMBER(OFFSET('Water Data'!$H$4,0,10*ROW('Water Data'!H71))),'Data Summary'!CE77="Yes"),100-OFFSET('Water Data'!$H$4,0,10*ROW('Water Data'!H71)),NA())</f>
        <v>#N/A</v>
      </c>
      <c r="Q77" s="500" t="e">
        <f ca="1">+IF(AND(ISNUMBER(OFFSET('Water Data'!$H$6,0,10*ROW('Water Data'!H71))),'Data Summary'!CF77="Yes"),OFFSET('Water Data'!$H$6,0,10*ROW('Water Data'!H71)),NA())</f>
        <v>#N/A</v>
      </c>
      <c r="R77" s="500" t="e">
        <f ca="1">+IF(AND(ISNUMBER(OFFSET('Water Data'!$H$9,0,10*ROW('Water Data'!H71))),'Data Summary'!CG77="Yes"),OFFSET('Water Data'!$H$9,0,10*ROW('Water Data'!H71)),NA())</f>
        <v>#N/A</v>
      </c>
      <c r="S77" s="500" t="e">
        <f ca="1">+IF(AND(ISNUMBER(OFFSET('Water Data'!$I$4,0,10*ROW('Water Data'!I71))),'Data Summary'!CH77="Yes"),100-OFFSET('Water Data'!$I$4,0,10*ROW('Water Data'!I71)),NA())</f>
        <v>#N/A</v>
      </c>
      <c r="T77" s="500" t="e">
        <f ca="1">+IF(AND(ISNUMBER(OFFSET('Water Data'!$I$6,0,10*ROW('Water Data'!I71))),'Data Summary'!CI77="Yes"),OFFSET('Water Data'!$I$6,0,10*ROW('Water Data'!I71)),NA())</f>
        <v>#N/A</v>
      </c>
      <c r="U77" s="500" t="e">
        <f ca="1">+IF(AND(ISNUMBER(OFFSET('Water Data'!$I$9,0,10*ROW('Water Data'!I71))),'Data Summary'!CJ77="Yes"),OFFSET('Water Data'!$I$9,0,10*ROW('Water Data'!I71)),NA())</f>
        <v>#N/A</v>
      </c>
      <c r="V77" s="501" t="e">
        <f ca="1">+IF(AND(ISNUMBER(OFFSET('Sanitation Data'!$D$4,0,10*ROW('Sanitation Data'!D71))),'Data Summary'!CK77="Yes"),100-OFFSET('Sanitation Data'!$D$4,0,10*ROW('Sanitation Data'!D71)),NA())</f>
        <v>#N/A</v>
      </c>
      <c r="W77" s="501" t="e">
        <f ca="1">+IF(AND(ISNUMBER(OFFSET('Sanitation Data'!$D$6,0,10*ROW('Sanitation Data'!D71))),'Data Summary'!CL77="Yes"),OFFSET('Sanitation Data'!$D$6,0,10*ROW('Sanitation Data'!D71)),NA())</f>
        <v>#N/A</v>
      </c>
      <c r="X77" s="501" t="e">
        <f ca="1">+IF(AND(ISNUMBER(OFFSET('Sanitation Data'!$D$10,0,10*ROW('Sanitation Data'!D71))),'Data Summary'!CM77="Yes"),OFFSET('Sanitation Data'!$D$10,0,10*ROW('Sanitation Data'!D71)),NA())</f>
        <v>#N/A</v>
      </c>
      <c r="Y77" s="501" t="e">
        <f ca="1">+IF(AND(ISNUMBER(OFFSET('Sanitation Data'!$D$11,0,10*ROW('Sanitation Data'!D71))),'Data Summary'!CN77="Yes"),OFFSET('Sanitation Data'!$D$11,0,10*ROW('Sanitation Data'!D71)),NA())</f>
        <v>#N/A</v>
      </c>
      <c r="Z77" s="501" t="e">
        <f ca="1">+IF(AND(ISNUMBER(OFFSET('Sanitation Data'!$D$12,0,10*ROW('Sanitation Data'!D71))),'Data Summary'!CO77="Yes"),OFFSET('Sanitation Data'!$D$12,0,10*ROW('Sanitation Data'!D71)),NA())</f>
        <v>#N/A</v>
      </c>
      <c r="AA77" s="501" t="e">
        <f ca="1">+IF(AND(ISNUMBER(OFFSET('Sanitation Data'!$E$4,0,10*ROW('Sanitation Data'!E71))),'Data Summary'!CP77="Yes"),100-OFFSET('Sanitation Data'!$E$4,0,10*ROW('Sanitation Data'!E71)),NA())</f>
        <v>#N/A</v>
      </c>
      <c r="AB77" s="501" t="e">
        <f ca="1">+IF(AND(ISNUMBER(OFFSET('Sanitation Data'!$E$6,0,10*ROW('Sanitation Data'!E71))),'Data Summary'!CQ77="Yes"),OFFSET('Sanitation Data'!$E$6,0,10*ROW('Sanitation Data'!E71)),NA())</f>
        <v>#N/A</v>
      </c>
      <c r="AC77" s="501" t="e">
        <f ca="1">+IF(AND(ISNUMBER(OFFSET('Sanitation Data'!$E$10,0,10*ROW('Sanitation Data'!E71))),'Data Summary'!CR77="Yes"),OFFSET('Sanitation Data'!$E$10,0,10*ROW('Sanitation Data'!E71)),NA())</f>
        <v>#N/A</v>
      </c>
      <c r="AD77" s="501" t="e">
        <f ca="1">+IF(AND(ISNUMBER(OFFSET('Sanitation Data'!$E$11,0,10*ROW('Sanitation Data'!E71))),'Data Summary'!CS77="Yes"),OFFSET('Sanitation Data'!$E$11,0,10*ROW('Sanitation Data'!E71)),NA())</f>
        <v>#N/A</v>
      </c>
      <c r="AE77" s="501" t="e">
        <f ca="1">+IF(AND(ISNUMBER(OFFSET('Sanitation Data'!$E$12,0,10*ROW('Sanitation Data'!E71))),'Data Summary'!CT77="Yes"),OFFSET('Sanitation Data'!$E$12,0,10*ROW('Sanitation Data'!E71)),NA())</f>
        <v>#N/A</v>
      </c>
      <c r="AF77" s="501" t="e">
        <f ca="1">+IF(AND(ISNUMBER(OFFSET('Sanitation Data'!$F$4,0,10*ROW('Sanitation Data'!F71))),'Data Summary'!CU77="Yes"),100-OFFSET('Sanitation Data'!$F$4,0,10*ROW('Sanitation Data'!F71)),NA())</f>
        <v>#N/A</v>
      </c>
      <c r="AG77" s="501" t="e">
        <f ca="1">+IF(AND(ISNUMBER(OFFSET('Sanitation Data'!$F$6,0,10*ROW('Sanitation Data'!F71))),'Data Summary'!CV77="Yes"),OFFSET('Sanitation Data'!$F$6,0,10*ROW('Sanitation Data'!F71)),NA())</f>
        <v>#N/A</v>
      </c>
      <c r="AH77" s="501" t="e">
        <f ca="1">+IF(AND(ISNUMBER(OFFSET('Sanitation Data'!$F$10,0,10*ROW('Sanitation Data'!F71))),'Data Summary'!CW77="Yes"),OFFSET('Sanitation Data'!$F$10,0,10*ROW('Sanitation Data'!F71)),NA())</f>
        <v>#N/A</v>
      </c>
      <c r="AI77" s="501" t="e">
        <f ca="1">+IF(AND(ISNUMBER(OFFSET('Sanitation Data'!$F$11,0,10*ROW('Sanitation Data'!F71))),'Data Summary'!CX77="Yes"),OFFSET('Sanitation Data'!$F$11,0,10*ROW('Sanitation Data'!F71)),NA())</f>
        <v>#N/A</v>
      </c>
      <c r="AJ77" s="501" t="e">
        <f ca="1">+IF(AND(ISNUMBER(OFFSET('Sanitation Data'!$F$12,0,10*ROW('Sanitation Data'!F71))),'Data Summary'!CY77="Yes"),OFFSET('Sanitation Data'!$F$12,0,10*ROW('Sanitation Data'!F71)),NA())</f>
        <v>#N/A</v>
      </c>
      <c r="AK77" s="501" t="e">
        <f ca="1">+IF(AND(ISNUMBER(OFFSET('Sanitation Data'!$G$4,0,10*ROW('Sanitation Data'!G71))),'Data Summary'!CZ77="Yes"),100-OFFSET('Sanitation Data'!$G$4,0,10*ROW('Sanitation Data'!G71)),NA())</f>
        <v>#N/A</v>
      </c>
      <c r="AL77" s="501" t="e">
        <f ca="1">+IF(AND(ISNUMBER(OFFSET('Sanitation Data'!$G$6,0,10*ROW('Sanitation Data'!G71))),'Data Summary'!DA77="Yes"),OFFSET('Sanitation Data'!$G$6,0,10*ROW('Sanitation Data'!G71)),NA())</f>
        <v>#N/A</v>
      </c>
      <c r="AM77" s="501" t="e">
        <f ca="1">+IF(AND(ISNUMBER(OFFSET('Sanitation Data'!$G$10,0,10*ROW('Sanitation Data'!G71))),'Data Summary'!DB77="Yes"),OFFSET('Sanitation Data'!$G$10,0,10*ROW('Sanitation Data'!G71)),NA())</f>
        <v>#N/A</v>
      </c>
      <c r="AN77" s="501" t="e">
        <f ca="1">+IF(AND(ISNUMBER(OFFSET('Sanitation Data'!$G$11,0,10*ROW('Sanitation Data'!G71))),'Data Summary'!DC77="Yes"),OFFSET('Sanitation Data'!$G$11,0,10*ROW('Sanitation Data'!G71)),NA())</f>
        <v>#N/A</v>
      </c>
      <c r="AO77" s="501" t="e">
        <f ca="1">+IF(AND(ISNUMBER(OFFSET('Sanitation Data'!$G$12,0,10*ROW('Sanitation Data'!G71))),'Data Summary'!DD77="Yes"),OFFSET('Sanitation Data'!$G$12,0,10*ROW('Sanitation Data'!G71)),NA())</f>
        <v>#N/A</v>
      </c>
      <c r="AP77" s="501" t="e">
        <f ca="1">+IF(AND(ISNUMBER(OFFSET('Sanitation Data'!$H$4,0,10*ROW('Sanitation Data'!H71))),'Data Summary'!DE77="Yes"),100-OFFSET('Sanitation Data'!$H$4,0,10*ROW('Sanitation Data'!H71)),NA())</f>
        <v>#N/A</v>
      </c>
      <c r="AQ77" s="501" t="e">
        <f ca="1">+IF(AND(ISNUMBER(OFFSET('Sanitation Data'!$H$6,0,10*ROW('Sanitation Data'!H71))),'Data Summary'!DF77="Yes"),OFFSET('Sanitation Data'!$H$6,0,10*ROW('Sanitation Data'!H71)),NA())</f>
        <v>#N/A</v>
      </c>
      <c r="AR77" s="501" t="e">
        <f ca="1">+IF(AND(ISNUMBER(OFFSET('Sanitation Data'!$H$10,0,10*ROW('Sanitation Data'!H71))),'Data Summary'!DG77="Yes"),OFFSET('Sanitation Data'!$H$10,0,10*ROW('Sanitation Data'!H71)),NA())</f>
        <v>#N/A</v>
      </c>
      <c r="AS77" s="501" t="e">
        <f ca="1">+IF(AND(ISNUMBER(OFFSET('Sanitation Data'!$H$11,0,10*ROW('Sanitation Data'!H71))),'Data Summary'!DH77="Yes"),OFFSET('Sanitation Data'!$H$11,0,10*ROW('Sanitation Data'!H71)),NA())</f>
        <v>#N/A</v>
      </c>
      <c r="AT77" s="501" t="e">
        <f ca="1">+IF(AND(ISNUMBER(OFFSET('Sanitation Data'!$H$12,0,10*ROW('Sanitation Data'!H71))),'Data Summary'!DI77="Yes"),OFFSET('Sanitation Data'!$H$12,0,10*ROW('Sanitation Data'!H71)),NA())</f>
        <v>#N/A</v>
      </c>
      <c r="AU77" s="501" t="e">
        <f ca="1">+IF(AND(ISNUMBER(OFFSET('Sanitation Data'!$I$4,0,10*ROW('Sanitation Data'!I71))),'Data Summary'!DJ77="Yes"),100-OFFSET('Sanitation Data'!$I$4,0,10*ROW('Sanitation Data'!I71)),NA())</f>
        <v>#N/A</v>
      </c>
      <c r="AV77" s="501" t="e">
        <f ca="1">+IF(AND(ISNUMBER(OFFSET('Sanitation Data'!$I$6,0,10*ROW('Sanitation Data'!I71))),'Data Summary'!DK77="Yes"),OFFSET('Sanitation Data'!$I$6,0,10*ROW('Sanitation Data'!I71)),NA())</f>
        <v>#N/A</v>
      </c>
      <c r="AW77" s="501" t="e">
        <f ca="1">+IF(AND(ISNUMBER(OFFSET('Sanitation Data'!$I$10,0,10*ROW('Sanitation Data'!I71))),'Data Summary'!DL77="Yes"),OFFSET('Sanitation Data'!$I$10,0,10*ROW('Sanitation Data'!I71)),NA())</f>
        <v>#N/A</v>
      </c>
      <c r="AX77" s="501" t="e">
        <f ca="1">+IF(AND(ISNUMBER(OFFSET('Sanitation Data'!$I$11,0,10*ROW('Sanitation Data'!I71))),'Data Summary'!DM77="Yes"),OFFSET('Sanitation Data'!$I$11,0,10*ROW('Sanitation Data'!I71)),NA())</f>
        <v>#N/A</v>
      </c>
      <c r="AY77" s="501" t="e">
        <f ca="1">+IF(AND(ISNUMBER(OFFSET('Sanitation Data'!$I$12,0,10*ROW('Sanitation Data'!I71))),'Data Summary'!DN77="Yes"),OFFSET('Sanitation Data'!$I$12,0,10*ROW('Sanitation Data'!I71)),NA())</f>
        <v>#N/A</v>
      </c>
      <c r="AZ77" s="502" t="e">
        <f ca="1">+IF(AND(ISNUMBER(OFFSET('Hygiene Data'!$D$5,0,10*ROW('Hygiene Data'!D71))),'Data Summary'!DO77="Yes"),OFFSET('Hygiene Data'!$D$5,0,10*ROW('Hygiene Data'!D71)),NA())</f>
        <v>#N/A</v>
      </c>
      <c r="BA77" s="502" t="e">
        <f ca="1">+IF(AND(ISNUMBER(OFFSET('Hygiene Data'!$D$7,0,10*ROW('Hygiene Data'!D71))),'Data Summary'!DP77="Yes"),OFFSET('Hygiene Data'!$D$7,0,10*ROW('Hygiene Data'!D71)),NA())</f>
        <v>#N/A</v>
      </c>
      <c r="BB77" s="502" t="e">
        <f ca="1">+IF(AND(ISNUMBER(OFFSET('Hygiene Data'!$D$9,0,10*ROW('Hygiene Data'!D71))),'Data Summary'!DQ77="Yes"),OFFSET('Hygiene Data'!$D$9,0,10*ROW('Hygiene Data'!D71)),NA())</f>
        <v>#N/A</v>
      </c>
      <c r="BC77" s="502" t="e">
        <f ca="1">+IF(AND(ISNUMBER(OFFSET('Hygiene Data'!$E$5,0,10*ROW('Hygiene Data'!E71))),'Data Summary'!DR77="Yes"),OFFSET('Hygiene Data'!$E$5,0,10*ROW('Hygiene Data'!E71)),NA())</f>
        <v>#N/A</v>
      </c>
      <c r="BD77" s="502" t="e">
        <f ca="1">+IF(AND(ISNUMBER(OFFSET('Hygiene Data'!$E$7,0,10*ROW('Hygiene Data'!E71))),'Data Summary'!DS77="Yes"),OFFSET('Hygiene Data'!$E$7,0,10*ROW('Hygiene Data'!E71)),NA())</f>
        <v>#N/A</v>
      </c>
      <c r="BE77" s="502" t="e">
        <f ca="1">+IF(AND(ISNUMBER(OFFSET('Hygiene Data'!$E$9,0,10*ROW('Hygiene Data'!E71))),'Data Summary'!DT77="Yes"),OFFSET('Hygiene Data'!$E$9,0,10*ROW('Hygiene Data'!E71)),NA())</f>
        <v>#N/A</v>
      </c>
      <c r="BF77" s="502" t="e">
        <f ca="1">+IF(AND(ISNUMBER(OFFSET('Hygiene Data'!$F$5,0,10*ROW('Hygiene Data'!F71))),'Data Summary'!DU77="Yes"),OFFSET('Hygiene Data'!$F$5,0,10*ROW('Hygiene Data'!F71)),NA())</f>
        <v>#N/A</v>
      </c>
      <c r="BG77" s="502" t="e">
        <f ca="1">+IF(AND(ISNUMBER(OFFSET('Hygiene Data'!$F$7,0,10*ROW('Hygiene Data'!F71))),'Data Summary'!DV77="Yes"),OFFSET('Hygiene Data'!$F$7,0,10*ROW('Hygiene Data'!F71)),NA())</f>
        <v>#N/A</v>
      </c>
      <c r="BH77" s="502" t="e">
        <f ca="1">+IF(AND(ISNUMBER(OFFSET('Hygiene Data'!$F$9,0,10*ROW('Hygiene Data'!F71))),'Data Summary'!DW77="Yes"),OFFSET('Hygiene Data'!$F$9,0,10*ROW('Hygiene Data'!F71)),NA())</f>
        <v>#N/A</v>
      </c>
      <c r="BI77" s="502" t="e">
        <f ca="1">+IF(AND(ISNUMBER(OFFSET('Hygiene Data'!$G$5,0,10*ROW('Hygiene Data'!G71))),'Data Summary'!DX77="Yes"),OFFSET('Hygiene Data'!$G$5,0,10*ROW('Hygiene Data'!G71)),NA())</f>
        <v>#N/A</v>
      </c>
      <c r="BJ77" s="502" t="e">
        <f ca="1">+IF(AND(ISNUMBER(OFFSET('Hygiene Data'!$G$7,0,10*ROW('Hygiene Data'!G71))),'Data Summary'!DY77="Yes"),OFFSET('Hygiene Data'!$G$7,0,10*ROW('Hygiene Data'!G71)),NA())</f>
        <v>#N/A</v>
      </c>
      <c r="BK77" s="502" t="e">
        <f ca="1">+IF(AND(ISNUMBER(OFFSET('Hygiene Data'!$G$9,0,10*ROW('Hygiene Data'!G71))),'Data Summary'!DZ77="Yes"),OFFSET('Hygiene Data'!$G$9,0,10*ROW('Hygiene Data'!G71)),NA())</f>
        <v>#N/A</v>
      </c>
      <c r="BL77" s="502" t="e">
        <f ca="1">+IF(AND(ISNUMBER(OFFSET('Hygiene Data'!$H$5,0,10*ROW('Hygiene Data'!H71))),'Data Summary'!EA77="Yes"),OFFSET('Hygiene Data'!$H$5,0,10*ROW('Hygiene Data'!H71)),NA())</f>
        <v>#N/A</v>
      </c>
      <c r="BM77" s="502" t="e">
        <f ca="1">+IF(AND(ISNUMBER(OFFSET('Hygiene Data'!$H$7,0,10*ROW('Hygiene Data'!H71))),'Data Summary'!EB77="Yes"),OFFSET('Hygiene Data'!$H$7,0,10*ROW('Hygiene Data'!H71)),NA())</f>
        <v>#N/A</v>
      </c>
      <c r="BN77" s="502" t="e">
        <f ca="1">+IF(AND(ISNUMBER(OFFSET('Hygiene Data'!$H$9,0,10*ROW('Hygiene Data'!H71))),'Data Summary'!EC77="Yes"),OFFSET('Hygiene Data'!$H$9,0,10*ROW('Hygiene Data'!H71)),NA())</f>
        <v>#N/A</v>
      </c>
      <c r="BO77" s="502" t="e">
        <f ca="1">+IF(AND(ISNUMBER(OFFSET('Hygiene Data'!$I$5,0,10*ROW('Hygiene Data'!I71))),'Data Summary'!ED77="Yes"),OFFSET('Hygiene Data'!$I$5,0,10*ROW('Hygiene Data'!I71)),NA())</f>
        <v>#N/A</v>
      </c>
      <c r="BP77" s="502" t="e">
        <f ca="1">+IF(AND(ISNUMBER(OFFSET('Hygiene Data'!$I$7,0,10*ROW('Hygiene Data'!I71))),'Data Summary'!EE77="Yes"),OFFSET('Hygiene Data'!$I$7,0,10*ROW('Hygiene Data'!I71)),NA())</f>
        <v>#N/A</v>
      </c>
      <c r="BQ77" s="502" t="e">
        <f ca="1">+IF(AND(ISNUMBER(OFFSET('Hygiene Data'!$I$9,0,10*ROW('Hygiene Data'!I71))),'Data Summary'!EF77="Yes"),OFFSET('Hygiene Data'!$I$9,0,10*ROW('Hygiene Data'!I71)),NA())</f>
        <v>#N/A</v>
      </c>
    </row>
    <row r="78" spans="1:69" x14ac:dyDescent="0.25">
      <c r="A78" s="498" t="e">
        <f ca="1">+RIGHT('Data Summary'!A78,LEN('Data Summary'!A78)-9)</f>
        <v>#VALUE!</v>
      </c>
      <c r="B78" s="472" t="str">
        <f ca="1">+IF(ISTEXT('Data Summary'!B78),'Data Summary'!B78,"")</f>
        <v/>
      </c>
      <c r="C78" s="499" t="e">
        <f ca="1">+VALUE('Data Summary'!C78)</f>
        <v>#VALUE!</v>
      </c>
      <c r="D78" s="500" t="e">
        <f ca="1">+IF(AND(ISNUMBER(OFFSET('Water Data'!$D$4,0,10*ROW('Water Data'!D72))),'Data Summary'!BS78="Yes"),100-OFFSET('Water Data'!$D$4,0,10*ROW('Water Data'!D72)),NA())</f>
        <v>#N/A</v>
      </c>
      <c r="E78" s="500" t="e">
        <f ca="1">+IF(AND(ISNUMBER(OFFSET('Water Data'!$D$6,0,10*ROW('Water Data'!D72))),'Data Summary'!BT78="Yes"),OFFSET('Water Data'!$D$6,0,10*ROW('Water Data'!D72)),NA())</f>
        <v>#N/A</v>
      </c>
      <c r="F78" s="500" t="e">
        <f ca="1">+IF(AND(ISNUMBER(OFFSET('Water Data'!$D$9,0,10*ROW('Water Data'!D72))),'Data Summary'!BU78="Yes"),OFFSET('Water Data'!$D$9,0,10*ROW('Water Data'!D72)),NA())</f>
        <v>#N/A</v>
      </c>
      <c r="G78" s="500" t="e">
        <f ca="1">+IF(AND(ISNUMBER(OFFSET('Water Data'!$E$4,0,10*ROW('Water Data'!E72))),'Data Summary'!BV78="Yes"),100-OFFSET('Water Data'!$E$4,0,10*ROW('Water Data'!E72)),NA())</f>
        <v>#N/A</v>
      </c>
      <c r="H78" s="500" t="e">
        <f ca="1">+IF(AND(ISNUMBER(OFFSET('Water Data'!$E$6,0,10*ROW('Water Data'!E72))),'Data Summary'!BW78="Yes"),OFFSET('Water Data'!$E$6,0,10*ROW('Water Data'!E72)),NA())</f>
        <v>#N/A</v>
      </c>
      <c r="I78" s="500" t="e">
        <f ca="1">+IF(AND(ISNUMBER(OFFSET('Water Data'!$E$9,0,10*ROW('Water Data'!E72))),'Data Summary'!BX78="Yes"),OFFSET('Water Data'!$E$9,0,10*ROW('Water Data'!E72)),NA())</f>
        <v>#N/A</v>
      </c>
      <c r="J78" s="500" t="e">
        <f ca="1">+IF(AND(ISNUMBER(OFFSET('Water Data'!$F$4,0,10*ROW('Water Data'!F72))),'Data Summary'!BY78="Yes"),100-OFFSET('Water Data'!$F$4,0,10*ROW('Water Data'!F72)),NA())</f>
        <v>#N/A</v>
      </c>
      <c r="K78" s="500" t="e">
        <f ca="1">+IF(AND(ISNUMBER(OFFSET('Water Data'!$F$6,0,10*ROW('Water Data'!F72))),'Data Summary'!BZ78="Yes"),OFFSET('Water Data'!$F$6,0,10*ROW('Water Data'!F72)),NA())</f>
        <v>#N/A</v>
      </c>
      <c r="L78" s="500" t="e">
        <f ca="1">+IF(AND(ISNUMBER(OFFSET('Water Data'!$F$9,0,10*ROW('Water Data'!F72))),'Data Summary'!CA78="Yes"),OFFSET('Water Data'!$F$9,0,10*ROW('Water Data'!F72)),NA())</f>
        <v>#N/A</v>
      </c>
      <c r="M78" s="500" t="e">
        <f ca="1">+IF(AND(ISNUMBER(OFFSET('Water Data'!$G$4,0,10*ROW('Water Data'!G72))),'Data Summary'!CB78="Yes"),100-OFFSET('Water Data'!$G$4,0,10*ROW('Water Data'!G72)),NA())</f>
        <v>#N/A</v>
      </c>
      <c r="N78" s="500" t="e">
        <f ca="1">+IF(AND(ISNUMBER(OFFSET('Water Data'!$G$6,0,10*ROW('Water Data'!G72))),'Data Summary'!CC78="Yes"),OFFSET('Water Data'!$G$6,0,10*ROW('Water Data'!G72)),NA())</f>
        <v>#N/A</v>
      </c>
      <c r="O78" s="500" t="e">
        <f ca="1">+IF(AND(ISNUMBER(OFFSET('Water Data'!$G$9,0,10*ROW('Water Data'!G72))),'Data Summary'!CD78="Yes"),OFFSET('Water Data'!$G$9,0,10*ROW('Water Data'!G72)),NA())</f>
        <v>#N/A</v>
      </c>
      <c r="P78" s="500" t="e">
        <f ca="1">+IF(AND(ISNUMBER(OFFSET('Water Data'!$H$4,0,10*ROW('Water Data'!H72))),'Data Summary'!CE78="Yes"),100-OFFSET('Water Data'!$H$4,0,10*ROW('Water Data'!H72)),NA())</f>
        <v>#N/A</v>
      </c>
      <c r="Q78" s="500" t="e">
        <f ca="1">+IF(AND(ISNUMBER(OFFSET('Water Data'!$H$6,0,10*ROW('Water Data'!H72))),'Data Summary'!CF78="Yes"),OFFSET('Water Data'!$H$6,0,10*ROW('Water Data'!H72)),NA())</f>
        <v>#N/A</v>
      </c>
      <c r="R78" s="500" t="e">
        <f ca="1">+IF(AND(ISNUMBER(OFFSET('Water Data'!$H$9,0,10*ROW('Water Data'!H72))),'Data Summary'!CG78="Yes"),OFFSET('Water Data'!$H$9,0,10*ROW('Water Data'!H72)),NA())</f>
        <v>#N/A</v>
      </c>
      <c r="S78" s="500" t="e">
        <f ca="1">+IF(AND(ISNUMBER(OFFSET('Water Data'!$I$4,0,10*ROW('Water Data'!I72))),'Data Summary'!CH78="Yes"),100-OFFSET('Water Data'!$I$4,0,10*ROW('Water Data'!I72)),NA())</f>
        <v>#N/A</v>
      </c>
      <c r="T78" s="500" t="e">
        <f ca="1">+IF(AND(ISNUMBER(OFFSET('Water Data'!$I$6,0,10*ROW('Water Data'!I72))),'Data Summary'!CI78="Yes"),OFFSET('Water Data'!$I$6,0,10*ROW('Water Data'!I72)),NA())</f>
        <v>#N/A</v>
      </c>
      <c r="U78" s="500" t="e">
        <f ca="1">+IF(AND(ISNUMBER(OFFSET('Water Data'!$I$9,0,10*ROW('Water Data'!I72))),'Data Summary'!CJ78="Yes"),OFFSET('Water Data'!$I$9,0,10*ROW('Water Data'!I72)),NA())</f>
        <v>#N/A</v>
      </c>
      <c r="V78" s="501" t="e">
        <f ca="1">+IF(AND(ISNUMBER(OFFSET('Sanitation Data'!$D$4,0,10*ROW('Sanitation Data'!D72))),'Data Summary'!CK78="Yes"),100-OFFSET('Sanitation Data'!$D$4,0,10*ROW('Sanitation Data'!D72)),NA())</f>
        <v>#N/A</v>
      </c>
      <c r="W78" s="501" t="e">
        <f ca="1">+IF(AND(ISNUMBER(OFFSET('Sanitation Data'!$D$6,0,10*ROW('Sanitation Data'!D72))),'Data Summary'!CL78="Yes"),OFFSET('Sanitation Data'!$D$6,0,10*ROW('Sanitation Data'!D72)),NA())</f>
        <v>#N/A</v>
      </c>
      <c r="X78" s="501" t="e">
        <f ca="1">+IF(AND(ISNUMBER(OFFSET('Sanitation Data'!$D$10,0,10*ROW('Sanitation Data'!D72))),'Data Summary'!CM78="Yes"),OFFSET('Sanitation Data'!$D$10,0,10*ROW('Sanitation Data'!D72)),NA())</f>
        <v>#N/A</v>
      </c>
      <c r="Y78" s="501" t="e">
        <f ca="1">+IF(AND(ISNUMBER(OFFSET('Sanitation Data'!$D$11,0,10*ROW('Sanitation Data'!D72))),'Data Summary'!CN78="Yes"),OFFSET('Sanitation Data'!$D$11,0,10*ROW('Sanitation Data'!D72)),NA())</f>
        <v>#N/A</v>
      </c>
      <c r="Z78" s="501" t="e">
        <f ca="1">+IF(AND(ISNUMBER(OFFSET('Sanitation Data'!$D$12,0,10*ROW('Sanitation Data'!D72))),'Data Summary'!CO78="Yes"),OFFSET('Sanitation Data'!$D$12,0,10*ROW('Sanitation Data'!D72)),NA())</f>
        <v>#N/A</v>
      </c>
      <c r="AA78" s="501" t="e">
        <f ca="1">+IF(AND(ISNUMBER(OFFSET('Sanitation Data'!$E$4,0,10*ROW('Sanitation Data'!E72))),'Data Summary'!CP78="Yes"),100-OFFSET('Sanitation Data'!$E$4,0,10*ROW('Sanitation Data'!E72)),NA())</f>
        <v>#N/A</v>
      </c>
      <c r="AB78" s="501" t="e">
        <f ca="1">+IF(AND(ISNUMBER(OFFSET('Sanitation Data'!$E$6,0,10*ROW('Sanitation Data'!E72))),'Data Summary'!CQ78="Yes"),OFFSET('Sanitation Data'!$E$6,0,10*ROW('Sanitation Data'!E72)),NA())</f>
        <v>#N/A</v>
      </c>
      <c r="AC78" s="501" t="e">
        <f ca="1">+IF(AND(ISNUMBER(OFFSET('Sanitation Data'!$E$10,0,10*ROW('Sanitation Data'!E72))),'Data Summary'!CR78="Yes"),OFFSET('Sanitation Data'!$E$10,0,10*ROW('Sanitation Data'!E72)),NA())</f>
        <v>#N/A</v>
      </c>
      <c r="AD78" s="501" t="e">
        <f ca="1">+IF(AND(ISNUMBER(OFFSET('Sanitation Data'!$E$11,0,10*ROW('Sanitation Data'!E72))),'Data Summary'!CS78="Yes"),OFFSET('Sanitation Data'!$E$11,0,10*ROW('Sanitation Data'!E72)),NA())</f>
        <v>#N/A</v>
      </c>
      <c r="AE78" s="501" t="e">
        <f ca="1">+IF(AND(ISNUMBER(OFFSET('Sanitation Data'!$E$12,0,10*ROW('Sanitation Data'!E72))),'Data Summary'!CT78="Yes"),OFFSET('Sanitation Data'!$E$12,0,10*ROW('Sanitation Data'!E72)),NA())</f>
        <v>#N/A</v>
      </c>
      <c r="AF78" s="501" t="e">
        <f ca="1">+IF(AND(ISNUMBER(OFFSET('Sanitation Data'!$F$4,0,10*ROW('Sanitation Data'!F72))),'Data Summary'!CU78="Yes"),100-OFFSET('Sanitation Data'!$F$4,0,10*ROW('Sanitation Data'!F72)),NA())</f>
        <v>#N/A</v>
      </c>
      <c r="AG78" s="501" t="e">
        <f ca="1">+IF(AND(ISNUMBER(OFFSET('Sanitation Data'!$F$6,0,10*ROW('Sanitation Data'!F72))),'Data Summary'!CV78="Yes"),OFFSET('Sanitation Data'!$F$6,0,10*ROW('Sanitation Data'!F72)),NA())</f>
        <v>#N/A</v>
      </c>
      <c r="AH78" s="501" t="e">
        <f ca="1">+IF(AND(ISNUMBER(OFFSET('Sanitation Data'!$F$10,0,10*ROW('Sanitation Data'!F72))),'Data Summary'!CW78="Yes"),OFFSET('Sanitation Data'!$F$10,0,10*ROW('Sanitation Data'!F72)),NA())</f>
        <v>#N/A</v>
      </c>
      <c r="AI78" s="501" t="e">
        <f ca="1">+IF(AND(ISNUMBER(OFFSET('Sanitation Data'!$F$11,0,10*ROW('Sanitation Data'!F72))),'Data Summary'!CX78="Yes"),OFFSET('Sanitation Data'!$F$11,0,10*ROW('Sanitation Data'!F72)),NA())</f>
        <v>#N/A</v>
      </c>
      <c r="AJ78" s="501" t="e">
        <f ca="1">+IF(AND(ISNUMBER(OFFSET('Sanitation Data'!$F$12,0,10*ROW('Sanitation Data'!F72))),'Data Summary'!CY78="Yes"),OFFSET('Sanitation Data'!$F$12,0,10*ROW('Sanitation Data'!F72)),NA())</f>
        <v>#N/A</v>
      </c>
      <c r="AK78" s="501" t="e">
        <f ca="1">+IF(AND(ISNUMBER(OFFSET('Sanitation Data'!$G$4,0,10*ROW('Sanitation Data'!G72))),'Data Summary'!CZ78="Yes"),100-OFFSET('Sanitation Data'!$G$4,0,10*ROW('Sanitation Data'!G72)),NA())</f>
        <v>#N/A</v>
      </c>
      <c r="AL78" s="501" t="e">
        <f ca="1">+IF(AND(ISNUMBER(OFFSET('Sanitation Data'!$G$6,0,10*ROW('Sanitation Data'!G72))),'Data Summary'!DA78="Yes"),OFFSET('Sanitation Data'!$G$6,0,10*ROW('Sanitation Data'!G72)),NA())</f>
        <v>#N/A</v>
      </c>
      <c r="AM78" s="501" t="e">
        <f ca="1">+IF(AND(ISNUMBER(OFFSET('Sanitation Data'!$G$10,0,10*ROW('Sanitation Data'!G72))),'Data Summary'!DB78="Yes"),OFFSET('Sanitation Data'!$G$10,0,10*ROW('Sanitation Data'!G72)),NA())</f>
        <v>#N/A</v>
      </c>
      <c r="AN78" s="501" t="e">
        <f ca="1">+IF(AND(ISNUMBER(OFFSET('Sanitation Data'!$G$11,0,10*ROW('Sanitation Data'!G72))),'Data Summary'!DC78="Yes"),OFFSET('Sanitation Data'!$G$11,0,10*ROW('Sanitation Data'!G72)),NA())</f>
        <v>#N/A</v>
      </c>
      <c r="AO78" s="501" t="e">
        <f ca="1">+IF(AND(ISNUMBER(OFFSET('Sanitation Data'!$G$12,0,10*ROW('Sanitation Data'!G72))),'Data Summary'!DD78="Yes"),OFFSET('Sanitation Data'!$G$12,0,10*ROW('Sanitation Data'!G72)),NA())</f>
        <v>#N/A</v>
      </c>
      <c r="AP78" s="501" t="e">
        <f ca="1">+IF(AND(ISNUMBER(OFFSET('Sanitation Data'!$H$4,0,10*ROW('Sanitation Data'!H72))),'Data Summary'!DE78="Yes"),100-OFFSET('Sanitation Data'!$H$4,0,10*ROW('Sanitation Data'!H72)),NA())</f>
        <v>#N/A</v>
      </c>
      <c r="AQ78" s="501" t="e">
        <f ca="1">+IF(AND(ISNUMBER(OFFSET('Sanitation Data'!$H$6,0,10*ROW('Sanitation Data'!H72))),'Data Summary'!DF78="Yes"),OFFSET('Sanitation Data'!$H$6,0,10*ROW('Sanitation Data'!H72)),NA())</f>
        <v>#N/A</v>
      </c>
      <c r="AR78" s="501" t="e">
        <f ca="1">+IF(AND(ISNUMBER(OFFSET('Sanitation Data'!$H$10,0,10*ROW('Sanitation Data'!H72))),'Data Summary'!DG78="Yes"),OFFSET('Sanitation Data'!$H$10,0,10*ROW('Sanitation Data'!H72)),NA())</f>
        <v>#N/A</v>
      </c>
      <c r="AS78" s="501" t="e">
        <f ca="1">+IF(AND(ISNUMBER(OFFSET('Sanitation Data'!$H$11,0,10*ROW('Sanitation Data'!H72))),'Data Summary'!DH78="Yes"),OFFSET('Sanitation Data'!$H$11,0,10*ROW('Sanitation Data'!H72)),NA())</f>
        <v>#N/A</v>
      </c>
      <c r="AT78" s="501" t="e">
        <f ca="1">+IF(AND(ISNUMBER(OFFSET('Sanitation Data'!$H$12,0,10*ROW('Sanitation Data'!H72))),'Data Summary'!DI78="Yes"),OFFSET('Sanitation Data'!$H$12,0,10*ROW('Sanitation Data'!H72)),NA())</f>
        <v>#N/A</v>
      </c>
      <c r="AU78" s="501" t="e">
        <f ca="1">+IF(AND(ISNUMBER(OFFSET('Sanitation Data'!$I$4,0,10*ROW('Sanitation Data'!I72))),'Data Summary'!DJ78="Yes"),100-OFFSET('Sanitation Data'!$I$4,0,10*ROW('Sanitation Data'!I72)),NA())</f>
        <v>#N/A</v>
      </c>
      <c r="AV78" s="501" t="e">
        <f ca="1">+IF(AND(ISNUMBER(OFFSET('Sanitation Data'!$I$6,0,10*ROW('Sanitation Data'!I72))),'Data Summary'!DK78="Yes"),OFFSET('Sanitation Data'!$I$6,0,10*ROW('Sanitation Data'!I72)),NA())</f>
        <v>#N/A</v>
      </c>
      <c r="AW78" s="501" t="e">
        <f ca="1">+IF(AND(ISNUMBER(OFFSET('Sanitation Data'!$I$10,0,10*ROW('Sanitation Data'!I72))),'Data Summary'!DL78="Yes"),OFFSET('Sanitation Data'!$I$10,0,10*ROW('Sanitation Data'!I72)),NA())</f>
        <v>#N/A</v>
      </c>
      <c r="AX78" s="501" t="e">
        <f ca="1">+IF(AND(ISNUMBER(OFFSET('Sanitation Data'!$I$11,0,10*ROW('Sanitation Data'!I72))),'Data Summary'!DM78="Yes"),OFFSET('Sanitation Data'!$I$11,0,10*ROW('Sanitation Data'!I72)),NA())</f>
        <v>#N/A</v>
      </c>
      <c r="AY78" s="501" t="e">
        <f ca="1">+IF(AND(ISNUMBER(OFFSET('Sanitation Data'!$I$12,0,10*ROW('Sanitation Data'!I72))),'Data Summary'!DN78="Yes"),OFFSET('Sanitation Data'!$I$12,0,10*ROW('Sanitation Data'!I72)),NA())</f>
        <v>#N/A</v>
      </c>
      <c r="AZ78" s="502" t="e">
        <f ca="1">+IF(AND(ISNUMBER(OFFSET('Hygiene Data'!$D$5,0,10*ROW('Hygiene Data'!D72))),'Data Summary'!DO78="Yes"),OFFSET('Hygiene Data'!$D$5,0,10*ROW('Hygiene Data'!D72)),NA())</f>
        <v>#N/A</v>
      </c>
      <c r="BA78" s="502" t="e">
        <f ca="1">+IF(AND(ISNUMBER(OFFSET('Hygiene Data'!$D$7,0,10*ROW('Hygiene Data'!D72))),'Data Summary'!DP78="Yes"),OFFSET('Hygiene Data'!$D$7,0,10*ROW('Hygiene Data'!D72)),NA())</f>
        <v>#N/A</v>
      </c>
      <c r="BB78" s="502" t="e">
        <f ca="1">+IF(AND(ISNUMBER(OFFSET('Hygiene Data'!$D$9,0,10*ROW('Hygiene Data'!D72))),'Data Summary'!DQ78="Yes"),OFFSET('Hygiene Data'!$D$9,0,10*ROW('Hygiene Data'!D72)),NA())</f>
        <v>#N/A</v>
      </c>
      <c r="BC78" s="502" t="e">
        <f ca="1">+IF(AND(ISNUMBER(OFFSET('Hygiene Data'!$E$5,0,10*ROW('Hygiene Data'!E72))),'Data Summary'!DR78="Yes"),OFFSET('Hygiene Data'!$E$5,0,10*ROW('Hygiene Data'!E72)),NA())</f>
        <v>#N/A</v>
      </c>
      <c r="BD78" s="502" t="e">
        <f ca="1">+IF(AND(ISNUMBER(OFFSET('Hygiene Data'!$E$7,0,10*ROW('Hygiene Data'!E72))),'Data Summary'!DS78="Yes"),OFFSET('Hygiene Data'!$E$7,0,10*ROW('Hygiene Data'!E72)),NA())</f>
        <v>#N/A</v>
      </c>
      <c r="BE78" s="502" t="e">
        <f ca="1">+IF(AND(ISNUMBER(OFFSET('Hygiene Data'!$E$9,0,10*ROW('Hygiene Data'!E72))),'Data Summary'!DT78="Yes"),OFFSET('Hygiene Data'!$E$9,0,10*ROW('Hygiene Data'!E72)),NA())</f>
        <v>#N/A</v>
      </c>
      <c r="BF78" s="502" t="e">
        <f ca="1">+IF(AND(ISNUMBER(OFFSET('Hygiene Data'!$F$5,0,10*ROW('Hygiene Data'!F72))),'Data Summary'!DU78="Yes"),OFFSET('Hygiene Data'!$F$5,0,10*ROW('Hygiene Data'!F72)),NA())</f>
        <v>#N/A</v>
      </c>
      <c r="BG78" s="502" t="e">
        <f ca="1">+IF(AND(ISNUMBER(OFFSET('Hygiene Data'!$F$7,0,10*ROW('Hygiene Data'!F72))),'Data Summary'!DV78="Yes"),OFFSET('Hygiene Data'!$F$7,0,10*ROW('Hygiene Data'!F72)),NA())</f>
        <v>#N/A</v>
      </c>
      <c r="BH78" s="502" t="e">
        <f ca="1">+IF(AND(ISNUMBER(OFFSET('Hygiene Data'!$F$9,0,10*ROW('Hygiene Data'!F72))),'Data Summary'!DW78="Yes"),OFFSET('Hygiene Data'!$F$9,0,10*ROW('Hygiene Data'!F72)),NA())</f>
        <v>#N/A</v>
      </c>
      <c r="BI78" s="502" t="e">
        <f ca="1">+IF(AND(ISNUMBER(OFFSET('Hygiene Data'!$G$5,0,10*ROW('Hygiene Data'!G72))),'Data Summary'!DX78="Yes"),OFFSET('Hygiene Data'!$G$5,0,10*ROW('Hygiene Data'!G72)),NA())</f>
        <v>#N/A</v>
      </c>
      <c r="BJ78" s="502" t="e">
        <f ca="1">+IF(AND(ISNUMBER(OFFSET('Hygiene Data'!$G$7,0,10*ROW('Hygiene Data'!G72))),'Data Summary'!DY78="Yes"),OFFSET('Hygiene Data'!$G$7,0,10*ROW('Hygiene Data'!G72)),NA())</f>
        <v>#N/A</v>
      </c>
      <c r="BK78" s="502" t="e">
        <f ca="1">+IF(AND(ISNUMBER(OFFSET('Hygiene Data'!$G$9,0,10*ROW('Hygiene Data'!G72))),'Data Summary'!DZ78="Yes"),OFFSET('Hygiene Data'!$G$9,0,10*ROW('Hygiene Data'!G72)),NA())</f>
        <v>#N/A</v>
      </c>
      <c r="BL78" s="502" t="e">
        <f ca="1">+IF(AND(ISNUMBER(OFFSET('Hygiene Data'!$H$5,0,10*ROW('Hygiene Data'!H72))),'Data Summary'!EA78="Yes"),OFFSET('Hygiene Data'!$H$5,0,10*ROW('Hygiene Data'!H72)),NA())</f>
        <v>#N/A</v>
      </c>
      <c r="BM78" s="502" t="e">
        <f ca="1">+IF(AND(ISNUMBER(OFFSET('Hygiene Data'!$H$7,0,10*ROW('Hygiene Data'!H72))),'Data Summary'!EB78="Yes"),OFFSET('Hygiene Data'!$H$7,0,10*ROW('Hygiene Data'!H72)),NA())</f>
        <v>#N/A</v>
      </c>
      <c r="BN78" s="502" t="e">
        <f ca="1">+IF(AND(ISNUMBER(OFFSET('Hygiene Data'!$H$9,0,10*ROW('Hygiene Data'!H72))),'Data Summary'!EC78="Yes"),OFFSET('Hygiene Data'!$H$9,0,10*ROW('Hygiene Data'!H72)),NA())</f>
        <v>#N/A</v>
      </c>
      <c r="BO78" s="502" t="e">
        <f ca="1">+IF(AND(ISNUMBER(OFFSET('Hygiene Data'!$I$5,0,10*ROW('Hygiene Data'!I72))),'Data Summary'!ED78="Yes"),OFFSET('Hygiene Data'!$I$5,0,10*ROW('Hygiene Data'!I72)),NA())</f>
        <v>#N/A</v>
      </c>
      <c r="BP78" s="502" t="e">
        <f ca="1">+IF(AND(ISNUMBER(OFFSET('Hygiene Data'!$I$7,0,10*ROW('Hygiene Data'!I72))),'Data Summary'!EE78="Yes"),OFFSET('Hygiene Data'!$I$7,0,10*ROW('Hygiene Data'!I72)),NA())</f>
        <v>#N/A</v>
      </c>
      <c r="BQ78" s="502" t="e">
        <f ca="1">+IF(AND(ISNUMBER(OFFSET('Hygiene Data'!$I$9,0,10*ROW('Hygiene Data'!I72))),'Data Summary'!EF78="Yes"),OFFSET('Hygiene Data'!$I$9,0,10*ROW('Hygiene Data'!I72)),NA())</f>
        <v>#N/A</v>
      </c>
    </row>
    <row r="79" spans="1:69" x14ac:dyDescent="0.25">
      <c r="A79" s="498" t="e">
        <f ca="1">+RIGHT('Data Summary'!A79,LEN('Data Summary'!A79)-9)</f>
        <v>#VALUE!</v>
      </c>
      <c r="B79" s="472" t="str">
        <f ca="1">+IF(ISTEXT('Data Summary'!B79),'Data Summary'!B79,"")</f>
        <v/>
      </c>
      <c r="C79" s="499" t="e">
        <f ca="1">+VALUE('Data Summary'!C79)</f>
        <v>#VALUE!</v>
      </c>
      <c r="D79" s="500" t="e">
        <f ca="1">+IF(AND(ISNUMBER(OFFSET('Water Data'!$D$4,0,10*ROW('Water Data'!D73))),'Data Summary'!BS79="Yes"),100-OFFSET('Water Data'!$D$4,0,10*ROW('Water Data'!D73)),NA())</f>
        <v>#N/A</v>
      </c>
      <c r="E79" s="500" t="e">
        <f ca="1">+IF(AND(ISNUMBER(OFFSET('Water Data'!$D$6,0,10*ROW('Water Data'!D73))),'Data Summary'!BT79="Yes"),OFFSET('Water Data'!$D$6,0,10*ROW('Water Data'!D73)),NA())</f>
        <v>#N/A</v>
      </c>
      <c r="F79" s="500" t="e">
        <f ca="1">+IF(AND(ISNUMBER(OFFSET('Water Data'!$D$9,0,10*ROW('Water Data'!D73))),'Data Summary'!BU79="Yes"),OFFSET('Water Data'!$D$9,0,10*ROW('Water Data'!D73)),NA())</f>
        <v>#N/A</v>
      </c>
      <c r="G79" s="500" t="e">
        <f ca="1">+IF(AND(ISNUMBER(OFFSET('Water Data'!$E$4,0,10*ROW('Water Data'!E73))),'Data Summary'!BV79="Yes"),100-OFFSET('Water Data'!$E$4,0,10*ROW('Water Data'!E73)),NA())</f>
        <v>#N/A</v>
      </c>
      <c r="H79" s="500" t="e">
        <f ca="1">+IF(AND(ISNUMBER(OFFSET('Water Data'!$E$6,0,10*ROW('Water Data'!E73))),'Data Summary'!BW79="Yes"),OFFSET('Water Data'!$E$6,0,10*ROW('Water Data'!E73)),NA())</f>
        <v>#N/A</v>
      </c>
      <c r="I79" s="500" t="e">
        <f ca="1">+IF(AND(ISNUMBER(OFFSET('Water Data'!$E$9,0,10*ROW('Water Data'!E73))),'Data Summary'!BX79="Yes"),OFFSET('Water Data'!$E$9,0,10*ROW('Water Data'!E73)),NA())</f>
        <v>#N/A</v>
      </c>
      <c r="J79" s="500" t="e">
        <f ca="1">+IF(AND(ISNUMBER(OFFSET('Water Data'!$F$4,0,10*ROW('Water Data'!F73))),'Data Summary'!BY79="Yes"),100-OFFSET('Water Data'!$F$4,0,10*ROW('Water Data'!F73)),NA())</f>
        <v>#N/A</v>
      </c>
      <c r="K79" s="500" t="e">
        <f ca="1">+IF(AND(ISNUMBER(OFFSET('Water Data'!$F$6,0,10*ROW('Water Data'!F73))),'Data Summary'!BZ79="Yes"),OFFSET('Water Data'!$F$6,0,10*ROW('Water Data'!F73)),NA())</f>
        <v>#N/A</v>
      </c>
      <c r="L79" s="500" t="e">
        <f ca="1">+IF(AND(ISNUMBER(OFFSET('Water Data'!$F$9,0,10*ROW('Water Data'!F73))),'Data Summary'!CA79="Yes"),OFFSET('Water Data'!$F$9,0,10*ROW('Water Data'!F73)),NA())</f>
        <v>#N/A</v>
      </c>
      <c r="M79" s="500" t="e">
        <f ca="1">+IF(AND(ISNUMBER(OFFSET('Water Data'!$G$4,0,10*ROW('Water Data'!G73))),'Data Summary'!CB79="Yes"),100-OFFSET('Water Data'!$G$4,0,10*ROW('Water Data'!G73)),NA())</f>
        <v>#N/A</v>
      </c>
      <c r="N79" s="500" t="e">
        <f ca="1">+IF(AND(ISNUMBER(OFFSET('Water Data'!$G$6,0,10*ROW('Water Data'!G73))),'Data Summary'!CC79="Yes"),OFFSET('Water Data'!$G$6,0,10*ROW('Water Data'!G73)),NA())</f>
        <v>#N/A</v>
      </c>
      <c r="O79" s="500" t="e">
        <f ca="1">+IF(AND(ISNUMBER(OFFSET('Water Data'!$G$9,0,10*ROW('Water Data'!G73))),'Data Summary'!CD79="Yes"),OFFSET('Water Data'!$G$9,0,10*ROW('Water Data'!G73)),NA())</f>
        <v>#N/A</v>
      </c>
      <c r="P79" s="500" t="e">
        <f ca="1">+IF(AND(ISNUMBER(OFFSET('Water Data'!$H$4,0,10*ROW('Water Data'!H73))),'Data Summary'!CE79="Yes"),100-OFFSET('Water Data'!$H$4,0,10*ROW('Water Data'!H73)),NA())</f>
        <v>#N/A</v>
      </c>
      <c r="Q79" s="500" t="e">
        <f ca="1">+IF(AND(ISNUMBER(OFFSET('Water Data'!$H$6,0,10*ROW('Water Data'!H73))),'Data Summary'!CF79="Yes"),OFFSET('Water Data'!$H$6,0,10*ROW('Water Data'!H73)),NA())</f>
        <v>#N/A</v>
      </c>
      <c r="R79" s="500" t="e">
        <f ca="1">+IF(AND(ISNUMBER(OFFSET('Water Data'!$H$9,0,10*ROW('Water Data'!H73))),'Data Summary'!CG79="Yes"),OFFSET('Water Data'!$H$9,0,10*ROW('Water Data'!H73)),NA())</f>
        <v>#N/A</v>
      </c>
      <c r="S79" s="500" t="e">
        <f ca="1">+IF(AND(ISNUMBER(OFFSET('Water Data'!$I$4,0,10*ROW('Water Data'!I73))),'Data Summary'!CH79="Yes"),100-OFFSET('Water Data'!$I$4,0,10*ROW('Water Data'!I73)),NA())</f>
        <v>#N/A</v>
      </c>
      <c r="T79" s="500" t="e">
        <f ca="1">+IF(AND(ISNUMBER(OFFSET('Water Data'!$I$6,0,10*ROW('Water Data'!I73))),'Data Summary'!CI79="Yes"),OFFSET('Water Data'!$I$6,0,10*ROW('Water Data'!I73)),NA())</f>
        <v>#N/A</v>
      </c>
      <c r="U79" s="500" t="e">
        <f ca="1">+IF(AND(ISNUMBER(OFFSET('Water Data'!$I$9,0,10*ROW('Water Data'!I73))),'Data Summary'!CJ79="Yes"),OFFSET('Water Data'!$I$9,0,10*ROW('Water Data'!I73)),NA())</f>
        <v>#N/A</v>
      </c>
      <c r="V79" s="501" t="e">
        <f ca="1">+IF(AND(ISNUMBER(OFFSET('Sanitation Data'!$D$4,0,10*ROW('Sanitation Data'!D73))),'Data Summary'!CK79="Yes"),100-OFFSET('Sanitation Data'!$D$4,0,10*ROW('Sanitation Data'!D73)),NA())</f>
        <v>#N/A</v>
      </c>
      <c r="W79" s="501" t="e">
        <f ca="1">+IF(AND(ISNUMBER(OFFSET('Sanitation Data'!$D$6,0,10*ROW('Sanitation Data'!D73))),'Data Summary'!CL79="Yes"),OFFSET('Sanitation Data'!$D$6,0,10*ROW('Sanitation Data'!D73)),NA())</f>
        <v>#N/A</v>
      </c>
      <c r="X79" s="501" t="e">
        <f ca="1">+IF(AND(ISNUMBER(OFFSET('Sanitation Data'!$D$10,0,10*ROW('Sanitation Data'!D73))),'Data Summary'!CM79="Yes"),OFFSET('Sanitation Data'!$D$10,0,10*ROW('Sanitation Data'!D73)),NA())</f>
        <v>#N/A</v>
      </c>
      <c r="Y79" s="501" t="e">
        <f ca="1">+IF(AND(ISNUMBER(OFFSET('Sanitation Data'!$D$11,0,10*ROW('Sanitation Data'!D73))),'Data Summary'!CN79="Yes"),OFFSET('Sanitation Data'!$D$11,0,10*ROW('Sanitation Data'!D73)),NA())</f>
        <v>#N/A</v>
      </c>
      <c r="Z79" s="501" t="e">
        <f ca="1">+IF(AND(ISNUMBER(OFFSET('Sanitation Data'!$D$12,0,10*ROW('Sanitation Data'!D73))),'Data Summary'!CO79="Yes"),OFFSET('Sanitation Data'!$D$12,0,10*ROW('Sanitation Data'!D73)),NA())</f>
        <v>#N/A</v>
      </c>
      <c r="AA79" s="501" t="e">
        <f ca="1">+IF(AND(ISNUMBER(OFFSET('Sanitation Data'!$E$4,0,10*ROW('Sanitation Data'!E73))),'Data Summary'!CP79="Yes"),100-OFFSET('Sanitation Data'!$E$4,0,10*ROW('Sanitation Data'!E73)),NA())</f>
        <v>#N/A</v>
      </c>
      <c r="AB79" s="501" t="e">
        <f ca="1">+IF(AND(ISNUMBER(OFFSET('Sanitation Data'!$E$6,0,10*ROW('Sanitation Data'!E73))),'Data Summary'!CQ79="Yes"),OFFSET('Sanitation Data'!$E$6,0,10*ROW('Sanitation Data'!E73)),NA())</f>
        <v>#N/A</v>
      </c>
      <c r="AC79" s="501" t="e">
        <f ca="1">+IF(AND(ISNUMBER(OFFSET('Sanitation Data'!$E$10,0,10*ROW('Sanitation Data'!E73))),'Data Summary'!CR79="Yes"),OFFSET('Sanitation Data'!$E$10,0,10*ROW('Sanitation Data'!E73)),NA())</f>
        <v>#N/A</v>
      </c>
      <c r="AD79" s="501" t="e">
        <f ca="1">+IF(AND(ISNUMBER(OFFSET('Sanitation Data'!$E$11,0,10*ROW('Sanitation Data'!E73))),'Data Summary'!CS79="Yes"),OFFSET('Sanitation Data'!$E$11,0,10*ROW('Sanitation Data'!E73)),NA())</f>
        <v>#N/A</v>
      </c>
      <c r="AE79" s="501" t="e">
        <f ca="1">+IF(AND(ISNUMBER(OFFSET('Sanitation Data'!$E$12,0,10*ROW('Sanitation Data'!E73))),'Data Summary'!CT79="Yes"),OFFSET('Sanitation Data'!$E$12,0,10*ROW('Sanitation Data'!E73)),NA())</f>
        <v>#N/A</v>
      </c>
      <c r="AF79" s="501" t="e">
        <f ca="1">+IF(AND(ISNUMBER(OFFSET('Sanitation Data'!$F$4,0,10*ROW('Sanitation Data'!F73))),'Data Summary'!CU79="Yes"),100-OFFSET('Sanitation Data'!$F$4,0,10*ROW('Sanitation Data'!F73)),NA())</f>
        <v>#N/A</v>
      </c>
      <c r="AG79" s="501" t="e">
        <f ca="1">+IF(AND(ISNUMBER(OFFSET('Sanitation Data'!$F$6,0,10*ROW('Sanitation Data'!F73))),'Data Summary'!CV79="Yes"),OFFSET('Sanitation Data'!$F$6,0,10*ROW('Sanitation Data'!F73)),NA())</f>
        <v>#N/A</v>
      </c>
      <c r="AH79" s="501" t="e">
        <f ca="1">+IF(AND(ISNUMBER(OFFSET('Sanitation Data'!$F$10,0,10*ROW('Sanitation Data'!F73))),'Data Summary'!CW79="Yes"),OFFSET('Sanitation Data'!$F$10,0,10*ROW('Sanitation Data'!F73)),NA())</f>
        <v>#N/A</v>
      </c>
      <c r="AI79" s="501" t="e">
        <f ca="1">+IF(AND(ISNUMBER(OFFSET('Sanitation Data'!$F$11,0,10*ROW('Sanitation Data'!F73))),'Data Summary'!CX79="Yes"),OFFSET('Sanitation Data'!$F$11,0,10*ROW('Sanitation Data'!F73)),NA())</f>
        <v>#N/A</v>
      </c>
      <c r="AJ79" s="501" t="e">
        <f ca="1">+IF(AND(ISNUMBER(OFFSET('Sanitation Data'!$F$12,0,10*ROW('Sanitation Data'!F73))),'Data Summary'!CY79="Yes"),OFFSET('Sanitation Data'!$F$12,0,10*ROW('Sanitation Data'!F73)),NA())</f>
        <v>#N/A</v>
      </c>
      <c r="AK79" s="501" t="e">
        <f ca="1">+IF(AND(ISNUMBER(OFFSET('Sanitation Data'!$G$4,0,10*ROW('Sanitation Data'!G73))),'Data Summary'!CZ79="Yes"),100-OFFSET('Sanitation Data'!$G$4,0,10*ROW('Sanitation Data'!G73)),NA())</f>
        <v>#N/A</v>
      </c>
      <c r="AL79" s="501" t="e">
        <f ca="1">+IF(AND(ISNUMBER(OFFSET('Sanitation Data'!$G$6,0,10*ROW('Sanitation Data'!G73))),'Data Summary'!DA79="Yes"),OFFSET('Sanitation Data'!$G$6,0,10*ROW('Sanitation Data'!G73)),NA())</f>
        <v>#N/A</v>
      </c>
      <c r="AM79" s="501" t="e">
        <f ca="1">+IF(AND(ISNUMBER(OFFSET('Sanitation Data'!$G$10,0,10*ROW('Sanitation Data'!G73))),'Data Summary'!DB79="Yes"),OFFSET('Sanitation Data'!$G$10,0,10*ROW('Sanitation Data'!G73)),NA())</f>
        <v>#N/A</v>
      </c>
      <c r="AN79" s="501" t="e">
        <f ca="1">+IF(AND(ISNUMBER(OFFSET('Sanitation Data'!$G$11,0,10*ROW('Sanitation Data'!G73))),'Data Summary'!DC79="Yes"),OFFSET('Sanitation Data'!$G$11,0,10*ROW('Sanitation Data'!G73)),NA())</f>
        <v>#N/A</v>
      </c>
      <c r="AO79" s="501" t="e">
        <f ca="1">+IF(AND(ISNUMBER(OFFSET('Sanitation Data'!$G$12,0,10*ROW('Sanitation Data'!G73))),'Data Summary'!DD79="Yes"),OFFSET('Sanitation Data'!$G$12,0,10*ROW('Sanitation Data'!G73)),NA())</f>
        <v>#N/A</v>
      </c>
      <c r="AP79" s="501" t="e">
        <f ca="1">+IF(AND(ISNUMBER(OFFSET('Sanitation Data'!$H$4,0,10*ROW('Sanitation Data'!H73))),'Data Summary'!DE79="Yes"),100-OFFSET('Sanitation Data'!$H$4,0,10*ROW('Sanitation Data'!H73)),NA())</f>
        <v>#N/A</v>
      </c>
      <c r="AQ79" s="501" t="e">
        <f ca="1">+IF(AND(ISNUMBER(OFFSET('Sanitation Data'!$H$6,0,10*ROW('Sanitation Data'!H73))),'Data Summary'!DF79="Yes"),OFFSET('Sanitation Data'!$H$6,0,10*ROW('Sanitation Data'!H73)),NA())</f>
        <v>#N/A</v>
      </c>
      <c r="AR79" s="501" t="e">
        <f ca="1">+IF(AND(ISNUMBER(OFFSET('Sanitation Data'!$H$10,0,10*ROW('Sanitation Data'!H73))),'Data Summary'!DG79="Yes"),OFFSET('Sanitation Data'!$H$10,0,10*ROW('Sanitation Data'!H73)),NA())</f>
        <v>#N/A</v>
      </c>
      <c r="AS79" s="501" t="e">
        <f ca="1">+IF(AND(ISNUMBER(OFFSET('Sanitation Data'!$H$11,0,10*ROW('Sanitation Data'!H73))),'Data Summary'!DH79="Yes"),OFFSET('Sanitation Data'!$H$11,0,10*ROW('Sanitation Data'!H73)),NA())</f>
        <v>#N/A</v>
      </c>
      <c r="AT79" s="501" t="e">
        <f ca="1">+IF(AND(ISNUMBER(OFFSET('Sanitation Data'!$H$12,0,10*ROW('Sanitation Data'!H73))),'Data Summary'!DI79="Yes"),OFFSET('Sanitation Data'!$H$12,0,10*ROW('Sanitation Data'!H73)),NA())</f>
        <v>#N/A</v>
      </c>
      <c r="AU79" s="501" t="e">
        <f ca="1">+IF(AND(ISNUMBER(OFFSET('Sanitation Data'!$I$4,0,10*ROW('Sanitation Data'!I73))),'Data Summary'!DJ79="Yes"),100-OFFSET('Sanitation Data'!$I$4,0,10*ROW('Sanitation Data'!I73)),NA())</f>
        <v>#N/A</v>
      </c>
      <c r="AV79" s="501" t="e">
        <f ca="1">+IF(AND(ISNUMBER(OFFSET('Sanitation Data'!$I$6,0,10*ROW('Sanitation Data'!I73))),'Data Summary'!DK79="Yes"),OFFSET('Sanitation Data'!$I$6,0,10*ROW('Sanitation Data'!I73)),NA())</f>
        <v>#N/A</v>
      </c>
      <c r="AW79" s="501" t="e">
        <f ca="1">+IF(AND(ISNUMBER(OFFSET('Sanitation Data'!$I$10,0,10*ROW('Sanitation Data'!I73))),'Data Summary'!DL79="Yes"),OFFSET('Sanitation Data'!$I$10,0,10*ROW('Sanitation Data'!I73)),NA())</f>
        <v>#N/A</v>
      </c>
      <c r="AX79" s="501" t="e">
        <f ca="1">+IF(AND(ISNUMBER(OFFSET('Sanitation Data'!$I$11,0,10*ROW('Sanitation Data'!I73))),'Data Summary'!DM79="Yes"),OFFSET('Sanitation Data'!$I$11,0,10*ROW('Sanitation Data'!I73)),NA())</f>
        <v>#N/A</v>
      </c>
      <c r="AY79" s="501" t="e">
        <f ca="1">+IF(AND(ISNUMBER(OFFSET('Sanitation Data'!$I$12,0,10*ROW('Sanitation Data'!I73))),'Data Summary'!DN79="Yes"),OFFSET('Sanitation Data'!$I$12,0,10*ROW('Sanitation Data'!I73)),NA())</f>
        <v>#N/A</v>
      </c>
      <c r="AZ79" s="502" t="e">
        <f ca="1">+IF(AND(ISNUMBER(OFFSET('Hygiene Data'!$D$5,0,10*ROW('Hygiene Data'!D73))),'Data Summary'!DO79="Yes"),OFFSET('Hygiene Data'!$D$5,0,10*ROW('Hygiene Data'!D73)),NA())</f>
        <v>#N/A</v>
      </c>
      <c r="BA79" s="502" t="e">
        <f ca="1">+IF(AND(ISNUMBER(OFFSET('Hygiene Data'!$D$7,0,10*ROW('Hygiene Data'!D73))),'Data Summary'!DP79="Yes"),OFFSET('Hygiene Data'!$D$7,0,10*ROW('Hygiene Data'!D73)),NA())</f>
        <v>#N/A</v>
      </c>
      <c r="BB79" s="502" t="e">
        <f ca="1">+IF(AND(ISNUMBER(OFFSET('Hygiene Data'!$D$9,0,10*ROW('Hygiene Data'!D73))),'Data Summary'!DQ79="Yes"),OFFSET('Hygiene Data'!$D$9,0,10*ROW('Hygiene Data'!D73)),NA())</f>
        <v>#N/A</v>
      </c>
      <c r="BC79" s="502" t="e">
        <f ca="1">+IF(AND(ISNUMBER(OFFSET('Hygiene Data'!$E$5,0,10*ROW('Hygiene Data'!E73))),'Data Summary'!DR79="Yes"),OFFSET('Hygiene Data'!$E$5,0,10*ROW('Hygiene Data'!E73)),NA())</f>
        <v>#N/A</v>
      </c>
      <c r="BD79" s="502" t="e">
        <f ca="1">+IF(AND(ISNUMBER(OFFSET('Hygiene Data'!$E$7,0,10*ROW('Hygiene Data'!E73))),'Data Summary'!DS79="Yes"),OFFSET('Hygiene Data'!$E$7,0,10*ROW('Hygiene Data'!E73)),NA())</f>
        <v>#N/A</v>
      </c>
      <c r="BE79" s="502" t="e">
        <f ca="1">+IF(AND(ISNUMBER(OFFSET('Hygiene Data'!$E$9,0,10*ROW('Hygiene Data'!E73))),'Data Summary'!DT79="Yes"),OFFSET('Hygiene Data'!$E$9,0,10*ROW('Hygiene Data'!E73)),NA())</f>
        <v>#N/A</v>
      </c>
      <c r="BF79" s="502" t="e">
        <f ca="1">+IF(AND(ISNUMBER(OFFSET('Hygiene Data'!$F$5,0,10*ROW('Hygiene Data'!F73))),'Data Summary'!DU79="Yes"),OFFSET('Hygiene Data'!$F$5,0,10*ROW('Hygiene Data'!F73)),NA())</f>
        <v>#N/A</v>
      </c>
      <c r="BG79" s="502" t="e">
        <f ca="1">+IF(AND(ISNUMBER(OFFSET('Hygiene Data'!$F$7,0,10*ROW('Hygiene Data'!F73))),'Data Summary'!DV79="Yes"),OFFSET('Hygiene Data'!$F$7,0,10*ROW('Hygiene Data'!F73)),NA())</f>
        <v>#N/A</v>
      </c>
      <c r="BH79" s="502" t="e">
        <f ca="1">+IF(AND(ISNUMBER(OFFSET('Hygiene Data'!$F$9,0,10*ROW('Hygiene Data'!F73))),'Data Summary'!DW79="Yes"),OFFSET('Hygiene Data'!$F$9,0,10*ROW('Hygiene Data'!F73)),NA())</f>
        <v>#N/A</v>
      </c>
      <c r="BI79" s="502" t="e">
        <f ca="1">+IF(AND(ISNUMBER(OFFSET('Hygiene Data'!$G$5,0,10*ROW('Hygiene Data'!G73))),'Data Summary'!DX79="Yes"),OFFSET('Hygiene Data'!$G$5,0,10*ROW('Hygiene Data'!G73)),NA())</f>
        <v>#N/A</v>
      </c>
      <c r="BJ79" s="502" t="e">
        <f ca="1">+IF(AND(ISNUMBER(OFFSET('Hygiene Data'!$G$7,0,10*ROW('Hygiene Data'!G73))),'Data Summary'!DY79="Yes"),OFFSET('Hygiene Data'!$G$7,0,10*ROW('Hygiene Data'!G73)),NA())</f>
        <v>#N/A</v>
      </c>
      <c r="BK79" s="502" t="e">
        <f ca="1">+IF(AND(ISNUMBER(OFFSET('Hygiene Data'!$G$9,0,10*ROW('Hygiene Data'!G73))),'Data Summary'!DZ79="Yes"),OFFSET('Hygiene Data'!$G$9,0,10*ROW('Hygiene Data'!G73)),NA())</f>
        <v>#N/A</v>
      </c>
      <c r="BL79" s="502" t="e">
        <f ca="1">+IF(AND(ISNUMBER(OFFSET('Hygiene Data'!$H$5,0,10*ROW('Hygiene Data'!H73))),'Data Summary'!EA79="Yes"),OFFSET('Hygiene Data'!$H$5,0,10*ROW('Hygiene Data'!H73)),NA())</f>
        <v>#N/A</v>
      </c>
      <c r="BM79" s="502" t="e">
        <f ca="1">+IF(AND(ISNUMBER(OFFSET('Hygiene Data'!$H$7,0,10*ROW('Hygiene Data'!H73))),'Data Summary'!EB79="Yes"),OFFSET('Hygiene Data'!$H$7,0,10*ROW('Hygiene Data'!H73)),NA())</f>
        <v>#N/A</v>
      </c>
      <c r="BN79" s="502" t="e">
        <f ca="1">+IF(AND(ISNUMBER(OFFSET('Hygiene Data'!$H$9,0,10*ROW('Hygiene Data'!H73))),'Data Summary'!EC79="Yes"),OFFSET('Hygiene Data'!$H$9,0,10*ROW('Hygiene Data'!H73)),NA())</f>
        <v>#N/A</v>
      </c>
      <c r="BO79" s="502" t="e">
        <f ca="1">+IF(AND(ISNUMBER(OFFSET('Hygiene Data'!$I$5,0,10*ROW('Hygiene Data'!I73))),'Data Summary'!ED79="Yes"),OFFSET('Hygiene Data'!$I$5,0,10*ROW('Hygiene Data'!I73)),NA())</f>
        <v>#N/A</v>
      </c>
      <c r="BP79" s="502" t="e">
        <f ca="1">+IF(AND(ISNUMBER(OFFSET('Hygiene Data'!$I$7,0,10*ROW('Hygiene Data'!I73))),'Data Summary'!EE79="Yes"),OFFSET('Hygiene Data'!$I$7,0,10*ROW('Hygiene Data'!I73)),NA())</f>
        <v>#N/A</v>
      </c>
      <c r="BQ79" s="502" t="e">
        <f ca="1">+IF(AND(ISNUMBER(OFFSET('Hygiene Data'!$I$9,0,10*ROW('Hygiene Data'!I73))),'Data Summary'!EF79="Yes"),OFFSET('Hygiene Data'!$I$9,0,10*ROW('Hygiene Data'!I73)),NA())</f>
        <v>#N/A</v>
      </c>
    </row>
    <row r="80" spans="1:69" x14ac:dyDescent="0.25">
      <c r="A80" s="498" t="e">
        <f ca="1">+RIGHT('Data Summary'!A80,LEN('Data Summary'!A80)-9)</f>
        <v>#VALUE!</v>
      </c>
      <c r="B80" s="472" t="str">
        <f ca="1">+IF(ISTEXT('Data Summary'!B80),'Data Summary'!B80,"")</f>
        <v/>
      </c>
      <c r="C80" s="499" t="e">
        <f ca="1">+VALUE('Data Summary'!C80)</f>
        <v>#VALUE!</v>
      </c>
      <c r="D80" s="500" t="e">
        <f ca="1">+IF(AND(ISNUMBER(OFFSET('Water Data'!$D$4,0,10*ROW('Water Data'!D74))),'Data Summary'!BS80="Yes"),100-OFFSET('Water Data'!$D$4,0,10*ROW('Water Data'!D74)),NA())</f>
        <v>#N/A</v>
      </c>
      <c r="E80" s="500" t="e">
        <f ca="1">+IF(AND(ISNUMBER(OFFSET('Water Data'!$D$6,0,10*ROW('Water Data'!D74))),'Data Summary'!BT80="Yes"),OFFSET('Water Data'!$D$6,0,10*ROW('Water Data'!D74)),NA())</f>
        <v>#N/A</v>
      </c>
      <c r="F80" s="500" t="e">
        <f ca="1">+IF(AND(ISNUMBER(OFFSET('Water Data'!$D$9,0,10*ROW('Water Data'!D74))),'Data Summary'!BU80="Yes"),OFFSET('Water Data'!$D$9,0,10*ROW('Water Data'!D74)),NA())</f>
        <v>#N/A</v>
      </c>
      <c r="G80" s="500" t="e">
        <f ca="1">+IF(AND(ISNUMBER(OFFSET('Water Data'!$E$4,0,10*ROW('Water Data'!E74))),'Data Summary'!BV80="Yes"),100-OFFSET('Water Data'!$E$4,0,10*ROW('Water Data'!E74)),NA())</f>
        <v>#N/A</v>
      </c>
      <c r="H80" s="500" t="e">
        <f ca="1">+IF(AND(ISNUMBER(OFFSET('Water Data'!$E$6,0,10*ROW('Water Data'!E74))),'Data Summary'!BW80="Yes"),OFFSET('Water Data'!$E$6,0,10*ROW('Water Data'!E74)),NA())</f>
        <v>#N/A</v>
      </c>
      <c r="I80" s="500" t="e">
        <f ca="1">+IF(AND(ISNUMBER(OFFSET('Water Data'!$E$9,0,10*ROW('Water Data'!E74))),'Data Summary'!BX80="Yes"),OFFSET('Water Data'!$E$9,0,10*ROW('Water Data'!E74)),NA())</f>
        <v>#N/A</v>
      </c>
      <c r="J80" s="500" t="e">
        <f ca="1">+IF(AND(ISNUMBER(OFFSET('Water Data'!$F$4,0,10*ROW('Water Data'!F74))),'Data Summary'!BY80="Yes"),100-OFFSET('Water Data'!$F$4,0,10*ROW('Water Data'!F74)),NA())</f>
        <v>#N/A</v>
      </c>
      <c r="K80" s="500" t="e">
        <f ca="1">+IF(AND(ISNUMBER(OFFSET('Water Data'!$F$6,0,10*ROW('Water Data'!F74))),'Data Summary'!BZ80="Yes"),OFFSET('Water Data'!$F$6,0,10*ROW('Water Data'!F74)),NA())</f>
        <v>#N/A</v>
      </c>
      <c r="L80" s="500" t="e">
        <f ca="1">+IF(AND(ISNUMBER(OFFSET('Water Data'!$F$9,0,10*ROW('Water Data'!F74))),'Data Summary'!CA80="Yes"),OFFSET('Water Data'!$F$9,0,10*ROW('Water Data'!F74)),NA())</f>
        <v>#N/A</v>
      </c>
      <c r="M80" s="500" t="e">
        <f ca="1">+IF(AND(ISNUMBER(OFFSET('Water Data'!$G$4,0,10*ROW('Water Data'!G74))),'Data Summary'!CB80="Yes"),100-OFFSET('Water Data'!$G$4,0,10*ROW('Water Data'!G74)),NA())</f>
        <v>#N/A</v>
      </c>
      <c r="N80" s="500" t="e">
        <f ca="1">+IF(AND(ISNUMBER(OFFSET('Water Data'!$G$6,0,10*ROW('Water Data'!G74))),'Data Summary'!CC80="Yes"),OFFSET('Water Data'!$G$6,0,10*ROW('Water Data'!G74)),NA())</f>
        <v>#N/A</v>
      </c>
      <c r="O80" s="500" t="e">
        <f ca="1">+IF(AND(ISNUMBER(OFFSET('Water Data'!$G$9,0,10*ROW('Water Data'!G74))),'Data Summary'!CD80="Yes"),OFFSET('Water Data'!$G$9,0,10*ROW('Water Data'!G74)),NA())</f>
        <v>#N/A</v>
      </c>
      <c r="P80" s="500" t="e">
        <f ca="1">+IF(AND(ISNUMBER(OFFSET('Water Data'!$H$4,0,10*ROW('Water Data'!H74))),'Data Summary'!CE80="Yes"),100-OFFSET('Water Data'!$H$4,0,10*ROW('Water Data'!H74)),NA())</f>
        <v>#N/A</v>
      </c>
      <c r="Q80" s="500" t="e">
        <f ca="1">+IF(AND(ISNUMBER(OFFSET('Water Data'!$H$6,0,10*ROW('Water Data'!H74))),'Data Summary'!CF80="Yes"),OFFSET('Water Data'!$H$6,0,10*ROW('Water Data'!H74)),NA())</f>
        <v>#N/A</v>
      </c>
      <c r="R80" s="500" t="e">
        <f ca="1">+IF(AND(ISNUMBER(OFFSET('Water Data'!$H$9,0,10*ROW('Water Data'!H74))),'Data Summary'!CG80="Yes"),OFFSET('Water Data'!$H$9,0,10*ROW('Water Data'!H74)),NA())</f>
        <v>#N/A</v>
      </c>
      <c r="S80" s="500" t="e">
        <f ca="1">+IF(AND(ISNUMBER(OFFSET('Water Data'!$I$4,0,10*ROW('Water Data'!I74))),'Data Summary'!CH80="Yes"),100-OFFSET('Water Data'!$I$4,0,10*ROW('Water Data'!I74)),NA())</f>
        <v>#N/A</v>
      </c>
      <c r="T80" s="500" t="e">
        <f ca="1">+IF(AND(ISNUMBER(OFFSET('Water Data'!$I$6,0,10*ROW('Water Data'!I74))),'Data Summary'!CI80="Yes"),OFFSET('Water Data'!$I$6,0,10*ROW('Water Data'!I74)),NA())</f>
        <v>#N/A</v>
      </c>
      <c r="U80" s="500" t="e">
        <f ca="1">+IF(AND(ISNUMBER(OFFSET('Water Data'!$I$9,0,10*ROW('Water Data'!I74))),'Data Summary'!CJ80="Yes"),OFFSET('Water Data'!$I$9,0,10*ROW('Water Data'!I74)),NA())</f>
        <v>#N/A</v>
      </c>
      <c r="V80" s="501" t="e">
        <f ca="1">+IF(AND(ISNUMBER(OFFSET('Sanitation Data'!$D$4,0,10*ROW('Sanitation Data'!D74))),'Data Summary'!CK80="Yes"),100-OFFSET('Sanitation Data'!$D$4,0,10*ROW('Sanitation Data'!D74)),NA())</f>
        <v>#N/A</v>
      </c>
      <c r="W80" s="501" t="e">
        <f ca="1">+IF(AND(ISNUMBER(OFFSET('Sanitation Data'!$D$6,0,10*ROW('Sanitation Data'!D74))),'Data Summary'!CL80="Yes"),OFFSET('Sanitation Data'!$D$6,0,10*ROW('Sanitation Data'!D74)),NA())</f>
        <v>#N/A</v>
      </c>
      <c r="X80" s="501" t="e">
        <f ca="1">+IF(AND(ISNUMBER(OFFSET('Sanitation Data'!$D$10,0,10*ROW('Sanitation Data'!D74))),'Data Summary'!CM80="Yes"),OFFSET('Sanitation Data'!$D$10,0,10*ROW('Sanitation Data'!D74)),NA())</f>
        <v>#N/A</v>
      </c>
      <c r="Y80" s="501" t="e">
        <f ca="1">+IF(AND(ISNUMBER(OFFSET('Sanitation Data'!$D$11,0,10*ROW('Sanitation Data'!D74))),'Data Summary'!CN80="Yes"),OFFSET('Sanitation Data'!$D$11,0,10*ROW('Sanitation Data'!D74)),NA())</f>
        <v>#N/A</v>
      </c>
      <c r="Z80" s="501" t="e">
        <f ca="1">+IF(AND(ISNUMBER(OFFSET('Sanitation Data'!$D$12,0,10*ROW('Sanitation Data'!D74))),'Data Summary'!CO80="Yes"),OFFSET('Sanitation Data'!$D$12,0,10*ROW('Sanitation Data'!D74)),NA())</f>
        <v>#N/A</v>
      </c>
      <c r="AA80" s="501" t="e">
        <f ca="1">+IF(AND(ISNUMBER(OFFSET('Sanitation Data'!$E$4,0,10*ROW('Sanitation Data'!E74))),'Data Summary'!CP80="Yes"),100-OFFSET('Sanitation Data'!$E$4,0,10*ROW('Sanitation Data'!E74)),NA())</f>
        <v>#N/A</v>
      </c>
      <c r="AB80" s="501" t="e">
        <f ca="1">+IF(AND(ISNUMBER(OFFSET('Sanitation Data'!$E$6,0,10*ROW('Sanitation Data'!E74))),'Data Summary'!CQ80="Yes"),OFFSET('Sanitation Data'!$E$6,0,10*ROW('Sanitation Data'!E74)),NA())</f>
        <v>#N/A</v>
      </c>
      <c r="AC80" s="501" t="e">
        <f ca="1">+IF(AND(ISNUMBER(OFFSET('Sanitation Data'!$E$10,0,10*ROW('Sanitation Data'!E74))),'Data Summary'!CR80="Yes"),OFFSET('Sanitation Data'!$E$10,0,10*ROW('Sanitation Data'!E74)),NA())</f>
        <v>#N/A</v>
      </c>
      <c r="AD80" s="501" t="e">
        <f ca="1">+IF(AND(ISNUMBER(OFFSET('Sanitation Data'!$E$11,0,10*ROW('Sanitation Data'!E74))),'Data Summary'!CS80="Yes"),OFFSET('Sanitation Data'!$E$11,0,10*ROW('Sanitation Data'!E74)),NA())</f>
        <v>#N/A</v>
      </c>
      <c r="AE80" s="501" t="e">
        <f ca="1">+IF(AND(ISNUMBER(OFFSET('Sanitation Data'!$E$12,0,10*ROW('Sanitation Data'!E74))),'Data Summary'!CT80="Yes"),OFFSET('Sanitation Data'!$E$12,0,10*ROW('Sanitation Data'!E74)),NA())</f>
        <v>#N/A</v>
      </c>
      <c r="AF80" s="501" t="e">
        <f ca="1">+IF(AND(ISNUMBER(OFFSET('Sanitation Data'!$F$4,0,10*ROW('Sanitation Data'!F74))),'Data Summary'!CU80="Yes"),100-OFFSET('Sanitation Data'!$F$4,0,10*ROW('Sanitation Data'!F74)),NA())</f>
        <v>#N/A</v>
      </c>
      <c r="AG80" s="501" t="e">
        <f ca="1">+IF(AND(ISNUMBER(OFFSET('Sanitation Data'!$F$6,0,10*ROW('Sanitation Data'!F74))),'Data Summary'!CV80="Yes"),OFFSET('Sanitation Data'!$F$6,0,10*ROW('Sanitation Data'!F74)),NA())</f>
        <v>#N/A</v>
      </c>
      <c r="AH80" s="501" t="e">
        <f ca="1">+IF(AND(ISNUMBER(OFFSET('Sanitation Data'!$F$10,0,10*ROW('Sanitation Data'!F74))),'Data Summary'!CW80="Yes"),OFFSET('Sanitation Data'!$F$10,0,10*ROW('Sanitation Data'!F74)),NA())</f>
        <v>#N/A</v>
      </c>
      <c r="AI80" s="501" t="e">
        <f ca="1">+IF(AND(ISNUMBER(OFFSET('Sanitation Data'!$F$11,0,10*ROW('Sanitation Data'!F74))),'Data Summary'!CX80="Yes"),OFFSET('Sanitation Data'!$F$11,0,10*ROW('Sanitation Data'!F74)),NA())</f>
        <v>#N/A</v>
      </c>
      <c r="AJ80" s="501" t="e">
        <f ca="1">+IF(AND(ISNUMBER(OFFSET('Sanitation Data'!$F$12,0,10*ROW('Sanitation Data'!F74))),'Data Summary'!CY80="Yes"),OFFSET('Sanitation Data'!$F$12,0,10*ROW('Sanitation Data'!F74)),NA())</f>
        <v>#N/A</v>
      </c>
      <c r="AK80" s="501" t="e">
        <f ca="1">+IF(AND(ISNUMBER(OFFSET('Sanitation Data'!$G$4,0,10*ROW('Sanitation Data'!G74))),'Data Summary'!CZ80="Yes"),100-OFFSET('Sanitation Data'!$G$4,0,10*ROW('Sanitation Data'!G74)),NA())</f>
        <v>#N/A</v>
      </c>
      <c r="AL80" s="501" t="e">
        <f ca="1">+IF(AND(ISNUMBER(OFFSET('Sanitation Data'!$G$6,0,10*ROW('Sanitation Data'!G74))),'Data Summary'!DA80="Yes"),OFFSET('Sanitation Data'!$G$6,0,10*ROW('Sanitation Data'!G74)),NA())</f>
        <v>#N/A</v>
      </c>
      <c r="AM80" s="501" t="e">
        <f ca="1">+IF(AND(ISNUMBER(OFFSET('Sanitation Data'!$G$10,0,10*ROW('Sanitation Data'!G74))),'Data Summary'!DB80="Yes"),OFFSET('Sanitation Data'!$G$10,0,10*ROW('Sanitation Data'!G74)),NA())</f>
        <v>#N/A</v>
      </c>
      <c r="AN80" s="501" t="e">
        <f ca="1">+IF(AND(ISNUMBER(OFFSET('Sanitation Data'!$G$11,0,10*ROW('Sanitation Data'!G74))),'Data Summary'!DC80="Yes"),OFFSET('Sanitation Data'!$G$11,0,10*ROW('Sanitation Data'!G74)),NA())</f>
        <v>#N/A</v>
      </c>
      <c r="AO80" s="501" t="e">
        <f ca="1">+IF(AND(ISNUMBER(OFFSET('Sanitation Data'!$G$12,0,10*ROW('Sanitation Data'!G74))),'Data Summary'!DD80="Yes"),OFFSET('Sanitation Data'!$G$12,0,10*ROW('Sanitation Data'!G74)),NA())</f>
        <v>#N/A</v>
      </c>
      <c r="AP80" s="501" t="e">
        <f ca="1">+IF(AND(ISNUMBER(OFFSET('Sanitation Data'!$H$4,0,10*ROW('Sanitation Data'!H74))),'Data Summary'!DE80="Yes"),100-OFFSET('Sanitation Data'!$H$4,0,10*ROW('Sanitation Data'!H74)),NA())</f>
        <v>#N/A</v>
      </c>
      <c r="AQ80" s="501" t="e">
        <f ca="1">+IF(AND(ISNUMBER(OFFSET('Sanitation Data'!$H$6,0,10*ROW('Sanitation Data'!H74))),'Data Summary'!DF80="Yes"),OFFSET('Sanitation Data'!$H$6,0,10*ROW('Sanitation Data'!H74)),NA())</f>
        <v>#N/A</v>
      </c>
      <c r="AR80" s="501" t="e">
        <f ca="1">+IF(AND(ISNUMBER(OFFSET('Sanitation Data'!$H$10,0,10*ROW('Sanitation Data'!H74))),'Data Summary'!DG80="Yes"),OFFSET('Sanitation Data'!$H$10,0,10*ROW('Sanitation Data'!H74)),NA())</f>
        <v>#N/A</v>
      </c>
      <c r="AS80" s="501" t="e">
        <f ca="1">+IF(AND(ISNUMBER(OFFSET('Sanitation Data'!$H$11,0,10*ROW('Sanitation Data'!H74))),'Data Summary'!DH80="Yes"),OFFSET('Sanitation Data'!$H$11,0,10*ROW('Sanitation Data'!H74)),NA())</f>
        <v>#N/A</v>
      </c>
      <c r="AT80" s="501" t="e">
        <f ca="1">+IF(AND(ISNUMBER(OFFSET('Sanitation Data'!$H$12,0,10*ROW('Sanitation Data'!H74))),'Data Summary'!DI80="Yes"),OFFSET('Sanitation Data'!$H$12,0,10*ROW('Sanitation Data'!H74)),NA())</f>
        <v>#N/A</v>
      </c>
      <c r="AU80" s="501" t="e">
        <f ca="1">+IF(AND(ISNUMBER(OFFSET('Sanitation Data'!$I$4,0,10*ROW('Sanitation Data'!I74))),'Data Summary'!DJ80="Yes"),100-OFFSET('Sanitation Data'!$I$4,0,10*ROW('Sanitation Data'!I74)),NA())</f>
        <v>#N/A</v>
      </c>
      <c r="AV80" s="501" t="e">
        <f ca="1">+IF(AND(ISNUMBER(OFFSET('Sanitation Data'!$I$6,0,10*ROW('Sanitation Data'!I74))),'Data Summary'!DK80="Yes"),OFFSET('Sanitation Data'!$I$6,0,10*ROW('Sanitation Data'!I74)),NA())</f>
        <v>#N/A</v>
      </c>
      <c r="AW80" s="501" t="e">
        <f ca="1">+IF(AND(ISNUMBER(OFFSET('Sanitation Data'!$I$10,0,10*ROW('Sanitation Data'!I74))),'Data Summary'!DL80="Yes"),OFFSET('Sanitation Data'!$I$10,0,10*ROW('Sanitation Data'!I74)),NA())</f>
        <v>#N/A</v>
      </c>
      <c r="AX80" s="501" t="e">
        <f ca="1">+IF(AND(ISNUMBER(OFFSET('Sanitation Data'!$I$11,0,10*ROW('Sanitation Data'!I74))),'Data Summary'!DM80="Yes"),OFFSET('Sanitation Data'!$I$11,0,10*ROW('Sanitation Data'!I74)),NA())</f>
        <v>#N/A</v>
      </c>
      <c r="AY80" s="501" t="e">
        <f ca="1">+IF(AND(ISNUMBER(OFFSET('Sanitation Data'!$I$12,0,10*ROW('Sanitation Data'!I74))),'Data Summary'!DN80="Yes"),OFFSET('Sanitation Data'!$I$12,0,10*ROW('Sanitation Data'!I74)),NA())</f>
        <v>#N/A</v>
      </c>
      <c r="AZ80" s="502" t="e">
        <f ca="1">+IF(AND(ISNUMBER(OFFSET('Hygiene Data'!$D$5,0,10*ROW('Hygiene Data'!D74))),'Data Summary'!DO80="Yes"),OFFSET('Hygiene Data'!$D$5,0,10*ROW('Hygiene Data'!D74)),NA())</f>
        <v>#N/A</v>
      </c>
      <c r="BA80" s="502" t="e">
        <f ca="1">+IF(AND(ISNUMBER(OFFSET('Hygiene Data'!$D$7,0,10*ROW('Hygiene Data'!D74))),'Data Summary'!DP80="Yes"),OFFSET('Hygiene Data'!$D$7,0,10*ROW('Hygiene Data'!D74)),NA())</f>
        <v>#N/A</v>
      </c>
      <c r="BB80" s="502" t="e">
        <f ca="1">+IF(AND(ISNUMBER(OFFSET('Hygiene Data'!$D$9,0,10*ROW('Hygiene Data'!D74))),'Data Summary'!DQ80="Yes"),OFFSET('Hygiene Data'!$D$9,0,10*ROW('Hygiene Data'!D74)),NA())</f>
        <v>#N/A</v>
      </c>
      <c r="BC80" s="502" t="e">
        <f ca="1">+IF(AND(ISNUMBER(OFFSET('Hygiene Data'!$E$5,0,10*ROW('Hygiene Data'!E74))),'Data Summary'!DR80="Yes"),OFFSET('Hygiene Data'!$E$5,0,10*ROW('Hygiene Data'!E74)),NA())</f>
        <v>#N/A</v>
      </c>
      <c r="BD80" s="502" t="e">
        <f ca="1">+IF(AND(ISNUMBER(OFFSET('Hygiene Data'!$E$7,0,10*ROW('Hygiene Data'!E74))),'Data Summary'!DS80="Yes"),OFFSET('Hygiene Data'!$E$7,0,10*ROW('Hygiene Data'!E74)),NA())</f>
        <v>#N/A</v>
      </c>
      <c r="BE80" s="502" t="e">
        <f ca="1">+IF(AND(ISNUMBER(OFFSET('Hygiene Data'!$E$9,0,10*ROW('Hygiene Data'!E74))),'Data Summary'!DT80="Yes"),OFFSET('Hygiene Data'!$E$9,0,10*ROW('Hygiene Data'!E74)),NA())</f>
        <v>#N/A</v>
      </c>
      <c r="BF80" s="502" t="e">
        <f ca="1">+IF(AND(ISNUMBER(OFFSET('Hygiene Data'!$F$5,0,10*ROW('Hygiene Data'!F74))),'Data Summary'!DU80="Yes"),OFFSET('Hygiene Data'!$F$5,0,10*ROW('Hygiene Data'!F74)),NA())</f>
        <v>#N/A</v>
      </c>
      <c r="BG80" s="502" t="e">
        <f ca="1">+IF(AND(ISNUMBER(OFFSET('Hygiene Data'!$F$7,0,10*ROW('Hygiene Data'!F74))),'Data Summary'!DV80="Yes"),OFFSET('Hygiene Data'!$F$7,0,10*ROW('Hygiene Data'!F74)),NA())</f>
        <v>#N/A</v>
      </c>
      <c r="BH80" s="502" t="e">
        <f ca="1">+IF(AND(ISNUMBER(OFFSET('Hygiene Data'!$F$9,0,10*ROW('Hygiene Data'!F74))),'Data Summary'!DW80="Yes"),OFFSET('Hygiene Data'!$F$9,0,10*ROW('Hygiene Data'!F74)),NA())</f>
        <v>#N/A</v>
      </c>
      <c r="BI80" s="502" t="e">
        <f ca="1">+IF(AND(ISNUMBER(OFFSET('Hygiene Data'!$G$5,0,10*ROW('Hygiene Data'!G74))),'Data Summary'!DX80="Yes"),OFFSET('Hygiene Data'!$G$5,0,10*ROW('Hygiene Data'!G74)),NA())</f>
        <v>#N/A</v>
      </c>
      <c r="BJ80" s="502" t="e">
        <f ca="1">+IF(AND(ISNUMBER(OFFSET('Hygiene Data'!$G$7,0,10*ROW('Hygiene Data'!G74))),'Data Summary'!DY80="Yes"),OFFSET('Hygiene Data'!$G$7,0,10*ROW('Hygiene Data'!G74)),NA())</f>
        <v>#N/A</v>
      </c>
      <c r="BK80" s="502" t="e">
        <f ca="1">+IF(AND(ISNUMBER(OFFSET('Hygiene Data'!$G$9,0,10*ROW('Hygiene Data'!G74))),'Data Summary'!DZ80="Yes"),OFFSET('Hygiene Data'!$G$9,0,10*ROW('Hygiene Data'!G74)),NA())</f>
        <v>#N/A</v>
      </c>
      <c r="BL80" s="502" t="e">
        <f ca="1">+IF(AND(ISNUMBER(OFFSET('Hygiene Data'!$H$5,0,10*ROW('Hygiene Data'!H74))),'Data Summary'!EA80="Yes"),OFFSET('Hygiene Data'!$H$5,0,10*ROW('Hygiene Data'!H74)),NA())</f>
        <v>#N/A</v>
      </c>
      <c r="BM80" s="502" t="e">
        <f ca="1">+IF(AND(ISNUMBER(OFFSET('Hygiene Data'!$H$7,0,10*ROW('Hygiene Data'!H74))),'Data Summary'!EB80="Yes"),OFFSET('Hygiene Data'!$H$7,0,10*ROW('Hygiene Data'!H74)),NA())</f>
        <v>#N/A</v>
      </c>
      <c r="BN80" s="502" t="e">
        <f ca="1">+IF(AND(ISNUMBER(OFFSET('Hygiene Data'!$H$9,0,10*ROW('Hygiene Data'!H74))),'Data Summary'!EC80="Yes"),OFFSET('Hygiene Data'!$H$9,0,10*ROW('Hygiene Data'!H74)),NA())</f>
        <v>#N/A</v>
      </c>
      <c r="BO80" s="502" t="e">
        <f ca="1">+IF(AND(ISNUMBER(OFFSET('Hygiene Data'!$I$5,0,10*ROW('Hygiene Data'!I74))),'Data Summary'!ED80="Yes"),OFFSET('Hygiene Data'!$I$5,0,10*ROW('Hygiene Data'!I74)),NA())</f>
        <v>#N/A</v>
      </c>
      <c r="BP80" s="502" t="e">
        <f ca="1">+IF(AND(ISNUMBER(OFFSET('Hygiene Data'!$I$7,0,10*ROW('Hygiene Data'!I74))),'Data Summary'!EE80="Yes"),OFFSET('Hygiene Data'!$I$7,0,10*ROW('Hygiene Data'!I74)),NA())</f>
        <v>#N/A</v>
      </c>
      <c r="BQ80" s="502" t="e">
        <f ca="1">+IF(AND(ISNUMBER(OFFSET('Hygiene Data'!$I$9,0,10*ROW('Hygiene Data'!I74))),'Data Summary'!EF80="Yes"),OFFSET('Hygiene Data'!$I$9,0,10*ROW('Hygiene Data'!I74)),NA())</f>
        <v>#N/A</v>
      </c>
    </row>
    <row r="81" spans="1:69" x14ac:dyDescent="0.25">
      <c r="A81" s="498" t="e">
        <f ca="1">+RIGHT('Data Summary'!A81,LEN('Data Summary'!A81)-9)</f>
        <v>#VALUE!</v>
      </c>
      <c r="B81" s="472" t="str">
        <f ca="1">+IF(ISTEXT('Data Summary'!B81),'Data Summary'!B81,"")</f>
        <v/>
      </c>
      <c r="C81" s="499" t="e">
        <f ca="1">+VALUE('Data Summary'!C81)</f>
        <v>#VALUE!</v>
      </c>
      <c r="D81" s="500" t="e">
        <f ca="1">+IF(AND(ISNUMBER(OFFSET('Water Data'!$D$4,0,10*ROW('Water Data'!D75))),'Data Summary'!BS81="Yes"),100-OFFSET('Water Data'!$D$4,0,10*ROW('Water Data'!D75)),NA())</f>
        <v>#N/A</v>
      </c>
      <c r="E81" s="500" t="e">
        <f ca="1">+IF(AND(ISNUMBER(OFFSET('Water Data'!$D$6,0,10*ROW('Water Data'!D75))),'Data Summary'!BT81="Yes"),OFFSET('Water Data'!$D$6,0,10*ROW('Water Data'!D75)),NA())</f>
        <v>#N/A</v>
      </c>
      <c r="F81" s="500" t="e">
        <f ca="1">+IF(AND(ISNUMBER(OFFSET('Water Data'!$D$9,0,10*ROW('Water Data'!D75))),'Data Summary'!BU81="Yes"),OFFSET('Water Data'!$D$9,0,10*ROW('Water Data'!D75)),NA())</f>
        <v>#N/A</v>
      </c>
      <c r="G81" s="500" t="e">
        <f ca="1">+IF(AND(ISNUMBER(OFFSET('Water Data'!$E$4,0,10*ROW('Water Data'!E75))),'Data Summary'!BV81="Yes"),100-OFFSET('Water Data'!$E$4,0,10*ROW('Water Data'!E75)),NA())</f>
        <v>#N/A</v>
      </c>
      <c r="H81" s="500" t="e">
        <f ca="1">+IF(AND(ISNUMBER(OFFSET('Water Data'!$E$6,0,10*ROW('Water Data'!E75))),'Data Summary'!BW81="Yes"),OFFSET('Water Data'!$E$6,0,10*ROW('Water Data'!E75)),NA())</f>
        <v>#N/A</v>
      </c>
      <c r="I81" s="500" t="e">
        <f ca="1">+IF(AND(ISNUMBER(OFFSET('Water Data'!$E$9,0,10*ROW('Water Data'!E75))),'Data Summary'!BX81="Yes"),OFFSET('Water Data'!$E$9,0,10*ROW('Water Data'!E75)),NA())</f>
        <v>#N/A</v>
      </c>
      <c r="J81" s="500" t="e">
        <f ca="1">+IF(AND(ISNUMBER(OFFSET('Water Data'!$F$4,0,10*ROW('Water Data'!F75))),'Data Summary'!BY81="Yes"),100-OFFSET('Water Data'!$F$4,0,10*ROW('Water Data'!F75)),NA())</f>
        <v>#N/A</v>
      </c>
      <c r="K81" s="500" t="e">
        <f ca="1">+IF(AND(ISNUMBER(OFFSET('Water Data'!$F$6,0,10*ROW('Water Data'!F75))),'Data Summary'!BZ81="Yes"),OFFSET('Water Data'!$F$6,0,10*ROW('Water Data'!F75)),NA())</f>
        <v>#N/A</v>
      </c>
      <c r="L81" s="500" t="e">
        <f ca="1">+IF(AND(ISNUMBER(OFFSET('Water Data'!$F$9,0,10*ROW('Water Data'!F75))),'Data Summary'!CA81="Yes"),OFFSET('Water Data'!$F$9,0,10*ROW('Water Data'!F75)),NA())</f>
        <v>#N/A</v>
      </c>
      <c r="M81" s="500" t="e">
        <f ca="1">+IF(AND(ISNUMBER(OFFSET('Water Data'!$G$4,0,10*ROW('Water Data'!G75))),'Data Summary'!CB81="Yes"),100-OFFSET('Water Data'!$G$4,0,10*ROW('Water Data'!G75)),NA())</f>
        <v>#N/A</v>
      </c>
      <c r="N81" s="500" t="e">
        <f ca="1">+IF(AND(ISNUMBER(OFFSET('Water Data'!$G$6,0,10*ROW('Water Data'!G75))),'Data Summary'!CC81="Yes"),OFFSET('Water Data'!$G$6,0,10*ROW('Water Data'!G75)),NA())</f>
        <v>#N/A</v>
      </c>
      <c r="O81" s="500" t="e">
        <f ca="1">+IF(AND(ISNUMBER(OFFSET('Water Data'!$G$9,0,10*ROW('Water Data'!G75))),'Data Summary'!CD81="Yes"),OFFSET('Water Data'!$G$9,0,10*ROW('Water Data'!G75)),NA())</f>
        <v>#N/A</v>
      </c>
      <c r="P81" s="500" t="e">
        <f ca="1">+IF(AND(ISNUMBER(OFFSET('Water Data'!$H$4,0,10*ROW('Water Data'!H75))),'Data Summary'!CE81="Yes"),100-OFFSET('Water Data'!$H$4,0,10*ROW('Water Data'!H75)),NA())</f>
        <v>#N/A</v>
      </c>
      <c r="Q81" s="500" t="e">
        <f ca="1">+IF(AND(ISNUMBER(OFFSET('Water Data'!$H$6,0,10*ROW('Water Data'!H75))),'Data Summary'!CF81="Yes"),OFFSET('Water Data'!$H$6,0,10*ROW('Water Data'!H75)),NA())</f>
        <v>#N/A</v>
      </c>
      <c r="R81" s="500" t="e">
        <f ca="1">+IF(AND(ISNUMBER(OFFSET('Water Data'!$H$9,0,10*ROW('Water Data'!H75))),'Data Summary'!CG81="Yes"),OFFSET('Water Data'!$H$9,0,10*ROW('Water Data'!H75)),NA())</f>
        <v>#N/A</v>
      </c>
      <c r="S81" s="500" t="e">
        <f ca="1">+IF(AND(ISNUMBER(OFFSET('Water Data'!$I$4,0,10*ROW('Water Data'!I75))),'Data Summary'!CH81="Yes"),100-OFFSET('Water Data'!$I$4,0,10*ROW('Water Data'!I75)),NA())</f>
        <v>#N/A</v>
      </c>
      <c r="T81" s="500" t="e">
        <f ca="1">+IF(AND(ISNUMBER(OFFSET('Water Data'!$I$6,0,10*ROW('Water Data'!I75))),'Data Summary'!CI81="Yes"),OFFSET('Water Data'!$I$6,0,10*ROW('Water Data'!I75)),NA())</f>
        <v>#N/A</v>
      </c>
      <c r="U81" s="500" t="e">
        <f ca="1">+IF(AND(ISNUMBER(OFFSET('Water Data'!$I$9,0,10*ROW('Water Data'!I75))),'Data Summary'!CJ81="Yes"),OFFSET('Water Data'!$I$9,0,10*ROW('Water Data'!I75)),NA())</f>
        <v>#N/A</v>
      </c>
      <c r="V81" s="501" t="e">
        <f ca="1">+IF(AND(ISNUMBER(OFFSET('Sanitation Data'!$D$4,0,10*ROW('Sanitation Data'!D75))),'Data Summary'!CK81="Yes"),100-OFFSET('Sanitation Data'!$D$4,0,10*ROW('Sanitation Data'!D75)),NA())</f>
        <v>#N/A</v>
      </c>
      <c r="W81" s="501" t="e">
        <f ca="1">+IF(AND(ISNUMBER(OFFSET('Sanitation Data'!$D$6,0,10*ROW('Sanitation Data'!D75))),'Data Summary'!CL81="Yes"),OFFSET('Sanitation Data'!$D$6,0,10*ROW('Sanitation Data'!D75)),NA())</f>
        <v>#N/A</v>
      </c>
      <c r="X81" s="501" t="e">
        <f ca="1">+IF(AND(ISNUMBER(OFFSET('Sanitation Data'!$D$10,0,10*ROW('Sanitation Data'!D75))),'Data Summary'!CM81="Yes"),OFFSET('Sanitation Data'!$D$10,0,10*ROW('Sanitation Data'!D75)),NA())</f>
        <v>#N/A</v>
      </c>
      <c r="Y81" s="501" t="e">
        <f ca="1">+IF(AND(ISNUMBER(OFFSET('Sanitation Data'!$D$11,0,10*ROW('Sanitation Data'!D75))),'Data Summary'!CN81="Yes"),OFFSET('Sanitation Data'!$D$11,0,10*ROW('Sanitation Data'!D75)),NA())</f>
        <v>#N/A</v>
      </c>
      <c r="Z81" s="501" t="e">
        <f ca="1">+IF(AND(ISNUMBER(OFFSET('Sanitation Data'!$D$12,0,10*ROW('Sanitation Data'!D75))),'Data Summary'!CO81="Yes"),OFFSET('Sanitation Data'!$D$12,0,10*ROW('Sanitation Data'!D75)),NA())</f>
        <v>#N/A</v>
      </c>
      <c r="AA81" s="501" t="e">
        <f ca="1">+IF(AND(ISNUMBER(OFFSET('Sanitation Data'!$E$4,0,10*ROW('Sanitation Data'!E75))),'Data Summary'!CP81="Yes"),100-OFFSET('Sanitation Data'!$E$4,0,10*ROW('Sanitation Data'!E75)),NA())</f>
        <v>#N/A</v>
      </c>
      <c r="AB81" s="501" t="e">
        <f ca="1">+IF(AND(ISNUMBER(OFFSET('Sanitation Data'!$E$6,0,10*ROW('Sanitation Data'!E75))),'Data Summary'!CQ81="Yes"),OFFSET('Sanitation Data'!$E$6,0,10*ROW('Sanitation Data'!E75)),NA())</f>
        <v>#N/A</v>
      </c>
      <c r="AC81" s="501" t="e">
        <f ca="1">+IF(AND(ISNUMBER(OFFSET('Sanitation Data'!$E$10,0,10*ROW('Sanitation Data'!E75))),'Data Summary'!CR81="Yes"),OFFSET('Sanitation Data'!$E$10,0,10*ROW('Sanitation Data'!E75)),NA())</f>
        <v>#N/A</v>
      </c>
      <c r="AD81" s="501" t="e">
        <f ca="1">+IF(AND(ISNUMBER(OFFSET('Sanitation Data'!$E$11,0,10*ROW('Sanitation Data'!E75))),'Data Summary'!CS81="Yes"),OFFSET('Sanitation Data'!$E$11,0,10*ROW('Sanitation Data'!E75)),NA())</f>
        <v>#N/A</v>
      </c>
      <c r="AE81" s="501" t="e">
        <f ca="1">+IF(AND(ISNUMBER(OFFSET('Sanitation Data'!$E$12,0,10*ROW('Sanitation Data'!E75))),'Data Summary'!CT81="Yes"),OFFSET('Sanitation Data'!$E$12,0,10*ROW('Sanitation Data'!E75)),NA())</f>
        <v>#N/A</v>
      </c>
      <c r="AF81" s="501" t="e">
        <f ca="1">+IF(AND(ISNUMBER(OFFSET('Sanitation Data'!$F$4,0,10*ROW('Sanitation Data'!F75))),'Data Summary'!CU81="Yes"),100-OFFSET('Sanitation Data'!$F$4,0,10*ROW('Sanitation Data'!F75)),NA())</f>
        <v>#N/A</v>
      </c>
      <c r="AG81" s="501" t="e">
        <f ca="1">+IF(AND(ISNUMBER(OFFSET('Sanitation Data'!$F$6,0,10*ROW('Sanitation Data'!F75))),'Data Summary'!CV81="Yes"),OFFSET('Sanitation Data'!$F$6,0,10*ROW('Sanitation Data'!F75)),NA())</f>
        <v>#N/A</v>
      </c>
      <c r="AH81" s="501" t="e">
        <f ca="1">+IF(AND(ISNUMBER(OFFSET('Sanitation Data'!$F$10,0,10*ROW('Sanitation Data'!F75))),'Data Summary'!CW81="Yes"),OFFSET('Sanitation Data'!$F$10,0,10*ROW('Sanitation Data'!F75)),NA())</f>
        <v>#N/A</v>
      </c>
      <c r="AI81" s="501" t="e">
        <f ca="1">+IF(AND(ISNUMBER(OFFSET('Sanitation Data'!$F$11,0,10*ROW('Sanitation Data'!F75))),'Data Summary'!CX81="Yes"),OFFSET('Sanitation Data'!$F$11,0,10*ROW('Sanitation Data'!F75)),NA())</f>
        <v>#N/A</v>
      </c>
      <c r="AJ81" s="501" t="e">
        <f ca="1">+IF(AND(ISNUMBER(OFFSET('Sanitation Data'!$F$12,0,10*ROW('Sanitation Data'!F75))),'Data Summary'!CY81="Yes"),OFFSET('Sanitation Data'!$F$12,0,10*ROW('Sanitation Data'!F75)),NA())</f>
        <v>#N/A</v>
      </c>
      <c r="AK81" s="501" t="e">
        <f ca="1">+IF(AND(ISNUMBER(OFFSET('Sanitation Data'!$G$4,0,10*ROW('Sanitation Data'!G75))),'Data Summary'!CZ81="Yes"),100-OFFSET('Sanitation Data'!$G$4,0,10*ROW('Sanitation Data'!G75)),NA())</f>
        <v>#N/A</v>
      </c>
      <c r="AL81" s="501" t="e">
        <f ca="1">+IF(AND(ISNUMBER(OFFSET('Sanitation Data'!$G$6,0,10*ROW('Sanitation Data'!G75))),'Data Summary'!DA81="Yes"),OFFSET('Sanitation Data'!$G$6,0,10*ROW('Sanitation Data'!G75)),NA())</f>
        <v>#N/A</v>
      </c>
      <c r="AM81" s="501" t="e">
        <f ca="1">+IF(AND(ISNUMBER(OFFSET('Sanitation Data'!$G$10,0,10*ROW('Sanitation Data'!G75))),'Data Summary'!DB81="Yes"),OFFSET('Sanitation Data'!$G$10,0,10*ROW('Sanitation Data'!G75)),NA())</f>
        <v>#N/A</v>
      </c>
      <c r="AN81" s="501" t="e">
        <f ca="1">+IF(AND(ISNUMBER(OFFSET('Sanitation Data'!$G$11,0,10*ROW('Sanitation Data'!G75))),'Data Summary'!DC81="Yes"),OFFSET('Sanitation Data'!$G$11,0,10*ROW('Sanitation Data'!G75)),NA())</f>
        <v>#N/A</v>
      </c>
      <c r="AO81" s="501" t="e">
        <f ca="1">+IF(AND(ISNUMBER(OFFSET('Sanitation Data'!$G$12,0,10*ROW('Sanitation Data'!G75))),'Data Summary'!DD81="Yes"),OFFSET('Sanitation Data'!$G$12,0,10*ROW('Sanitation Data'!G75)),NA())</f>
        <v>#N/A</v>
      </c>
      <c r="AP81" s="501" t="e">
        <f ca="1">+IF(AND(ISNUMBER(OFFSET('Sanitation Data'!$H$4,0,10*ROW('Sanitation Data'!H75))),'Data Summary'!DE81="Yes"),100-OFFSET('Sanitation Data'!$H$4,0,10*ROW('Sanitation Data'!H75)),NA())</f>
        <v>#N/A</v>
      </c>
      <c r="AQ81" s="501" t="e">
        <f ca="1">+IF(AND(ISNUMBER(OFFSET('Sanitation Data'!$H$6,0,10*ROW('Sanitation Data'!H75))),'Data Summary'!DF81="Yes"),OFFSET('Sanitation Data'!$H$6,0,10*ROW('Sanitation Data'!H75)),NA())</f>
        <v>#N/A</v>
      </c>
      <c r="AR81" s="501" t="e">
        <f ca="1">+IF(AND(ISNUMBER(OFFSET('Sanitation Data'!$H$10,0,10*ROW('Sanitation Data'!H75))),'Data Summary'!DG81="Yes"),OFFSET('Sanitation Data'!$H$10,0,10*ROW('Sanitation Data'!H75)),NA())</f>
        <v>#N/A</v>
      </c>
      <c r="AS81" s="501" t="e">
        <f ca="1">+IF(AND(ISNUMBER(OFFSET('Sanitation Data'!$H$11,0,10*ROW('Sanitation Data'!H75))),'Data Summary'!DH81="Yes"),OFFSET('Sanitation Data'!$H$11,0,10*ROW('Sanitation Data'!H75)),NA())</f>
        <v>#N/A</v>
      </c>
      <c r="AT81" s="501" t="e">
        <f ca="1">+IF(AND(ISNUMBER(OFFSET('Sanitation Data'!$H$12,0,10*ROW('Sanitation Data'!H75))),'Data Summary'!DI81="Yes"),OFFSET('Sanitation Data'!$H$12,0,10*ROW('Sanitation Data'!H75)),NA())</f>
        <v>#N/A</v>
      </c>
      <c r="AU81" s="501" t="e">
        <f ca="1">+IF(AND(ISNUMBER(OFFSET('Sanitation Data'!$I$4,0,10*ROW('Sanitation Data'!I75))),'Data Summary'!DJ81="Yes"),100-OFFSET('Sanitation Data'!$I$4,0,10*ROW('Sanitation Data'!I75)),NA())</f>
        <v>#N/A</v>
      </c>
      <c r="AV81" s="501" t="e">
        <f ca="1">+IF(AND(ISNUMBER(OFFSET('Sanitation Data'!$I$6,0,10*ROW('Sanitation Data'!I75))),'Data Summary'!DK81="Yes"),OFFSET('Sanitation Data'!$I$6,0,10*ROW('Sanitation Data'!I75)),NA())</f>
        <v>#N/A</v>
      </c>
      <c r="AW81" s="501" t="e">
        <f ca="1">+IF(AND(ISNUMBER(OFFSET('Sanitation Data'!$I$10,0,10*ROW('Sanitation Data'!I75))),'Data Summary'!DL81="Yes"),OFFSET('Sanitation Data'!$I$10,0,10*ROW('Sanitation Data'!I75)),NA())</f>
        <v>#N/A</v>
      </c>
      <c r="AX81" s="501" t="e">
        <f ca="1">+IF(AND(ISNUMBER(OFFSET('Sanitation Data'!$I$11,0,10*ROW('Sanitation Data'!I75))),'Data Summary'!DM81="Yes"),OFFSET('Sanitation Data'!$I$11,0,10*ROW('Sanitation Data'!I75)),NA())</f>
        <v>#N/A</v>
      </c>
      <c r="AY81" s="501" t="e">
        <f ca="1">+IF(AND(ISNUMBER(OFFSET('Sanitation Data'!$I$12,0,10*ROW('Sanitation Data'!I75))),'Data Summary'!DN81="Yes"),OFFSET('Sanitation Data'!$I$12,0,10*ROW('Sanitation Data'!I75)),NA())</f>
        <v>#N/A</v>
      </c>
      <c r="AZ81" s="502" t="e">
        <f ca="1">+IF(AND(ISNUMBER(OFFSET('Hygiene Data'!$D$5,0,10*ROW('Hygiene Data'!D75))),'Data Summary'!DO81="Yes"),OFFSET('Hygiene Data'!$D$5,0,10*ROW('Hygiene Data'!D75)),NA())</f>
        <v>#N/A</v>
      </c>
      <c r="BA81" s="502" t="e">
        <f ca="1">+IF(AND(ISNUMBER(OFFSET('Hygiene Data'!$D$7,0,10*ROW('Hygiene Data'!D75))),'Data Summary'!DP81="Yes"),OFFSET('Hygiene Data'!$D$7,0,10*ROW('Hygiene Data'!D75)),NA())</f>
        <v>#N/A</v>
      </c>
      <c r="BB81" s="502" t="e">
        <f ca="1">+IF(AND(ISNUMBER(OFFSET('Hygiene Data'!$D$9,0,10*ROW('Hygiene Data'!D75))),'Data Summary'!DQ81="Yes"),OFFSET('Hygiene Data'!$D$9,0,10*ROW('Hygiene Data'!D75)),NA())</f>
        <v>#N/A</v>
      </c>
      <c r="BC81" s="502" t="e">
        <f ca="1">+IF(AND(ISNUMBER(OFFSET('Hygiene Data'!$E$5,0,10*ROW('Hygiene Data'!E75))),'Data Summary'!DR81="Yes"),OFFSET('Hygiene Data'!$E$5,0,10*ROW('Hygiene Data'!E75)),NA())</f>
        <v>#N/A</v>
      </c>
      <c r="BD81" s="502" t="e">
        <f ca="1">+IF(AND(ISNUMBER(OFFSET('Hygiene Data'!$E$7,0,10*ROW('Hygiene Data'!E75))),'Data Summary'!DS81="Yes"),OFFSET('Hygiene Data'!$E$7,0,10*ROW('Hygiene Data'!E75)),NA())</f>
        <v>#N/A</v>
      </c>
      <c r="BE81" s="502" t="e">
        <f ca="1">+IF(AND(ISNUMBER(OFFSET('Hygiene Data'!$E$9,0,10*ROW('Hygiene Data'!E75))),'Data Summary'!DT81="Yes"),OFFSET('Hygiene Data'!$E$9,0,10*ROW('Hygiene Data'!E75)),NA())</f>
        <v>#N/A</v>
      </c>
      <c r="BF81" s="502" t="e">
        <f ca="1">+IF(AND(ISNUMBER(OFFSET('Hygiene Data'!$F$5,0,10*ROW('Hygiene Data'!F75))),'Data Summary'!DU81="Yes"),OFFSET('Hygiene Data'!$F$5,0,10*ROW('Hygiene Data'!F75)),NA())</f>
        <v>#N/A</v>
      </c>
      <c r="BG81" s="502" t="e">
        <f ca="1">+IF(AND(ISNUMBER(OFFSET('Hygiene Data'!$F$7,0,10*ROW('Hygiene Data'!F75))),'Data Summary'!DV81="Yes"),OFFSET('Hygiene Data'!$F$7,0,10*ROW('Hygiene Data'!F75)),NA())</f>
        <v>#N/A</v>
      </c>
      <c r="BH81" s="502" t="e">
        <f ca="1">+IF(AND(ISNUMBER(OFFSET('Hygiene Data'!$F$9,0,10*ROW('Hygiene Data'!F75))),'Data Summary'!DW81="Yes"),OFFSET('Hygiene Data'!$F$9,0,10*ROW('Hygiene Data'!F75)),NA())</f>
        <v>#N/A</v>
      </c>
      <c r="BI81" s="502" t="e">
        <f ca="1">+IF(AND(ISNUMBER(OFFSET('Hygiene Data'!$G$5,0,10*ROW('Hygiene Data'!G75))),'Data Summary'!DX81="Yes"),OFFSET('Hygiene Data'!$G$5,0,10*ROW('Hygiene Data'!G75)),NA())</f>
        <v>#N/A</v>
      </c>
      <c r="BJ81" s="502" t="e">
        <f ca="1">+IF(AND(ISNUMBER(OFFSET('Hygiene Data'!$G$7,0,10*ROW('Hygiene Data'!G75))),'Data Summary'!DY81="Yes"),OFFSET('Hygiene Data'!$G$7,0,10*ROW('Hygiene Data'!G75)),NA())</f>
        <v>#N/A</v>
      </c>
      <c r="BK81" s="502" t="e">
        <f ca="1">+IF(AND(ISNUMBER(OFFSET('Hygiene Data'!$G$9,0,10*ROW('Hygiene Data'!G75))),'Data Summary'!DZ81="Yes"),OFFSET('Hygiene Data'!$G$9,0,10*ROW('Hygiene Data'!G75)),NA())</f>
        <v>#N/A</v>
      </c>
      <c r="BL81" s="502" t="e">
        <f ca="1">+IF(AND(ISNUMBER(OFFSET('Hygiene Data'!$H$5,0,10*ROW('Hygiene Data'!H75))),'Data Summary'!EA81="Yes"),OFFSET('Hygiene Data'!$H$5,0,10*ROW('Hygiene Data'!H75)),NA())</f>
        <v>#N/A</v>
      </c>
      <c r="BM81" s="502" t="e">
        <f ca="1">+IF(AND(ISNUMBER(OFFSET('Hygiene Data'!$H$7,0,10*ROW('Hygiene Data'!H75))),'Data Summary'!EB81="Yes"),OFFSET('Hygiene Data'!$H$7,0,10*ROW('Hygiene Data'!H75)),NA())</f>
        <v>#N/A</v>
      </c>
      <c r="BN81" s="502" t="e">
        <f ca="1">+IF(AND(ISNUMBER(OFFSET('Hygiene Data'!$H$9,0,10*ROW('Hygiene Data'!H75))),'Data Summary'!EC81="Yes"),OFFSET('Hygiene Data'!$H$9,0,10*ROW('Hygiene Data'!H75)),NA())</f>
        <v>#N/A</v>
      </c>
      <c r="BO81" s="502" t="e">
        <f ca="1">+IF(AND(ISNUMBER(OFFSET('Hygiene Data'!$I$5,0,10*ROW('Hygiene Data'!I75))),'Data Summary'!ED81="Yes"),OFFSET('Hygiene Data'!$I$5,0,10*ROW('Hygiene Data'!I75)),NA())</f>
        <v>#N/A</v>
      </c>
      <c r="BP81" s="502" t="e">
        <f ca="1">+IF(AND(ISNUMBER(OFFSET('Hygiene Data'!$I$7,0,10*ROW('Hygiene Data'!I75))),'Data Summary'!EE81="Yes"),OFFSET('Hygiene Data'!$I$7,0,10*ROW('Hygiene Data'!I75)),NA())</f>
        <v>#N/A</v>
      </c>
      <c r="BQ81" s="502" t="e">
        <f ca="1">+IF(AND(ISNUMBER(OFFSET('Hygiene Data'!$I$9,0,10*ROW('Hygiene Data'!I75))),'Data Summary'!EF81="Yes"),OFFSET('Hygiene Data'!$I$9,0,10*ROW('Hygiene Data'!I75)),NA())</f>
        <v>#N/A</v>
      </c>
    </row>
    <row r="82" spans="1:69" x14ac:dyDescent="0.25">
      <c r="A82" s="498" t="e">
        <f ca="1">+RIGHT('Data Summary'!A82,LEN('Data Summary'!A82)-9)</f>
        <v>#VALUE!</v>
      </c>
      <c r="B82" s="472" t="str">
        <f ca="1">+IF(ISTEXT('Data Summary'!B82),'Data Summary'!B82,"")</f>
        <v/>
      </c>
      <c r="C82" s="499" t="e">
        <f ca="1">+VALUE('Data Summary'!C82)</f>
        <v>#VALUE!</v>
      </c>
      <c r="D82" s="500" t="e">
        <f ca="1">+IF(AND(ISNUMBER(OFFSET('Water Data'!$D$4,0,10*ROW('Water Data'!D76))),'Data Summary'!BS82="Yes"),100-OFFSET('Water Data'!$D$4,0,10*ROW('Water Data'!D76)),NA())</f>
        <v>#N/A</v>
      </c>
      <c r="E82" s="500" t="e">
        <f ca="1">+IF(AND(ISNUMBER(OFFSET('Water Data'!$D$6,0,10*ROW('Water Data'!D76))),'Data Summary'!BT82="Yes"),OFFSET('Water Data'!$D$6,0,10*ROW('Water Data'!D76)),NA())</f>
        <v>#N/A</v>
      </c>
      <c r="F82" s="500" t="e">
        <f ca="1">+IF(AND(ISNUMBER(OFFSET('Water Data'!$D$9,0,10*ROW('Water Data'!D76))),'Data Summary'!BU82="Yes"),OFFSET('Water Data'!$D$9,0,10*ROW('Water Data'!D76)),NA())</f>
        <v>#N/A</v>
      </c>
      <c r="G82" s="500" t="e">
        <f ca="1">+IF(AND(ISNUMBER(OFFSET('Water Data'!$E$4,0,10*ROW('Water Data'!E76))),'Data Summary'!BV82="Yes"),100-OFFSET('Water Data'!$E$4,0,10*ROW('Water Data'!E76)),NA())</f>
        <v>#N/A</v>
      </c>
      <c r="H82" s="500" t="e">
        <f ca="1">+IF(AND(ISNUMBER(OFFSET('Water Data'!$E$6,0,10*ROW('Water Data'!E76))),'Data Summary'!BW82="Yes"),OFFSET('Water Data'!$E$6,0,10*ROW('Water Data'!E76)),NA())</f>
        <v>#N/A</v>
      </c>
      <c r="I82" s="500" t="e">
        <f ca="1">+IF(AND(ISNUMBER(OFFSET('Water Data'!$E$9,0,10*ROW('Water Data'!E76))),'Data Summary'!BX82="Yes"),OFFSET('Water Data'!$E$9,0,10*ROW('Water Data'!E76)),NA())</f>
        <v>#N/A</v>
      </c>
      <c r="J82" s="500" t="e">
        <f ca="1">+IF(AND(ISNUMBER(OFFSET('Water Data'!$F$4,0,10*ROW('Water Data'!F76))),'Data Summary'!BY82="Yes"),100-OFFSET('Water Data'!$F$4,0,10*ROW('Water Data'!F76)),NA())</f>
        <v>#N/A</v>
      </c>
      <c r="K82" s="500" t="e">
        <f ca="1">+IF(AND(ISNUMBER(OFFSET('Water Data'!$F$6,0,10*ROW('Water Data'!F76))),'Data Summary'!BZ82="Yes"),OFFSET('Water Data'!$F$6,0,10*ROW('Water Data'!F76)),NA())</f>
        <v>#N/A</v>
      </c>
      <c r="L82" s="500" t="e">
        <f ca="1">+IF(AND(ISNUMBER(OFFSET('Water Data'!$F$9,0,10*ROW('Water Data'!F76))),'Data Summary'!CA82="Yes"),OFFSET('Water Data'!$F$9,0,10*ROW('Water Data'!F76)),NA())</f>
        <v>#N/A</v>
      </c>
      <c r="M82" s="500" t="e">
        <f ca="1">+IF(AND(ISNUMBER(OFFSET('Water Data'!$G$4,0,10*ROW('Water Data'!G76))),'Data Summary'!CB82="Yes"),100-OFFSET('Water Data'!$G$4,0,10*ROW('Water Data'!G76)),NA())</f>
        <v>#N/A</v>
      </c>
      <c r="N82" s="500" t="e">
        <f ca="1">+IF(AND(ISNUMBER(OFFSET('Water Data'!$G$6,0,10*ROW('Water Data'!G76))),'Data Summary'!CC82="Yes"),OFFSET('Water Data'!$G$6,0,10*ROW('Water Data'!G76)),NA())</f>
        <v>#N/A</v>
      </c>
      <c r="O82" s="500" t="e">
        <f ca="1">+IF(AND(ISNUMBER(OFFSET('Water Data'!$G$9,0,10*ROW('Water Data'!G76))),'Data Summary'!CD82="Yes"),OFFSET('Water Data'!$G$9,0,10*ROW('Water Data'!G76)),NA())</f>
        <v>#N/A</v>
      </c>
      <c r="P82" s="500" t="e">
        <f ca="1">+IF(AND(ISNUMBER(OFFSET('Water Data'!$H$4,0,10*ROW('Water Data'!H76))),'Data Summary'!CE82="Yes"),100-OFFSET('Water Data'!$H$4,0,10*ROW('Water Data'!H76)),NA())</f>
        <v>#N/A</v>
      </c>
      <c r="Q82" s="500" t="e">
        <f ca="1">+IF(AND(ISNUMBER(OFFSET('Water Data'!$H$6,0,10*ROW('Water Data'!H76))),'Data Summary'!CF82="Yes"),OFFSET('Water Data'!$H$6,0,10*ROW('Water Data'!H76)),NA())</f>
        <v>#N/A</v>
      </c>
      <c r="R82" s="500" t="e">
        <f ca="1">+IF(AND(ISNUMBER(OFFSET('Water Data'!$H$9,0,10*ROW('Water Data'!H76))),'Data Summary'!CG82="Yes"),OFFSET('Water Data'!$H$9,0,10*ROW('Water Data'!H76)),NA())</f>
        <v>#N/A</v>
      </c>
      <c r="S82" s="500" t="e">
        <f ca="1">+IF(AND(ISNUMBER(OFFSET('Water Data'!$I$4,0,10*ROW('Water Data'!I76))),'Data Summary'!CH82="Yes"),100-OFFSET('Water Data'!$I$4,0,10*ROW('Water Data'!I76)),NA())</f>
        <v>#N/A</v>
      </c>
      <c r="T82" s="500" t="e">
        <f ca="1">+IF(AND(ISNUMBER(OFFSET('Water Data'!$I$6,0,10*ROW('Water Data'!I76))),'Data Summary'!CI82="Yes"),OFFSET('Water Data'!$I$6,0,10*ROW('Water Data'!I76)),NA())</f>
        <v>#N/A</v>
      </c>
      <c r="U82" s="500" t="e">
        <f ca="1">+IF(AND(ISNUMBER(OFFSET('Water Data'!$I$9,0,10*ROW('Water Data'!I76))),'Data Summary'!CJ82="Yes"),OFFSET('Water Data'!$I$9,0,10*ROW('Water Data'!I76)),NA())</f>
        <v>#N/A</v>
      </c>
      <c r="V82" s="501" t="e">
        <f ca="1">+IF(AND(ISNUMBER(OFFSET('Sanitation Data'!$D$4,0,10*ROW('Sanitation Data'!D76))),'Data Summary'!CK82="Yes"),100-OFFSET('Sanitation Data'!$D$4,0,10*ROW('Sanitation Data'!D76)),NA())</f>
        <v>#N/A</v>
      </c>
      <c r="W82" s="501" t="e">
        <f ca="1">+IF(AND(ISNUMBER(OFFSET('Sanitation Data'!$D$6,0,10*ROW('Sanitation Data'!D76))),'Data Summary'!CL82="Yes"),OFFSET('Sanitation Data'!$D$6,0,10*ROW('Sanitation Data'!D76)),NA())</f>
        <v>#N/A</v>
      </c>
      <c r="X82" s="501" t="e">
        <f ca="1">+IF(AND(ISNUMBER(OFFSET('Sanitation Data'!$D$10,0,10*ROW('Sanitation Data'!D76))),'Data Summary'!CM82="Yes"),OFFSET('Sanitation Data'!$D$10,0,10*ROW('Sanitation Data'!D76)),NA())</f>
        <v>#N/A</v>
      </c>
      <c r="Y82" s="501" t="e">
        <f ca="1">+IF(AND(ISNUMBER(OFFSET('Sanitation Data'!$D$11,0,10*ROW('Sanitation Data'!D76))),'Data Summary'!CN82="Yes"),OFFSET('Sanitation Data'!$D$11,0,10*ROW('Sanitation Data'!D76)),NA())</f>
        <v>#N/A</v>
      </c>
      <c r="Z82" s="501" t="e">
        <f ca="1">+IF(AND(ISNUMBER(OFFSET('Sanitation Data'!$D$12,0,10*ROW('Sanitation Data'!D76))),'Data Summary'!CO82="Yes"),OFFSET('Sanitation Data'!$D$12,0,10*ROW('Sanitation Data'!D76)),NA())</f>
        <v>#N/A</v>
      </c>
      <c r="AA82" s="501" t="e">
        <f ca="1">+IF(AND(ISNUMBER(OFFSET('Sanitation Data'!$E$4,0,10*ROW('Sanitation Data'!E76))),'Data Summary'!CP82="Yes"),100-OFFSET('Sanitation Data'!$E$4,0,10*ROW('Sanitation Data'!E76)),NA())</f>
        <v>#N/A</v>
      </c>
      <c r="AB82" s="501" t="e">
        <f ca="1">+IF(AND(ISNUMBER(OFFSET('Sanitation Data'!$E$6,0,10*ROW('Sanitation Data'!E76))),'Data Summary'!CQ82="Yes"),OFFSET('Sanitation Data'!$E$6,0,10*ROW('Sanitation Data'!E76)),NA())</f>
        <v>#N/A</v>
      </c>
      <c r="AC82" s="501" t="e">
        <f ca="1">+IF(AND(ISNUMBER(OFFSET('Sanitation Data'!$E$10,0,10*ROW('Sanitation Data'!E76))),'Data Summary'!CR82="Yes"),OFFSET('Sanitation Data'!$E$10,0,10*ROW('Sanitation Data'!E76)),NA())</f>
        <v>#N/A</v>
      </c>
      <c r="AD82" s="501" t="e">
        <f ca="1">+IF(AND(ISNUMBER(OFFSET('Sanitation Data'!$E$11,0,10*ROW('Sanitation Data'!E76))),'Data Summary'!CS82="Yes"),OFFSET('Sanitation Data'!$E$11,0,10*ROW('Sanitation Data'!E76)),NA())</f>
        <v>#N/A</v>
      </c>
      <c r="AE82" s="501" t="e">
        <f ca="1">+IF(AND(ISNUMBER(OFFSET('Sanitation Data'!$E$12,0,10*ROW('Sanitation Data'!E76))),'Data Summary'!CT82="Yes"),OFFSET('Sanitation Data'!$E$12,0,10*ROW('Sanitation Data'!E76)),NA())</f>
        <v>#N/A</v>
      </c>
      <c r="AF82" s="501" t="e">
        <f ca="1">+IF(AND(ISNUMBER(OFFSET('Sanitation Data'!$F$4,0,10*ROW('Sanitation Data'!F76))),'Data Summary'!CU82="Yes"),100-OFFSET('Sanitation Data'!$F$4,0,10*ROW('Sanitation Data'!F76)),NA())</f>
        <v>#N/A</v>
      </c>
      <c r="AG82" s="501" t="e">
        <f ca="1">+IF(AND(ISNUMBER(OFFSET('Sanitation Data'!$F$6,0,10*ROW('Sanitation Data'!F76))),'Data Summary'!CV82="Yes"),OFFSET('Sanitation Data'!$F$6,0,10*ROW('Sanitation Data'!F76)),NA())</f>
        <v>#N/A</v>
      </c>
      <c r="AH82" s="501" t="e">
        <f ca="1">+IF(AND(ISNUMBER(OFFSET('Sanitation Data'!$F$10,0,10*ROW('Sanitation Data'!F76))),'Data Summary'!CW82="Yes"),OFFSET('Sanitation Data'!$F$10,0,10*ROW('Sanitation Data'!F76)),NA())</f>
        <v>#N/A</v>
      </c>
      <c r="AI82" s="501" t="e">
        <f ca="1">+IF(AND(ISNUMBER(OFFSET('Sanitation Data'!$F$11,0,10*ROW('Sanitation Data'!F76))),'Data Summary'!CX82="Yes"),OFFSET('Sanitation Data'!$F$11,0,10*ROW('Sanitation Data'!F76)),NA())</f>
        <v>#N/A</v>
      </c>
      <c r="AJ82" s="501" t="e">
        <f ca="1">+IF(AND(ISNUMBER(OFFSET('Sanitation Data'!$F$12,0,10*ROW('Sanitation Data'!F76))),'Data Summary'!CY82="Yes"),OFFSET('Sanitation Data'!$F$12,0,10*ROW('Sanitation Data'!F76)),NA())</f>
        <v>#N/A</v>
      </c>
      <c r="AK82" s="501" t="e">
        <f ca="1">+IF(AND(ISNUMBER(OFFSET('Sanitation Data'!$G$4,0,10*ROW('Sanitation Data'!G76))),'Data Summary'!CZ82="Yes"),100-OFFSET('Sanitation Data'!$G$4,0,10*ROW('Sanitation Data'!G76)),NA())</f>
        <v>#N/A</v>
      </c>
      <c r="AL82" s="501" t="e">
        <f ca="1">+IF(AND(ISNUMBER(OFFSET('Sanitation Data'!$G$6,0,10*ROW('Sanitation Data'!G76))),'Data Summary'!DA82="Yes"),OFFSET('Sanitation Data'!$G$6,0,10*ROW('Sanitation Data'!G76)),NA())</f>
        <v>#N/A</v>
      </c>
      <c r="AM82" s="501" t="e">
        <f ca="1">+IF(AND(ISNUMBER(OFFSET('Sanitation Data'!$G$10,0,10*ROW('Sanitation Data'!G76))),'Data Summary'!DB82="Yes"),OFFSET('Sanitation Data'!$G$10,0,10*ROW('Sanitation Data'!G76)),NA())</f>
        <v>#N/A</v>
      </c>
      <c r="AN82" s="501" t="e">
        <f ca="1">+IF(AND(ISNUMBER(OFFSET('Sanitation Data'!$G$11,0,10*ROW('Sanitation Data'!G76))),'Data Summary'!DC82="Yes"),OFFSET('Sanitation Data'!$G$11,0,10*ROW('Sanitation Data'!G76)),NA())</f>
        <v>#N/A</v>
      </c>
      <c r="AO82" s="501" t="e">
        <f ca="1">+IF(AND(ISNUMBER(OFFSET('Sanitation Data'!$G$12,0,10*ROW('Sanitation Data'!G76))),'Data Summary'!DD82="Yes"),OFFSET('Sanitation Data'!$G$12,0,10*ROW('Sanitation Data'!G76)),NA())</f>
        <v>#N/A</v>
      </c>
      <c r="AP82" s="501" t="e">
        <f ca="1">+IF(AND(ISNUMBER(OFFSET('Sanitation Data'!$H$4,0,10*ROW('Sanitation Data'!H76))),'Data Summary'!DE82="Yes"),100-OFFSET('Sanitation Data'!$H$4,0,10*ROW('Sanitation Data'!H76)),NA())</f>
        <v>#N/A</v>
      </c>
      <c r="AQ82" s="501" t="e">
        <f ca="1">+IF(AND(ISNUMBER(OFFSET('Sanitation Data'!$H$6,0,10*ROW('Sanitation Data'!H76))),'Data Summary'!DF82="Yes"),OFFSET('Sanitation Data'!$H$6,0,10*ROW('Sanitation Data'!H76)),NA())</f>
        <v>#N/A</v>
      </c>
      <c r="AR82" s="501" t="e">
        <f ca="1">+IF(AND(ISNUMBER(OFFSET('Sanitation Data'!$H$10,0,10*ROW('Sanitation Data'!H76))),'Data Summary'!DG82="Yes"),OFFSET('Sanitation Data'!$H$10,0,10*ROW('Sanitation Data'!H76)),NA())</f>
        <v>#N/A</v>
      </c>
      <c r="AS82" s="501" t="e">
        <f ca="1">+IF(AND(ISNUMBER(OFFSET('Sanitation Data'!$H$11,0,10*ROW('Sanitation Data'!H76))),'Data Summary'!DH82="Yes"),OFFSET('Sanitation Data'!$H$11,0,10*ROW('Sanitation Data'!H76)),NA())</f>
        <v>#N/A</v>
      </c>
      <c r="AT82" s="501" t="e">
        <f ca="1">+IF(AND(ISNUMBER(OFFSET('Sanitation Data'!$H$12,0,10*ROW('Sanitation Data'!H76))),'Data Summary'!DI82="Yes"),OFFSET('Sanitation Data'!$H$12,0,10*ROW('Sanitation Data'!H76)),NA())</f>
        <v>#N/A</v>
      </c>
      <c r="AU82" s="501" t="e">
        <f ca="1">+IF(AND(ISNUMBER(OFFSET('Sanitation Data'!$I$4,0,10*ROW('Sanitation Data'!I76))),'Data Summary'!DJ82="Yes"),100-OFFSET('Sanitation Data'!$I$4,0,10*ROW('Sanitation Data'!I76)),NA())</f>
        <v>#N/A</v>
      </c>
      <c r="AV82" s="501" t="e">
        <f ca="1">+IF(AND(ISNUMBER(OFFSET('Sanitation Data'!$I$6,0,10*ROW('Sanitation Data'!I76))),'Data Summary'!DK82="Yes"),OFFSET('Sanitation Data'!$I$6,0,10*ROW('Sanitation Data'!I76)),NA())</f>
        <v>#N/A</v>
      </c>
      <c r="AW82" s="501" t="e">
        <f ca="1">+IF(AND(ISNUMBER(OFFSET('Sanitation Data'!$I$10,0,10*ROW('Sanitation Data'!I76))),'Data Summary'!DL82="Yes"),OFFSET('Sanitation Data'!$I$10,0,10*ROW('Sanitation Data'!I76)),NA())</f>
        <v>#N/A</v>
      </c>
      <c r="AX82" s="501" t="e">
        <f ca="1">+IF(AND(ISNUMBER(OFFSET('Sanitation Data'!$I$11,0,10*ROW('Sanitation Data'!I76))),'Data Summary'!DM82="Yes"),OFFSET('Sanitation Data'!$I$11,0,10*ROW('Sanitation Data'!I76)),NA())</f>
        <v>#N/A</v>
      </c>
      <c r="AY82" s="501" t="e">
        <f ca="1">+IF(AND(ISNUMBER(OFFSET('Sanitation Data'!$I$12,0,10*ROW('Sanitation Data'!I76))),'Data Summary'!DN82="Yes"),OFFSET('Sanitation Data'!$I$12,0,10*ROW('Sanitation Data'!I76)),NA())</f>
        <v>#N/A</v>
      </c>
      <c r="AZ82" s="502" t="e">
        <f ca="1">+IF(AND(ISNUMBER(OFFSET('Hygiene Data'!$D$5,0,10*ROW('Hygiene Data'!D76))),'Data Summary'!DO82="Yes"),OFFSET('Hygiene Data'!$D$5,0,10*ROW('Hygiene Data'!D76)),NA())</f>
        <v>#N/A</v>
      </c>
      <c r="BA82" s="502" t="e">
        <f ca="1">+IF(AND(ISNUMBER(OFFSET('Hygiene Data'!$D$7,0,10*ROW('Hygiene Data'!D76))),'Data Summary'!DP82="Yes"),OFFSET('Hygiene Data'!$D$7,0,10*ROW('Hygiene Data'!D76)),NA())</f>
        <v>#N/A</v>
      </c>
      <c r="BB82" s="502" t="e">
        <f ca="1">+IF(AND(ISNUMBER(OFFSET('Hygiene Data'!$D$9,0,10*ROW('Hygiene Data'!D76))),'Data Summary'!DQ82="Yes"),OFFSET('Hygiene Data'!$D$9,0,10*ROW('Hygiene Data'!D76)),NA())</f>
        <v>#N/A</v>
      </c>
      <c r="BC82" s="502" t="e">
        <f ca="1">+IF(AND(ISNUMBER(OFFSET('Hygiene Data'!$E$5,0,10*ROW('Hygiene Data'!E76))),'Data Summary'!DR82="Yes"),OFFSET('Hygiene Data'!$E$5,0,10*ROW('Hygiene Data'!E76)),NA())</f>
        <v>#N/A</v>
      </c>
      <c r="BD82" s="502" t="e">
        <f ca="1">+IF(AND(ISNUMBER(OFFSET('Hygiene Data'!$E$7,0,10*ROW('Hygiene Data'!E76))),'Data Summary'!DS82="Yes"),OFFSET('Hygiene Data'!$E$7,0,10*ROW('Hygiene Data'!E76)),NA())</f>
        <v>#N/A</v>
      </c>
      <c r="BE82" s="502" t="e">
        <f ca="1">+IF(AND(ISNUMBER(OFFSET('Hygiene Data'!$E$9,0,10*ROW('Hygiene Data'!E76))),'Data Summary'!DT82="Yes"),OFFSET('Hygiene Data'!$E$9,0,10*ROW('Hygiene Data'!E76)),NA())</f>
        <v>#N/A</v>
      </c>
      <c r="BF82" s="502" t="e">
        <f ca="1">+IF(AND(ISNUMBER(OFFSET('Hygiene Data'!$F$5,0,10*ROW('Hygiene Data'!F76))),'Data Summary'!DU82="Yes"),OFFSET('Hygiene Data'!$F$5,0,10*ROW('Hygiene Data'!F76)),NA())</f>
        <v>#N/A</v>
      </c>
      <c r="BG82" s="502" t="e">
        <f ca="1">+IF(AND(ISNUMBER(OFFSET('Hygiene Data'!$F$7,0,10*ROW('Hygiene Data'!F76))),'Data Summary'!DV82="Yes"),OFFSET('Hygiene Data'!$F$7,0,10*ROW('Hygiene Data'!F76)),NA())</f>
        <v>#N/A</v>
      </c>
      <c r="BH82" s="502" t="e">
        <f ca="1">+IF(AND(ISNUMBER(OFFSET('Hygiene Data'!$F$9,0,10*ROW('Hygiene Data'!F76))),'Data Summary'!DW82="Yes"),OFFSET('Hygiene Data'!$F$9,0,10*ROW('Hygiene Data'!F76)),NA())</f>
        <v>#N/A</v>
      </c>
      <c r="BI82" s="502" t="e">
        <f ca="1">+IF(AND(ISNUMBER(OFFSET('Hygiene Data'!$G$5,0,10*ROW('Hygiene Data'!G76))),'Data Summary'!DX82="Yes"),OFFSET('Hygiene Data'!$G$5,0,10*ROW('Hygiene Data'!G76)),NA())</f>
        <v>#N/A</v>
      </c>
      <c r="BJ82" s="502" t="e">
        <f ca="1">+IF(AND(ISNUMBER(OFFSET('Hygiene Data'!$G$7,0,10*ROW('Hygiene Data'!G76))),'Data Summary'!DY82="Yes"),OFFSET('Hygiene Data'!$G$7,0,10*ROW('Hygiene Data'!G76)),NA())</f>
        <v>#N/A</v>
      </c>
      <c r="BK82" s="502" t="e">
        <f ca="1">+IF(AND(ISNUMBER(OFFSET('Hygiene Data'!$G$9,0,10*ROW('Hygiene Data'!G76))),'Data Summary'!DZ82="Yes"),OFFSET('Hygiene Data'!$G$9,0,10*ROW('Hygiene Data'!G76)),NA())</f>
        <v>#N/A</v>
      </c>
      <c r="BL82" s="502" t="e">
        <f ca="1">+IF(AND(ISNUMBER(OFFSET('Hygiene Data'!$H$5,0,10*ROW('Hygiene Data'!H76))),'Data Summary'!EA82="Yes"),OFFSET('Hygiene Data'!$H$5,0,10*ROW('Hygiene Data'!H76)),NA())</f>
        <v>#N/A</v>
      </c>
      <c r="BM82" s="502" t="e">
        <f ca="1">+IF(AND(ISNUMBER(OFFSET('Hygiene Data'!$H$7,0,10*ROW('Hygiene Data'!H76))),'Data Summary'!EB82="Yes"),OFFSET('Hygiene Data'!$H$7,0,10*ROW('Hygiene Data'!H76)),NA())</f>
        <v>#N/A</v>
      </c>
      <c r="BN82" s="502" t="e">
        <f ca="1">+IF(AND(ISNUMBER(OFFSET('Hygiene Data'!$H$9,0,10*ROW('Hygiene Data'!H76))),'Data Summary'!EC82="Yes"),OFFSET('Hygiene Data'!$H$9,0,10*ROW('Hygiene Data'!H76)),NA())</f>
        <v>#N/A</v>
      </c>
      <c r="BO82" s="502" t="e">
        <f ca="1">+IF(AND(ISNUMBER(OFFSET('Hygiene Data'!$I$5,0,10*ROW('Hygiene Data'!I76))),'Data Summary'!ED82="Yes"),OFFSET('Hygiene Data'!$I$5,0,10*ROW('Hygiene Data'!I76)),NA())</f>
        <v>#N/A</v>
      </c>
      <c r="BP82" s="502" t="e">
        <f ca="1">+IF(AND(ISNUMBER(OFFSET('Hygiene Data'!$I$7,0,10*ROW('Hygiene Data'!I76))),'Data Summary'!EE82="Yes"),OFFSET('Hygiene Data'!$I$7,0,10*ROW('Hygiene Data'!I76)),NA())</f>
        <v>#N/A</v>
      </c>
      <c r="BQ82" s="502" t="e">
        <f ca="1">+IF(AND(ISNUMBER(OFFSET('Hygiene Data'!$I$9,0,10*ROW('Hygiene Data'!I76))),'Data Summary'!EF82="Yes"),OFFSET('Hygiene Data'!$I$9,0,10*ROW('Hygiene Data'!I76)),NA())</f>
        <v>#N/A</v>
      </c>
    </row>
    <row r="83" spans="1:69" x14ac:dyDescent="0.25">
      <c r="A83" s="498" t="e">
        <f ca="1">+RIGHT('Data Summary'!A83,LEN('Data Summary'!A83)-9)</f>
        <v>#VALUE!</v>
      </c>
      <c r="B83" s="472" t="str">
        <f ca="1">+IF(ISTEXT('Data Summary'!B83),'Data Summary'!B83,"")</f>
        <v/>
      </c>
      <c r="C83" s="499" t="e">
        <f ca="1">+VALUE('Data Summary'!C83)</f>
        <v>#VALUE!</v>
      </c>
      <c r="D83" s="500" t="e">
        <f ca="1">+IF(AND(ISNUMBER(OFFSET('Water Data'!$D$4,0,10*ROW('Water Data'!D77))),'Data Summary'!BS83="Yes"),100-OFFSET('Water Data'!$D$4,0,10*ROW('Water Data'!D77)),NA())</f>
        <v>#N/A</v>
      </c>
      <c r="E83" s="500" t="e">
        <f ca="1">+IF(AND(ISNUMBER(OFFSET('Water Data'!$D$6,0,10*ROW('Water Data'!D77))),'Data Summary'!BT83="Yes"),OFFSET('Water Data'!$D$6,0,10*ROW('Water Data'!D77)),NA())</f>
        <v>#N/A</v>
      </c>
      <c r="F83" s="500" t="e">
        <f ca="1">+IF(AND(ISNUMBER(OFFSET('Water Data'!$D$9,0,10*ROW('Water Data'!D77))),'Data Summary'!BU83="Yes"),OFFSET('Water Data'!$D$9,0,10*ROW('Water Data'!D77)),NA())</f>
        <v>#N/A</v>
      </c>
      <c r="G83" s="500" t="e">
        <f ca="1">+IF(AND(ISNUMBER(OFFSET('Water Data'!$E$4,0,10*ROW('Water Data'!E77))),'Data Summary'!BV83="Yes"),100-OFFSET('Water Data'!$E$4,0,10*ROW('Water Data'!E77)),NA())</f>
        <v>#N/A</v>
      </c>
      <c r="H83" s="500" t="e">
        <f ca="1">+IF(AND(ISNUMBER(OFFSET('Water Data'!$E$6,0,10*ROW('Water Data'!E77))),'Data Summary'!BW83="Yes"),OFFSET('Water Data'!$E$6,0,10*ROW('Water Data'!E77)),NA())</f>
        <v>#N/A</v>
      </c>
      <c r="I83" s="500" t="e">
        <f ca="1">+IF(AND(ISNUMBER(OFFSET('Water Data'!$E$9,0,10*ROW('Water Data'!E77))),'Data Summary'!BX83="Yes"),OFFSET('Water Data'!$E$9,0,10*ROW('Water Data'!E77)),NA())</f>
        <v>#N/A</v>
      </c>
      <c r="J83" s="500" t="e">
        <f ca="1">+IF(AND(ISNUMBER(OFFSET('Water Data'!$F$4,0,10*ROW('Water Data'!F77))),'Data Summary'!BY83="Yes"),100-OFFSET('Water Data'!$F$4,0,10*ROW('Water Data'!F77)),NA())</f>
        <v>#N/A</v>
      </c>
      <c r="K83" s="500" t="e">
        <f ca="1">+IF(AND(ISNUMBER(OFFSET('Water Data'!$F$6,0,10*ROW('Water Data'!F77))),'Data Summary'!BZ83="Yes"),OFFSET('Water Data'!$F$6,0,10*ROW('Water Data'!F77)),NA())</f>
        <v>#N/A</v>
      </c>
      <c r="L83" s="500" t="e">
        <f ca="1">+IF(AND(ISNUMBER(OFFSET('Water Data'!$F$9,0,10*ROW('Water Data'!F77))),'Data Summary'!CA83="Yes"),OFFSET('Water Data'!$F$9,0,10*ROW('Water Data'!F77)),NA())</f>
        <v>#N/A</v>
      </c>
      <c r="M83" s="500" t="e">
        <f ca="1">+IF(AND(ISNUMBER(OFFSET('Water Data'!$G$4,0,10*ROW('Water Data'!G77))),'Data Summary'!CB83="Yes"),100-OFFSET('Water Data'!$G$4,0,10*ROW('Water Data'!G77)),NA())</f>
        <v>#N/A</v>
      </c>
      <c r="N83" s="500" t="e">
        <f ca="1">+IF(AND(ISNUMBER(OFFSET('Water Data'!$G$6,0,10*ROW('Water Data'!G77))),'Data Summary'!CC83="Yes"),OFFSET('Water Data'!$G$6,0,10*ROW('Water Data'!G77)),NA())</f>
        <v>#N/A</v>
      </c>
      <c r="O83" s="500" t="e">
        <f ca="1">+IF(AND(ISNUMBER(OFFSET('Water Data'!$G$9,0,10*ROW('Water Data'!G77))),'Data Summary'!CD83="Yes"),OFFSET('Water Data'!$G$9,0,10*ROW('Water Data'!G77)),NA())</f>
        <v>#N/A</v>
      </c>
      <c r="P83" s="500" t="e">
        <f ca="1">+IF(AND(ISNUMBER(OFFSET('Water Data'!$H$4,0,10*ROW('Water Data'!H77))),'Data Summary'!CE83="Yes"),100-OFFSET('Water Data'!$H$4,0,10*ROW('Water Data'!H77)),NA())</f>
        <v>#N/A</v>
      </c>
      <c r="Q83" s="500" t="e">
        <f ca="1">+IF(AND(ISNUMBER(OFFSET('Water Data'!$H$6,0,10*ROW('Water Data'!H77))),'Data Summary'!CF83="Yes"),OFFSET('Water Data'!$H$6,0,10*ROW('Water Data'!H77)),NA())</f>
        <v>#N/A</v>
      </c>
      <c r="R83" s="500" t="e">
        <f ca="1">+IF(AND(ISNUMBER(OFFSET('Water Data'!$H$9,0,10*ROW('Water Data'!H77))),'Data Summary'!CG83="Yes"),OFFSET('Water Data'!$H$9,0,10*ROW('Water Data'!H77)),NA())</f>
        <v>#N/A</v>
      </c>
      <c r="S83" s="500" t="e">
        <f ca="1">+IF(AND(ISNUMBER(OFFSET('Water Data'!$I$4,0,10*ROW('Water Data'!I77))),'Data Summary'!CH83="Yes"),100-OFFSET('Water Data'!$I$4,0,10*ROW('Water Data'!I77)),NA())</f>
        <v>#N/A</v>
      </c>
      <c r="T83" s="500" t="e">
        <f ca="1">+IF(AND(ISNUMBER(OFFSET('Water Data'!$I$6,0,10*ROW('Water Data'!I77))),'Data Summary'!CI83="Yes"),OFFSET('Water Data'!$I$6,0,10*ROW('Water Data'!I77)),NA())</f>
        <v>#N/A</v>
      </c>
      <c r="U83" s="500" t="e">
        <f ca="1">+IF(AND(ISNUMBER(OFFSET('Water Data'!$I$9,0,10*ROW('Water Data'!I77))),'Data Summary'!CJ83="Yes"),OFFSET('Water Data'!$I$9,0,10*ROW('Water Data'!I77)),NA())</f>
        <v>#N/A</v>
      </c>
      <c r="V83" s="501" t="e">
        <f ca="1">+IF(AND(ISNUMBER(OFFSET('Sanitation Data'!$D$4,0,10*ROW('Sanitation Data'!D77))),'Data Summary'!CK83="Yes"),100-OFFSET('Sanitation Data'!$D$4,0,10*ROW('Sanitation Data'!D77)),NA())</f>
        <v>#N/A</v>
      </c>
      <c r="W83" s="501" t="e">
        <f ca="1">+IF(AND(ISNUMBER(OFFSET('Sanitation Data'!$D$6,0,10*ROW('Sanitation Data'!D77))),'Data Summary'!CL83="Yes"),OFFSET('Sanitation Data'!$D$6,0,10*ROW('Sanitation Data'!D77)),NA())</f>
        <v>#N/A</v>
      </c>
      <c r="X83" s="501" t="e">
        <f ca="1">+IF(AND(ISNUMBER(OFFSET('Sanitation Data'!$D$10,0,10*ROW('Sanitation Data'!D77))),'Data Summary'!CM83="Yes"),OFFSET('Sanitation Data'!$D$10,0,10*ROW('Sanitation Data'!D77)),NA())</f>
        <v>#N/A</v>
      </c>
      <c r="Y83" s="501" t="e">
        <f ca="1">+IF(AND(ISNUMBER(OFFSET('Sanitation Data'!$D$11,0,10*ROW('Sanitation Data'!D77))),'Data Summary'!CN83="Yes"),OFFSET('Sanitation Data'!$D$11,0,10*ROW('Sanitation Data'!D77)),NA())</f>
        <v>#N/A</v>
      </c>
      <c r="Z83" s="501" t="e">
        <f ca="1">+IF(AND(ISNUMBER(OFFSET('Sanitation Data'!$D$12,0,10*ROW('Sanitation Data'!D77))),'Data Summary'!CO83="Yes"),OFFSET('Sanitation Data'!$D$12,0,10*ROW('Sanitation Data'!D77)),NA())</f>
        <v>#N/A</v>
      </c>
      <c r="AA83" s="501" t="e">
        <f ca="1">+IF(AND(ISNUMBER(OFFSET('Sanitation Data'!$E$4,0,10*ROW('Sanitation Data'!E77))),'Data Summary'!CP83="Yes"),100-OFFSET('Sanitation Data'!$E$4,0,10*ROW('Sanitation Data'!E77)),NA())</f>
        <v>#N/A</v>
      </c>
      <c r="AB83" s="501" t="e">
        <f ca="1">+IF(AND(ISNUMBER(OFFSET('Sanitation Data'!$E$6,0,10*ROW('Sanitation Data'!E77))),'Data Summary'!CQ83="Yes"),OFFSET('Sanitation Data'!$E$6,0,10*ROW('Sanitation Data'!E77)),NA())</f>
        <v>#N/A</v>
      </c>
      <c r="AC83" s="501" t="e">
        <f ca="1">+IF(AND(ISNUMBER(OFFSET('Sanitation Data'!$E$10,0,10*ROW('Sanitation Data'!E77))),'Data Summary'!CR83="Yes"),OFFSET('Sanitation Data'!$E$10,0,10*ROW('Sanitation Data'!E77)),NA())</f>
        <v>#N/A</v>
      </c>
      <c r="AD83" s="501" t="e">
        <f ca="1">+IF(AND(ISNUMBER(OFFSET('Sanitation Data'!$E$11,0,10*ROW('Sanitation Data'!E77))),'Data Summary'!CS83="Yes"),OFFSET('Sanitation Data'!$E$11,0,10*ROW('Sanitation Data'!E77)),NA())</f>
        <v>#N/A</v>
      </c>
      <c r="AE83" s="501" t="e">
        <f ca="1">+IF(AND(ISNUMBER(OFFSET('Sanitation Data'!$E$12,0,10*ROW('Sanitation Data'!E77))),'Data Summary'!CT83="Yes"),OFFSET('Sanitation Data'!$E$12,0,10*ROW('Sanitation Data'!E77)),NA())</f>
        <v>#N/A</v>
      </c>
      <c r="AF83" s="501" t="e">
        <f ca="1">+IF(AND(ISNUMBER(OFFSET('Sanitation Data'!$F$4,0,10*ROW('Sanitation Data'!F77))),'Data Summary'!CU83="Yes"),100-OFFSET('Sanitation Data'!$F$4,0,10*ROW('Sanitation Data'!F77)),NA())</f>
        <v>#N/A</v>
      </c>
      <c r="AG83" s="501" t="e">
        <f ca="1">+IF(AND(ISNUMBER(OFFSET('Sanitation Data'!$F$6,0,10*ROW('Sanitation Data'!F77))),'Data Summary'!CV83="Yes"),OFFSET('Sanitation Data'!$F$6,0,10*ROW('Sanitation Data'!F77)),NA())</f>
        <v>#N/A</v>
      </c>
      <c r="AH83" s="501" t="e">
        <f ca="1">+IF(AND(ISNUMBER(OFFSET('Sanitation Data'!$F$10,0,10*ROW('Sanitation Data'!F77))),'Data Summary'!CW83="Yes"),OFFSET('Sanitation Data'!$F$10,0,10*ROW('Sanitation Data'!F77)),NA())</f>
        <v>#N/A</v>
      </c>
      <c r="AI83" s="501" t="e">
        <f ca="1">+IF(AND(ISNUMBER(OFFSET('Sanitation Data'!$F$11,0,10*ROW('Sanitation Data'!F77))),'Data Summary'!CX83="Yes"),OFFSET('Sanitation Data'!$F$11,0,10*ROW('Sanitation Data'!F77)),NA())</f>
        <v>#N/A</v>
      </c>
      <c r="AJ83" s="501" t="e">
        <f ca="1">+IF(AND(ISNUMBER(OFFSET('Sanitation Data'!$F$12,0,10*ROW('Sanitation Data'!F77))),'Data Summary'!CY83="Yes"),OFFSET('Sanitation Data'!$F$12,0,10*ROW('Sanitation Data'!F77)),NA())</f>
        <v>#N/A</v>
      </c>
      <c r="AK83" s="501" t="e">
        <f ca="1">+IF(AND(ISNUMBER(OFFSET('Sanitation Data'!$G$4,0,10*ROW('Sanitation Data'!G77))),'Data Summary'!CZ83="Yes"),100-OFFSET('Sanitation Data'!$G$4,0,10*ROW('Sanitation Data'!G77)),NA())</f>
        <v>#N/A</v>
      </c>
      <c r="AL83" s="501" t="e">
        <f ca="1">+IF(AND(ISNUMBER(OFFSET('Sanitation Data'!$G$6,0,10*ROW('Sanitation Data'!G77))),'Data Summary'!DA83="Yes"),OFFSET('Sanitation Data'!$G$6,0,10*ROW('Sanitation Data'!G77)),NA())</f>
        <v>#N/A</v>
      </c>
      <c r="AM83" s="501" t="e">
        <f ca="1">+IF(AND(ISNUMBER(OFFSET('Sanitation Data'!$G$10,0,10*ROW('Sanitation Data'!G77))),'Data Summary'!DB83="Yes"),OFFSET('Sanitation Data'!$G$10,0,10*ROW('Sanitation Data'!G77)),NA())</f>
        <v>#N/A</v>
      </c>
      <c r="AN83" s="501" t="e">
        <f ca="1">+IF(AND(ISNUMBER(OFFSET('Sanitation Data'!$G$11,0,10*ROW('Sanitation Data'!G77))),'Data Summary'!DC83="Yes"),OFFSET('Sanitation Data'!$G$11,0,10*ROW('Sanitation Data'!G77)),NA())</f>
        <v>#N/A</v>
      </c>
      <c r="AO83" s="501" t="e">
        <f ca="1">+IF(AND(ISNUMBER(OFFSET('Sanitation Data'!$G$12,0,10*ROW('Sanitation Data'!G77))),'Data Summary'!DD83="Yes"),OFFSET('Sanitation Data'!$G$12,0,10*ROW('Sanitation Data'!G77)),NA())</f>
        <v>#N/A</v>
      </c>
      <c r="AP83" s="501" t="e">
        <f ca="1">+IF(AND(ISNUMBER(OFFSET('Sanitation Data'!$H$4,0,10*ROW('Sanitation Data'!H77))),'Data Summary'!DE83="Yes"),100-OFFSET('Sanitation Data'!$H$4,0,10*ROW('Sanitation Data'!H77)),NA())</f>
        <v>#N/A</v>
      </c>
      <c r="AQ83" s="501" t="e">
        <f ca="1">+IF(AND(ISNUMBER(OFFSET('Sanitation Data'!$H$6,0,10*ROW('Sanitation Data'!H77))),'Data Summary'!DF83="Yes"),OFFSET('Sanitation Data'!$H$6,0,10*ROW('Sanitation Data'!H77)),NA())</f>
        <v>#N/A</v>
      </c>
      <c r="AR83" s="501" t="e">
        <f ca="1">+IF(AND(ISNUMBER(OFFSET('Sanitation Data'!$H$10,0,10*ROW('Sanitation Data'!H77))),'Data Summary'!DG83="Yes"),OFFSET('Sanitation Data'!$H$10,0,10*ROW('Sanitation Data'!H77)),NA())</f>
        <v>#N/A</v>
      </c>
      <c r="AS83" s="501" t="e">
        <f ca="1">+IF(AND(ISNUMBER(OFFSET('Sanitation Data'!$H$11,0,10*ROW('Sanitation Data'!H77))),'Data Summary'!DH83="Yes"),OFFSET('Sanitation Data'!$H$11,0,10*ROW('Sanitation Data'!H77)),NA())</f>
        <v>#N/A</v>
      </c>
      <c r="AT83" s="501" t="e">
        <f ca="1">+IF(AND(ISNUMBER(OFFSET('Sanitation Data'!$H$12,0,10*ROW('Sanitation Data'!H77))),'Data Summary'!DI83="Yes"),OFFSET('Sanitation Data'!$H$12,0,10*ROW('Sanitation Data'!H77)),NA())</f>
        <v>#N/A</v>
      </c>
      <c r="AU83" s="501" t="e">
        <f ca="1">+IF(AND(ISNUMBER(OFFSET('Sanitation Data'!$I$4,0,10*ROW('Sanitation Data'!I77))),'Data Summary'!DJ83="Yes"),100-OFFSET('Sanitation Data'!$I$4,0,10*ROW('Sanitation Data'!I77)),NA())</f>
        <v>#N/A</v>
      </c>
      <c r="AV83" s="501" t="e">
        <f ca="1">+IF(AND(ISNUMBER(OFFSET('Sanitation Data'!$I$6,0,10*ROW('Sanitation Data'!I77))),'Data Summary'!DK83="Yes"),OFFSET('Sanitation Data'!$I$6,0,10*ROW('Sanitation Data'!I77)),NA())</f>
        <v>#N/A</v>
      </c>
      <c r="AW83" s="501" t="e">
        <f ca="1">+IF(AND(ISNUMBER(OFFSET('Sanitation Data'!$I$10,0,10*ROW('Sanitation Data'!I77))),'Data Summary'!DL83="Yes"),OFFSET('Sanitation Data'!$I$10,0,10*ROW('Sanitation Data'!I77)),NA())</f>
        <v>#N/A</v>
      </c>
      <c r="AX83" s="501" t="e">
        <f ca="1">+IF(AND(ISNUMBER(OFFSET('Sanitation Data'!$I$11,0,10*ROW('Sanitation Data'!I77))),'Data Summary'!DM83="Yes"),OFFSET('Sanitation Data'!$I$11,0,10*ROW('Sanitation Data'!I77)),NA())</f>
        <v>#N/A</v>
      </c>
      <c r="AY83" s="501" t="e">
        <f ca="1">+IF(AND(ISNUMBER(OFFSET('Sanitation Data'!$I$12,0,10*ROW('Sanitation Data'!I77))),'Data Summary'!DN83="Yes"),OFFSET('Sanitation Data'!$I$12,0,10*ROW('Sanitation Data'!I77)),NA())</f>
        <v>#N/A</v>
      </c>
      <c r="AZ83" s="502" t="e">
        <f ca="1">+IF(AND(ISNUMBER(OFFSET('Hygiene Data'!$D$5,0,10*ROW('Hygiene Data'!D77))),'Data Summary'!DO83="Yes"),OFFSET('Hygiene Data'!$D$5,0,10*ROW('Hygiene Data'!D77)),NA())</f>
        <v>#N/A</v>
      </c>
      <c r="BA83" s="502" t="e">
        <f ca="1">+IF(AND(ISNUMBER(OFFSET('Hygiene Data'!$D$7,0,10*ROW('Hygiene Data'!D77))),'Data Summary'!DP83="Yes"),OFFSET('Hygiene Data'!$D$7,0,10*ROW('Hygiene Data'!D77)),NA())</f>
        <v>#N/A</v>
      </c>
      <c r="BB83" s="502" t="e">
        <f ca="1">+IF(AND(ISNUMBER(OFFSET('Hygiene Data'!$D$9,0,10*ROW('Hygiene Data'!D77))),'Data Summary'!DQ83="Yes"),OFFSET('Hygiene Data'!$D$9,0,10*ROW('Hygiene Data'!D77)),NA())</f>
        <v>#N/A</v>
      </c>
      <c r="BC83" s="502" t="e">
        <f ca="1">+IF(AND(ISNUMBER(OFFSET('Hygiene Data'!$E$5,0,10*ROW('Hygiene Data'!E77))),'Data Summary'!DR83="Yes"),OFFSET('Hygiene Data'!$E$5,0,10*ROW('Hygiene Data'!E77)),NA())</f>
        <v>#N/A</v>
      </c>
      <c r="BD83" s="502" t="e">
        <f ca="1">+IF(AND(ISNUMBER(OFFSET('Hygiene Data'!$E$7,0,10*ROW('Hygiene Data'!E77))),'Data Summary'!DS83="Yes"),OFFSET('Hygiene Data'!$E$7,0,10*ROW('Hygiene Data'!E77)),NA())</f>
        <v>#N/A</v>
      </c>
      <c r="BE83" s="502" t="e">
        <f ca="1">+IF(AND(ISNUMBER(OFFSET('Hygiene Data'!$E$9,0,10*ROW('Hygiene Data'!E77))),'Data Summary'!DT83="Yes"),OFFSET('Hygiene Data'!$E$9,0,10*ROW('Hygiene Data'!E77)),NA())</f>
        <v>#N/A</v>
      </c>
      <c r="BF83" s="502" t="e">
        <f ca="1">+IF(AND(ISNUMBER(OFFSET('Hygiene Data'!$F$5,0,10*ROW('Hygiene Data'!F77))),'Data Summary'!DU83="Yes"),OFFSET('Hygiene Data'!$F$5,0,10*ROW('Hygiene Data'!F77)),NA())</f>
        <v>#N/A</v>
      </c>
      <c r="BG83" s="502" t="e">
        <f ca="1">+IF(AND(ISNUMBER(OFFSET('Hygiene Data'!$F$7,0,10*ROW('Hygiene Data'!F77))),'Data Summary'!DV83="Yes"),OFFSET('Hygiene Data'!$F$7,0,10*ROW('Hygiene Data'!F77)),NA())</f>
        <v>#N/A</v>
      </c>
      <c r="BH83" s="502" t="e">
        <f ca="1">+IF(AND(ISNUMBER(OFFSET('Hygiene Data'!$F$9,0,10*ROW('Hygiene Data'!F77))),'Data Summary'!DW83="Yes"),OFFSET('Hygiene Data'!$F$9,0,10*ROW('Hygiene Data'!F77)),NA())</f>
        <v>#N/A</v>
      </c>
      <c r="BI83" s="502" t="e">
        <f ca="1">+IF(AND(ISNUMBER(OFFSET('Hygiene Data'!$G$5,0,10*ROW('Hygiene Data'!G77))),'Data Summary'!DX83="Yes"),OFFSET('Hygiene Data'!$G$5,0,10*ROW('Hygiene Data'!G77)),NA())</f>
        <v>#N/A</v>
      </c>
      <c r="BJ83" s="502" t="e">
        <f ca="1">+IF(AND(ISNUMBER(OFFSET('Hygiene Data'!$G$7,0,10*ROW('Hygiene Data'!G77))),'Data Summary'!DY83="Yes"),OFFSET('Hygiene Data'!$G$7,0,10*ROW('Hygiene Data'!G77)),NA())</f>
        <v>#N/A</v>
      </c>
      <c r="BK83" s="502" t="e">
        <f ca="1">+IF(AND(ISNUMBER(OFFSET('Hygiene Data'!$G$9,0,10*ROW('Hygiene Data'!G77))),'Data Summary'!DZ83="Yes"),OFFSET('Hygiene Data'!$G$9,0,10*ROW('Hygiene Data'!G77)),NA())</f>
        <v>#N/A</v>
      </c>
      <c r="BL83" s="502" t="e">
        <f ca="1">+IF(AND(ISNUMBER(OFFSET('Hygiene Data'!$H$5,0,10*ROW('Hygiene Data'!H77))),'Data Summary'!EA83="Yes"),OFFSET('Hygiene Data'!$H$5,0,10*ROW('Hygiene Data'!H77)),NA())</f>
        <v>#N/A</v>
      </c>
      <c r="BM83" s="502" t="e">
        <f ca="1">+IF(AND(ISNUMBER(OFFSET('Hygiene Data'!$H$7,0,10*ROW('Hygiene Data'!H77))),'Data Summary'!EB83="Yes"),OFFSET('Hygiene Data'!$H$7,0,10*ROW('Hygiene Data'!H77)),NA())</f>
        <v>#N/A</v>
      </c>
      <c r="BN83" s="502" t="e">
        <f ca="1">+IF(AND(ISNUMBER(OFFSET('Hygiene Data'!$H$9,0,10*ROW('Hygiene Data'!H77))),'Data Summary'!EC83="Yes"),OFFSET('Hygiene Data'!$H$9,0,10*ROW('Hygiene Data'!H77)),NA())</f>
        <v>#N/A</v>
      </c>
      <c r="BO83" s="502" t="e">
        <f ca="1">+IF(AND(ISNUMBER(OFFSET('Hygiene Data'!$I$5,0,10*ROW('Hygiene Data'!I77))),'Data Summary'!ED83="Yes"),OFFSET('Hygiene Data'!$I$5,0,10*ROW('Hygiene Data'!I77)),NA())</f>
        <v>#N/A</v>
      </c>
      <c r="BP83" s="502" t="e">
        <f ca="1">+IF(AND(ISNUMBER(OFFSET('Hygiene Data'!$I$7,0,10*ROW('Hygiene Data'!I77))),'Data Summary'!EE83="Yes"),OFFSET('Hygiene Data'!$I$7,0,10*ROW('Hygiene Data'!I77)),NA())</f>
        <v>#N/A</v>
      </c>
      <c r="BQ83" s="502" t="e">
        <f ca="1">+IF(AND(ISNUMBER(OFFSET('Hygiene Data'!$I$9,0,10*ROW('Hygiene Data'!I77))),'Data Summary'!EF83="Yes"),OFFSET('Hygiene Data'!$I$9,0,10*ROW('Hygiene Data'!I77)),NA())</f>
        <v>#N/A</v>
      </c>
    </row>
    <row r="84" spans="1:69" x14ac:dyDescent="0.25">
      <c r="A84" s="498" t="e">
        <f ca="1">+RIGHT('Data Summary'!A84,LEN('Data Summary'!A84)-9)</f>
        <v>#VALUE!</v>
      </c>
      <c r="B84" s="472" t="str">
        <f ca="1">+IF(ISTEXT('Data Summary'!B84),'Data Summary'!B84,"")</f>
        <v/>
      </c>
      <c r="C84" s="499" t="e">
        <f ca="1">+VALUE('Data Summary'!C84)</f>
        <v>#VALUE!</v>
      </c>
      <c r="D84" s="500" t="e">
        <f ca="1">+IF(AND(ISNUMBER(OFFSET('Water Data'!$D$4,0,10*ROW('Water Data'!D78))),'Data Summary'!BS84="Yes"),100-OFFSET('Water Data'!$D$4,0,10*ROW('Water Data'!D78)),NA())</f>
        <v>#N/A</v>
      </c>
      <c r="E84" s="500" t="e">
        <f ca="1">+IF(AND(ISNUMBER(OFFSET('Water Data'!$D$6,0,10*ROW('Water Data'!D78))),'Data Summary'!BT84="Yes"),OFFSET('Water Data'!$D$6,0,10*ROW('Water Data'!D78)),NA())</f>
        <v>#N/A</v>
      </c>
      <c r="F84" s="500" t="e">
        <f ca="1">+IF(AND(ISNUMBER(OFFSET('Water Data'!$D$9,0,10*ROW('Water Data'!D78))),'Data Summary'!BU84="Yes"),OFFSET('Water Data'!$D$9,0,10*ROW('Water Data'!D78)),NA())</f>
        <v>#N/A</v>
      </c>
      <c r="G84" s="500" t="e">
        <f ca="1">+IF(AND(ISNUMBER(OFFSET('Water Data'!$E$4,0,10*ROW('Water Data'!E78))),'Data Summary'!BV84="Yes"),100-OFFSET('Water Data'!$E$4,0,10*ROW('Water Data'!E78)),NA())</f>
        <v>#N/A</v>
      </c>
      <c r="H84" s="500" t="e">
        <f ca="1">+IF(AND(ISNUMBER(OFFSET('Water Data'!$E$6,0,10*ROW('Water Data'!E78))),'Data Summary'!BW84="Yes"),OFFSET('Water Data'!$E$6,0,10*ROW('Water Data'!E78)),NA())</f>
        <v>#N/A</v>
      </c>
      <c r="I84" s="500" t="e">
        <f ca="1">+IF(AND(ISNUMBER(OFFSET('Water Data'!$E$9,0,10*ROW('Water Data'!E78))),'Data Summary'!BX84="Yes"),OFFSET('Water Data'!$E$9,0,10*ROW('Water Data'!E78)),NA())</f>
        <v>#N/A</v>
      </c>
      <c r="J84" s="500" t="e">
        <f ca="1">+IF(AND(ISNUMBER(OFFSET('Water Data'!$F$4,0,10*ROW('Water Data'!F78))),'Data Summary'!BY84="Yes"),100-OFFSET('Water Data'!$F$4,0,10*ROW('Water Data'!F78)),NA())</f>
        <v>#N/A</v>
      </c>
      <c r="K84" s="500" t="e">
        <f ca="1">+IF(AND(ISNUMBER(OFFSET('Water Data'!$F$6,0,10*ROW('Water Data'!F78))),'Data Summary'!BZ84="Yes"),OFFSET('Water Data'!$F$6,0,10*ROW('Water Data'!F78)),NA())</f>
        <v>#N/A</v>
      </c>
      <c r="L84" s="500" t="e">
        <f ca="1">+IF(AND(ISNUMBER(OFFSET('Water Data'!$F$9,0,10*ROW('Water Data'!F78))),'Data Summary'!CA84="Yes"),OFFSET('Water Data'!$F$9,0,10*ROW('Water Data'!F78)),NA())</f>
        <v>#N/A</v>
      </c>
      <c r="M84" s="500" t="e">
        <f ca="1">+IF(AND(ISNUMBER(OFFSET('Water Data'!$G$4,0,10*ROW('Water Data'!G78))),'Data Summary'!CB84="Yes"),100-OFFSET('Water Data'!$G$4,0,10*ROW('Water Data'!G78)),NA())</f>
        <v>#N/A</v>
      </c>
      <c r="N84" s="500" t="e">
        <f ca="1">+IF(AND(ISNUMBER(OFFSET('Water Data'!$G$6,0,10*ROW('Water Data'!G78))),'Data Summary'!CC84="Yes"),OFFSET('Water Data'!$G$6,0,10*ROW('Water Data'!G78)),NA())</f>
        <v>#N/A</v>
      </c>
      <c r="O84" s="500" t="e">
        <f ca="1">+IF(AND(ISNUMBER(OFFSET('Water Data'!$G$9,0,10*ROW('Water Data'!G78))),'Data Summary'!CD84="Yes"),OFFSET('Water Data'!$G$9,0,10*ROW('Water Data'!G78)),NA())</f>
        <v>#N/A</v>
      </c>
      <c r="P84" s="500" t="e">
        <f ca="1">+IF(AND(ISNUMBER(OFFSET('Water Data'!$H$4,0,10*ROW('Water Data'!H78))),'Data Summary'!CE84="Yes"),100-OFFSET('Water Data'!$H$4,0,10*ROW('Water Data'!H78)),NA())</f>
        <v>#N/A</v>
      </c>
      <c r="Q84" s="500" t="e">
        <f ca="1">+IF(AND(ISNUMBER(OFFSET('Water Data'!$H$6,0,10*ROW('Water Data'!H78))),'Data Summary'!CF84="Yes"),OFFSET('Water Data'!$H$6,0,10*ROW('Water Data'!H78)),NA())</f>
        <v>#N/A</v>
      </c>
      <c r="R84" s="500" t="e">
        <f ca="1">+IF(AND(ISNUMBER(OFFSET('Water Data'!$H$9,0,10*ROW('Water Data'!H78))),'Data Summary'!CG84="Yes"),OFFSET('Water Data'!$H$9,0,10*ROW('Water Data'!H78)),NA())</f>
        <v>#N/A</v>
      </c>
      <c r="S84" s="500" t="e">
        <f ca="1">+IF(AND(ISNUMBER(OFFSET('Water Data'!$I$4,0,10*ROW('Water Data'!I78))),'Data Summary'!CH84="Yes"),100-OFFSET('Water Data'!$I$4,0,10*ROW('Water Data'!I78)),NA())</f>
        <v>#N/A</v>
      </c>
      <c r="T84" s="500" t="e">
        <f ca="1">+IF(AND(ISNUMBER(OFFSET('Water Data'!$I$6,0,10*ROW('Water Data'!I78))),'Data Summary'!CI84="Yes"),OFFSET('Water Data'!$I$6,0,10*ROW('Water Data'!I78)),NA())</f>
        <v>#N/A</v>
      </c>
      <c r="U84" s="500" t="e">
        <f ca="1">+IF(AND(ISNUMBER(OFFSET('Water Data'!$I$9,0,10*ROW('Water Data'!I78))),'Data Summary'!CJ84="Yes"),OFFSET('Water Data'!$I$9,0,10*ROW('Water Data'!I78)),NA())</f>
        <v>#N/A</v>
      </c>
      <c r="V84" s="501" t="e">
        <f ca="1">+IF(AND(ISNUMBER(OFFSET('Sanitation Data'!$D$4,0,10*ROW('Sanitation Data'!D78))),'Data Summary'!CK84="Yes"),100-OFFSET('Sanitation Data'!$D$4,0,10*ROW('Sanitation Data'!D78)),NA())</f>
        <v>#N/A</v>
      </c>
      <c r="W84" s="501" t="e">
        <f ca="1">+IF(AND(ISNUMBER(OFFSET('Sanitation Data'!$D$6,0,10*ROW('Sanitation Data'!D78))),'Data Summary'!CL84="Yes"),OFFSET('Sanitation Data'!$D$6,0,10*ROW('Sanitation Data'!D78)),NA())</f>
        <v>#N/A</v>
      </c>
      <c r="X84" s="501" t="e">
        <f ca="1">+IF(AND(ISNUMBER(OFFSET('Sanitation Data'!$D$10,0,10*ROW('Sanitation Data'!D78))),'Data Summary'!CM84="Yes"),OFFSET('Sanitation Data'!$D$10,0,10*ROW('Sanitation Data'!D78)),NA())</f>
        <v>#N/A</v>
      </c>
      <c r="Y84" s="501" t="e">
        <f ca="1">+IF(AND(ISNUMBER(OFFSET('Sanitation Data'!$D$11,0,10*ROW('Sanitation Data'!D78))),'Data Summary'!CN84="Yes"),OFFSET('Sanitation Data'!$D$11,0,10*ROW('Sanitation Data'!D78)),NA())</f>
        <v>#N/A</v>
      </c>
      <c r="Z84" s="501" t="e">
        <f ca="1">+IF(AND(ISNUMBER(OFFSET('Sanitation Data'!$D$12,0,10*ROW('Sanitation Data'!D78))),'Data Summary'!CO84="Yes"),OFFSET('Sanitation Data'!$D$12,0,10*ROW('Sanitation Data'!D78)),NA())</f>
        <v>#N/A</v>
      </c>
      <c r="AA84" s="501" t="e">
        <f ca="1">+IF(AND(ISNUMBER(OFFSET('Sanitation Data'!$E$4,0,10*ROW('Sanitation Data'!E78))),'Data Summary'!CP84="Yes"),100-OFFSET('Sanitation Data'!$E$4,0,10*ROW('Sanitation Data'!E78)),NA())</f>
        <v>#N/A</v>
      </c>
      <c r="AB84" s="501" t="e">
        <f ca="1">+IF(AND(ISNUMBER(OFFSET('Sanitation Data'!$E$6,0,10*ROW('Sanitation Data'!E78))),'Data Summary'!CQ84="Yes"),OFFSET('Sanitation Data'!$E$6,0,10*ROW('Sanitation Data'!E78)),NA())</f>
        <v>#N/A</v>
      </c>
      <c r="AC84" s="501" t="e">
        <f ca="1">+IF(AND(ISNUMBER(OFFSET('Sanitation Data'!$E$10,0,10*ROW('Sanitation Data'!E78))),'Data Summary'!CR84="Yes"),OFFSET('Sanitation Data'!$E$10,0,10*ROW('Sanitation Data'!E78)),NA())</f>
        <v>#N/A</v>
      </c>
      <c r="AD84" s="501" t="e">
        <f ca="1">+IF(AND(ISNUMBER(OFFSET('Sanitation Data'!$E$11,0,10*ROW('Sanitation Data'!E78))),'Data Summary'!CS84="Yes"),OFFSET('Sanitation Data'!$E$11,0,10*ROW('Sanitation Data'!E78)),NA())</f>
        <v>#N/A</v>
      </c>
      <c r="AE84" s="501" t="e">
        <f ca="1">+IF(AND(ISNUMBER(OFFSET('Sanitation Data'!$E$12,0,10*ROW('Sanitation Data'!E78))),'Data Summary'!CT84="Yes"),OFFSET('Sanitation Data'!$E$12,0,10*ROW('Sanitation Data'!E78)),NA())</f>
        <v>#N/A</v>
      </c>
      <c r="AF84" s="501" t="e">
        <f ca="1">+IF(AND(ISNUMBER(OFFSET('Sanitation Data'!$F$4,0,10*ROW('Sanitation Data'!F78))),'Data Summary'!CU84="Yes"),100-OFFSET('Sanitation Data'!$F$4,0,10*ROW('Sanitation Data'!F78)),NA())</f>
        <v>#N/A</v>
      </c>
      <c r="AG84" s="501" t="e">
        <f ca="1">+IF(AND(ISNUMBER(OFFSET('Sanitation Data'!$F$6,0,10*ROW('Sanitation Data'!F78))),'Data Summary'!CV84="Yes"),OFFSET('Sanitation Data'!$F$6,0,10*ROW('Sanitation Data'!F78)),NA())</f>
        <v>#N/A</v>
      </c>
      <c r="AH84" s="501" t="e">
        <f ca="1">+IF(AND(ISNUMBER(OFFSET('Sanitation Data'!$F$10,0,10*ROW('Sanitation Data'!F78))),'Data Summary'!CW84="Yes"),OFFSET('Sanitation Data'!$F$10,0,10*ROW('Sanitation Data'!F78)),NA())</f>
        <v>#N/A</v>
      </c>
      <c r="AI84" s="501" t="e">
        <f ca="1">+IF(AND(ISNUMBER(OFFSET('Sanitation Data'!$F$11,0,10*ROW('Sanitation Data'!F78))),'Data Summary'!CX84="Yes"),OFFSET('Sanitation Data'!$F$11,0,10*ROW('Sanitation Data'!F78)),NA())</f>
        <v>#N/A</v>
      </c>
      <c r="AJ84" s="501" t="e">
        <f ca="1">+IF(AND(ISNUMBER(OFFSET('Sanitation Data'!$F$12,0,10*ROW('Sanitation Data'!F78))),'Data Summary'!CY84="Yes"),OFFSET('Sanitation Data'!$F$12,0,10*ROW('Sanitation Data'!F78)),NA())</f>
        <v>#N/A</v>
      </c>
      <c r="AK84" s="501" t="e">
        <f ca="1">+IF(AND(ISNUMBER(OFFSET('Sanitation Data'!$G$4,0,10*ROW('Sanitation Data'!G78))),'Data Summary'!CZ84="Yes"),100-OFFSET('Sanitation Data'!$G$4,0,10*ROW('Sanitation Data'!G78)),NA())</f>
        <v>#N/A</v>
      </c>
      <c r="AL84" s="501" t="e">
        <f ca="1">+IF(AND(ISNUMBER(OFFSET('Sanitation Data'!$G$6,0,10*ROW('Sanitation Data'!G78))),'Data Summary'!DA84="Yes"),OFFSET('Sanitation Data'!$G$6,0,10*ROW('Sanitation Data'!G78)),NA())</f>
        <v>#N/A</v>
      </c>
      <c r="AM84" s="501" t="e">
        <f ca="1">+IF(AND(ISNUMBER(OFFSET('Sanitation Data'!$G$10,0,10*ROW('Sanitation Data'!G78))),'Data Summary'!DB84="Yes"),OFFSET('Sanitation Data'!$G$10,0,10*ROW('Sanitation Data'!G78)),NA())</f>
        <v>#N/A</v>
      </c>
      <c r="AN84" s="501" t="e">
        <f ca="1">+IF(AND(ISNUMBER(OFFSET('Sanitation Data'!$G$11,0,10*ROW('Sanitation Data'!G78))),'Data Summary'!DC84="Yes"),OFFSET('Sanitation Data'!$G$11,0,10*ROW('Sanitation Data'!G78)),NA())</f>
        <v>#N/A</v>
      </c>
      <c r="AO84" s="501" t="e">
        <f ca="1">+IF(AND(ISNUMBER(OFFSET('Sanitation Data'!$G$12,0,10*ROW('Sanitation Data'!G78))),'Data Summary'!DD84="Yes"),OFFSET('Sanitation Data'!$G$12,0,10*ROW('Sanitation Data'!G78)),NA())</f>
        <v>#N/A</v>
      </c>
      <c r="AP84" s="501" t="e">
        <f ca="1">+IF(AND(ISNUMBER(OFFSET('Sanitation Data'!$H$4,0,10*ROW('Sanitation Data'!H78))),'Data Summary'!DE84="Yes"),100-OFFSET('Sanitation Data'!$H$4,0,10*ROW('Sanitation Data'!H78)),NA())</f>
        <v>#N/A</v>
      </c>
      <c r="AQ84" s="501" t="e">
        <f ca="1">+IF(AND(ISNUMBER(OFFSET('Sanitation Data'!$H$6,0,10*ROW('Sanitation Data'!H78))),'Data Summary'!DF84="Yes"),OFFSET('Sanitation Data'!$H$6,0,10*ROW('Sanitation Data'!H78)),NA())</f>
        <v>#N/A</v>
      </c>
      <c r="AR84" s="501" t="e">
        <f ca="1">+IF(AND(ISNUMBER(OFFSET('Sanitation Data'!$H$10,0,10*ROW('Sanitation Data'!H78))),'Data Summary'!DG84="Yes"),OFFSET('Sanitation Data'!$H$10,0,10*ROW('Sanitation Data'!H78)),NA())</f>
        <v>#N/A</v>
      </c>
      <c r="AS84" s="501" t="e">
        <f ca="1">+IF(AND(ISNUMBER(OFFSET('Sanitation Data'!$H$11,0,10*ROW('Sanitation Data'!H78))),'Data Summary'!DH84="Yes"),OFFSET('Sanitation Data'!$H$11,0,10*ROW('Sanitation Data'!H78)),NA())</f>
        <v>#N/A</v>
      </c>
      <c r="AT84" s="501" t="e">
        <f ca="1">+IF(AND(ISNUMBER(OFFSET('Sanitation Data'!$H$12,0,10*ROW('Sanitation Data'!H78))),'Data Summary'!DI84="Yes"),OFFSET('Sanitation Data'!$H$12,0,10*ROW('Sanitation Data'!H78)),NA())</f>
        <v>#N/A</v>
      </c>
      <c r="AU84" s="501" t="e">
        <f ca="1">+IF(AND(ISNUMBER(OFFSET('Sanitation Data'!$I$4,0,10*ROW('Sanitation Data'!I78))),'Data Summary'!DJ84="Yes"),100-OFFSET('Sanitation Data'!$I$4,0,10*ROW('Sanitation Data'!I78)),NA())</f>
        <v>#N/A</v>
      </c>
      <c r="AV84" s="501" t="e">
        <f ca="1">+IF(AND(ISNUMBER(OFFSET('Sanitation Data'!$I$6,0,10*ROW('Sanitation Data'!I78))),'Data Summary'!DK84="Yes"),OFFSET('Sanitation Data'!$I$6,0,10*ROW('Sanitation Data'!I78)),NA())</f>
        <v>#N/A</v>
      </c>
      <c r="AW84" s="501" t="e">
        <f ca="1">+IF(AND(ISNUMBER(OFFSET('Sanitation Data'!$I$10,0,10*ROW('Sanitation Data'!I78))),'Data Summary'!DL84="Yes"),OFFSET('Sanitation Data'!$I$10,0,10*ROW('Sanitation Data'!I78)),NA())</f>
        <v>#N/A</v>
      </c>
      <c r="AX84" s="501" t="e">
        <f ca="1">+IF(AND(ISNUMBER(OFFSET('Sanitation Data'!$I$11,0,10*ROW('Sanitation Data'!I78))),'Data Summary'!DM84="Yes"),OFFSET('Sanitation Data'!$I$11,0,10*ROW('Sanitation Data'!I78)),NA())</f>
        <v>#N/A</v>
      </c>
      <c r="AY84" s="501" t="e">
        <f ca="1">+IF(AND(ISNUMBER(OFFSET('Sanitation Data'!$I$12,0,10*ROW('Sanitation Data'!I78))),'Data Summary'!DN84="Yes"),OFFSET('Sanitation Data'!$I$12,0,10*ROW('Sanitation Data'!I78)),NA())</f>
        <v>#N/A</v>
      </c>
      <c r="AZ84" s="502" t="e">
        <f ca="1">+IF(AND(ISNUMBER(OFFSET('Hygiene Data'!$D$5,0,10*ROW('Hygiene Data'!D78))),'Data Summary'!DO84="Yes"),OFFSET('Hygiene Data'!$D$5,0,10*ROW('Hygiene Data'!D78)),NA())</f>
        <v>#N/A</v>
      </c>
      <c r="BA84" s="502" t="e">
        <f ca="1">+IF(AND(ISNUMBER(OFFSET('Hygiene Data'!$D$7,0,10*ROW('Hygiene Data'!D78))),'Data Summary'!DP84="Yes"),OFFSET('Hygiene Data'!$D$7,0,10*ROW('Hygiene Data'!D78)),NA())</f>
        <v>#N/A</v>
      </c>
      <c r="BB84" s="502" t="e">
        <f ca="1">+IF(AND(ISNUMBER(OFFSET('Hygiene Data'!$D$9,0,10*ROW('Hygiene Data'!D78))),'Data Summary'!DQ84="Yes"),OFFSET('Hygiene Data'!$D$9,0,10*ROW('Hygiene Data'!D78)),NA())</f>
        <v>#N/A</v>
      </c>
      <c r="BC84" s="502" t="e">
        <f ca="1">+IF(AND(ISNUMBER(OFFSET('Hygiene Data'!$E$5,0,10*ROW('Hygiene Data'!E78))),'Data Summary'!DR84="Yes"),OFFSET('Hygiene Data'!$E$5,0,10*ROW('Hygiene Data'!E78)),NA())</f>
        <v>#N/A</v>
      </c>
      <c r="BD84" s="502" t="e">
        <f ca="1">+IF(AND(ISNUMBER(OFFSET('Hygiene Data'!$E$7,0,10*ROW('Hygiene Data'!E78))),'Data Summary'!DS84="Yes"),OFFSET('Hygiene Data'!$E$7,0,10*ROW('Hygiene Data'!E78)),NA())</f>
        <v>#N/A</v>
      </c>
      <c r="BE84" s="502" t="e">
        <f ca="1">+IF(AND(ISNUMBER(OFFSET('Hygiene Data'!$E$9,0,10*ROW('Hygiene Data'!E78))),'Data Summary'!DT84="Yes"),OFFSET('Hygiene Data'!$E$9,0,10*ROW('Hygiene Data'!E78)),NA())</f>
        <v>#N/A</v>
      </c>
      <c r="BF84" s="502" t="e">
        <f ca="1">+IF(AND(ISNUMBER(OFFSET('Hygiene Data'!$F$5,0,10*ROW('Hygiene Data'!F78))),'Data Summary'!DU84="Yes"),OFFSET('Hygiene Data'!$F$5,0,10*ROW('Hygiene Data'!F78)),NA())</f>
        <v>#N/A</v>
      </c>
      <c r="BG84" s="502" t="e">
        <f ca="1">+IF(AND(ISNUMBER(OFFSET('Hygiene Data'!$F$7,0,10*ROW('Hygiene Data'!F78))),'Data Summary'!DV84="Yes"),OFFSET('Hygiene Data'!$F$7,0,10*ROW('Hygiene Data'!F78)),NA())</f>
        <v>#N/A</v>
      </c>
      <c r="BH84" s="502" t="e">
        <f ca="1">+IF(AND(ISNUMBER(OFFSET('Hygiene Data'!$F$9,0,10*ROW('Hygiene Data'!F78))),'Data Summary'!DW84="Yes"),OFFSET('Hygiene Data'!$F$9,0,10*ROW('Hygiene Data'!F78)),NA())</f>
        <v>#N/A</v>
      </c>
      <c r="BI84" s="502" t="e">
        <f ca="1">+IF(AND(ISNUMBER(OFFSET('Hygiene Data'!$G$5,0,10*ROW('Hygiene Data'!G78))),'Data Summary'!DX84="Yes"),OFFSET('Hygiene Data'!$G$5,0,10*ROW('Hygiene Data'!G78)),NA())</f>
        <v>#N/A</v>
      </c>
      <c r="BJ84" s="502" t="e">
        <f ca="1">+IF(AND(ISNUMBER(OFFSET('Hygiene Data'!$G$7,0,10*ROW('Hygiene Data'!G78))),'Data Summary'!DY84="Yes"),OFFSET('Hygiene Data'!$G$7,0,10*ROW('Hygiene Data'!G78)),NA())</f>
        <v>#N/A</v>
      </c>
      <c r="BK84" s="502" t="e">
        <f ca="1">+IF(AND(ISNUMBER(OFFSET('Hygiene Data'!$G$9,0,10*ROW('Hygiene Data'!G78))),'Data Summary'!DZ84="Yes"),OFFSET('Hygiene Data'!$G$9,0,10*ROW('Hygiene Data'!G78)),NA())</f>
        <v>#N/A</v>
      </c>
      <c r="BL84" s="502" t="e">
        <f ca="1">+IF(AND(ISNUMBER(OFFSET('Hygiene Data'!$H$5,0,10*ROW('Hygiene Data'!H78))),'Data Summary'!EA84="Yes"),OFFSET('Hygiene Data'!$H$5,0,10*ROW('Hygiene Data'!H78)),NA())</f>
        <v>#N/A</v>
      </c>
      <c r="BM84" s="502" t="e">
        <f ca="1">+IF(AND(ISNUMBER(OFFSET('Hygiene Data'!$H$7,0,10*ROW('Hygiene Data'!H78))),'Data Summary'!EB84="Yes"),OFFSET('Hygiene Data'!$H$7,0,10*ROW('Hygiene Data'!H78)),NA())</f>
        <v>#N/A</v>
      </c>
      <c r="BN84" s="502" t="e">
        <f ca="1">+IF(AND(ISNUMBER(OFFSET('Hygiene Data'!$H$9,0,10*ROW('Hygiene Data'!H78))),'Data Summary'!EC84="Yes"),OFFSET('Hygiene Data'!$H$9,0,10*ROW('Hygiene Data'!H78)),NA())</f>
        <v>#N/A</v>
      </c>
      <c r="BO84" s="502" t="e">
        <f ca="1">+IF(AND(ISNUMBER(OFFSET('Hygiene Data'!$I$5,0,10*ROW('Hygiene Data'!I78))),'Data Summary'!ED84="Yes"),OFFSET('Hygiene Data'!$I$5,0,10*ROW('Hygiene Data'!I78)),NA())</f>
        <v>#N/A</v>
      </c>
      <c r="BP84" s="502" t="e">
        <f ca="1">+IF(AND(ISNUMBER(OFFSET('Hygiene Data'!$I$7,0,10*ROW('Hygiene Data'!I78))),'Data Summary'!EE84="Yes"),OFFSET('Hygiene Data'!$I$7,0,10*ROW('Hygiene Data'!I78)),NA())</f>
        <v>#N/A</v>
      </c>
      <c r="BQ84" s="502" t="e">
        <f ca="1">+IF(AND(ISNUMBER(OFFSET('Hygiene Data'!$I$9,0,10*ROW('Hygiene Data'!I78))),'Data Summary'!EF84="Yes"),OFFSET('Hygiene Data'!$I$9,0,10*ROW('Hygiene Data'!I78)),NA())</f>
        <v>#N/A</v>
      </c>
    </row>
    <row r="85" spans="1:69" x14ac:dyDescent="0.25">
      <c r="A85" s="498" t="e">
        <f ca="1">+RIGHT('Data Summary'!A85,LEN('Data Summary'!A85)-9)</f>
        <v>#VALUE!</v>
      </c>
      <c r="B85" s="472" t="str">
        <f ca="1">+IF(ISTEXT('Data Summary'!B85),'Data Summary'!B85,"")</f>
        <v/>
      </c>
      <c r="C85" s="499" t="e">
        <f ca="1">+VALUE('Data Summary'!C85)</f>
        <v>#VALUE!</v>
      </c>
      <c r="D85" s="500" t="e">
        <f ca="1">+IF(AND(ISNUMBER(OFFSET('Water Data'!$D$4,0,10*ROW('Water Data'!D79))),'Data Summary'!BS85="Yes"),100-OFFSET('Water Data'!$D$4,0,10*ROW('Water Data'!D79)),NA())</f>
        <v>#N/A</v>
      </c>
      <c r="E85" s="500" t="e">
        <f ca="1">+IF(AND(ISNUMBER(OFFSET('Water Data'!$D$6,0,10*ROW('Water Data'!D79))),'Data Summary'!BT85="Yes"),OFFSET('Water Data'!$D$6,0,10*ROW('Water Data'!D79)),NA())</f>
        <v>#N/A</v>
      </c>
      <c r="F85" s="500" t="e">
        <f ca="1">+IF(AND(ISNUMBER(OFFSET('Water Data'!$D$9,0,10*ROW('Water Data'!D79))),'Data Summary'!BU85="Yes"),OFFSET('Water Data'!$D$9,0,10*ROW('Water Data'!D79)),NA())</f>
        <v>#N/A</v>
      </c>
      <c r="G85" s="500" t="e">
        <f ca="1">+IF(AND(ISNUMBER(OFFSET('Water Data'!$E$4,0,10*ROW('Water Data'!E79))),'Data Summary'!BV85="Yes"),100-OFFSET('Water Data'!$E$4,0,10*ROW('Water Data'!E79)),NA())</f>
        <v>#N/A</v>
      </c>
      <c r="H85" s="500" t="e">
        <f ca="1">+IF(AND(ISNUMBER(OFFSET('Water Data'!$E$6,0,10*ROW('Water Data'!E79))),'Data Summary'!BW85="Yes"),OFFSET('Water Data'!$E$6,0,10*ROW('Water Data'!E79)),NA())</f>
        <v>#N/A</v>
      </c>
      <c r="I85" s="500" t="e">
        <f ca="1">+IF(AND(ISNUMBER(OFFSET('Water Data'!$E$9,0,10*ROW('Water Data'!E79))),'Data Summary'!BX85="Yes"),OFFSET('Water Data'!$E$9,0,10*ROW('Water Data'!E79)),NA())</f>
        <v>#N/A</v>
      </c>
      <c r="J85" s="500" t="e">
        <f ca="1">+IF(AND(ISNUMBER(OFFSET('Water Data'!$F$4,0,10*ROW('Water Data'!F79))),'Data Summary'!BY85="Yes"),100-OFFSET('Water Data'!$F$4,0,10*ROW('Water Data'!F79)),NA())</f>
        <v>#N/A</v>
      </c>
      <c r="K85" s="500" t="e">
        <f ca="1">+IF(AND(ISNUMBER(OFFSET('Water Data'!$F$6,0,10*ROW('Water Data'!F79))),'Data Summary'!BZ85="Yes"),OFFSET('Water Data'!$F$6,0,10*ROW('Water Data'!F79)),NA())</f>
        <v>#N/A</v>
      </c>
      <c r="L85" s="500" t="e">
        <f ca="1">+IF(AND(ISNUMBER(OFFSET('Water Data'!$F$9,0,10*ROW('Water Data'!F79))),'Data Summary'!CA85="Yes"),OFFSET('Water Data'!$F$9,0,10*ROW('Water Data'!F79)),NA())</f>
        <v>#N/A</v>
      </c>
      <c r="M85" s="500" t="e">
        <f ca="1">+IF(AND(ISNUMBER(OFFSET('Water Data'!$G$4,0,10*ROW('Water Data'!G79))),'Data Summary'!CB85="Yes"),100-OFFSET('Water Data'!$G$4,0,10*ROW('Water Data'!G79)),NA())</f>
        <v>#N/A</v>
      </c>
      <c r="N85" s="500" t="e">
        <f ca="1">+IF(AND(ISNUMBER(OFFSET('Water Data'!$G$6,0,10*ROW('Water Data'!G79))),'Data Summary'!CC85="Yes"),OFFSET('Water Data'!$G$6,0,10*ROW('Water Data'!G79)),NA())</f>
        <v>#N/A</v>
      </c>
      <c r="O85" s="500" t="e">
        <f ca="1">+IF(AND(ISNUMBER(OFFSET('Water Data'!$G$9,0,10*ROW('Water Data'!G79))),'Data Summary'!CD85="Yes"),OFFSET('Water Data'!$G$9,0,10*ROW('Water Data'!G79)),NA())</f>
        <v>#N/A</v>
      </c>
      <c r="P85" s="500" t="e">
        <f ca="1">+IF(AND(ISNUMBER(OFFSET('Water Data'!$H$4,0,10*ROW('Water Data'!H79))),'Data Summary'!CE85="Yes"),100-OFFSET('Water Data'!$H$4,0,10*ROW('Water Data'!H79)),NA())</f>
        <v>#N/A</v>
      </c>
      <c r="Q85" s="500" t="e">
        <f ca="1">+IF(AND(ISNUMBER(OFFSET('Water Data'!$H$6,0,10*ROW('Water Data'!H79))),'Data Summary'!CF85="Yes"),OFFSET('Water Data'!$H$6,0,10*ROW('Water Data'!H79)),NA())</f>
        <v>#N/A</v>
      </c>
      <c r="R85" s="500" t="e">
        <f ca="1">+IF(AND(ISNUMBER(OFFSET('Water Data'!$H$9,0,10*ROW('Water Data'!H79))),'Data Summary'!CG85="Yes"),OFFSET('Water Data'!$H$9,0,10*ROW('Water Data'!H79)),NA())</f>
        <v>#N/A</v>
      </c>
      <c r="S85" s="500" t="e">
        <f ca="1">+IF(AND(ISNUMBER(OFFSET('Water Data'!$I$4,0,10*ROW('Water Data'!I79))),'Data Summary'!CH85="Yes"),100-OFFSET('Water Data'!$I$4,0,10*ROW('Water Data'!I79)),NA())</f>
        <v>#N/A</v>
      </c>
      <c r="T85" s="500" t="e">
        <f ca="1">+IF(AND(ISNUMBER(OFFSET('Water Data'!$I$6,0,10*ROW('Water Data'!I79))),'Data Summary'!CI85="Yes"),OFFSET('Water Data'!$I$6,0,10*ROW('Water Data'!I79)),NA())</f>
        <v>#N/A</v>
      </c>
      <c r="U85" s="500" t="e">
        <f ca="1">+IF(AND(ISNUMBER(OFFSET('Water Data'!$I$9,0,10*ROW('Water Data'!I79))),'Data Summary'!CJ85="Yes"),OFFSET('Water Data'!$I$9,0,10*ROW('Water Data'!I79)),NA())</f>
        <v>#N/A</v>
      </c>
      <c r="V85" s="501" t="e">
        <f ca="1">+IF(AND(ISNUMBER(OFFSET('Sanitation Data'!$D$4,0,10*ROW('Sanitation Data'!D79))),'Data Summary'!CK85="Yes"),100-OFFSET('Sanitation Data'!$D$4,0,10*ROW('Sanitation Data'!D79)),NA())</f>
        <v>#N/A</v>
      </c>
      <c r="W85" s="501" t="e">
        <f ca="1">+IF(AND(ISNUMBER(OFFSET('Sanitation Data'!$D$6,0,10*ROW('Sanitation Data'!D79))),'Data Summary'!CL85="Yes"),OFFSET('Sanitation Data'!$D$6,0,10*ROW('Sanitation Data'!D79)),NA())</f>
        <v>#N/A</v>
      </c>
      <c r="X85" s="501" t="e">
        <f ca="1">+IF(AND(ISNUMBER(OFFSET('Sanitation Data'!$D$10,0,10*ROW('Sanitation Data'!D79))),'Data Summary'!CM85="Yes"),OFFSET('Sanitation Data'!$D$10,0,10*ROW('Sanitation Data'!D79)),NA())</f>
        <v>#N/A</v>
      </c>
      <c r="Y85" s="501" t="e">
        <f ca="1">+IF(AND(ISNUMBER(OFFSET('Sanitation Data'!$D$11,0,10*ROW('Sanitation Data'!D79))),'Data Summary'!CN85="Yes"),OFFSET('Sanitation Data'!$D$11,0,10*ROW('Sanitation Data'!D79)),NA())</f>
        <v>#N/A</v>
      </c>
      <c r="Z85" s="501" t="e">
        <f ca="1">+IF(AND(ISNUMBER(OFFSET('Sanitation Data'!$D$12,0,10*ROW('Sanitation Data'!D79))),'Data Summary'!CO85="Yes"),OFFSET('Sanitation Data'!$D$12,0,10*ROW('Sanitation Data'!D79)),NA())</f>
        <v>#N/A</v>
      </c>
      <c r="AA85" s="501" t="e">
        <f ca="1">+IF(AND(ISNUMBER(OFFSET('Sanitation Data'!$E$4,0,10*ROW('Sanitation Data'!E79))),'Data Summary'!CP85="Yes"),100-OFFSET('Sanitation Data'!$E$4,0,10*ROW('Sanitation Data'!E79)),NA())</f>
        <v>#N/A</v>
      </c>
      <c r="AB85" s="501" t="e">
        <f ca="1">+IF(AND(ISNUMBER(OFFSET('Sanitation Data'!$E$6,0,10*ROW('Sanitation Data'!E79))),'Data Summary'!CQ85="Yes"),OFFSET('Sanitation Data'!$E$6,0,10*ROW('Sanitation Data'!E79)),NA())</f>
        <v>#N/A</v>
      </c>
      <c r="AC85" s="501" t="e">
        <f ca="1">+IF(AND(ISNUMBER(OFFSET('Sanitation Data'!$E$10,0,10*ROW('Sanitation Data'!E79))),'Data Summary'!CR85="Yes"),OFFSET('Sanitation Data'!$E$10,0,10*ROW('Sanitation Data'!E79)),NA())</f>
        <v>#N/A</v>
      </c>
      <c r="AD85" s="501" t="e">
        <f ca="1">+IF(AND(ISNUMBER(OFFSET('Sanitation Data'!$E$11,0,10*ROW('Sanitation Data'!E79))),'Data Summary'!CS85="Yes"),OFFSET('Sanitation Data'!$E$11,0,10*ROW('Sanitation Data'!E79)),NA())</f>
        <v>#N/A</v>
      </c>
      <c r="AE85" s="501" t="e">
        <f ca="1">+IF(AND(ISNUMBER(OFFSET('Sanitation Data'!$E$12,0,10*ROW('Sanitation Data'!E79))),'Data Summary'!CT85="Yes"),OFFSET('Sanitation Data'!$E$12,0,10*ROW('Sanitation Data'!E79)),NA())</f>
        <v>#N/A</v>
      </c>
      <c r="AF85" s="501" t="e">
        <f ca="1">+IF(AND(ISNUMBER(OFFSET('Sanitation Data'!$F$4,0,10*ROW('Sanitation Data'!F79))),'Data Summary'!CU85="Yes"),100-OFFSET('Sanitation Data'!$F$4,0,10*ROW('Sanitation Data'!F79)),NA())</f>
        <v>#N/A</v>
      </c>
      <c r="AG85" s="501" t="e">
        <f ca="1">+IF(AND(ISNUMBER(OFFSET('Sanitation Data'!$F$6,0,10*ROW('Sanitation Data'!F79))),'Data Summary'!CV85="Yes"),OFFSET('Sanitation Data'!$F$6,0,10*ROW('Sanitation Data'!F79)),NA())</f>
        <v>#N/A</v>
      </c>
      <c r="AH85" s="501" t="e">
        <f ca="1">+IF(AND(ISNUMBER(OFFSET('Sanitation Data'!$F$10,0,10*ROW('Sanitation Data'!F79))),'Data Summary'!CW85="Yes"),OFFSET('Sanitation Data'!$F$10,0,10*ROW('Sanitation Data'!F79)),NA())</f>
        <v>#N/A</v>
      </c>
      <c r="AI85" s="501" t="e">
        <f ca="1">+IF(AND(ISNUMBER(OFFSET('Sanitation Data'!$F$11,0,10*ROW('Sanitation Data'!F79))),'Data Summary'!CX85="Yes"),OFFSET('Sanitation Data'!$F$11,0,10*ROW('Sanitation Data'!F79)),NA())</f>
        <v>#N/A</v>
      </c>
      <c r="AJ85" s="501" t="e">
        <f ca="1">+IF(AND(ISNUMBER(OFFSET('Sanitation Data'!$F$12,0,10*ROW('Sanitation Data'!F79))),'Data Summary'!CY85="Yes"),OFFSET('Sanitation Data'!$F$12,0,10*ROW('Sanitation Data'!F79)),NA())</f>
        <v>#N/A</v>
      </c>
      <c r="AK85" s="501" t="e">
        <f ca="1">+IF(AND(ISNUMBER(OFFSET('Sanitation Data'!$G$4,0,10*ROW('Sanitation Data'!G79))),'Data Summary'!CZ85="Yes"),100-OFFSET('Sanitation Data'!$G$4,0,10*ROW('Sanitation Data'!G79)),NA())</f>
        <v>#N/A</v>
      </c>
      <c r="AL85" s="501" t="e">
        <f ca="1">+IF(AND(ISNUMBER(OFFSET('Sanitation Data'!$G$6,0,10*ROW('Sanitation Data'!G79))),'Data Summary'!DA85="Yes"),OFFSET('Sanitation Data'!$G$6,0,10*ROW('Sanitation Data'!G79)),NA())</f>
        <v>#N/A</v>
      </c>
      <c r="AM85" s="501" t="e">
        <f ca="1">+IF(AND(ISNUMBER(OFFSET('Sanitation Data'!$G$10,0,10*ROW('Sanitation Data'!G79))),'Data Summary'!DB85="Yes"),OFFSET('Sanitation Data'!$G$10,0,10*ROW('Sanitation Data'!G79)),NA())</f>
        <v>#N/A</v>
      </c>
      <c r="AN85" s="501" t="e">
        <f ca="1">+IF(AND(ISNUMBER(OFFSET('Sanitation Data'!$G$11,0,10*ROW('Sanitation Data'!G79))),'Data Summary'!DC85="Yes"),OFFSET('Sanitation Data'!$G$11,0,10*ROW('Sanitation Data'!G79)),NA())</f>
        <v>#N/A</v>
      </c>
      <c r="AO85" s="501" t="e">
        <f ca="1">+IF(AND(ISNUMBER(OFFSET('Sanitation Data'!$G$12,0,10*ROW('Sanitation Data'!G79))),'Data Summary'!DD85="Yes"),OFFSET('Sanitation Data'!$G$12,0,10*ROW('Sanitation Data'!G79)),NA())</f>
        <v>#N/A</v>
      </c>
      <c r="AP85" s="501" t="e">
        <f ca="1">+IF(AND(ISNUMBER(OFFSET('Sanitation Data'!$H$4,0,10*ROW('Sanitation Data'!H79))),'Data Summary'!DE85="Yes"),100-OFFSET('Sanitation Data'!$H$4,0,10*ROW('Sanitation Data'!H79)),NA())</f>
        <v>#N/A</v>
      </c>
      <c r="AQ85" s="501" t="e">
        <f ca="1">+IF(AND(ISNUMBER(OFFSET('Sanitation Data'!$H$6,0,10*ROW('Sanitation Data'!H79))),'Data Summary'!DF85="Yes"),OFFSET('Sanitation Data'!$H$6,0,10*ROW('Sanitation Data'!H79)),NA())</f>
        <v>#N/A</v>
      </c>
      <c r="AR85" s="501" t="e">
        <f ca="1">+IF(AND(ISNUMBER(OFFSET('Sanitation Data'!$H$10,0,10*ROW('Sanitation Data'!H79))),'Data Summary'!DG85="Yes"),OFFSET('Sanitation Data'!$H$10,0,10*ROW('Sanitation Data'!H79)),NA())</f>
        <v>#N/A</v>
      </c>
      <c r="AS85" s="501" t="e">
        <f ca="1">+IF(AND(ISNUMBER(OFFSET('Sanitation Data'!$H$11,0,10*ROW('Sanitation Data'!H79))),'Data Summary'!DH85="Yes"),OFFSET('Sanitation Data'!$H$11,0,10*ROW('Sanitation Data'!H79)),NA())</f>
        <v>#N/A</v>
      </c>
      <c r="AT85" s="501" t="e">
        <f ca="1">+IF(AND(ISNUMBER(OFFSET('Sanitation Data'!$H$12,0,10*ROW('Sanitation Data'!H79))),'Data Summary'!DI85="Yes"),OFFSET('Sanitation Data'!$H$12,0,10*ROW('Sanitation Data'!H79)),NA())</f>
        <v>#N/A</v>
      </c>
      <c r="AU85" s="501" t="e">
        <f ca="1">+IF(AND(ISNUMBER(OFFSET('Sanitation Data'!$I$4,0,10*ROW('Sanitation Data'!I79))),'Data Summary'!DJ85="Yes"),100-OFFSET('Sanitation Data'!$I$4,0,10*ROW('Sanitation Data'!I79)),NA())</f>
        <v>#N/A</v>
      </c>
      <c r="AV85" s="501" t="e">
        <f ca="1">+IF(AND(ISNUMBER(OFFSET('Sanitation Data'!$I$6,0,10*ROW('Sanitation Data'!I79))),'Data Summary'!DK85="Yes"),OFFSET('Sanitation Data'!$I$6,0,10*ROW('Sanitation Data'!I79)),NA())</f>
        <v>#N/A</v>
      </c>
      <c r="AW85" s="501" t="e">
        <f ca="1">+IF(AND(ISNUMBER(OFFSET('Sanitation Data'!$I$10,0,10*ROW('Sanitation Data'!I79))),'Data Summary'!DL85="Yes"),OFFSET('Sanitation Data'!$I$10,0,10*ROW('Sanitation Data'!I79)),NA())</f>
        <v>#N/A</v>
      </c>
      <c r="AX85" s="501" t="e">
        <f ca="1">+IF(AND(ISNUMBER(OFFSET('Sanitation Data'!$I$11,0,10*ROW('Sanitation Data'!I79))),'Data Summary'!DM85="Yes"),OFFSET('Sanitation Data'!$I$11,0,10*ROW('Sanitation Data'!I79)),NA())</f>
        <v>#N/A</v>
      </c>
      <c r="AY85" s="501" t="e">
        <f ca="1">+IF(AND(ISNUMBER(OFFSET('Sanitation Data'!$I$12,0,10*ROW('Sanitation Data'!I79))),'Data Summary'!DN85="Yes"),OFFSET('Sanitation Data'!$I$12,0,10*ROW('Sanitation Data'!I79)),NA())</f>
        <v>#N/A</v>
      </c>
      <c r="AZ85" s="502" t="e">
        <f ca="1">+IF(AND(ISNUMBER(OFFSET('Hygiene Data'!$D$5,0,10*ROW('Hygiene Data'!D79))),'Data Summary'!DO85="Yes"),OFFSET('Hygiene Data'!$D$5,0,10*ROW('Hygiene Data'!D79)),NA())</f>
        <v>#N/A</v>
      </c>
      <c r="BA85" s="502" t="e">
        <f ca="1">+IF(AND(ISNUMBER(OFFSET('Hygiene Data'!$D$7,0,10*ROW('Hygiene Data'!D79))),'Data Summary'!DP85="Yes"),OFFSET('Hygiene Data'!$D$7,0,10*ROW('Hygiene Data'!D79)),NA())</f>
        <v>#N/A</v>
      </c>
      <c r="BB85" s="502" t="e">
        <f ca="1">+IF(AND(ISNUMBER(OFFSET('Hygiene Data'!$D$9,0,10*ROW('Hygiene Data'!D79))),'Data Summary'!DQ85="Yes"),OFFSET('Hygiene Data'!$D$9,0,10*ROW('Hygiene Data'!D79)),NA())</f>
        <v>#N/A</v>
      </c>
      <c r="BC85" s="502" t="e">
        <f ca="1">+IF(AND(ISNUMBER(OFFSET('Hygiene Data'!$E$5,0,10*ROW('Hygiene Data'!E79))),'Data Summary'!DR85="Yes"),OFFSET('Hygiene Data'!$E$5,0,10*ROW('Hygiene Data'!E79)),NA())</f>
        <v>#N/A</v>
      </c>
      <c r="BD85" s="502" t="e">
        <f ca="1">+IF(AND(ISNUMBER(OFFSET('Hygiene Data'!$E$7,0,10*ROW('Hygiene Data'!E79))),'Data Summary'!DS85="Yes"),OFFSET('Hygiene Data'!$E$7,0,10*ROW('Hygiene Data'!E79)),NA())</f>
        <v>#N/A</v>
      </c>
      <c r="BE85" s="502" t="e">
        <f ca="1">+IF(AND(ISNUMBER(OFFSET('Hygiene Data'!$E$9,0,10*ROW('Hygiene Data'!E79))),'Data Summary'!DT85="Yes"),OFFSET('Hygiene Data'!$E$9,0,10*ROW('Hygiene Data'!E79)),NA())</f>
        <v>#N/A</v>
      </c>
      <c r="BF85" s="502" t="e">
        <f ca="1">+IF(AND(ISNUMBER(OFFSET('Hygiene Data'!$F$5,0,10*ROW('Hygiene Data'!F79))),'Data Summary'!DU85="Yes"),OFFSET('Hygiene Data'!$F$5,0,10*ROW('Hygiene Data'!F79)),NA())</f>
        <v>#N/A</v>
      </c>
      <c r="BG85" s="502" t="e">
        <f ca="1">+IF(AND(ISNUMBER(OFFSET('Hygiene Data'!$F$7,0,10*ROW('Hygiene Data'!F79))),'Data Summary'!DV85="Yes"),OFFSET('Hygiene Data'!$F$7,0,10*ROW('Hygiene Data'!F79)),NA())</f>
        <v>#N/A</v>
      </c>
      <c r="BH85" s="502" t="e">
        <f ca="1">+IF(AND(ISNUMBER(OFFSET('Hygiene Data'!$F$9,0,10*ROW('Hygiene Data'!F79))),'Data Summary'!DW85="Yes"),OFFSET('Hygiene Data'!$F$9,0,10*ROW('Hygiene Data'!F79)),NA())</f>
        <v>#N/A</v>
      </c>
      <c r="BI85" s="502" t="e">
        <f ca="1">+IF(AND(ISNUMBER(OFFSET('Hygiene Data'!$G$5,0,10*ROW('Hygiene Data'!G79))),'Data Summary'!DX85="Yes"),OFFSET('Hygiene Data'!$G$5,0,10*ROW('Hygiene Data'!G79)),NA())</f>
        <v>#N/A</v>
      </c>
      <c r="BJ85" s="502" t="e">
        <f ca="1">+IF(AND(ISNUMBER(OFFSET('Hygiene Data'!$G$7,0,10*ROW('Hygiene Data'!G79))),'Data Summary'!DY85="Yes"),OFFSET('Hygiene Data'!$G$7,0,10*ROW('Hygiene Data'!G79)),NA())</f>
        <v>#N/A</v>
      </c>
      <c r="BK85" s="502" t="e">
        <f ca="1">+IF(AND(ISNUMBER(OFFSET('Hygiene Data'!$G$9,0,10*ROW('Hygiene Data'!G79))),'Data Summary'!DZ85="Yes"),OFFSET('Hygiene Data'!$G$9,0,10*ROW('Hygiene Data'!G79)),NA())</f>
        <v>#N/A</v>
      </c>
      <c r="BL85" s="502" t="e">
        <f ca="1">+IF(AND(ISNUMBER(OFFSET('Hygiene Data'!$H$5,0,10*ROW('Hygiene Data'!H79))),'Data Summary'!EA85="Yes"),OFFSET('Hygiene Data'!$H$5,0,10*ROW('Hygiene Data'!H79)),NA())</f>
        <v>#N/A</v>
      </c>
      <c r="BM85" s="502" t="e">
        <f ca="1">+IF(AND(ISNUMBER(OFFSET('Hygiene Data'!$H$7,0,10*ROW('Hygiene Data'!H79))),'Data Summary'!EB85="Yes"),OFFSET('Hygiene Data'!$H$7,0,10*ROW('Hygiene Data'!H79)),NA())</f>
        <v>#N/A</v>
      </c>
      <c r="BN85" s="502" t="e">
        <f ca="1">+IF(AND(ISNUMBER(OFFSET('Hygiene Data'!$H$9,0,10*ROW('Hygiene Data'!H79))),'Data Summary'!EC85="Yes"),OFFSET('Hygiene Data'!$H$9,0,10*ROW('Hygiene Data'!H79)),NA())</f>
        <v>#N/A</v>
      </c>
      <c r="BO85" s="502" t="e">
        <f ca="1">+IF(AND(ISNUMBER(OFFSET('Hygiene Data'!$I$5,0,10*ROW('Hygiene Data'!I79))),'Data Summary'!ED85="Yes"),OFFSET('Hygiene Data'!$I$5,0,10*ROW('Hygiene Data'!I79)),NA())</f>
        <v>#N/A</v>
      </c>
      <c r="BP85" s="502" t="e">
        <f ca="1">+IF(AND(ISNUMBER(OFFSET('Hygiene Data'!$I$7,0,10*ROW('Hygiene Data'!I79))),'Data Summary'!EE85="Yes"),OFFSET('Hygiene Data'!$I$7,0,10*ROW('Hygiene Data'!I79)),NA())</f>
        <v>#N/A</v>
      </c>
      <c r="BQ85" s="502" t="e">
        <f ca="1">+IF(AND(ISNUMBER(OFFSET('Hygiene Data'!$I$9,0,10*ROW('Hygiene Data'!I79))),'Data Summary'!EF85="Yes"),OFFSET('Hygiene Data'!$I$9,0,10*ROW('Hygiene Data'!I79)),NA())</f>
        <v>#N/A</v>
      </c>
    </row>
    <row r="86" spans="1:69" x14ac:dyDescent="0.25">
      <c r="A86" s="498" t="e">
        <f ca="1">+RIGHT('Data Summary'!A86,LEN('Data Summary'!A86)-9)</f>
        <v>#VALUE!</v>
      </c>
      <c r="B86" s="472" t="str">
        <f ca="1">+IF(ISTEXT('Data Summary'!B86),'Data Summary'!B86,"")</f>
        <v/>
      </c>
      <c r="C86" s="499" t="e">
        <f ca="1">+VALUE('Data Summary'!C86)</f>
        <v>#VALUE!</v>
      </c>
      <c r="D86" s="500" t="e">
        <f ca="1">+IF(AND(ISNUMBER(OFFSET('Water Data'!$D$4,0,10*ROW('Water Data'!D80))),'Data Summary'!BS86="Yes"),100-OFFSET('Water Data'!$D$4,0,10*ROW('Water Data'!D80)),NA())</f>
        <v>#N/A</v>
      </c>
      <c r="E86" s="500" t="e">
        <f ca="1">+IF(AND(ISNUMBER(OFFSET('Water Data'!$D$6,0,10*ROW('Water Data'!D80))),'Data Summary'!BT86="Yes"),OFFSET('Water Data'!$D$6,0,10*ROW('Water Data'!D80)),NA())</f>
        <v>#N/A</v>
      </c>
      <c r="F86" s="500" t="e">
        <f ca="1">+IF(AND(ISNUMBER(OFFSET('Water Data'!$D$9,0,10*ROW('Water Data'!D80))),'Data Summary'!BU86="Yes"),OFFSET('Water Data'!$D$9,0,10*ROW('Water Data'!D80)),NA())</f>
        <v>#N/A</v>
      </c>
      <c r="G86" s="500" t="e">
        <f ca="1">+IF(AND(ISNUMBER(OFFSET('Water Data'!$E$4,0,10*ROW('Water Data'!E80))),'Data Summary'!BV86="Yes"),100-OFFSET('Water Data'!$E$4,0,10*ROW('Water Data'!E80)),NA())</f>
        <v>#N/A</v>
      </c>
      <c r="H86" s="500" t="e">
        <f ca="1">+IF(AND(ISNUMBER(OFFSET('Water Data'!$E$6,0,10*ROW('Water Data'!E80))),'Data Summary'!BW86="Yes"),OFFSET('Water Data'!$E$6,0,10*ROW('Water Data'!E80)),NA())</f>
        <v>#N/A</v>
      </c>
      <c r="I86" s="500" t="e">
        <f ca="1">+IF(AND(ISNUMBER(OFFSET('Water Data'!$E$9,0,10*ROW('Water Data'!E80))),'Data Summary'!BX86="Yes"),OFFSET('Water Data'!$E$9,0,10*ROW('Water Data'!E80)),NA())</f>
        <v>#N/A</v>
      </c>
      <c r="J86" s="500" t="e">
        <f ca="1">+IF(AND(ISNUMBER(OFFSET('Water Data'!$F$4,0,10*ROW('Water Data'!F80))),'Data Summary'!BY86="Yes"),100-OFFSET('Water Data'!$F$4,0,10*ROW('Water Data'!F80)),NA())</f>
        <v>#N/A</v>
      </c>
      <c r="K86" s="500" t="e">
        <f ca="1">+IF(AND(ISNUMBER(OFFSET('Water Data'!$F$6,0,10*ROW('Water Data'!F80))),'Data Summary'!BZ86="Yes"),OFFSET('Water Data'!$F$6,0,10*ROW('Water Data'!F80)),NA())</f>
        <v>#N/A</v>
      </c>
      <c r="L86" s="500" t="e">
        <f ca="1">+IF(AND(ISNUMBER(OFFSET('Water Data'!$F$9,0,10*ROW('Water Data'!F80))),'Data Summary'!CA86="Yes"),OFFSET('Water Data'!$F$9,0,10*ROW('Water Data'!F80)),NA())</f>
        <v>#N/A</v>
      </c>
      <c r="M86" s="500" t="e">
        <f ca="1">+IF(AND(ISNUMBER(OFFSET('Water Data'!$G$4,0,10*ROW('Water Data'!G80))),'Data Summary'!CB86="Yes"),100-OFFSET('Water Data'!$G$4,0,10*ROW('Water Data'!G80)),NA())</f>
        <v>#N/A</v>
      </c>
      <c r="N86" s="500" t="e">
        <f ca="1">+IF(AND(ISNUMBER(OFFSET('Water Data'!$G$6,0,10*ROW('Water Data'!G80))),'Data Summary'!CC86="Yes"),OFFSET('Water Data'!$G$6,0,10*ROW('Water Data'!G80)),NA())</f>
        <v>#N/A</v>
      </c>
      <c r="O86" s="500" t="e">
        <f ca="1">+IF(AND(ISNUMBER(OFFSET('Water Data'!$G$9,0,10*ROW('Water Data'!G80))),'Data Summary'!CD86="Yes"),OFFSET('Water Data'!$G$9,0,10*ROW('Water Data'!G80)),NA())</f>
        <v>#N/A</v>
      </c>
      <c r="P86" s="500" t="e">
        <f ca="1">+IF(AND(ISNUMBER(OFFSET('Water Data'!$H$4,0,10*ROW('Water Data'!H80))),'Data Summary'!CE86="Yes"),100-OFFSET('Water Data'!$H$4,0,10*ROW('Water Data'!H80)),NA())</f>
        <v>#N/A</v>
      </c>
      <c r="Q86" s="500" t="e">
        <f ca="1">+IF(AND(ISNUMBER(OFFSET('Water Data'!$H$6,0,10*ROW('Water Data'!H80))),'Data Summary'!CF86="Yes"),OFFSET('Water Data'!$H$6,0,10*ROW('Water Data'!H80)),NA())</f>
        <v>#N/A</v>
      </c>
      <c r="R86" s="500" t="e">
        <f ca="1">+IF(AND(ISNUMBER(OFFSET('Water Data'!$H$9,0,10*ROW('Water Data'!H80))),'Data Summary'!CG86="Yes"),OFFSET('Water Data'!$H$9,0,10*ROW('Water Data'!H80)),NA())</f>
        <v>#N/A</v>
      </c>
      <c r="S86" s="500" t="e">
        <f ca="1">+IF(AND(ISNUMBER(OFFSET('Water Data'!$I$4,0,10*ROW('Water Data'!I80))),'Data Summary'!CH86="Yes"),100-OFFSET('Water Data'!$I$4,0,10*ROW('Water Data'!I80)),NA())</f>
        <v>#N/A</v>
      </c>
      <c r="T86" s="500" t="e">
        <f ca="1">+IF(AND(ISNUMBER(OFFSET('Water Data'!$I$6,0,10*ROW('Water Data'!I80))),'Data Summary'!CI86="Yes"),OFFSET('Water Data'!$I$6,0,10*ROW('Water Data'!I80)),NA())</f>
        <v>#N/A</v>
      </c>
      <c r="U86" s="500" t="e">
        <f ca="1">+IF(AND(ISNUMBER(OFFSET('Water Data'!$I$9,0,10*ROW('Water Data'!I80))),'Data Summary'!CJ86="Yes"),OFFSET('Water Data'!$I$9,0,10*ROW('Water Data'!I80)),NA())</f>
        <v>#N/A</v>
      </c>
      <c r="V86" s="501" t="e">
        <f ca="1">+IF(AND(ISNUMBER(OFFSET('Sanitation Data'!$D$4,0,10*ROW('Sanitation Data'!D80))),'Data Summary'!CK86="Yes"),100-OFFSET('Sanitation Data'!$D$4,0,10*ROW('Sanitation Data'!D80)),NA())</f>
        <v>#N/A</v>
      </c>
      <c r="W86" s="501" t="e">
        <f ca="1">+IF(AND(ISNUMBER(OFFSET('Sanitation Data'!$D$6,0,10*ROW('Sanitation Data'!D80))),'Data Summary'!CL86="Yes"),OFFSET('Sanitation Data'!$D$6,0,10*ROW('Sanitation Data'!D80)),NA())</f>
        <v>#N/A</v>
      </c>
      <c r="X86" s="501" t="e">
        <f ca="1">+IF(AND(ISNUMBER(OFFSET('Sanitation Data'!$D$10,0,10*ROW('Sanitation Data'!D80))),'Data Summary'!CM86="Yes"),OFFSET('Sanitation Data'!$D$10,0,10*ROW('Sanitation Data'!D80)),NA())</f>
        <v>#N/A</v>
      </c>
      <c r="Y86" s="501" t="e">
        <f ca="1">+IF(AND(ISNUMBER(OFFSET('Sanitation Data'!$D$11,0,10*ROW('Sanitation Data'!D80))),'Data Summary'!CN86="Yes"),OFFSET('Sanitation Data'!$D$11,0,10*ROW('Sanitation Data'!D80)),NA())</f>
        <v>#N/A</v>
      </c>
      <c r="Z86" s="501" t="e">
        <f ca="1">+IF(AND(ISNUMBER(OFFSET('Sanitation Data'!$D$12,0,10*ROW('Sanitation Data'!D80))),'Data Summary'!CO86="Yes"),OFFSET('Sanitation Data'!$D$12,0,10*ROW('Sanitation Data'!D80)),NA())</f>
        <v>#N/A</v>
      </c>
      <c r="AA86" s="501" t="e">
        <f ca="1">+IF(AND(ISNUMBER(OFFSET('Sanitation Data'!$E$4,0,10*ROW('Sanitation Data'!E80))),'Data Summary'!CP86="Yes"),100-OFFSET('Sanitation Data'!$E$4,0,10*ROW('Sanitation Data'!E80)),NA())</f>
        <v>#N/A</v>
      </c>
      <c r="AB86" s="501" t="e">
        <f ca="1">+IF(AND(ISNUMBER(OFFSET('Sanitation Data'!$E$6,0,10*ROW('Sanitation Data'!E80))),'Data Summary'!CQ86="Yes"),OFFSET('Sanitation Data'!$E$6,0,10*ROW('Sanitation Data'!E80)),NA())</f>
        <v>#N/A</v>
      </c>
      <c r="AC86" s="501" t="e">
        <f ca="1">+IF(AND(ISNUMBER(OFFSET('Sanitation Data'!$E$10,0,10*ROW('Sanitation Data'!E80))),'Data Summary'!CR86="Yes"),OFFSET('Sanitation Data'!$E$10,0,10*ROW('Sanitation Data'!E80)),NA())</f>
        <v>#N/A</v>
      </c>
      <c r="AD86" s="501" t="e">
        <f ca="1">+IF(AND(ISNUMBER(OFFSET('Sanitation Data'!$E$11,0,10*ROW('Sanitation Data'!E80))),'Data Summary'!CS86="Yes"),OFFSET('Sanitation Data'!$E$11,0,10*ROW('Sanitation Data'!E80)),NA())</f>
        <v>#N/A</v>
      </c>
      <c r="AE86" s="501" t="e">
        <f ca="1">+IF(AND(ISNUMBER(OFFSET('Sanitation Data'!$E$12,0,10*ROW('Sanitation Data'!E80))),'Data Summary'!CT86="Yes"),OFFSET('Sanitation Data'!$E$12,0,10*ROW('Sanitation Data'!E80)),NA())</f>
        <v>#N/A</v>
      </c>
      <c r="AF86" s="501" t="e">
        <f ca="1">+IF(AND(ISNUMBER(OFFSET('Sanitation Data'!$F$4,0,10*ROW('Sanitation Data'!F80))),'Data Summary'!CU86="Yes"),100-OFFSET('Sanitation Data'!$F$4,0,10*ROW('Sanitation Data'!F80)),NA())</f>
        <v>#N/A</v>
      </c>
      <c r="AG86" s="501" t="e">
        <f ca="1">+IF(AND(ISNUMBER(OFFSET('Sanitation Data'!$F$6,0,10*ROW('Sanitation Data'!F80))),'Data Summary'!CV86="Yes"),OFFSET('Sanitation Data'!$F$6,0,10*ROW('Sanitation Data'!F80)),NA())</f>
        <v>#N/A</v>
      </c>
      <c r="AH86" s="501" t="e">
        <f ca="1">+IF(AND(ISNUMBER(OFFSET('Sanitation Data'!$F$10,0,10*ROW('Sanitation Data'!F80))),'Data Summary'!CW86="Yes"),OFFSET('Sanitation Data'!$F$10,0,10*ROW('Sanitation Data'!F80)),NA())</f>
        <v>#N/A</v>
      </c>
      <c r="AI86" s="501" t="e">
        <f ca="1">+IF(AND(ISNUMBER(OFFSET('Sanitation Data'!$F$11,0,10*ROW('Sanitation Data'!F80))),'Data Summary'!CX86="Yes"),OFFSET('Sanitation Data'!$F$11,0,10*ROW('Sanitation Data'!F80)),NA())</f>
        <v>#N/A</v>
      </c>
      <c r="AJ86" s="501" t="e">
        <f ca="1">+IF(AND(ISNUMBER(OFFSET('Sanitation Data'!$F$12,0,10*ROW('Sanitation Data'!F80))),'Data Summary'!CY86="Yes"),OFFSET('Sanitation Data'!$F$12,0,10*ROW('Sanitation Data'!F80)),NA())</f>
        <v>#N/A</v>
      </c>
      <c r="AK86" s="501" t="e">
        <f ca="1">+IF(AND(ISNUMBER(OFFSET('Sanitation Data'!$G$4,0,10*ROW('Sanitation Data'!G80))),'Data Summary'!CZ86="Yes"),100-OFFSET('Sanitation Data'!$G$4,0,10*ROW('Sanitation Data'!G80)),NA())</f>
        <v>#N/A</v>
      </c>
      <c r="AL86" s="501" t="e">
        <f ca="1">+IF(AND(ISNUMBER(OFFSET('Sanitation Data'!$G$6,0,10*ROW('Sanitation Data'!G80))),'Data Summary'!DA86="Yes"),OFFSET('Sanitation Data'!$G$6,0,10*ROW('Sanitation Data'!G80)),NA())</f>
        <v>#N/A</v>
      </c>
      <c r="AM86" s="501" t="e">
        <f ca="1">+IF(AND(ISNUMBER(OFFSET('Sanitation Data'!$G$10,0,10*ROW('Sanitation Data'!G80))),'Data Summary'!DB86="Yes"),OFFSET('Sanitation Data'!$G$10,0,10*ROW('Sanitation Data'!G80)),NA())</f>
        <v>#N/A</v>
      </c>
      <c r="AN86" s="501" t="e">
        <f ca="1">+IF(AND(ISNUMBER(OFFSET('Sanitation Data'!$G$11,0,10*ROW('Sanitation Data'!G80))),'Data Summary'!DC86="Yes"),OFFSET('Sanitation Data'!$G$11,0,10*ROW('Sanitation Data'!G80)),NA())</f>
        <v>#N/A</v>
      </c>
      <c r="AO86" s="501" t="e">
        <f ca="1">+IF(AND(ISNUMBER(OFFSET('Sanitation Data'!$G$12,0,10*ROW('Sanitation Data'!G80))),'Data Summary'!DD86="Yes"),OFFSET('Sanitation Data'!$G$12,0,10*ROW('Sanitation Data'!G80)),NA())</f>
        <v>#N/A</v>
      </c>
      <c r="AP86" s="501" t="e">
        <f ca="1">+IF(AND(ISNUMBER(OFFSET('Sanitation Data'!$H$4,0,10*ROW('Sanitation Data'!H80))),'Data Summary'!DE86="Yes"),100-OFFSET('Sanitation Data'!$H$4,0,10*ROW('Sanitation Data'!H80)),NA())</f>
        <v>#N/A</v>
      </c>
      <c r="AQ86" s="501" t="e">
        <f ca="1">+IF(AND(ISNUMBER(OFFSET('Sanitation Data'!$H$6,0,10*ROW('Sanitation Data'!H80))),'Data Summary'!DF86="Yes"),OFFSET('Sanitation Data'!$H$6,0,10*ROW('Sanitation Data'!H80)),NA())</f>
        <v>#N/A</v>
      </c>
      <c r="AR86" s="501" t="e">
        <f ca="1">+IF(AND(ISNUMBER(OFFSET('Sanitation Data'!$H$10,0,10*ROW('Sanitation Data'!H80))),'Data Summary'!DG86="Yes"),OFFSET('Sanitation Data'!$H$10,0,10*ROW('Sanitation Data'!H80)),NA())</f>
        <v>#N/A</v>
      </c>
      <c r="AS86" s="501" t="e">
        <f ca="1">+IF(AND(ISNUMBER(OFFSET('Sanitation Data'!$H$11,0,10*ROW('Sanitation Data'!H80))),'Data Summary'!DH86="Yes"),OFFSET('Sanitation Data'!$H$11,0,10*ROW('Sanitation Data'!H80)),NA())</f>
        <v>#N/A</v>
      </c>
      <c r="AT86" s="501" t="e">
        <f ca="1">+IF(AND(ISNUMBER(OFFSET('Sanitation Data'!$H$12,0,10*ROW('Sanitation Data'!H80))),'Data Summary'!DI86="Yes"),OFFSET('Sanitation Data'!$H$12,0,10*ROW('Sanitation Data'!H80)),NA())</f>
        <v>#N/A</v>
      </c>
      <c r="AU86" s="501" t="e">
        <f ca="1">+IF(AND(ISNUMBER(OFFSET('Sanitation Data'!$I$4,0,10*ROW('Sanitation Data'!I80))),'Data Summary'!DJ86="Yes"),100-OFFSET('Sanitation Data'!$I$4,0,10*ROW('Sanitation Data'!I80)),NA())</f>
        <v>#N/A</v>
      </c>
      <c r="AV86" s="501" t="e">
        <f ca="1">+IF(AND(ISNUMBER(OFFSET('Sanitation Data'!$I$6,0,10*ROW('Sanitation Data'!I80))),'Data Summary'!DK86="Yes"),OFFSET('Sanitation Data'!$I$6,0,10*ROW('Sanitation Data'!I80)),NA())</f>
        <v>#N/A</v>
      </c>
      <c r="AW86" s="501" t="e">
        <f ca="1">+IF(AND(ISNUMBER(OFFSET('Sanitation Data'!$I$10,0,10*ROW('Sanitation Data'!I80))),'Data Summary'!DL86="Yes"),OFFSET('Sanitation Data'!$I$10,0,10*ROW('Sanitation Data'!I80)),NA())</f>
        <v>#N/A</v>
      </c>
      <c r="AX86" s="501" t="e">
        <f ca="1">+IF(AND(ISNUMBER(OFFSET('Sanitation Data'!$I$11,0,10*ROW('Sanitation Data'!I80))),'Data Summary'!DM86="Yes"),OFFSET('Sanitation Data'!$I$11,0,10*ROW('Sanitation Data'!I80)),NA())</f>
        <v>#N/A</v>
      </c>
      <c r="AY86" s="501" t="e">
        <f ca="1">+IF(AND(ISNUMBER(OFFSET('Sanitation Data'!$I$12,0,10*ROW('Sanitation Data'!I80))),'Data Summary'!DN86="Yes"),OFFSET('Sanitation Data'!$I$12,0,10*ROW('Sanitation Data'!I80)),NA())</f>
        <v>#N/A</v>
      </c>
      <c r="AZ86" s="502" t="e">
        <f ca="1">+IF(AND(ISNUMBER(OFFSET('Hygiene Data'!$D$5,0,10*ROW('Hygiene Data'!D80))),'Data Summary'!DO86="Yes"),OFFSET('Hygiene Data'!$D$5,0,10*ROW('Hygiene Data'!D80)),NA())</f>
        <v>#N/A</v>
      </c>
      <c r="BA86" s="502" t="e">
        <f ca="1">+IF(AND(ISNUMBER(OFFSET('Hygiene Data'!$D$7,0,10*ROW('Hygiene Data'!D80))),'Data Summary'!DP86="Yes"),OFFSET('Hygiene Data'!$D$7,0,10*ROW('Hygiene Data'!D80)),NA())</f>
        <v>#N/A</v>
      </c>
      <c r="BB86" s="502" t="e">
        <f ca="1">+IF(AND(ISNUMBER(OFFSET('Hygiene Data'!$D$9,0,10*ROW('Hygiene Data'!D80))),'Data Summary'!DQ86="Yes"),OFFSET('Hygiene Data'!$D$9,0,10*ROW('Hygiene Data'!D80)),NA())</f>
        <v>#N/A</v>
      </c>
      <c r="BC86" s="502" t="e">
        <f ca="1">+IF(AND(ISNUMBER(OFFSET('Hygiene Data'!$E$5,0,10*ROW('Hygiene Data'!E80))),'Data Summary'!DR86="Yes"),OFFSET('Hygiene Data'!$E$5,0,10*ROW('Hygiene Data'!E80)),NA())</f>
        <v>#N/A</v>
      </c>
      <c r="BD86" s="502" t="e">
        <f ca="1">+IF(AND(ISNUMBER(OFFSET('Hygiene Data'!$E$7,0,10*ROW('Hygiene Data'!E80))),'Data Summary'!DS86="Yes"),OFFSET('Hygiene Data'!$E$7,0,10*ROW('Hygiene Data'!E80)),NA())</f>
        <v>#N/A</v>
      </c>
      <c r="BE86" s="502" t="e">
        <f ca="1">+IF(AND(ISNUMBER(OFFSET('Hygiene Data'!$E$9,0,10*ROW('Hygiene Data'!E80))),'Data Summary'!DT86="Yes"),OFFSET('Hygiene Data'!$E$9,0,10*ROW('Hygiene Data'!E80)),NA())</f>
        <v>#N/A</v>
      </c>
      <c r="BF86" s="502" t="e">
        <f ca="1">+IF(AND(ISNUMBER(OFFSET('Hygiene Data'!$F$5,0,10*ROW('Hygiene Data'!F80))),'Data Summary'!DU86="Yes"),OFFSET('Hygiene Data'!$F$5,0,10*ROW('Hygiene Data'!F80)),NA())</f>
        <v>#N/A</v>
      </c>
      <c r="BG86" s="502" t="e">
        <f ca="1">+IF(AND(ISNUMBER(OFFSET('Hygiene Data'!$F$7,0,10*ROW('Hygiene Data'!F80))),'Data Summary'!DV86="Yes"),OFFSET('Hygiene Data'!$F$7,0,10*ROW('Hygiene Data'!F80)),NA())</f>
        <v>#N/A</v>
      </c>
      <c r="BH86" s="502" t="e">
        <f ca="1">+IF(AND(ISNUMBER(OFFSET('Hygiene Data'!$F$9,0,10*ROW('Hygiene Data'!F80))),'Data Summary'!DW86="Yes"),OFFSET('Hygiene Data'!$F$9,0,10*ROW('Hygiene Data'!F80)),NA())</f>
        <v>#N/A</v>
      </c>
      <c r="BI86" s="502" t="e">
        <f ca="1">+IF(AND(ISNUMBER(OFFSET('Hygiene Data'!$G$5,0,10*ROW('Hygiene Data'!G80))),'Data Summary'!DX86="Yes"),OFFSET('Hygiene Data'!$G$5,0,10*ROW('Hygiene Data'!G80)),NA())</f>
        <v>#N/A</v>
      </c>
      <c r="BJ86" s="502" t="e">
        <f ca="1">+IF(AND(ISNUMBER(OFFSET('Hygiene Data'!$G$7,0,10*ROW('Hygiene Data'!G80))),'Data Summary'!DY86="Yes"),OFFSET('Hygiene Data'!$G$7,0,10*ROW('Hygiene Data'!G80)),NA())</f>
        <v>#N/A</v>
      </c>
      <c r="BK86" s="502" t="e">
        <f ca="1">+IF(AND(ISNUMBER(OFFSET('Hygiene Data'!$G$9,0,10*ROW('Hygiene Data'!G80))),'Data Summary'!DZ86="Yes"),OFFSET('Hygiene Data'!$G$9,0,10*ROW('Hygiene Data'!G80)),NA())</f>
        <v>#N/A</v>
      </c>
      <c r="BL86" s="502" t="e">
        <f ca="1">+IF(AND(ISNUMBER(OFFSET('Hygiene Data'!$H$5,0,10*ROW('Hygiene Data'!H80))),'Data Summary'!EA86="Yes"),OFFSET('Hygiene Data'!$H$5,0,10*ROW('Hygiene Data'!H80)),NA())</f>
        <v>#N/A</v>
      </c>
      <c r="BM86" s="502" t="e">
        <f ca="1">+IF(AND(ISNUMBER(OFFSET('Hygiene Data'!$H$7,0,10*ROW('Hygiene Data'!H80))),'Data Summary'!EB86="Yes"),OFFSET('Hygiene Data'!$H$7,0,10*ROW('Hygiene Data'!H80)),NA())</f>
        <v>#N/A</v>
      </c>
      <c r="BN86" s="502" t="e">
        <f ca="1">+IF(AND(ISNUMBER(OFFSET('Hygiene Data'!$H$9,0,10*ROW('Hygiene Data'!H80))),'Data Summary'!EC86="Yes"),OFFSET('Hygiene Data'!$H$9,0,10*ROW('Hygiene Data'!H80)),NA())</f>
        <v>#N/A</v>
      </c>
      <c r="BO86" s="502" t="e">
        <f ca="1">+IF(AND(ISNUMBER(OFFSET('Hygiene Data'!$I$5,0,10*ROW('Hygiene Data'!I80))),'Data Summary'!ED86="Yes"),OFFSET('Hygiene Data'!$I$5,0,10*ROW('Hygiene Data'!I80)),NA())</f>
        <v>#N/A</v>
      </c>
      <c r="BP86" s="502" t="e">
        <f ca="1">+IF(AND(ISNUMBER(OFFSET('Hygiene Data'!$I$7,0,10*ROW('Hygiene Data'!I80))),'Data Summary'!EE86="Yes"),OFFSET('Hygiene Data'!$I$7,0,10*ROW('Hygiene Data'!I80)),NA())</f>
        <v>#N/A</v>
      </c>
      <c r="BQ86" s="502" t="e">
        <f ca="1">+IF(AND(ISNUMBER(OFFSET('Hygiene Data'!$I$9,0,10*ROW('Hygiene Data'!I80))),'Data Summary'!EF86="Yes"),OFFSET('Hygiene Data'!$I$9,0,10*ROW('Hygiene Data'!I80)),NA())</f>
        <v>#N/A</v>
      </c>
    </row>
    <row r="87" spans="1:69" x14ac:dyDescent="0.25">
      <c r="A87" s="498" t="e">
        <f ca="1">+RIGHT('Data Summary'!A87,LEN('Data Summary'!A87)-9)</f>
        <v>#VALUE!</v>
      </c>
      <c r="B87" s="472" t="str">
        <f ca="1">+IF(ISTEXT('Data Summary'!B87),'Data Summary'!B87,"")</f>
        <v/>
      </c>
      <c r="C87" s="499" t="e">
        <f ca="1">+VALUE('Data Summary'!C87)</f>
        <v>#VALUE!</v>
      </c>
      <c r="D87" s="500" t="e">
        <f ca="1">+IF(AND(ISNUMBER(OFFSET('Water Data'!$D$4,0,10*ROW('Water Data'!D81))),'Data Summary'!BS87="Yes"),100-OFFSET('Water Data'!$D$4,0,10*ROW('Water Data'!D81)),NA())</f>
        <v>#N/A</v>
      </c>
      <c r="E87" s="500" t="e">
        <f ca="1">+IF(AND(ISNUMBER(OFFSET('Water Data'!$D$6,0,10*ROW('Water Data'!D81))),'Data Summary'!BT87="Yes"),OFFSET('Water Data'!$D$6,0,10*ROW('Water Data'!D81)),NA())</f>
        <v>#N/A</v>
      </c>
      <c r="F87" s="500" t="e">
        <f ca="1">+IF(AND(ISNUMBER(OFFSET('Water Data'!$D$9,0,10*ROW('Water Data'!D81))),'Data Summary'!BU87="Yes"),OFFSET('Water Data'!$D$9,0,10*ROW('Water Data'!D81)),NA())</f>
        <v>#N/A</v>
      </c>
      <c r="G87" s="500" t="e">
        <f ca="1">+IF(AND(ISNUMBER(OFFSET('Water Data'!$E$4,0,10*ROW('Water Data'!E81))),'Data Summary'!BV87="Yes"),100-OFFSET('Water Data'!$E$4,0,10*ROW('Water Data'!E81)),NA())</f>
        <v>#N/A</v>
      </c>
      <c r="H87" s="500" t="e">
        <f ca="1">+IF(AND(ISNUMBER(OFFSET('Water Data'!$E$6,0,10*ROW('Water Data'!E81))),'Data Summary'!BW87="Yes"),OFFSET('Water Data'!$E$6,0,10*ROW('Water Data'!E81)),NA())</f>
        <v>#N/A</v>
      </c>
      <c r="I87" s="500" t="e">
        <f ca="1">+IF(AND(ISNUMBER(OFFSET('Water Data'!$E$9,0,10*ROW('Water Data'!E81))),'Data Summary'!BX87="Yes"),OFFSET('Water Data'!$E$9,0,10*ROW('Water Data'!E81)),NA())</f>
        <v>#N/A</v>
      </c>
      <c r="J87" s="500" t="e">
        <f ca="1">+IF(AND(ISNUMBER(OFFSET('Water Data'!$F$4,0,10*ROW('Water Data'!F81))),'Data Summary'!BY87="Yes"),100-OFFSET('Water Data'!$F$4,0,10*ROW('Water Data'!F81)),NA())</f>
        <v>#N/A</v>
      </c>
      <c r="K87" s="500" t="e">
        <f ca="1">+IF(AND(ISNUMBER(OFFSET('Water Data'!$F$6,0,10*ROW('Water Data'!F81))),'Data Summary'!BZ87="Yes"),OFFSET('Water Data'!$F$6,0,10*ROW('Water Data'!F81)),NA())</f>
        <v>#N/A</v>
      </c>
      <c r="L87" s="500" t="e">
        <f ca="1">+IF(AND(ISNUMBER(OFFSET('Water Data'!$F$9,0,10*ROW('Water Data'!F81))),'Data Summary'!CA87="Yes"),OFFSET('Water Data'!$F$9,0,10*ROW('Water Data'!F81)),NA())</f>
        <v>#N/A</v>
      </c>
      <c r="M87" s="500" t="e">
        <f ca="1">+IF(AND(ISNUMBER(OFFSET('Water Data'!$G$4,0,10*ROW('Water Data'!G81))),'Data Summary'!CB87="Yes"),100-OFFSET('Water Data'!$G$4,0,10*ROW('Water Data'!G81)),NA())</f>
        <v>#N/A</v>
      </c>
      <c r="N87" s="500" t="e">
        <f ca="1">+IF(AND(ISNUMBER(OFFSET('Water Data'!$G$6,0,10*ROW('Water Data'!G81))),'Data Summary'!CC87="Yes"),OFFSET('Water Data'!$G$6,0,10*ROW('Water Data'!G81)),NA())</f>
        <v>#N/A</v>
      </c>
      <c r="O87" s="500" t="e">
        <f ca="1">+IF(AND(ISNUMBER(OFFSET('Water Data'!$G$9,0,10*ROW('Water Data'!G81))),'Data Summary'!CD87="Yes"),OFFSET('Water Data'!$G$9,0,10*ROW('Water Data'!G81)),NA())</f>
        <v>#N/A</v>
      </c>
      <c r="P87" s="500" t="e">
        <f ca="1">+IF(AND(ISNUMBER(OFFSET('Water Data'!$H$4,0,10*ROW('Water Data'!H81))),'Data Summary'!CE87="Yes"),100-OFFSET('Water Data'!$H$4,0,10*ROW('Water Data'!H81)),NA())</f>
        <v>#N/A</v>
      </c>
      <c r="Q87" s="500" t="e">
        <f ca="1">+IF(AND(ISNUMBER(OFFSET('Water Data'!$H$6,0,10*ROW('Water Data'!H81))),'Data Summary'!CF87="Yes"),OFFSET('Water Data'!$H$6,0,10*ROW('Water Data'!H81)),NA())</f>
        <v>#N/A</v>
      </c>
      <c r="R87" s="500" t="e">
        <f ca="1">+IF(AND(ISNUMBER(OFFSET('Water Data'!$H$9,0,10*ROW('Water Data'!H81))),'Data Summary'!CG87="Yes"),OFFSET('Water Data'!$H$9,0,10*ROW('Water Data'!H81)),NA())</f>
        <v>#N/A</v>
      </c>
      <c r="S87" s="500" t="e">
        <f ca="1">+IF(AND(ISNUMBER(OFFSET('Water Data'!$I$4,0,10*ROW('Water Data'!I81))),'Data Summary'!CH87="Yes"),100-OFFSET('Water Data'!$I$4,0,10*ROW('Water Data'!I81)),NA())</f>
        <v>#N/A</v>
      </c>
      <c r="T87" s="500" t="e">
        <f ca="1">+IF(AND(ISNUMBER(OFFSET('Water Data'!$I$6,0,10*ROW('Water Data'!I81))),'Data Summary'!CI87="Yes"),OFFSET('Water Data'!$I$6,0,10*ROW('Water Data'!I81)),NA())</f>
        <v>#N/A</v>
      </c>
      <c r="U87" s="500" t="e">
        <f ca="1">+IF(AND(ISNUMBER(OFFSET('Water Data'!$I$9,0,10*ROW('Water Data'!I81))),'Data Summary'!CJ87="Yes"),OFFSET('Water Data'!$I$9,0,10*ROW('Water Data'!I81)),NA())</f>
        <v>#N/A</v>
      </c>
      <c r="V87" s="501" t="e">
        <f ca="1">+IF(AND(ISNUMBER(OFFSET('Sanitation Data'!$D$4,0,10*ROW('Sanitation Data'!D81))),'Data Summary'!CK87="Yes"),100-OFFSET('Sanitation Data'!$D$4,0,10*ROW('Sanitation Data'!D81)),NA())</f>
        <v>#N/A</v>
      </c>
      <c r="W87" s="501" t="e">
        <f ca="1">+IF(AND(ISNUMBER(OFFSET('Sanitation Data'!$D$6,0,10*ROW('Sanitation Data'!D81))),'Data Summary'!CL87="Yes"),OFFSET('Sanitation Data'!$D$6,0,10*ROW('Sanitation Data'!D81)),NA())</f>
        <v>#N/A</v>
      </c>
      <c r="X87" s="501" t="e">
        <f ca="1">+IF(AND(ISNUMBER(OFFSET('Sanitation Data'!$D$10,0,10*ROW('Sanitation Data'!D81))),'Data Summary'!CM87="Yes"),OFFSET('Sanitation Data'!$D$10,0,10*ROW('Sanitation Data'!D81)),NA())</f>
        <v>#N/A</v>
      </c>
      <c r="Y87" s="501" t="e">
        <f ca="1">+IF(AND(ISNUMBER(OFFSET('Sanitation Data'!$D$11,0,10*ROW('Sanitation Data'!D81))),'Data Summary'!CN87="Yes"),OFFSET('Sanitation Data'!$D$11,0,10*ROW('Sanitation Data'!D81)),NA())</f>
        <v>#N/A</v>
      </c>
      <c r="Z87" s="501" t="e">
        <f ca="1">+IF(AND(ISNUMBER(OFFSET('Sanitation Data'!$D$12,0,10*ROW('Sanitation Data'!D81))),'Data Summary'!CO87="Yes"),OFFSET('Sanitation Data'!$D$12,0,10*ROW('Sanitation Data'!D81)),NA())</f>
        <v>#N/A</v>
      </c>
      <c r="AA87" s="501" t="e">
        <f ca="1">+IF(AND(ISNUMBER(OFFSET('Sanitation Data'!$E$4,0,10*ROW('Sanitation Data'!E81))),'Data Summary'!CP87="Yes"),100-OFFSET('Sanitation Data'!$E$4,0,10*ROW('Sanitation Data'!E81)),NA())</f>
        <v>#N/A</v>
      </c>
      <c r="AB87" s="501" t="e">
        <f ca="1">+IF(AND(ISNUMBER(OFFSET('Sanitation Data'!$E$6,0,10*ROW('Sanitation Data'!E81))),'Data Summary'!CQ87="Yes"),OFFSET('Sanitation Data'!$E$6,0,10*ROW('Sanitation Data'!E81)),NA())</f>
        <v>#N/A</v>
      </c>
      <c r="AC87" s="501" t="e">
        <f ca="1">+IF(AND(ISNUMBER(OFFSET('Sanitation Data'!$E$10,0,10*ROW('Sanitation Data'!E81))),'Data Summary'!CR87="Yes"),OFFSET('Sanitation Data'!$E$10,0,10*ROW('Sanitation Data'!E81)),NA())</f>
        <v>#N/A</v>
      </c>
      <c r="AD87" s="501" t="e">
        <f ca="1">+IF(AND(ISNUMBER(OFFSET('Sanitation Data'!$E$11,0,10*ROW('Sanitation Data'!E81))),'Data Summary'!CS87="Yes"),OFFSET('Sanitation Data'!$E$11,0,10*ROW('Sanitation Data'!E81)),NA())</f>
        <v>#N/A</v>
      </c>
      <c r="AE87" s="501" t="e">
        <f ca="1">+IF(AND(ISNUMBER(OFFSET('Sanitation Data'!$E$12,0,10*ROW('Sanitation Data'!E81))),'Data Summary'!CT87="Yes"),OFFSET('Sanitation Data'!$E$12,0,10*ROW('Sanitation Data'!E81)),NA())</f>
        <v>#N/A</v>
      </c>
      <c r="AF87" s="501" t="e">
        <f ca="1">+IF(AND(ISNUMBER(OFFSET('Sanitation Data'!$F$4,0,10*ROW('Sanitation Data'!F81))),'Data Summary'!CU87="Yes"),100-OFFSET('Sanitation Data'!$F$4,0,10*ROW('Sanitation Data'!F81)),NA())</f>
        <v>#N/A</v>
      </c>
      <c r="AG87" s="501" t="e">
        <f ca="1">+IF(AND(ISNUMBER(OFFSET('Sanitation Data'!$F$6,0,10*ROW('Sanitation Data'!F81))),'Data Summary'!CV87="Yes"),OFFSET('Sanitation Data'!$F$6,0,10*ROW('Sanitation Data'!F81)),NA())</f>
        <v>#N/A</v>
      </c>
      <c r="AH87" s="501" t="e">
        <f ca="1">+IF(AND(ISNUMBER(OFFSET('Sanitation Data'!$F$10,0,10*ROW('Sanitation Data'!F81))),'Data Summary'!CW87="Yes"),OFFSET('Sanitation Data'!$F$10,0,10*ROW('Sanitation Data'!F81)),NA())</f>
        <v>#N/A</v>
      </c>
      <c r="AI87" s="501" t="e">
        <f ca="1">+IF(AND(ISNUMBER(OFFSET('Sanitation Data'!$F$11,0,10*ROW('Sanitation Data'!F81))),'Data Summary'!CX87="Yes"),OFFSET('Sanitation Data'!$F$11,0,10*ROW('Sanitation Data'!F81)),NA())</f>
        <v>#N/A</v>
      </c>
      <c r="AJ87" s="501" t="e">
        <f ca="1">+IF(AND(ISNUMBER(OFFSET('Sanitation Data'!$F$12,0,10*ROW('Sanitation Data'!F81))),'Data Summary'!CY87="Yes"),OFFSET('Sanitation Data'!$F$12,0,10*ROW('Sanitation Data'!F81)),NA())</f>
        <v>#N/A</v>
      </c>
      <c r="AK87" s="501" t="e">
        <f ca="1">+IF(AND(ISNUMBER(OFFSET('Sanitation Data'!$G$4,0,10*ROW('Sanitation Data'!G81))),'Data Summary'!CZ87="Yes"),100-OFFSET('Sanitation Data'!$G$4,0,10*ROW('Sanitation Data'!G81)),NA())</f>
        <v>#N/A</v>
      </c>
      <c r="AL87" s="501" t="e">
        <f ca="1">+IF(AND(ISNUMBER(OFFSET('Sanitation Data'!$G$6,0,10*ROW('Sanitation Data'!G81))),'Data Summary'!DA87="Yes"),OFFSET('Sanitation Data'!$G$6,0,10*ROW('Sanitation Data'!G81)),NA())</f>
        <v>#N/A</v>
      </c>
      <c r="AM87" s="501" t="e">
        <f ca="1">+IF(AND(ISNUMBER(OFFSET('Sanitation Data'!$G$10,0,10*ROW('Sanitation Data'!G81))),'Data Summary'!DB87="Yes"),OFFSET('Sanitation Data'!$G$10,0,10*ROW('Sanitation Data'!G81)),NA())</f>
        <v>#N/A</v>
      </c>
      <c r="AN87" s="501" t="e">
        <f ca="1">+IF(AND(ISNUMBER(OFFSET('Sanitation Data'!$G$11,0,10*ROW('Sanitation Data'!G81))),'Data Summary'!DC87="Yes"),OFFSET('Sanitation Data'!$G$11,0,10*ROW('Sanitation Data'!G81)),NA())</f>
        <v>#N/A</v>
      </c>
      <c r="AO87" s="501" t="e">
        <f ca="1">+IF(AND(ISNUMBER(OFFSET('Sanitation Data'!$G$12,0,10*ROW('Sanitation Data'!G81))),'Data Summary'!DD87="Yes"),OFFSET('Sanitation Data'!$G$12,0,10*ROW('Sanitation Data'!G81)),NA())</f>
        <v>#N/A</v>
      </c>
      <c r="AP87" s="501" t="e">
        <f ca="1">+IF(AND(ISNUMBER(OFFSET('Sanitation Data'!$H$4,0,10*ROW('Sanitation Data'!H81))),'Data Summary'!DE87="Yes"),100-OFFSET('Sanitation Data'!$H$4,0,10*ROW('Sanitation Data'!H81)),NA())</f>
        <v>#N/A</v>
      </c>
      <c r="AQ87" s="501" t="e">
        <f ca="1">+IF(AND(ISNUMBER(OFFSET('Sanitation Data'!$H$6,0,10*ROW('Sanitation Data'!H81))),'Data Summary'!DF87="Yes"),OFFSET('Sanitation Data'!$H$6,0,10*ROW('Sanitation Data'!H81)),NA())</f>
        <v>#N/A</v>
      </c>
      <c r="AR87" s="501" t="e">
        <f ca="1">+IF(AND(ISNUMBER(OFFSET('Sanitation Data'!$H$10,0,10*ROW('Sanitation Data'!H81))),'Data Summary'!DG87="Yes"),OFFSET('Sanitation Data'!$H$10,0,10*ROW('Sanitation Data'!H81)),NA())</f>
        <v>#N/A</v>
      </c>
      <c r="AS87" s="501" t="e">
        <f ca="1">+IF(AND(ISNUMBER(OFFSET('Sanitation Data'!$H$11,0,10*ROW('Sanitation Data'!H81))),'Data Summary'!DH87="Yes"),OFFSET('Sanitation Data'!$H$11,0,10*ROW('Sanitation Data'!H81)),NA())</f>
        <v>#N/A</v>
      </c>
      <c r="AT87" s="501" t="e">
        <f ca="1">+IF(AND(ISNUMBER(OFFSET('Sanitation Data'!$H$12,0,10*ROW('Sanitation Data'!H81))),'Data Summary'!DI87="Yes"),OFFSET('Sanitation Data'!$H$12,0,10*ROW('Sanitation Data'!H81)),NA())</f>
        <v>#N/A</v>
      </c>
      <c r="AU87" s="501" t="e">
        <f ca="1">+IF(AND(ISNUMBER(OFFSET('Sanitation Data'!$I$4,0,10*ROW('Sanitation Data'!I81))),'Data Summary'!DJ87="Yes"),100-OFFSET('Sanitation Data'!$I$4,0,10*ROW('Sanitation Data'!I81)),NA())</f>
        <v>#N/A</v>
      </c>
      <c r="AV87" s="501" t="e">
        <f ca="1">+IF(AND(ISNUMBER(OFFSET('Sanitation Data'!$I$6,0,10*ROW('Sanitation Data'!I81))),'Data Summary'!DK87="Yes"),OFFSET('Sanitation Data'!$I$6,0,10*ROW('Sanitation Data'!I81)),NA())</f>
        <v>#N/A</v>
      </c>
      <c r="AW87" s="501" t="e">
        <f ca="1">+IF(AND(ISNUMBER(OFFSET('Sanitation Data'!$I$10,0,10*ROW('Sanitation Data'!I81))),'Data Summary'!DL87="Yes"),OFFSET('Sanitation Data'!$I$10,0,10*ROW('Sanitation Data'!I81)),NA())</f>
        <v>#N/A</v>
      </c>
      <c r="AX87" s="501" t="e">
        <f ca="1">+IF(AND(ISNUMBER(OFFSET('Sanitation Data'!$I$11,0,10*ROW('Sanitation Data'!I81))),'Data Summary'!DM87="Yes"),OFFSET('Sanitation Data'!$I$11,0,10*ROW('Sanitation Data'!I81)),NA())</f>
        <v>#N/A</v>
      </c>
      <c r="AY87" s="501" t="e">
        <f ca="1">+IF(AND(ISNUMBER(OFFSET('Sanitation Data'!$I$12,0,10*ROW('Sanitation Data'!I81))),'Data Summary'!DN87="Yes"),OFFSET('Sanitation Data'!$I$12,0,10*ROW('Sanitation Data'!I81)),NA())</f>
        <v>#N/A</v>
      </c>
      <c r="AZ87" s="502" t="e">
        <f ca="1">+IF(AND(ISNUMBER(OFFSET('Hygiene Data'!$D$5,0,10*ROW('Hygiene Data'!D81))),'Data Summary'!DO87="Yes"),OFFSET('Hygiene Data'!$D$5,0,10*ROW('Hygiene Data'!D81)),NA())</f>
        <v>#N/A</v>
      </c>
      <c r="BA87" s="502" t="e">
        <f ca="1">+IF(AND(ISNUMBER(OFFSET('Hygiene Data'!$D$7,0,10*ROW('Hygiene Data'!D81))),'Data Summary'!DP87="Yes"),OFFSET('Hygiene Data'!$D$7,0,10*ROW('Hygiene Data'!D81)),NA())</f>
        <v>#N/A</v>
      </c>
      <c r="BB87" s="502" t="e">
        <f ca="1">+IF(AND(ISNUMBER(OFFSET('Hygiene Data'!$D$9,0,10*ROW('Hygiene Data'!D81))),'Data Summary'!DQ87="Yes"),OFFSET('Hygiene Data'!$D$9,0,10*ROW('Hygiene Data'!D81)),NA())</f>
        <v>#N/A</v>
      </c>
      <c r="BC87" s="502" t="e">
        <f ca="1">+IF(AND(ISNUMBER(OFFSET('Hygiene Data'!$E$5,0,10*ROW('Hygiene Data'!E81))),'Data Summary'!DR87="Yes"),OFFSET('Hygiene Data'!$E$5,0,10*ROW('Hygiene Data'!E81)),NA())</f>
        <v>#N/A</v>
      </c>
      <c r="BD87" s="502" t="e">
        <f ca="1">+IF(AND(ISNUMBER(OFFSET('Hygiene Data'!$E$7,0,10*ROW('Hygiene Data'!E81))),'Data Summary'!DS87="Yes"),OFFSET('Hygiene Data'!$E$7,0,10*ROW('Hygiene Data'!E81)),NA())</f>
        <v>#N/A</v>
      </c>
      <c r="BE87" s="502" t="e">
        <f ca="1">+IF(AND(ISNUMBER(OFFSET('Hygiene Data'!$E$9,0,10*ROW('Hygiene Data'!E81))),'Data Summary'!DT87="Yes"),OFFSET('Hygiene Data'!$E$9,0,10*ROW('Hygiene Data'!E81)),NA())</f>
        <v>#N/A</v>
      </c>
      <c r="BF87" s="502" t="e">
        <f ca="1">+IF(AND(ISNUMBER(OFFSET('Hygiene Data'!$F$5,0,10*ROW('Hygiene Data'!F81))),'Data Summary'!DU87="Yes"),OFFSET('Hygiene Data'!$F$5,0,10*ROW('Hygiene Data'!F81)),NA())</f>
        <v>#N/A</v>
      </c>
      <c r="BG87" s="502" t="e">
        <f ca="1">+IF(AND(ISNUMBER(OFFSET('Hygiene Data'!$F$7,0,10*ROW('Hygiene Data'!F81))),'Data Summary'!DV87="Yes"),OFFSET('Hygiene Data'!$F$7,0,10*ROW('Hygiene Data'!F81)),NA())</f>
        <v>#N/A</v>
      </c>
      <c r="BH87" s="502" t="e">
        <f ca="1">+IF(AND(ISNUMBER(OFFSET('Hygiene Data'!$F$9,0,10*ROW('Hygiene Data'!F81))),'Data Summary'!DW87="Yes"),OFFSET('Hygiene Data'!$F$9,0,10*ROW('Hygiene Data'!F81)),NA())</f>
        <v>#N/A</v>
      </c>
      <c r="BI87" s="502" t="e">
        <f ca="1">+IF(AND(ISNUMBER(OFFSET('Hygiene Data'!$G$5,0,10*ROW('Hygiene Data'!G81))),'Data Summary'!DX87="Yes"),OFFSET('Hygiene Data'!$G$5,0,10*ROW('Hygiene Data'!G81)),NA())</f>
        <v>#N/A</v>
      </c>
      <c r="BJ87" s="502" t="e">
        <f ca="1">+IF(AND(ISNUMBER(OFFSET('Hygiene Data'!$G$7,0,10*ROW('Hygiene Data'!G81))),'Data Summary'!DY87="Yes"),OFFSET('Hygiene Data'!$G$7,0,10*ROW('Hygiene Data'!G81)),NA())</f>
        <v>#N/A</v>
      </c>
      <c r="BK87" s="502" t="e">
        <f ca="1">+IF(AND(ISNUMBER(OFFSET('Hygiene Data'!$G$9,0,10*ROW('Hygiene Data'!G81))),'Data Summary'!DZ87="Yes"),OFFSET('Hygiene Data'!$G$9,0,10*ROW('Hygiene Data'!G81)),NA())</f>
        <v>#N/A</v>
      </c>
      <c r="BL87" s="502" t="e">
        <f ca="1">+IF(AND(ISNUMBER(OFFSET('Hygiene Data'!$H$5,0,10*ROW('Hygiene Data'!H81))),'Data Summary'!EA87="Yes"),OFFSET('Hygiene Data'!$H$5,0,10*ROW('Hygiene Data'!H81)),NA())</f>
        <v>#N/A</v>
      </c>
      <c r="BM87" s="502" t="e">
        <f ca="1">+IF(AND(ISNUMBER(OFFSET('Hygiene Data'!$H$7,0,10*ROW('Hygiene Data'!H81))),'Data Summary'!EB87="Yes"),OFFSET('Hygiene Data'!$H$7,0,10*ROW('Hygiene Data'!H81)),NA())</f>
        <v>#N/A</v>
      </c>
      <c r="BN87" s="502" t="e">
        <f ca="1">+IF(AND(ISNUMBER(OFFSET('Hygiene Data'!$H$9,0,10*ROW('Hygiene Data'!H81))),'Data Summary'!EC87="Yes"),OFFSET('Hygiene Data'!$H$9,0,10*ROW('Hygiene Data'!H81)),NA())</f>
        <v>#N/A</v>
      </c>
      <c r="BO87" s="502" t="e">
        <f ca="1">+IF(AND(ISNUMBER(OFFSET('Hygiene Data'!$I$5,0,10*ROW('Hygiene Data'!I81))),'Data Summary'!ED87="Yes"),OFFSET('Hygiene Data'!$I$5,0,10*ROW('Hygiene Data'!I81)),NA())</f>
        <v>#N/A</v>
      </c>
      <c r="BP87" s="502" t="e">
        <f ca="1">+IF(AND(ISNUMBER(OFFSET('Hygiene Data'!$I$7,0,10*ROW('Hygiene Data'!I81))),'Data Summary'!EE87="Yes"),OFFSET('Hygiene Data'!$I$7,0,10*ROW('Hygiene Data'!I81)),NA())</f>
        <v>#N/A</v>
      </c>
      <c r="BQ87" s="502" t="e">
        <f ca="1">+IF(AND(ISNUMBER(OFFSET('Hygiene Data'!$I$9,0,10*ROW('Hygiene Data'!I81))),'Data Summary'!EF87="Yes"),OFFSET('Hygiene Data'!$I$9,0,10*ROW('Hygiene Data'!I81)),NA())</f>
        <v>#N/A</v>
      </c>
    </row>
    <row r="88" spans="1:69" x14ac:dyDescent="0.25">
      <c r="A88" s="498" t="e">
        <f ca="1">+RIGHT('Data Summary'!A88,LEN('Data Summary'!A88)-9)</f>
        <v>#VALUE!</v>
      </c>
      <c r="B88" s="472" t="str">
        <f ca="1">+IF(ISTEXT('Data Summary'!B88),'Data Summary'!B88,"")</f>
        <v/>
      </c>
      <c r="C88" s="499" t="e">
        <f ca="1">+VALUE('Data Summary'!C88)</f>
        <v>#VALUE!</v>
      </c>
      <c r="D88" s="500" t="e">
        <f ca="1">+IF(AND(ISNUMBER(OFFSET('Water Data'!$D$4,0,10*ROW('Water Data'!D82))),'Data Summary'!BS88="Yes"),100-OFFSET('Water Data'!$D$4,0,10*ROW('Water Data'!D82)),NA())</f>
        <v>#N/A</v>
      </c>
      <c r="E88" s="500" t="e">
        <f ca="1">+IF(AND(ISNUMBER(OFFSET('Water Data'!$D$6,0,10*ROW('Water Data'!D82))),'Data Summary'!BT88="Yes"),OFFSET('Water Data'!$D$6,0,10*ROW('Water Data'!D82)),NA())</f>
        <v>#N/A</v>
      </c>
      <c r="F88" s="500" t="e">
        <f ca="1">+IF(AND(ISNUMBER(OFFSET('Water Data'!$D$9,0,10*ROW('Water Data'!D82))),'Data Summary'!BU88="Yes"),OFFSET('Water Data'!$D$9,0,10*ROW('Water Data'!D82)),NA())</f>
        <v>#N/A</v>
      </c>
      <c r="G88" s="500" t="e">
        <f ca="1">+IF(AND(ISNUMBER(OFFSET('Water Data'!$E$4,0,10*ROW('Water Data'!E82))),'Data Summary'!BV88="Yes"),100-OFFSET('Water Data'!$E$4,0,10*ROW('Water Data'!E82)),NA())</f>
        <v>#N/A</v>
      </c>
      <c r="H88" s="500" t="e">
        <f ca="1">+IF(AND(ISNUMBER(OFFSET('Water Data'!$E$6,0,10*ROW('Water Data'!E82))),'Data Summary'!BW88="Yes"),OFFSET('Water Data'!$E$6,0,10*ROW('Water Data'!E82)),NA())</f>
        <v>#N/A</v>
      </c>
      <c r="I88" s="500" t="e">
        <f ca="1">+IF(AND(ISNUMBER(OFFSET('Water Data'!$E$9,0,10*ROW('Water Data'!E82))),'Data Summary'!BX88="Yes"),OFFSET('Water Data'!$E$9,0,10*ROW('Water Data'!E82)),NA())</f>
        <v>#N/A</v>
      </c>
      <c r="J88" s="500" t="e">
        <f ca="1">+IF(AND(ISNUMBER(OFFSET('Water Data'!$F$4,0,10*ROW('Water Data'!F82))),'Data Summary'!BY88="Yes"),100-OFFSET('Water Data'!$F$4,0,10*ROW('Water Data'!F82)),NA())</f>
        <v>#N/A</v>
      </c>
      <c r="K88" s="500" t="e">
        <f ca="1">+IF(AND(ISNUMBER(OFFSET('Water Data'!$F$6,0,10*ROW('Water Data'!F82))),'Data Summary'!BZ88="Yes"),OFFSET('Water Data'!$F$6,0,10*ROW('Water Data'!F82)),NA())</f>
        <v>#N/A</v>
      </c>
      <c r="L88" s="500" t="e">
        <f ca="1">+IF(AND(ISNUMBER(OFFSET('Water Data'!$F$9,0,10*ROW('Water Data'!F82))),'Data Summary'!CA88="Yes"),OFFSET('Water Data'!$F$9,0,10*ROW('Water Data'!F82)),NA())</f>
        <v>#N/A</v>
      </c>
      <c r="M88" s="500" t="e">
        <f ca="1">+IF(AND(ISNUMBER(OFFSET('Water Data'!$G$4,0,10*ROW('Water Data'!G82))),'Data Summary'!CB88="Yes"),100-OFFSET('Water Data'!$G$4,0,10*ROW('Water Data'!G82)),NA())</f>
        <v>#N/A</v>
      </c>
      <c r="N88" s="500" t="e">
        <f ca="1">+IF(AND(ISNUMBER(OFFSET('Water Data'!$G$6,0,10*ROW('Water Data'!G82))),'Data Summary'!CC88="Yes"),OFFSET('Water Data'!$G$6,0,10*ROW('Water Data'!G82)),NA())</f>
        <v>#N/A</v>
      </c>
      <c r="O88" s="500" t="e">
        <f ca="1">+IF(AND(ISNUMBER(OFFSET('Water Data'!$G$9,0,10*ROW('Water Data'!G82))),'Data Summary'!CD88="Yes"),OFFSET('Water Data'!$G$9,0,10*ROW('Water Data'!G82)),NA())</f>
        <v>#N/A</v>
      </c>
      <c r="P88" s="500" t="e">
        <f ca="1">+IF(AND(ISNUMBER(OFFSET('Water Data'!$H$4,0,10*ROW('Water Data'!H82))),'Data Summary'!CE88="Yes"),100-OFFSET('Water Data'!$H$4,0,10*ROW('Water Data'!H82)),NA())</f>
        <v>#N/A</v>
      </c>
      <c r="Q88" s="500" t="e">
        <f ca="1">+IF(AND(ISNUMBER(OFFSET('Water Data'!$H$6,0,10*ROW('Water Data'!H82))),'Data Summary'!CF88="Yes"),OFFSET('Water Data'!$H$6,0,10*ROW('Water Data'!H82)),NA())</f>
        <v>#N/A</v>
      </c>
      <c r="R88" s="500" t="e">
        <f ca="1">+IF(AND(ISNUMBER(OFFSET('Water Data'!$H$9,0,10*ROW('Water Data'!H82))),'Data Summary'!CG88="Yes"),OFFSET('Water Data'!$H$9,0,10*ROW('Water Data'!H82)),NA())</f>
        <v>#N/A</v>
      </c>
      <c r="S88" s="500" t="e">
        <f ca="1">+IF(AND(ISNUMBER(OFFSET('Water Data'!$I$4,0,10*ROW('Water Data'!I82))),'Data Summary'!CH88="Yes"),100-OFFSET('Water Data'!$I$4,0,10*ROW('Water Data'!I82)),NA())</f>
        <v>#N/A</v>
      </c>
      <c r="T88" s="500" t="e">
        <f ca="1">+IF(AND(ISNUMBER(OFFSET('Water Data'!$I$6,0,10*ROW('Water Data'!I82))),'Data Summary'!CI88="Yes"),OFFSET('Water Data'!$I$6,0,10*ROW('Water Data'!I82)),NA())</f>
        <v>#N/A</v>
      </c>
      <c r="U88" s="500" t="e">
        <f ca="1">+IF(AND(ISNUMBER(OFFSET('Water Data'!$I$9,0,10*ROW('Water Data'!I82))),'Data Summary'!CJ88="Yes"),OFFSET('Water Data'!$I$9,0,10*ROW('Water Data'!I82)),NA())</f>
        <v>#N/A</v>
      </c>
      <c r="V88" s="501" t="e">
        <f ca="1">+IF(AND(ISNUMBER(OFFSET('Sanitation Data'!$D$4,0,10*ROW('Sanitation Data'!D82))),'Data Summary'!CK88="Yes"),100-OFFSET('Sanitation Data'!$D$4,0,10*ROW('Sanitation Data'!D82)),NA())</f>
        <v>#N/A</v>
      </c>
      <c r="W88" s="501" t="e">
        <f ca="1">+IF(AND(ISNUMBER(OFFSET('Sanitation Data'!$D$6,0,10*ROW('Sanitation Data'!D82))),'Data Summary'!CL88="Yes"),OFFSET('Sanitation Data'!$D$6,0,10*ROW('Sanitation Data'!D82)),NA())</f>
        <v>#N/A</v>
      </c>
      <c r="X88" s="501" t="e">
        <f ca="1">+IF(AND(ISNUMBER(OFFSET('Sanitation Data'!$D$10,0,10*ROW('Sanitation Data'!D82))),'Data Summary'!CM88="Yes"),OFFSET('Sanitation Data'!$D$10,0,10*ROW('Sanitation Data'!D82)),NA())</f>
        <v>#N/A</v>
      </c>
      <c r="Y88" s="501" t="e">
        <f ca="1">+IF(AND(ISNUMBER(OFFSET('Sanitation Data'!$D$11,0,10*ROW('Sanitation Data'!D82))),'Data Summary'!CN88="Yes"),OFFSET('Sanitation Data'!$D$11,0,10*ROW('Sanitation Data'!D82)),NA())</f>
        <v>#N/A</v>
      </c>
      <c r="Z88" s="501" t="e">
        <f ca="1">+IF(AND(ISNUMBER(OFFSET('Sanitation Data'!$D$12,0,10*ROW('Sanitation Data'!D82))),'Data Summary'!CO88="Yes"),OFFSET('Sanitation Data'!$D$12,0,10*ROW('Sanitation Data'!D82)),NA())</f>
        <v>#N/A</v>
      </c>
      <c r="AA88" s="501" t="e">
        <f ca="1">+IF(AND(ISNUMBER(OFFSET('Sanitation Data'!$E$4,0,10*ROW('Sanitation Data'!E82))),'Data Summary'!CP88="Yes"),100-OFFSET('Sanitation Data'!$E$4,0,10*ROW('Sanitation Data'!E82)),NA())</f>
        <v>#N/A</v>
      </c>
      <c r="AB88" s="501" t="e">
        <f ca="1">+IF(AND(ISNUMBER(OFFSET('Sanitation Data'!$E$6,0,10*ROW('Sanitation Data'!E82))),'Data Summary'!CQ88="Yes"),OFFSET('Sanitation Data'!$E$6,0,10*ROW('Sanitation Data'!E82)),NA())</f>
        <v>#N/A</v>
      </c>
      <c r="AC88" s="501" t="e">
        <f ca="1">+IF(AND(ISNUMBER(OFFSET('Sanitation Data'!$E$10,0,10*ROW('Sanitation Data'!E82))),'Data Summary'!CR88="Yes"),OFFSET('Sanitation Data'!$E$10,0,10*ROW('Sanitation Data'!E82)),NA())</f>
        <v>#N/A</v>
      </c>
      <c r="AD88" s="501" t="e">
        <f ca="1">+IF(AND(ISNUMBER(OFFSET('Sanitation Data'!$E$11,0,10*ROW('Sanitation Data'!E82))),'Data Summary'!CS88="Yes"),OFFSET('Sanitation Data'!$E$11,0,10*ROW('Sanitation Data'!E82)),NA())</f>
        <v>#N/A</v>
      </c>
      <c r="AE88" s="501" t="e">
        <f ca="1">+IF(AND(ISNUMBER(OFFSET('Sanitation Data'!$E$12,0,10*ROW('Sanitation Data'!E82))),'Data Summary'!CT88="Yes"),OFFSET('Sanitation Data'!$E$12,0,10*ROW('Sanitation Data'!E82)),NA())</f>
        <v>#N/A</v>
      </c>
      <c r="AF88" s="501" t="e">
        <f ca="1">+IF(AND(ISNUMBER(OFFSET('Sanitation Data'!$F$4,0,10*ROW('Sanitation Data'!F82))),'Data Summary'!CU88="Yes"),100-OFFSET('Sanitation Data'!$F$4,0,10*ROW('Sanitation Data'!F82)),NA())</f>
        <v>#N/A</v>
      </c>
      <c r="AG88" s="501" t="e">
        <f ca="1">+IF(AND(ISNUMBER(OFFSET('Sanitation Data'!$F$6,0,10*ROW('Sanitation Data'!F82))),'Data Summary'!CV88="Yes"),OFFSET('Sanitation Data'!$F$6,0,10*ROW('Sanitation Data'!F82)),NA())</f>
        <v>#N/A</v>
      </c>
      <c r="AH88" s="501" t="e">
        <f ca="1">+IF(AND(ISNUMBER(OFFSET('Sanitation Data'!$F$10,0,10*ROW('Sanitation Data'!F82))),'Data Summary'!CW88="Yes"),OFFSET('Sanitation Data'!$F$10,0,10*ROW('Sanitation Data'!F82)),NA())</f>
        <v>#N/A</v>
      </c>
      <c r="AI88" s="501" t="e">
        <f ca="1">+IF(AND(ISNUMBER(OFFSET('Sanitation Data'!$F$11,0,10*ROW('Sanitation Data'!F82))),'Data Summary'!CX88="Yes"),OFFSET('Sanitation Data'!$F$11,0,10*ROW('Sanitation Data'!F82)),NA())</f>
        <v>#N/A</v>
      </c>
      <c r="AJ88" s="501" t="e">
        <f ca="1">+IF(AND(ISNUMBER(OFFSET('Sanitation Data'!$F$12,0,10*ROW('Sanitation Data'!F82))),'Data Summary'!CY88="Yes"),OFFSET('Sanitation Data'!$F$12,0,10*ROW('Sanitation Data'!F82)),NA())</f>
        <v>#N/A</v>
      </c>
      <c r="AK88" s="501" t="e">
        <f ca="1">+IF(AND(ISNUMBER(OFFSET('Sanitation Data'!$G$4,0,10*ROW('Sanitation Data'!G82))),'Data Summary'!CZ88="Yes"),100-OFFSET('Sanitation Data'!$G$4,0,10*ROW('Sanitation Data'!G82)),NA())</f>
        <v>#N/A</v>
      </c>
      <c r="AL88" s="501" t="e">
        <f ca="1">+IF(AND(ISNUMBER(OFFSET('Sanitation Data'!$G$6,0,10*ROW('Sanitation Data'!G82))),'Data Summary'!DA88="Yes"),OFFSET('Sanitation Data'!$G$6,0,10*ROW('Sanitation Data'!G82)),NA())</f>
        <v>#N/A</v>
      </c>
      <c r="AM88" s="501" t="e">
        <f ca="1">+IF(AND(ISNUMBER(OFFSET('Sanitation Data'!$G$10,0,10*ROW('Sanitation Data'!G82))),'Data Summary'!DB88="Yes"),OFFSET('Sanitation Data'!$G$10,0,10*ROW('Sanitation Data'!G82)),NA())</f>
        <v>#N/A</v>
      </c>
      <c r="AN88" s="501" t="e">
        <f ca="1">+IF(AND(ISNUMBER(OFFSET('Sanitation Data'!$G$11,0,10*ROW('Sanitation Data'!G82))),'Data Summary'!DC88="Yes"),OFFSET('Sanitation Data'!$G$11,0,10*ROW('Sanitation Data'!G82)),NA())</f>
        <v>#N/A</v>
      </c>
      <c r="AO88" s="501" t="e">
        <f ca="1">+IF(AND(ISNUMBER(OFFSET('Sanitation Data'!$G$12,0,10*ROW('Sanitation Data'!G82))),'Data Summary'!DD88="Yes"),OFFSET('Sanitation Data'!$G$12,0,10*ROW('Sanitation Data'!G82)),NA())</f>
        <v>#N/A</v>
      </c>
      <c r="AP88" s="501" t="e">
        <f ca="1">+IF(AND(ISNUMBER(OFFSET('Sanitation Data'!$H$4,0,10*ROW('Sanitation Data'!H82))),'Data Summary'!DE88="Yes"),100-OFFSET('Sanitation Data'!$H$4,0,10*ROW('Sanitation Data'!H82)),NA())</f>
        <v>#N/A</v>
      </c>
      <c r="AQ88" s="501" t="e">
        <f ca="1">+IF(AND(ISNUMBER(OFFSET('Sanitation Data'!$H$6,0,10*ROW('Sanitation Data'!H82))),'Data Summary'!DF88="Yes"),OFFSET('Sanitation Data'!$H$6,0,10*ROW('Sanitation Data'!H82)),NA())</f>
        <v>#N/A</v>
      </c>
      <c r="AR88" s="501" t="e">
        <f ca="1">+IF(AND(ISNUMBER(OFFSET('Sanitation Data'!$H$10,0,10*ROW('Sanitation Data'!H82))),'Data Summary'!DG88="Yes"),OFFSET('Sanitation Data'!$H$10,0,10*ROW('Sanitation Data'!H82)),NA())</f>
        <v>#N/A</v>
      </c>
      <c r="AS88" s="501" t="e">
        <f ca="1">+IF(AND(ISNUMBER(OFFSET('Sanitation Data'!$H$11,0,10*ROW('Sanitation Data'!H82))),'Data Summary'!DH88="Yes"),OFFSET('Sanitation Data'!$H$11,0,10*ROW('Sanitation Data'!H82)),NA())</f>
        <v>#N/A</v>
      </c>
      <c r="AT88" s="501" t="e">
        <f ca="1">+IF(AND(ISNUMBER(OFFSET('Sanitation Data'!$H$12,0,10*ROW('Sanitation Data'!H82))),'Data Summary'!DI88="Yes"),OFFSET('Sanitation Data'!$H$12,0,10*ROW('Sanitation Data'!H82)),NA())</f>
        <v>#N/A</v>
      </c>
      <c r="AU88" s="501" t="e">
        <f ca="1">+IF(AND(ISNUMBER(OFFSET('Sanitation Data'!$I$4,0,10*ROW('Sanitation Data'!I82))),'Data Summary'!DJ88="Yes"),100-OFFSET('Sanitation Data'!$I$4,0,10*ROW('Sanitation Data'!I82)),NA())</f>
        <v>#N/A</v>
      </c>
      <c r="AV88" s="501" t="e">
        <f ca="1">+IF(AND(ISNUMBER(OFFSET('Sanitation Data'!$I$6,0,10*ROW('Sanitation Data'!I82))),'Data Summary'!DK88="Yes"),OFFSET('Sanitation Data'!$I$6,0,10*ROW('Sanitation Data'!I82)),NA())</f>
        <v>#N/A</v>
      </c>
      <c r="AW88" s="501" t="e">
        <f ca="1">+IF(AND(ISNUMBER(OFFSET('Sanitation Data'!$I$10,0,10*ROW('Sanitation Data'!I82))),'Data Summary'!DL88="Yes"),OFFSET('Sanitation Data'!$I$10,0,10*ROW('Sanitation Data'!I82)),NA())</f>
        <v>#N/A</v>
      </c>
      <c r="AX88" s="501" t="e">
        <f ca="1">+IF(AND(ISNUMBER(OFFSET('Sanitation Data'!$I$11,0,10*ROW('Sanitation Data'!I82))),'Data Summary'!DM88="Yes"),OFFSET('Sanitation Data'!$I$11,0,10*ROW('Sanitation Data'!I82)),NA())</f>
        <v>#N/A</v>
      </c>
      <c r="AY88" s="501" t="e">
        <f ca="1">+IF(AND(ISNUMBER(OFFSET('Sanitation Data'!$I$12,0,10*ROW('Sanitation Data'!I82))),'Data Summary'!DN88="Yes"),OFFSET('Sanitation Data'!$I$12,0,10*ROW('Sanitation Data'!I82)),NA())</f>
        <v>#N/A</v>
      </c>
      <c r="AZ88" s="502" t="e">
        <f ca="1">+IF(AND(ISNUMBER(OFFSET('Hygiene Data'!$D$5,0,10*ROW('Hygiene Data'!D82))),'Data Summary'!DO88="Yes"),OFFSET('Hygiene Data'!$D$5,0,10*ROW('Hygiene Data'!D82)),NA())</f>
        <v>#N/A</v>
      </c>
      <c r="BA88" s="502" t="e">
        <f ca="1">+IF(AND(ISNUMBER(OFFSET('Hygiene Data'!$D$7,0,10*ROW('Hygiene Data'!D82))),'Data Summary'!DP88="Yes"),OFFSET('Hygiene Data'!$D$7,0,10*ROW('Hygiene Data'!D82)),NA())</f>
        <v>#N/A</v>
      </c>
      <c r="BB88" s="502" t="e">
        <f ca="1">+IF(AND(ISNUMBER(OFFSET('Hygiene Data'!$D$9,0,10*ROW('Hygiene Data'!D82))),'Data Summary'!DQ88="Yes"),OFFSET('Hygiene Data'!$D$9,0,10*ROW('Hygiene Data'!D82)),NA())</f>
        <v>#N/A</v>
      </c>
      <c r="BC88" s="502" t="e">
        <f ca="1">+IF(AND(ISNUMBER(OFFSET('Hygiene Data'!$E$5,0,10*ROW('Hygiene Data'!E82))),'Data Summary'!DR88="Yes"),OFFSET('Hygiene Data'!$E$5,0,10*ROW('Hygiene Data'!E82)),NA())</f>
        <v>#N/A</v>
      </c>
      <c r="BD88" s="502" t="e">
        <f ca="1">+IF(AND(ISNUMBER(OFFSET('Hygiene Data'!$E$7,0,10*ROW('Hygiene Data'!E82))),'Data Summary'!DS88="Yes"),OFFSET('Hygiene Data'!$E$7,0,10*ROW('Hygiene Data'!E82)),NA())</f>
        <v>#N/A</v>
      </c>
      <c r="BE88" s="502" t="e">
        <f ca="1">+IF(AND(ISNUMBER(OFFSET('Hygiene Data'!$E$9,0,10*ROW('Hygiene Data'!E82))),'Data Summary'!DT88="Yes"),OFFSET('Hygiene Data'!$E$9,0,10*ROW('Hygiene Data'!E82)),NA())</f>
        <v>#N/A</v>
      </c>
      <c r="BF88" s="502" t="e">
        <f ca="1">+IF(AND(ISNUMBER(OFFSET('Hygiene Data'!$F$5,0,10*ROW('Hygiene Data'!F82))),'Data Summary'!DU88="Yes"),OFFSET('Hygiene Data'!$F$5,0,10*ROW('Hygiene Data'!F82)),NA())</f>
        <v>#N/A</v>
      </c>
      <c r="BG88" s="502" t="e">
        <f ca="1">+IF(AND(ISNUMBER(OFFSET('Hygiene Data'!$F$7,0,10*ROW('Hygiene Data'!F82))),'Data Summary'!DV88="Yes"),OFFSET('Hygiene Data'!$F$7,0,10*ROW('Hygiene Data'!F82)),NA())</f>
        <v>#N/A</v>
      </c>
      <c r="BH88" s="502" t="e">
        <f ca="1">+IF(AND(ISNUMBER(OFFSET('Hygiene Data'!$F$9,0,10*ROW('Hygiene Data'!F82))),'Data Summary'!DW88="Yes"),OFFSET('Hygiene Data'!$F$9,0,10*ROW('Hygiene Data'!F82)),NA())</f>
        <v>#N/A</v>
      </c>
      <c r="BI88" s="502" t="e">
        <f ca="1">+IF(AND(ISNUMBER(OFFSET('Hygiene Data'!$G$5,0,10*ROW('Hygiene Data'!G82))),'Data Summary'!DX88="Yes"),OFFSET('Hygiene Data'!$G$5,0,10*ROW('Hygiene Data'!G82)),NA())</f>
        <v>#N/A</v>
      </c>
      <c r="BJ88" s="502" t="e">
        <f ca="1">+IF(AND(ISNUMBER(OFFSET('Hygiene Data'!$G$7,0,10*ROW('Hygiene Data'!G82))),'Data Summary'!DY88="Yes"),OFFSET('Hygiene Data'!$G$7,0,10*ROW('Hygiene Data'!G82)),NA())</f>
        <v>#N/A</v>
      </c>
      <c r="BK88" s="502" t="e">
        <f ca="1">+IF(AND(ISNUMBER(OFFSET('Hygiene Data'!$G$9,0,10*ROW('Hygiene Data'!G82))),'Data Summary'!DZ88="Yes"),OFFSET('Hygiene Data'!$G$9,0,10*ROW('Hygiene Data'!G82)),NA())</f>
        <v>#N/A</v>
      </c>
      <c r="BL88" s="502" t="e">
        <f ca="1">+IF(AND(ISNUMBER(OFFSET('Hygiene Data'!$H$5,0,10*ROW('Hygiene Data'!H82))),'Data Summary'!EA88="Yes"),OFFSET('Hygiene Data'!$H$5,0,10*ROW('Hygiene Data'!H82)),NA())</f>
        <v>#N/A</v>
      </c>
      <c r="BM88" s="502" t="e">
        <f ca="1">+IF(AND(ISNUMBER(OFFSET('Hygiene Data'!$H$7,0,10*ROW('Hygiene Data'!H82))),'Data Summary'!EB88="Yes"),OFFSET('Hygiene Data'!$H$7,0,10*ROW('Hygiene Data'!H82)),NA())</f>
        <v>#N/A</v>
      </c>
      <c r="BN88" s="502" t="e">
        <f ca="1">+IF(AND(ISNUMBER(OFFSET('Hygiene Data'!$H$9,0,10*ROW('Hygiene Data'!H82))),'Data Summary'!EC88="Yes"),OFFSET('Hygiene Data'!$H$9,0,10*ROW('Hygiene Data'!H82)),NA())</f>
        <v>#N/A</v>
      </c>
      <c r="BO88" s="502" t="e">
        <f ca="1">+IF(AND(ISNUMBER(OFFSET('Hygiene Data'!$I$5,0,10*ROW('Hygiene Data'!I82))),'Data Summary'!ED88="Yes"),OFFSET('Hygiene Data'!$I$5,0,10*ROW('Hygiene Data'!I82)),NA())</f>
        <v>#N/A</v>
      </c>
      <c r="BP88" s="502" t="e">
        <f ca="1">+IF(AND(ISNUMBER(OFFSET('Hygiene Data'!$I$7,0,10*ROW('Hygiene Data'!I82))),'Data Summary'!EE88="Yes"),OFFSET('Hygiene Data'!$I$7,0,10*ROW('Hygiene Data'!I82)),NA())</f>
        <v>#N/A</v>
      </c>
      <c r="BQ88" s="502" t="e">
        <f ca="1">+IF(AND(ISNUMBER(OFFSET('Hygiene Data'!$I$9,0,10*ROW('Hygiene Data'!I82))),'Data Summary'!EF88="Yes"),OFFSET('Hygiene Data'!$I$9,0,10*ROW('Hygiene Data'!I82)),NA())</f>
        <v>#N/A</v>
      </c>
    </row>
    <row r="89" spans="1:69" x14ac:dyDescent="0.25">
      <c r="A89" s="498" t="e">
        <f ca="1">+RIGHT('Data Summary'!A89,LEN('Data Summary'!A89)-9)</f>
        <v>#VALUE!</v>
      </c>
      <c r="B89" s="472" t="str">
        <f ca="1">+IF(ISTEXT('Data Summary'!B89),'Data Summary'!B89,"")</f>
        <v/>
      </c>
      <c r="C89" s="499" t="e">
        <f ca="1">+VALUE('Data Summary'!C89)</f>
        <v>#VALUE!</v>
      </c>
      <c r="D89" s="500" t="e">
        <f ca="1">+IF(AND(ISNUMBER(OFFSET('Water Data'!$D$4,0,10*ROW('Water Data'!D83))),'Data Summary'!BS89="Yes"),100-OFFSET('Water Data'!$D$4,0,10*ROW('Water Data'!D83)),NA())</f>
        <v>#N/A</v>
      </c>
      <c r="E89" s="500" t="e">
        <f ca="1">+IF(AND(ISNUMBER(OFFSET('Water Data'!$D$6,0,10*ROW('Water Data'!D83))),'Data Summary'!BT89="Yes"),OFFSET('Water Data'!$D$6,0,10*ROW('Water Data'!D83)),NA())</f>
        <v>#N/A</v>
      </c>
      <c r="F89" s="500" t="e">
        <f ca="1">+IF(AND(ISNUMBER(OFFSET('Water Data'!$D$9,0,10*ROW('Water Data'!D83))),'Data Summary'!BU89="Yes"),OFFSET('Water Data'!$D$9,0,10*ROW('Water Data'!D83)),NA())</f>
        <v>#N/A</v>
      </c>
      <c r="G89" s="500" t="e">
        <f ca="1">+IF(AND(ISNUMBER(OFFSET('Water Data'!$E$4,0,10*ROW('Water Data'!E83))),'Data Summary'!BV89="Yes"),100-OFFSET('Water Data'!$E$4,0,10*ROW('Water Data'!E83)),NA())</f>
        <v>#N/A</v>
      </c>
      <c r="H89" s="500" t="e">
        <f ca="1">+IF(AND(ISNUMBER(OFFSET('Water Data'!$E$6,0,10*ROW('Water Data'!E83))),'Data Summary'!BW89="Yes"),OFFSET('Water Data'!$E$6,0,10*ROW('Water Data'!E83)),NA())</f>
        <v>#N/A</v>
      </c>
      <c r="I89" s="500" t="e">
        <f ca="1">+IF(AND(ISNUMBER(OFFSET('Water Data'!$E$9,0,10*ROW('Water Data'!E83))),'Data Summary'!BX89="Yes"),OFFSET('Water Data'!$E$9,0,10*ROW('Water Data'!E83)),NA())</f>
        <v>#N/A</v>
      </c>
      <c r="J89" s="500" t="e">
        <f ca="1">+IF(AND(ISNUMBER(OFFSET('Water Data'!$F$4,0,10*ROW('Water Data'!F83))),'Data Summary'!BY89="Yes"),100-OFFSET('Water Data'!$F$4,0,10*ROW('Water Data'!F83)),NA())</f>
        <v>#N/A</v>
      </c>
      <c r="K89" s="500" t="e">
        <f ca="1">+IF(AND(ISNUMBER(OFFSET('Water Data'!$F$6,0,10*ROW('Water Data'!F83))),'Data Summary'!BZ89="Yes"),OFFSET('Water Data'!$F$6,0,10*ROW('Water Data'!F83)),NA())</f>
        <v>#N/A</v>
      </c>
      <c r="L89" s="500" t="e">
        <f ca="1">+IF(AND(ISNUMBER(OFFSET('Water Data'!$F$9,0,10*ROW('Water Data'!F83))),'Data Summary'!CA89="Yes"),OFFSET('Water Data'!$F$9,0,10*ROW('Water Data'!F83)),NA())</f>
        <v>#N/A</v>
      </c>
      <c r="M89" s="500" t="e">
        <f ca="1">+IF(AND(ISNUMBER(OFFSET('Water Data'!$G$4,0,10*ROW('Water Data'!G83))),'Data Summary'!CB89="Yes"),100-OFFSET('Water Data'!$G$4,0,10*ROW('Water Data'!G83)),NA())</f>
        <v>#N/A</v>
      </c>
      <c r="N89" s="500" t="e">
        <f ca="1">+IF(AND(ISNUMBER(OFFSET('Water Data'!$G$6,0,10*ROW('Water Data'!G83))),'Data Summary'!CC89="Yes"),OFFSET('Water Data'!$G$6,0,10*ROW('Water Data'!G83)),NA())</f>
        <v>#N/A</v>
      </c>
      <c r="O89" s="500" t="e">
        <f ca="1">+IF(AND(ISNUMBER(OFFSET('Water Data'!$G$9,0,10*ROW('Water Data'!G83))),'Data Summary'!CD89="Yes"),OFFSET('Water Data'!$G$9,0,10*ROW('Water Data'!G83)),NA())</f>
        <v>#N/A</v>
      </c>
      <c r="P89" s="500" t="e">
        <f ca="1">+IF(AND(ISNUMBER(OFFSET('Water Data'!$H$4,0,10*ROW('Water Data'!H83))),'Data Summary'!CE89="Yes"),100-OFFSET('Water Data'!$H$4,0,10*ROW('Water Data'!H83)),NA())</f>
        <v>#N/A</v>
      </c>
      <c r="Q89" s="500" t="e">
        <f ca="1">+IF(AND(ISNUMBER(OFFSET('Water Data'!$H$6,0,10*ROW('Water Data'!H83))),'Data Summary'!CF89="Yes"),OFFSET('Water Data'!$H$6,0,10*ROW('Water Data'!H83)),NA())</f>
        <v>#N/A</v>
      </c>
      <c r="R89" s="500" t="e">
        <f ca="1">+IF(AND(ISNUMBER(OFFSET('Water Data'!$H$9,0,10*ROW('Water Data'!H83))),'Data Summary'!CG89="Yes"),OFFSET('Water Data'!$H$9,0,10*ROW('Water Data'!H83)),NA())</f>
        <v>#N/A</v>
      </c>
      <c r="S89" s="500" t="e">
        <f ca="1">+IF(AND(ISNUMBER(OFFSET('Water Data'!$I$4,0,10*ROW('Water Data'!I83))),'Data Summary'!CH89="Yes"),100-OFFSET('Water Data'!$I$4,0,10*ROW('Water Data'!I83)),NA())</f>
        <v>#N/A</v>
      </c>
      <c r="T89" s="500" t="e">
        <f ca="1">+IF(AND(ISNUMBER(OFFSET('Water Data'!$I$6,0,10*ROW('Water Data'!I83))),'Data Summary'!CI89="Yes"),OFFSET('Water Data'!$I$6,0,10*ROW('Water Data'!I83)),NA())</f>
        <v>#N/A</v>
      </c>
      <c r="U89" s="500" t="e">
        <f ca="1">+IF(AND(ISNUMBER(OFFSET('Water Data'!$I$9,0,10*ROW('Water Data'!I83))),'Data Summary'!CJ89="Yes"),OFFSET('Water Data'!$I$9,0,10*ROW('Water Data'!I83)),NA())</f>
        <v>#N/A</v>
      </c>
      <c r="V89" s="501" t="e">
        <f ca="1">+IF(AND(ISNUMBER(OFFSET('Sanitation Data'!$D$4,0,10*ROW('Sanitation Data'!D83))),'Data Summary'!CK89="Yes"),100-OFFSET('Sanitation Data'!$D$4,0,10*ROW('Sanitation Data'!D83)),NA())</f>
        <v>#N/A</v>
      </c>
      <c r="W89" s="501" t="e">
        <f ca="1">+IF(AND(ISNUMBER(OFFSET('Sanitation Data'!$D$6,0,10*ROW('Sanitation Data'!D83))),'Data Summary'!CL89="Yes"),OFFSET('Sanitation Data'!$D$6,0,10*ROW('Sanitation Data'!D83)),NA())</f>
        <v>#N/A</v>
      </c>
      <c r="X89" s="501" t="e">
        <f ca="1">+IF(AND(ISNUMBER(OFFSET('Sanitation Data'!$D$10,0,10*ROW('Sanitation Data'!D83))),'Data Summary'!CM89="Yes"),OFFSET('Sanitation Data'!$D$10,0,10*ROW('Sanitation Data'!D83)),NA())</f>
        <v>#N/A</v>
      </c>
      <c r="Y89" s="501" t="e">
        <f ca="1">+IF(AND(ISNUMBER(OFFSET('Sanitation Data'!$D$11,0,10*ROW('Sanitation Data'!D83))),'Data Summary'!CN89="Yes"),OFFSET('Sanitation Data'!$D$11,0,10*ROW('Sanitation Data'!D83)),NA())</f>
        <v>#N/A</v>
      </c>
      <c r="Z89" s="501" t="e">
        <f ca="1">+IF(AND(ISNUMBER(OFFSET('Sanitation Data'!$D$12,0,10*ROW('Sanitation Data'!D83))),'Data Summary'!CO89="Yes"),OFFSET('Sanitation Data'!$D$12,0,10*ROW('Sanitation Data'!D83)),NA())</f>
        <v>#N/A</v>
      </c>
      <c r="AA89" s="501" t="e">
        <f ca="1">+IF(AND(ISNUMBER(OFFSET('Sanitation Data'!$E$4,0,10*ROW('Sanitation Data'!E83))),'Data Summary'!CP89="Yes"),100-OFFSET('Sanitation Data'!$E$4,0,10*ROW('Sanitation Data'!E83)),NA())</f>
        <v>#N/A</v>
      </c>
      <c r="AB89" s="501" t="e">
        <f ca="1">+IF(AND(ISNUMBER(OFFSET('Sanitation Data'!$E$6,0,10*ROW('Sanitation Data'!E83))),'Data Summary'!CQ89="Yes"),OFFSET('Sanitation Data'!$E$6,0,10*ROW('Sanitation Data'!E83)),NA())</f>
        <v>#N/A</v>
      </c>
      <c r="AC89" s="501" t="e">
        <f ca="1">+IF(AND(ISNUMBER(OFFSET('Sanitation Data'!$E$10,0,10*ROW('Sanitation Data'!E83))),'Data Summary'!CR89="Yes"),OFFSET('Sanitation Data'!$E$10,0,10*ROW('Sanitation Data'!E83)),NA())</f>
        <v>#N/A</v>
      </c>
      <c r="AD89" s="501" t="e">
        <f ca="1">+IF(AND(ISNUMBER(OFFSET('Sanitation Data'!$E$11,0,10*ROW('Sanitation Data'!E83))),'Data Summary'!CS89="Yes"),OFFSET('Sanitation Data'!$E$11,0,10*ROW('Sanitation Data'!E83)),NA())</f>
        <v>#N/A</v>
      </c>
      <c r="AE89" s="501" t="e">
        <f ca="1">+IF(AND(ISNUMBER(OFFSET('Sanitation Data'!$E$12,0,10*ROW('Sanitation Data'!E83))),'Data Summary'!CT89="Yes"),OFFSET('Sanitation Data'!$E$12,0,10*ROW('Sanitation Data'!E83)),NA())</f>
        <v>#N/A</v>
      </c>
      <c r="AF89" s="501" t="e">
        <f ca="1">+IF(AND(ISNUMBER(OFFSET('Sanitation Data'!$F$4,0,10*ROW('Sanitation Data'!F83))),'Data Summary'!CU89="Yes"),100-OFFSET('Sanitation Data'!$F$4,0,10*ROW('Sanitation Data'!F83)),NA())</f>
        <v>#N/A</v>
      </c>
      <c r="AG89" s="501" t="e">
        <f ca="1">+IF(AND(ISNUMBER(OFFSET('Sanitation Data'!$F$6,0,10*ROW('Sanitation Data'!F83))),'Data Summary'!CV89="Yes"),OFFSET('Sanitation Data'!$F$6,0,10*ROW('Sanitation Data'!F83)),NA())</f>
        <v>#N/A</v>
      </c>
      <c r="AH89" s="501" t="e">
        <f ca="1">+IF(AND(ISNUMBER(OFFSET('Sanitation Data'!$F$10,0,10*ROW('Sanitation Data'!F83))),'Data Summary'!CW89="Yes"),OFFSET('Sanitation Data'!$F$10,0,10*ROW('Sanitation Data'!F83)),NA())</f>
        <v>#N/A</v>
      </c>
      <c r="AI89" s="501" t="e">
        <f ca="1">+IF(AND(ISNUMBER(OFFSET('Sanitation Data'!$F$11,0,10*ROW('Sanitation Data'!F83))),'Data Summary'!CX89="Yes"),OFFSET('Sanitation Data'!$F$11,0,10*ROW('Sanitation Data'!F83)),NA())</f>
        <v>#N/A</v>
      </c>
      <c r="AJ89" s="501" t="e">
        <f ca="1">+IF(AND(ISNUMBER(OFFSET('Sanitation Data'!$F$12,0,10*ROW('Sanitation Data'!F83))),'Data Summary'!CY89="Yes"),OFFSET('Sanitation Data'!$F$12,0,10*ROW('Sanitation Data'!F83)),NA())</f>
        <v>#N/A</v>
      </c>
      <c r="AK89" s="501" t="e">
        <f ca="1">+IF(AND(ISNUMBER(OFFSET('Sanitation Data'!$G$4,0,10*ROW('Sanitation Data'!G83))),'Data Summary'!CZ89="Yes"),100-OFFSET('Sanitation Data'!$G$4,0,10*ROW('Sanitation Data'!G83)),NA())</f>
        <v>#N/A</v>
      </c>
      <c r="AL89" s="501" t="e">
        <f ca="1">+IF(AND(ISNUMBER(OFFSET('Sanitation Data'!$G$6,0,10*ROW('Sanitation Data'!G83))),'Data Summary'!DA89="Yes"),OFFSET('Sanitation Data'!$G$6,0,10*ROW('Sanitation Data'!G83)),NA())</f>
        <v>#N/A</v>
      </c>
      <c r="AM89" s="501" t="e">
        <f ca="1">+IF(AND(ISNUMBER(OFFSET('Sanitation Data'!$G$10,0,10*ROW('Sanitation Data'!G83))),'Data Summary'!DB89="Yes"),OFFSET('Sanitation Data'!$G$10,0,10*ROW('Sanitation Data'!G83)),NA())</f>
        <v>#N/A</v>
      </c>
      <c r="AN89" s="501" t="e">
        <f ca="1">+IF(AND(ISNUMBER(OFFSET('Sanitation Data'!$G$11,0,10*ROW('Sanitation Data'!G83))),'Data Summary'!DC89="Yes"),OFFSET('Sanitation Data'!$G$11,0,10*ROW('Sanitation Data'!G83)),NA())</f>
        <v>#N/A</v>
      </c>
      <c r="AO89" s="501" t="e">
        <f ca="1">+IF(AND(ISNUMBER(OFFSET('Sanitation Data'!$G$12,0,10*ROW('Sanitation Data'!G83))),'Data Summary'!DD89="Yes"),OFFSET('Sanitation Data'!$G$12,0,10*ROW('Sanitation Data'!G83)),NA())</f>
        <v>#N/A</v>
      </c>
      <c r="AP89" s="501" t="e">
        <f ca="1">+IF(AND(ISNUMBER(OFFSET('Sanitation Data'!$H$4,0,10*ROW('Sanitation Data'!H83))),'Data Summary'!DE89="Yes"),100-OFFSET('Sanitation Data'!$H$4,0,10*ROW('Sanitation Data'!H83)),NA())</f>
        <v>#N/A</v>
      </c>
      <c r="AQ89" s="501" t="e">
        <f ca="1">+IF(AND(ISNUMBER(OFFSET('Sanitation Data'!$H$6,0,10*ROW('Sanitation Data'!H83))),'Data Summary'!DF89="Yes"),OFFSET('Sanitation Data'!$H$6,0,10*ROW('Sanitation Data'!H83)),NA())</f>
        <v>#N/A</v>
      </c>
      <c r="AR89" s="501" t="e">
        <f ca="1">+IF(AND(ISNUMBER(OFFSET('Sanitation Data'!$H$10,0,10*ROW('Sanitation Data'!H83))),'Data Summary'!DG89="Yes"),OFFSET('Sanitation Data'!$H$10,0,10*ROW('Sanitation Data'!H83)),NA())</f>
        <v>#N/A</v>
      </c>
      <c r="AS89" s="501" t="e">
        <f ca="1">+IF(AND(ISNUMBER(OFFSET('Sanitation Data'!$H$11,0,10*ROW('Sanitation Data'!H83))),'Data Summary'!DH89="Yes"),OFFSET('Sanitation Data'!$H$11,0,10*ROW('Sanitation Data'!H83)),NA())</f>
        <v>#N/A</v>
      </c>
      <c r="AT89" s="501" t="e">
        <f ca="1">+IF(AND(ISNUMBER(OFFSET('Sanitation Data'!$H$12,0,10*ROW('Sanitation Data'!H83))),'Data Summary'!DI89="Yes"),OFFSET('Sanitation Data'!$H$12,0,10*ROW('Sanitation Data'!H83)),NA())</f>
        <v>#N/A</v>
      </c>
      <c r="AU89" s="501" t="e">
        <f ca="1">+IF(AND(ISNUMBER(OFFSET('Sanitation Data'!$I$4,0,10*ROW('Sanitation Data'!I83))),'Data Summary'!DJ89="Yes"),100-OFFSET('Sanitation Data'!$I$4,0,10*ROW('Sanitation Data'!I83)),NA())</f>
        <v>#N/A</v>
      </c>
      <c r="AV89" s="501" t="e">
        <f ca="1">+IF(AND(ISNUMBER(OFFSET('Sanitation Data'!$I$6,0,10*ROW('Sanitation Data'!I83))),'Data Summary'!DK89="Yes"),OFFSET('Sanitation Data'!$I$6,0,10*ROW('Sanitation Data'!I83)),NA())</f>
        <v>#N/A</v>
      </c>
      <c r="AW89" s="501" t="e">
        <f ca="1">+IF(AND(ISNUMBER(OFFSET('Sanitation Data'!$I$10,0,10*ROW('Sanitation Data'!I83))),'Data Summary'!DL89="Yes"),OFFSET('Sanitation Data'!$I$10,0,10*ROW('Sanitation Data'!I83)),NA())</f>
        <v>#N/A</v>
      </c>
      <c r="AX89" s="501" t="e">
        <f ca="1">+IF(AND(ISNUMBER(OFFSET('Sanitation Data'!$I$11,0,10*ROW('Sanitation Data'!I83))),'Data Summary'!DM89="Yes"),OFFSET('Sanitation Data'!$I$11,0,10*ROW('Sanitation Data'!I83)),NA())</f>
        <v>#N/A</v>
      </c>
      <c r="AY89" s="501" t="e">
        <f ca="1">+IF(AND(ISNUMBER(OFFSET('Sanitation Data'!$I$12,0,10*ROW('Sanitation Data'!I83))),'Data Summary'!DN89="Yes"),OFFSET('Sanitation Data'!$I$12,0,10*ROW('Sanitation Data'!I83)),NA())</f>
        <v>#N/A</v>
      </c>
      <c r="AZ89" s="502" t="e">
        <f ca="1">+IF(AND(ISNUMBER(OFFSET('Hygiene Data'!$D$5,0,10*ROW('Hygiene Data'!D83))),'Data Summary'!DO89="Yes"),OFFSET('Hygiene Data'!$D$5,0,10*ROW('Hygiene Data'!D83)),NA())</f>
        <v>#N/A</v>
      </c>
      <c r="BA89" s="502" t="e">
        <f ca="1">+IF(AND(ISNUMBER(OFFSET('Hygiene Data'!$D$7,0,10*ROW('Hygiene Data'!D83))),'Data Summary'!DP89="Yes"),OFFSET('Hygiene Data'!$D$7,0,10*ROW('Hygiene Data'!D83)),NA())</f>
        <v>#N/A</v>
      </c>
      <c r="BB89" s="502" t="e">
        <f ca="1">+IF(AND(ISNUMBER(OFFSET('Hygiene Data'!$D$9,0,10*ROW('Hygiene Data'!D83))),'Data Summary'!DQ89="Yes"),OFFSET('Hygiene Data'!$D$9,0,10*ROW('Hygiene Data'!D83)),NA())</f>
        <v>#N/A</v>
      </c>
      <c r="BC89" s="502" t="e">
        <f ca="1">+IF(AND(ISNUMBER(OFFSET('Hygiene Data'!$E$5,0,10*ROW('Hygiene Data'!E83))),'Data Summary'!DR89="Yes"),OFFSET('Hygiene Data'!$E$5,0,10*ROW('Hygiene Data'!E83)),NA())</f>
        <v>#N/A</v>
      </c>
      <c r="BD89" s="502" t="e">
        <f ca="1">+IF(AND(ISNUMBER(OFFSET('Hygiene Data'!$E$7,0,10*ROW('Hygiene Data'!E83))),'Data Summary'!DS89="Yes"),OFFSET('Hygiene Data'!$E$7,0,10*ROW('Hygiene Data'!E83)),NA())</f>
        <v>#N/A</v>
      </c>
      <c r="BE89" s="502" t="e">
        <f ca="1">+IF(AND(ISNUMBER(OFFSET('Hygiene Data'!$E$9,0,10*ROW('Hygiene Data'!E83))),'Data Summary'!DT89="Yes"),OFFSET('Hygiene Data'!$E$9,0,10*ROW('Hygiene Data'!E83)),NA())</f>
        <v>#N/A</v>
      </c>
      <c r="BF89" s="502" t="e">
        <f ca="1">+IF(AND(ISNUMBER(OFFSET('Hygiene Data'!$F$5,0,10*ROW('Hygiene Data'!F83))),'Data Summary'!DU89="Yes"),OFFSET('Hygiene Data'!$F$5,0,10*ROW('Hygiene Data'!F83)),NA())</f>
        <v>#N/A</v>
      </c>
      <c r="BG89" s="502" t="e">
        <f ca="1">+IF(AND(ISNUMBER(OFFSET('Hygiene Data'!$F$7,0,10*ROW('Hygiene Data'!F83))),'Data Summary'!DV89="Yes"),OFFSET('Hygiene Data'!$F$7,0,10*ROW('Hygiene Data'!F83)),NA())</f>
        <v>#N/A</v>
      </c>
      <c r="BH89" s="502" t="e">
        <f ca="1">+IF(AND(ISNUMBER(OFFSET('Hygiene Data'!$F$9,0,10*ROW('Hygiene Data'!F83))),'Data Summary'!DW89="Yes"),OFFSET('Hygiene Data'!$F$9,0,10*ROW('Hygiene Data'!F83)),NA())</f>
        <v>#N/A</v>
      </c>
      <c r="BI89" s="502" t="e">
        <f ca="1">+IF(AND(ISNUMBER(OFFSET('Hygiene Data'!$G$5,0,10*ROW('Hygiene Data'!G83))),'Data Summary'!DX89="Yes"),OFFSET('Hygiene Data'!$G$5,0,10*ROW('Hygiene Data'!G83)),NA())</f>
        <v>#N/A</v>
      </c>
      <c r="BJ89" s="502" t="e">
        <f ca="1">+IF(AND(ISNUMBER(OFFSET('Hygiene Data'!$G$7,0,10*ROW('Hygiene Data'!G83))),'Data Summary'!DY89="Yes"),OFFSET('Hygiene Data'!$G$7,0,10*ROW('Hygiene Data'!G83)),NA())</f>
        <v>#N/A</v>
      </c>
      <c r="BK89" s="502" t="e">
        <f ca="1">+IF(AND(ISNUMBER(OFFSET('Hygiene Data'!$G$9,0,10*ROW('Hygiene Data'!G83))),'Data Summary'!DZ89="Yes"),OFFSET('Hygiene Data'!$G$9,0,10*ROW('Hygiene Data'!G83)),NA())</f>
        <v>#N/A</v>
      </c>
      <c r="BL89" s="502" t="e">
        <f ca="1">+IF(AND(ISNUMBER(OFFSET('Hygiene Data'!$H$5,0,10*ROW('Hygiene Data'!H83))),'Data Summary'!EA89="Yes"),OFFSET('Hygiene Data'!$H$5,0,10*ROW('Hygiene Data'!H83)),NA())</f>
        <v>#N/A</v>
      </c>
      <c r="BM89" s="502" t="e">
        <f ca="1">+IF(AND(ISNUMBER(OFFSET('Hygiene Data'!$H$7,0,10*ROW('Hygiene Data'!H83))),'Data Summary'!EB89="Yes"),OFFSET('Hygiene Data'!$H$7,0,10*ROW('Hygiene Data'!H83)),NA())</f>
        <v>#N/A</v>
      </c>
      <c r="BN89" s="502" t="e">
        <f ca="1">+IF(AND(ISNUMBER(OFFSET('Hygiene Data'!$H$9,0,10*ROW('Hygiene Data'!H83))),'Data Summary'!EC89="Yes"),OFFSET('Hygiene Data'!$H$9,0,10*ROW('Hygiene Data'!H83)),NA())</f>
        <v>#N/A</v>
      </c>
      <c r="BO89" s="502" t="e">
        <f ca="1">+IF(AND(ISNUMBER(OFFSET('Hygiene Data'!$I$5,0,10*ROW('Hygiene Data'!I83))),'Data Summary'!ED89="Yes"),OFFSET('Hygiene Data'!$I$5,0,10*ROW('Hygiene Data'!I83)),NA())</f>
        <v>#N/A</v>
      </c>
      <c r="BP89" s="502" t="e">
        <f ca="1">+IF(AND(ISNUMBER(OFFSET('Hygiene Data'!$I$7,0,10*ROW('Hygiene Data'!I83))),'Data Summary'!EE89="Yes"),OFFSET('Hygiene Data'!$I$7,0,10*ROW('Hygiene Data'!I83)),NA())</f>
        <v>#N/A</v>
      </c>
      <c r="BQ89" s="502" t="e">
        <f ca="1">+IF(AND(ISNUMBER(OFFSET('Hygiene Data'!$I$9,0,10*ROW('Hygiene Data'!I83))),'Data Summary'!EF89="Yes"),OFFSET('Hygiene Data'!$I$9,0,10*ROW('Hygiene Data'!I83)),NA())</f>
        <v>#N/A</v>
      </c>
    </row>
    <row r="90" spans="1:69" x14ac:dyDescent="0.25">
      <c r="A90" s="498" t="e">
        <f ca="1">+RIGHT('Data Summary'!A90,LEN('Data Summary'!A90)-9)</f>
        <v>#VALUE!</v>
      </c>
      <c r="B90" s="472" t="str">
        <f ca="1">+IF(ISTEXT('Data Summary'!B90),'Data Summary'!B90,"")</f>
        <v/>
      </c>
      <c r="C90" s="499" t="e">
        <f ca="1">+VALUE('Data Summary'!C90)</f>
        <v>#VALUE!</v>
      </c>
      <c r="D90" s="500" t="e">
        <f ca="1">+IF(AND(ISNUMBER(OFFSET('Water Data'!$D$4,0,10*ROW('Water Data'!D84))),'Data Summary'!BS90="Yes"),100-OFFSET('Water Data'!$D$4,0,10*ROW('Water Data'!D84)),NA())</f>
        <v>#N/A</v>
      </c>
      <c r="E90" s="500" t="e">
        <f ca="1">+IF(AND(ISNUMBER(OFFSET('Water Data'!$D$6,0,10*ROW('Water Data'!D84))),'Data Summary'!BT90="Yes"),OFFSET('Water Data'!$D$6,0,10*ROW('Water Data'!D84)),NA())</f>
        <v>#N/A</v>
      </c>
      <c r="F90" s="500" t="e">
        <f ca="1">+IF(AND(ISNUMBER(OFFSET('Water Data'!$D$9,0,10*ROW('Water Data'!D84))),'Data Summary'!BU90="Yes"),OFFSET('Water Data'!$D$9,0,10*ROW('Water Data'!D84)),NA())</f>
        <v>#N/A</v>
      </c>
      <c r="G90" s="500" t="e">
        <f ca="1">+IF(AND(ISNUMBER(OFFSET('Water Data'!$E$4,0,10*ROW('Water Data'!E84))),'Data Summary'!BV90="Yes"),100-OFFSET('Water Data'!$E$4,0,10*ROW('Water Data'!E84)),NA())</f>
        <v>#N/A</v>
      </c>
      <c r="H90" s="500" t="e">
        <f ca="1">+IF(AND(ISNUMBER(OFFSET('Water Data'!$E$6,0,10*ROW('Water Data'!E84))),'Data Summary'!BW90="Yes"),OFFSET('Water Data'!$E$6,0,10*ROW('Water Data'!E84)),NA())</f>
        <v>#N/A</v>
      </c>
      <c r="I90" s="500" t="e">
        <f ca="1">+IF(AND(ISNUMBER(OFFSET('Water Data'!$E$9,0,10*ROW('Water Data'!E84))),'Data Summary'!BX90="Yes"),OFFSET('Water Data'!$E$9,0,10*ROW('Water Data'!E84)),NA())</f>
        <v>#N/A</v>
      </c>
      <c r="J90" s="500" t="e">
        <f ca="1">+IF(AND(ISNUMBER(OFFSET('Water Data'!$F$4,0,10*ROW('Water Data'!F84))),'Data Summary'!BY90="Yes"),100-OFFSET('Water Data'!$F$4,0,10*ROW('Water Data'!F84)),NA())</f>
        <v>#N/A</v>
      </c>
      <c r="K90" s="500" t="e">
        <f ca="1">+IF(AND(ISNUMBER(OFFSET('Water Data'!$F$6,0,10*ROW('Water Data'!F84))),'Data Summary'!BZ90="Yes"),OFFSET('Water Data'!$F$6,0,10*ROW('Water Data'!F84)),NA())</f>
        <v>#N/A</v>
      </c>
      <c r="L90" s="500" t="e">
        <f ca="1">+IF(AND(ISNUMBER(OFFSET('Water Data'!$F$9,0,10*ROW('Water Data'!F84))),'Data Summary'!CA90="Yes"),OFFSET('Water Data'!$F$9,0,10*ROW('Water Data'!F84)),NA())</f>
        <v>#N/A</v>
      </c>
      <c r="M90" s="500" t="e">
        <f ca="1">+IF(AND(ISNUMBER(OFFSET('Water Data'!$G$4,0,10*ROW('Water Data'!G84))),'Data Summary'!CB90="Yes"),100-OFFSET('Water Data'!$G$4,0,10*ROW('Water Data'!G84)),NA())</f>
        <v>#N/A</v>
      </c>
      <c r="N90" s="500" t="e">
        <f ca="1">+IF(AND(ISNUMBER(OFFSET('Water Data'!$G$6,0,10*ROW('Water Data'!G84))),'Data Summary'!CC90="Yes"),OFFSET('Water Data'!$G$6,0,10*ROW('Water Data'!G84)),NA())</f>
        <v>#N/A</v>
      </c>
      <c r="O90" s="500" t="e">
        <f ca="1">+IF(AND(ISNUMBER(OFFSET('Water Data'!$G$9,0,10*ROW('Water Data'!G84))),'Data Summary'!CD90="Yes"),OFFSET('Water Data'!$G$9,0,10*ROW('Water Data'!G84)),NA())</f>
        <v>#N/A</v>
      </c>
      <c r="P90" s="500" t="e">
        <f ca="1">+IF(AND(ISNUMBER(OFFSET('Water Data'!$H$4,0,10*ROW('Water Data'!H84))),'Data Summary'!CE90="Yes"),100-OFFSET('Water Data'!$H$4,0,10*ROW('Water Data'!H84)),NA())</f>
        <v>#N/A</v>
      </c>
      <c r="Q90" s="500" t="e">
        <f ca="1">+IF(AND(ISNUMBER(OFFSET('Water Data'!$H$6,0,10*ROW('Water Data'!H84))),'Data Summary'!CF90="Yes"),OFFSET('Water Data'!$H$6,0,10*ROW('Water Data'!H84)),NA())</f>
        <v>#N/A</v>
      </c>
      <c r="R90" s="500" t="e">
        <f ca="1">+IF(AND(ISNUMBER(OFFSET('Water Data'!$H$9,0,10*ROW('Water Data'!H84))),'Data Summary'!CG90="Yes"),OFFSET('Water Data'!$H$9,0,10*ROW('Water Data'!H84)),NA())</f>
        <v>#N/A</v>
      </c>
      <c r="S90" s="500" t="e">
        <f ca="1">+IF(AND(ISNUMBER(OFFSET('Water Data'!$I$4,0,10*ROW('Water Data'!I84))),'Data Summary'!CH90="Yes"),100-OFFSET('Water Data'!$I$4,0,10*ROW('Water Data'!I84)),NA())</f>
        <v>#N/A</v>
      </c>
      <c r="T90" s="500" t="e">
        <f ca="1">+IF(AND(ISNUMBER(OFFSET('Water Data'!$I$6,0,10*ROW('Water Data'!I84))),'Data Summary'!CI90="Yes"),OFFSET('Water Data'!$I$6,0,10*ROW('Water Data'!I84)),NA())</f>
        <v>#N/A</v>
      </c>
      <c r="U90" s="500" t="e">
        <f ca="1">+IF(AND(ISNUMBER(OFFSET('Water Data'!$I$9,0,10*ROW('Water Data'!I84))),'Data Summary'!CJ90="Yes"),OFFSET('Water Data'!$I$9,0,10*ROW('Water Data'!I84)),NA())</f>
        <v>#N/A</v>
      </c>
      <c r="V90" s="501" t="e">
        <f ca="1">+IF(AND(ISNUMBER(OFFSET('Sanitation Data'!$D$4,0,10*ROW('Sanitation Data'!D84))),'Data Summary'!CK90="Yes"),100-OFFSET('Sanitation Data'!$D$4,0,10*ROW('Sanitation Data'!D84)),NA())</f>
        <v>#N/A</v>
      </c>
      <c r="W90" s="501" t="e">
        <f ca="1">+IF(AND(ISNUMBER(OFFSET('Sanitation Data'!$D$6,0,10*ROW('Sanitation Data'!D84))),'Data Summary'!CL90="Yes"),OFFSET('Sanitation Data'!$D$6,0,10*ROW('Sanitation Data'!D84)),NA())</f>
        <v>#N/A</v>
      </c>
      <c r="X90" s="501" t="e">
        <f ca="1">+IF(AND(ISNUMBER(OFFSET('Sanitation Data'!$D$10,0,10*ROW('Sanitation Data'!D84))),'Data Summary'!CM90="Yes"),OFFSET('Sanitation Data'!$D$10,0,10*ROW('Sanitation Data'!D84)),NA())</f>
        <v>#N/A</v>
      </c>
      <c r="Y90" s="501" t="e">
        <f ca="1">+IF(AND(ISNUMBER(OFFSET('Sanitation Data'!$D$11,0,10*ROW('Sanitation Data'!D84))),'Data Summary'!CN90="Yes"),OFFSET('Sanitation Data'!$D$11,0,10*ROW('Sanitation Data'!D84)),NA())</f>
        <v>#N/A</v>
      </c>
      <c r="Z90" s="501" t="e">
        <f ca="1">+IF(AND(ISNUMBER(OFFSET('Sanitation Data'!$D$12,0,10*ROW('Sanitation Data'!D84))),'Data Summary'!CO90="Yes"),OFFSET('Sanitation Data'!$D$12,0,10*ROW('Sanitation Data'!D84)),NA())</f>
        <v>#N/A</v>
      </c>
      <c r="AA90" s="501" t="e">
        <f ca="1">+IF(AND(ISNUMBER(OFFSET('Sanitation Data'!$E$4,0,10*ROW('Sanitation Data'!E84))),'Data Summary'!CP90="Yes"),100-OFFSET('Sanitation Data'!$E$4,0,10*ROW('Sanitation Data'!E84)),NA())</f>
        <v>#N/A</v>
      </c>
      <c r="AB90" s="501" t="e">
        <f ca="1">+IF(AND(ISNUMBER(OFFSET('Sanitation Data'!$E$6,0,10*ROW('Sanitation Data'!E84))),'Data Summary'!CQ90="Yes"),OFFSET('Sanitation Data'!$E$6,0,10*ROW('Sanitation Data'!E84)),NA())</f>
        <v>#N/A</v>
      </c>
      <c r="AC90" s="501" t="e">
        <f ca="1">+IF(AND(ISNUMBER(OFFSET('Sanitation Data'!$E$10,0,10*ROW('Sanitation Data'!E84))),'Data Summary'!CR90="Yes"),OFFSET('Sanitation Data'!$E$10,0,10*ROW('Sanitation Data'!E84)),NA())</f>
        <v>#N/A</v>
      </c>
      <c r="AD90" s="501" t="e">
        <f ca="1">+IF(AND(ISNUMBER(OFFSET('Sanitation Data'!$E$11,0,10*ROW('Sanitation Data'!E84))),'Data Summary'!CS90="Yes"),OFFSET('Sanitation Data'!$E$11,0,10*ROW('Sanitation Data'!E84)),NA())</f>
        <v>#N/A</v>
      </c>
      <c r="AE90" s="501" t="e">
        <f ca="1">+IF(AND(ISNUMBER(OFFSET('Sanitation Data'!$E$12,0,10*ROW('Sanitation Data'!E84))),'Data Summary'!CT90="Yes"),OFFSET('Sanitation Data'!$E$12,0,10*ROW('Sanitation Data'!E84)),NA())</f>
        <v>#N/A</v>
      </c>
      <c r="AF90" s="501" t="e">
        <f ca="1">+IF(AND(ISNUMBER(OFFSET('Sanitation Data'!$F$4,0,10*ROW('Sanitation Data'!F84))),'Data Summary'!CU90="Yes"),100-OFFSET('Sanitation Data'!$F$4,0,10*ROW('Sanitation Data'!F84)),NA())</f>
        <v>#N/A</v>
      </c>
      <c r="AG90" s="501" t="e">
        <f ca="1">+IF(AND(ISNUMBER(OFFSET('Sanitation Data'!$F$6,0,10*ROW('Sanitation Data'!F84))),'Data Summary'!CV90="Yes"),OFFSET('Sanitation Data'!$F$6,0,10*ROW('Sanitation Data'!F84)),NA())</f>
        <v>#N/A</v>
      </c>
      <c r="AH90" s="501" t="e">
        <f ca="1">+IF(AND(ISNUMBER(OFFSET('Sanitation Data'!$F$10,0,10*ROW('Sanitation Data'!F84))),'Data Summary'!CW90="Yes"),OFFSET('Sanitation Data'!$F$10,0,10*ROW('Sanitation Data'!F84)),NA())</f>
        <v>#N/A</v>
      </c>
      <c r="AI90" s="501" t="e">
        <f ca="1">+IF(AND(ISNUMBER(OFFSET('Sanitation Data'!$F$11,0,10*ROW('Sanitation Data'!F84))),'Data Summary'!CX90="Yes"),OFFSET('Sanitation Data'!$F$11,0,10*ROW('Sanitation Data'!F84)),NA())</f>
        <v>#N/A</v>
      </c>
      <c r="AJ90" s="501" t="e">
        <f ca="1">+IF(AND(ISNUMBER(OFFSET('Sanitation Data'!$F$12,0,10*ROW('Sanitation Data'!F84))),'Data Summary'!CY90="Yes"),OFFSET('Sanitation Data'!$F$12,0,10*ROW('Sanitation Data'!F84)),NA())</f>
        <v>#N/A</v>
      </c>
      <c r="AK90" s="501" t="e">
        <f ca="1">+IF(AND(ISNUMBER(OFFSET('Sanitation Data'!$G$4,0,10*ROW('Sanitation Data'!G84))),'Data Summary'!CZ90="Yes"),100-OFFSET('Sanitation Data'!$G$4,0,10*ROW('Sanitation Data'!G84)),NA())</f>
        <v>#N/A</v>
      </c>
      <c r="AL90" s="501" t="e">
        <f ca="1">+IF(AND(ISNUMBER(OFFSET('Sanitation Data'!$G$6,0,10*ROW('Sanitation Data'!G84))),'Data Summary'!DA90="Yes"),OFFSET('Sanitation Data'!$G$6,0,10*ROW('Sanitation Data'!G84)),NA())</f>
        <v>#N/A</v>
      </c>
      <c r="AM90" s="501" t="e">
        <f ca="1">+IF(AND(ISNUMBER(OFFSET('Sanitation Data'!$G$10,0,10*ROW('Sanitation Data'!G84))),'Data Summary'!DB90="Yes"),OFFSET('Sanitation Data'!$G$10,0,10*ROW('Sanitation Data'!G84)),NA())</f>
        <v>#N/A</v>
      </c>
      <c r="AN90" s="501" t="e">
        <f ca="1">+IF(AND(ISNUMBER(OFFSET('Sanitation Data'!$G$11,0,10*ROW('Sanitation Data'!G84))),'Data Summary'!DC90="Yes"),OFFSET('Sanitation Data'!$G$11,0,10*ROW('Sanitation Data'!G84)),NA())</f>
        <v>#N/A</v>
      </c>
      <c r="AO90" s="501" t="e">
        <f ca="1">+IF(AND(ISNUMBER(OFFSET('Sanitation Data'!$G$12,0,10*ROW('Sanitation Data'!G84))),'Data Summary'!DD90="Yes"),OFFSET('Sanitation Data'!$G$12,0,10*ROW('Sanitation Data'!G84)),NA())</f>
        <v>#N/A</v>
      </c>
      <c r="AP90" s="501" t="e">
        <f ca="1">+IF(AND(ISNUMBER(OFFSET('Sanitation Data'!$H$4,0,10*ROW('Sanitation Data'!H84))),'Data Summary'!DE90="Yes"),100-OFFSET('Sanitation Data'!$H$4,0,10*ROW('Sanitation Data'!H84)),NA())</f>
        <v>#N/A</v>
      </c>
      <c r="AQ90" s="501" t="e">
        <f ca="1">+IF(AND(ISNUMBER(OFFSET('Sanitation Data'!$H$6,0,10*ROW('Sanitation Data'!H84))),'Data Summary'!DF90="Yes"),OFFSET('Sanitation Data'!$H$6,0,10*ROW('Sanitation Data'!H84)),NA())</f>
        <v>#N/A</v>
      </c>
      <c r="AR90" s="501" t="e">
        <f ca="1">+IF(AND(ISNUMBER(OFFSET('Sanitation Data'!$H$10,0,10*ROW('Sanitation Data'!H84))),'Data Summary'!DG90="Yes"),OFFSET('Sanitation Data'!$H$10,0,10*ROW('Sanitation Data'!H84)),NA())</f>
        <v>#N/A</v>
      </c>
      <c r="AS90" s="501" t="e">
        <f ca="1">+IF(AND(ISNUMBER(OFFSET('Sanitation Data'!$H$11,0,10*ROW('Sanitation Data'!H84))),'Data Summary'!DH90="Yes"),OFFSET('Sanitation Data'!$H$11,0,10*ROW('Sanitation Data'!H84)),NA())</f>
        <v>#N/A</v>
      </c>
      <c r="AT90" s="501" t="e">
        <f ca="1">+IF(AND(ISNUMBER(OFFSET('Sanitation Data'!$H$12,0,10*ROW('Sanitation Data'!H84))),'Data Summary'!DI90="Yes"),OFFSET('Sanitation Data'!$H$12,0,10*ROW('Sanitation Data'!H84)),NA())</f>
        <v>#N/A</v>
      </c>
      <c r="AU90" s="501" t="e">
        <f ca="1">+IF(AND(ISNUMBER(OFFSET('Sanitation Data'!$I$4,0,10*ROW('Sanitation Data'!I84))),'Data Summary'!DJ90="Yes"),100-OFFSET('Sanitation Data'!$I$4,0,10*ROW('Sanitation Data'!I84)),NA())</f>
        <v>#N/A</v>
      </c>
      <c r="AV90" s="501" t="e">
        <f ca="1">+IF(AND(ISNUMBER(OFFSET('Sanitation Data'!$I$6,0,10*ROW('Sanitation Data'!I84))),'Data Summary'!DK90="Yes"),OFFSET('Sanitation Data'!$I$6,0,10*ROW('Sanitation Data'!I84)),NA())</f>
        <v>#N/A</v>
      </c>
      <c r="AW90" s="501" t="e">
        <f ca="1">+IF(AND(ISNUMBER(OFFSET('Sanitation Data'!$I$10,0,10*ROW('Sanitation Data'!I84))),'Data Summary'!DL90="Yes"),OFFSET('Sanitation Data'!$I$10,0,10*ROW('Sanitation Data'!I84)),NA())</f>
        <v>#N/A</v>
      </c>
      <c r="AX90" s="501" t="e">
        <f ca="1">+IF(AND(ISNUMBER(OFFSET('Sanitation Data'!$I$11,0,10*ROW('Sanitation Data'!I84))),'Data Summary'!DM90="Yes"),OFFSET('Sanitation Data'!$I$11,0,10*ROW('Sanitation Data'!I84)),NA())</f>
        <v>#N/A</v>
      </c>
      <c r="AY90" s="501" t="e">
        <f ca="1">+IF(AND(ISNUMBER(OFFSET('Sanitation Data'!$I$12,0,10*ROW('Sanitation Data'!I84))),'Data Summary'!DN90="Yes"),OFFSET('Sanitation Data'!$I$12,0,10*ROW('Sanitation Data'!I84)),NA())</f>
        <v>#N/A</v>
      </c>
      <c r="AZ90" s="502" t="e">
        <f ca="1">+IF(AND(ISNUMBER(OFFSET('Hygiene Data'!$D$5,0,10*ROW('Hygiene Data'!D84))),'Data Summary'!DO90="Yes"),OFFSET('Hygiene Data'!$D$5,0,10*ROW('Hygiene Data'!D84)),NA())</f>
        <v>#N/A</v>
      </c>
      <c r="BA90" s="502" t="e">
        <f ca="1">+IF(AND(ISNUMBER(OFFSET('Hygiene Data'!$D$7,0,10*ROW('Hygiene Data'!D84))),'Data Summary'!DP90="Yes"),OFFSET('Hygiene Data'!$D$7,0,10*ROW('Hygiene Data'!D84)),NA())</f>
        <v>#N/A</v>
      </c>
      <c r="BB90" s="502" t="e">
        <f ca="1">+IF(AND(ISNUMBER(OFFSET('Hygiene Data'!$D$9,0,10*ROW('Hygiene Data'!D84))),'Data Summary'!DQ90="Yes"),OFFSET('Hygiene Data'!$D$9,0,10*ROW('Hygiene Data'!D84)),NA())</f>
        <v>#N/A</v>
      </c>
      <c r="BC90" s="502" t="e">
        <f ca="1">+IF(AND(ISNUMBER(OFFSET('Hygiene Data'!$E$5,0,10*ROW('Hygiene Data'!E84))),'Data Summary'!DR90="Yes"),OFFSET('Hygiene Data'!$E$5,0,10*ROW('Hygiene Data'!E84)),NA())</f>
        <v>#N/A</v>
      </c>
      <c r="BD90" s="502" t="e">
        <f ca="1">+IF(AND(ISNUMBER(OFFSET('Hygiene Data'!$E$7,0,10*ROW('Hygiene Data'!E84))),'Data Summary'!DS90="Yes"),OFFSET('Hygiene Data'!$E$7,0,10*ROW('Hygiene Data'!E84)),NA())</f>
        <v>#N/A</v>
      </c>
      <c r="BE90" s="502" t="e">
        <f ca="1">+IF(AND(ISNUMBER(OFFSET('Hygiene Data'!$E$9,0,10*ROW('Hygiene Data'!E84))),'Data Summary'!DT90="Yes"),OFFSET('Hygiene Data'!$E$9,0,10*ROW('Hygiene Data'!E84)),NA())</f>
        <v>#N/A</v>
      </c>
      <c r="BF90" s="502" t="e">
        <f ca="1">+IF(AND(ISNUMBER(OFFSET('Hygiene Data'!$F$5,0,10*ROW('Hygiene Data'!F84))),'Data Summary'!DU90="Yes"),OFFSET('Hygiene Data'!$F$5,0,10*ROW('Hygiene Data'!F84)),NA())</f>
        <v>#N/A</v>
      </c>
      <c r="BG90" s="502" t="e">
        <f ca="1">+IF(AND(ISNUMBER(OFFSET('Hygiene Data'!$F$7,0,10*ROW('Hygiene Data'!F84))),'Data Summary'!DV90="Yes"),OFFSET('Hygiene Data'!$F$7,0,10*ROW('Hygiene Data'!F84)),NA())</f>
        <v>#N/A</v>
      </c>
      <c r="BH90" s="502" t="e">
        <f ca="1">+IF(AND(ISNUMBER(OFFSET('Hygiene Data'!$F$9,0,10*ROW('Hygiene Data'!F84))),'Data Summary'!DW90="Yes"),OFFSET('Hygiene Data'!$F$9,0,10*ROW('Hygiene Data'!F84)),NA())</f>
        <v>#N/A</v>
      </c>
      <c r="BI90" s="502" t="e">
        <f ca="1">+IF(AND(ISNUMBER(OFFSET('Hygiene Data'!$G$5,0,10*ROW('Hygiene Data'!G84))),'Data Summary'!DX90="Yes"),OFFSET('Hygiene Data'!$G$5,0,10*ROW('Hygiene Data'!G84)),NA())</f>
        <v>#N/A</v>
      </c>
      <c r="BJ90" s="502" t="e">
        <f ca="1">+IF(AND(ISNUMBER(OFFSET('Hygiene Data'!$G$7,0,10*ROW('Hygiene Data'!G84))),'Data Summary'!DY90="Yes"),OFFSET('Hygiene Data'!$G$7,0,10*ROW('Hygiene Data'!G84)),NA())</f>
        <v>#N/A</v>
      </c>
      <c r="BK90" s="502" t="e">
        <f ca="1">+IF(AND(ISNUMBER(OFFSET('Hygiene Data'!$G$9,0,10*ROW('Hygiene Data'!G84))),'Data Summary'!DZ90="Yes"),OFFSET('Hygiene Data'!$G$9,0,10*ROW('Hygiene Data'!G84)),NA())</f>
        <v>#N/A</v>
      </c>
      <c r="BL90" s="502" t="e">
        <f ca="1">+IF(AND(ISNUMBER(OFFSET('Hygiene Data'!$H$5,0,10*ROW('Hygiene Data'!H84))),'Data Summary'!EA90="Yes"),OFFSET('Hygiene Data'!$H$5,0,10*ROW('Hygiene Data'!H84)),NA())</f>
        <v>#N/A</v>
      </c>
      <c r="BM90" s="502" t="e">
        <f ca="1">+IF(AND(ISNUMBER(OFFSET('Hygiene Data'!$H$7,0,10*ROW('Hygiene Data'!H84))),'Data Summary'!EB90="Yes"),OFFSET('Hygiene Data'!$H$7,0,10*ROW('Hygiene Data'!H84)),NA())</f>
        <v>#N/A</v>
      </c>
      <c r="BN90" s="502" t="e">
        <f ca="1">+IF(AND(ISNUMBER(OFFSET('Hygiene Data'!$H$9,0,10*ROW('Hygiene Data'!H84))),'Data Summary'!EC90="Yes"),OFFSET('Hygiene Data'!$H$9,0,10*ROW('Hygiene Data'!H84)),NA())</f>
        <v>#N/A</v>
      </c>
      <c r="BO90" s="502" t="e">
        <f ca="1">+IF(AND(ISNUMBER(OFFSET('Hygiene Data'!$I$5,0,10*ROW('Hygiene Data'!I84))),'Data Summary'!ED90="Yes"),OFFSET('Hygiene Data'!$I$5,0,10*ROW('Hygiene Data'!I84)),NA())</f>
        <v>#N/A</v>
      </c>
      <c r="BP90" s="502" t="e">
        <f ca="1">+IF(AND(ISNUMBER(OFFSET('Hygiene Data'!$I$7,0,10*ROW('Hygiene Data'!I84))),'Data Summary'!EE90="Yes"),OFFSET('Hygiene Data'!$I$7,0,10*ROW('Hygiene Data'!I84)),NA())</f>
        <v>#N/A</v>
      </c>
      <c r="BQ90" s="502" t="e">
        <f ca="1">+IF(AND(ISNUMBER(OFFSET('Hygiene Data'!$I$9,0,10*ROW('Hygiene Data'!I84))),'Data Summary'!EF90="Yes"),OFFSET('Hygiene Data'!$I$9,0,10*ROW('Hygiene Data'!I84)),NA())</f>
        <v>#N/A</v>
      </c>
    </row>
    <row r="91" spans="1:69" x14ac:dyDescent="0.25">
      <c r="A91" s="498" t="e">
        <f ca="1">+RIGHT('Data Summary'!A91,LEN('Data Summary'!A91)-9)</f>
        <v>#VALUE!</v>
      </c>
      <c r="B91" s="472" t="str">
        <f ca="1">+IF(ISTEXT('Data Summary'!B91),'Data Summary'!B91,"")</f>
        <v/>
      </c>
      <c r="C91" s="499" t="e">
        <f ca="1">+VALUE('Data Summary'!C91)</f>
        <v>#VALUE!</v>
      </c>
      <c r="D91" s="500" t="e">
        <f ca="1">+IF(AND(ISNUMBER(OFFSET('Water Data'!$D$4,0,10*ROW('Water Data'!D85))),'Data Summary'!BS91="Yes"),100-OFFSET('Water Data'!$D$4,0,10*ROW('Water Data'!D85)),NA())</f>
        <v>#N/A</v>
      </c>
      <c r="E91" s="500" t="e">
        <f ca="1">+IF(AND(ISNUMBER(OFFSET('Water Data'!$D$6,0,10*ROW('Water Data'!D85))),'Data Summary'!BT91="Yes"),OFFSET('Water Data'!$D$6,0,10*ROW('Water Data'!D85)),NA())</f>
        <v>#N/A</v>
      </c>
      <c r="F91" s="500" t="e">
        <f ca="1">+IF(AND(ISNUMBER(OFFSET('Water Data'!$D$9,0,10*ROW('Water Data'!D85))),'Data Summary'!BU91="Yes"),OFFSET('Water Data'!$D$9,0,10*ROW('Water Data'!D85)),NA())</f>
        <v>#N/A</v>
      </c>
      <c r="G91" s="500" t="e">
        <f ca="1">+IF(AND(ISNUMBER(OFFSET('Water Data'!$E$4,0,10*ROW('Water Data'!E85))),'Data Summary'!BV91="Yes"),100-OFFSET('Water Data'!$E$4,0,10*ROW('Water Data'!E85)),NA())</f>
        <v>#N/A</v>
      </c>
      <c r="H91" s="500" t="e">
        <f ca="1">+IF(AND(ISNUMBER(OFFSET('Water Data'!$E$6,0,10*ROW('Water Data'!E85))),'Data Summary'!BW91="Yes"),OFFSET('Water Data'!$E$6,0,10*ROW('Water Data'!E85)),NA())</f>
        <v>#N/A</v>
      </c>
      <c r="I91" s="500" t="e">
        <f ca="1">+IF(AND(ISNUMBER(OFFSET('Water Data'!$E$9,0,10*ROW('Water Data'!E85))),'Data Summary'!BX91="Yes"),OFFSET('Water Data'!$E$9,0,10*ROW('Water Data'!E85)),NA())</f>
        <v>#N/A</v>
      </c>
      <c r="J91" s="500" t="e">
        <f ca="1">+IF(AND(ISNUMBER(OFFSET('Water Data'!$F$4,0,10*ROW('Water Data'!F85))),'Data Summary'!BY91="Yes"),100-OFFSET('Water Data'!$F$4,0,10*ROW('Water Data'!F85)),NA())</f>
        <v>#N/A</v>
      </c>
      <c r="K91" s="500" t="e">
        <f ca="1">+IF(AND(ISNUMBER(OFFSET('Water Data'!$F$6,0,10*ROW('Water Data'!F85))),'Data Summary'!BZ91="Yes"),OFFSET('Water Data'!$F$6,0,10*ROW('Water Data'!F85)),NA())</f>
        <v>#N/A</v>
      </c>
      <c r="L91" s="500" t="e">
        <f ca="1">+IF(AND(ISNUMBER(OFFSET('Water Data'!$F$9,0,10*ROW('Water Data'!F85))),'Data Summary'!CA91="Yes"),OFFSET('Water Data'!$F$9,0,10*ROW('Water Data'!F85)),NA())</f>
        <v>#N/A</v>
      </c>
      <c r="M91" s="500" t="e">
        <f ca="1">+IF(AND(ISNUMBER(OFFSET('Water Data'!$G$4,0,10*ROW('Water Data'!G85))),'Data Summary'!CB91="Yes"),100-OFFSET('Water Data'!$G$4,0,10*ROW('Water Data'!G85)),NA())</f>
        <v>#N/A</v>
      </c>
      <c r="N91" s="500" t="e">
        <f ca="1">+IF(AND(ISNUMBER(OFFSET('Water Data'!$G$6,0,10*ROW('Water Data'!G85))),'Data Summary'!CC91="Yes"),OFFSET('Water Data'!$G$6,0,10*ROW('Water Data'!G85)),NA())</f>
        <v>#N/A</v>
      </c>
      <c r="O91" s="500" t="e">
        <f ca="1">+IF(AND(ISNUMBER(OFFSET('Water Data'!$G$9,0,10*ROW('Water Data'!G85))),'Data Summary'!CD91="Yes"),OFFSET('Water Data'!$G$9,0,10*ROW('Water Data'!G85)),NA())</f>
        <v>#N/A</v>
      </c>
      <c r="P91" s="500" t="e">
        <f ca="1">+IF(AND(ISNUMBER(OFFSET('Water Data'!$H$4,0,10*ROW('Water Data'!H85))),'Data Summary'!CE91="Yes"),100-OFFSET('Water Data'!$H$4,0,10*ROW('Water Data'!H85)),NA())</f>
        <v>#N/A</v>
      </c>
      <c r="Q91" s="500" t="e">
        <f ca="1">+IF(AND(ISNUMBER(OFFSET('Water Data'!$H$6,0,10*ROW('Water Data'!H85))),'Data Summary'!CF91="Yes"),OFFSET('Water Data'!$H$6,0,10*ROW('Water Data'!H85)),NA())</f>
        <v>#N/A</v>
      </c>
      <c r="R91" s="500" t="e">
        <f ca="1">+IF(AND(ISNUMBER(OFFSET('Water Data'!$H$9,0,10*ROW('Water Data'!H85))),'Data Summary'!CG91="Yes"),OFFSET('Water Data'!$H$9,0,10*ROW('Water Data'!H85)),NA())</f>
        <v>#N/A</v>
      </c>
      <c r="S91" s="500" t="e">
        <f ca="1">+IF(AND(ISNUMBER(OFFSET('Water Data'!$I$4,0,10*ROW('Water Data'!I85))),'Data Summary'!CH91="Yes"),100-OFFSET('Water Data'!$I$4,0,10*ROW('Water Data'!I85)),NA())</f>
        <v>#N/A</v>
      </c>
      <c r="T91" s="500" t="e">
        <f ca="1">+IF(AND(ISNUMBER(OFFSET('Water Data'!$I$6,0,10*ROW('Water Data'!I85))),'Data Summary'!CI91="Yes"),OFFSET('Water Data'!$I$6,0,10*ROW('Water Data'!I85)),NA())</f>
        <v>#N/A</v>
      </c>
      <c r="U91" s="500" t="e">
        <f ca="1">+IF(AND(ISNUMBER(OFFSET('Water Data'!$I$9,0,10*ROW('Water Data'!I85))),'Data Summary'!CJ91="Yes"),OFFSET('Water Data'!$I$9,0,10*ROW('Water Data'!I85)),NA())</f>
        <v>#N/A</v>
      </c>
      <c r="V91" s="501" t="e">
        <f ca="1">+IF(AND(ISNUMBER(OFFSET('Sanitation Data'!$D$4,0,10*ROW('Sanitation Data'!D85))),'Data Summary'!CK91="Yes"),100-OFFSET('Sanitation Data'!$D$4,0,10*ROW('Sanitation Data'!D85)),NA())</f>
        <v>#N/A</v>
      </c>
      <c r="W91" s="501" t="e">
        <f ca="1">+IF(AND(ISNUMBER(OFFSET('Sanitation Data'!$D$6,0,10*ROW('Sanitation Data'!D85))),'Data Summary'!CL91="Yes"),OFFSET('Sanitation Data'!$D$6,0,10*ROW('Sanitation Data'!D85)),NA())</f>
        <v>#N/A</v>
      </c>
      <c r="X91" s="501" t="e">
        <f ca="1">+IF(AND(ISNUMBER(OFFSET('Sanitation Data'!$D$10,0,10*ROW('Sanitation Data'!D85))),'Data Summary'!CM91="Yes"),OFFSET('Sanitation Data'!$D$10,0,10*ROW('Sanitation Data'!D85)),NA())</f>
        <v>#N/A</v>
      </c>
      <c r="Y91" s="501" t="e">
        <f ca="1">+IF(AND(ISNUMBER(OFFSET('Sanitation Data'!$D$11,0,10*ROW('Sanitation Data'!D85))),'Data Summary'!CN91="Yes"),OFFSET('Sanitation Data'!$D$11,0,10*ROW('Sanitation Data'!D85)),NA())</f>
        <v>#N/A</v>
      </c>
      <c r="Z91" s="501" t="e">
        <f ca="1">+IF(AND(ISNUMBER(OFFSET('Sanitation Data'!$D$12,0,10*ROW('Sanitation Data'!D85))),'Data Summary'!CO91="Yes"),OFFSET('Sanitation Data'!$D$12,0,10*ROW('Sanitation Data'!D85)),NA())</f>
        <v>#N/A</v>
      </c>
      <c r="AA91" s="501" t="e">
        <f ca="1">+IF(AND(ISNUMBER(OFFSET('Sanitation Data'!$E$4,0,10*ROW('Sanitation Data'!E85))),'Data Summary'!CP91="Yes"),100-OFFSET('Sanitation Data'!$E$4,0,10*ROW('Sanitation Data'!E85)),NA())</f>
        <v>#N/A</v>
      </c>
      <c r="AB91" s="501" t="e">
        <f ca="1">+IF(AND(ISNUMBER(OFFSET('Sanitation Data'!$E$6,0,10*ROW('Sanitation Data'!E85))),'Data Summary'!CQ91="Yes"),OFFSET('Sanitation Data'!$E$6,0,10*ROW('Sanitation Data'!E85)),NA())</f>
        <v>#N/A</v>
      </c>
      <c r="AC91" s="501" t="e">
        <f ca="1">+IF(AND(ISNUMBER(OFFSET('Sanitation Data'!$E$10,0,10*ROW('Sanitation Data'!E85))),'Data Summary'!CR91="Yes"),OFFSET('Sanitation Data'!$E$10,0,10*ROW('Sanitation Data'!E85)),NA())</f>
        <v>#N/A</v>
      </c>
      <c r="AD91" s="501" t="e">
        <f ca="1">+IF(AND(ISNUMBER(OFFSET('Sanitation Data'!$E$11,0,10*ROW('Sanitation Data'!E85))),'Data Summary'!CS91="Yes"),OFFSET('Sanitation Data'!$E$11,0,10*ROW('Sanitation Data'!E85)),NA())</f>
        <v>#N/A</v>
      </c>
      <c r="AE91" s="501" t="e">
        <f ca="1">+IF(AND(ISNUMBER(OFFSET('Sanitation Data'!$E$12,0,10*ROW('Sanitation Data'!E85))),'Data Summary'!CT91="Yes"),OFFSET('Sanitation Data'!$E$12,0,10*ROW('Sanitation Data'!E85)),NA())</f>
        <v>#N/A</v>
      </c>
      <c r="AF91" s="501" t="e">
        <f ca="1">+IF(AND(ISNUMBER(OFFSET('Sanitation Data'!$F$4,0,10*ROW('Sanitation Data'!F85))),'Data Summary'!CU91="Yes"),100-OFFSET('Sanitation Data'!$F$4,0,10*ROW('Sanitation Data'!F85)),NA())</f>
        <v>#N/A</v>
      </c>
      <c r="AG91" s="501" t="e">
        <f ca="1">+IF(AND(ISNUMBER(OFFSET('Sanitation Data'!$F$6,0,10*ROW('Sanitation Data'!F85))),'Data Summary'!CV91="Yes"),OFFSET('Sanitation Data'!$F$6,0,10*ROW('Sanitation Data'!F85)),NA())</f>
        <v>#N/A</v>
      </c>
      <c r="AH91" s="501" t="e">
        <f ca="1">+IF(AND(ISNUMBER(OFFSET('Sanitation Data'!$F$10,0,10*ROW('Sanitation Data'!F85))),'Data Summary'!CW91="Yes"),OFFSET('Sanitation Data'!$F$10,0,10*ROW('Sanitation Data'!F85)),NA())</f>
        <v>#N/A</v>
      </c>
      <c r="AI91" s="501" t="e">
        <f ca="1">+IF(AND(ISNUMBER(OFFSET('Sanitation Data'!$F$11,0,10*ROW('Sanitation Data'!F85))),'Data Summary'!CX91="Yes"),OFFSET('Sanitation Data'!$F$11,0,10*ROW('Sanitation Data'!F85)),NA())</f>
        <v>#N/A</v>
      </c>
      <c r="AJ91" s="501" t="e">
        <f ca="1">+IF(AND(ISNUMBER(OFFSET('Sanitation Data'!$F$12,0,10*ROW('Sanitation Data'!F85))),'Data Summary'!CY91="Yes"),OFFSET('Sanitation Data'!$F$12,0,10*ROW('Sanitation Data'!F85)),NA())</f>
        <v>#N/A</v>
      </c>
      <c r="AK91" s="501" t="e">
        <f ca="1">+IF(AND(ISNUMBER(OFFSET('Sanitation Data'!$G$4,0,10*ROW('Sanitation Data'!G85))),'Data Summary'!CZ91="Yes"),100-OFFSET('Sanitation Data'!$G$4,0,10*ROW('Sanitation Data'!G85)),NA())</f>
        <v>#N/A</v>
      </c>
      <c r="AL91" s="501" t="e">
        <f ca="1">+IF(AND(ISNUMBER(OFFSET('Sanitation Data'!$G$6,0,10*ROW('Sanitation Data'!G85))),'Data Summary'!DA91="Yes"),OFFSET('Sanitation Data'!$G$6,0,10*ROW('Sanitation Data'!G85)),NA())</f>
        <v>#N/A</v>
      </c>
      <c r="AM91" s="501" t="e">
        <f ca="1">+IF(AND(ISNUMBER(OFFSET('Sanitation Data'!$G$10,0,10*ROW('Sanitation Data'!G85))),'Data Summary'!DB91="Yes"),OFFSET('Sanitation Data'!$G$10,0,10*ROW('Sanitation Data'!G85)),NA())</f>
        <v>#N/A</v>
      </c>
      <c r="AN91" s="501" t="e">
        <f ca="1">+IF(AND(ISNUMBER(OFFSET('Sanitation Data'!$G$11,0,10*ROW('Sanitation Data'!G85))),'Data Summary'!DC91="Yes"),OFFSET('Sanitation Data'!$G$11,0,10*ROW('Sanitation Data'!G85)),NA())</f>
        <v>#N/A</v>
      </c>
      <c r="AO91" s="501" t="e">
        <f ca="1">+IF(AND(ISNUMBER(OFFSET('Sanitation Data'!$G$12,0,10*ROW('Sanitation Data'!G85))),'Data Summary'!DD91="Yes"),OFFSET('Sanitation Data'!$G$12,0,10*ROW('Sanitation Data'!G85)),NA())</f>
        <v>#N/A</v>
      </c>
      <c r="AP91" s="501" t="e">
        <f ca="1">+IF(AND(ISNUMBER(OFFSET('Sanitation Data'!$H$4,0,10*ROW('Sanitation Data'!H85))),'Data Summary'!DE91="Yes"),100-OFFSET('Sanitation Data'!$H$4,0,10*ROW('Sanitation Data'!H85)),NA())</f>
        <v>#N/A</v>
      </c>
      <c r="AQ91" s="501" t="e">
        <f ca="1">+IF(AND(ISNUMBER(OFFSET('Sanitation Data'!$H$6,0,10*ROW('Sanitation Data'!H85))),'Data Summary'!DF91="Yes"),OFFSET('Sanitation Data'!$H$6,0,10*ROW('Sanitation Data'!H85)),NA())</f>
        <v>#N/A</v>
      </c>
      <c r="AR91" s="501" t="e">
        <f ca="1">+IF(AND(ISNUMBER(OFFSET('Sanitation Data'!$H$10,0,10*ROW('Sanitation Data'!H85))),'Data Summary'!DG91="Yes"),OFFSET('Sanitation Data'!$H$10,0,10*ROW('Sanitation Data'!H85)),NA())</f>
        <v>#N/A</v>
      </c>
      <c r="AS91" s="501" t="e">
        <f ca="1">+IF(AND(ISNUMBER(OFFSET('Sanitation Data'!$H$11,0,10*ROW('Sanitation Data'!H85))),'Data Summary'!DH91="Yes"),OFFSET('Sanitation Data'!$H$11,0,10*ROW('Sanitation Data'!H85)),NA())</f>
        <v>#N/A</v>
      </c>
      <c r="AT91" s="501" t="e">
        <f ca="1">+IF(AND(ISNUMBER(OFFSET('Sanitation Data'!$H$12,0,10*ROW('Sanitation Data'!H85))),'Data Summary'!DI91="Yes"),OFFSET('Sanitation Data'!$H$12,0,10*ROW('Sanitation Data'!H85)),NA())</f>
        <v>#N/A</v>
      </c>
      <c r="AU91" s="501" t="e">
        <f ca="1">+IF(AND(ISNUMBER(OFFSET('Sanitation Data'!$I$4,0,10*ROW('Sanitation Data'!I85))),'Data Summary'!DJ91="Yes"),100-OFFSET('Sanitation Data'!$I$4,0,10*ROW('Sanitation Data'!I85)),NA())</f>
        <v>#N/A</v>
      </c>
      <c r="AV91" s="501" t="e">
        <f ca="1">+IF(AND(ISNUMBER(OFFSET('Sanitation Data'!$I$6,0,10*ROW('Sanitation Data'!I85))),'Data Summary'!DK91="Yes"),OFFSET('Sanitation Data'!$I$6,0,10*ROW('Sanitation Data'!I85)),NA())</f>
        <v>#N/A</v>
      </c>
      <c r="AW91" s="501" t="e">
        <f ca="1">+IF(AND(ISNUMBER(OFFSET('Sanitation Data'!$I$10,0,10*ROW('Sanitation Data'!I85))),'Data Summary'!DL91="Yes"),OFFSET('Sanitation Data'!$I$10,0,10*ROW('Sanitation Data'!I85)),NA())</f>
        <v>#N/A</v>
      </c>
      <c r="AX91" s="501" t="e">
        <f ca="1">+IF(AND(ISNUMBER(OFFSET('Sanitation Data'!$I$11,0,10*ROW('Sanitation Data'!I85))),'Data Summary'!DM91="Yes"),OFFSET('Sanitation Data'!$I$11,0,10*ROW('Sanitation Data'!I85)),NA())</f>
        <v>#N/A</v>
      </c>
      <c r="AY91" s="501" t="e">
        <f ca="1">+IF(AND(ISNUMBER(OFFSET('Sanitation Data'!$I$12,0,10*ROW('Sanitation Data'!I85))),'Data Summary'!DN91="Yes"),OFFSET('Sanitation Data'!$I$12,0,10*ROW('Sanitation Data'!I85)),NA())</f>
        <v>#N/A</v>
      </c>
      <c r="AZ91" s="502" t="e">
        <f ca="1">+IF(AND(ISNUMBER(OFFSET('Hygiene Data'!$D$5,0,10*ROW('Hygiene Data'!D85))),'Data Summary'!DO91="Yes"),OFFSET('Hygiene Data'!$D$5,0,10*ROW('Hygiene Data'!D85)),NA())</f>
        <v>#N/A</v>
      </c>
      <c r="BA91" s="502" t="e">
        <f ca="1">+IF(AND(ISNUMBER(OFFSET('Hygiene Data'!$D$7,0,10*ROW('Hygiene Data'!D85))),'Data Summary'!DP91="Yes"),OFFSET('Hygiene Data'!$D$7,0,10*ROW('Hygiene Data'!D85)),NA())</f>
        <v>#N/A</v>
      </c>
      <c r="BB91" s="502" t="e">
        <f ca="1">+IF(AND(ISNUMBER(OFFSET('Hygiene Data'!$D$9,0,10*ROW('Hygiene Data'!D85))),'Data Summary'!DQ91="Yes"),OFFSET('Hygiene Data'!$D$9,0,10*ROW('Hygiene Data'!D85)),NA())</f>
        <v>#N/A</v>
      </c>
      <c r="BC91" s="502" t="e">
        <f ca="1">+IF(AND(ISNUMBER(OFFSET('Hygiene Data'!$E$5,0,10*ROW('Hygiene Data'!E85))),'Data Summary'!DR91="Yes"),OFFSET('Hygiene Data'!$E$5,0,10*ROW('Hygiene Data'!E85)),NA())</f>
        <v>#N/A</v>
      </c>
      <c r="BD91" s="502" t="e">
        <f ca="1">+IF(AND(ISNUMBER(OFFSET('Hygiene Data'!$E$7,0,10*ROW('Hygiene Data'!E85))),'Data Summary'!DS91="Yes"),OFFSET('Hygiene Data'!$E$7,0,10*ROW('Hygiene Data'!E85)),NA())</f>
        <v>#N/A</v>
      </c>
      <c r="BE91" s="502" t="e">
        <f ca="1">+IF(AND(ISNUMBER(OFFSET('Hygiene Data'!$E$9,0,10*ROW('Hygiene Data'!E85))),'Data Summary'!DT91="Yes"),OFFSET('Hygiene Data'!$E$9,0,10*ROW('Hygiene Data'!E85)),NA())</f>
        <v>#N/A</v>
      </c>
      <c r="BF91" s="502" t="e">
        <f ca="1">+IF(AND(ISNUMBER(OFFSET('Hygiene Data'!$F$5,0,10*ROW('Hygiene Data'!F85))),'Data Summary'!DU91="Yes"),OFFSET('Hygiene Data'!$F$5,0,10*ROW('Hygiene Data'!F85)),NA())</f>
        <v>#N/A</v>
      </c>
      <c r="BG91" s="502" t="e">
        <f ca="1">+IF(AND(ISNUMBER(OFFSET('Hygiene Data'!$F$7,0,10*ROW('Hygiene Data'!F85))),'Data Summary'!DV91="Yes"),OFFSET('Hygiene Data'!$F$7,0,10*ROW('Hygiene Data'!F85)),NA())</f>
        <v>#N/A</v>
      </c>
      <c r="BH91" s="502" t="e">
        <f ca="1">+IF(AND(ISNUMBER(OFFSET('Hygiene Data'!$F$9,0,10*ROW('Hygiene Data'!F85))),'Data Summary'!DW91="Yes"),OFFSET('Hygiene Data'!$F$9,0,10*ROW('Hygiene Data'!F85)),NA())</f>
        <v>#N/A</v>
      </c>
      <c r="BI91" s="502" t="e">
        <f ca="1">+IF(AND(ISNUMBER(OFFSET('Hygiene Data'!$G$5,0,10*ROW('Hygiene Data'!G85))),'Data Summary'!DX91="Yes"),OFFSET('Hygiene Data'!$G$5,0,10*ROW('Hygiene Data'!G85)),NA())</f>
        <v>#N/A</v>
      </c>
      <c r="BJ91" s="502" t="e">
        <f ca="1">+IF(AND(ISNUMBER(OFFSET('Hygiene Data'!$G$7,0,10*ROW('Hygiene Data'!G85))),'Data Summary'!DY91="Yes"),OFFSET('Hygiene Data'!$G$7,0,10*ROW('Hygiene Data'!G85)),NA())</f>
        <v>#N/A</v>
      </c>
      <c r="BK91" s="502" t="e">
        <f ca="1">+IF(AND(ISNUMBER(OFFSET('Hygiene Data'!$G$9,0,10*ROW('Hygiene Data'!G85))),'Data Summary'!DZ91="Yes"),OFFSET('Hygiene Data'!$G$9,0,10*ROW('Hygiene Data'!G85)),NA())</f>
        <v>#N/A</v>
      </c>
      <c r="BL91" s="502" t="e">
        <f ca="1">+IF(AND(ISNUMBER(OFFSET('Hygiene Data'!$H$5,0,10*ROW('Hygiene Data'!H85))),'Data Summary'!EA91="Yes"),OFFSET('Hygiene Data'!$H$5,0,10*ROW('Hygiene Data'!H85)),NA())</f>
        <v>#N/A</v>
      </c>
      <c r="BM91" s="502" t="e">
        <f ca="1">+IF(AND(ISNUMBER(OFFSET('Hygiene Data'!$H$7,0,10*ROW('Hygiene Data'!H85))),'Data Summary'!EB91="Yes"),OFFSET('Hygiene Data'!$H$7,0,10*ROW('Hygiene Data'!H85)),NA())</f>
        <v>#N/A</v>
      </c>
      <c r="BN91" s="502" t="e">
        <f ca="1">+IF(AND(ISNUMBER(OFFSET('Hygiene Data'!$H$9,0,10*ROW('Hygiene Data'!H85))),'Data Summary'!EC91="Yes"),OFFSET('Hygiene Data'!$H$9,0,10*ROW('Hygiene Data'!H85)),NA())</f>
        <v>#N/A</v>
      </c>
      <c r="BO91" s="502" t="e">
        <f ca="1">+IF(AND(ISNUMBER(OFFSET('Hygiene Data'!$I$5,0,10*ROW('Hygiene Data'!I85))),'Data Summary'!ED91="Yes"),OFFSET('Hygiene Data'!$I$5,0,10*ROW('Hygiene Data'!I85)),NA())</f>
        <v>#N/A</v>
      </c>
      <c r="BP91" s="502" t="e">
        <f ca="1">+IF(AND(ISNUMBER(OFFSET('Hygiene Data'!$I$7,0,10*ROW('Hygiene Data'!I85))),'Data Summary'!EE91="Yes"),OFFSET('Hygiene Data'!$I$7,0,10*ROW('Hygiene Data'!I85)),NA())</f>
        <v>#N/A</v>
      </c>
      <c r="BQ91" s="502" t="e">
        <f ca="1">+IF(AND(ISNUMBER(OFFSET('Hygiene Data'!$I$9,0,10*ROW('Hygiene Data'!I85))),'Data Summary'!EF91="Yes"),OFFSET('Hygiene Data'!$I$9,0,10*ROW('Hygiene Data'!I85)),NA())</f>
        <v>#N/A</v>
      </c>
    </row>
    <row r="92" spans="1:69" x14ac:dyDescent="0.25">
      <c r="A92" s="498" t="e">
        <f ca="1">+RIGHT('Data Summary'!A92,LEN('Data Summary'!A92)-9)</f>
        <v>#VALUE!</v>
      </c>
      <c r="B92" s="472" t="str">
        <f ca="1">+IF(ISTEXT('Data Summary'!B92),'Data Summary'!B92,"")</f>
        <v/>
      </c>
      <c r="C92" s="499" t="e">
        <f ca="1">+VALUE('Data Summary'!C92)</f>
        <v>#VALUE!</v>
      </c>
      <c r="D92" s="500" t="e">
        <f ca="1">+IF(AND(ISNUMBER(OFFSET('Water Data'!$D$4,0,10*ROW('Water Data'!D86))),'Data Summary'!BS92="Yes"),100-OFFSET('Water Data'!$D$4,0,10*ROW('Water Data'!D86)),NA())</f>
        <v>#N/A</v>
      </c>
      <c r="E92" s="500" t="e">
        <f ca="1">+IF(AND(ISNUMBER(OFFSET('Water Data'!$D$6,0,10*ROW('Water Data'!D86))),'Data Summary'!BT92="Yes"),OFFSET('Water Data'!$D$6,0,10*ROW('Water Data'!D86)),NA())</f>
        <v>#N/A</v>
      </c>
      <c r="F92" s="500" t="e">
        <f ca="1">+IF(AND(ISNUMBER(OFFSET('Water Data'!$D$9,0,10*ROW('Water Data'!D86))),'Data Summary'!BU92="Yes"),OFFSET('Water Data'!$D$9,0,10*ROW('Water Data'!D86)),NA())</f>
        <v>#N/A</v>
      </c>
      <c r="G92" s="500" t="e">
        <f ca="1">+IF(AND(ISNUMBER(OFFSET('Water Data'!$E$4,0,10*ROW('Water Data'!E86))),'Data Summary'!BV92="Yes"),100-OFFSET('Water Data'!$E$4,0,10*ROW('Water Data'!E86)),NA())</f>
        <v>#N/A</v>
      </c>
      <c r="H92" s="500" t="e">
        <f ca="1">+IF(AND(ISNUMBER(OFFSET('Water Data'!$E$6,0,10*ROW('Water Data'!E86))),'Data Summary'!BW92="Yes"),OFFSET('Water Data'!$E$6,0,10*ROW('Water Data'!E86)),NA())</f>
        <v>#N/A</v>
      </c>
      <c r="I92" s="500" t="e">
        <f ca="1">+IF(AND(ISNUMBER(OFFSET('Water Data'!$E$9,0,10*ROW('Water Data'!E86))),'Data Summary'!BX92="Yes"),OFFSET('Water Data'!$E$9,0,10*ROW('Water Data'!E86)),NA())</f>
        <v>#N/A</v>
      </c>
      <c r="J92" s="500" t="e">
        <f ca="1">+IF(AND(ISNUMBER(OFFSET('Water Data'!$F$4,0,10*ROW('Water Data'!F86))),'Data Summary'!BY92="Yes"),100-OFFSET('Water Data'!$F$4,0,10*ROW('Water Data'!F86)),NA())</f>
        <v>#N/A</v>
      </c>
      <c r="K92" s="500" t="e">
        <f ca="1">+IF(AND(ISNUMBER(OFFSET('Water Data'!$F$6,0,10*ROW('Water Data'!F86))),'Data Summary'!BZ92="Yes"),OFFSET('Water Data'!$F$6,0,10*ROW('Water Data'!F86)),NA())</f>
        <v>#N/A</v>
      </c>
      <c r="L92" s="500" t="e">
        <f ca="1">+IF(AND(ISNUMBER(OFFSET('Water Data'!$F$9,0,10*ROW('Water Data'!F86))),'Data Summary'!CA92="Yes"),OFFSET('Water Data'!$F$9,0,10*ROW('Water Data'!F86)),NA())</f>
        <v>#N/A</v>
      </c>
      <c r="M92" s="500" t="e">
        <f ca="1">+IF(AND(ISNUMBER(OFFSET('Water Data'!$G$4,0,10*ROW('Water Data'!G86))),'Data Summary'!CB92="Yes"),100-OFFSET('Water Data'!$G$4,0,10*ROW('Water Data'!G86)),NA())</f>
        <v>#N/A</v>
      </c>
      <c r="N92" s="500" t="e">
        <f ca="1">+IF(AND(ISNUMBER(OFFSET('Water Data'!$G$6,0,10*ROW('Water Data'!G86))),'Data Summary'!CC92="Yes"),OFFSET('Water Data'!$G$6,0,10*ROW('Water Data'!G86)),NA())</f>
        <v>#N/A</v>
      </c>
      <c r="O92" s="500" t="e">
        <f ca="1">+IF(AND(ISNUMBER(OFFSET('Water Data'!$G$9,0,10*ROW('Water Data'!G86))),'Data Summary'!CD92="Yes"),OFFSET('Water Data'!$G$9,0,10*ROW('Water Data'!G86)),NA())</f>
        <v>#N/A</v>
      </c>
      <c r="P92" s="500" t="e">
        <f ca="1">+IF(AND(ISNUMBER(OFFSET('Water Data'!$H$4,0,10*ROW('Water Data'!H86))),'Data Summary'!CE92="Yes"),100-OFFSET('Water Data'!$H$4,0,10*ROW('Water Data'!H86)),NA())</f>
        <v>#N/A</v>
      </c>
      <c r="Q92" s="500" t="e">
        <f ca="1">+IF(AND(ISNUMBER(OFFSET('Water Data'!$H$6,0,10*ROW('Water Data'!H86))),'Data Summary'!CF92="Yes"),OFFSET('Water Data'!$H$6,0,10*ROW('Water Data'!H86)),NA())</f>
        <v>#N/A</v>
      </c>
      <c r="R92" s="500" t="e">
        <f ca="1">+IF(AND(ISNUMBER(OFFSET('Water Data'!$H$9,0,10*ROW('Water Data'!H86))),'Data Summary'!CG92="Yes"),OFFSET('Water Data'!$H$9,0,10*ROW('Water Data'!H86)),NA())</f>
        <v>#N/A</v>
      </c>
      <c r="S92" s="500" t="e">
        <f ca="1">+IF(AND(ISNUMBER(OFFSET('Water Data'!$I$4,0,10*ROW('Water Data'!I86))),'Data Summary'!CH92="Yes"),100-OFFSET('Water Data'!$I$4,0,10*ROW('Water Data'!I86)),NA())</f>
        <v>#N/A</v>
      </c>
      <c r="T92" s="500" t="e">
        <f ca="1">+IF(AND(ISNUMBER(OFFSET('Water Data'!$I$6,0,10*ROW('Water Data'!I86))),'Data Summary'!CI92="Yes"),OFFSET('Water Data'!$I$6,0,10*ROW('Water Data'!I86)),NA())</f>
        <v>#N/A</v>
      </c>
      <c r="U92" s="500" t="e">
        <f ca="1">+IF(AND(ISNUMBER(OFFSET('Water Data'!$I$9,0,10*ROW('Water Data'!I86))),'Data Summary'!CJ92="Yes"),OFFSET('Water Data'!$I$9,0,10*ROW('Water Data'!I86)),NA())</f>
        <v>#N/A</v>
      </c>
      <c r="V92" s="501" t="e">
        <f ca="1">+IF(AND(ISNUMBER(OFFSET('Sanitation Data'!$D$4,0,10*ROW('Sanitation Data'!D86))),'Data Summary'!CK92="Yes"),100-OFFSET('Sanitation Data'!$D$4,0,10*ROW('Sanitation Data'!D86)),NA())</f>
        <v>#N/A</v>
      </c>
      <c r="W92" s="501" t="e">
        <f ca="1">+IF(AND(ISNUMBER(OFFSET('Sanitation Data'!$D$6,0,10*ROW('Sanitation Data'!D86))),'Data Summary'!CL92="Yes"),OFFSET('Sanitation Data'!$D$6,0,10*ROW('Sanitation Data'!D86)),NA())</f>
        <v>#N/A</v>
      </c>
      <c r="X92" s="501" t="e">
        <f ca="1">+IF(AND(ISNUMBER(OFFSET('Sanitation Data'!$D$10,0,10*ROW('Sanitation Data'!D86))),'Data Summary'!CM92="Yes"),OFFSET('Sanitation Data'!$D$10,0,10*ROW('Sanitation Data'!D86)),NA())</f>
        <v>#N/A</v>
      </c>
      <c r="Y92" s="501" t="e">
        <f ca="1">+IF(AND(ISNUMBER(OFFSET('Sanitation Data'!$D$11,0,10*ROW('Sanitation Data'!D86))),'Data Summary'!CN92="Yes"),OFFSET('Sanitation Data'!$D$11,0,10*ROW('Sanitation Data'!D86)),NA())</f>
        <v>#N/A</v>
      </c>
      <c r="Z92" s="501" t="e">
        <f ca="1">+IF(AND(ISNUMBER(OFFSET('Sanitation Data'!$D$12,0,10*ROW('Sanitation Data'!D86))),'Data Summary'!CO92="Yes"),OFFSET('Sanitation Data'!$D$12,0,10*ROW('Sanitation Data'!D86)),NA())</f>
        <v>#N/A</v>
      </c>
      <c r="AA92" s="501" t="e">
        <f ca="1">+IF(AND(ISNUMBER(OFFSET('Sanitation Data'!$E$4,0,10*ROW('Sanitation Data'!E86))),'Data Summary'!CP92="Yes"),100-OFFSET('Sanitation Data'!$E$4,0,10*ROW('Sanitation Data'!E86)),NA())</f>
        <v>#N/A</v>
      </c>
      <c r="AB92" s="501" t="e">
        <f ca="1">+IF(AND(ISNUMBER(OFFSET('Sanitation Data'!$E$6,0,10*ROW('Sanitation Data'!E86))),'Data Summary'!CQ92="Yes"),OFFSET('Sanitation Data'!$E$6,0,10*ROW('Sanitation Data'!E86)),NA())</f>
        <v>#N/A</v>
      </c>
      <c r="AC92" s="501" t="e">
        <f ca="1">+IF(AND(ISNUMBER(OFFSET('Sanitation Data'!$E$10,0,10*ROW('Sanitation Data'!E86))),'Data Summary'!CR92="Yes"),OFFSET('Sanitation Data'!$E$10,0,10*ROW('Sanitation Data'!E86)),NA())</f>
        <v>#N/A</v>
      </c>
      <c r="AD92" s="501" t="e">
        <f ca="1">+IF(AND(ISNUMBER(OFFSET('Sanitation Data'!$E$11,0,10*ROW('Sanitation Data'!E86))),'Data Summary'!CS92="Yes"),OFFSET('Sanitation Data'!$E$11,0,10*ROW('Sanitation Data'!E86)),NA())</f>
        <v>#N/A</v>
      </c>
      <c r="AE92" s="501" t="e">
        <f ca="1">+IF(AND(ISNUMBER(OFFSET('Sanitation Data'!$E$12,0,10*ROW('Sanitation Data'!E86))),'Data Summary'!CT92="Yes"),OFFSET('Sanitation Data'!$E$12,0,10*ROW('Sanitation Data'!E86)),NA())</f>
        <v>#N/A</v>
      </c>
      <c r="AF92" s="501" t="e">
        <f ca="1">+IF(AND(ISNUMBER(OFFSET('Sanitation Data'!$F$4,0,10*ROW('Sanitation Data'!F86))),'Data Summary'!CU92="Yes"),100-OFFSET('Sanitation Data'!$F$4,0,10*ROW('Sanitation Data'!F86)),NA())</f>
        <v>#N/A</v>
      </c>
      <c r="AG92" s="501" t="e">
        <f ca="1">+IF(AND(ISNUMBER(OFFSET('Sanitation Data'!$F$6,0,10*ROW('Sanitation Data'!F86))),'Data Summary'!CV92="Yes"),OFFSET('Sanitation Data'!$F$6,0,10*ROW('Sanitation Data'!F86)),NA())</f>
        <v>#N/A</v>
      </c>
      <c r="AH92" s="501" t="e">
        <f ca="1">+IF(AND(ISNUMBER(OFFSET('Sanitation Data'!$F$10,0,10*ROW('Sanitation Data'!F86))),'Data Summary'!CW92="Yes"),OFFSET('Sanitation Data'!$F$10,0,10*ROW('Sanitation Data'!F86)),NA())</f>
        <v>#N/A</v>
      </c>
      <c r="AI92" s="501" t="e">
        <f ca="1">+IF(AND(ISNUMBER(OFFSET('Sanitation Data'!$F$11,0,10*ROW('Sanitation Data'!F86))),'Data Summary'!CX92="Yes"),OFFSET('Sanitation Data'!$F$11,0,10*ROW('Sanitation Data'!F86)),NA())</f>
        <v>#N/A</v>
      </c>
      <c r="AJ92" s="501" t="e">
        <f ca="1">+IF(AND(ISNUMBER(OFFSET('Sanitation Data'!$F$12,0,10*ROW('Sanitation Data'!F86))),'Data Summary'!CY92="Yes"),OFFSET('Sanitation Data'!$F$12,0,10*ROW('Sanitation Data'!F86)),NA())</f>
        <v>#N/A</v>
      </c>
      <c r="AK92" s="501" t="e">
        <f ca="1">+IF(AND(ISNUMBER(OFFSET('Sanitation Data'!$G$4,0,10*ROW('Sanitation Data'!G86))),'Data Summary'!CZ92="Yes"),100-OFFSET('Sanitation Data'!$G$4,0,10*ROW('Sanitation Data'!G86)),NA())</f>
        <v>#N/A</v>
      </c>
      <c r="AL92" s="501" t="e">
        <f ca="1">+IF(AND(ISNUMBER(OFFSET('Sanitation Data'!$G$6,0,10*ROW('Sanitation Data'!G86))),'Data Summary'!DA92="Yes"),OFFSET('Sanitation Data'!$G$6,0,10*ROW('Sanitation Data'!G86)),NA())</f>
        <v>#N/A</v>
      </c>
      <c r="AM92" s="501" t="e">
        <f ca="1">+IF(AND(ISNUMBER(OFFSET('Sanitation Data'!$G$10,0,10*ROW('Sanitation Data'!G86))),'Data Summary'!DB92="Yes"),OFFSET('Sanitation Data'!$G$10,0,10*ROW('Sanitation Data'!G86)),NA())</f>
        <v>#N/A</v>
      </c>
      <c r="AN92" s="501" t="e">
        <f ca="1">+IF(AND(ISNUMBER(OFFSET('Sanitation Data'!$G$11,0,10*ROW('Sanitation Data'!G86))),'Data Summary'!DC92="Yes"),OFFSET('Sanitation Data'!$G$11,0,10*ROW('Sanitation Data'!G86)),NA())</f>
        <v>#N/A</v>
      </c>
      <c r="AO92" s="501" t="e">
        <f ca="1">+IF(AND(ISNUMBER(OFFSET('Sanitation Data'!$G$12,0,10*ROW('Sanitation Data'!G86))),'Data Summary'!DD92="Yes"),OFFSET('Sanitation Data'!$G$12,0,10*ROW('Sanitation Data'!G86)),NA())</f>
        <v>#N/A</v>
      </c>
      <c r="AP92" s="501" t="e">
        <f ca="1">+IF(AND(ISNUMBER(OFFSET('Sanitation Data'!$H$4,0,10*ROW('Sanitation Data'!H86))),'Data Summary'!DE92="Yes"),100-OFFSET('Sanitation Data'!$H$4,0,10*ROW('Sanitation Data'!H86)),NA())</f>
        <v>#N/A</v>
      </c>
      <c r="AQ92" s="501" t="e">
        <f ca="1">+IF(AND(ISNUMBER(OFFSET('Sanitation Data'!$H$6,0,10*ROW('Sanitation Data'!H86))),'Data Summary'!DF92="Yes"),OFFSET('Sanitation Data'!$H$6,0,10*ROW('Sanitation Data'!H86)),NA())</f>
        <v>#N/A</v>
      </c>
      <c r="AR92" s="501" t="e">
        <f ca="1">+IF(AND(ISNUMBER(OFFSET('Sanitation Data'!$H$10,0,10*ROW('Sanitation Data'!H86))),'Data Summary'!DG92="Yes"),OFFSET('Sanitation Data'!$H$10,0,10*ROW('Sanitation Data'!H86)),NA())</f>
        <v>#N/A</v>
      </c>
      <c r="AS92" s="501" t="e">
        <f ca="1">+IF(AND(ISNUMBER(OFFSET('Sanitation Data'!$H$11,0,10*ROW('Sanitation Data'!H86))),'Data Summary'!DH92="Yes"),OFFSET('Sanitation Data'!$H$11,0,10*ROW('Sanitation Data'!H86)),NA())</f>
        <v>#N/A</v>
      </c>
      <c r="AT92" s="501" t="e">
        <f ca="1">+IF(AND(ISNUMBER(OFFSET('Sanitation Data'!$H$12,0,10*ROW('Sanitation Data'!H86))),'Data Summary'!DI92="Yes"),OFFSET('Sanitation Data'!$H$12,0,10*ROW('Sanitation Data'!H86)),NA())</f>
        <v>#N/A</v>
      </c>
      <c r="AU92" s="501" t="e">
        <f ca="1">+IF(AND(ISNUMBER(OFFSET('Sanitation Data'!$I$4,0,10*ROW('Sanitation Data'!I86))),'Data Summary'!DJ92="Yes"),100-OFFSET('Sanitation Data'!$I$4,0,10*ROW('Sanitation Data'!I86)),NA())</f>
        <v>#N/A</v>
      </c>
      <c r="AV92" s="501" t="e">
        <f ca="1">+IF(AND(ISNUMBER(OFFSET('Sanitation Data'!$I$6,0,10*ROW('Sanitation Data'!I86))),'Data Summary'!DK92="Yes"),OFFSET('Sanitation Data'!$I$6,0,10*ROW('Sanitation Data'!I86)),NA())</f>
        <v>#N/A</v>
      </c>
      <c r="AW92" s="501" t="e">
        <f ca="1">+IF(AND(ISNUMBER(OFFSET('Sanitation Data'!$I$10,0,10*ROW('Sanitation Data'!I86))),'Data Summary'!DL92="Yes"),OFFSET('Sanitation Data'!$I$10,0,10*ROW('Sanitation Data'!I86)),NA())</f>
        <v>#N/A</v>
      </c>
      <c r="AX92" s="501" t="e">
        <f ca="1">+IF(AND(ISNUMBER(OFFSET('Sanitation Data'!$I$11,0,10*ROW('Sanitation Data'!I86))),'Data Summary'!DM92="Yes"),OFFSET('Sanitation Data'!$I$11,0,10*ROW('Sanitation Data'!I86)),NA())</f>
        <v>#N/A</v>
      </c>
      <c r="AY92" s="501" t="e">
        <f ca="1">+IF(AND(ISNUMBER(OFFSET('Sanitation Data'!$I$12,0,10*ROW('Sanitation Data'!I86))),'Data Summary'!DN92="Yes"),OFFSET('Sanitation Data'!$I$12,0,10*ROW('Sanitation Data'!I86)),NA())</f>
        <v>#N/A</v>
      </c>
      <c r="AZ92" s="502" t="e">
        <f ca="1">+IF(AND(ISNUMBER(OFFSET('Hygiene Data'!$D$5,0,10*ROW('Hygiene Data'!D86))),'Data Summary'!DO92="Yes"),OFFSET('Hygiene Data'!$D$5,0,10*ROW('Hygiene Data'!D86)),NA())</f>
        <v>#N/A</v>
      </c>
      <c r="BA92" s="502" t="e">
        <f ca="1">+IF(AND(ISNUMBER(OFFSET('Hygiene Data'!$D$7,0,10*ROW('Hygiene Data'!D86))),'Data Summary'!DP92="Yes"),OFFSET('Hygiene Data'!$D$7,0,10*ROW('Hygiene Data'!D86)),NA())</f>
        <v>#N/A</v>
      </c>
      <c r="BB92" s="502" t="e">
        <f ca="1">+IF(AND(ISNUMBER(OFFSET('Hygiene Data'!$D$9,0,10*ROW('Hygiene Data'!D86))),'Data Summary'!DQ92="Yes"),OFFSET('Hygiene Data'!$D$9,0,10*ROW('Hygiene Data'!D86)),NA())</f>
        <v>#N/A</v>
      </c>
      <c r="BC92" s="502" t="e">
        <f ca="1">+IF(AND(ISNUMBER(OFFSET('Hygiene Data'!$E$5,0,10*ROW('Hygiene Data'!E86))),'Data Summary'!DR92="Yes"),OFFSET('Hygiene Data'!$E$5,0,10*ROW('Hygiene Data'!E86)),NA())</f>
        <v>#N/A</v>
      </c>
      <c r="BD92" s="502" t="e">
        <f ca="1">+IF(AND(ISNUMBER(OFFSET('Hygiene Data'!$E$7,0,10*ROW('Hygiene Data'!E86))),'Data Summary'!DS92="Yes"),OFFSET('Hygiene Data'!$E$7,0,10*ROW('Hygiene Data'!E86)),NA())</f>
        <v>#N/A</v>
      </c>
      <c r="BE92" s="502" t="e">
        <f ca="1">+IF(AND(ISNUMBER(OFFSET('Hygiene Data'!$E$9,0,10*ROW('Hygiene Data'!E86))),'Data Summary'!DT92="Yes"),OFFSET('Hygiene Data'!$E$9,0,10*ROW('Hygiene Data'!E86)),NA())</f>
        <v>#N/A</v>
      </c>
      <c r="BF92" s="502" t="e">
        <f ca="1">+IF(AND(ISNUMBER(OFFSET('Hygiene Data'!$F$5,0,10*ROW('Hygiene Data'!F86))),'Data Summary'!DU92="Yes"),OFFSET('Hygiene Data'!$F$5,0,10*ROW('Hygiene Data'!F86)),NA())</f>
        <v>#N/A</v>
      </c>
      <c r="BG92" s="502" t="e">
        <f ca="1">+IF(AND(ISNUMBER(OFFSET('Hygiene Data'!$F$7,0,10*ROW('Hygiene Data'!F86))),'Data Summary'!DV92="Yes"),OFFSET('Hygiene Data'!$F$7,0,10*ROW('Hygiene Data'!F86)),NA())</f>
        <v>#N/A</v>
      </c>
      <c r="BH92" s="502" t="e">
        <f ca="1">+IF(AND(ISNUMBER(OFFSET('Hygiene Data'!$F$9,0,10*ROW('Hygiene Data'!F86))),'Data Summary'!DW92="Yes"),OFFSET('Hygiene Data'!$F$9,0,10*ROW('Hygiene Data'!F86)),NA())</f>
        <v>#N/A</v>
      </c>
      <c r="BI92" s="502" t="e">
        <f ca="1">+IF(AND(ISNUMBER(OFFSET('Hygiene Data'!$G$5,0,10*ROW('Hygiene Data'!G86))),'Data Summary'!DX92="Yes"),OFFSET('Hygiene Data'!$G$5,0,10*ROW('Hygiene Data'!G86)),NA())</f>
        <v>#N/A</v>
      </c>
      <c r="BJ92" s="502" t="e">
        <f ca="1">+IF(AND(ISNUMBER(OFFSET('Hygiene Data'!$G$7,0,10*ROW('Hygiene Data'!G86))),'Data Summary'!DY92="Yes"),OFFSET('Hygiene Data'!$G$7,0,10*ROW('Hygiene Data'!G86)),NA())</f>
        <v>#N/A</v>
      </c>
      <c r="BK92" s="502" t="e">
        <f ca="1">+IF(AND(ISNUMBER(OFFSET('Hygiene Data'!$G$9,0,10*ROW('Hygiene Data'!G86))),'Data Summary'!DZ92="Yes"),OFFSET('Hygiene Data'!$G$9,0,10*ROW('Hygiene Data'!G86)),NA())</f>
        <v>#N/A</v>
      </c>
      <c r="BL92" s="502" t="e">
        <f ca="1">+IF(AND(ISNUMBER(OFFSET('Hygiene Data'!$H$5,0,10*ROW('Hygiene Data'!H86))),'Data Summary'!EA92="Yes"),OFFSET('Hygiene Data'!$H$5,0,10*ROW('Hygiene Data'!H86)),NA())</f>
        <v>#N/A</v>
      </c>
      <c r="BM92" s="502" t="e">
        <f ca="1">+IF(AND(ISNUMBER(OFFSET('Hygiene Data'!$H$7,0,10*ROW('Hygiene Data'!H86))),'Data Summary'!EB92="Yes"),OFFSET('Hygiene Data'!$H$7,0,10*ROW('Hygiene Data'!H86)),NA())</f>
        <v>#N/A</v>
      </c>
      <c r="BN92" s="502" t="e">
        <f ca="1">+IF(AND(ISNUMBER(OFFSET('Hygiene Data'!$H$9,0,10*ROW('Hygiene Data'!H86))),'Data Summary'!EC92="Yes"),OFFSET('Hygiene Data'!$H$9,0,10*ROW('Hygiene Data'!H86)),NA())</f>
        <v>#N/A</v>
      </c>
      <c r="BO92" s="502" t="e">
        <f ca="1">+IF(AND(ISNUMBER(OFFSET('Hygiene Data'!$I$5,0,10*ROW('Hygiene Data'!I86))),'Data Summary'!ED92="Yes"),OFFSET('Hygiene Data'!$I$5,0,10*ROW('Hygiene Data'!I86)),NA())</f>
        <v>#N/A</v>
      </c>
      <c r="BP92" s="502" t="e">
        <f ca="1">+IF(AND(ISNUMBER(OFFSET('Hygiene Data'!$I$7,0,10*ROW('Hygiene Data'!I86))),'Data Summary'!EE92="Yes"),OFFSET('Hygiene Data'!$I$7,0,10*ROW('Hygiene Data'!I86)),NA())</f>
        <v>#N/A</v>
      </c>
      <c r="BQ92" s="502" t="e">
        <f ca="1">+IF(AND(ISNUMBER(OFFSET('Hygiene Data'!$I$9,0,10*ROW('Hygiene Data'!I86))),'Data Summary'!EF92="Yes"),OFFSET('Hygiene Data'!$I$9,0,10*ROW('Hygiene Data'!I86)),NA())</f>
        <v>#N/A</v>
      </c>
    </row>
    <row r="93" spans="1:69" x14ac:dyDescent="0.25">
      <c r="A93" s="498" t="e">
        <f ca="1">+RIGHT('Data Summary'!A93,LEN('Data Summary'!A93)-9)</f>
        <v>#VALUE!</v>
      </c>
      <c r="B93" s="472" t="str">
        <f ca="1">+IF(ISTEXT('Data Summary'!B93),'Data Summary'!B93,"")</f>
        <v/>
      </c>
      <c r="C93" s="499" t="e">
        <f ca="1">+VALUE('Data Summary'!C93)</f>
        <v>#VALUE!</v>
      </c>
      <c r="D93" s="500" t="e">
        <f ca="1">+IF(AND(ISNUMBER(OFFSET('Water Data'!$D$4,0,10*ROW('Water Data'!D87))),'Data Summary'!BS93="Yes"),100-OFFSET('Water Data'!$D$4,0,10*ROW('Water Data'!D87)),NA())</f>
        <v>#N/A</v>
      </c>
      <c r="E93" s="500" t="e">
        <f ca="1">+IF(AND(ISNUMBER(OFFSET('Water Data'!$D$6,0,10*ROW('Water Data'!D87))),'Data Summary'!BT93="Yes"),OFFSET('Water Data'!$D$6,0,10*ROW('Water Data'!D87)),NA())</f>
        <v>#N/A</v>
      </c>
      <c r="F93" s="500" t="e">
        <f ca="1">+IF(AND(ISNUMBER(OFFSET('Water Data'!$D$9,0,10*ROW('Water Data'!D87))),'Data Summary'!BU93="Yes"),OFFSET('Water Data'!$D$9,0,10*ROW('Water Data'!D87)),NA())</f>
        <v>#N/A</v>
      </c>
      <c r="G93" s="500" t="e">
        <f ca="1">+IF(AND(ISNUMBER(OFFSET('Water Data'!$E$4,0,10*ROW('Water Data'!E87))),'Data Summary'!BV93="Yes"),100-OFFSET('Water Data'!$E$4,0,10*ROW('Water Data'!E87)),NA())</f>
        <v>#N/A</v>
      </c>
      <c r="H93" s="500" t="e">
        <f ca="1">+IF(AND(ISNUMBER(OFFSET('Water Data'!$E$6,0,10*ROW('Water Data'!E87))),'Data Summary'!BW93="Yes"),OFFSET('Water Data'!$E$6,0,10*ROW('Water Data'!E87)),NA())</f>
        <v>#N/A</v>
      </c>
      <c r="I93" s="500" t="e">
        <f ca="1">+IF(AND(ISNUMBER(OFFSET('Water Data'!$E$9,0,10*ROW('Water Data'!E87))),'Data Summary'!BX93="Yes"),OFFSET('Water Data'!$E$9,0,10*ROW('Water Data'!E87)),NA())</f>
        <v>#N/A</v>
      </c>
      <c r="J93" s="500" t="e">
        <f ca="1">+IF(AND(ISNUMBER(OFFSET('Water Data'!$F$4,0,10*ROW('Water Data'!F87))),'Data Summary'!BY93="Yes"),100-OFFSET('Water Data'!$F$4,0,10*ROW('Water Data'!F87)),NA())</f>
        <v>#N/A</v>
      </c>
      <c r="K93" s="500" t="e">
        <f ca="1">+IF(AND(ISNUMBER(OFFSET('Water Data'!$F$6,0,10*ROW('Water Data'!F87))),'Data Summary'!BZ93="Yes"),OFFSET('Water Data'!$F$6,0,10*ROW('Water Data'!F87)),NA())</f>
        <v>#N/A</v>
      </c>
      <c r="L93" s="500" t="e">
        <f ca="1">+IF(AND(ISNUMBER(OFFSET('Water Data'!$F$9,0,10*ROW('Water Data'!F87))),'Data Summary'!CA93="Yes"),OFFSET('Water Data'!$F$9,0,10*ROW('Water Data'!F87)),NA())</f>
        <v>#N/A</v>
      </c>
      <c r="M93" s="500" t="e">
        <f ca="1">+IF(AND(ISNUMBER(OFFSET('Water Data'!$G$4,0,10*ROW('Water Data'!G87))),'Data Summary'!CB93="Yes"),100-OFFSET('Water Data'!$G$4,0,10*ROW('Water Data'!G87)),NA())</f>
        <v>#N/A</v>
      </c>
      <c r="N93" s="500" t="e">
        <f ca="1">+IF(AND(ISNUMBER(OFFSET('Water Data'!$G$6,0,10*ROW('Water Data'!G87))),'Data Summary'!CC93="Yes"),OFFSET('Water Data'!$G$6,0,10*ROW('Water Data'!G87)),NA())</f>
        <v>#N/A</v>
      </c>
      <c r="O93" s="500" t="e">
        <f ca="1">+IF(AND(ISNUMBER(OFFSET('Water Data'!$G$9,0,10*ROW('Water Data'!G87))),'Data Summary'!CD93="Yes"),OFFSET('Water Data'!$G$9,0,10*ROW('Water Data'!G87)),NA())</f>
        <v>#N/A</v>
      </c>
      <c r="P93" s="500" t="e">
        <f ca="1">+IF(AND(ISNUMBER(OFFSET('Water Data'!$H$4,0,10*ROW('Water Data'!H87))),'Data Summary'!CE93="Yes"),100-OFFSET('Water Data'!$H$4,0,10*ROW('Water Data'!H87)),NA())</f>
        <v>#N/A</v>
      </c>
      <c r="Q93" s="500" t="e">
        <f ca="1">+IF(AND(ISNUMBER(OFFSET('Water Data'!$H$6,0,10*ROW('Water Data'!H87))),'Data Summary'!CF93="Yes"),OFFSET('Water Data'!$H$6,0,10*ROW('Water Data'!H87)),NA())</f>
        <v>#N/A</v>
      </c>
      <c r="R93" s="500" t="e">
        <f ca="1">+IF(AND(ISNUMBER(OFFSET('Water Data'!$H$9,0,10*ROW('Water Data'!H87))),'Data Summary'!CG93="Yes"),OFFSET('Water Data'!$H$9,0,10*ROW('Water Data'!H87)),NA())</f>
        <v>#N/A</v>
      </c>
      <c r="S93" s="500" t="e">
        <f ca="1">+IF(AND(ISNUMBER(OFFSET('Water Data'!$I$4,0,10*ROW('Water Data'!I87))),'Data Summary'!CH93="Yes"),100-OFFSET('Water Data'!$I$4,0,10*ROW('Water Data'!I87)),NA())</f>
        <v>#N/A</v>
      </c>
      <c r="T93" s="500" t="e">
        <f ca="1">+IF(AND(ISNUMBER(OFFSET('Water Data'!$I$6,0,10*ROW('Water Data'!I87))),'Data Summary'!CI93="Yes"),OFFSET('Water Data'!$I$6,0,10*ROW('Water Data'!I87)),NA())</f>
        <v>#N/A</v>
      </c>
      <c r="U93" s="500" t="e">
        <f ca="1">+IF(AND(ISNUMBER(OFFSET('Water Data'!$I$9,0,10*ROW('Water Data'!I87))),'Data Summary'!CJ93="Yes"),OFFSET('Water Data'!$I$9,0,10*ROW('Water Data'!I87)),NA())</f>
        <v>#N/A</v>
      </c>
      <c r="V93" s="501" t="e">
        <f ca="1">+IF(AND(ISNUMBER(OFFSET('Sanitation Data'!$D$4,0,10*ROW('Sanitation Data'!D87))),'Data Summary'!CK93="Yes"),100-OFFSET('Sanitation Data'!$D$4,0,10*ROW('Sanitation Data'!D87)),NA())</f>
        <v>#N/A</v>
      </c>
      <c r="W93" s="501" t="e">
        <f ca="1">+IF(AND(ISNUMBER(OFFSET('Sanitation Data'!$D$6,0,10*ROW('Sanitation Data'!D87))),'Data Summary'!CL93="Yes"),OFFSET('Sanitation Data'!$D$6,0,10*ROW('Sanitation Data'!D87)),NA())</f>
        <v>#N/A</v>
      </c>
      <c r="X93" s="501" t="e">
        <f ca="1">+IF(AND(ISNUMBER(OFFSET('Sanitation Data'!$D$10,0,10*ROW('Sanitation Data'!D87))),'Data Summary'!CM93="Yes"),OFFSET('Sanitation Data'!$D$10,0,10*ROW('Sanitation Data'!D87)),NA())</f>
        <v>#N/A</v>
      </c>
      <c r="Y93" s="501" t="e">
        <f ca="1">+IF(AND(ISNUMBER(OFFSET('Sanitation Data'!$D$11,0,10*ROW('Sanitation Data'!D87))),'Data Summary'!CN93="Yes"),OFFSET('Sanitation Data'!$D$11,0,10*ROW('Sanitation Data'!D87)),NA())</f>
        <v>#N/A</v>
      </c>
      <c r="Z93" s="501" t="e">
        <f ca="1">+IF(AND(ISNUMBER(OFFSET('Sanitation Data'!$D$12,0,10*ROW('Sanitation Data'!D87))),'Data Summary'!CO93="Yes"),OFFSET('Sanitation Data'!$D$12,0,10*ROW('Sanitation Data'!D87)),NA())</f>
        <v>#N/A</v>
      </c>
      <c r="AA93" s="501" t="e">
        <f ca="1">+IF(AND(ISNUMBER(OFFSET('Sanitation Data'!$E$4,0,10*ROW('Sanitation Data'!E87))),'Data Summary'!CP93="Yes"),100-OFFSET('Sanitation Data'!$E$4,0,10*ROW('Sanitation Data'!E87)),NA())</f>
        <v>#N/A</v>
      </c>
      <c r="AB93" s="501" t="e">
        <f ca="1">+IF(AND(ISNUMBER(OFFSET('Sanitation Data'!$E$6,0,10*ROW('Sanitation Data'!E87))),'Data Summary'!CQ93="Yes"),OFFSET('Sanitation Data'!$E$6,0,10*ROW('Sanitation Data'!E87)),NA())</f>
        <v>#N/A</v>
      </c>
      <c r="AC93" s="501" t="e">
        <f ca="1">+IF(AND(ISNUMBER(OFFSET('Sanitation Data'!$E$10,0,10*ROW('Sanitation Data'!E87))),'Data Summary'!CR93="Yes"),OFFSET('Sanitation Data'!$E$10,0,10*ROW('Sanitation Data'!E87)),NA())</f>
        <v>#N/A</v>
      </c>
      <c r="AD93" s="501" t="e">
        <f ca="1">+IF(AND(ISNUMBER(OFFSET('Sanitation Data'!$E$11,0,10*ROW('Sanitation Data'!E87))),'Data Summary'!CS93="Yes"),OFFSET('Sanitation Data'!$E$11,0,10*ROW('Sanitation Data'!E87)),NA())</f>
        <v>#N/A</v>
      </c>
      <c r="AE93" s="501" t="e">
        <f ca="1">+IF(AND(ISNUMBER(OFFSET('Sanitation Data'!$E$12,0,10*ROW('Sanitation Data'!E87))),'Data Summary'!CT93="Yes"),OFFSET('Sanitation Data'!$E$12,0,10*ROW('Sanitation Data'!E87)),NA())</f>
        <v>#N/A</v>
      </c>
      <c r="AF93" s="501" t="e">
        <f ca="1">+IF(AND(ISNUMBER(OFFSET('Sanitation Data'!$F$4,0,10*ROW('Sanitation Data'!F87))),'Data Summary'!CU93="Yes"),100-OFFSET('Sanitation Data'!$F$4,0,10*ROW('Sanitation Data'!F87)),NA())</f>
        <v>#N/A</v>
      </c>
      <c r="AG93" s="501" t="e">
        <f ca="1">+IF(AND(ISNUMBER(OFFSET('Sanitation Data'!$F$6,0,10*ROW('Sanitation Data'!F87))),'Data Summary'!CV93="Yes"),OFFSET('Sanitation Data'!$F$6,0,10*ROW('Sanitation Data'!F87)),NA())</f>
        <v>#N/A</v>
      </c>
      <c r="AH93" s="501" t="e">
        <f ca="1">+IF(AND(ISNUMBER(OFFSET('Sanitation Data'!$F$10,0,10*ROW('Sanitation Data'!F87))),'Data Summary'!CW93="Yes"),OFFSET('Sanitation Data'!$F$10,0,10*ROW('Sanitation Data'!F87)),NA())</f>
        <v>#N/A</v>
      </c>
      <c r="AI93" s="501" t="e">
        <f ca="1">+IF(AND(ISNUMBER(OFFSET('Sanitation Data'!$F$11,0,10*ROW('Sanitation Data'!F87))),'Data Summary'!CX93="Yes"),OFFSET('Sanitation Data'!$F$11,0,10*ROW('Sanitation Data'!F87)),NA())</f>
        <v>#N/A</v>
      </c>
      <c r="AJ93" s="501" t="e">
        <f ca="1">+IF(AND(ISNUMBER(OFFSET('Sanitation Data'!$F$12,0,10*ROW('Sanitation Data'!F87))),'Data Summary'!CY93="Yes"),OFFSET('Sanitation Data'!$F$12,0,10*ROW('Sanitation Data'!F87)),NA())</f>
        <v>#N/A</v>
      </c>
      <c r="AK93" s="501" t="e">
        <f ca="1">+IF(AND(ISNUMBER(OFFSET('Sanitation Data'!$G$4,0,10*ROW('Sanitation Data'!G87))),'Data Summary'!CZ93="Yes"),100-OFFSET('Sanitation Data'!$G$4,0,10*ROW('Sanitation Data'!G87)),NA())</f>
        <v>#N/A</v>
      </c>
      <c r="AL93" s="501" t="e">
        <f ca="1">+IF(AND(ISNUMBER(OFFSET('Sanitation Data'!$G$6,0,10*ROW('Sanitation Data'!G87))),'Data Summary'!DA93="Yes"),OFFSET('Sanitation Data'!$G$6,0,10*ROW('Sanitation Data'!G87)),NA())</f>
        <v>#N/A</v>
      </c>
      <c r="AM93" s="501" t="e">
        <f ca="1">+IF(AND(ISNUMBER(OFFSET('Sanitation Data'!$G$10,0,10*ROW('Sanitation Data'!G87))),'Data Summary'!DB93="Yes"),OFFSET('Sanitation Data'!$G$10,0,10*ROW('Sanitation Data'!G87)),NA())</f>
        <v>#N/A</v>
      </c>
      <c r="AN93" s="501" t="e">
        <f ca="1">+IF(AND(ISNUMBER(OFFSET('Sanitation Data'!$G$11,0,10*ROW('Sanitation Data'!G87))),'Data Summary'!DC93="Yes"),OFFSET('Sanitation Data'!$G$11,0,10*ROW('Sanitation Data'!G87)),NA())</f>
        <v>#N/A</v>
      </c>
      <c r="AO93" s="501" t="e">
        <f ca="1">+IF(AND(ISNUMBER(OFFSET('Sanitation Data'!$G$12,0,10*ROW('Sanitation Data'!G87))),'Data Summary'!DD93="Yes"),OFFSET('Sanitation Data'!$G$12,0,10*ROW('Sanitation Data'!G87)),NA())</f>
        <v>#N/A</v>
      </c>
      <c r="AP93" s="501" t="e">
        <f ca="1">+IF(AND(ISNUMBER(OFFSET('Sanitation Data'!$H$4,0,10*ROW('Sanitation Data'!H87))),'Data Summary'!DE93="Yes"),100-OFFSET('Sanitation Data'!$H$4,0,10*ROW('Sanitation Data'!H87)),NA())</f>
        <v>#N/A</v>
      </c>
      <c r="AQ93" s="501" t="e">
        <f ca="1">+IF(AND(ISNUMBER(OFFSET('Sanitation Data'!$H$6,0,10*ROW('Sanitation Data'!H87))),'Data Summary'!DF93="Yes"),OFFSET('Sanitation Data'!$H$6,0,10*ROW('Sanitation Data'!H87)),NA())</f>
        <v>#N/A</v>
      </c>
      <c r="AR93" s="501" t="e">
        <f ca="1">+IF(AND(ISNUMBER(OFFSET('Sanitation Data'!$H$10,0,10*ROW('Sanitation Data'!H87))),'Data Summary'!DG93="Yes"),OFFSET('Sanitation Data'!$H$10,0,10*ROW('Sanitation Data'!H87)),NA())</f>
        <v>#N/A</v>
      </c>
      <c r="AS93" s="501" t="e">
        <f ca="1">+IF(AND(ISNUMBER(OFFSET('Sanitation Data'!$H$11,0,10*ROW('Sanitation Data'!H87))),'Data Summary'!DH93="Yes"),OFFSET('Sanitation Data'!$H$11,0,10*ROW('Sanitation Data'!H87)),NA())</f>
        <v>#N/A</v>
      </c>
      <c r="AT93" s="501" t="e">
        <f ca="1">+IF(AND(ISNUMBER(OFFSET('Sanitation Data'!$H$12,0,10*ROW('Sanitation Data'!H87))),'Data Summary'!DI93="Yes"),OFFSET('Sanitation Data'!$H$12,0,10*ROW('Sanitation Data'!H87)),NA())</f>
        <v>#N/A</v>
      </c>
      <c r="AU93" s="501" t="e">
        <f ca="1">+IF(AND(ISNUMBER(OFFSET('Sanitation Data'!$I$4,0,10*ROW('Sanitation Data'!I87))),'Data Summary'!DJ93="Yes"),100-OFFSET('Sanitation Data'!$I$4,0,10*ROW('Sanitation Data'!I87)),NA())</f>
        <v>#N/A</v>
      </c>
      <c r="AV93" s="501" t="e">
        <f ca="1">+IF(AND(ISNUMBER(OFFSET('Sanitation Data'!$I$6,0,10*ROW('Sanitation Data'!I87))),'Data Summary'!DK93="Yes"),OFFSET('Sanitation Data'!$I$6,0,10*ROW('Sanitation Data'!I87)),NA())</f>
        <v>#N/A</v>
      </c>
      <c r="AW93" s="501" t="e">
        <f ca="1">+IF(AND(ISNUMBER(OFFSET('Sanitation Data'!$I$10,0,10*ROW('Sanitation Data'!I87))),'Data Summary'!DL93="Yes"),OFFSET('Sanitation Data'!$I$10,0,10*ROW('Sanitation Data'!I87)),NA())</f>
        <v>#N/A</v>
      </c>
      <c r="AX93" s="501" t="e">
        <f ca="1">+IF(AND(ISNUMBER(OFFSET('Sanitation Data'!$I$11,0,10*ROW('Sanitation Data'!I87))),'Data Summary'!DM93="Yes"),OFFSET('Sanitation Data'!$I$11,0,10*ROW('Sanitation Data'!I87)),NA())</f>
        <v>#N/A</v>
      </c>
      <c r="AY93" s="501" t="e">
        <f ca="1">+IF(AND(ISNUMBER(OFFSET('Sanitation Data'!$I$12,0,10*ROW('Sanitation Data'!I87))),'Data Summary'!DN93="Yes"),OFFSET('Sanitation Data'!$I$12,0,10*ROW('Sanitation Data'!I87)),NA())</f>
        <v>#N/A</v>
      </c>
      <c r="AZ93" s="502" t="e">
        <f ca="1">+IF(AND(ISNUMBER(OFFSET('Hygiene Data'!$D$5,0,10*ROW('Hygiene Data'!D87))),'Data Summary'!DO93="Yes"),OFFSET('Hygiene Data'!$D$5,0,10*ROW('Hygiene Data'!D87)),NA())</f>
        <v>#N/A</v>
      </c>
      <c r="BA93" s="502" t="e">
        <f ca="1">+IF(AND(ISNUMBER(OFFSET('Hygiene Data'!$D$7,0,10*ROW('Hygiene Data'!D87))),'Data Summary'!DP93="Yes"),OFFSET('Hygiene Data'!$D$7,0,10*ROW('Hygiene Data'!D87)),NA())</f>
        <v>#N/A</v>
      </c>
      <c r="BB93" s="502" t="e">
        <f ca="1">+IF(AND(ISNUMBER(OFFSET('Hygiene Data'!$D$9,0,10*ROW('Hygiene Data'!D87))),'Data Summary'!DQ93="Yes"),OFFSET('Hygiene Data'!$D$9,0,10*ROW('Hygiene Data'!D87)),NA())</f>
        <v>#N/A</v>
      </c>
      <c r="BC93" s="502" t="e">
        <f ca="1">+IF(AND(ISNUMBER(OFFSET('Hygiene Data'!$E$5,0,10*ROW('Hygiene Data'!E87))),'Data Summary'!DR93="Yes"),OFFSET('Hygiene Data'!$E$5,0,10*ROW('Hygiene Data'!E87)),NA())</f>
        <v>#N/A</v>
      </c>
      <c r="BD93" s="502" t="e">
        <f ca="1">+IF(AND(ISNUMBER(OFFSET('Hygiene Data'!$E$7,0,10*ROW('Hygiene Data'!E87))),'Data Summary'!DS93="Yes"),OFFSET('Hygiene Data'!$E$7,0,10*ROW('Hygiene Data'!E87)),NA())</f>
        <v>#N/A</v>
      </c>
      <c r="BE93" s="502" t="e">
        <f ca="1">+IF(AND(ISNUMBER(OFFSET('Hygiene Data'!$E$9,0,10*ROW('Hygiene Data'!E87))),'Data Summary'!DT93="Yes"),OFFSET('Hygiene Data'!$E$9,0,10*ROW('Hygiene Data'!E87)),NA())</f>
        <v>#N/A</v>
      </c>
      <c r="BF93" s="502" t="e">
        <f ca="1">+IF(AND(ISNUMBER(OFFSET('Hygiene Data'!$F$5,0,10*ROW('Hygiene Data'!F87))),'Data Summary'!DU93="Yes"),OFFSET('Hygiene Data'!$F$5,0,10*ROW('Hygiene Data'!F87)),NA())</f>
        <v>#N/A</v>
      </c>
      <c r="BG93" s="502" t="e">
        <f ca="1">+IF(AND(ISNUMBER(OFFSET('Hygiene Data'!$F$7,0,10*ROW('Hygiene Data'!F87))),'Data Summary'!DV93="Yes"),OFFSET('Hygiene Data'!$F$7,0,10*ROW('Hygiene Data'!F87)),NA())</f>
        <v>#N/A</v>
      </c>
      <c r="BH93" s="502" t="e">
        <f ca="1">+IF(AND(ISNUMBER(OFFSET('Hygiene Data'!$F$9,0,10*ROW('Hygiene Data'!F87))),'Data Summary'!DW93="Yes"),OFFSET('Hygiene Data'!$F$9,0,10*ROW('Hygiene Data'!F87)),NA())</f>
        <v>#N/A</v>
      </c>
      <c r="BI93" s="502" t="e">
        <f ca="1">+IF(AND(ISNUMBER(OFFSET('Hygiene Data'!$G$5,0,10*ROW('Hygiene Data'!G87))),'Data Summary'!DX93="Yes"),OFFSET('Hygiene Data'!$G$5,0,10*ROW('Hygiene Data'!G87)),NA())</f>
        <v>#N/A</v>
      </c>
      <c r="BJ93" s="502" t="e">
        <f ca="1">+IF(AND(ISNUMBER(OFFSET('Hygiene Data'!$G$7,0,10*ROW('Hygiene Data'!G87))),'Data Summary'!DY93="Yes"),OFFSET('Hygiene Data'!$G$7,0,10*ROW('Hygiene Data'!G87)),NA())</f>
        <v>#N/A</v>
      </c>
      <c r="BK93" s="502" t="e">
        <f ca="1">+IF(AND(ISNUMBER(OFFSET('Hygiene Data'!$G$9,0,10*ROW('Hygiene Data'!G87))),'Data Summary'!DZ93="Yes"),OFFSET('Hygiene Data'!$G$9,0,10*ROW('Hygiene Data'!G87)),NA())</f>
        <v>#N/A</v>
      </c>
      <c r="BL93" s="502" t="e">
        <f ca="1">+IF(AND(ISNUMBER(OFFSET('Hygiene Data'!$H$5,0,10*ROW('Hygiene Data'!H87))),'Data Summary'!EA93="Yes"),OFFSET('Hygiene Data'!$H$5,0,10*ROW('Hygiene Data'!H87)),NA())</f>
        <v>#N/A</v>
      </c>
      <c r="BM93" s="502" t="e">
        <f ca="1">+IF(AND(ISNUMBER(OFFSET('Hygiene Data'!$H$7,0,10*ROW('Hygiene Data'!H87))),'Data Summary'!EB93="Yes"),OFFSET('Hygiene Data'!$H$7,0,10*ROW('Hygiene Data'!H87)),NA())</f>
        <v>#N/A</v>
      </c>
      <c r="BN93" s="502" t="e">
        <f ca="1">+IF(AND(ISNUMBER(OFFSET('Hygiene Data'!$H$9,0,10*ROW('Hygiene Data'!H87))),'Data Summary'!EC93="Yes"),OFFSET('Hygiene Data'!$H$9,0,10*ROW('Hygiene Data'!H87)),NA())</f>
        <v>#N/A</v>
      </c>
      <c r="BO93" s="502" t="e">
        <f ca="1">+IF(AND(ISNUMBER(OFFSET('Hygiene Data'!$I$5,0,10*ROW('Hygiene Data'!I87))),'Data Summary'!ED93="Yes"),OFFSET('Hygiene Data'!$I$5,0,10*ROW('Hygiene Data'!I87)),NA())</f>
        <v>#N/A</v>
      </c>
      <c r="BP93" s="502" t="e">
        <f ca="1">+IF(AND(ISNUMBER(OFFSET('Hygiene Data'!$I$7,0,10*ROW('Hygiene Data'!I87))),'Data Summary'!EE93="Yes"),OFFSET('Hygiene Data'!$I$7,0,10*ROW('Hygiene Data'!I87)),NA())</f>
        <v>#N/A</v>
      </c>
      <c r="BQ93" s="502" t="e">
        <f ca="1">+IF(AND(ISNUMBER(OFFSET('Hygiene Data'!$I$9,0,10*ROW('Hygiene Data'!I87))),'Data Summary'!EF93="Yes"),OFFSET('Hygiene Data'!$I$9,0,10*ROW('Hygiene Data'!I87)),NA())</f>
        <v>#N/A</v>
      </c>
    </row>
    <row r="94" spans="1:69" x14ac:dyDescent="0.25">
      <c r="A94" s="498" t="e">
        <f ca="1">+RIGHT('Data Summary'!A94,LEN('Data Summary'!A94)-9)</f>
        <v>#VALUE!</v>
      </c>
      <c r="B94" s="472" t="str">
        <f ca="1">+IF(ISTEXT('Data Summary'!B94),'Data Summary'!B94,"")</f>
        <v/>
      </c>
      <c r="C94" s="499" t="e">
        <f ca="1">+VALUE('Data Summary'!C94)</f>
        <v>#VALUE!</v>
      </c>
      <c r="D94" s="500" t="e">
        <f ca="1">+IF(AND(ISNUMBER(OFFSET('Water Data'!$D$4,0,10*ROW('Water Data'!D88))),'Data Summary'!BS94="Yes"),100-OFFSET('Water Data'!$D$4,0,10*ROW('Water Data'!D88)),NA())</f>
        <v>#N/A</v>
      </c>
      <c r="E94" s="500" t="e">
        <f ca="1">+IF(AND(ISNUMBER(OFFSET('Water Data'!$D$6,0,10*ROW('Water Data'!D88))),'Data Summary'!BT94="Yes"),OFFSET('Water Data'!$D$6,0,10*ROW('Water Data'!D88)),NA())</f>
        <v>#N/A</v>
      </c>
      <c r="F94" s="500" t="e">
        <f ca="1">+IF(AND(ISNUMBER(OFFSET('Water Data'!$D$9,0,10*ROW('Water Data'!D88))),'Data Summary'!BU94="Yes"),OFFSET('Water Data'!$D$9,0,10*ROW('Water Data'!D88)),NA())</f>
        <v>#N/A</v>
      </c>
      <c r="G94" s="500" t="e">
        <f ca="1">+IF(AND(ISNUMBER(OFFSET('Water Data'!$E$4,0,10*ROW('Water Data'!E88))),'Data Summary'!BV94="Yes"),100-OFFSET('Water Data'!$E$4,0,10*ROW('Water Data'!E88)),NA())</f>
        <v>#N/A</v>
      </c>
      <c r="H94" s="500" t="e">
        <f ca="1">+IF(AND(ISNUMBER(OFFSET('Water Data'!$E$6,0,10*ROW('Water Data'!E88))),'Data Summary'!BW94="Yes"),OFFSET('Water Data'!$E$6,0,10*ROW('Water Data'!E88)),NA())</f>
        <v>#N/A</v>
      </c>
      <c r="I94" s="500" t="e">
        <f ca="1">+IF(AND(ISNUMBER(OFFSET('Water Data'!$E$9,0,10*ROW('Water Data'!E88))),'Data Summary'!BX94="Yes"),OFFSET('Water Data'!$E$9,0,10*ROW('Water Data'!E88)),NA())</f>
        <v>#N/A</v>
      </c>
      <c r="J94" s="500" t="e">
        <f ca="1">+IF(AND(ISNUMBER(OFFSET('Water Data'!$F$4,0,10*ROW('Water Data'!F88))),'Data Summary'!BY94="Yes"),100-OFFSET('Water Data'!$F$4,0,10*ROW('Water Data'!F88)),NA())</f>
        <v>#N/A</v>
      </c>
      <c r="K94" s="500" t="e">
        <f ca="1">+IF(AND(ISNUMBER(OFFSET('Water Data'!$F$6,0,10*ROW('Water Data'!F88))),'Data Summary'!BZ94="Yes"),OFFSET('Water Data'!$F$6,0,10*ROW('Water Data'!F88)),NA())</f>
        <v>#N/A</v>
      </c>
      <c r="L94" s="500" t="e">
        <f ca="1">+IF(AND(ISNUMBER(OFFSET('Water Data'!$F$9,0,10*ROW('Water Data'!F88))),'Data Summary'!CA94="Yes"),OFFSET('Water Data'!$F$9,0,10*ROW('Water Data'!F88)),NA())</f>
        <v>#N/A</v>
      </c>
      <c r="M94" s="500" t="e">
        <f ca="1">+IF(AND(ISNUMBER(OFFSET('Water Data'!$G$4,0,10*ROW('Water Data'!G88))),'Data Summary'!CB94="Yes"),100-OFFSET('Water Data'!$G$4,0,10*ROW('Water Data'!G88)),NA())</f>
        <v>#N/A</v>
      </c>
      <c r="N94" s="500" t="e">
        <f ca="1">+IF(AND(ISNUMBER(OFFSET('Water Data'!$G$6,0,10*ROW('Water Data'!G88))),'Data Summary'!CC94="Yes"),OFFSET('Water Data'!$G$6,0,10*ROW('Water Data'!G88)),NA())</f>
        <v>#N/A</v>
      </c>
      <c r="O94" s="500" t="e">
        <f ca="1">+IF(AND(ISNUMBER(OFFSET('Water Data'!$G$9,0,10*ROW('Water Data'!G88))),'Data Summary'!CD94="Yes"),OFFSET('Water Data'!$G$9,0,10*ROW('Water Data'!G88)),NA())</f>
        <v>#N/A</v>
      </c>
      <c r="P94" s="500" t="e">
        <f ca="1">+IF(AND(ISNUMBER(OFFSET('Water Data'!$H$4,0,10*ROW('Water Data'!H88))),'Data Summary'!CE94="Yes"),100-OFFSET('Water Data'!$H$4,0,10*ROW('Water Data'!H88)),NA())</f>
        <v>#N/A</v>
      </c>
      <c r="Q94" s="500" t="e">
        <f ca="1">+IF(AND(ISNUMBER(OFFSET('Water Data'!$H$6,0,10*ROW('Water Data'!H88))),'Data Summary'!CF94="Yes"),OFFSET('Water Data'!$H$6,0,10*ROW('Water Data'!H88)),NA())</f>
        <v>#N/A</v>
      </c>
      <c r="R94" s="500" t="e">
        <f ca="1">+IF(AND(ISNUMBER(OFFSET('Water Data'!$H$9,0,10*ROW('Water Data'!H88))),'Data Summary'!CG94="Yes"),OFFSET('Water Data'!$H$9,0,10*ROW('Water Data'!H88)),NA())</f>
        <v>#N/A</v>
      </c>
      <c r="S94" s="500" t="e">
        <f ca="1">+IF(AND(ISNUMBER(OFFSET('Water Data'!$I$4,0,10*ROW('Water Data'!I88))),'Data Summary'!CH94="Yes"),100-OFFSET('Water Data'!$I$4,0,10*ROW('Water Data'!I88)),NA())</f>
        <v>#N/A</v>
      </c>
      <c r="T94" s="500" t="e">
        <f ca="1">+IF(AND(ISNUMBER(OFFSET('Water Data'!$I$6,0,10*ROW('Water Data'!I88))),'Data Summary'!CI94="Yes"),OFFSET('Water Data'!$I$6,0,10*ROW('Water Data'!I88)),NA())</f>
        <v>#N/A</v>
      </c>
      <c r="U94" s="500" t="e">
        <f ca="1">+IF(AND(ISNUMBER(OFFSET('Water Data'!$I$9,0,10*ROW('Water Data'!I88))),'Data Summary'!CJ94="Yes"),OFFSET('Water Data'!$I$9,0,10*ROW('Water Data'!I88)),NA())</f>
        <v>#N/A</v>
      </c>
      <c r="V94" s="501" t="e">
        <f ca="1">+IF(AND(ISNUMBER(OFFSET('Sanitation Data'!$D$4,0,10*ROW('Sanitation Data'!D88))),'Data Summary'!CK94="Yes"),100-OFFSET('Sanitation Data'!$D$4,0,10*ROW('Sanitation Data'!D88)),NA())</f>
        <v>#N/A</v>
      </c>
      <c r="W94" s="501" t="e">
        <f ca="1">+IF(AND(ISNUMBER(OFFSET('Sanitation Data'!$D$6,0,10*ROW('Sanitation Data'!D88))),'Data Summary'!CL94="Yes"),OFFSET('Sanitation Data'!$D$6,0,10*ROW('Sanitation Data'!D88)),NA())</f>
        <v>#N/A</v>
      </c>
      <c r="X94" s="501" t="e">
        <f ca="1">+IF(AND(ISNUMBER(OFFSET('Sanitation Data'!$D$10,0,10*ROW('Sanitation Data'!D88))),'Data Summary'!CM94="Yes"),OFFSET('Sanitation Data'!$D$10,0,10*ROW('Sanitation Data'!D88)),NA())</f>
        <v>#N/A</v>
      </c>
      <c r="Y94" s="501" t="e">
        <f ca="1">+IF(AND(ISNUMBER(OFFSET('Sanitation Data'!$D$11,0,10*ROW('Sanitation Data'!D88))),'Data Summary'!CN94="Yes"),OFFSET('Sanitation Data'!$D$11,0,10*ROW('Sanitation Data'!D88)),NA())</f>
        <v>#N/A</v>
      </c>
      <c r="Z94" s="501" t="e">
        <f ca="1">+IF(AND(ISNUMBER(OFFSET('Sanitation Data'!$D$12,0,10*ROW('Sanitation Data'!D88))),'Data Summary'!CO94="Yes"),OFFSET('Sanitation Data'!$D$12,0,10*ROW('Sanitation Data'!D88)),NA())</f>
        <v>#N/A</v>
      </c>
      <c r="AA94" s="501" t="e">
        <f ca="1">+IF(AND(ISNUMBER(OFFSET('Sanitation Data'!$E$4,0,10*ROW('Sanitation Data'!E88))),'Data Summary'!CP94="Yes"),100-OFFSET('Sanitation Data'!$E$4,0,10*ROW('Sanitation Data'!E88)),NA())</f>
        <v>#N/A</v>
      </c>
      <c r="AB94" s="501" t="e">
        <f ca="1">+IF(AND(ISNUMBER(OFFSET('Sanitation Data'!$E$6,0,10*ROW('Sanitation Data'!E88))),'Data Summary'!CQ94="Yes"),OFFSET('Sanitation Data'!$E$6,0,10*ROW('Sanitation Data'!E88)),NA())</f>
        <v>#N/A</v>
      </c>
      <c r="AC94" s="501" t="e">
        <f ca="1">+IF(AND(ISNUMBER(OFFSET('Sanitation Data'!$E$10,0,10*ROW('Sanitation Data'!E88))),'Data Summary'!CR94="Yes"),OFFSET('Sanitation Data'!$E$10,0,10*ROW('Sanitation Data'!E88)),NA())</f>
        <v>#N/A</v>
      </c>
      <c r="AD94" s="501" t="e">
        <f ca="1">+IF(AND(ISNUMBER(OFFSET('Sanitation Data'!$E$11,0,10*ROW('Sanitation Data'!E88))),'Data Summary'!CS94="Yes"),OFFSET('Sanitation Data'!$E$11,0,10*ROW('Sanitation Data'!E88)),NA())</f>
        <v>#N/A</v>
      </c>
      <c r="AE94" s="501" t="e">
        <f ca="1">+IF(AND(ISNUMBER(OFFSET('Sanitation Data'!$E$12,0,10*ROW('Sanitation Data'!E88))),'Data Summary'!CT94="Yes"),OFFSET('Sanitation Data'!$E$12,0,10*ROW('Sanitation Data'!E88)),NA())</f>
        <v>#N/A</v>
      </c>
      <c r="AF94" s="501" t="e">
        <f ca="1">+IF(AND(ISNUMBER(OFFSET('Sanitation Data'!$F$4,0,10*ROW('Sanitation Data'!F88))),'Data Summary'!CU94="Yes"),100-OFFSET('Sanitation Data'!$F$4,0,10*ROW('Sanitation Data'!F88)),NA())</f>
        <v>#N/A</v>
      </c>
      <c r="AG94" s="501" t="e">
        <f ca="1">+IF(AND(ISNUMBER(OFFSET('Sanitation Data'!$F$6,0,10*ROW('Sanitation Data'!F88))),'Data Summary'!CV94="Yes"),OFFSET('Sanitation Data'!$F$6,0,10*ROW('Sanitation Data'!F88)),NA())</f>
        <v>#N/A</v>
      </c>
      <c r="AH94" s="501" t="e">
        <f ca="1">+IF(AND(ISNUMBER(OFFSET('Sanitation Data'!$F$10,0,10*ROW('Sanitation Data'!F88))),'Data Summary'!CW94="Yes"),OFFSET('Sanitation Data'!$F$10,0,10*ROW('Sanitation Data'!F88)),NA())</f>
        <v>#N/A</v>
      </c>
      <c r="AI94" s="501" t="e">
        <f ca="1">+IF(AND(ISNUMBER(OFFSET('Sanitation Data'!$F$11,0,10*ROW('Sanitation Data'!F88))),'Data Summary'!CX94="Yes"),OFFSET('Sanitation Data'!$F$11,0,10*ROW('Sanitation Data'!F88)),NA())</f>
        <v>#N/A</v>
      </c>
      <c r="AJ94" s="501" t="e">
        <f ca="1">+IF(AND(ISNUMBER(OFFSET('Sanitation Data'!$F$12,0,10*ROW('Sanitation Data'!F88))),'Data Summary'!CY94="Yes"),OFFSET('Sanitation Data'!$F$12,0,10*ROW('Sanitation Data'!F88)),NA())</f>
        <v>#N/A</v>
      </c>
      <c r="AK94" s="501" t="e">
        <f ca="1">+IF(AND(ISNUMBER(OFFSET('Sanitation Data'!$G$4,0,10*ROW('Sanitation Data'!G88))),'Data Summary'!CZ94="Yes"),100-OFFSET('Sanitation Data'!$G$4,0,10*ROW('Sanitation Data'!G88)),NA())</f>
        <v>#N/A</v>
      </c>
      <c r="AL94" s="501" t="e">
        <f ca="1">+IF(AND(ISNUMBER(OFFSET('Sanitation Data'!$G$6,0,10*ROW('Sanitation Data'!G88))),'Data Summary'!DA94="Yes"),OFFSET('Sanitation Data'!$G$6,0,10*ROW('Sanitation Data'!G88)),NA())</f>
        <v>#N/A</v>
      </c>
      <c r="AM94" s="501" t="e">
        <f ca="1">+IF(AND(ISNUMBER(OFFSET('Sanitation Data'!$G$10,0,10*ROW('Sanitation Data'!G88))),'Data Summary'!DB94="Yes"),OFFSET('Sanitation Data'!$G$10,0,10*ROW('Sanitation Data'!G88)),NA())</f>
        <v>#N/A</v>
      </c>
      <c r="AN94" s="501" t="e">
        <f ca="1">+IF(AND(ISNUMBER(OFFSET('Sanitation Data'!$G$11,0,10*ROW('Sanitation Data'!G88))),'Data Summary'!DC94="Yes"),OFFSET('Sanitation Data'!$G$11,0,10*ROW('Sanitation Data'!G88)),NA())</f>
        <v>#N/A</v>
      </c>
      <c r="AO94" s="501" t="e">
        <f ca="1">+IF(AND(ISNUMBER(OFFSET('Sanitation Data'!$G$12,0,10*ROW('Sanitation Data'!G88))),'Data Summary'!DD94="Yes"),OFFSET('Sanitation Data'!$G$12,0,10*ROW('Sanitation Data'!G88)),NA())</f>
        <v>#N/A</v>
      </c>
      <c r="AP94" s="501" t="e">
        <f ca="1">+IF(AND(ISNUMBER(OFFSET('Sanitation Data'!$H$4,0,10*ROW('Sanitation Data'!H88))),'Data Summary'!DE94="Yes"),100-OFFSET('Sanitation Data'!$H$4,0,10*ROW('Sanitation Data'!H88)),NA())</f>
        <v>#N/A</v>
      </c>
      <c r="AQ94" s="501" t="e">
        <f ca="1">+IF(AND(ISNUMBER(OFFSET('Sanitation Data'!$H$6,0,10*ROW('Sanitation Data'!H88))),'Data Summary'!DF94="Yes"),OFFSET('Sanitation Data'!$H$6,0,10*ROW('Sanitation Data'!H88)),NA())</f>
        <v>#N/A</v>
      </c>
      <c r="AR94" s="501" t="e">
        <f ca="1">+IF(AND(ISNUMBER(OFFSET('Sanitation Data'!$H$10,0,10*ROW('Sanitation Data'!H88))),'Data Summary'!DG94="Yes"),OFFSET('Sanitation Data'!$H$10,0,10*ROW('Sanitation Data'!H88)),NA())</f>
        <v>#N/A</v>
      </c>
      <c r="AS94" s="501" t="e">
        <f ca="1">+IF(AND(ISNUMBER(OFFSET('Sanitation Data'!$H$11,0,10*ROW('Sanitation Data'!H88))),'Data Summary'!DH94="Yes"),OFFSET('Sanitation Data'!$H$11,0,10*ROW('Sanitation Data'!H88)),NA())</f>
        <v>#N/A</v>
      </c>
      <c r="AT94" s="501" t="e">
        <f ca="1">+IF(AND(ISNUMBER(OFFSET('Sanitation Data'!$H$12,0,10*ROW('Sanitation Data'!H88))),'Data Summary'!DI94="Yes"),OFFSET('Sanitation Data'!$H$12,0,10*ROW('Sanitation Data'!H88)),NA())</f>
        <v>#N/A</v>
      </c>
      <c r="AU94" s="501" t="e">
        <f ca="1">+IF(AND(ISNUMBER(OFFSET('Sanitation Data'!$I$4,0,10*ROW('Sanitation Data'!I88))),'Data Summary'!DJ94="Yes"),100-OFFSET('Sanitation Data'!$I$4,0,10*ROW('Sanitation Data'!I88)),NA())</f>
        <v>#N/A</v>
      </c>
      <c r="AV94" s="501" t="e">
        <f ca="1">+IF(AND(ISNUMBER(OFFSET('Sanitation Data'!$I$6,0,10*ROW('Sanitation Data'!I88))),'Data Summary'!DK94="Yes"),OFFSET('Sanitation Data'!$I$6,0,10*ROW('Sanitation Data'!I88)),NA())</f>
        <v>#N/A</v>
      </c>
      <c r="AW94" s="501" t="e">
        <f ca="1">+IF(AND(ISNUMBER(OFFSET('Sanitation Data'!$I$10,0,10*ROW('Sanitation Data'!I88))),'Data Summary'!DL94="Yes"),OFFSET('Sanitation Data'!$I$10,0,10*ROW('Sanitation Data'!I88)),NA())</f>
        <v>#N/A</v>
      </c>
      <c r="AX94" s="501" t="e">
        <f ca="1">+IF(AND(ISNUMBER(OFFSET('Sanitation Data'!$I$11,0,10*ROW('Sanitation Data'!I88))),'Data Summary'!DM94="Yes"),OFFSET('Sanitation Data'!$I$11,0,10*ROW('Sanitation Data'!I88)),NA())</f>
        <v>#N/A</v>
      </c>
      <c r="AY94" s="501" t="e">
        <f ca="1">+IF(AND(ISNUMBER(OFFSET('Sanitation Data'!$I$12,0,10*ROW('Sanitation Data'!I88))),'Data Summary'!DN94="Yes"),OFFSET('Sanitation Data'!$I$12,0,10*ROW('Sanitation Data'!I88)),NA())</f>
        <v>#N/A</v>
      </c>
      <c r="AZ94" s="502" t="e">
        <f ca="1">+IF(AND(ISNUMBER(OFFSET('Hygiene Data'!$D$5,0,10*ROW('Hygiene Data'!D88))),'Data Summary'!DO94="Yes"),OFFSET('Hygiene Data'!$D$5,0,10*ROW('Hygiene Data'!D88)),NA())</f>
        <v>#N/A</v>
      </c>
      <c r="BA94" s="502" t="e">
        <f ca="1">+IF(AND(ISNUMBER(OFFSET('Hygiene Data'!$D$7,0,10*ROW('Hygiene Data'!D88))),'Data Summary'!DP94="Yes"),OFFSET('Hygiene Data'!$D$7,0,10*ROW('Hygiene Data'!D88)),NA())</f>
        <v>#N/A</v>
      </c>
      <c r="BB94" s="502" t="e">
        <f ca="1">+IF(AND(ISNUMBER(OFFSET('Hygiene Data'!$D$9,0,10*ROW('Hygiene Data'!D88))),'Data Summary'!DQ94="Yes"),OFFSET('Hygiene Data'!$D$9,0,10*ROW('Hygiene Data'!D88)),NA())</f>
        <v>#N/A</v>
      </c>
      <c r="BC94" s="502" t="e">
        <f ca="1">+IF(AND(ISNUMBER(OFFSET('Hygiene Data'!$E$5,0,10*ROW('Hygiene Data'!E88))),'Data Summary'!DR94="Yes"),OFFSET('Hygiene Data'!$E$5,0,10*ROW('Hygiene Data'!E88)),NA())</f>
        <v>#N/A</v>
      </c>
      <c r="BD94" s="502" t="e">
        <f ca="1">+IF(AND(ISNUMBER(OFFSET('Hygiene Data'!$E$7,0,10*ROW('Hygiene Data'!E88))),'Data Summary'!DS94="Yes"),OFFSET('Hygiene Data'!$E$7,0,10*ROW('Hygiene Data'!E88)),NA())</f>
        <v>#N/A</v>
      </c>
      <c r="BE94" s="502" t="e">
        <f ca="1">+IF(AND(ISNUMBER(OFFSET('Hygiene Data'!$E$9,0,10*ROW('Hygiene Data'!E88))),'Data Summary'!DT94="Yes"),OFFSET('Hygiene Data'!$E$9,0,10*ROW('Hygiene Data'!E88)),NA())</f>
        <v>#N/A</v>
      </c>
      <c r="BF94" s="502" t="e">
        <f ca="1">+IF(AND(ISNUMBER(OFFSET('Hygiene Data'!$F$5,0,10*ROW('Hygiene Data'!F88))),'Data Summary'!DU94="Yes"),OFFSET('Hygiene Data'!$F$5,0,10*ROW('Hygiene Data'!F88)),NA())</f>
        <v>#N/A</v>
      </c>
      <c r="BG94" s="502" t="e">
        <f ca="1">+IF(AND(ISNUMBER(OFFSET('Hygiene Data'!$F$7,0,10*ROW('Hygiene Data'!F88))),'Data Summary'!DV94="Yes"),OFFSET('Hygiene Data'!$F$7,0,10*ROW('Hygiene Data'!F88)),NA())</f>
        <v>#N/A</v>
      </c>
      <c r="BH94" s="502" t="e">
        <f ca="1">+IF(AND(ISNUMBER(OFFSET('Hygiene Data'!$F$9,0,10*ROW('Hygiene Data'!F88))),'Data Summary'!DW94="Yes"),OFFSET('Hygiene Data'!$F$9,0,10*ROW('Hygiene Data'!F88)),NA())</f>
        <v>#N/A</v>
      </c>
      <c r="BI94" s="502" t="e">
        <f ca="1">+IF(AND(ISNUMBER(OFFSET('Hygiene Data'!$G$5,0,10*ROW('Hygiene Data'!G88))),'Data Summary'!DX94="Yes"),OFFSET('Hygiene Data'!$G$5,0,10*ROW('Hygiene Data'!G88)),NA())</f>
        <v>#N/A</v>
      </c>
      <c r="BJ94" s="502" t="e">
        <f ca="1">+IF(AND(ISNUMBER(OFFSET('Hygiene Data'!$G$7,0,10*ROW('Hygiene Data'!G88))),'Data Summary'!DY94="Yes"),OFFSET('Hygiene Data'!$G$7,0,10*ROW('Hygiene Data'!G88)),NA())</f>
        <v>#N/A</v>
      </c>
      <c r="BK94" s="502" t="e">
        <f ca="1">+IF(AND(ISNUMBER(OFFSET('Hygiene Data'!$G$9,0,10*ROW('Hygiene Data'!G88))),'Data Summary'!DZ94="Yes"),OFFSET('Hygiene Data'!$G$9,0,10*ROW('Hygiene Data'!G88)),NA())</f>
        <v>#N/A</v>
      </c>
      <c r="BL94" s="502" t="e">
        <f ca="1">+IF(AND(ISNUMBER(OFFSET('Hygiene Data'!$H$5,0,10*ROW('Hygiene Data'!H88))),'Data Summary'!EA94="Yes"),OFFSET('Hygiene Data'!$H$5,0,10*ROW('Hygiene Data'!H88)),NA())</f>
        <v>#N/A</v>
      </c>
      <c r="BM94" s="502" t="e">
        <f ca="1">+IF(AND(ISNUMBER(OFFSET('Hygiene Data'!$H$7,0,10*ROW('Hygiene Data'!H88))),'Data Summary'!EB94="Yes"),OFFSET('Hygiene Data'!$H$7,0,10*ROW('Hygiene Data'!H88)),NA())</f>
        <v>#N/A</v>
      </c>
      <c r="BN94" s="502" t="e">
        <f ca="1">+IF(AND(ISNUMBER(OFFSET('Hygiene Data'!$H$9,0,10*ROW('Hygiene Data'!H88))),'Data Summary'!EC94="Yes"),OFFSET('Hygiene Data'!$H$9,0,10*ROW('Hygiene Data'!H88)),NA())</f>
        <v>#N/A</v>
      </c>
      <c r="BO94" s="502" t="e">
        <f ca="1">+IF(AND(ISNUMBER(OFFSET('Hygiene Data'!$I$5,0,10*ROW('Hygiene Data'!I88))),'Data Summary'!ED94="Yes"),OFFSET('Hygiene Data'!$I$5,0,10*ROW('Hygiene Data'!I88)),NA())</f>
        <v>#N/A</v>
      </c>
      <c r="BP94" s="502" t="e">
        <f ca="1">+IF(AND(ISNUMBER(OFFSET('Hygiene Data'!$I$7,0,10*ROW('Hygiene Data'!I88))),'Data Summary'!EE94="Yes"),OFFSET('Hygiene Data'!$I$7,0,10*ROW('Hygiene Data'!I88)),NA())</f>
        <v>#N/A</v>
      </c>
      <c r="BQ94" s="502" t="e">
        <f ca="1">+IF(AND(ISNUMBER(OFFSET('Hygiene Data'!$I$9,0,10*ROW('Hygiene Data'!I88))),'Data Summary'!EF94="Yes"),OFFSET('Hygiene Data'!$I$9,0,10*ROW('Hygiene Data'!I88)),NA())</f>
        <v>#N/A</v>
      </c>
    </row>
    <row r="95" spans="1:69" x14ac:dyDescent="0.25">
      <c r="A95" s="498" t="e">
        <f ca="1">+RIGHT('Data Summary'!A95,LEN('Data Summary'!A95)-9)</f>
        <v>#VALUE!</v>
      </c>
      <c r="B95" s="472" t="str">
        <f ca="1">+IF(ISTEXT('Data Summary'!B95),'Data Summary'!B95,"")</f>
        <v/>
      </c>
      <c r="C95" s="499" t="e">
        <f ca="1">+VALUE('Data Summary'!C95)</f>
        <v>#VALUE!</v>
      </c>
      <c r="D95" s="500" t="e">
        <f ca="1">+IF(AND(ISNUMBER(OFFSET('Water Data'!$D$4,0,10*ROW('Water Data'!D89))),'Data Summary'!BS95="Yes"),100-OFFSET('Water Data'!$D$4,0,10*ROW('Water Data'!D89)),NA())</f>
        <v>#N/A</v>
      </c>
      <c r="E95" s="500" t="e">
        <f ca="1">+IF(AND(ISNUMBER(OFFSET('Water Data'!$D$6,0,10*ROW('Water Data'!D89))),'Data Summary'!BT95="Yes"),OFFSET('Water Data'!$D$6,0,10*ROW('Water Data'!D89)),NA())</f>
        <v>#N/A</v>
      </c>
      <c r="F95" s="500" t="e">
        <f ca="1">+IF(AND(ISNUMBER(OFFSET('Water Data'!$D$9,0,10*ROW('Water Data'!D89))),'Data Summary'!BU95="Yes"),OFFSET('Water Data'!$D$9,0,10*ROW('Water Data'!D89)),NA())</f>
        <v>#N/A</v>
      </c>
      <c r="G95" s="500" t="e">
        <f ca="1">+IF(AND(ISNUMBER(OFFSET('Water Data'!$E$4,0,10*ROW('Water Data'!E89))),'Data Summary'!BV95="Yes"),100-OFFSET('Water Data'!$E$4,0,10*ROW('Water Data'!E89)),NA())</f>
        <v>#N/A</v>
      </c>
      <c r="H95" s="500" t="e">
        <f ca="1">+IF(AND(ISNUMBER(OFFSET('Water Data'!$E$6,0,10*ROW('Water Data'!E89))),'Data Summary'!BW95="Yes"),OFFSET('Water Data'!$E$6,0,10*ROW('Water Data'!E89)),NA())</f>
        <v>#N/A</v>
      </c>
      <c r="I95" s="500" t="e">
        <f ca="1">+IF(AND(ISNUMBER(OFFSET('Water Data'!$E$9,0,10*ROW('Water Data'!E89))),'Data Summary'!BX95="Yes"),OFFSET('Water Data'!$E$9,0,10*ROW('Water Data'!E89)),NA())</f>
        <v>#N/A</v>
      </c>
      <c r="J95" s="500" t="e">
        <f ca="1">+IF(AND(ISNUMBER(OFFSET('Water Data'!$F$4,0,10*ROW('Water Data'!F89))),'Data Summary'!BY95="Yes"),100-OFFSET('Water Data'!$F$4,0,10*ROW('Water Data'!F89)),NA())</f>
        <v>#N/A</v>
      </c>
      <c r="K95" s="500" t="e">
        <f ca="1">+IF(AND(ISNUMBER(OFFSET('Water Data'!$F$6,0,10*ROW('Water Data'!F89))),'Data Summary'!BZ95="Yes"),OFFSET('Water Data'!$F$6,0,10*ROW('Water Data'!F89)),NA())</f>
        <v>#N/A</v>
      </c>
      <c r="L95" s="500" t="e">
        <f ca="1">+IF(AND(ISNUMBER(OFFSET('Water Data'!$F$9,0,10*ROW('Water Data'!F89))),'Data Summary'!CA95="Yes"),OFFSET('Water Data'!$F$9,0,10*ROW('Water Data'!F89)),NA())</f>
        <v>#N/A</v>
      </c>
      <c r="M95" s="500" t="e">
        <f ca="1">+IF(AND(ISNUMBER(OFFSET('Water Data'!$G$4,0,10*ROW('Water Data'!G89))),'Data Summary'!CB95="Yes"),100-OFFSET('Water Data'!$G$4,0,10*ROW('Water Data'!G89)),NA())</f>
        <v>#N/A</v>
      </c>
      <c r="N95" s="500" t="e">
        <f ca="1">+IF(AND(ISNUMBER(OFFSET('Water Data'!$G$6,0,10*ROW('Water Data'!G89))),'Data Summary'!CC95="Yes"),OFFSET('Water Data'!$G$6,0,10*ROW('Water Data'!G89)),NA())</f>
        <v>#N/A</v>
      </c>
      <c r="O95" s="500" t="e">
        <f ca="1">+IF(AND(ISNUMBER(OFFSET('Water Data'!$G$9,0,10*ROW('Water Data'!G89))),'Data Summary'!CD95="Yes"),OFFSET('Water Data'!$G$9,0,10*ROW('Water Data'!G89)),NA())</f>
        <v>#N/A</v>
      </c>
      <c r="P95" s="500" t="e">
        <f ca="1">+IF(AND(ISNUMBER(OFFSET('Water Data'!$H$4,0,10*ROW('Water Data'!H89))),'Data Summary'!CE95="Yes"),100-OFFSET('Water Data'!$H$4,0,10*ROW('Water Data'!H89)),NA())</f>
        <v>#N/A</v>
      </c>
      <c r="Q95" s="500" t="e">
        <f ca="1">+IF(AND(ISNUMBER(OFFSET('Water Data'!$H$6,0,10*ROW('Water Data'!H89))),'Data Summary'!CF95="Yes"),OFFSET('Water Data'!$H$6,0,10*ROW('Water Data'!H89)),NA())</f>
        <v>#N/A</v>
      </c>
      <c r="R95" s="500" t="e">
        <f ca="1">+IF(AND(ISNUMBER(OFFSET('Water Data'!$H$9,0,10*ROW('Water Data'!H89))),'Data Summary'!CG95="Yes"),OFFSET('Water Data'!$H$9,0,10*ROW('Water Data'!H89)),NA())</f>
        <v>#N/A</v>
      </c>
      <c r="S95" s="500" t="e">
        <f ca="1">+IF(AND(ISNUMBER(OFFSET('Water Data'!$I$4,0,10*ROW('Water Data'!I89))),'Data Summary'!CH95="Yes"),100-OFFSET('Water Data'!$I$4,0,10*ROW('Water Data'!I89)),NA())</f>
        <v>#N/A</v>
      </c>
      <c r="T95" s="500" t="e">
        <f ca="1">+IF(AND(ISNUMBER(OFFSET('Water Data'!$I$6,0,10*ROW('Water Data'!I89))),'Data Summary'!CI95="Yes"),OFFSET('Water Data'!$I$6,0,10*ROW('Water Data'!I89)),NA())</f>
        <v>#N/A</v>
      </c>
      <c r="U95" s="500" t="e">
        <f ca="1">+IF(AND(ISNUMBER(OFFSET('Water Data'!$I$9,0,10*ROW('Water Data'!I89))),'Data Summary'!CJ95="Yes"),OFFSET('Water Data'!$I$9,0,10*ROW('Water Data'!I89)),NA())</f>
        <v>#N/A</v>
      </c>
      <c r="V95" s="501" t="e">
        <f ca="1">+IF(AND(ISNUMBER(OFFSET('Sanitation Data'!$D$4,0,10*ROW('Sanitation Data'!D89))),'Data Summary'!CK95="Yes"),100-OFFSET('Sanitation Data'!$D$4,0,10*ROW('Sanitation Data'!D89)),NA())</f>
        <v>#N/A</v>
      </c>
      <c r="W95" s="501" t="e">
        <f ca="1">+IF(AND(ISNUMBER(OFFSET('Sanitation Data'!$D$6,0,10*ROW('Sanitation Data'!D89))),'Data Summary'!CL95="Yes"),OFFSET('Sanitation Data'!$D$6,0,10*ROW('Sanitation Data'!D89)),NA())</f>
        <v>#N/A</v>
      </c>
      <c r="X95" s="501" t="e">
        <f ca="1">+IF(AND(ISNUMBER(OFFSET('Sanitation Data'!$D$10,0,10*ROW('Sanitation Data'!D89))),'Data Summary'!CM95="Yes"),OFFSET('Sanitation Data'!$D$10,0,10*ROW('Sanitation Data'!D89)),NA())</f>
        <v>#N/A</v>
      </c>
      <c r="Y95" s="501" t="e">
        <f ca="1">+IF(AND(ISNUMBER(OFFSET('Sanitation Data'!$D$11,0,10*ROW('Sanitation Data'!D89))),'Data Summary'!CN95="Yes"),OFFSET('Sanitation Data'!$D$11,0,10*ROW('Sanitation Data'!D89)),NA())</f>
        <v>#N/A</v>
      </c>
      <c r="Z95" s="501" t="e">
        <f ca="1">+IF(AND(ISNUMBER(OFFSET('Sanitation Data'!$D$12,0,10*ROW('Sanitation Data'!D89))),'Data Summary'!CO95="Yes"),OFFSET('Sanitation Data'!$D$12,0,10*ROW('Sanitation Data'!D89)),NA())</f>
        <v>#N/A</v>
      </c>
      <c r="AA95" s="501" t="e">
        <f ca="1">+IF(AND(ISNUMBER(OFFSET('Sanitation Data'!$E$4,0,10*ROW('Sanitation Data'!E89))),'Data Summary'!CP95="Yes"),100-OFFSET('Sanitation Data'!$E$4,0,10*ROW('Sanitation Data'!E89)),NA())</f>
        <v>#N/A</v>
      </c>
      <c r="AB95" s="501" t="e">
        <f ca="1">+IF(AND(ISNUMBER(OFFSET('Sanitation Data'!$E$6,0,10*ROW('Sanitation Data'!E89))),'Data Summary'!CQ95="Yes"),OFFSET('Sanitation Data'!$E$6,0,10*ROW('Sanitation Data'!E89)),NA())</f>
        <v>#N/A</v>
      </c>
      <c r="AC95" s="501" t="e">
        <f ca="1">+IF(AND(ISNUMBER(OFFSET('Sanitation Data'!$E$10,0,10*ROW('Sanitation Data'!E89))),'Data Summary'!CR95="Yes"),OFFSET('Sanitation Data'!$E$10,0,10*ROW('Sanitation Data'!E89)),NA())</f>
        <v>#N/A</v>
      </c>
      <c r="AD95" s="501" t="e">
        <f ca="1">+IF(AND(ISNUMBER(OFFSET('Sanitation Data'!$E$11,0,10*ROW('Sanitation Data'!E89))),'Data Summary'!CS95="Yes"),OFFSET('Sanitation Data'!$E$11,0,10*ROW('Sanitation Data'!E89)),NA())</f>
        <v>#N/A</v>
      </c>
      <c r="AE95" s="501" t="e">
        <f ca="1">+IF(AND(ISNUMBER(OFFSET('Sanitation Data'!$E$12,0,10*ROW('Sanitation Data'!E89))),'Data Summary'!CT95="Yes"),OFFSET('Sanitation Data'!$E$12,0,10*ROW('Sanitation Data'!E89)),NA())</f>
        <v>#N/A</v>
      </c>
      <c r="AF95" s="501" t="e">
        <f ca="1">+IF(AND(ISNUMBER(OFFSET('Sanitation Data'!$F$4,0,10*ROW('Sanitation Data'!F89))),'Data Summary'!CU95="Yes"),100-OFFSET('Sanitation Data'!$F$4,0,10*ROW('Sanitation Data'!F89)),NA())</f>
        <v>#N/A</v>
      </c>
      <c r="AG95" s="501" t="e">
        <f ca="1">+IF(AND(ISNUMBER(OFFSET('Sanitation Data'!$F$6,0,10*ROW('Sanitation Data'!F89))),'Data Summary'!CV95="Yes"),OFFSET('Sanitation Data'!$F$6,0,10*ROW('Sanitation Data'!F89)),NA())</f>
        <v>#N/A</v>
      </c>
      <c r="AH95" s="501" t="e">
        <f ca="1">+IF(AND(ISNUMBER(OFFSET('Sanitation Data'!$F$10,0,10*ROW('Sanitation Data'!F89))),'Data Summary'!CW95="Yes"),OFFSET('Sanitation Data'!$F$10,0,10*ROW('Sanitation Data'!F89)),NA())</f>
        <v>#N/A</v>
      </c>
      <c r="AI95" s="501" t="e">
        <f ca="1">+IF(AND(ISNUMBER(OFFSET('Sanitation Data'!$F$11,0,10*ROW('Sanitation Data'!F89))),'Data Summary'!CX95="Yes"),OFFSET('Sanitation Data'!$F$11,0,10*ROW('Sanitation Data'!F89)),NA())</f>
        <v>#N/A</v>
      </c>
      <c r="AJ95" s="501" t="e">
        <f ca="1">+IF(AND(ISNUMBER(OFFSET('Sanitation Data'!$F$12,0,10*ROW('Sanitation Data'!F89))),'Data Summary'!CY95="Yes"),OFFSET('Sanitation Data'!$F$12,0,10*ROW('Sanitation Data'!F89)),NA())</f>
        <v>#N/A</v>
      </c>
      <c r="AK95" s="501" t="e">
        <f ca="1">+IF(AND(ISNUMBER(OFFSET('Sanitation Data'!$G$4,0,10*ROW('Sanitation Data'!G89))),'Data Summary'!CZ95="Yes"),100-OFFSET('Sanitation Data'!$G$4,0,10*ROW('Sanitation Data'!G89)),NA())</f>
        <v>#N/A</v>
      </c>
      <c r="AL95" s="501" t="e">
        <f ca="1">+IF(AND(ISNUMBER(OFFSET('Sanitation Data'!$G$6,0,10*ROW('Sanitation Data'!G89))),'Data Summary'!DA95="Yes"),OFFSET('Sanitation Data'!$G$6,0,10*ROW('Sanitation Data'!G89)),NA())</f>
        <v>#N/A</v>
      </c>
      <c r="AM95" s="501" t="e">
        <f ca="1">+IF(AND(ISNUMBER(OFFSET('Sanitation Data'!$G$10,0,10*ROW('Sanitation Data'!G89))),'Data Summary'!DB95="Yes"),OFFSET('Sanitation Data'!$G$10,0,10*ROW('Sanitation Data'!G89)),NA())</f>
        <v>#N/A</v>
      </c>
      <c r="AN95" s="501" t="e">
        <f ca="1">+IF(AND(ISNUMBER(OFFSET('Sanitation Data'!$G$11,0,10*ROW('Sanitation Data'!G89))),'Data Summary'!DC95="Yes"),OFFSET('Sanitation Data'!$G$11,0,10*ROW('Sanitation Data'!G89)),NA())</f>
        <v>#N/A</v>
      </c>
      <c r="AO95" s="501" t="e">
        <f ca="1">+IF(AND(ISNUMBER(OFFSET('Sanitation Data'!$G$12,0,10*ROW('Sanitation Data'!G89))),'Data Summary'!DD95="Yes"),OFFSET('Sanitation Data'!$G$12,0,10*ROW('Sanitation Data'!G89)),NA())</f>
        <v>#N/A</v>
      </c>
      <c r="AP95" s="501" t="e">
        <f ca="1">+IF(AND(ISNUMBER(OFFSET('Sanitation Data'!$H$4,0,10*ROW('Sanitation Data'!H89))),'Data Summary'!DE95="Yes"),100-OFFSET('Sanitation Data'!$H$4,0,10*ROW('Sanitation Data'!H89)),NA())</f>
        <v>#N/A</v>
      </c>
      <c r="AQ95" s="501" t="e">
        <f ca="1">+IF(AND(ISNUMBER(OFFSET('Sanitation Data'!$H$6,0,10*ROW('Sanitation Data'!H89))),'Data Summary'!DF95="Yes"),OFFSET('Sanitation Data'!$H$6,0,10*ROW('Sanitation Data'!H89)),NA())</f>
        <v>#N/A</v>
      </c>
      <c r="AR95" s="501" t="e">
        <f ca="1">+IF(AND(ISNUMBER(OFFSET('Sanitation Data'!$H$10,0,10*ROW('Sanitation Data'!H89))),'Data Summary'!DG95="Yes"),OFFSET('Sanitation Data'!$H$10,0,10*ROW('Sanitation Data'!H89)),NA())</f>
        <v>#N/A</v>
      </c>
      <c r="AS95" s="501" t="e">
        <f ca="1">+IF(AND(ISNUMBER(OFFSET('Sanitation Data'!$H$11,0,10*ROW('Sanitation Data'!H89))),'Data Summary'!DH95="Yes"),OFFSET('Sanitation Data'!$H$11,0,10*ROW('Sanitation Data'!H89)),NA())</f>
        <v>#N/A</v>
      </c>
      <c r="AT95" s="501" t="e">
        <f ca="1">+IF(AND(ISNUMBER(OFFSET('Sanitation Data'!$H$12,0,10*ROW('Sanitation Data'!H89))),'Data Summary'!DI95="Yes"),OFFSET('Sanitation Data'!$H$12,0,10*ROW('Sanitation Data'!H89)),NA())</f>
        <v>#N/A</v>
      </c>
      <c r="AU95" s="501" t="e">
        <f ca="1">+IF(AND(ISNUMBER(OFFSET('Sanitation Data'!$I$4,0,10*ROW('Sanitation Data'!I89))),'Data Summary'!DJ95="Yes"),100-OFFSET('Sanitation Data'!$I$4,0,10*ROW('Sanitation Data'!I89)),NA())</f>
        <v>#N/A</v>
      </c>
      <c r="AV95" s="501" t="e">
        <f ca="1">+IF(AND(ISNUMBER(OFFSET('Sanitation Data'!$I$6,0,10*ROW('Sanitation Data'!I89))),'Data Summary'!DK95="Yes"),OFFSET('Sanitation Data'!$I$6,0,10*ROW('Sanitation Data'!I89)),NA())</f>
        <v>#N/A</v>
      </c>
      <c r="AW95" s="501" t="e">
        <f ca="1">+IF(AND(ISNUMBER(OFFSET('Sanitation Data'!$I$10,0,10*ROW('Sanitation Data'!I89))),'Data Summary'!DL95="Yes"),OFFSET('Sanitation Data'!$I$10,0,10*ROW('Sanitation Data'!I89)),NA())</f>
        <v>#N/A</v>
      </c>
      <c r="AX95" s="501" t="e">
        <f ca="1">+IF(AND(ISNUMBER(OFFSET('Sanitation Data'!$I$11,0,10*ROW('Sanitation Data'!I89))),'Data Summary'!DM95="Yes"),OFFSET('Sanitation Data'!$I$11,0,10*ROW('Sanitation Data'!I89)),NA())</f>
        <v>#N/A</v>
      </c>
      <c r="AY95" s="501" t="e">
        <f ca="1">+IF(AND(ISNUMBER(OFFSET('Sanitation Data'!$I$12,0,10*ROW('Sanitation Data'!I89))),'Data Summary'!DN95="Yes"),OFFSET('Sanitation Data'!$I$12,0,10*ROW('Sanitation Data'!I89)),NA())</f>
        <v>#N/A</v>
      </c>
      <c r="AZ95" s="502" t="e">
        <f ca="1">+IF(AND(ISNUMBER(OFFSET('Hygiene Data'!$D$5,0,10*ROW('Hygiene Data'!D89))),'Data Summary'!DO95="Yes"),OFFSET('Hygiene Data'!$D$5,0,10*ROW('Hygiene Data'!D89)),NA())</f>
        <v>#N/A</v>
      </c>
      <c r="BA95" s="502" t="e">
        <f ca="1">+IF(AND(ISNUMBER(OFFSET('Hygiene Data'!$D$7,0,10*ROW('Hygiene Data'!D89))),'Data Summary'!DP95="Yes"),OFFSET('Hygiene Data'!$D$7,0,10*ROW('Hygiene Data'!D89)),NA())</f>
        <v>#N/A</v>
      </c>
      <c r="BB95" s="502" t="e">
        <f ca="1">+IF(AND(ISNUMBER(OFFSET('Hygiene Data'!$D$9,0,10*ROW('Hygiene Data'!D89))),'Data Summary'!DQ95="Yes"),OFFSET('Hygiene Data'!$D$9,0,10*ROW('Hygiene Data'!D89)),NA())</f>
        <v>#N/A</v>
      </c>
      <c r="BC95" s="502" t="e">
        <f ca="1">+IF(AND(ISNUMBER(OFFSET('Hygiene Data'!$E$5,0,10*ROW('Hygiene Data'!E89))),'Data Summary'!DR95="Yes"),OFFSET('Hygiene Data'!$E$5,0,10*ROW('Hygiene Data'!E89)),NA())</f>
        <v>#N/A</v>
      </c>
      <c r="BD95" s="502" t="e">
        <f ca="1">+IF(AND(ISNUMBER(OFFSET('Hygiene Data'!$E$7,0,10*ROW('Hygiene Data'!E89))),'Data Summary'!DS95="Yes"),OFFSET('Hygiene Data'!$E$7,0,10*ROW('Hygiene Data'!E89)),NA())</f>
        <v>#N/A</v>
      </c>
      <c r="BE95" s="502" t="e">
        <f ca="1">+IF(AND(ISNUMBER(OFFSET('Hygiene Data'!$E$9,0,10*ROW('Hygiene Data'!E89))),'Data Summary'!DT95="Yes"),OFFSET('Hygiene Data'!$E$9,0,10*ROW('Hygiene Data'!E89)),NA())</f>
        <v>#N/A</v>
      </c>
      <c r="BF95" s="502" t="e">
        <f ca="1">+IF(AND(ISNUMBER(OFFSET('Hygiene Data'!$F$5,0,10*ROW('Hygiene Data'!F89))),'Data Summary'!DU95="Yes"),OFFSET('Hygiene Data'!$F$5,0,10*ROW('Hygiene Data'!F89)),NA())</f>
        <v>#N/A</v>
      </c>
      <c r="BG95" s="502" t="e">
        <f ca="1">+IF(AND(ISNUMBER(OFFSET('Hygiene Data'!$F$7,0,10*ROW('Hygiene Data'!F89))),'Data Summary'!DV95="Yes"),OFFSET('Hygiene Data'!$F$7,0,10*ROW('Hygiene Data'!F89)),NA())</f>
        <v>#N/A</v>
      </c>
      <c r="BH95" s="502" t="e">
        <f ca="1">+IF(AND(ISNUMBER(OFFSET('Hygiene Data'!$F$9,0,10*ROW('Hygiene Data'!F89))),'Data Summary'!DW95="Yes"),OFFSET('Hygiene Data'!$F$9,0,10*ROW('Hygiene Data'!F89)),NA())</f>
        <v>#N/A</v>
      </c>
      <c r="BI95" s="502" t="e">
        <f ca="1">+IF(AND(ISNUMBER(OFFSET('Hygiene Data'!$G$5,0,10*ROW('Hygiene Data'!G89))),'Data Summary'!DX95="Yes"),OFFSET('Hygiene Data'!$G$5,0,10*ROW('Hygiene Data'!G89)),NA())</f>
        <v>#N/A</v>
      </c>
      <c r="BJ95" s="502" t="e">
        <f ca="1">+IF(AND(ISNUMBER(OFFSET('Hygiene Data'!$G$7,0,10*ROW('Hygiene Data'!G89))),'Data Summary'!DY95="Yes"),OFFSET('Hygiene Data'!$G$7,0,10*ROW('Hygiene Data'!G89)),NA())</f>
        <v>#N/A</v>
      </c>
      <c r="BK95" s="502" t="e">
        <f ca="1">+IF(AND(ISNUMBER(OFFSET('Hygiene Data'!$G$9,0,10*ROW('Hygiene Data'!G89))),'Data Summary'!DZ95="Yes"),OFFSET('Hygiene Data'!$G$9,0,10*ROW('Hygiene Data'!G89)),NA())</f>
        <v>#N/A</v>
      </c>
      <c r="BL95" s="502" t="e">
        <f ca="1">+IF(AND(ISNUMBER(OFFSET('Hygiene Data'!$H$5,0,10*ROW('Hygiene Data'!H89))),'Data Summary'!EA95="Yes"),OFFSET('Hygiene Data'!$H$5,0,10*ROW('Hygiene Data'!H89)),NA())</f>
        <v>#N/A</v>
      </c>
      <c r="BM95" s="502" t="e">
        <f ca="1">+IF(AND(ISNUMBER(OFFSET('Hygiene Data'!$H$7,0,10*ROW('Hygiene Data'!H89))),'Data Summary'!EB95="Yes"),OFFSET('Hygiene Data'!$H$7,0,10*ROW('Hygiene Data'!H89)),NA())</f>
        <v>#N/A</v>
      </c>
      <c r="BN95" s="502" t="e">
        <f ca="1">+IF(AND(ISNUMBER(OFFSET('Hygiene Data'!$H$9,0,10*ROW('Hygiene Data'!H89))),'Data Summary'!EC95="Yes"),OFFSET('Hygiene Data'!$H$9,0,10*ROW('Hygiene Data'!H89)),NA())</f>
        <v>#N/A</v>
      </c>
      <c r="BO95" s="502" t="e">
        <f ca="1">+IF(AND(ISNUMBER(OFFSET('Hygiene Data'!$I$5,0,10*ROW('Hygiene Data'!I89))),'Data Summary'!ED95="Yes"),OFFSET('Hygiene Data'!$I$5,0,10*ROW('Hygiene Data'!I89)),NA())</f>
        <v>#N/A</v>
      </c>
      <c r="BP95" s="502" t="e">
        <f ca="1">+IF(AND(ISNUMBER(OFFSET('Hygiene Data'!$I$7,0,10*ROW('Hygiene Data'!I89))),'Data Summary'!EE95="Yes"),OFFSET('Hygiene Data'!$I$7,0,10*ROW('Hygiene Data'!I89)),NA())</f>
        <v>#N/A</v>
      </c>
      <c r="BQ95" s="502" t="e">
        <f ca="1">+IF(AND(ISNUMBER(OFFSET('Hygiene Data'!$I$9,0,10*ROW('Hygiene Data'!I89))),'Data Summary'!EF95="Yes"),OFFSET('Hygiene Data'!$I$9,0,10*ROW('Hygiene Data'!I89)),NA())</f>
        <v>#N/A</v>
      </c>
    </row>
    <row r="96" spans="1:69" x14ac:dyDescent="0.25">
      <c r="A96" s="498" t="e">
        <f ca="1">+RIGHT('Data Summary'!A96,LEN('Data Summary'!A96)-9)</f>
        <v>#VALUE!</v>
      </c>
      <c r="B96" s="472" t="str">
        <f ca="1">+IF(ISTEXT('Data Summary'!B96),'Data Summary'!B96,"")</f>
        <v/>
      </c>
      <c r="C96" s="499" t="e">
        <f ca="1">+VALUE('Data Summary'!C96)</f>
        <v>#VALUE!</v>
      </c>
      <c r="D96" s="500" t="e">
        <f ca="1">+IF(AND(ISNUMBER(OFFSET('Water Data'!$D$4,0,10*ROW('Water Data'!D90))),'Data Summary'!BS96="Yes"),100-OFFSET('Water Data'!$D$4,0,10*ROW('Water Data'!D90)),NA())</f>
        <v>#N/A</v>
      </c>
      <c r="E96" s="500" t="e">
        <f ca="1">+IF(AND(ISNUMBER(OFFSET('Water Data'!$D$6,0,10*ROW('Water Data'!D90))),'Data Summary'!BT96="Yes"),OFFSET('Water Data'!$D$6,0,10*ROW('Water Data'!D90)),NA())</f>
        <v>#N/A</v>
      </c>
      <c r="F96" s="500" t="e">
        <f ca="1">+IF(AND(ISNUMBER(OFFSET('Water Data'!$D$9,0,10*ROW('Water Data'!D90))),'Data Summary'!BU96="Yes"),OFFSET('Water Data'!$D$9,0,10*ROW('Water Data'!D90)),NA())</f>
        <v>#N/A</v>
      </c>
      <c r="G96" s="500" t="e">
        <f ca="1">+IF(AND(ISNUMBER(OFFSET('Water Data'!$E$4,0,10*ROW('Water Data'!E90))),'Data Summary'!BV96="Yes"),100-OFFSET('Water Data'!$E$4,0,10*ROW('Water Data'!E90)),NA())</f>
        <v>#N/A</v>
      </c>
      <c r="H96" s="500" t="e">
        <f ca="1">+IF(AND(ISNUMBER(OFFSET('Water Data'!$E$6,0,10*ROW('Water Data'!E90))),'Data Summary'!BW96="Yes"),OFFSET('Water Data'!$E$6,0,10*ROW('Water Data'!E90)),NA())</f>
        <v>#N/A</v>
      </c>
      <c r="I96" s="500" t="e">
        <f ca="1">+IF(AND(ISNUMBER(OFFSET('Water Data'!$E$9,0,10*ROW('Water Data'!E90))),'Data Summary'!BX96="Yes"),OFFSET('Water Data'!$E$9,0,10*ROW('Water Data'!E90)),NA())</f>
        <v>#N/A</v>
      </c>
      <c r="J96" s="500" t="e">
        <f ca="1">+IF(AND(ISNUMBER(OFFSET('Water Data'!$F$4,0,10*ROW('Water Data'!F90))),'Data Summary'!BY96="Yes"),100-OFFSET('Water Data'!$F$4,0,10*ROW('Water Data'!F90)),NA())</f>
        <v>#N/A</v>
      </c>
      <c r="K96" s="500" t="e">
        <f ca="1">+IF(AND(ISNUMBER(OFFSET('Water Data'!$F$6,0,10*ROW('Water Data'!F90))),'Data Summary'!BZ96="Yes"),OFFSET('Water Data'!$F$6,0,10*ROW('Water Data'!F90)),NA())</f>
        <v>#N/A</v>
      </c>
      <c r="L96" s="500" t="e">
        <f ca="1">+IF(AND(ISNUMBER(OFFSET('Water Data'!$F$9,0,10*ROW('Water Data'!F90))),'Data Summary'!CA96="Yes"),OFFSET('Water Data'!$F$9,0,10*ROW('Water Data'!F90)),NA())</f>
        <v>#N/A</v>
      </c>
      <c r="M96" s="500" t="e">
        <f ca="1">+IF(AND(ISNUMBER(OFFSET('Water Data'!$G$4,0,10*ROW('Water Data'!G90))),'Data Summary'!CB96="Yes"),100-OFFSET('Water Data'!$G$4,0,10*ROW('Water Data'!G90)),NA())</f>
        <v>#N/A</v>
      </c>
      <c r="N96" s="500" t="e">
        <f ca="1">+IF(AND(ISNUMBER(OFFSET('Water Data'!$G$6,0,10*ROW('Water Data'!G90))),'Data Summary'!CC96="Yes"),OFFSET('Water Data'!$G$6,0,10*ROW('Water Data'!G90)),NA())</f>
        <v>#N/A</v>
      </c>
      <c r="O96" s="500" t="e">
        <f ca="1">+IF(AND(ISNUMBER(OFFSET('Water Data'!$G$9,0,10*ROW('Water Data'!G90))),'Data Summary'!CD96="Yes"),OFFSET('Water Data'!$G$9,0,10*ROW('Water Data'!G90)),NA())</f>
        <v>#N/A</v>
      </c>
      <c r="P96" s="500" t="e">
        <f ca="1">+IF(AND(ISNUMBER(OFFSET('Water Data'!$H$4,0,10*ROW('Water Data'!H90))),'Data Summary'!CE96="Yes"),100-OFFSET('Water Data'!$H$4,0,10*ROW('Water Data'!H90)),NA())</f>
        <v>#N/A</v>
      </c>
      <c r="Q96" s="500" t="e">
        <f ca="1">+IF(AND(ISNUMBER(OFFSET('Water Data'!$H$6,0,10*ROW('Water Data'!H90))),'Data Summary'!CF96="Yes"),OFFSET('Water Data'!$H$6,0,10*ROW('Water Data'!H90)),NA())</f>
        <v>#N/A</v>
      </c>
      <c r="R96" s="500" t="e">
        <f ca="1">+IF(AND(ISNUMBER(OFFSET('Water Data'!$H$9,0,10*ROW('Water Data'!H90))),'Data Summary'!CG96="Yes"),OFFSET('Water Data'!$H$9,0,10*ROW('Water Data'!H90)),NA())</f>
        <v>#N/A</v>
      </c>
      <c r="S96" s="500" t="e">
        <f ca="1">+IF(AND(ISNUMBER(OFFSET('Water Data'!$I$4,0,10*ROW('Water Data'!I90))),'Data Summary'!CH96="Yes"),100-OFFSET('Water Data'!$I$4,0,10*ROW('Water Data'!I90)),NA())</f>
        <v>#N/A</v>
      </c>
      <c r="T96" s="500" t="e">
        <f ca="1">+IF(AND(ISNUMBER(OFFSET('Water Data'!$I$6,0,10*ROW('Water Data'!I90))),'Data Summary'!CI96="Yes"),OFFSET('Water Data'!$I$6,0,10*ROW('Water Data'!I90)),NA())</f>
        <v>#N/A</v>
      </c>
      <c r="U96" s="500" t="e">
        <f ca="1">+IF(AND(ISNUMBER(OFFSET('Water Data'!$I$9,0,10*ROW('Water Data'!I90))),'Data Summary'!CJ96="Yes"),OFFSET('Water Data'!$I$9,0,10*ROW('Water Data'!I90)),NA())</f>
        <v>#N/A</v>
      </c>
      <c r="V96" s="501" t="e">
        <f ca="1">+IF(AND(ISNUMBER(OFFSET('Sanitation Data'!$D$4,0,10*ROW('Sanitation Data'!D90))),'Data Summary'!CK96="Yes"),100-OFFSET('Sanitation Data'!$D$4,0,10*ROW('Sanitation Data'!D90)),NA())</f>
        <v>#N/A</v>
      </c>
      <c r="W96" s="501" t="e">
        <f ca="1">+IF(AND(ISNUMBER(OFFSET('Sanitation Data'!$D$6,0,10*ROW('Sanitation Data'!D90))),'Data Summary'!CL96="Yes"),OFFSET('Sanitation Data'!$D$6,0,10*ROW('Sanitation Data'!D90)),NA())</f>
        <v>#N/A</v>
      </c>
      <c r="X96" s="501" t="e">
        <f ca="1">+IF(AND(ISNUMBER(OFFSET('Sanitation Data'!$D$10,0,10*ROW('Sanitation Data'!D90))),'Data Summary'!CM96="Yes"),OFFSET('Sanitation Data'!$D$10,0,10*ROW('Sanitation Data'!D90)),NA())</f>
        <v>#N/A</v>
      </c>
      <c r="Y96" s="501" t="e">
        <f ca="1">+IF(AND(ISNUMBER(OFFSET('Sanitation Data'!$D$11,0,10*ROW('Sanitation Data'!D90))),'Data Summary'!CN96="Yes"),OFFSET('Sanitation Data'!$D$11,0,10*ROW('Sanitation Data'!D90)),NA())</f>
        <v>#N/A</v>
      </c>
      <c r="Z96" s="501" t="e">
        <f ca="1">+IF(AND(ISNUMBER(OFFSET('Sanitation Data'!$D$12,0,10*ROW('Sanitation Data'!D90))),'Data Summary'!CO96="Yes"),OFFSET('Sanitation Data'!$D$12,0,10*ROW('Sanitation Data'!D90)),NA())</f>
        <v>#N/A</v>
      </c>
      <c r="AA96" s="501" t="e">
        <f ca="1">+IF(AND(ISNUMBER(OFFSET('Sanitation Data'!$E$4,0,10*ROW('Sanitation Data'!E90))),'Data Summary'!CP96="Yes"),100-OFFSET('Sanitation Data'!$E$4,0,10*ROW('Sanitation Data'!E90)),NA())</f>
        <v>#N/A</v>
      </c>
      <c r="AB96" s="501" t="e">
        <f ca="1">+IF(AND(ISNUMBER(OFFSET('Sanitation Data'!$E$6,0,10*ROW('Sanitation Data'!E90))),'Data Summary'!CQ96="Yes"),OFFSET('Sanitation Data'!$E$6,0,10*ROW('Sanitation Data'!E90)),NA())</f>
        <v>#N/A</v>
      </c>
      <c r="AC96" s="501" t="e">
        <f ca="1">+IF(AND(ISNUMBER(OFFSET('Sanitation Data'!$E$10,0,10*ROW('Sanitation Data'!E90))),'Data Summary'!CR96="Yes"),OFFSET('Sanitation Data'!$E$10,0,10*ROW('Sanitation Data'!E90)),NA())</f>
        <v>#N/A</v>
      </c>
      <c r="AD96" s="501" t="e">
        <f ca="1">+IF(AND(ISNUMBER(OFFSET('Sanitation Data'!$E$11,0,10*ROW('Sanitation Data'!E90))),'Data Summary'!CS96="Yes"),OFFSET('Sanitation Data'!$E$11,0,10*ROW('Sanitation Data'!E90)),NA())</f>
        <v>#N/A</v>
      </c>
      <c r="AE96" s="501" t="e">
        <f ca="1">+IF(AND(ISNUMBER(OFFSET('Sanitation Data'!$E$12,0,10*ROW('Sanitation Data'!E90))),'Data Summary'!CT96="Yes"),OFFSET('Sanitation Data'!$E$12,0,10*ROW('Sanitation Data'!E90)),NA())</f>
        <v>#N/A</v>
      </c>
      <c r="AF96" s="501" t="e">
        <f ca="1">+IF(AND(ISNUMBER(OFFSET('Sanitation Data'!$F$4,0,10*ROW('Sanitation Data'!F90))),'Data Summary'!CU96="Yes"),100-OFFSET('Sanitation Data'!$F$4,0,10*ROW('Sanitation Data'!F90)),NA())</f>
        <v>#N/A</v>
      </c>
      <c r="AG96" s="501" t="e">
        <f ca="1">+IF(AND(ISNUMBER(OFFSET('Sanitation Data'!$F$6,0,10*ROW('Sanitation Data'!F90))),'Data Summary'!CV96="Yes"),OFFSET('Sanitation Data'!$F$6,0,10*ROW('Sanitation Data'!F90)),NA())</f>
        <v>#N/A</v>
      </c>
      <c r="AH96" s="501" t="e">
        <f ca="1">+IF(AND(ISNUMBER(OFFSET('Sanitation Data'!$F$10,0,10*ROW('Sanitation Data'!F90))),'Data Summary'!CW96="Yes"),OFFSET('Sanitation Data'!$F$10,0,10*ROW('Sanitation Data'!F90)),NA())</f>
        <v>#N/A</v>
      </c>
      <c r="AI96" s="501" t="e">
        <f ca="1">+IF(AND(ISNUMBER(OFFSET('Sanitation Data'!$F$11,0,10*ROW('Sanitation Data'!F90))),'Data Summary'!CX96="Yes"),OFFSET('Sanitation Data'!$F$11,0,10*ROW('Sanitation Data'!F90)),NA())</f>
        <v>#N/A</v>
      </c>
      <c r="AJ96" s="501" t="e">
        <f ca="1">+IF(AND(ISNUMBER(OFFSET('Sanitation Data'!$F$12,0,10*ROW('Sanitation Data'!F90))),'Data Summary'!CY96="Yes"),OFFSET('Sanitation Data'!$F$12,0,10*ROW('Sanitation Data'!F90)),NA())</f>
        <v>#N/A</v>
      </c>
      <c r="AK96" s="501" t="e">
        <f ca="1">+IF(AND(ISNUMBER(OFFSET('Sanitation Data'!$G$4,0,10*ROW('Sanitation Data'!G90))),'Data Summary'!CZ96="Yes"),100-OFFSET('Sanitation Data'!$G$4,0,10*ROW('Sanitation Data'!G90)),NA())</f>
        <v>#N/A</v>
      </c>
      <c r="AL96" s="501" t="e">
        <f ca="1">+IF(AND(ISNUMBER(OFFSET('Sanitation Data'!$G$6,0,10*ROW('Sanitation Data'!G90))),'Data Summary'!DA96="Yes"),OFFSET('Sanitation Data'!$G$6,0,10*ROW('Sanitation Data'!G90)),NA())</f>
        <v>#N/A</v>
      </c>
      <c r="AM96" s="501" t="e">
        <f ca="1">+IF(AND(ISNUMBER(OFFSET('Sanitation Data'!$G$10,0,10*ROW('Sanitation Data'!G90))),'Data Summary'!DB96="Yes"),OFFSET('Sanitation Data'!$G$10,0,10*ROW('Sanitation Data'!G90)),NA())</f>
        <v>#N/A</v>
      </c>
      <c r="AN96" s="501" t="e">
        <f ca="1">+IF(AND(ISNUMBER(OFFSET('Sanitation Data'!$G$11,0,10*ROW('Sanitation Data'!G90))),'Data Summary'!DC96="Yes"),OFFSET('Sanitation Data'!$G$11,0,10*ROW('Sanitation Data'!G90)),NA())</f>
        <v>#N/A</v>
      </c>
      <c r="AO96" s="501" t="e">
        <f ca="1">+IF(AND(ISNUMBER(OFFSET('Sanitation Data'!$G$12,0,10*ROW('Sanitation Data'!G90))),'Data Summary'!DD96="Yes"),OFFSET('Sanitation Data'!$G$12,0,10*ROW('Sanitation Data'!G90)),NA())</f>
        <v>#N/A</v>
      </c>
      <c r="AP96" s="501" t="e">
        <f ca="1">+IF(AND(ISNUMBER(OFFSET('Sanitation Data'!$H$4,0,10*ROW('Sanitation Data'!H90))),'Data Summary'!DE96="Yes"),100-OFFSET('Sanitation Data'!$H$4,0,10*ROW('Sanitation Data'!H90)),NA())</f>
        <v>#N/A</v>
      </c>
      <c r="AQ96" s="501" t="e">
        <f ca="1">+IF(AND(ISNUMBER(OFFSET('Sanitation Data'!$H$6,0,10*ROW('Sanitation Data'!H90))),'Data Summary'!DF96="Yes"),OFFSET('Sanitation Data'!$H$6,0,10*ROW('Sanitation Data'!H90)),NA())</f>
        <v>#N/A</v>
      </c>
      <c r="AR96" s="501" t="e">
        <f ca="1">+IF(AND(ISNUMBER(OFFSET('Sanitation Data'!$H$10,0,10*ROW('Sanitation Data'!H90))),'Data Summary'!DG96="Yes"),OFFSET('Sanitation Data'!$H$10,0,10*ROW('Sanitation Data'!H90)),NA())</f>
        <v>#N/A</v>
      </c>
      <c r="AS96" s="501" t="e">
        <f ca="1">+IF(AND(ISNUMBER(OFFSET('Sanitation Data'!$H$11,0,10*ROW('Sanitation Data'!H90))),'Data Summary'!DH96="Yes"),OFFSET('Sanitation Data'!$H$11,0,10*ROW('Sanitation Data'!H90)),NA())</f>
        <v>#N/A</v>
      </c>
      <c r="AT96" s="501" t="e">
        <f ca="1">+IF(AND(ISNUMBER(OFFSET('Sanitation Data'!$H$12,0,10*ROW('Sanitation Data'!H90))),'Data Summary'!DI96="Yes"),OFFSET('Sanitation Data'!$H$12,0,10*ROW('Sanitation Data'!H90)),NA())</f>
        <v>#N/A</v>
      </c>
      <c r="AU96" s="501" t="e">
        <f ca="1">+IF(AND(ISNUMBER(OFFSET('Sanitation Data'!$I$4,0,10*ROW('Sanitation Data'!I90))),'Data Summary'!DJ96="Yes"),100-OFFSET('Sanitation Data'!$I$4,0,10*ROW('Sanitation Data'!I90)),NA())</f>
        <v>#N/A</v>
      </c>
      <c r="AV96" s="501" t="e">
        <f ca="1">+IF(AND(ISNUMBER(OFFSET('Sanitation Data'!$I$6,0,10*ROW('Sanitation Data'!I90))),'Data Summary'!DK96="Yes"),OFFSET('Sanitation Data'!$I$6,0,10*ROW('Sanitation Data'!I90)),NA())</f>
        <v>#N/A</v>
      </c>
      <c r="AW96" s="501" t="e">
        <f ca="1">+IF(AND(ISNUMBER(OFFSET('Sanitation Data'!$I$10,0,10*ROW('Sanitation Data'!I90))),'Data Summary'!DL96="Yes"),OFFSET('Sanitation Data'!$I$10,0,10*ROW('Sanitation Data'!I90)),NA())</f>
        <v>#N/A</v>
      </c>
      <c r="AX96" s="501" t="e">
        <f ca="1">+IF(AND(ISNUMBER(OFFSET('Sanitation Data'!$I$11,0,10*ROW('Sanitation Data'!I90))),'Data Summary'!DM96="Yes"),OFFSET('Sanitation Data'!$I$11,0,10*ROW('Sanitation Data'!I90)),NA())</f>
        <v>#N/A</v>
      </c>
      <c r="AY96" s="501" t="e">
        <f ca="1">+IF(AND(ISNUMBER(OFFSET('Sanitation Data'!$I$12,0,10*ROW('Sanitation Data'!I90))),'Data Summary'!DN96="Yes"),OFFSET('Sanitation Data'!$I$12,0,10*ROW('Sanitation Data'!I90)),NA())</f>
        <v>#N/A</v>
      </c>
      <c r="AZ96" s="502" t="e">
        <f ca="1">+IF(AND(ISNUMBER(OFFSET('Hygiene Data'!$D$5,0,10*ROW('Hygiene Data'!D90))),'Data Summary'!DO96="Yes"),OFFSET('Hygiene Data'!$D$5,0,10*ROW('Hygiene Data'!D90)),NA())</f>
        <v>#N/A</v>
      </c>
      <c r="BA96" s="502" t="e">
        <f ca="1">+IF(AND(ISNUMBER(OFFSET('Hygiene Data'!$D$7,0,10*ROW('Hygiene Data'!D90))),'Data Summary'!DP96="Yes"),OFFSET('Hygiene Data'!$D$7,0,10*ROW('Hygiene Data'!D90)),NA())</f>
        <v>#N/A</v>
      </c>
      <c r="BB96" s="502" t="e">
        <f ca="1">+IF(AND(ISNUMBER(OFFSET('Hygiene Data'!$D$9,0,10*ROW('Hygiene Data'!D90))),'Data Summary'!DQ96="Yes"),OFFSET('Hygiene Data'!$D$9,0,10*ROW('Hygiene Data'!D90)),NA())</f>
        <v>#N/A</v>
      </c>
      <c r="BC96" s="502" t="e">
        <f ca="1">+IF(AND(ISNUMBER(OFFSET('Hygiene Data'!$E$5,0,10*ROW('Hygiene Data'!E90))),'Data Summary'!DR96="Yes"),OFFSET('Hygiene Data'!$E$5,0,10*ROW('Hygiene Data'!E90)),NA())</f>
        <v>#N/A</v>
      </c>
      <c r="BD96" s="502" t="e">
        <f ca="1">+IF(AND(ISNUMBER(OFFSET('Hygiene Data'!$E$7,0,10*ROW('Hygiene Data'!E90))),'Data Summary'!DS96="Yes"),OFFSET('Hygiene Data'!$E$7,0,10*ROW('Hygiene Data'!E90)),NA())</f>
        <v>#N/A</v>
      </c>
      <c r="BE96" s="502" t="e">
        <f ca="1">+IF(AND(ISNUMBER(OFFSET('Hygiene Data'!$E$9,0,10*ROW('Hygiene Data'!E90))),'Data Summary'!DT96="Yes"),OFFSET('Hygiene Data'!$E$9,0,10*ROW('Hygiene Data'!E90)),NA())</f>
        <v>#N/A</v>
      </c>
      <c r="BF96" s="502" t="e">
        <f ca="1">+IF(AND(ISNUMBER(OFFSET('Hygiene Data'!$F$5,0,10*ROW('Hygiene Data'!F90))),'Data Summary'!DU96="Yes"),OFFSET('Hygiene Data'!$F$5,0,10*ROW('Hygiene Data'!F90)),NA())</f>
        <v>#N/A</v>
      </c>
      <c r="BG96" s="502" t="e">
        <f ca="1">+IF(AND(ISNUMBER(OFFSET('Hygiene Data'!$F$7,0,10*ROW('Hygiene Data'!F90))),'Data Summary'!DV96="Yes"),OFFSET('Hygiene Data'!$F$7,0,10*ROW('Hygiene Data'!F90)),NA())</f>
        <v>#N/A</v>
      </c>
      <c r="BH96" s="502" t="e">
        <f ca="1">+IF(AND(ISNUMBER(OFFSET('Hygiene Data'!$F$9,0,10*ROW('Hygiene Data'!F90))),'Data Summary'!DW96="Yes"),OFFSET('Hygiene Data'!$F$9,0,10*ROW('Hygiene Data'!F90)),NA())</f>
        <v>#N/A</v>
      </c>
      <c r="BI96" s="502" t="e">
        <f ca="1">+IF(AND(ISNUMBER(OFFSET('Hygiene Data'!$G$5,0,10*ROW('Hygiene Data'!G90))),'Data Summary'!DX96="Yes"),OFFSET('Hygiene Data'!$G$5,0,10*ROW('Hygiene Data'!G90)),NA())</f>
        <v>#N/A</v>
      </c>
      <c r="BJ96" s="502" t="e">
        <f ca="1">+IF(AND(ISNUMBER(OFFSET('Hygiene Data'!$G$7,0,10*ROW('Hygiene Data'!G90))),'Data Summary'!DY96="Yes"),OFFSET('Hygiene Data'!$G$7,0,10*ROW('Hygiene Data'!G90)),NA())</f>
        <v>#N/A</v>
      </c>
      <c r="BK96" s="502" t="e">
        <f ca="1">+IF(AND(ISNUMBER(OFFSET('Hygiene Data'!$G$9,0,10*ROW('Hygiene Data'!G90))),'Data Summary'!DZ96="Yes"),OFFSET('Hygiene Data'!$G$9,0,10*ROW('Hygiene Data'!G90)),NA())</f>
        <v>#N/A</v>
      </c>
      <c r="BL96" s="502" t="e">
        <f ca="1">+IF(AND(ISNUMBER(OFFSET('Hygiene Data'!$H$5,0,10*ROW('Hygiene Data'!H90))),'Data Summary'!EA96="Yes"),OFFSET('Hygiene Data'!$H$5,0,10*ROW('Hygiene Data'!H90)),NA())</f>
        <v>#N/A</v>
      </c>
      <c r="BM96" s="502" t="e">
        <f ca="1">+IF(AND(ISNUMBER(OFFSET('Hygiene Data'!$H$7,0,10*ROW('Hygiene Data'!H90))),'Data Summary'!EB96="Yes"),OFFSET('Hygiene Data'!$H$7,0,10*ROW('Hygiene Data'!H90)),NA())</f>
        <v>#N/A</v>
      </c>
      <c r="BN96" s="502" t="e">
        <f ca="1">+IF(AND(ISNUMBER(OFFSET('Hygiene Data'!$H$9,0,10*ROW('Hygiene Data'!H90))),'Data Summary'!EC96="Yes"),OFFSET('Hygiene Data'!$H$9,0,10*ROW('Hygiene Data'!H90)),NA())</f>
        <v>#N/A</v>
      </c>
      <c r="BO96" s="502" t="e">
        <f ca="1">+IF(AND(ISNUMBER(OFFSET('Hygiene Data'!$I$5,0,10*ROW('Hygiene Data'!I90))),'Data Summary'!ED96="Yes"),OFFSET('Hygiene Data'!$I$5,0,10*ROW('Hygiene Data'!I90)),NA())</f>
        <v>#N/A</v>
      </c>
      <c r="BP96" s="502" t="e">
        <f ca="1">+IF(AND(ISNUMBER(OFFSET('Hygiene Data'!$I$7,0,10*ROW('Hygiene Data'!I90))),'Data Summary'!EE96="Yes"),OFFSET('Hygiene Data'!$I$7,0,10*ROW('Hygiene Data'!I90)),NA())</f>
        <v>#N/A</v>
      </c>
      <c r="BQ96" s="502" t="e">
        <f ca="1">+IF(AND(ISNUMBER(OFFSET('Hygiene Data'!$I$9,0,10*ROW('Hygiene Data'!I90))),'Data Summary'!EF96="Yes"),OFFSET('Hygiene Data'!$I$9,0,10*ROW('Hygiene Data'!I90)),NA())</f>
        <v>#N/A</v>
      </c>
    </row>
    <row r="97" spans="1:69" x14ac:dyDescent="0.25">
      <c r="A97" s="498" t="e">
        <f ca="1">+RIGHT('Data Summary'!A97,LEN('Data Summary'!A97)-9)</f>
        <v>#VALUE!</v>
      </c>
      <c r="B97" s="472" t="str">
        <f ca="1">+IF(ISTEXT('Data Summary'!B97),'Data Summary'!B97,"")</f>
        <v/>
      </c>
      <c r="C97" s="499" t="e">
        <f ca="1">+VALUE('Data Summary'!C97)</f>
        <v>#VALUE!</v>
      </c>
      <c r="D97" s="500" t="e">
        <f ca="1">+IF(AND(ISNUMBER(OFFSET('Water Data'!$D$4,0,10*ROW('Water Data'!D91))),'Data Summary'!BS97="Yes"),100-OFFSET('Water Data'!$D$4,0,10*ROW('Water Data'!D91)),NA())</f>
        <v>#N/A</v>
      </c>
      <c r="E97" s="500" t="e">
        <f ca="1">+IF(AND(ISNUMBER(OFFSET('Water Data'!$D$6,0,10*ROW('Water Data'!D91))),'Data Summary'!BT97="Yes"),OFFSET('Water Data'!$D$6,0,10*ROW('Water Data'!D91)),NA())</f>
        <v>#N/A</v>
      </c>
      <c r="F97" s="500" t="e">
        <f ca="1">+IF(AND(ISNUMBER(OFFSET('Water Data'!$D$9,0,10*ROW('Water Data'!D91))),'Data Summary'!BU97="Yes"),OFFSET('Water Data'!$D$9,0,10*ROW('Water Data'!D91)),NA())</f>
        <v>#N/A</v>
      </c>
      <c r="G97" s="500" t="e">
        <f ca="1">+IF(AND(ISNUMBER(OFFSET('Water Data'!$E$4,0,10*ROW('Water Data'!E91))),'Data Summary'!BV97="Yes"),100-OFFSET('Water Data'!$E$4,0,10*ROW('Water Data'!E91)),NA())</f>
        <v>#N/A</v>
      </c>
      <c r="H97" s="500" t="e">
        <f ca="1">+IF(AND(ISNUMBER(OFFSET('Water Data'!$E$6,0,10*ROW('Water Data'!E91))),'Data Summary'!BW97="Yes"),OFFSET('Water Data'!$E$6,0,10*ROW('Water Data'!E91)),NA())</f>
        <v>#N/A</v>
      </c>
      <c r="I97" s="500" t="e">
        <f ca="1">+IF(AND(ISNUMBER(OFFSET('Water Data'!$E$9,0,10*ROW('Water Data'!E91))),'Data Summary'!BX97="Yes"),OFFSET('Water Data'!$E$9,0,10*ROW('Water Data'!E91)),NA())</f>
        <v>#N/A</v>
      </c>
      <c r="J97" s="500" t="e">
        <f ca="1">+IF(AND(ISNUMBER(OFFSET('Water Data'!$F$4,0,10*ROW('Water Data'!F91))),'Data Summary'!BY97="Yes"),100-OFFSET('Water Data'!$F$4,0,10*ROW('Water Data'!F91)),NA())</f>
        <v>#N/A</v>
      </c>
      <c r="K97" s="500" t="e">
        <f ca="1">+IF(AND(ISNUMBER(OFFSET('Water Data'!$F$6,0,10*ROW('Water Data'!F91))),'Data Summary'!BZ97="Yes"),OFFSET('Water Data'!$F$6,0,10*ROW('Water Data'!F91)),NA())</f>
        <v>#N/A</v>
      </c>
      <c r="L97" s="500" t="e">
        <f ca="1">+IF(AND(ISNUMBER(OFFSET('Water Data'!$F$9,0,10*ROW('Water Data'!F91))),'Data Summary'!CA97="Yes"),OFFSET('Water Data'!$F$9,0,10*ROW('Water Data'!F91)),NA())</f>
        <v>#N/A</v>
      </c>
      <c r="M97" s="500" t="e">
        <f ca="1">+IF(AND(ISNUMBER(OFFSET('Water Data'!$G$4,0,10*ROW('Water Data'!G91))),'Data Summary'!CB97="Yes"),100-OFFSET('Water Data'!$G$4,0,10*ROW('Water Data'!G91)),NA())</f>
        <v>#N/A</v>
      </c>
      <c r="N97" s="500" t="e">
        <f ca="1">+IF(AND(ISNUMBER(OFFSET('Water Data'!$G$6,0,10*ROW('Water Data'!G91))),'Data Summary'!CC97="Yes"),OFFSET('Water Data'!$G$6,0,10*ROW('Water Data'!G91)),NA())</f>
        <v>#N/A</v>
      </c>
      <c r="O97" s="500" t="e">
        <f ca="1">+IF(AND(ISNUMBER(OFFSET('Water Data'!$G$9,0,10*ROW('Water Data'!G91))),'Data Summary'!CD97="Yes"),OFFSET('Water Data'!$G$9,0,10*ROW('Water Data'!G91)),NA())</f>
        <v>#N/A</v>
      </c>
      <c r="P97" s="500" t="e">
        <f ca="1">+IF(AND(ISNUMBER(OFFSET('Water Data'!$H$4,0,10*ROW('Water Data'!H91))),'Data Summary'!CE97="Yes"),100-OFFSET('Water Data'!$H$4,0,10*ROW('Water Data'!H91)),NA())</f>
        <v>#N/A</v>
      </c>
      <c r="Q97" s="500" t="e">
        <f ca="1">+IF(AND(ISNUMBER(OFFSET('Water Data'!$H$6,0,10*ROW('Water Data'!H91))),'Data Summary'!CF97="Yes"),OFFSET('Water Data'!$H$6,0,10*ROW('Water Data'!H91)),NA())</f>
        <v>#N/A</v>
      </c>
      <c r="R97" s="500" t="e">
        <f ca="1">+IF(AND(ISNUMBER(OFFSET('Water Data'!$H$9,0,10*ROW('Water Data'!H91))),'Data Summary'!CG97="Yes"),OFFSET('Water Data'!$H$9,0,10*ROW('Water Data'!H91)),NA())</f>
        <v>#N/A</v>
      </c>
      <c r="S97" s="500" t="e">
        <f ca="1">+IF(AND(ISNUMBER(OFFSET('Water Data'!$I$4,0,10*ROW('Water Data'!I91))),'Data Summary'!CH97="Yes"),100-OFFSET('Water Data'!$I$4,0,10*ROW('Water Data'!I91)),NA())</f>
        <v>#N/A</v>
      </c>
      <c r="T97" s="500" t="e">
        <f ca="1">+IF(AND(ISNUMBER(OFFSET('Water Data'!$I$6,0,10*ROW('Water Data'!I91))),'Data Summary'!CI97="Yes"),OFFSET('Water Data'!$I$6,0,10*ROW('Water Data'!I91)),NA())</f>
        <v>#N/A</v>
      </c>
      <c r="U97" s="500" t="e">
        <f ca="1">+IF(AND(ISNUMBER(OFFSET('Water Data'!$I$9,0,10*ROW('Water Data'!I91))),'Data Summary'!CJ97="Yes"),OFFSET('Water Data'!$I$9,0,10*ROW('Water Data'!I91)),NA())</f>
        <v>#N/A</v>
      </c>
      <c r="V97" s="501" t="e">
        <f ca="1">+IF(AND(ISNUMBER(OFFSET('Sanitation Data'!$D$4,0,10*ROW('Sanitation Data'!D91))),'Data Summary'!CK97="Yes"),100-OFFSET('Sanitation Data'!$D$4,0,10*ROW('Sanitation Data'!D91)),NA())</f>
        <v>#N/A</v>
      </c>
      <c r="W97" s="501" t="e">
        <f ca="1">+IF(AND(ISNUMBER(OFFSET('Sanitation Data'!$D$6,0,10*ROW('Sanitation Data'!D91))),'Data Summary'!CL97="Yes"),OFFSET('Sanitation Data'!$D$6,0,10*ROW('Sanitation Data'!D91)),NA())</f>
        <v>#N/A</v>
      </c>
      <c r="X97" s="501" t="e">
        <f ca="1">+IF(AND(ISNUMBER(OFFSET('Sanitation Data'!$D$10,0,10*ROW('Sanitation Data'!D91))),'Data Summary'!CM97="Yes"),OFFSET('Sanitation Data'!$D$10,0,10*ROW('Sanitation Data'!D91)),NA())</f>
        <v>#N/A</v>
      </c>
      <c r="Y97" s="501" t="e">
        <f ca="1">+IF(AND(ISNUMBER(OFFSET('Sanitation Data'!$D$11,0,10*ROW('Sanitation Data'!D91))),'Data Summary'!CN97="Yes"),OFFSET('Sanitation Data'!$D$11,0,10*ROW('Sanitation Data'!D91)),NA())</f>
        <v>#N/A</v>
      </c>
      <c r="Z97" s="501" t="e">
        <f ca="1">+IF(AND(ISNUMBER(OFFSET('Sanitation Data'!$D$12,0,10*ROW('Sanitation Data'!D91))),'Data Summary'!CO97="Yes"),OFFSET('Sanitation Data'!$D$12,0,10*ROW('Sanitation Data'!D91)),NA())</f>
        <v>#N/A</v>
      </c>
      <c r="AA97" s="501" t="e">
        <f ca="1">+IF(AND(ISNUMBER(OFFSET('Sanitation Data'!$E$4,0,10*ROW('Sanitation Data'!E91))),'Data Summary'!CP97="Yes"),100-OFFSET('Sanitation Data'!$E$4,0,10*ROW('Sanitation Data'!E91)),NA())</f>
        <v>#N/A</v>
      </c>
      <c r="AB97" s="501" t="e">
        <f ca="1">+IF(AND(ISNUMBER(OFFSET('Sanitation Data'!$E$6,0,10*ROW('Sanitation Data'!E91))),'Data Summary'!CQ97="Yes"),OFFSET('Sanitation Data'!$E$6,0,10*ROW('Sanitation Data'!E91)),NA())</f>
        <v>#N/A</v>
      </c>
      <c r="AC97" s="501" t="e">
        <f ca="1">+IF(AND(ISNUMBER(OFFSET('Sanitation Data'!$E$10,0,10*ROW('Sanitation Data'!E91))),'Data Summary'!CR97="Yes"),OFFSET('Sanitation Data'!$E$10,0,10*ROW('Sanitation Data'!E91)),NA())</f>
        <v>#N/A</v>
      </c>
      <c r="AD97" s="501" t="e">
        <f ca="1">+IF(AND(ISNUMBER(OFFSET('Sanitation Data'!$E$11,0,10*ROW('Sanitation Data'!E91))),'Data Summary'!CS97="Yes"),OFFSET('Sanitation Data'!$E$11,0,10*ROW('Sanitation Data'!E91)),NA())</f>
        <v>#N/A</v>
      </c>
      <c r="AE97" s="501" t="e">
        <f ca="1">+IF(AND(ISNUMBER(OFFSET('Sanitation Data'!$E$12,0,10*ROW('Sanitation Data'!E91))),'Data Summary'!CT97="Yes"),OFFSET('Sanitation Data'!$E$12,0,10*ROW('Sanitation Data'!E91)),NA())</f>
        <v>#N/A</v>
      </c>
      <c r="AF97" s="501" t="e">
        <f ca="1">+IF(AND(ISNUMBER(OFFSET('Sanitation Data'!$F$4,0,10*ROW('Sanitation Data'!F91))),'Data Summary'!CU97="Yes"),100-OFFSET('Sanitation Data'!$F$4,0,10*ROW('Sanitation Data'!F91)),NA())</f>
        <v>#N/A</v>
      </c>
      <c r="AG97" s="501" t="e">
        <f ca="1">+IF(AND(ISNUMBER(OFFSET('Sanitation Data'!$F$6,0,10*ROW('Sanitation Data'!F91))),'Data Summary'!CV97="Yes"),OFFSET('Sanitation Data'!$F$6,0,10*ROW('Sanitation Data'!F91)),NA())</f>
        <v>#N/A</v>
      </c>
      <c r="AH97" s="501" t="e">
        <f ca="1">+IF(AND(ISNUMBER(OFFSET('Sanitation Data'!$F$10,0,10*ROW('Sanitation Data'!F91))),'Data Summary'!CW97="Yes"),OFFSET('Sanitation Data'!$F$10,0,10*ROW('Sanitation Data'!F91)),NA())</f>
        <v>#N/A</v>
      </c>
      <c r="AI97" s="501" t="e">
        <f ca="1">+IF(AND(ISNUMBER(OFFSET('Sanitation Data'!$F$11,0,10*ROW('Sanitation Data'!F91))),'Data Summary'!CX97="Yes"),OFFSET('Sanitation Data'!$F$11,0,10*ROW('Sanitation Data'!F91)),NA())</f>
        <v>#N/A</v>
      </c>
      <c r="AJ97" s="501" t="e">
        <f ca="1">+IF(AND(ISNUMBER(OFFSET('Sanitation Data'!$F$12,0,10*ROW('Sanitation Data'!F91))),'Data Summary'!CY97="Yes"),OFFSET('Sanitation Data'!$F$12,0,10*ROW('Sanitation Data'!F91)),NA())</f>
        <v>#N/A</v>
      </c>
      <c r="AK97" s="501" t="e">
        <f ca="1">+IF(AND(ISNUMBER(OFFSET('Sanitation Data'!$G$4,0,10*ROW('Sanitation Data'!G91))),'Data Summary'!CZ97="Yes"),100-OFFSET('Sanitation Data'!$G$4,0,10*ROW('Sanitation Data'!G91)),NA())</f>
        <v>#N/A</v>
      </c>
      <c r="AL97" s="501" t="e">
        <f ca="1">+IF(AND(ISNUMBER(OFFSET('Sanitation Data'!$G$6,0,10*ROW('Sanitation Data'!G91))),'Data Summary'!DA97="Yes"),OFFSET('Sanitation Data'!$G$6,0,10*ROW('Sanitation Data'!G91)),NA())</f>
        <v>#N/A</v>
      </c>
      <c r="AM97" s="501" t="e">
        <f ca="1">+IF(AND(ISNUMBER(OFFSET('Sanitation Data'!$G$10,0,10*ROW('Sanitation Data'!G91))),'Data Summary'!DB97="Yes"),OFFSET('Sanitation Data'!$G$10,0,10*ROW('Sanitation Data'!G91)),NA())</f>
        <v>#N/A</v>
      </c>
      <c r="AN97" s="501" t="e">
        <f ca="1">+IF(AND(ISNUMBER(OFFSET('Sanitation Data'!$G$11,0,10*ROW('Sanitation Data'!G91))),'Data Summary'!DC97="Yes"),OFFSET('Sanitation Data'!$G$11,0,10*ROW('Sanitation Data'!G91)),NA())</f>
        <v>#N/A</v>
      </c>
      <c r="AO97" s="501" t="e">
        <f ca="1">+IF(AND(ISNUMBER(OFFSET('Sanitation Data'!$G$12,0,10*ROW('Sanitation Data'!G91))),'Data Summary'!DD97="Yes"),OFFSET('Sanitation Data'!$G$12,0,10*ROW('Sanitation Data'!G91)),NA())</f>
        <v>#N/A</v>
      </c>
      <c r="AP97" s="501" t="e">
        <f ca="1">+IF(AND(ISNUMBER(OFFSET('Sanitation Data'!$H$4,0,10*ROW('Sanitation Data'!H91))),'Data Summary'!DE97="Yes"),100-OFFSET('Sanitation Data'!$H$4,0,10*ROW('Sanitation Data'!H91)),NA())</f>
        <v>#N/A</v>
      </c>
      <c r="AQ97" s="501" t="e">
        <f ca="1">+IF(AND(ISNUMBER(OFFSET('Sanitation Data'!$H$6,0,10*ROW('Sanitation Data'!H91))),'Data Summary'!DF97="Yes"),OFFSET('Sanitation Data'!$H$6,0,10*ROW('Sanitation Data'!H91)),NA())</f>
        <v>#N/A</v>
      </c>
      <c r="AR97" s="501" t="e">
        <f ca="1">+IF(AND(ISNUMBER(OFFSET('Sanitation Data'!$H$10,0,10*ROW('Sanitation Data'!H91))),'Data Summary'!DG97="Yes"),OFFSET('Sanitation Data'!$H$10,0,10*ROW('Sanitation Data'!H91)),NA())</f>
        <v>#N/A</v>
      </c>
      <c r="AS97" s="501" t="e">
        <f ca="1">+IF(AND(ISNUMBER(OFFSET('Sanitation Data'!$H$11,0,10*ROW('Sanitation Data'!H91))),'Data Summary'!DH97="Yes"),OFFSET('Sanitation Data'!$H$11,0,10*ROW('Sanitation Data'!H91)),NA())</f>
        <v>#N/A</v>
      </c>
      <c r="AT97" s="501" t="e">
        <f ca="1">+IF(AND(ISNUMBER(OFFSET('Sanitation Data'!$H$12,0,10*ROW('Sanitation Data'!H91))),'Data Summary'!DI97="Yes"),OFFSET('Sanitation Data'!$H$12,0,10*ROW('Sanitation Data'!H91)),NA())</f>
        <v>#N/A</v>
      </c>
      <c r="AU97" s="501" t="e">
        <f ca="1">+IF(AND(ISNUMBER(OFFSET('Sanitation Data'!$I$4,0,10*ROW('Sanitation Data'!I91))),'Data Summary'!DJ97="Yes"),100-OFFSET('Sanitation Data'!$I$4,0,10*ROW('Sanitation Data'!I91)),NA())</f>
        <v>#N/A</v>
      </c>
      <c r="AV97" s="501" t="e">
        <f ca="1">+IF(AND(ISNUMBER(OFFSET('Sanitation Data'!$I$6,0,10*ROW('Sanitation Data'!I91))),'Data Summary'!DK97="Yes"),OFFSET('Sanitation Data'!$I$6,0,10*ROW('Sanitation Data'!I91)),NA())</f>
        <v>#N/A</v>
      </c>
      <c r="AW97" s="501" t="e">
        <f ca="1">+IF(AND(ISNUMBER(OFFSET('Sanitation Data'!$I$10,0,10*ROW('Sanitation Data'!I91))),'Data Summary'!DL97="Yes"),OFFSET('Sanitation Data'!$I$10,0,10*ROW('Sanitation Data'!I91)),NA())</f>
        <v>#N/A</v>
      </c>
      <c r="AX97" s="501" t="e">
        <f ca="1">+IF(AND(ISNUMBER(OFFSET('Sanitation Data'!$I$11,0,10*ROW('Sanitation Data'!I91))),'Data Summary'!DM97="Yes"),OFFSET('Sanitation Data'!$I$11,0,10*ROW('Sanitation Data'!I91)),NA())</f>
        <v>#N/A</v>
      </c>
      <c r="AY97" s="501" t="e">
        <f ca="1">+IF(AND(ISNUMBER(OFFSET('Sanitation Data'!$I$12,0,10*ROW('Sanitation Data'!I91))),'Data Summary'!DN97="Yes"),OFFSET('Sanitation Data'!$I$12,0,10*ROW('Sanitation Data'!I91)),NA())</f>
        <v>#N/A</v>
      </c>
      <c r="AZ97" s="502" t="e">
        <f ca="1">+IF(AND(ISNUMBER(OFFSET('Hygiene Data'!$D$5,0,10*ROW('Hygiene Data'!D91))),'Data Summary'!DO97="Yes"),OFFSET('Hygiene Data'!$D$5,0,10*ROW('Hygiene Data'!D91)),NA())</f>
        <v>#N/A</v>
      </c>
      <c r="BA97" s="502" t="e">
        <f ca="1">+IF(AND(ISNUMBER(OFFSET('Hygiene Data'!$D$7,0,10*ROW('Hygiene Data'!D91))),'Data Summary'!DP97="Yes"),OFFSET('Hygiene Data'!$D$7,0,10*ROW('Hygiene Data'!D91)),NA())</f>
        <v>#N/A</v>
      </c>
      <c r="BB97" s="502" t="e">
        <f ca="1">+IF(AND(ISNUMBER(OFFSET('Hygiene Data'!$D$9,0,10*ROW('Hygiene Data'!D91))),'Data Summary'!DQ97="Yes"),OFFSET('Hygiene Data'!$D$9,0,10*ROW('Hygiene Data'!D91)),NA())</f>
        <v>#N/A</v>
      </c>
      <c r="BC97" s="502" t="e">
        <f ca="1">+IF(AND(ISNUMBER(OFFSET('Hygiene Data'!$E$5,0,10*ROW('Hygiene Data'!E91))),'Data Summary'!DR97="Yes"),OFFSET('Hygiene Data'!$E$5,0,10*ROW('Hygiene Data'!E91)),NA())</f>
        <v>#N/A</v>
      </c>
      <c r="BD97" s="502" t="e">
        <f ca="1">+IF(AND(ISNUMBER(OFFSET('Hygiene Data'!$E$7,0,10*ROW('Hygiene Data'!E91))),'Data Summary'!DS97="Yes"),OFFSET('Hygiene Data'!$E$7,0,10*ROW('Hygiene Data'!E91)),NA())</f>
        <v>#N/A</v>
      </c>
      <c r="BE97" s="502" t="e">
        <f ca="1">+IF(AND(ISNUMBER(OFFSET('Hygiene Data'!$E$9,0,10*ROW('Hygiene Data'!E91))),'Data Summary'!DT97="Yes"),OFFSET('Hygiene Data'!$E$9,0,10*ROW('Hygiene Data'!E91)),NA())</f>
        <v>#N/A</v>
      </c>
      <c r="BF97" s="502" t="e">
        <f ca="1">+IF(AND(ISNUMBER(OFFSET('Hygiene Data'!$F$5,0,10*ROW('Hygiene Data'!F91))),'Data Summary'!DU97="Yes"),OFFSET('Hygiene Data'!$F$5,0,10*ROW('Hygiene Data'!F91)),NA())</f>
        <v>#N/A</v>
      </c>
      <c r="BG97" s="502" t="e">
        <f ca="1">+IF(AND(ISNUMBER(OFFSET('Hygiene Data'!$F$7,0,10*ROW('Hygiene Data'!F91))),'Data Summary'!DV97="Yes"),OFFSET('Hygiene Data'!$F$7,0,10*ROW('Hygiene Data'!F91)),NA())</f>
        <v>#N/A</v>
      </c>
      <c r="BH97" s="502" t="e">
        <f ca="1">+IF(AND(ISNUMBER(OFFSET('Hygiene Data'!$F$9,0,10*ROW('Hygiene Data'!F91))),'Data Summary'!DW97="Yes"),OFFSET('Hygiene Data'!$F$9,0,10*ROW('Hygiene Data'!F91)),NA())</f>
        <v>#N/A</v>
      </c>
      <c r="BI97" s="502" t="e">
        <f ca="1">+IF(AND(ISNUMBER(OFFSET('Hygiene Data'!$G$5,0,10*ROW('Hygiene Data'!G91))),'Data Summary'!DX97="Yes"),OFFSET('Hygiene Data'!$G$5,0,10*ROW('Hygiene Data'!G91)),NA())</f>
        <v>#N/A</v>
      </c>
      <c r="BJ97" s="502" t="e">
        <f ca="1">+IF(AND(ISNUMBER(OFFSET('Hygiene Data'!$G$7,0,10*ROW('Hygiene Data'!G91))),'Data Summary'!DY97="Yes"),OFFSET('Hygiene Data'!$G$7,0,10*ROW('Hygiene Data'!G91)),NA())</f>
        <v>#N/A</v>
      </c>
      <c r="BK97" s="502" t="e">
        <f ca="1">+IF(AND(ISNUMBER(OFFSET('Hygiene Data'!$G$9,0,10*ROW('Hygiene Data'!G91))),'Data Summary'!DZ97="Yes"),OFFSET('Hygiene Data'!$G$9,0,10*ROW('Hygiene Data'!G91)),NA())</f>
        <v>#N/A</v>
      </c>
      <c r="BL97" s="502" t="e">
        <f ca="1">+IF(AND(ISNUMBER(OFFSET('Hygiene Data'!$H$5,0,10*ROW('Hygiene Data'!H91))),'Data Summary'!EA97="Yes"),OFFSET('Hygiene Data'!$H$5,0,10*ROW('Hygiene Data'!H91)),NA())</f>
        <v>#N/A</v>
      </c>
      <c r="BM97" s="502" t="e">
        <f ca="1">+IF(AND(ISNUMBER(OFFSET('Hygiene Data'!$H$7,0,10*ROW('Hygiene Data'!H91))),'Data Summary'!EB97="Yes"),OFFSET('Hygiene Data'!$H$7,0,10*ROW('Hygiene Data'!H91)),NA())</f>
        <v>#N/A</v>
      </c>
      <c r="BN97" s="502" t="e">
        <f ca="1">+IF(AND(ISNUMBER(OFFSET('Hygiene Data'!$H$9,0,10*ROW('Hygiene Data'!H91))),'Data Summary'!EC97="Yes"),OFFSET('Hygiene Data'!$H$9,0,10*ROW('Hygiene Data'!H91)),NA())</f>
        <v>#N/A</v>
      </c>
      <c r="BO97" s="502" t="e">
        <f ca="1">+IF(AND(ISNUMBER(OFFSET('Hygiene Data'!$I$5,0,10*ROW('Hygiene Data'!I91))),'Data Summary'!ED97="Yes"),OFFSET('Hygiene Data'!$I$5,0,10*ROW('Hygiene Data'!I91)),NA())</f>
        <v>#N/A</v>
      </c>
      <c r="BP97" s="502" t="e">
        <f ca="1">+IF(AND(ISNUMBER(OFFSET('Hygiene Data'!$I$7,0,10*ROW('Hygiene Data'!I91))),'Data Summary'!EE97="Yes"),OFFSET('Hygiene Data'!$I$7,0,10*ROW('Hygiene Data'!I91)),NA())</f>
        <v>#N/A</v>
      </c>
      <c r="BQ97" s="502" t="e">
        <f ca="1">+IF(AND(ISNUMBER(OFFSET('Hygiene Data'!$I$9,0,10*ROW('Hygiene Data'!I91))),'Data Summary'!EF97="Yes"),OFFSET('Hygiene Data'!$I$9,0,10*ROW('Hygiene Data'!I91)),NA())</f>
        <v>#N/A</v>
      </c>
    </row>
    <row r="98" spans="1:69" x14ac:dyDescent="0.25">
      <c r="A98" s="498" t="e">
        <f ca="1">+RIGHT('Data Summary'!A98,LEN('Data Summary'!A98)-9)</f>
        <v>#VALUE!</v>
      </c>
      <c r="B98" s="472" t="str">
        <f ca="1">+IF(ISTEXT('Data Summary'!B98),'Data Summary'!B98,"")</f>
        <v/>
      </c>
      <c r="C98" s="499" t="e">
        <f ca="1">+VALUE('Data Summary'!C98)</f>
        <v>#VALUE!</v>
      </c>
      <c r="D98" s="500" t="e">
        <f ca="1">+IF(AND(ISNUMBER(OFFSET('Water Data'!$D$4,0,10*ROW('Water Data'!D92))),'Data Summary'!BS98="Yes"),100-OFFSET('Water Data'!$D$4,0,10*ROW('Water Data'!D92)),NA())</f>
        <v>#N/A</v>
      </c>
      <c r="E98" s="500" t="e">
        <f ca="1">+IF(AND(ISNUMBER(OFFSET('Water Data'!$D$6,0,10*ROW('Water Data'!D92))),'Data Summary'!BT98="Yes"),OFFSET('Water Data'!$D$6,0,10*ROW('Water Data'!D92)),NA())</f>
        <v>#N/A</v>
      </c>
      <c r="F98" s="500" t="e">
        <f ca="1">+IF(AND(ISNUMBER(OFFSET('Water Data'!$D$9,0,10*ROW('Water Data'!D92))),'Data Summary'!BU98="Yes"),OFFSET('Water Data'!$D$9,0,10*ROW('Water Data'!D92)),NA())</f>
        <v>#N/A</v>
      </c>
      <c r="G98" s="500" t="e">
        <f ca="1">+IF(AND(ISNUMBER(OFFSET('Water Data'!$E$4,0,10*ROW('Water Data'!E92))),'Data Summary'!BV98="Yes"),100-OFFSET('Water Data'!$E$4,0,10*ROW('Water Data'!E92)),NA())</f>
        <v>#N/A</v>
      </c>
      <c r="H98" s="500" t="e">
        <f ca="1">+IF(AND(ISNUMBER(OFFSET('Water Data'!$E$6,0,10*ROW('Water Data'!E92))),'Data Summary'!BW98="Yes"),OFFSET('Water Data'!$E$6,0,10*ROW('Water Data'!E92)),NA())</f>
        <v>#N/A</v>
      </c>
      <c r="I98" s="500" t="e">
        <f ca="1">+IF(AND(ISNUMBER(OFFSET('Water Data'!$E$9,0,10*ROW('Water Data'!E92))),'Data Summary'!BX98="Yes"),OFFSET('Water Data'!$E$9,0,10*ROW('Water Data'!E92)),NA())</f>
        <v>#N/A</v>
      </c>
      <c r="J98" s="500" t="e">
        <f ca="1">+IF(AND(ISNUMBER(OFFSET('Water Data'!$F$4,0,10*ROW('Water Data'!F92))),'Data Summary'!BY98="Yes"),100-OFFSET('Water Data'!$F$4,0,10*ROW('Water Data'!F92)),NA())</f>
        <v>#N/A</v>
      </c>
      <c r="K98" s="500" t="e">
        <f ca="1">+IF(AND(ISNUMBER(OFFSET('Water Data'!$F$6,0,10*ROW('Water Data'!F92))),'Data Summary'!BZ98="Yes"),OFFSET('Water Data'!$F$6,0,10*ROW('Water Data'!F92)),NA())</f>
        <v>#N/A</v>
      </c>
      <c r="L98" s="500" t="e">
        <f ca="1">+IF(AND(ISNUMBER(OFFSET('Water Data'!$F$9,0,10*ROW('Water Data'!F92))),'Data Summary'!CA98="Yes"),OFFSET('Water Data'!$F$9,0,10*ROW('Water Data'!F92)),NA())</f>
        <v>#N/A</v>
      </c>
      <c r="M98" s="500" t="e">
        <f ca="1">+IF(AND(ISNUMBER(OFFSET('Water Data'!$G$4,0,10*ROW('Water Data'!G92))),'Data Summary'!CB98="Yes"),100-OFFSET('Water Data'!$G$4,0,10*ROW('Water Data'!G92)),NA())</f>
        <v>#N/A</v>
      </c>
      <c r="N98" s="500" t="e">
        <f ca="1">+IF(AND(ISNUMBER(OFFSET('Water Data'!$G$6,0,10*ROW('Water Data'!G92))),'Data Summary'!CC98="Yes"),OFFSET('Water Data'!$G$6,0,10*ROW('Water Data'!G92)),NA())</f>
        <v>#N/A</v>
      </c>
      <c r="O98" s="500" t="e">
        <f ca="1">+IF(AND(ISNUMBER(OFFSET('Water Data'!$G$9,0,10*ROW('Water Data'!G92))),'Data Summary'!CD98="Yes"),OFFSET('Water Data'!$G$9,0,10*ROW('Water Data'!G92)),NA())</f>
        <v>#N/A</v>
      </c>
      <c r="P98" s="500" t="e">
        <f ca="1">+IF(AND(ISNUMBER(OFFSET('Water Data'!$H$4,0,10*ROW('Water Data'!H92))),'Data Summary'!CE98="Yes"),100-OFFSET('Water Data'!$H$4,0,10*ROW('Water Data'!H92)),NA())</f>
        <v>#N/A</v>
      </c>
      <c r="Q98" s="500" t="e">
        <f ca="1">+IF(AND(ISNUMBER(OFFSET('Water Data'!$H$6,0,10*ROW('Water Data'!H92))),'Data Summary'!CF98="Yes"),OFFSET('Water Data'!$H$6,0,10*ROW('Water Data'!H92)),NA())</f>
        <v>#N/A</v>
      </c>
      <c r="R98" s="500" t="e">
        <f ca="1">+IF(AND(ISNUMBER(OFFSET('Water Data'!$H$9,0,10*ROW('Water Data'!H92))),'Data Summary'!CG98="Yes"),OFFSET('Water Data'!$H$9,0,10*ROW('Water Data'!H92)),NA())</f>
        <v>#N/A</v>
      </c>
      <c r="S98" s="500" t="e">
        <f ca="1">+IF(AND(ISNUMBER(OFFSET('Water Data'!$I$4,0,10*ROW('Water Data'!I92))),'Data Summary'!CH98="Yes"),100-OFFSET('Water Data'!$I$4,0,10*ROW('Water Data'!I92)),NA())</f>
        <v>#N/A</v>
      </c>
      <c r="T98" s="500" t="e">
        <f ca="1">+IF(AND(ISNUMBER(OFFSET('Water Data'!$I$6,0,10*ROW('Water Data'!I92))),'Data Summary'!CI98="Yes"),OFFSET('Water Data'!$I$6,0,10*ROW('Water Data'!I92)),NA())</f>
        <v>#N/A</v>
      </c>
      <c r="U98" s="500" t="e">
        <f ca="1">+IF(AND(ISNUMBER(OFFSET('Water Data'!$I$9,0,10*ROW('Water Data'!I92))),'Data Summary'!CJ98="Yes"),OFFSET('Water Data'!$I$9,0,10*ROW('Water Data'!I92)),NA())</f>
        <v>#N/A</v>
      </c>
      <c r="V98" s="501" t="e">
        <f ca="1">+IF(AND(ISNUMBER(OFFSET('Sanitation Data'!$D$4,0,10*ROW('Sanitation Data'!D92))),'Data Summary'!CK98="Yes"),100-OFFSET('Sanitation Data'!$D$4,0,10*ROW('Sanitation Data'!D92)),NA())</f>
        <v>#N/A</v>
      </c>
      <c r="W98" s="501" t="e">
        <f ca="1">+IF(AND(ISNUMBER(OFFSET('Sanitation Data'!$D$6,0,10*ROW('Sanitation Data'!D92))),'Data Summary'!CL98="Yes"),OFFSET('Sanitation Data'!$D$6,0,10*ROW('Sanitation Data'!D92)),NA())</f>
        <v>#N/A</v>
      </c>
      <c r="X98" s="501" t="e">
        <f ca="1">+IF(AND(ISNUMBER(OFFSET('Sanitation Data'!$D$10,0,10*ROW('Sanitation Data'!D92))),'Data Summary'!CM98="Yes"),OFFSET('Sanitation Data'!$D$10,0,10*ROW('Sanitation Data'!D92)),NA())</f>
        <v>#N/A</v>
      </c>
      <c r="Y98" s="501" t="e">
        <f ca="1">+IF(AND(ISNUMBER(OFFSET('Sanitation Data'!$D$11,0,10*ROW('Sanitation Data'!D92))),'Data Summary'!CN98="Yes"),OFFSET('Sanitation Data'!$D$11,0,10*ROW('Sanitation Data'!D92)),NA())</f>
        <v>#N/A</v>
      </c>
      <c r="Z98" s="501" t="e">
        <f ca="1">+IF(AND(ISNUMBER(OFFSET('Sanitation Data'!$D$12,0,10*ROW('Sanitation Data'!D92))),'Data Summary'!CO98="Yes"),OFFSET('Sanitation Data'!$D$12,0,10*ROW('Sanitation Data'!D92)),NA())</f>
        <v>#N/A</v>
      </c>
      <c r="AA98" s="501" t="e">
        <f ca="1">+IF(AND(ISNUMBER(OFFSET('Sanitation Data'!$E$4,0,10*ROW('Sanitation Data'!E92))),'Data Summary'!CP98="Yes"),100-OFFSET('Sanitation Data'!$E$4,0,10*ROW('Sanitation Data'!E92)),NA())</f>
        <v>#N/A</v>
      </c>
      <c r="AB98" s="501" t="e">
        <f ca="1">+IF(AND(ISNUMBER(OFFSET('Sanitation Data'!$E$6,0,10*ROW('Sanitation Data'!E92))),'Data Summary'!CQ98="Yes"),OFFSET('Sanitation Data'!$E$6,0,10*ROW('Sanitation Data'!E92)),NA())</f>
        <v>#N/A</v>
      </c>
      <c r="AC98" s="501" t="e">
        <f ca="1">+IF(AND(ISNUMBER(OFFSET('Sanitation Data'!$E$10,0,10*ROW('Sanitation Data'!E92))),'Data Summary'!CR98="Yes"),OFFSET('Sanitation Data'!$E$10,0,10*ROW('Sanitation Data'!E92)),NA())</f>
        <v>#N/A</v>
      </c>
      <c r="AD98" s="501" t="e">
        <f ca="1">+IF(AND(ISNUMBER(OFFSET('Sanitation Data'!$E$11,0,10*ROW('Sanitation Data'!E92))),'Data Summary'!CS98="Yes"),OFFSET('Sanitation Data'!$E$11,0,10*ROW('Sanitation Data'!E92)),NA())</f>
        <v>#N/A</v>
      </c>
      <c r="AE98" s="501" t="e">
        <f ca="1">+IF(AND(ISNUMBER(OFFSET('Sanitation Data'!$E$12,0,10*ROW('Sanitation Data'!E92))),'Data Summary'!CT98="Yes"),OFFSET('Sanitation Data'!$E$12,0,10*ROW('Sanitation Data'!E92)),NA())</f>
        <v>#N/A</v>
      </c>
      <c r="AF98" s="501" t="e">
        <f ca="1">+IF(AND(ISNUMBER(OFFSET('Sanitation Data'!$F$4,0,10*ROW('Sanitation Data'!F92))),'Data Summary'!CU98="Yes"),100-OFFSET('Sanitation Data'!$F$4,0,10*ROW('Sanitation Data'!F92)),NA())</f>
        <v>#N/A</v>
      </c>
      <c r="AG98" s="501" t="e">
        <f ca="1">+IF(AND(ISNUMBER(OFFSET('Sanitation Data'!$F$6,0,10*ROW('Sanitation Data'!F92))),'Data Summary'!CV98="Yes"),OFFSET('Sanitation Data'!$F$6,0,10*ROW('Sanitation Data'!F92)),NA())</f>
        <v>#N/A</v>
      </c>
      <c r="AH98" s="501" t="e">
        <f ca="1">+IF(AND(ISNUMBER(OFFSET('Sanitation Data'!$F$10,0,10*ROW('Sanitation Data'!F92))),'Data Summary'!CW98="Yes"),OFFSET('Sanitation Data'!$F$10,0,10*ROW('Sanitation Data'!F92)),NA())</f>
        <v>#N/A</v>
      </c>
      <c r="AI98" s="501" t="e">
        <f ca="1">+IF(AND(ISNUMBER(OFFSET('Sanitation Data'!$F$11,0,10*ROW('Sanitation Data'!F92))),'Data Summary'!CX98="Yes"),OFFSET('Sanitation Data'!$F$11,0,10*ROW('Sanitation Data'!F92)),NA())</f>
        <v>#N/A</v>
      </c>
      <c r="AJ98" s="501" t="e">
        <f ca="1">+IF(AND(ISNUMBER(OFFSET('Sanitation Data'!$F$12,0,10*ROW('Sanitation Data'!F92))),'Data Summary'!CY98="Yes"),OFFSET('Sanitation Data'!$F$12,0,10*ROW('Sanitation Data'!F92)),NA())</f>
        <v>#N/A</v>
      </c>
      <c r="AK98" s="501" t="e">
        <f ca="1">+IF(AND(ISNUMBER(OFFSET('Sanitation Data'!$G$4,0,10*ROW('Sanitation Data'!G92))),'Data Summary'!CZ98="Yes"),100-OFFSET('Sanitation Data'!$G$4,0,10*ROW('Sanitation Data'!G92)),NA())</f>
        <v>#N/A</v>
      </c>
      <c r="AL98" s="501" t="e">
        <f ca="1">+IF(AND(ISNUMBER(OFFSET('Sanitation Data'!$G$6,0,10*ROW('Sanitation Data'!G92))),'Data Summary'!DA98="Yes"),OFFSET('Sanitation Data'!$G$6,0,10*ROW('Sanitation Data'!G92)),NA())</f>
        <v>#N/A</v>
      </c>
      <c r="AM98" s="501" t="e">
        <f ca="1">+IF(AND(ISNUMBER(OFFSET('Sanitation Data'!$G$10,0,10*ROW('Sanitation Data'!G92))),'Data Summary'!DB98="Yes"),OFFSET('Sanitation Data'!$G$10,0,10*ROW('Sanitation Data'!G92)),NA())</f>
        <v>#N/A</v>
      </c>
      <c r="AN98" s="501" t="e">
        <f ca="1">+IF(AND(ISNUMBER(OFFSET('Sanitation Data'!$G$11,0,10*ROW('Sanitation Data'!G92))),'Data Summary'!DC98="Yes"),OFFSET('Sanitation Data'!$G$11,0,10*ROW('Sanitation Data'!G92)),NA())</f>
        <v>#N/A</v>
      </c>
      <c r="AO98" s="501" t="e">
        <f ca="1">+IF(AND(ISNUMBER(OFFSET('Sanitation Data'!$G$12,0,10*ROW('Sanitation Data'!G92))),'Data Summary'!DD98="Yes"),OFFSET('Sanitation Data'!$G$12,0,10*ROW('Sanitation Data'!G92)),NA())</f>
        <v>#N/A</v>
      </c>
      <c r="AP98" s="501" t="e">
        <f ca="1">+IF(AND(ISNUMBER(OFFSET('Sanitation Data'!$H$4,0,10*ROW('Sanitation Data'!H92))),'Data Summary'!DE98="Yes"),100-OFFSET('Sanitation Data'!$H$4,0,10*ROW('Sanitation Data'!H92)),NA())</f>
        <v>#N/A</v>
      </c>
      <c r="AQ98" s="501" t="e">
        <f ca="1">+IF(AND(ISNUMBER(OFFSET('Sanitation Data'!$H$6,0,10*ROW('Sanitation Data'!H92))),'Data Summary'!DF98="Yes"),OFFSET('Sanitation Data'!$H$6,0,10*ROW('Sanitation Data'!H92)),NA())</f>
        <v>#N/A</v>
      </c>
      <c r="AR98" s="501" t="e">
        <f ca="1">+IF(AND(ISNUMBER(OFFSET('Sanitation Data'!$H$10,0,10*ROW('Sanitation Data'!H92))),'Data Summary'!DG98="Yes"),OFFSET('Sanitation Data'!$H$10,0,10*ROW('Sanitation Data'!H92)),NA())</f>
        <v>#N/A</v>
      </c>
      <c r="AS98" s="501" t="e">
        <f ca="1">+IF(AND(ISNUMBER(OFFSET('Sanitation Data'!$H$11,0,10*ROW('Sanitation Data'!H92))),'Data Summary'!DH98="Yes"),OFFSET('Sanitation Data'!$H$11,0,10*ROW('Sanitation Data'!H92)),NA())</f>
        <v>#N/A</v>
      </c>
      <c r="AT98" s="501" t="e">
        <f ca="1">+IF(AND(ISNUMBER(OFFSET('Sanitation Data'!$H$12,0,10*ROW('Sanitation Data'!H92))),'Data Summary'!DI98="Yes"),OFFSET('Sanitation Data'!$H$12,0,10*ROW('Sanitation Data'!H92)),NA())</f>
        <v>#N/A</v>
      </c>
      <c r="AU98" s="501" t="e">
        <f ca="1">+IF(AND(ISNUMBER(OFFSET('Sanitation Data'!$I$4,0,10*ROW('Sanitation Data'!I92))),'Data Summary'!DJ98="Yes"),100-OFFSET('Sanitation Data'!$I$4,0,10*ROW('Sanitation Data'!I92)),NA())</f>
        <v>#N/A</v>
      </c>
      <c r="AV98" s="501" t="e">
        <f ca="1">+IF(AND(ISNUMBER(OFFSET('Sanitation Data'!$I$6,0,10*ROW('Sanitation Data'!I92))),'Data Summary'!DK98="Yes"),OFFSET('Sanitation Data'!$I$6,0,10*ROW('Sanitation Data'!I92)),NA())</f>
        <v>#N/A</v>
      </c>
      <c r="AW98" s="501" t="e">
        <f ca="1">+IF(AND(ISNUMBER(OFFSET('Sanitation Data'!$I$10,0,10*ROW('Sanitation Data'!I92))),'Data Summary'!DL98="Yes"),OFFSET('Sanitation Data'!$I$10,0,10*ROW('Sanitation Data'!I92)),NA())</f>
        <v>#N/A</v>
      </c>
      <c r="AX98" s="501" t="e">
        <f ca="1">+IF(AND(ISNUMBER(OFFSET('Sanitation Data'!$I$11,0,10*ROW('Sanitation Data'!I92))),'Data Summary'!DM98="Yes"),OFFSET('Sanitation Data'!$I$11,0,10*ROW('Sanitation Data'!I92)),NA())</f>
        <v>#N/A</v>
      </c>
      <c r="AY98" s="501" t="e">
        <f ca="1">+IF(AND(ISNUMBER(OFFSET('Sanitation Data'!$I$12,0,10*ROW('Sanitation Data'!I92))),'Data Summary'!DN98="Yes"),OFFSET('Sanitation Data'!$I$12,0,10*ROW('Sanitation Data'!I92)),NA())</f>
        <v>#N/A</v>
      </c>
      <c r="AZ98" s="502" t="e">
        <f ca="1">+IF(AND(ISNUMBER(OFFSET('Hygiene Data'!$D$5,0,10*ROW('Hygiene Data'!D92))),'Data Summary'!DO98="Yes"),OFFSET('Hygiene Data'!$D$5,0,10*ROW('Hygiene Data'!D92)),NA())</f>
        <v>#N/A</v>
      </c>
      <c r="BA98" s="502" t="e">
        <f ca="1">+IF(AND(ISNUMBER(OFFSET('Hygiene Data'!$D$7,0,10*ROW('Hygiene Data'!D92))),'Data Summary'!DP98="Yes"),OFFSET('Hygiene Data'!$D$7,0,10*ROW('Hygiene Data'!D92)),NA())</f>
        <v>#N/A</v>
      </c>
      <c r="BB98" s="502" t="e">
        <f ca="1">+IF(AND(ISNUMBER(OFFSET('Hygiene Data'!$D$9,0,10*ROW('Hygiene Data'!D92))),'Data Summary'!DQ98="Yes"),OFFSET('Hygiene Data'!$D$9,0,10*ROW('Hygiene Data'!D92)),NA())</f>
        <v>#N/A</v>
      </c>
      <c r="BC98" s="502" t="e">
        <f ca="1">+IF(AND(ISNUMBER(OFFSET('Hygiene Data'!$E$5,0,10*ROW('Hygiene Data'!E92))),'Data Summary'!DR98="Yes"),OFFSET('Hygiene Data'!$E$5,0,10*ROW('Hygiene Data'!E92)),NA())</f>
        <v>#N/A</v>
      </c>
      <c r="BD98" s="502" t="e">
        <f ca="1">+IF(AND(ISNUMBER(OFFSET('Hygiene Data'!$E$7,0,10*ROW('Hygiene Data'!E92))),'Data Summary'!DS98="Yes"),OFFSET('Hygiene Data'!$E$7,0,10*ROW('Hygiene Data'!E92)),NA())</f>
        <v>#N/A</v>
      </c>
      <c r="BE98" s="502" t="e">
        <f ca="1">+IF(AND(ISNUMBER(OFFSET('Hygiene Data'!$E$9,0,10*ROW('Hygiene Data'!E92))),'Data Summary'!DT98="Yes"),OFFSET('Hygiene Data'!$E$9,0,10*ROW('Hygiene Data'!E92)),NA())</f>
        <v>#N/A</v>
      </c>
      <c r="BF98" s="502" t="e">
        <f ca="1">+IF(AND(ISNUMBER(OFFSET('Hygiene Data'!$F$5,0,10*ROW('Hygiene Data'!F92))),'Data Summary'!DU98="Yes"),OFFSET('Hygiene Data'!$F$5,0,10*ROW('Hygiene Data'!F92)),NA())</f>
        <v>#N/A</v>
      </c>
      <c r="BG98" s="502" t="e">
        <f ca="1">+IF(AND(ISNUMBER(OFFSET('Hygiene Data'!$F$7,0,10*ROW('Hygiene Data'!F92))),'Data Summary'!DV98="Yes"),OFFSET('Hygiene Data'!$F$7,0,10*ROW('Hygiene Data'!F92)),NA())</f>
        <v>#N/A</v>
      </c>
      <c r="BH98" s="502" t="e">
        <f ca="1">+IF(AND(ISNUMBER(OFFSET('Hygiene Data'!$F$9,0,10*ROW('Hygiene Data'!F92))),'Data Summary'!DW98="Yes"),OFFSET('Hygiene Data'!$F$9,0,10*ROW('Hygiene Data'!F92)),NA())</f>
        <v>#N/A</v>
      </c>
      <c r="BI98" s="502" t="e">
        <f ca="1">+IF(AND(ISNUMBER(OFFSET('Hygiene Data'!$G$5,0,10*ROW('Hygiene Data'!G92))),'Data Summary'!DX98="Yes"),OFFSET('Hygiene Data'!$G$5,0,10*ROW('Hygiene Data'!G92)),NA())</f>
        <v>#N/A</v>
      </c>
      <c r="BJ98" s="502" t="e">
        <f ca="1">+IF(AND(ISNUMBER(OFFSET('Hygiene Data'!$G$7,0,10*ROW('Hygiene Data'!G92))),'Data Summary'!DY98="Yes"),OFFSET('Hygiene Data'!$G$7,0,10*ROW('Hygiene Data'!G92)),NA())</f>
        <v>#N/A</v>
      </c>
      <c r="BK98" s="502" t="e">
        <f ca="1">+IF(AND(ISNUMBER(OFFSET('Hygiene Data'!$G$9,0,10*ROW('Hygiene Data'!G92))),'Data Summary'!DZ98="Yes"),OFFSET('Hygiene Data'!$G$9,0,10*ROW('Hygiene Data'!G92)),NA())</f>
        <v>#N/A</v>
      </c>
      <c r="BL98" s="502" t="e">
        <f ca="1">+IF(AND(ISNUMBER(OFFSET('Hygiene Data'!$H$5,0,10*ROW('Hygiene Data'!H92))),'Data Summary'!EA98="Yes"),OFFSET('Hygiene Data'!$H$5,0,10*ROW('Hygiene Data'!H92)),NA())</f>
        <v>#N/A</v>
      </c>
      <c r="BM98" s="502" t="e">
        <f ca="1">+IF(AND(ISNUMBER(OFFSET('Hygiene Data'!$H$7,0,10*ROW('Hygiene Data'!H92))),'Data Summary'!EB98="Yes"),OFFSET('Hygiene Data'!$H$7,0,10*ROW('Hygiene Data'!H92)),NA())</f>
        <v>#N/A</v>
      </c>
      <c r="BN98" s="502" t="e">
        <f ca="1">+IF(AND(ISNUMBER(OFFSET('Hygiene Data'!$H$9,0,10*ROW('Hygiene Data'!H92))),'Data Summary'!EC98="Yes"),OFFSET('Hygiene Data'!$H$9,0,10*ROW('Hygiene Data'!H92)),NA())</f>
        <v>#N/A</v>
      </c>
      <c r="BO98" s="502" t="e">
        <f ca="1">+IF(AND(ISNUMBER(OFFSET('Hygiene Data'!$I$5,0,10*ROW('Hygiene Data'!I92))),'Data Summary'!ED98="Yes"),OFFSET('Hygiene Data'!$I$5,0,10*ROW('Hygiene Data'!I92)),NA())</f>
        <v>#N/A</v>
      </c>
      <c r="BP98" s="502" t="e">
        <f ca="1">+IF(AND(ISNUMBER(OFFSET('Hygiene Data'!$I$7,0,10*ROW('Hygiene Data'!I92))),'Data Summary'!EE98="Yes"),OFFSET('Hygiene Data'!$I$7,0,10*ROW('Hygiene Data'!I92)),NA())</f>
        <v>#N/A</v>
      </c>
      <c r="BQ98" s="502" t="e">
        <f ca="1">+IF(AND(ISNUMBER(OFFSET('Hygiene Data'!$I$9,0,10*ROW('Hygiene Data'!I92))),'Data Summary'!EF98="Yes"),OFFSET('Hygiene Data'!$I$9,0,10*ROW('Hygiene Data'!I92)),NA())</f>
        <v>#N/A</v>
      </c>
    </row>
    <row r="99" spans="1:69" x14ac:dyDescent="0.25">
      <c r="A99" s="498" t="e">
        <f ca="1">+RIGHT('Data Summary'!A99,LEN('Data Summary'!A99)-9)</f>
        <v>#VALUE!</v>
      </c>
      <c r="B99" s="472" t="str">
        <f ca="1">+IF(ISTEXT('Data Summary'!B99),'Data Summary'!B99,"")</f>
        <v/>
      </c>
      <c r="C99" s="499" t="e">
        <f ca="1">+VALUE('Data Summary'!C99)</f>
        <v>#VALUE!</v>
      </c>
      <c r="D99" s="500" t="e">
        <f ca="1">+IF(AND(ISNUMBER(OFFSET('Water Data'!$D$4,0,10*ROW('Water Data'!D93))),'Data Summary'!BS99="Yes"),100-OFFSET('Water Data'!$D$4,0,10*ROW('Water Data'!D93)),NA())</f>
        <v>#N/A</v>
      </c>
      <c r="E99" s="500" t="e">
        <f ca="1">+IF(AND(ISNUMBER(OFFSET('Water Data'!$D$6,0,10*ROW('Water Data'!D93))),'Data Summary'!BT99="Yes"),OFFSET('Water Data'!$D$6,0,10*ROW('Water Data'!D93)),NA())</f>
        <v>#N/A</v>
      </c>
      <c r="F99" s="500" t="e">
        <f ca="1">+IF(AND(ISNUMBER(OFFSET('Water Data'!$D$9,0,10*ROW('Water Data'!D93))),'Data Summary'!BU99="Yes"),OFFSET('Water Data'!$D$9,0,10*ROW('Water Data'!D93)),NA())</f>
        <v>#N/A</v>
      </c>
      <c r="G99" s="500" t="e">
        <f ca="1">+IF(AND(ISNUMBER(OFFSET('Water Data'!$E$4,0,10*ROW('Water Data'!E93))),'Data Summary'!BV99="Yes"),100-OFFSET('Water Data'!$E$4,0,10*ROW('Water Data'!E93)),NA())</f>
        <v>#N/A</v>
      </c>
      <c r="H99" s="500" t="e">
        <f ca="1">+IF(AND(ISNUMBER(OFFSET('Water Data'!$E$6,0,10*ROW('Water Data'!E93))),'Data Summary'!BW99="Yes"),OFFSET('Water Data'!$E$6,0,10*ROW('Water Data'!E93)),NA())</f>
        <v>#N/A</v>
      </c>
      <c r="I99" s="500" t="e">
        <f ca="1">+IF(AND(ISNUMBER(OFFSET('Water Data'!$E$9,0,10*ROW('Water Data'!E93))),'Data Summary'!BX99="Yes"),OFFSET('Water Data'!$E$9,0,10*ROW('Water Data'!E93)),NA())</f>
        <v>#N/A</v>
      </c>
      <c r="J99" s="500" t="e">
        <f ca="1">+IF(AND(ISNUMBER(OFFSET('Water Data'!$F$4,0,10*ROW('Water Data'!F93))),'Data Summary'!BY99="Yes"),100-OFFSET('Water Data'!$F$4,0,10*ROW('Water Data'!F93)),NA())</f>
        <v>#N/A</v>
      </c>
      <c r="K99" s="500" t="e">
        <f ca="1">+IF(AND(ISNUMBER(OFFSET('Water Data'!$F$6,0,10*ROW('Water Data'!F93))),'Data Summary'!BZ99="Yes"),OFFSET('Water Data'!$F$6,0,10*ROW('Water Data'!F93)),NA())</f>
        <v>#N/A</v>
      </c>
      <c r="L99" s="500" t="e">
        <f ca="1">+IF(AND(ISNUMBER(OFFSET('Water Data'!$F$9,0,10*ROW('Water Data'!F93))),'Data Summary'!CA99="Yes"),OFFSET('Water Data'!$F$9,0,10*ROW('Water Data'!F93)),NA())</f>
        <v>#N/A</v>
      </c>
      <c r="M99" s="500" t="e">
        <f ca="1">+IF(AND(ISNUMBER(OFFSET('Water Data'!$G$4,0,10*ROW('Water Data'!G93))),'Data Summary'!CB99="Yes"),100-OFFSET('Water Data'!$G$4,0,10*ROW('Water Data'!G93)),NA())</f>
        <v>#N/A</v>
      </c>
      <c r="N99" s="500" t="e">
        <f ca="1">+IF(AND(ISNUMBER(OFFSET('Water Data'!$G$6,0,10*ROW('Water Data'!G93))),'Data Summary'!CC99="Yes"),OFFSET('Water Data'!$G$6,0,10*ROW('Water Data'!G93)),NA())</f>
        <v>#N/A</v>
      </c>
      <c r="O99" s="500" t="e">
        <f ca="1">+IF(AND(ISNUMBER(OFFSET('Water Data'!$G$9,0,10*ROW('Water Data'!G93))),'Data Summary'!CD99="Yes"),OFFSET('Water Data'!$G$9,0,10*ROW('Water Data'!G93)),NA())</f>
        <v>#N/A</v>
      </c>
      <c r="P99" s="500" t="e">
        <f ca="1">+IF(AND(ISNUMBER(OFFSET('Water Data'!$H$4,0,10*ROW('Water Data'!H93))),'Data Summary'!CE99="Yes"),100-OFFSET('Water Data'!$H$4,0,10*ROW('Water Data'!H93)),NA())</f>
        <v>#N/A</v>
      </c>
      <c r="Q99" s="500" t="e">
        <f ca="1">+IF(AND(ISNUMBER(OFFSET('Water Data'!$H$6,0,10*ROW('Water Data'!H93))),'Data Summary'!CF99="Yes"),OFFSET('Water Data'!$H$6,0,10*ROW('Water Data'!H93)),NA())</f>
        <v>#N/A</v>
      </c>
      <c r="R99" s="500" t="e">
        <f ca="1">+IF(AND(ISNUMBER(OFFSET('Water Data'!$H$9,0,10*ROW('Water Data'!H93))),'Data Summary'!CG99="Yes"),OFFSET('Water Data'!$H$9,0,10*ROW('Water Data'!H93)),NA())</f>
        <v>#N/A</v>
      </c>
      <c r="S99" s="500" t="e">
        <f ca="1">+IF(AND(ISNUMBER(OFFSET('Water Data'!$I$4,0,10*ROW('Water Data'!I93))),'Data Summary'!CH99="Yes"),100-OFFSET('Water Data'!$I$4,0,10*ROW('Water Data'!I93)),NA())</f>
        <v>#N/A</v>
      </c>
      <c r="T99" s="500" t="e">
        <f ca="1">+IF(AND(ISNUMBER(OFFSET('Water Data'!$I$6,0,10*ROW('Water Data'!I93))),'Data Summary'!CI99="Yes"),OFFSET('Water Data'!$I$6,0,10*ROW('Water Data'!I93)),NA())</f>
        <v>#N/A</v>
      </c>
      <c r="U99" s="500" t="e">
        <f ca="1">+IF(AND(ISNUMBER(OFFSET('Water Data'!$I$9,0,10*ROW('Water Data'!I93))),'Data Summary'!CJ99="Yes"),OFFSET('Water Data'!$I$9,0,10*ROW('Water Data'!I93)),NA())</f>
        <v>#N/A</v>
      </c>
      <c r="V99" s="501" t="e">
        <f ca="1">+IF(AND(ISNUMBER(OFFSET('Sanitation Data'!$D$4,0,10*ROW('Sanitation Data'!D93))),'Data Summary'!CK99="Yes"),100-OFFSET('Sanitation Data'!$D$4,0,10*ROW('Sanitation Data'!D93)),NA())</f>
        <v>#N/A</v>
      </c>
      <c r="W99" s="501" t="e">
        <f ca="1">+IF(AND(ISNUMBER(OFFSET('Sanitation Data'!$D$6,0,10*ROW('Sanitation Data'!D93))),'Data Summary'!CL99="Yes"),OFFSET('Sanitation Data'!$D$6,0,10*ROW('Sanitation Data'!D93)),NA())</f>
        <v>#N/A</v>
      </c>
      <c r="X99" s="501" t="e">
        <f ca="1">+IF(AND(ISNUMBER(OFFSET('Sanitation Data'!$D$10,0,10*ROW('Sanitation Data'!D93))),'Data Summary'!CM99="Yes"),OFFSET('Sanitation Data'!$D$10,0,10*ROW('Sanitation Data'!D93)),NA())</f>
        <v>#N/A</v>
      </c>
      <c r="Y99" s="501" t="e">
        <f ca="1">+IF(AND(ISNUMBER(OFFSET('Sanitation Data'!$D$11,0,10*ROW('Sanitation Data'!D93))),'Data Summary'!CN99="Yes"),OFFSET('Sanitation Data'!$D$11,0,10*ROW('Sanitation Data'!D93)),NA())</f>
        <v>#N/A</v>
      </c>
      <c r="Z99" s="501" t="e">
        <f ca="1">+IF(AND(ISNUMBER(OFFSET('Sanitation Data'!$D$12,0,10*ROW('Sanitation Data'!D93))),'Data Summary'!CO99="Yes"),OFFSET('Sanitation Data'!$D$12,0,10*ROW('Sanitation Data'!D93)),NA())</f>
        <v>#N/A</v>
      </c>
      <c r="AA99" s="501" t="e">
        <f ca="1">+IF(AND(ISNUMBER(OFFSET('Sanitation Data'!$E$4,0,10*ROW('Sanitation Data'!E93))),'Data Summary'!CP99="Yes"),100-OFFSET('Sanitation Data'!$E$4,0,10*ROW('Sanitation Data'!E93)),NA())</f>
        <v>#N/A</v>
      </c>
      <c r="AB99" s="501" t="e">
        <f ca="1">+IF(AND(ISNUMBER(OFFSET('Sanitation Data'!$E$6,0,10*ROW('Sanitation Data'!E93))),'Data Summary'!CQ99="Yes"),OFFSET('Sanitation Data'!$E$6,0,10*ROW('Sanitation Data'!E93)),NA())</f>
        <v>#N/A</v>
      </c>
      <c r="AC99" s="501" t="e">
        <f ca="1">+IF(AND(ISNUMBER(OFFSET('Sanitation Data'!$E$10,0,10*ROW('Sanitation Data'!E93))),'Data Summary'!CR99="Yes"),OFFSET('Sanitation Data'!$E$10,0,10*ROW('Sanitation Data'!E93)),NA())</f>
        <v>#N/A</v>
      </c>
      <c r="AD99" s="501" t="e">
        <f ca="1">+IF(AND(ISNUMBER(OFFSET('Sanitation Data'!$E$11,0,10*ROW('Sanitation Data'!E93))),'Data Summary'!CS99="Yes"),OFFSET('Sanitation Data'!$E$11,0,10*ROW('Sanitation Data'!E93)),NA())</f>
        <v>#N/A</v>
      </c>
      <c r="AE99" s="501" t="e">
        <f ca="1">+IF(AND(ISNUMBER(OFFSET('Sanitation Data'!$E$12,0,10*ROW('Sanitation Data'!E93))),'Data Summary'!CT99="Yes"),OFFSET('Sanitation Data'!$E$12,0,10*ROW('Sanitation Data'!E93)),NA())</f>
        <v>#N/A</v>
      </c>
      <c r="AF99" s="501" t="e">
        <f ca="1">+IF(AND(ISNUMBER(OFFSET('Sanitation Data'!$F$4,0,10*ROW('Sanitation Data'!F93))),'Data Summary'!CU99="Yes"),100-OFFSET('Sanitation Data'!$F$4,0,10*ROW('Sanitation Data'!F93)),NA())</f>
        <v>#N/A</v>
      </c>
      <c r="AG99" s="501" t="e">
        <f ca="1">+IF(AND(ISNUMBER(OFFSET('Sanitation Data'!$F$6,0,10*ROW('Sanitation Data'!F93))),'Data Summary'!CV99="Yes"),OFFSET('Sanitation Data'!$F$6,0,10*ROW('Sanitation Data'!F93)),NA())</f>
        <v>#N/A</v>
      </c>
      <c r="AH99" s="501" t="e">
        <f ca="1">+IF(AND(ISNUMBER(OFFSET('Sanitation Data'!$F$10,0,10*ROW('Sanitation Data'!F93))),'Data Summary'!CW99="Yes"),OFFSET('Sanitation Data'!$F$10,0,10*ROW('Sanitation Data'!F93)),NA())</f>
        <v>#N/A</v>
      </c>
      <c r="AI99" s="501" t="e">
        <f ca="1">+IF(AND(ISNUMBER(OFFSET('Sanitation Data'!$F$11,0,10*ROW('Sanitation Data'!F93))),'Data Summary'!CX99="Yes"),OFFSET('Sanitation Data'!$F$11,0,10*ROW('Sanitation Data'!F93)),NA())</f>
        <v>#N/A</v>
      </c>
      <c r="AJ99" s="501" t="e">
        <f ca="1">+IF(AND(ISNUMBER(OFFSET('Sanitation Data'!$F$12,0,10*ROW('Sanitation Data'!F93))),'Data Summary'!CY99="Yes"),OFFSET('Sanitation Data'!$F$12,0,10*ROW('Sanitation Data'!F93)),NA())</f>
        <v>#N/A</v>
      </c>
      <c r="AK99" s="501" t="e">
        <f ca="1">+IF(AND(ISNUMBER(OFFSET('Sanitation Data'!$G$4,0,10*ROW('Sanitation Data'!G93))),'Data Summary'!CZ99="Yes"),100-OFFSET('Sanitation Data'!$G$4,0,10*ROW('Sanitation Data'!G93)),NA())</f>
        <v>#N/A</v>
      </c>
      <c r="AL99" s="501" t="e">
        <f ca="1">+IF(AND(ISNUMBER(OFFSET('Sanitation Data'!$G$6,0,10*ROW('Sanitation Data'!G93))),'Data Summary'!DA99="Yes"),OFFSET('Sanitation Data'!$G$6,0,10*ROW('Sanitation Data'!G93)),NA())</f>
        <v>#N/A</v>
      </c>
      <c r="AM99" s="501" t="e">
        <f ca="1">+IF(AND(ISNUMBER(OFFSET('Sanitation Data'!$G$10,0,10*ROW('Sanitation Data'!G93))),'Data Summary'!DB99="Yes"),OFFSET('Sanitation Data'!$G$10,0,10*ROW('Sanitation Data'!G93)),NA())</f>
        <v>#N/A</v>
      </c>
      <c r="AN99" s="501" t="e">
        <f ca="1">+IF(AND(ISNUMBER(OFFSET('Sanitation Data'!$G$11,0,10*ROW('Sanitation Data'!G93))),'Data Summary'!DC99="Yes"),OFFSET('Sanitation Data'!$G$11,0,10*ROW('Sanitation Data'!G93)),NA())</f>
        <v>#N/A</v>
      </c>
      <c r="AO99" s="501" t="e">
        <f ca="1">+IF(AND(ISNUMBER(OFFSET('Sanitation Data'!$G$12,0,10*ROW('Sanitation Data'!G93))),'Data Summary'!DD99="Yes"),OFFSET('Sanitation Data'!$G$12,0,10*ROW('Sanitation Data'!G93)),NA())</f>
        <v>#N/A</v>
      </c>
      <c r="AP99" s="501" t="e">
        <f ca="1">+IF(AND(ISNUMBER(OFFSET('Sanitation Data'!$H$4,0,10*ROW('Sanitation Data'!H93))),'Data Summary'!DE99="Yes"),100-OFFSET('Sanitation Data'!$H$4,0,10*ROW('Sanitation Data'!H93)),NA())</f>
        <v>#N/A</v>
      </c>
      <c r="AQ99" s="501" t="e">
        <f ca="1">+IF(AND(ISNUMBER(OFFSET('Sanitation Data'!$H$6,0,10*ROW('Sanitation Data'!H93))),'Data Summary'!DF99="Yes"),OFFSET('Sanitation Data'!$H$6,0,10*ROW('Sanitation Data'!H93)),NA())</f>
        <v>#N/A</v>
      </c>
      <c r="AR99" s="501" t="e">
        <f ca="1">+IF(AND(ISNUMBER(OFFSET('Sanitation Data'!$H$10,0,10*ROW('Sanitation Data'!H93))),'Data Summary'!DG99="Yes"),OFFSET('Sanitation Data'!$H$10,0,10*ROW('Sanitation Data'!H93)),NA())</f>
        <v>#N/A</v>
      </c>
      <c r="AS99" s="501" t="e">
        <f ca="1">+IF(AND(ISNUMBER(OFFSET('Sanitation Data'!$H$11,0,10*ROW('Sanitation Data'!H93))),'Data Summary'!DH99="Yes"),OFFSET('Sanitation Data'!$H$11,0,10*ROW('Sanitation Data'!H93)),NA())</f>
        <v>#N/A</v>
      </c>
      <c r="AT99" s="501" t="e">
        <f ca="1">+IF(AND(ISNUMBER(OFFSET('Sanitation Data'!$H$12,0,10*ROW('Sanitation Data'!H93))),'Data Summary'!DI99="Yes"),OFFSET('Sanitation Data'!$H$12,0,10*ROW('Sanitation Data'!H93)),NA())</f>
        <v>#N/A</v>
      </c>
      <c r="AU99" s="501" t="e">
        <f ca="1">+IF(AND(ISNUMBER(OFFSET('Sanitation Data'!$I$4,0,10*ROW('Sanitation Data'!I93))),'Data Summary'!DJ99="Yes"),100-OFFSET('Sanitation Data'!$I$4,0,10*ROW('Sanitation Data'!I93)),NA())</f>
        <v>#N/A</v>
      </c>
      <c r="AV99" s="501" t="e">
        <f ca="1">+IF(AND(ISNUMBER(OFFSET('Sanitation Data'!$I$6,0,10*ROW('Sanitation Data'!I93))),'Data Summary'!DK99="Yes"),OFFSET('Sanitation Data'!$I$6,0,10*ROW('Sanitation Data'!I93)),NA())</f>
        <v>#N/A</v>
      </c>
      <c r="AW99" s="501" t="e">
        <f ca="1">+IF(AND(ISNUMBER(OFFSET('Sanitation Data'!$I$10,0,10*ROW('Sanitation Data'!I93))),'Data Summary'!DL99="Yes"),OFFSET('Sanitation Data'!$I$10,0,10*ROW('Sanitation Data'!I93)),NA())</f>
        <v>#N/A</v>
      </c>
      <c r="AX99" s="501" t="e">
        <f ca="1">+IF(AND(ISNUMBER(OFFSET('Sanitation Data'!$I$11,0,10*ROW('Sanitation Data'!I93))),'Data Summary'!DM99="Yes"),OFFSET('Sanitation Data'!$I$11,0,10*ROW('Sanitation Data'!I93)),NA())</f>
        <v>#N/A</v>
      </c>
      <c r="AY99" s="501" t="e">
        <f ca="1">+IF(AND(ISNUMBER(OFFSET('Sanitation Data'!$I$12,0,10*ROW('Sanitation Data'!I93))),'Data Summary'!DN99="Yes"),OFFSET('Sanitation Data'!$I$12,0,10*ROW('Sanitation Data'!I93)),NA())</f>
        <v>#N/A</v>
      </c>
      <c r="AZ99" s="502" t="e">
        <f ca="1">+IF(AND(ISNUMBER(OFFSET('Hygiene Data'!$D$5,0,10*ROW('Hygiene Data'!D93))),'Data Summary'!DO99="Yes"),OFFSET('Hygiene Data'!$D$5,0,10*ROW('Hygiene Data'!D93)),NA())</f>
        <v>#N/A</v>
      </c>
      <c r="BA99" s="502" t="e">
        <f ca="1">+IF(AND(ISNUMBER(OFFSET('Hygiene Data'!$D$7,0,10*ROW('Hygiene Data'!D93))),'Data Summary'!DP99="Yes"),OFFSET('Hygiene Data'!$D$7,0,10*ROW('Hygiene Data'!D93)),NA())</f>
        <v>#N/A</v>
      </c>
      <c r="BB99" s="502" t="e">
        <f ca="1">+IF(AND(ISNUMBER(OFFSET('Hygiene Data'!$D$9,0,10*ROW('Hygiene Data'!D93))),'Data Summary'!DQ99="Yes"),OFFSET('Hygiene Data'!$D$9,0,10*ROW('Hygiene Data'!D93)),NA())</f>
        <v>#N/A</v>
      </c>
      <c r="BC99" s="502" t="e">
        <f ca="1">+IF(AND(ISNUMBER(OFFSET('Hygiene Data'!$E$5,0,10*ROW('Hygiene Data'!E93))),'Data Summary'!DR99="Yes"),OFFSET('Hygiene Data'!$E$5,0,10*ROW('Hygiene Data'!E93)),NA())</f>
        <v>#N/A</v>
      </c>
      <c r="BD99" s="502" t="e">
        <f ca="1">+IF(AND(ISNUMBER(OFFSET('Hygiene Data'!$E$7,0,10*ROW('Hygiene Data'!E93))),'Data Summary'!DS99="Yes"),OFFSET('Hygiene Data'!$E$7,0,10*ROW('Hygiene Data'!E93)),NA())</f>
        <v>#N/A</v>
      </c>
      <c r="BE99" s="502" t="e">
        <f ca="1">+IF(AND(ISNUMBER(OFFSET('Hygiene Data'!$E$9,0,10*ROW('Hygiene Data'!E93))),'Data Summary'!DT99="Yes"),OFFSET('Hygiene Data'!$E$9,0,10*ROW('Hygiene Data'!E93)),NA())</f>
        <v>#N/A</v>
      </c>
      <c r="BF99" s="502" t="e">
        <f ca="1">+IF(AND(ISNUMBER(OFFSET('Hygiene Data'!$F$5,0,10*ROW('Hygiene Data'!F93))),'Data Summary'!DU99="Yes"),OFFSET('Hygiene Data'!$F$5,0,10*ROW('Hygiene Data'!F93)),NA())</f>
        <v>#N/A</v>
      </c>
      <c r="BG99" s="502" t="e">
        <f ca="1">+IF(AND(ISNUMBER(OFFSET('Hygiene Data'!$F$7,0,10*ROW('Hygiene Data'!F93))),'Data Summary'!DV99="Yes"),OFFSET('Hygiene Data'!$F$7,0,10*ROW('Hygiene Data'!F93)),NA())</f>
        <v>#N/A</v>
      </c>
      <c r="BH99" s="502" t="e">
        <f ca="1">+IF(AND(ISNUMBER(OFFSET('Hygiene Data'!$F$9,0,10*ROW('Hygiene Data'!F93))),'Data Summary'!DW99="Yes"),OFFSET('Hygiene Data'!$F$9,0,10*ROW('Hygiene Data'!F93)),NA())</f>
        <v>#N/A</v>
      </c>
      <c r="BI99" s="502" t="e">
        <f ca="1">+IF(AND(ISNUMBER(OFFSET('Hygiene Data'!$G$5,0,10*ROW('Hygiene Data'!G93))),'Data Summary'!DX99="Yes"),OFFSET('Hygiene Data'!$G$5,0,10*ROW('Hygiene Data'!G93)),NA())</f>
        <v>#N/A</v>
      </c>
      <c r="BJ99" s="502" t="e">
        <f ca="1">+IF(AND(ISNUMBER(OFFSET('Hygiene Data'!$G$7,0,10*ROW('Hygiene Data'!G93))),'Data Summary'!DY99="Yes"),OFFSET('Hygiene Data'!$G$7,0,10*ROW('Hygiene Data'!G93)),NA())</f>
        <v>#N/A</v>
      </c>
      <c r="BK99" s="502" t="e">
        <f ca="1">+IF(AND(ISNUMBER(OFFSET('Hygiene Data'!$G$9,0,10*ROW('Hygiene Data'!G93))),'Data Summary'!DZ99="Yes"),OFFSET('Hygiene Data'!$G$9,0,10*ROW('Hygiene Data'!G93)),NA())</f>
        <v>#N/A</v>
      </c>
      <c r="BL99" s="502" t="e">
        <f ca="1">+IF(AND(ISNUMBER(OFFSET('Hygiene Data'!$H$5,0,10*ROW('Hygiene Data'!H93))),'Data Summary'!EA99="Yes"),OFFSET('Hygiene Data'!$H$5,0,10*ROW('Hygiene Data'!H93)),NA())</f>
        <v>#N/A</v>
      </c>
      <c r="BM99" s="502" t="e">
        <f ca="1">+IF(AND(ISNUMBER(OFFSET('Hygiene Data'!$H$7,0,10*ROW('Hygiene Data'!H93))),'Data Summary'!EB99="Yes"),OFFSET('Hygiene Data'!$H$7,0,10*ROW('Hygiene Data'!H93)),NA())</f>
        <v>#N/A</v>
      </c>
      <c r="BN99" s="502" t="e">
        <f ca="1">+IF(AND(ISNUMBER(OFFSET('Hygiene Data'!$H$9,0,10*ROW('Hygiene Data'!H93))),'Data Summary'!EC99="Yes"),OFFSET('Hygiene Data'!$H$9,0,10*ROW('Hygiene Data'!H93)),NA())</f>
        <v>#N/A</v>
      </c>
      <c r="BO99" s="502" t="e">
        <f ca="1">+IF(AND(ISNUMBER(OFFSET('Hygiene Data'!$I$5,0,10*ROW('Hygiene Data'!I93))),'Data Summary'!ED99="Yes"),OFFSET('Hygiene Data'!$I$5,0,10*ROW('Hygiene Data'!I93)),NA())</f>
        <v>#N/A</v>
      </c>
      <c r="BP99" s="502" t="e">
        <f ca="1">+IF(AND(ISNUMBER(OFFSET('Hygiene Data'!$I$7,0,10*ROW('Hygiene Data'!I93))),'Data Summary'!EE99="Yes"),OFFSET('Hygiene Data'!$I$7,0,10*ROW('Hygiene Data'!I93)),NA())</f>
        <v>#N/A</v>
      </c>
      <c r="BQ99" s="502" t="e">
        <f ca="1">+IF(AND(ISNUMBER(OFFSET('Hygiene Data'!$I$9,0,10*ROW('Hygiene Data'!I93))),'Data Summary'!EF99="Yes"),OFFSET('Hygiene Data'!$I$9,0,10*ROW('Hygiene Data'!I93)),NA())</f>
        <v>#N/A</v>
      </c>
    </row>
    <row r="100" spans="1:69" x14ac:dyDescent="0.25">
      <c r="A100" s="498" t="e">
        <f ca="1">+RIGHT('Data Summary'!A100,LEN('Data Summary'!A100)-9)</f>
        <v>#VALUE!</v>
      </c>
      <c r="B100" s="472" t="str">
        <f ca="1">+IF(ISTEXT('Data Summary'!B100),'Data Summary'!B100,"")</f>
        <v/>
      </c>
      <c r="C100" s="499" t="e">
        <f ca="1">+VALUE('Data Summary'!C100)</f>
        <v>#VALUE!</v>
      </c>
      <c r="D100" s="500" t="e">
        <f ca="1">+IF(AND(ISNUMBER(OFFSET('Water Data'!$D$4,0,10*ROW('Water Data'!D94))),'Data Summary'!BS100="Yes"),100-OFFSET('Water Data'!$D$4,0,10*ROW('Water Data'!D94)),NA())</f>
        <v>#N/A</v>
      </c>
      <c r="E100" s="500" t="e">
        <f ca="1">+IF(AND(ISNUMBER(OFFSET('Water Data'!$D$6,0,10*ROW('Water Data'!D94))),'Data Summary'!BT100="Yes"),OFFSET('Water Data'!$D$6,0,10*ROW('Water Data'!D94)),NA())</f>
        <v>#N/A</v>
      </c>
      <c r="F100" s="500" t="e">
        <f ca="1">+IF(AND(ISNUMBER(OFFSET('Water Data'!$D$9,0,10*ROW('Water Data'!D94))),'Data Summary'!BU100="Yes"),OFFSET('Water Data'!$D$9,0,10*ROW('Water Data'!D94)),NA())</f>
        <v>#N/A</v>
      </c>
      <c r="G100" s="500" t="e">
        <f ca="1">+IF(AND(ISNUMBER(OFFSET('Water Data'!$E$4,0,10*ROW('Water Data'!E94))),'Data Summary'!BV100="Yes"),100-OFFSET('Water Data'!$E$4,0,10*ROW('Water Data'!E94)),NA())</f>
        <v>#N/A</v>
      </c>
      <c r="H100" s="500" t="e">
        <f ca="1">+IF(AND(ISNUMBER(OFFSET('Water Data'!$E$6,0,10*ROW('Water Data'!E94))),'Data Summary'!BW100="Yes"),OFFSET('Water Data'!$E$6,0,10*ROW('Water Data'!E94)),NA())</f>
        <v>#N/A</v>
      </c>
      <c r="I100" s="500" t="e">
        <f ca="1">+IF(AND(ISNUMBER(OFFSET('Water Data'!$E$9,0,10*ROW('Water Data'!E94))),'Data Summary'!BX100="Yes"),OFFSET('Water Data'!$E$9,0,10*ROW('Water Data'!E94)),NA())</f>
        <v>#N/A</v>
      </c>
      <c r="J100" s="500" t="e">
        <f ca="1">+IF(AND(ISNUMBER(OFFSET('Water Data'!$F$4,0,10*ROW('Water Data'!F94))),'Data Summary'!BY100="Yes"),100-OFFSET('Water Data'!$F$4,0,10*ROW('Water Data'!F94)),NA())</f>
        <v>#N/A</v>
      </c>
      <c r="K100" s="500" t="e">
        <f ca="1">+IF(AND(ISNUMBER(OFFSET('Water Data'!$F$6,0,10*ROW('Water Data'!F94))),'Data Summary'!BZ100="Yes"),OFFSET('Water Data'!$F$6,0,10*ROW('Water Data'!F94)),NA())</f>
        <v>#N/A</v>
      </c>
      <c r="L100" s="500" t="e">
        <f ca="1">+IF(AND(ISNUMBER(OFFSET('Water Data'!$F$9,0,10*ROW('Water Data'!F94))),'Data Summary'!CA100="Yes"),OFFSET('Water Data'!$F$9,0,10*ROW('Water Data'!F94)),NA())</f>
        <v>#N/A</v>
      </c>
      <c r="M100" s="500" t="e">
        <f ca="1">+IF(AND(ISNUMBER(OFFSET('Water Data'!$G$4,0,10*ROW('Water Data'!G94))),'Data Summary'!CB100="Yes"),100-OFFSET('Water Data'!$G$4,0,10*ROW('Water Data'!G94)),NA())</f>
        <v>#N/A</v>
      </c>
      <c r="N100" s="500" t="e">
        <f ca="1">+IF(AND(ISNUMBER(OFFSET('Water Data'!$G$6,0,10*ROW('Water Data'!G94))),'Data Summary'!CC100="Yes"),OFFSET('Water Data'!$G$6,0,10*ROW('Water Data'!G94)),NA())</f>
        <v>#N/A</v>
      </c>
      <c r="O100" s="500" t="e">
        <f ca="1">+IF(AND(ISNUMBER(OFFSET('Water Data'!$G$9,0,10*ROW('Water Data'!G94))),'Data Summary'!CD100="Yes"),OFFSET('Water Data'!$G$9,0,10*ROW('Water Data'!G94)),NA())</f>
        <v>#N/A</v>
      </c>
      <c r="P100" s="500" t="e">
        <f ca="1">+IF(AND(ISNUMBER(OFFSET('Water Data'!$H$4,0,10*ROW('Water Data'!H94))),'Data Summary'!CE100="Yes"),100-OFFSET('Water Data'!$H$4,0,10*ROW('Water Data'!H94)),NA())</f>
        <v>#N/A</v>
      </c>
      <c r="Q100" s="500" t="e">
        <f ca="1">+IF(AND(ISNUMBER(OFFSET('Water Data'!$H$6,0,10*ROW('Water Data'!H94))),'Data Summary'!CF100="Yes"),OFFSET('Water Data'!$H$6,0,10*ROW('Water Data'!H94)),NA())</f>
        <v>#N/A</v>
      </c>
      <c r="R100" s="500" t="e">
        <f ca="1">+IF(AND(ISNUMBER(OFFSET('Water Data'!$H$9,0,10*ROW('Water Data'!H94))),'Data Summary'!CG100="Yes"),OFFSET('Water Data'!$H$9,0,10*ROW('Water Data'!H94)),NA())</f>
        <v>#N/A</v>
      </c>
      <c r="S100" s="500" t="e">
        <f ca="1">+IF(AND(ISNUMBER(OFFSET('Water Data'!$I$4,0,10*ROW('Water Data'!I94))),'Data Summary'!CH100="Yes"),100-OFFSET('Water Data'!$I$4,0,10*ROW('Water Data'!I94)),NA())</f>
        <v>#N/A</v>
      </c>
      <c r="T100" s="500" t="e">
        <f ca="1">+IF(AND(ISNUMBER(OFFSET('Water Data'!$I$6,0,10*ROW('Water Data'!I94))),'Data Summary'!CI100="Yes"),OFFSET('Water Data'!$I$6,0,10*ROW('Water Data'!I94)),NA())</f>
        <v>#N/A</v>
      </c>
      <c r="U100" s="500" t="e">
        <f ca="1">+IF(AND(ISNUMBER(OFFSET('Water Data'!$I$9,0,10*ROW('Water Data'!I94))),'Data Summary'!CJ100="Yes"),OFFSET('Water Data'!$I$9,0,10*ROW('Water Data'!I94)),NA())</f>
        <v>#N/A</v>
      </c>
      <c r="V100" s="501" t="e">
        <f ca="1">+IF(AND(ISNUMBER(OFFSET('Sanitation Data'!$D$4,0,10*ROW('Sanitation Data'!D94))),'Data Summary'!CK100="Yes"),100-OFFSET('Sanitation Data'!$D$4,0,10*ROW('Sanitation Data'!D94)),NA())</f>
        <v>#N/A</v>
      </c>
      <c r="W100" s="501" t="e">
        <f ca="1">+IF(AND(ISNUMBER(OFFSET('Sanitation Data'!$D$6,0,10*ROW('Sanitation Data'!D94))),'Data Summary'!CL100="Yes"),OFFSET('Sanitation Data'!$D$6,0,10*ROW('Sanitation Data'!D94)),NA())</f>
        <v>#N/A</v>
      </c>
      <c r="X100" s="501" t="e">
        <f ca="1">+IF(AND(ISNUMBER(OFFSET('Sanitation Data'!$D$10,0,10*ROW('Sanitation Data'!D94))),'Data Summary'!CM100="Yes"),OFFSET('Sanitation Data'!$D$10,0,10*ROW('Sanitation Data'!D94)),NA())</f>
        <v>#N/A</v>
      </c>
      <c r="Y100" s="501" t="e">
        <f ca="1">+IF(AND(ISNUMBER(OFFSET('Sanitation Data'!$D$11,0,10*ROW('Sanitation Data'!D94))),'Data Summary'!CN100="Yes"),OFFSET('Sanitation Data'!$D$11,0,10*ROW('Sanitation Data'!D94)),NA())</f>
        <v>#N/A</v>
      </c>
      <c r="Z100" s="501" t="e">
        <f ca="1">+IF(AND(ISNUMBER(OFFSET('Sanitation Data'!$D$12,0,10*ROW('Sanitation Data'!D94))),'Data Summary'!CO100="Yes"),OFFSET('Sanitation Data'!$D$12,0,10*ROW('Sanitation Data'!D94)),NA())</f>
        <v>#N/A</v>
      </c>
      <c r="AA100" s="501" t="e">
        <f ca="1">+IF(AND(ISNUMBER(OFFSET('Sanitation Data'!$E$4,0,10*ROW('Sanitation Data'!E94))),'Data Summary'!CP100="Yes"),100-OFFSET('Sanitation Data'!$E$4,0,10*ROW('Sanitation Data'!E94)),NA())</f>
        <v>#N/A</v>
      </c>
      <c r="AB100" s="501" t="e">
        <f ca="1">+IF(AND(ISNUMBER(OFFSET('Sanitation Data'!$E$6,0,10*ROW('Sanitation Data'!E94))),'Data Summary'!CQ100="Yes"),OFFSET('Sanitation Data'!$E$6,0,10*ROW('Sanitation Data'!E94)),NA())</f>
        <v>#N/A</v>
      </c>
      <c r="AC100" s="501" t="e">
        <f ca="1">+IF(AND(ISNUMBER(OFFSET('Sanitation Data'!$E$10,0,10*ROW('Sanitation Data'!E94))),'Data Summary'!CR100="Yes"),OFFSET('Sanitation Data'!$E$10,0,10*ROW('Sanitation Data'!E94)),NA())</f>
        <v>#N/A</v>
      </c>
      <c r="AD100" s="501" t="e">
        <f ca="1">+IF(AND(ISNUMBER(OFFSET('Sanitation Data'!$E$11,0,10*ROW('Sanitation Data'!E94))),'Data Summary'!CS100="Yes"),OFFSET('Sanitation Data'!$E$11,0,10*ROW('Sanitation Data'!E94)),NA())</f>
        <v>#N/A</v>
      </c>
      <c r="AE100" s="501" t="e">
        <f ca="1">+IF(AND(ISNUMBER(OFFSET('Sanitation Data'!$E$12,0,10*ROW('Sanitation Data'!E94))),'Data Summary'!CT100="Yes"),OFFSET('Sanitation Data'!$E$12,0,10*ROW('Sanitation Data'!E94)),NA())</f>
        <v>#N/A</v>
      </c>
      <c r="AF100" s="501" t="e">
        <f ca="1">+IF(AND(ISNUMBER(OFFSET('Sanitation Data'!$F$4,0,10*ROW('Sanitation Data'!F94))),'Data Summary'!CU100="Yes"),100-OFFSET('Sanitation Data'!$F$4,0,10*ROW('Sanitation Data'!F94)),NA())</f>
        <v>#N/A</v>
      </c>
      <c r="AG100" s="501" t="e">
        <f ca="1">+IF(AND(ISNUMBER(OFFSET('Sanitation Data'!$F$6,0,10*ROW('Sanitation Data'!F94))),'Data Summary'!CV100="Yes"),OFFSET('Sanitation Data'!$F$6,0,10*ROW('Sanitation Data'!F94)),NA())</f>
        <v>#N/A</v>
      </c>
      <c r="AH100" s="501" t="e">
        <f ca="1">+IF(AND(ISNUMBER(OFFSET('Sanitation Data'!$F$10,0,10*ROW('Sanitation Data'!F94))),'Data Summary'!CW100="Yes"),OFFSET('Sanitation Data'!$F$10,0,10*ROW('Sanitation Data'!F94)),NA())</f>
        <v>#N/A</v>
      </c>
      <c r="AI100" s="501" t="e">
        <f ca="1">+IF(AND(ISNUMBER(OFFSET('Sanitation Data'!$F$11,0,10*ROW('Sanitation Data'!F94))),'Data Summary'!CX100="Yes"),OFFSET('Sanitation Data'!$F$11,0,10*ROW('Sanitation Data'!F94)),NA())</f>
        <v>#N/A</v>
      </c>
      <c r="AJ100" s="501" t="e">
        <f ca="1">+IF(AND(ISNUMBER(OFFSET('Sanitation Data'!$F$12,0,10*ROW('Sanitation Data'!F94))),'Data Summary'!CY100="Yes"),OFFSET('Sanitation Data'!$F$12,0,10*ROW('Sanitation Data'!F94)),NA())</f>
        <v>#N/A</v>
      </c>
      <c r="AK100" s="501" t="e">
        <f ca="1">+IF(AND(ISNUMBER(OFFSET('Sanitation Data'!$G$4,0,10*ROW('Sanitation Data'!G94))),'Data Summary'!CZ100="Yes"),100-OFFSET('Sanitation Data'!$G$4,0,10*ROW('Sanitation Data'!G94)),NA())</f>
        <v>#N/A</v>
      </c>
      <c r="AL100" s="501" t="e">
        <f ca="1">+IF(AND(ISNUMBER(OFFSET('Sanitation Data'!$G$6,0,10*ROW('Sanitation Data'!G94))),'Data Summary'!DA100="Yes"),OFFSET('Sanitation Data'!$G$6,0,10*ROW('Sanitation Data'!G94)),NA())</f>
        <v>#N/A</v>
      </c>
      <c r="AM100" s="501" t="e">
        <f ca="1">+IF(AND(ISNUMBER(OFFSET('Sanitation Data'!$G$10,0,10*ROW('Sanitation Data'!G94))),'Data Summary'!DB100="Yes"),OFFSET('Sanitation Data'!$G$10,0,10*ROW('Sanitation Data'!G94)),NA())</f>
        <v>#N/A</v>
      </c>
      <c r="AN100" s="501" t="e">
        <f ca="1">+IF(AND(ISNUMBER(OFFSET('Sanitation Data'!$G$11,0,10*ROW('Sanitation Data'!G94))),'Data Summary'!DC100="Yes"),OFFSET('Sanitation Data'!$G$11,0,10*ROW('Sanitation Data'!G94)),NA())</f>
        <v>#N/A</v>
      </c>
      <c r="AO100" s="501" t="e">
        <f ca="1">+IF(AND(ISNUMBER(OFFSET('Sanitation Data'!$G$12,0,10*ROW('Sanitation Data'!G94))),'Data Summary'!DD100="Yes"),OFFSET('Sanitation Data'!$G$12,0,10*ROW('Sanitation Data'!G94)),NA())</f>
        <v>#N/A</v>
      </c>
      <c r="AP100" s="501" t="e">
        <f ca="1">+IF(AND(ISNUMBER(OFFSET('Sanitation Data'!$H$4,0,10*ROW('Sanitation Data'!H94))),'Data Summary'!DE100="Yes"),100-OFFSET('Sanitation Data'!$H$4,0,10*ROW('Sanitation Data'!H94)),NA())</f>
        <v>#N/A</v>
      </c>
      <c r="AQ100" s="501" t="e">
        <f ca="1">+IF(AND(ISNUMBER(OFFSET('Sanitation Data'!$H$6,0,10*ROW('Sanitation Data'!H94))),'Data Summary'!DF100="Yes"),OFFSET('Sanitation Data'!$H$6,0,10*ROW('Sanitation Data'!H94)),NA())</f>
        <v>#N/A</v>
      </c>
      <c r="AR100" s="501" t="e">
        <f ca="1">+IF(AND(ISNUMBER(OFFSET('Sanitation Data'!$H$10,0,10*ROW('Sanitation Data'!H94))),'Data Summary'!DG100="Yes"),OFFSET('Sanitation Data'!$H$10,0,10*ROW('Sanitation Data'!H94)),NA())</f>
        <v>#N/A</v>
      </c>
      <c r="AS100" s="501" t="e">
        <f ca="1">+IF(AND(ISNUMBER(OFFSET('Sanitation Data'!$H$11,0,10*ROW('Sanitation Data'!H94))),'Data Summary'!DH100="Yes"),OFFSET('Sanitation Data'!$H$11,0,10*ROW('Sanitation Data'!H94)),NA())</f>
        <v>#N/A</v>
      </c>
      <c r="AT100" s="501" t="e">
        <f ca="1">+IF(AND(ISNUMBER(OFFSET('Sanitation Data'!$H$12,0,10*ROW('Sanitation Data'!H94))),'Data Summary'!DI100="Yes"),OFFSET('Sanitation Data'!$H$12,0,10*ROW('Sanitation Data'!H94)),NA())</f>
        <v>#N/A</v>
      </c>
      <c r="AU100" s="501" t="e">
        <f ca="1">+IF(AND(ISNUMBER(OFFSET('Sanitation Data'!$I$4,0,10*ROW('Sanitation Data'!I94))),'Data Summary'!DJ100="Yes"),100-OFFSET('Sanitation Data'!$I$4,0,10*ROW('Sanitation Data'!I94)),NA())</f>
        <v>#N/A</v>
      </c>
      <c r="AV100" s="501" t="e">
        <f ca="1">+IF(AND(ISNUMBER(OFFSET('Sanitation Data'!$I$6,0,10*ROW('Sanitation Data'!I94))),'Data Summary'!DK100="Yes"),OFFSET('Sanitation Data'!$I$6,0,10*ROW('Sanitation Data'!I94)),NA())</f>
        <v>#N/A</v>
      </c>
      <c r="AW100" s="501" t="e">
        <f ca="1">+IF(AND(ISNUMBER(OFFSET('Sanitation Data'!$I$10,0,10*ROW('Sanitation Data'!I94))),'Data Summary'!DL100="Yes"),OFFSET('Sanitation Data'!$I$10,0,10*ROW('Sanitation Data'!I94)),NA())</f>
        <v>#N/A</v>
      </c>
      <c r="AX100" s="501" t="e">
        <f ca="1">+IF(AND(ISNUMBER(OFFSET('Sanitation Data'!$I$11,0,10*ROW('Sanitation Data'!I94))),'Data Summary'!DM100="Yes"),OFFSET('Sanitation Data'!$I$11,0,10*ROW('Sanitation Data'!I94)),NA())</f>
        <v>#N/A</v>
      </c>
      <c r="AY100" s="501" t="e">
        <f ca="1">+IF(AND(ISNUMBER(OFFSET('Sanitation Data'!$I$12,0,10*ROW('Sanitation Data'!I94))),'Data Summary'!DN100="Yes"),OFFSET('Sanitation Data'!$I$12,0,10*ROW('Sanitation Data'!I94)),NA())</f>
        <v>#N/A</v>
      </c>
      <c r="AZ100" s="502" t="e">
        <f ca="1">+IF(AND(ISNUMBER(OFFSET('Hygiene Data'!$D$5,0,10*ROW('Hygiene Data'!D94))),'Data Summary'!DO100="Yes"),OFFSET('Hygiene Data'!$D$5,0,10*ROW('Hygiene Data'!D94)),NA())</f>
        <v>#N/A</v>
      </c>
      <c r="BA100" s="502" t="e">
        <f ca="1">+IF(AND(ISNUMBER(OFFSET('Hygiene Data'!$D$7,0,10*ROW('Hygiene Data'!D94))),'Data Summary'!DP100="Yes"),OFFSET('Hygiene Data'!$D$7,0,10*ROW('Hygiene Data'!D94)),NA())</f>
        <v>#N/A</v>
      </c>
      <c r="BB100" s="502" t="e">
        <f ca="1">+IF(AND(ISNUMBER(OFFSET('Hygiene Data'!$D$9,0,10*ROW('Hygiene Data'!D94))),'Data Summary'!DQ100="Yes"),OFFSET('Hygiene Data'!$D$9,0,10*ROW('Hygiene Data'!D94)),NA())</f>
        <v>#N/A</v>
      </c>
      <c r="BC100" s="502" t="e">
        <f ca="1">+IF(AND(ISNUMBER(OFFSET('Hygiene Data'!$E$5,0,10*ROW('Hygiene Data'!E94))),'Data Summary'!DR100="Yes"),OFFSET('Hygiene Data'!$E$5,0,10*ROW('Hygiene Data'!E94)),NA())</f>
        <v>#N/A</v>
      </c>
      <c r="BD100" s="502" t="e">
        <f ca="1">+IF(AND(ISNUMBER(OFFSET('Hygiene Data'!$E$7,0,10*ROW('Hygiene Data'!E94))),'Data Summary'!DS100="Yes"),OFFSET('Hygiene Data'!$E$7,0,10*ROW('Hygiene Data'!E94)),NA())</f>
        <v>#N/A</v>
      </c>
      <c r="BE100" s="502" t="e">
        <f ca="1">+IF(AND(ISNUMBER(OFFSET('Hygiene Data'!$E$9,0,10*ROW('Hygiene Data'!E94))),'Data Summary'!DT100="Yes"),OFFSET('Hygiene Data'!$E$9,0,10*ROW('Hygiene Data'!E94)),NA())</f>
        <v>#N/A</v>
      </c>
      <c r="BF100" s="502" t="e">
        <f ca="1">+IF(AND(ISNUMBER(OFFSET('Hygiene Data'!$F$5,0,10*ROW('Hygiene Data'!F94))),'Data Summary'!DU100="Yes"),OFFSET('Hygiene Data'!$F$5,0,10*ROW('Hygiene Data'!F94)),NA())</f>
        <v>#N/A</v>
      </c>
      <c r="BG100" s="502" t="e">
        <f ca="1">+IF(AND(ISNUMBER(OFFSET('Hygiene Data'!$F$7,0,10*ROW('Hygiene Data'!F94))),'Data Summary'!DV100="Yes"),OFFSET('Hygiene Data'!$F$7,0,10*ROW('Hygiene Data'!F94)),NA())</f>
        <v>#N/A</v>
      </c>
      <c r="BH100" s="502" t="e">
        <f ca="1">+IF(AND(ISNUMBER(OFFSET('Hygiene Data'!$F$9,0,10*ROW('Hygiene Data'!F94))),'Data Summary'!DW100="Yes"),OFFSET('Hygiene Data'!$F$9,0,10*ROW('Hygiene Data'!F94)),NA())</f>
        <v>#N/A</v>
      </c>
      <c r="BI100" s="502" t="e">
        <f ca="1">+IF(AND(ISNUMBER(OFFSET('Hygiene Data'!$G$5,0,10*ROW('Hygiene Data'!G94))),'Data Summary'!DX100="Yes"),OFFSET('Hygiene Data'!$G$5,0,10*ROW('Hygiene Data'!G94)),NA())</f>
        <v>#N/A</v>
      </c>
      <c r="BJ100" s="502" t="e">
        <f ca="1">+IF(AND(ISNUMBER(OFFSET('Hygiene Data'!$G$7,0,10*ROW('Hygiene Data'!G94))),'Data Summary'!DY100="Yes"),OFFSET('Hygiene Data'!$G$7,0,10*ROW('Hygiene Data'!G94)),NA())</f>
        <v>#N/A</v>
      </c>
      <c r="BK100" s="502" t="e">
        <f ca="1">+IF(AND(ISNUMBER(OFFSET('Hygiene Data'!$G$9,0,10*ROW('Hygiene Data'!G94))),'Data Summary'!DZ100="Yes"),OFFSET('Hygiene Data'!$G$9,0,10*ROW('Hygiene Data'!G94)),NA())</f>
        <v>#N/A</v>
      </c>
      <c r="BL100" s="502" t="e">
        <f ca="1">+IF(AND(ISNUMBER(OFFSET('Hygiene Data'!$H$5,0,10*ROW('Hygiene Data'!H94))),'Data Summary'!EA100="Yes"),OFFSET('Hygiene Data'!$H$5,0,10*ROW('Hygiene Data'!H94)),NA())</f>
        <v>#N/A</v>
      </c>
      <c r="BM100" s="502" t="e">
        <f ca="1">+IF(AND(ISNUMBER(OFFSET('Hygiene Data'!$H$7,0,10*ROW('Hygiene Data'!H94))),'Data Summary'!EB100="Yes"),OFFSET('Hygiene Data'!$H$7,0,10*ROW('Hygiene Data'!H94)),NA())</f>
        <v>#N/A</v>
      </c>
      <c r="BN100" s="502" t="e">
        <f ca="1">+IF(AND(ISNUMBER(OFFSET('Hygiene Data'!$H$9,0,10*ROW('Hygiene Data'!H94))),'Data Summary'!EC100="Yes"),OFFSET('Hygiene Data'!$H$9,0,10*ROW('Hygiene Data'!H94)),NA())</f>
        <v>#N/A</v>
      </c>
      <c r="BO100" s="502" t="e">
        <f ca="1">+IF(AND(ISNUMBER(OFFSET('Hygiene Data'!$I$5,0,10*ROW('Hygiene Data'!I94))),'Data Summary'!ED100="Yes"),OFFSET('Hygiene Data'!$I$5,0,10*ROW('Hygiene Data'!I94)),NA())</f>
        <v>#N/A</v>
      </c>
      <c r="BP100" s="502" t="e">
        <f ca="1">+IF(AND(ISNUMBER(OFFSET('Hygiene Data'!$I$7,0,10*ROW('Hygiene Data'!I94))),'Data Summary'!EE100="Yes"),OFFSET('Hygiene Data'!$I$7,0,10*ROW('Hygiene Data'!I94)),NA())</f>
        <v>#N/A</v>
      </c>
      <c r="BQ100" s="502" t="e">
        <f ca="1">+IF(AND(ISNUMBER(OFFSET('Hygiene Data'!$I$9,0,10*ROW('Hygiene Data'!I94))),'Data Summary'!EF100="Yes"),OFFSET('Hygiene Data'!$I$9,0,10*ROW('Hygiene Data'!I94)),NA())</f>
        <v>#N/A</v>
      </c>
    </row>
    <row r="101" spans="1:69" x14ac:dyDescent="0.25">
      <c r="A101" s="498" t="e">
        <f ca="1">+RIGHT('Data Summary'!A101,LEN('Data Summary'!A101)-9)</f>
        <v>#VALUE!</v>
      </c>
      <c r="B101" s="472" t="str">
        <f ca="1">+IF(ISTEXT('Data Summary'!B101),'Data Summary'!B101,"")</f>
        <v/>
      </c>
      <c r="C101" s="499" t="e">
        <f ca="1">+VALUE('Data Summary'!C101)</f>
        <v>#VALUE!</v>
      </c>
      <c r="D101" s="500" t="e">
        <f ca="1">+IF(AND(ISNUMBER(OFFSET('Water Data'!$D$4,0,10*ROW('Water Data'!D95))),'Data Summary'!BS101="Yes"),100-OFFSET('Water Data'!$D$4,0,10*ROW('Water Data'!D95)),NA())</f>
        <v>#N/A</v>
      </c>
      <c r="E101" s="500" t="e">
        <f ca="1">+IF(AND(ISNUMBER(OFFSET('Water Data'!$D$6,0,10*ROW('Water Data'!D95))),'Data Summary'!BT101="Yes"),OFFSET('Water Data'!$D$6,0,10*ROW('Water Data'!D95)),NA())</f>
        <v>#N/A</v>
      </c>
      <c r="F101" s="500" t="e">
        <f ca="1">+IF(AND(ISNUMBER(OFFSET('Water Data'!$D$9,0,10*ROW('Water Data'!D95))),'Data Summary'!BU101="Yes"),OFFSET('Water Data'!$D$9,0,10*ROW('Water Data'!D95)),NA())</f>
        <v>#N/A</v>
      </c>
      <c r="G101" s="500" t="e">
        <f ca="1">+IF(AND(ISNUMBER(OFFSET('Water Data'!$E$4,0,10*ROW('Water Data'!E95))),'Data Summary'!BV101="Yes"),100-OFFSET('Water Data'!$E$4,0,10*ROW('Water Data'!E95)),NA())</f>
        <v>#N/A</v>
      </c>
      <c r="H101" s="500" t="e">
        <f ca="1">+IF(AND(ISNUMBER(OFFSET('Water Data'!$E$6,0,10*ROW('Water Data'!E95))),'Data Summary'!BW101="Yes"),OFFSET('Water Data'!$E$6,0,10*ROW('Water Data'!E95)),NA())</f>
        <v>#N/A</v>
      </c>
      <c r="I101" s="500" t="e">
        <f ca="1">+IF(AND(ISNUMBER(OFFSET('Water Data'!$E$9,0,10*ROW('Water Data'!E95))),'Data Summary'!BX101="Yes"),OFFSET('Water Data'!$E$9,0,10*ROW('Water Data'!E95)),NA())</f>
        <v>#N/A</v>
      </c>
      <c r="J101" s="500" t="e">
        <f ca="1">+IF(AND(ISNUMBER(OFFSET('Water Data'!$F$4,0,10*ROW('Water Data'!F95))),'Data Summary'!BY101="Yes"),100-OFFSET('Water Data'!$F$4,0,10*ROW('Water Data'!F95)),NA())</f>
        <v>#N/A</v>
      </c>
      <c r="K101" s="500" t="e">
        <f ca="1">+IF(AND(ISNUMBER(OFFSET('Water Data'!$F$6,0,10*ROW('Water Data'!F95))),'Data Summary'!BZ101="Yes"),OFFSET('Water Data'!$F$6,0,10*ROW('Water Data'!F95)),NA())</f>
        <v>#N/A</v>
      </c>
      <c r="L101" s="500" t="e">
        <f ca="1">+IF(AND(ISNUMBER(OFFSET('Water Data'!$F$9,0,10*ROW('Water Data'!F95))),'Data Summary'!CA101="Yes"),OFFSET('Water Data'!$F$9,0,10*ROW('Water Data'!F95)),NA())</f>
        <v>#N/A</v>
      </c>
      <c r="M101" s="500" t="e">
        <f ca="1">+IF(AND(ISNUMBER(OFFSET('Water Data'!$G$4,0,10*ROW('Water Data'!G95))),'Data Summary'!CB101="Yes"),100-OFFSET('Water Data'!$G$4,0,10*ROW('Water Data'!G95)),NA())</f>
        <v>#N/A</v>
      </c>
      <c r="N101" s="500" t="e">
        <f ca="1">+IF(AND(ISNUMBER(OFFSET('Water Data'!$G$6,0,10*ROW('Water Data'!G95))),'Data Summary'!CC101="Yes"),OFFSET('Water Data'!$G$6,0,10*ROW('Water Data'!G95)),NA())</f>
        <v>#N/A</v>
      </c>
      <c r="O101" s="500" t="e">
        <f ca="1">+IF(AND(ISNUMBER(OFFSET('Water Data'!$G$9,0,10*ROW('Water Data'!G95))),'Data Summary'!CD101="Yes"),OFFSET('Water Data'!$G$9,0,10*ROW('Water Data'!G95)),NA())</f>
        <v>#N/A</v>
      </c>
      <c r="P101" s="500" t="e">
        <f ca="1">+IF(AND(ISNUMBER(OFFSET('Water Data'!$H$4,0,10*ROW('Water Data'!H95))),'Data Summary'!CE101="Yes"),100-OFFSET('Water Data'!$H$4,0,10*ROW('Water Data'!H95)),NA())</f>
        <v>#N/A</v>
      </c>
      <c r="Q101" s="500" t="e">
        <f ca="1">+IF(AND(ISNUMBER(OFFSET('Water Data'!$H$6,0,10*ROW('Water Data'!H95))),'Data Summary'!CF101="Yes"),OFFSET('Water Data'!$H$6,0,10*ROW('Water Data'!H95)),NA())</f>
        <v>#N/A</v>
      </c>
      <c r="R101" s="500" t="e">
        <f ca="1">+IF(AND(ISNUMBER(OFFSET('Water Data'!$H$9,0,10*ROW('Water Data'!H95))),'Data Summary'!CG101="Yes"),OFFSET('Water Data'!$H$9,0,10*ROW('Water Data'!H95)),NA())</f>
        <v>#N/A</v>
      </c>
      <c r="S101" s="500" t="e">
        <f ca="1">+IF(AND(ISNUMBER(OFFSET('Water Data'!$I$4,0,10*ROW('Water Data'!I95))),'Data Summary'!CH101="Yes"),100-OFFSET('Water Data'!$I$4,0,10*ROW('Water Data'!I95)),NA())</f>
        <v>#N/A</v>
      </c>
      <c r="T101" s="500" t="e">
        <f ca="1">+IF(AND(ISNUMBER(OFFSET('Water Data'!$I$6,0,10*ROW('Water Data'!I95))),'Data Summary'!CI101="Yes"),OFFSET('Water Data'!$I$6,0,10*ROW('Water Data'!I95)),NA())</f>
        <v>#N/A</v>
      </c>
      <c r="U101" s="500" t="e">
        <f ca="1">+IF(AND(ISNUMBER(OFFSET('Water Data'!$I$9,0,10*ROW('Water Data'!I95))),'Data Summary'!CJ101="Yes"),OFFSET('Water Data'!$I$9,0,10*ROW('Water Data'!I95)),NA())</f>
        <v>#N/A</v>
      </c>
      <c r="V101" s="501" t="e">
        <f ca="1">+IF(AND(ISNUMBER(OFFSET('Sanitation Data'!$D$4,0,10*ROW('Sanitation Data'!D95))),'Data Summary'!CK101="Yes"),100-OFFSET('Sanitation Data'!$D$4,0,10*ROW('Sanitation Data'!D95)),NA())</f>
        <v>#N/A</v>
      </c>
      <c r="W101" s="501" t="e">
        <f ca="1">+IF(AND(ISNUMBER(OFFSET('Sanitation Data'!$D$6,0,10*ROW('Sanitation Data'!D95))),'Data Summary'!CL101="Yes"),OFFSET('Sanitation Data'!$D$6,0,10*ROW('Sanitation Data'!D95)),NA())</f>
        <v>#N/A</v>
      </c>
      <c r="X101" s="501" t="e">
        <f ca="1">+IF(AND(ISNUMBER(OFFSET('Sanitation Data'!$D$10,0,10*ROW('Sanitation Data'!D95))),'Data Summary'!CM101="Yes"),OFFSET('Sanitation Data'!$D$10,0,10*ROW('Sanitation Data'!D95)),NA())</f>
        <v>#N/A</v>
      </c>
      <c r="Y101" s="501" t="e">
        <f ca="1">+IF(AND(ISNUMBER(OFFSET('Sanitation Data'!$D$11,0,10*ROW('Sanitation Data'!D95))),'Data Summary'!CN101="Yes"),OFFSET('Sanitation Data'!$D$11,0,10*ROW('Sanitation Data'!D95)),NA())</f>
        <v>#N/A</v>
      </c>
      <c r="Z101" s="501" t="e">
        <f ca="1">+IF(AND(ISNUMBER(OFFSET('Sanitation Data'!$D$12,0,10*ROW('Sanitation Data'!D95))),'Data Summary'!CO101="Yes"),OFFSET('Sanitation Data'!$D$12,0,10*ROW('Sanitation Data'!D95)),NA())</f>
        <v>#N/A</v>
      </c>
      <c r="AA101" s="501" t="e">
        <f ca="1">+IF(AND(ISNUMBER(OFFSET('Sanitation Data'!$E$4,0,10*ROW('Sanitation Data'!E95))),'Data Summary'!CP101="Yes"),100-OFFSET('Sanitation Data'!$E$4,0,10*ROW('Sanitation Data'!E95)),NA())</f>
        <v>#N/A</v>
      </c>
      <c r="AB101" s="501" t="e">
        <f ca="1">+IF(AND(ISNUMBER(OFFSET('Sanitation Data'!$E$6,0,10*ROW('Sanitation Data'!E95))),'Data Summary'!CQ101="Yes"),OFFSET('Sanitation Data'!$E$6,0,10*ROW('Sanitation Data'!E95)),NA())</f>
        <v>#N/A</v>
      </c>
      <c r="AC101" s="501" t="e">
        <f ca="1">+IF(AND(ISNUMBER(OFFSET('Sanitation Data'!$E$10,0,10*ROW('Sanitation Data'!E95))),'Data Summary'!CR101="Yes"),OFFSET('Sanitation Data'!$E$10,0,10*ROW('Sanitation Data'!E95)),NA())</f>
        <v>#N/A</v>
      </c>
      <c r="AD101" s="501" t="e">
        <f ca="1">+IF(AND(ISNUMBER(OFFSET('Sanitation Data'!$E$11,0,10*ROW('Sanitation Data'!E95))),'Data Summary'!CS101="Yes"),OFFSET('Sanitation Data'!$E$11,0,10*ROW('Sanitation Data'!E95)),NA())</f>
        <v>#N/A</v>
      </c>
      <c r="AE101" s="501" t="e">
        <f ca="1">+IF(AND(ISNUMBER(OFFSET('Sanitation Data'!$E$12,0,10*ROW('Sanitation Data'!E95))),'Data Summary'!CT101="Yes"),OFFSET('Sanitation Data'!$E$12,0,10*ROW('Sanitation Data'!E95)),NA())</f>
        <v>#N/A</v>
      </c>
      <c r="AF101" s="501" t="e">
        <f ca="1">+IF(AND(ISNUMBER(OFFSET('Sanitation Data'!$F$4,0,10*ROW('Sanitation Data'!F95))),'Data Summary'!CU101="Yes"),100-OFFSET('Sanitation Data'!$F$4,0,10*ROW('Sanitation Data'!F95)),NA())</f>
        <v>#N/A</v>
      </c>
      <c r="AG101" s="501" t="e">
        <f ca="1">+IF(AND(ISNUMBER(OFFSET('Sanitation Data'!$F$6,0,10*ROW('Sanitation Data'!F95))),'Data Summary'!CV101="Yes"),OFFSET('Sanitation Data'!$F$6,0,10*ROW('Sanitation Data'!F95)),NA())</f>
        <v>#N/A</v>
      </c>
      <c r="AH101" s="501" t="e">
        <f ca="1">+IF(AND(ISNUMBER(OFFSET('Sanitation Data'!$F$10,0,10*ROW('Sanitation Data'!F95))),'Data Summary'!CW101="Yes"),OFFSET('Sanitation Data'!$F$10,0,10*ROW('Sanitation Data'!F95)),NA())</f>
        <v>#N/A</v>
      </c>
      <c r="AI101" s="501" t="e">
        <f ca="1">+IF(AND(ISNUMBER(OFFSET('Sanitation Data'!$F$11,0,10*ROW('Sanitation Data'!F95))),'Data Summary'!CX101="Yes"),OFFSET('Sanitation Data'!$F$11,0,10*ROW('Sanitation Data'!F95)),NA())</f>
        <v>#N/A</v>
      </c>
      <c r="AJ101" s="501" t="e">
        <f ca="1">+IF(AND(ISNUMBER(OFFSET('Sanitation Data'!$F$12,0,10*ROW('Sanitation Data'!F95))),'Data Summary'!CY101="Yes"),OFFSET('Sanitation Data'!$F$12,0,10*ROW('Sanitation Data'!F95)),NA())</f>
        <v>#N/A</v>
      </c>
      <c r="AK101" s="501" t="e">
        <f ca="1">+IF(AND(ISNUMBER(OFFSET('Sanitation Data'!$G$4,0,10*ROW('Sanitation Data'!G95))),'Data Summary'!CZ101="Yes"),100-OFFSET('Sanitation Data'!$G$4,0,10*ROW('Sanitation Data'!G95)),NA())</f>
        <v>#N/A</v>
      </c>
      <c r="AL101" s="501" t="e">
        <f ca="1">+IF(AND(ISNUMBER(OFFSET('Sanitation Data'!$G$6,0,10*ROW('Sanitation Data'!G95))),'Data Summary'!DA101="Yes"),OFFSET('Sanitation Data'!$G$6,0,10*ROW('Sanitation Data'!G95)),NA())</f>
        <v>#N/A</v>
      </c>
      <c r="AM101" s="501" t="e">
        <f ca="1">+IF(AND(ISNUMBER(OFFSET('Sanitation Data'!$G$10,0,10*ROW('Sanitation Data'!G95))),'Data Summary'!DB101="Yes"),OFFSET('Sanitation Data'!$G$10,0,10*ROW('Sanitation Data'!G95)),NA())</f>
        <v>#N/A</v>
      </c>
      <c r="AN101" s="501" t="e">
        <f ca="1">+IF(AND(ISNUMBER(OFFSET('Sanitation Data'!$G$11,0,10*ROW('Sanitation Data'!G95))),'Data Summary'!DC101="Yes"),OFFSET('Sanitation Data'!$G$11,0,10*ROW('Sanitation Data'!G95)),NA())</f>
        <v>#N/A</v>
      </c>
      <c r="AO101" s="501" t="e">
        <f ca="1">+IF(AND(ISNUMBER(OFFSET('Sanitation Data'!$G$12,0,10*ROW('Sanitation Data'!G95))),'Data Summary'!DD101="Yes"),OFFSET('Sanitation Data'!$G$12,0,10*ROW('Sanitation Data'!G95)),NA())</f>
        <v>#N/A</v>
      </c>
      <c r="AP101" s="501" t="e">
        <f ca="1">+IF(AND(ISNUMBER(OFFSET('Sanitation Data'!$H$4,0,10*ROW('Sanitation Data'!H95))),'Data Summary'!DE101="Yes"),100-OFFSET('Sanitation Data'!$H$4,0,10*ROW('Sanitation Data'!H95)),NA())</f>
        <v>#N/A</v>
      </c>
      <c r="AQ101" s="501" t="e">
        <f ca="1">+IF(AND(ISNUMBER(OFFSET('Sanitation Data'!$H$6,0,10*ROW('Sanitation Data'!H95))),'Data Summary'!DF101="Yes"),OFFSET('Sanitation Data'!$H$6,0,10*ROW('Sanitation Data'!H95)),NA())</f>
        <v>#N/A</v>
      </c>
      <c r="AR101" s="501" t="e">
        <f ca="1">+IF(AND(ISNUMBER(OFFSET('Sanitation Data'!$H$10,0,10*ROW('Sanitation Data'!H95))),'Data Summary'!DG101="Yes"),OFFSET('Sanitation Data'!$H$10,0,10*ROW('Sanitation Data'!H95)),NA())</f>
        <v>#N/A</v>
      </c>
      <c r="AS101" s="501" t="e">
        <f ca="1">+IF(AND(ISNUMBER(OFFSET('Sanitation Data'!$H$11,0,10*ROW('Sanitation Data'!H95))),'Data Summary'!DH101="Yes"),OFFSET('Sanitation Data'!$H$11,0,10*ROW('Sanitation Data'!H95)),NA())</f>
        <v>#N/A</v>
      </c>
      <c r="AT101" s="501" t="e">
        <f ca="1">+IF(AND(ISNUMBER(OFFSET('Sanitation Data'!$H$12,0,10*ROW('Sanitation Data'!H95))),'Data Summary'!DI101="Yes"),OFFSET('Sanitation Data'!$H$12,0,10*ROW('Sanitation Data'!H95)),NA())</f>
        <v>#N/A</v>
      </c>
      <c r="AU101" s="501" t="e">
        <f ca="1">+IF(AND(ISNUMBER(OFFSET('Sanitation Data'!$I$4,0,10*ROW('Sanitation Data'!I95))),'Data Summary'!DJ101="Yes"),100-OFFSET('Sanitation Data'!$I$4,0,10*ROW('Sanitation Data'!I95)),NA())</f>
        <v>#N/A</v>
      </c>
      <c r="AV101" s="501" t="e">
        <f ca="1">+IF(AND(ISNUMBER(OFFSET('Sanitation Data'!$I$6,0,10*ROW('Sanitation Data'!I95))),'Data Summary'!DK101="Yes"),OFFSET('Sanitation Data'!$I$6,0,10*ROW('Sanitation Data'!I95)),NA())</f>
        <v>#N/A</v>
      </c>
      <c r="AW101" s="501" t="e">
        <f ca="1">+IF(AND(ISNUMBER(OFFSET('Sanitation Data'!$I$10,0,10*ROW('Sanitation Data'!I95))),'Data Summary'!DL101="Yes"),OFFSET('Sanitation Data'!$I$10,0,10*ROW('Sanitation Data'!I95)),NA())</f>
        <v>#N/A</v>
      </c>
      <c r="AX101" s="501" t="e">
        <f ca="1">+IF(AND(ISNUMBER(OFFSET('Sanitation Data'!$I$11,0,10*ROW('Sanitation Data'!I95))),'Data Summary'!DM101="Yes"),OFFSET('Sanitation Data'!$I$11,0,10*ROW('Sanitation Data'!I95)),NA())</f>
        <v>#N/A</v>
      </c>
      <c r="AY101" s="501" t="e">
        <f ca="1">+IF(AND(ISNUMBER(OFFSET('Sanitation Data'!$I$12,0,10*ROW('Sanitation Data'!I95))),'Data Summary'!DN101="Yes"),OFFSET('Sanitation Data'!$I$12,0,10*ROW('Sanitation Data'!I95)),NA())</f>
        <v>#N/A</v>
      </c>
      <c r="AZ101" s="502" t="e">
        <f ca="1">+IF(AND(ISNUMBER(OFFSET('Hygiene Data'!$D$5,0,10*ROW('Hygiene Data'!D95))),'Data Summary'!DO101="Yes"),OFFSET('Hygiene Data'!$D$5,0,10*ROW('Hygiene Data'!D95)),NA())</f>
        <v>#N/A</v>
      </c>
      <c r="BA101" s="502" t="e">
        <f ca="1">+IF(AND(ISNUMBER(OFFSET('Hygiene Data'!$D$7,0,10*ROW('Hygiene Data'!D95))),'Data Summary'!DP101="Yes"),OFFSET('Hygiene Data'!$D$7,0,10*ROW('Hygiene Data'!D95)),NA())</f>
        <v>#N/A</v>
      </c>
      <c r="BB101" s="502" t="e">
        <f ca="1">+IF(AND(ISNUMBER(OFFSET('Hygiene Data'!$D$9,0,10*ROW('Hygiene Data'!D95))),'Data Summary'!DQ101="Yes"),OFFSET('Hygiene Data'!$D$9,0,10*ROW('Hygiene Data'!D95)),NA())</f>
        <v>#N/A</v>
      </c>
      <c r="BC101" s="502" t="e">
        <f ca="1">+IF(AND(ISNUMBER(OFFSET('Hygiene Data'!$E$5,0,10*ROW('Hygiene Data'!E95))),'Data Summary'!DR101="Yes"),OFFSET('Hygiene Data'!$E$5,0,10*ROW('Hygiene Data'!E95)),NA())</f>
        <v>#N/A</v>
      </c>
      <c r="BD101" s="502" t="e">
        <f ca="1">+IF(AND(ISNUMBER(OFFSET('Hygiene Data'!$E$7,0,10*ROW('Hygiene Data'!E95))),'Data Summary'!DS101="Yes"),OFFSET('Hygiene Data'!$E$7,0,10*ROW('Hygiene Data'!E95)),NA())</f>
        <v>#N/A</v>
      </c>
      <c r="BE101" s="502" t="e">
        <f ca="1">+IF(AND(ISNUMBER(OFFSET('Hygiene Data'!$E$9,0,10*ROW('Hygiene Data'!E95))),'Data Summary'!DT101="Yes"),OFFSET('Hygiene Data'!$E$9,0,10*ROW('Hygiene Data'!E95)),NA())</f>
        <v>#N/A</v>
      </c>
      <c r="BF101" s="502" t="e">
        <f ca="1">+IF(AND(ISNUMBER(OFFSET('Hygiene Data'!$F$5,0,10*ROW('Hygiene Data'!F95))),'Data Summary'!DU101="Yes"),OFFSET('Hygiene Data'!$F$5,0,10*ROW('Hygiene Data'!F95)),NA())</f>
        <v>#N/A</v>
      </c>
      <c r="BG101" s="502" t="e">
        <f ca="1">+IF(AND(ISNUMBER(OFFSET('Hygiene Data'!$F$7,0,10*ROW('Hygiene Data'!F95))),'Data Summary'!DV101="Yes"),OFFSET('Hygiene Data'!$F$7,0,10*ROW('Hygiene Data'!F95)),NA())</f>
        <v>#N/A</v>
      </c>
      <c r="BH101" s="502" t="e">
        <f ca="1">+IF(AND(ISNUMBER(OFFSET('Hygiene Data'!$F$9,0,10*ROW('Hygiene Data'!F95))),'Data Summary'!DW101="Yes"),OFFSET('Hygiene Data'!$F$9,0,10*ROW('Hygiene Data'!F95)),NA())</f>
        <v>#N/A</v>
      </c>
      <c r="BI101" s="502" t="e">
        <f ca="1">+IF(AND(ISNUMBER(OFFSET('Hygiene Data'!$G$5,0,10*ROW('Hygiene Data'!G95))),'Data Summary'!DX101="Yes"),OFFSET('Hygiene Data'!$G$5,0,10*ROW('Hygiene Data'!G95)),NA())</f>
        <v>#N/A</v>
      </c>
      <c r="BJ101" s="502" t="e">
        <f ca="1">+IF(AND(ISNUMBER(OFFSET('Hygiene Data'!$G$7,0,10*ROW('Hygiene Data'!G95))),'Data Summary'!DY101="Yes"),OFFSET('Hygiene Data'!$G$7,0,10*ROW('Hygiene Data'!G95)),NA())</f>
        <v>#N/A</v>
      </c>
      <c r="BK101" s="502" t="e">
        <f ca="1">+IF(AND(ISNUMBER(OFFSET('Hygiene Data'!$G$9,0,10*ROW('Hygiene Data'!G95))),'Data Summary'!DZ101="Yes"),OFFSET('Hygiene Data'!$G$9,0,10*ROW('Hygiene Data'!G95)),NA())</f>
        <v>#N/A</v>
      </c>
      <c r="BL101" s="502" t="e">
        <f ca="1">+IF(AND(ISNUMBER(OFFSET('Hygiene Data'!$H$5,0,10*ROW('Hygiene Data'!H95))),'Data Summary'!EA101="Yes"),OFFSET('Hygiene Data'!$H$5,0,10*ROW('Hygiene Data'!H95)),NA())</f>
        <v>#N/A</v>
      </c>
      <c r="BM101" s="502" t="e">
        <f ca="1">+IF(AND(ISNUMBER(OFFSET('Hygiene Data'!$H$7,0,10*ROW('Hygiene Data'!H95))),'Data Summary'!EB101="Yes"),OFFSET('Hygiene Data'!$H$7,0,10*ROW('Hygiene Data'!H95)),NA())</f>
        <v>#N/A</v>
      </c>
      <c r="BN101" s="502" t="e">
        <f ca="1">+IF(AND(ISNUMBER(OFFSET('Hygiene Data'!$H$9,0,10*ROW('Hygiene Data'!H95))),'Data Summary'!EC101="Yes"),OFFSET('Hygiene Data'!$H$9,0,10*ROW('Hygiene Data'!H95)),NA())</f>
        <v>#N/A</v>
      </c>
      <c r="BO101" s="502" t="e">
        <f ca="1">+IF(AND(ISNUMBER(OFFSET('Hygiene Data'!$I$5,0,10*ROW('Hygiene Data'!I95))),'Data Summary'!ED101="Yes"),OFFSET('Hygiene Data'!$I$5,0,10*ROW('Hygiene Data'!I95)),NA())</f>
        <v>#N/A</v>
      </c>
      <c r="BP101" s="502" t="e">
        <f ca="1">+IF(AND(ISNUMBER(OFFSET('Hygiene Data'!$I$7,0,10*ROW('Hygiene Data'!I95))),'Data Summary'!EE101="Yes"),OFFSET('Hygiene Data'!$I$7,0,10*ROW('Hygiene Data'!I95)),NA())</f>
        <v>#N/A</v>
      </c>
      <c r="BQ101" s="502" t="e">
        <f ca="1">+IF(AND(ISNUMBER(OFFSET('Hygiene Data'!$I$9,0,10*ROW('Hygiene Data'!I95))),'Data Summary'!EF101="Yes"),OFFSET('Hygiene Data'!$I$9,0,10*ROW('Hygiene Data'!I95)),NA())</f>
        <v>#N/A</v>
      </c>
    </row>
    <row r="102" spans="1:69" x14ac:dyDescent="0.25">
      <c r="A102" s="498" t="e">
        <f ca="1">+RIGHT('Data Summary'!A102,LEN('Data Summary'!A102)-9)</f>
        <v>#VALUE!</v>
      </c>
      <c r="B102" s="472" t="str">
        <f ca="1">+IF(ISTEXT('Data Summary'!B102),'Data Summary'!B102,"")</f>
        <v/>
      </c>
      <c r="C102" s="499" t="e">
        <f ca="1">+VALUE('Data Summary'!C102)</f>
        <v>#VALUE!</v>
      </c>
      <c r="D102" s="500" t="e">
        <f ca="1">+IF(AND(ISNUMBER(OFFSET('Water Data'!$D$4,0,10*ROW('Water Data'!D96))),'Data Summary'!BS102="Yes"),100-OFFSET('Water Data'!$D$4,0,10*ROW('Water Data'!D96)),NA())</f>
        <v>#N/A</v>
      </c>
      <c r="E102" s="500" t="e">
        <f ca="1">+IF(AND(ISNUMBER(OFFSET('Water Data'!$D$6,0,10*ROW('Water Data'!D96))),'Data Summary'!BT102="Yes"),OFFSET('Water Data'!$D$6,0,10*ROW('Water Data'!D96)),NA())</f>
        <v>#N/A</v>
      </c>
      <c r="F102" s="500" t="e">
        <f ca="1">+IF(AND(ISNUMBER(OFFSET('Water Data'!$D$9,0,10*ROW('Water Data'!D96))),'Data Summary'!BU102="Yes"),OFFSET('Water Data'!$D$9,0,10*ROW('Water Data'!D96)),NA())</f>
        <v>#N/A</v>
      </c>
      <c r="G102" s="500" t="e">
        <f ca="1">+IF(AND(ISNUMBER(OFFSET('Water Data'!$E$4,0,10*ROW('Water Data'!E96))),'Data Summary'!BV102="Yes"),100-OFFSET('Water Data'!$E$4,0,10*ROW('Water Data'!E96)),NA())</f>
        <v>#N/A</v>
      </c>
      <c r="H102" s="500" t="e">
        <f ca="1">+IF(AND(ISNUMBER(OFFSET('Water Data'!$E$6,0,10*ROW('Water Data'!E96))),'Data Summary'!BW102="Yes"),OFFSET('Water Data'!$E$6,0,10*ROW('Water Data'!E96)),NA())</f>
        <v>#N/A</v>
      </c>
      <c r="I102" s="500" t="e">
        <f ca="1">+IF(AND(ISNUMBER(OFFSET('Water Data'!$E$9,0,10*ROW('Water Data'!E96))),'Data Summary'!BX102="Yes"),OFFSET('Water Data'!$E$9,0,10*ROW('Water Data'!E96)),NA())</f>
        <v>#N/A</v>
      </c>
      <c r="J102" s="500" t="e">
        <f ca="1">+IF(AND(ISNUMBER(OFFSET('Water Data'!$F$4,0,10*ROW('Water Data'!F96))),'Data Summary'!BY102="Yes"),100-OFFSET('Water Data'!$F$4,0,10*ROW('Water Data'!F96)),NA())</f>
        <v>#N/A</v>
      </c>
      <c r="K102" s="500" t="e">
        <f ca="1">+IF(AND(ISNUMBER(OFFSET('Water Data'!$F$6,0,10*ROW('Water Data'!F96))),'Data Summary'!BZ102="Yes"),OFFSET('Water Data'!$F$6,0,10*ROW('Water Data'!F96)),NA())</f>
        <v>#N/A</v>
      </c>
      <c r="L102" s="500" t="e">
        <f ca="1">+IF(AND(ISNUMBER(OFFSET('Water Data'!$F$9,0,10*ROW('Water Data'!F96))),'Data Summary'!CA102="Yes"),OFFSET('Water Data'!$F$9,0,10*ROW('Water Data'!F96)),NA())</f>
        <v>#N/A</v>
      </c>
      <c r="M102" s="500" t="e">
        <f ca="1">+IF(AND(ISNUMBER(OFFSET('Water Data'!$G$4,0,10*ROW('Water Data'!G96))),'Data Summary'!CB102="Yes"),100-OFFSET('Water Data'!$G$4,0,10*ROW('Water Data'!G96)),NA())</f>
        <v>#N/A</v>
      </c>
      <c r="N102" s="500" t="e">
        <f ca="1">+IF(AND(ISNUMBER(OFFSET('Water Data'!$G$6,0,10*ROW('Water Data'!G96))),'Data Summary'!CC102="Yes"),OFFSET('Water Data'!$G$6,0,10*ROW('Water Data'!G96)),NA())</f>
        <v>#N/A</v>
      </c>
      <c r="O102" s="500" t="e">
        <f ca="1">+IF(AND(ISNUMBER(OFFSET('Water Data'!$G$9,0,10*ROW('Water Data'!G96))),'Data Summary'!CD102="Yes"),OFFSET('Water Data'!$G$9,0,10*ROW('Water Data'!G96)),NA())</f>
        <v>#N/A</v>
      </c>
      <c r="P102" s="500" t="e">
        <f ca="1">+IF(AND(ISNUMBER(OFFSET('Water Data'!$H$4,0,10*ROW('Water Data'!H96))),'Data Summary'!CE102="Yes"),100-OFFSET('Water Data'!$H$4,0,10*ROW('Water Data'!H96)),NA())</f>
        <v>#N/A</v>
      </c>
      <c r="Q102" s="500" t="e">
        <f ca="1">+IF(AND(ISNUMBER(OFFSET('Water Data'!$H$6,0,10*ROW('Water Data'!H96))),'Data Summary'!CF102="Yes"),OFFSET('Water Data'!$H$6,0,10*ROW('Water Data'!H96)),NA())</f>
        <v>#N/A</v>
      </c>
      <c r="R102" s="500" t="e">
        <f ca="1">+IF(AND(ISNUMBER(OFFSET('Water Data'!$H$9,0,10*ROW('Water Data'!H96))),'Data Summary'!CG102="Yes"),OFFSET('Water Data'!$H$9,0,10*ROW('Water Data'!H96)),NA())</f>
        <v>#N/A</v>
      </c>
      <c r="S102" s="500" t="e">
        <f ca="1">+IF(AND(ISNUMBER(OFFSET('Water Data'!$I$4,0,10*ROW('Water Data'!I96))),'Data Summary'!CH102="Yes"),100-OFFSET('Water Data'!$I$4,0,10*ROW('Water Data'!I96)),NA())</f>
        <v>#N/A</v>
      </c>
      <c r="T102" s="500" t="e">
        <f ca="1">+IF(AND(ISNUMBER(OFFSET('Water Data'!$I$6,0,10*ROW('Water Data'!I96))),'Data Summary'!CI102="Yes"),OFFSET('Water Data'!$I$6,0,10*ROW('Water Data'!I96)),NA())</f>
        <v>#N/A</v>
      </c>
      <c r="U102" s="500" t="e">
        <f ca="1">+IF(AND(ISNUMBER(OFFSET('Water Data'!$I$9,0,10*ROW('Water Data'!I96))),'Data Summary'!CJ102="Yes"),OFFSET('Water Data'!$I$9,0,10*ROW('Water Data'!I96)),NA())</f>
        <v>#N/A</v>
      </c>
      <c r="V102" s="501" t="e">
        <f ca="1">+IF(AND(ISNUMBER(OFFSET('Sanitation Data'!$D$4,0,10*ROW('Sanitation Data'!D96))),'Data Summary'!CK102="Yes"),100-OFFSET('Sanitation Data'!$D$4,0,10*ROW('Sanitation Data'!D96)),NA())</f>
        <v>#N/A</v>
      </c>
      <c r="W102" s="501" t="e">
        <f ca="1">+IF(AND(ISNUMBER(OFFSET('Sanitation Data'!$D$6,0,10*ROW('Sanitation Data'!D96))),'Data Summary'!CL102="Yes"),OFFSET('Sanitation Data'!$D$6,0,10*ROW('Sanitation Data'!D96)),NA())</f>
        <v>#N/A</v>
      </c>
      <c r="X102" s="501" t="e">
        <f ca="1">+IF(AND(ISNUMBER(OFFSET('Sanitation Data'!$D$10,0,10*ROW('Sanitation Data'!D96))),'Data Summary'!CM102="Yes"),OFFSET('Sanitation Data'!$D$10,0,10*ROW('Sanitation Data'!D96)),NA())</f>
        <v>#N/A</v>
      </c>
      <c r="Y102" s="501" t="e">
        <f ca="1">+IF(AND(ISNUMBER(OFFSET('Sanitation Data'!$D$11,0,10*ROW('Sanitation Data'!D96))),'Data Summary'!CN102="Yes"),OFFSET('Sanitation Data'!$D$11,0,10*ROW('Sanitation Data'!D96)),NA())</f>
        <v>#N/A</v>
      </c>
      <c r="Z102" s="501" t="e">
        <f ca="1">+IF(AND(ISNUMBER(OFFSET('Sanitation Data'!$D$12,0,10*ROW('Sanitation Data'!D96))),'Data Summary'!CO102="Yes"),OFFSET('Sanitation Data'!$D$12,0,10*ROW('Sanitation Data'!D96)),NA())</f>
        <v>#N/A</v>
      </c>
      <c r="AA102" s="501" t="e">
        <f ca="1">+IF(AND(ISNUMBER(OFFSET('Sanitation Data'!$E$4,0,10*ROW('Sanitation Data'!E96))),'Data Summary'!CP102="Yes"),100-OFFSET('Sanitation Data'!$E$4,0,10*ROW('Sanitation Data'!E96)),NA())</f>
        <v>#N/A</v>
      </c>
      <c r="AB102" s="501" t="e">
        <f ca="1">+IF(AND(ISNUMBER(OFFSET('Sanitation Data'!$E$6,0,10*ROW('Sanitation Data'!E96))),'Data Summary'!CQ102="Yes"),OFFSET('Sanitation Data'!$E$6,0,10*ROW('Sanitation Data'!E96)),NA())</f>
        <v>#N/A</v>
      </c>
      <c r="AC102" s="501" t="e">
        <f ca="1">+IF(AND(ISNUMBER(OFFSET('Sanitation Data'!$E$10,0,10*ROW('Sanitation Data'!E96))),'Data Summary'!CR102="Yes"),OFFSET('Sanitation Data'!$E$10,0,10*ROW('Sanitation Data'!E96)),NA())</f>
        <v>#N/A</v>
      </c>
      <c r="AD102" s="501" t="e">
        <f ca="1">+IF(AND(ISNUMBER(OFFSET('Sanitation Data'!$E$11,0,10*ROW('Sanitation Data'!E96))),'Data Summary'!CS102="Yes"),OFFSET('Sanitation Data'!$E$11,0,10*ROW('Sanitation Data'!E96)),NA())</f>
        <v>#N/A</v>
      </c>
      <c r="AE102" s="501" t="e">
        <f ca="1">+IF(AND(ISNUMBER(OFFSET('Sanitation Data'!$E$12,0,10*ROW('Sanitation Data'!E96))),'Data Summary'!CT102="Yes"),OFFSET('Sanitation Data'!$E$12,0,10*ROW('Sanitation Data'!E96)),NA())</f>
        <v>#N/A</v>
      </c>
      <c r="AF102" s="501" t="e">
        <f ca="1">+IF(AND(ISNUMBER(OFFSET('Sanitation Data'!$F$4,0,10*ROW('Sanitation Data'!F96))),'Data Summary'!CU102="Yes"),100-OFFSET('Sanitation Data'!$F$4,0,10*ROW('Sanitation Data'!F96)),NA())</f>
        <v>#N/A</v>
      </c>
      <c r="AG102" s="501" t="e">
        <f ca="1">+IF(AND(ISNUMBER(OFFSET('Sanitation Data'!$F$6,0,10*ROW('Sanitation Data'!F96))),'Data Summary'!CV102="Yes"),OFFSET('Sanitation Data'!$F$6,0,10*ROW('Sanitation Data'!F96)),NA())</f>
        <v>#N/A</v>
      </c>
      <c r="AH102" s="501" t="e">
        <f ca="1">+IF(AND(ISNUMBER(OFFSET('Sanitation Data'!$F$10,0,10*ROW('Sanitation Data'!F96))),'Data Summary'!CW102="Yes"),OFFSET('Sanitation Data'!$F$10,0,10*ROW('Sanitation Data'!F96)),NA())</f>
        <v>#N/A</v>
      </c>
      <c r="AI102" s="501" t="e">
        <f ca="1">+IF(AND(ISNUMBER(OFFSET('Sanitation Data'!$F$11,0,10*ROW('Sanitation Data'!F96))),'Data Summary'!CX102="Yes"),OFFSET('Sanitation Data'!$F$11,0,10*ROW('Sanitation Data'!F96)),NA())</f>
        <v>#N/A</v>
      </c>
      <c r="AJ102" s="501" t="e">
        <f ca="1">+IF(AND(ISNUMBER(OFFSET('Sanitation Data'!$F$12,0,10*ROW('Sanitation Data'!F96))),'Data Summary'!CY102="Yes"),OFFSET('Sanitation Data'!$F$12,0,10*ROW('Sanitation Data'!F96)),NA())</f>
        <v>#N/A</v>
      </c>
      <c r="AK102" s="501" t="e">
        <f ca="1">+IF(AND(ISNUMBER(OFFSET('Sanitation Data'!$G$4,0,10*ROW('Sanitation Data'!G96))),'Data Summary'!CZ102="Yes"),100-OFFSET('Sanitation Data'!$G$4,0,10*ROW('Sanitation Data'!G96)),NA())</f>
        <v>#N/A</v>
      </c>
      <c r="AL102" s="501" t="e">
        <f ca="1">+IF(AND(ISNUMBER(OFFSET('Sanitation Data'!$G$6,0,10*ROW('Sanitation Data'!G96))),'Data Summary'!DA102="Yes"),OFFSET('Sanitation Data'!$G$6,0,10*ROW('Sanitation Data'!G96)),NA())</f>
        <v>#N/A</v>
      </c>
      <c r="AM102" s="501" t="e">
        <f ca="1">+IF(AND(ISNUMBER(OFFSET('Sanitation Data'!$G$10,0,10*ROW('Sanitation Data'!G96))),'Data Summary'!DB102="Yes"),OFFSET('Sanitation Data'!$G$10,0,10*ROW('Sanitation Data'!G96)),NA())</f>
        <v>#N/A</v>
      </c>
      <c r="AN102" s="501" t="e">
        <f ca="1">+IF(AND(ISNUMBER(OFFSET('Sanitation Data'!$G$11,0,10*ROW('Sanitation Data'!G96))),'Data Summary'!DC102="Yes"),OFFSET('Sanitation Data'!$G$11,0,10*ROW('Sanitation Data'!G96)),NA())</f>
        <v>#N/A</v>
      </c>
      <c r="AO102" s="501" t="e">
        <f ca="1">+IF(AND(ISNUMBER(OFFSET('Sanitation Data'!$G$12,0,10*ROW('Sanitation Data'!G96))),'Data Summary'!DD102="Yes"),OFFSET('Sanitation Data'!$G$12,0,10*ROW('Sanitation Data'!G96)),NA())</f>
        <v>#N/A</v>
      </c>
      <c r="AP102" s="501" t="e">
        <f ca="1">+IF(AND(ISNUMBER(OFFSET('Sanitation Data'!$H$4,0,10*ROW('Sanitation Data'!H96))),'Data Summary'!DE102="Yes"),100-OFFSET('Sanitation Data'!$H$4,0,10*ROW('Sanitation Data'!H96)),NA())</f>
        <v>#N/A</v>
      </c>
      <c r="AQ102" s="501" t="e">
        <f ca="1">+IF(AND(ISNUMBER(OFFSET('Sanitation Data'!$H$6,0,10*ROW('Sanitation Data'!H96))),'Data Summary'!DF102="Yes"),OFFSET('Sanitation Data'!$H$6,0,10*ROW('Sanitation Data'!H96)),NA())</f>
        <v>#N/A</v>
      </c>
      <c r="AR102" s="501" t="e">
        <f ca="1">+IF(AND(ISNUMBER(OFFSET('Sanitation Data'!$H$10,0,10*ROW('Sanitation Data'!H96))),'Data Summary'!DG102="Yes"),OFFSET('Sanitation Data'!$H$10,0,10*ROW('Sanitation Data'!H96)),NA())</f>
        <v>#N/A</v>
      </c>
      <c r="AS102" s="501" t="e">
        <f ca="1">+IF(AND(ISNUMBER(OFFSET('Sanitation Data'!$H$11,0,10*ROW('Sanitation Data'!H96))),'Data Summary'!DH102="Yes"),OFFSET('Sanitation Data'!$H$11,0,10*ROW('Sanitation Data'!H96)),NA())</f>
        <v>#N/A</v>
      </c>
      <c r="AT102" s="501" t="e">
        <f ca="1">+IF(AND(ISNUMBER(OFFSET('Sanitation Data'!$H$12,0,10*ROW('Sanitation Data'!H96))),'Data Summary'!DI102="Yes"),OFFSET('Sanitation Data'!$H$12,0,10*ROW('Sanitation Data'!H96)),NA())</f>
        <v>#N/A</v>
      </c>
      <c r="AU102" s="501" t="e">
        <f ca="1">+IF(AND(ISNUMBER(OFFSET('Sanitation Data'!$I$4,0,10*ROW('Sanitation Data'!I96))),'Data Summary'!DJ102="Yes"),100-OFFSET('Sanitation Data'!$I$4,0,10*ROW('Sanitation Data'!I96)),NA())</f>
        <v>#N/A</v>
      </c>
      <c r="AV102" s="501" t="e">
        <f ca="1">+IF(AND(ISNUMBER(OFFSET('Sanitation Data'!$I$6,0,10*ROW('Sanitation Data'!I96))),'Data Summary'!DK102="Yes"),OFFSET('Sanitation Data'!$I$6,0,10*ROW('Sanitation Data'!I96)),NA())</f>
        <v>#N/A</v>
      </c>
      <c r="AW102" s="501" t="e">
        <f ca="1">+IF(AND(ISNUMBER(OFFSET('Sanitation Data'!$I$10,0,10*ROW('Sanitation Data'!I96))),'Data Summary'!DL102="Yes"),OFFSET('Sanitation Data'!$I$10,0,10*ROW('Sanitation Data'!I96)),NA())</f>
        <v>#N/A</v>
      </c>
      <c r="AX102" s="501" t="e">
        <f ca="1">+IF(AND(ISNUMBER(OFFSET('Sanitation Data'!$I$11,0,10*ROW('Sanitation Data'!I96))),'Data Summary'!DM102="Yes"),OFFSET('Sanitation Data'!$I$11,0,10*ROW('Sanitation Data'!I96)),NA())</f>
        <v>#N/A</v>
      </c>
      <c r="AY102" s="501" t="e">
        <f ca="1">+IF(AND(ISNUMBER(OFFSET('Sanitation Data'!$I$12,0,10*ROW('Sanitation Data'!I96))),'Data Summary'!DN102="Yes"),OFFSET('Sanitation Data'!$I$12,0,10*ROW('Sanitation Data'!I96)),NA())</f>
        <v>#N/A</v>
      </c>
      <c r="AZ102" s="502" t="e">
        <f ca="1">+IF(AND(ISNUMBER(OFFSET('Hygiene Data'!$D$5,0,10*ROW('Hygiene Data'!D96))),'Data Summary'!DO102="Yes"),OFFSET('Hygiene Data'!$D$5,0,10*ROW('Hygiene Data'!D96)),NA())</f>
        <v>#N/A</v>
      </c>
      <c r="BA102" s="502" t="e">
        <f ca="1">+IF(AND(ISNUMBER(OFFSET('Hygiene Data'!$D$7,0,10*ROW('Hygiene Data'!D96))),'Data Summary'!DP102="Yes"),OFFSET('Hygiene Data'!$D$7,0,10*ROW('Hygiene Data'!D96)),NA())</f>
        <v>#N/A</v>
      </c>
      <c r="BB102" s="502" t="e">
        <f ca="1">+IF(AND(ISNUMBER(OFFSET('Hygiene Data'!$D$9,0,10*ROW('Hygiene Data'!D96))),'Data Summary'!DQ102="Yes"),OFFSET('Hygiene Data'!$D$9,0,10*ROW('Hygiene Data'!D96)),NA())</f>
        <v>#N/A</v>
      </c>
      <c r="BC102" s="502" t="e">
        <f ca="1">+IF(AND(ISNUMBER(OFFSET('Hygiene Data'!$E$5,0,10*ROW('Hygiene Data'!E96))),'Data Summary'!DR102="Yes"),OFFSET('Hygiene Data'!$E$5,0,10*ROW('Hygiene Data'!E96)),NA())</f>
        <v>#N/A</v>
      </c>
      <c r="BD102" s="502" t="e">
        <f ca="1">+IF(AND(ISNUMBER(OFFSET('Hygiene Data'!$E$7,0,10*ROW('Hygiene Data'!E96))),'Data Summary'!DS102="Yes"),OFFSET('Hygiene Data'!$E$7,0,10*ROW('Hygiene Data'!E96)),NA())</f>
        <v>#N/A</v>
      </c>
      <c r="BE102" s="502" t="e">
        <f ca="1">+IF(AND(ISNUMBER(OFFSET('Hygiene Data'!$E$9,0,10*ROW('Hygiene Data'!E96))),'Data Summary'!DT102="Yes"),OFFSET('Hygiene Data'!$E$9,0,10*ROW('Hygiene Data'!E96)),NA())</f>
        <v>#N/A</v>
      </c>
      <c r="BF102" s="502" t="e">
        <f ca="1">+IF(AND(ISNUMBER(OFFSET('Hygiene Data'!$F$5,0,10*ROW('Hygiene Data'!F96))),'Data Summary'!DU102="Yes"),OFFSET('Hygiene Data'!$F$5,0,10*ROW('Hygiene Data'!F96)),NA())</f>
        <v>#N/A</v>
      </c>
      <c r="BG102" s="502" t="e">
        <f ca="1">+IF(AND(ISNUMBER(OFFSET('Hygiene Data'!$F$7,0,10*ROW('Hygiene Data'!F96))),'Data Summary'!DV102="Yes"),OFFSET('Hygiene Data'!$F$7,0,10*ROW('Hygiene Data'!F96)),NA())</f>
        <v>#N/A</v>
      </c>
      <c r="BH102" s="502" t="e">
        <f ca="1">+IF(AND(ISNUMBER(OFFSET('Hygiene Data'!$F$9,0,10*ROW('Hygiene Data'!F96))),'Data Summary'!DW102="Yes"),OFFSET('Hygiene Data'!$F$9,0,10*ROW('Hygiene Data'!F96)),NA())</f>
        <v>#N/A</v>
      </c>
      <c r="BI102" s="502" t="e">
        <f ca="1">+IF(AND(ISNUMBER(OFFSET('Hygiene Data'!$G$5,0,10*ROW('Hygiene Data'!G96))),'Data Summary'!DX102="Yes"),OFFSET('Hygiene Data'!$G$5,0,10*ROW('Hygiene Data'!G96)),NA())</f>
        <v>#N/A</v>
      </c>
      <c r="BJ102" s="502" t="e">
        <f ca="1">+IF(AND(ISNUMBER(OFFSET('Hygiene Data'!$G$7,0,10*ROW('Hygiene Data'!G96))),'Data Summary'!DY102="Yes"),OFFSET('Hygiene Data'!$G$7,0,10*ROW('Hygiene Data'!G96)),NA())</f>
        <v>#N/A</v>
      </c>
      <c r="BK102" s="502" t="e">
        <f ca="1">+IF(AND(ISNUMBER(OFFSET('Hygiene Data'!$G$9,0,10*ROW('Hygiene Data'!G96))),'Data Summary'!DZ102="Yes"),OFFSET('Hygiene Data'!$G$9,0,10*ROW('Hygiene Data'!G96)),NA())</f>
        <v>#N/A</v>
      </c>
      <c r="BL102" s="502" t="e">
        <f ca="1">+IF(AND(ISNUMBER(OFFSET('Hygiene Data'!$H$5,0,10*ROW('Hygiene Data'!H96))),'Data Summary'!EA102="Yes"),OFFSET('Hygiene Data'!$H$5,0,10*ROW('Hygiene Data'!H96)),NA())</f>
        <v>#N/A</v>
      </c>
      <c r="BM102" s="502" t="e">
        <f ca="1">+IF(AND(ISNUMBER(OFFSET('Hygiene Data'!$H$7,0,10*ROW('Hygiene Data'!H96))),'Data Summary'!EB102="Yes"),OFFSET('Hygiene Data'!$H$7,0,10*ROW('Hygiene Data'!H96)),NA())</f>
        <v>#N/A</v>
      </c>
      <c r="BN102" s="502" t="e">
        <f ca="1">+IF(AND(ISNUMBER(OFFSET('Hygiene Data'!$H$9,0,10*ROW('Hygiene Data'!H96))),'Data Summary'!EC102="Yes"),OFFSET('Hygiene Data'!$H$9,0,10*ROW('Hygiene Data'!H96)),NA())</f>
        <v>#N/A</v>
      </c>
      <c r="BO102" s="502" t="e">
        <f ca="1">+IF(AND(ISNUMBER(OFFSET('Hygiene Data'!$I$5,0,10*ROW('Hygiene Data'!I96))),'Data Summary'!ED102="Yes"),OFFSET('Hygiene Data'!$I$5,0,10*ROW('Hygiene Data'!I96)),NA())</f>
        <v>#N/A</v>
      </c>
      <c r="BP102" s="502" t="e">
        <f ca="1">+IF(AND(ISNUMBER(OFFSET('Hygiene Data'!$I$7,0,10*ROW('Hygiene Data'!I96))),'Data Summary'!EE102="Yes"),OFFSET('Hygiene Data'!$I$7,0,10*ROW('Hygiene Data'!I96)),NA())</f>
        <v>#N/A</v>
      </c>
      <c r="BQ102" s="502" t="e">
        <f ca="1">+IF(AND(ISNUMBER(OFFSET('Hygiene Data'!$I$9,0,10*ROW('Hygiene Data'!I96))),'Data Summary'!EF102="Yes"),OFFSET('Hygiene Data'!$I$9,0,10*ROW('Hygiene Data'!I96)),NA())</f>
        <v>#N/A</v>
      </c>
    </row>
    <row r="103" spans="1:69" x14ac:dyDescent="0.25">
      <c r="A103" s="498" t="e">
        <f ca="1">+RIGHT('Data Summary'!A103,LEN('Data Summary'!A103)-9)</f>
        <v>#VALUE!</v>
      </c>
      <c r="B103" s="472" t="str">
        <f ca="1">+IF(ISTEXT('Data Summary'!B103),'Data Summary'!B103,"")</f>
        <v/>
      </c>
      <c r="C103" s="499" t="e">
        <f ca="1">+VALUE('Data Summary'!C103)</f>
        <v>#VALUE!</v>
      </c>
      <c r="D103" s="500" t="e">
        <f ca="1">+IF(AND(ISNUMBER(OFFSET('Water Data'!$D$4,0,10*ROW('Water Data'!D97))),'Data Summary'!BS103="Yes"),100-OFFSET('Water Data'!$D$4,0,10*ROW('Water Data'!D97)),NA())</f>
        <v>#N/A</v>
      </c>
      <c r="E103" s="500" t="e">
        <f ca="1">+IF(AND(ISNUMBER(OFFSET('Water Data'!$D$6,0,10*ROW('Water Data'!D97))),'Data Summary'!BT103="Yes"),OFFSET('Water Data'!$D$6,0,10*ROW('Water Data'!D97)),NA())</f>
        <v>#N/A</v>
      </c>
      <c r="F103" s="500" t="e">
        <f ca="1">+IF(AND(ISNUMBER(OFFSET('Water Data'!$D$9,0,10*ROW('Water Data'!D97))),'Data Summary'!BU103="Yes"),OFFSET('Water Data'!$D$9,0,10*ROW('Water Data'!D97)),NA())</f>
        <v>#N/A</v>
      </c>
      <c r="G103" s="500" t="e">
        <f ca="1">+IF(AND(ISNUMBER(OFFSET('Water Data'!$E$4,0,10*ROW('Water Data'!E97))),'Data Summary'!BV103="Yes"),100-OFFSET('Water Data'!$E$4,0,10*ROW('Water Data'!E97)),NA())</f>
        <v>#N/A</v>
      </c>
      <c r="H103" s="500" t="e">
        <f ca="1">+IF(AND(ISNUMBER(OFFSET('Water Data'!$E$6,0,10*ROW('Water Data'!E97))),'Data Summary'!BW103="Yes"),OFFSET('Water Data'!$E$6,0,10*ROW('Water Data'!E97)),NA())</f>
        <v>#N/A</v>
      </c>
      <c r="I103" s="500" t="e">
        <f ca="1">+IF(AND(ISNUMBER(OFFSET('Water Data'!$E$9,0,10*ROW('Water Data'!E97))),'Data Summary'!BX103="Yes"),OFFSET('Water Data'!$E$9,0,10*ROW('Water Data'!E97)),NA())</f>
        <v>#N/A</v>
      </c>
      <c r="J103" s="500" t="e">
        <f ca="1">+IF(AND(ISNUMBER(OFFSET('Water Data'!$F$4,0,10*ROW('Water Data'!F97))),'Data Summary'!BY103="Yes"),100-OFFSET('Water Data'!$F$4,0,10*ROW('Water Data'!F97)),NA())</f>
        <v>#N/A</v>
      </c>
      <c r="K103" s="500" t="e">
        <f ca="1">+IF(AND(ISNUMBER(OFFSET('Water Data'!$F$6,0,10*ROW('Water Data'!F97))),'Data Summary'!BZ103="Yes"),OFFSET('Water Data'!$F$6,0,10*ROW('Water Data'!F97)),NA())</f>
        <v>#N/A</v>
      </c>
      <c r="L103" s="500" t="e">
        <f ca="1">+IF(AND(ISNUMBER(OFFSET('Water Data'!$F$9,0,10*ROW('Water Data'!F97))),'Data Summary'!CA103="Yes"),OFFSET('Water Data'!$F$9,0,10*ROW('Water Data'!F97)),NA())</f>
        <v>#N/A</v>
      </c>
      <c r="M103" s="500" t="e">
        <f ca="1">+IF(AND(ISNUMBER(OFFSET('Water Data'!$G$4,0,10*ROW('Water Data'!G97))),'Data Summary'!CB103="Yes"),100-OFFSET('Water Data'!$G$4,0,10*ROW('Water Data'!G97)),NA())</f>
        <v>#N/A</v>
      </c>
      <c r="N103" s="500" t="e">
        <f ca="1">+IF(AND(ISNUMBER(OFFSET('Water Data'!$G$6,0,10*ROW('Water Data'!G97))),'Data Summary'!CC103="Yes"),OFFSET('Water Data'!$G$6,0,10*ROW('Water Data'!G97)),NA())</f>
        <v>#N/A</v>
      </c>
      <c r="O103" s="500" t="e">
        <f ca="1">+IF(AND(ISNUMBER(OFFSET('Water Data'!$G$9,0,10*ROW('Water Data'!G97))),'Data Summary'!CD103="Yes"),OFFSET('Water Data'!$G$9,0,10*ROW('Water Data'!G97)),NA())</f>
        <v>#N/A</v>
      </c>
      <c r="P103" s="500" t="e">
        <f ca="1">+IF(AND(ISNUMBER(OFFSET('Water Data'!$H$4,0,10*ROW('Water Data'!H97))),'Data Summary'!CE103="Yes"),100-OFFSET('Water Data'!$H$4,0,10*ROW('Water Data'!H97)),NA())</f>
        <v>#N/A</v>
      </c>
      <c r="Q103" s="500" t="e">
        <f ca="1">+IF(AND(ISNUMBER(OFFSET('Water Data'!$H$6,0,10*ROW('Water Data'!H97))),'Data Summary'!CF103="Yes"),OFFSET('Water Data'!$H$6,0,10*ROW('Water Data'!H97)),NA())</f>
        <v>#N/A</v>
      </c>
      <c r="R103" s="500" t="e">
        <f ca="1">+IF(AND(ISNUMBER(OFFSET('Water Data'!$H$9,0,10*ROW('Water Data'!H97))),'Data Summary'!CG103="Yes"),OFFSET('Water Data'!$H$9,0,10*ROW('Water Data'!H97)),NA())</f>
        <v>#N/A</v>
      </c>
      <c r="S103" s="500" t="e">
        <f ca="1">+IF(AND(ISNUMBER(OFFSET('Water Data'!$I$4,0,10*ROW('Water Data'!I97))),'Data Summary'!CH103="Yes"),100-OFFSET('Water Data'!$I$4,0,10*ROW('Water Data'!I97)),NA())</f>
        <v>#N/A</v>
      </c>
      <c r="T103" s="500" t="e">
        <f ca="1">+IF(AND(ISNUMBER(OFFSET('Water Data'!$I$6,0,10*ROW('Water Data'!I97))),'Data Summary'!CI103="Yes"),OFFSET('Water Data'!$I$6,0,10*ROW('Water Data'!I97)),NA())</f>
        <v>#N/A</v>
      </c>
      <c r="U103" s="500" t="e">
        <f ca="1">+IF(AND(ISNUMBER(OFFSET('Water Data'!$I$9,0,10*ROW('Water Data'!I97))),'Data Summary'!CJ103="Yes"),OFFSET('Water Data'!$I$9,0,10*ROW('Water Data'!I97)),NA())</f>
        <v>#N/A</v>
      </c>
      <c r="V103" s="501" t="e">
        <f ca="1">+IF(AND(ISNUMBER(OFFSET('Sanitation Data'!$D$4,0,10*ROW('Sanitation Data'!D97))),'Data Summary'!CK103="Yes"),100-OFFSET('Sanitation Data'!$D$4,0,10*ROW('Sanitation Data'!D97)),NA())</f>
        <v>#N/A</v>
      </c>
      <c r="W103" s="501" t="e">
        <f ca="1">+IF(AND(ISNUMBER(OFFSET('Sanitation Data'!$D$6,0,10*ROW('Sanitation Data'!D97))),'Data Summary'!CL103="Yes"),OFFSET('Sanitation Data'!$D$6,0,10*ROW('Sanitation Data'!D97)),NA())</f>
        <v>#N/A</v>
      </c>
      <c r="X103" s="501" t="e">
        <f ca="1">+IF(AND(ISNUMBER(OFFSET('Sanitation Data'!$D$10,0,10*ROW('Sanitation Data'!D97))),'Data Summary'!CM103="Yes"),OFFSET('Sanitation Data'!$D$10,0,10*ROW('Sanitation Data'!D97)),NA())</f>
        <v>#N/A</v>
      </c>
      <c r="Y103" s="501" t="e">
        <f ca="1">+IF(AND(ISNUMBER(OFFSET('Sanitation Data'!$D$11,0,10*ROW('Sanitation Data'!D97))),'Data Summary'!CN103="Yes"),OFFSET('Sanitation Data'!$D$11,0,10*ROW('Sanitation Data'!D97)),NA())</f>
        <v>#N/A</v>
      </c>
      <c r="Z103" s="501" t="e">
        <f ca="1">+IF(AND(ISNUMBER(OFFSET('Sanitation Data'!$D$12,0,10*ROW('Sanitation Data'!D97))),'Data Summary'!CO103="Yes"),OFFSET('Sanitation Data'!$D$12,0,10*ROW('Sanitation Data'!D97)),NA())</f>
        <v>#N/A</v>
      </c>
      <c r="AA103" s="501" t="e">
        <f ca="1">+IF(AND(ISNUMBER(OFFSET('Sanitation Data'!$E$4,0,10*ROW('Sanitation Data'!E97))),'Data Summary'!CP103="Yes"),100-OFFSET('Sanitation Data'!$E$4,0,10*ROW('Sanitation Data'!E97)),NA())</f>
        <v>#N/A</v>
      </c>
      <c r="AB103" s="501" t="e">
        <f ca="1">+IF(AND(ISNUMBER(OFFSET('Sanitation Data'!$E$6,0,10*ROW('Sanitation Data'!E97))),'Data Summary'!CQ103="Yes"),OFFSET('Sanitation Data'!$E$6,0,10*ROW('Sanitation Data'!E97)),NA())</f>
        <v>#N/A</v>
      </c>
      <c r="AC103" s="501" t="e">
        <f ca="1">+IF(AND(ISNUMBER(OFFSET('Sanitation Data'!$E$10,0,10*ROW('Sanitation Data'!E97))),'Data Summary'!CR103="Yes"),OFFSET('Sanitation Data'!$E$10,0,10*ROW('Sanitation Data'!E97)),NA())</f>
        <v>#N/A</v>
      </c>
      <c r="AD103" s="501" t="e">
        <f ca="1">+IF(AND(ISNUMBER(OFFSET('Sanitation Data'!$E$11,0,10*ROW('Sanitation Data'!E97))),'Data Summary'!CS103="Yes"),OFFSET('Sanitation Data'!$E$11,0,10*ROW('Sanitation Data'!E97)),NA())</f>
        <v>#N/A</v>
      </c>
      <c r="AE103" s="501" t="e">
        <f ca="1">+IF(AND(ISNUMBER(OFFSET('Sanitation Data'!$E$12,0,10*ROW('Sanitation Data'!E97))),'Data Summary'!CT103="Yes"),OFFSET('Sanitation Data'!$E$12,0,10*ROW('Sanitation Data'!E97)),NA())</f>
        <v>#N/A</v>
      </c>
      <c r="AF103" s="501" t="e">
        <f ca="1">+IF(AND(ISNUMBER(OFFSET('Sanitation Data'!$F$4,0,10*ROW('Sanitation Data'!F97))),'Data Summary'!CU103="Yes"),100-OFFSET('Sanitation Data'!$F$4,0,10*ROW('Sanitation Data'!F97)),NA())</f>
        <v>#N/A</v>
      </c>
      <c r="AG103" s="501" t="e">
        <f ca="1">+IF(AND(ISNUMBER(OFFSET('Sanitation Data'!$F$6,0,10*ROW('Sanitation Data'!F97))),'Data Summary'!CV103="Yes"),OFFSET('Sanitation Data'!$F$6,0,10*ROW('Sanitation Data'!F97)),NA())</f>
        <v>#N/A</v>
      </c>
      <c r="AH103" s="501" t="e">
        <f ca="1">+IF(AND(ISNUMBER(OFFSET('Sanitation Data'!$F$10,0,10*ROW('Sanitation Data'!F97))),'Data Summary'!CW103="Yes"),OFFSET('Sanitation Data'!$F$10,0,10*ROW('Sanitation Data'!F97)),NA())</f>
        <v>#N/A</v>
      </c>
      <c r="AI103" s="501" t="e">
        <f ca="1">+IF(AND(ISNUMBER(OFFSET('Sanitation Data'!$F$11,0,10*ROW('Sanitation Data'!F97))),'Data Summary'!CX103="Yes"),OFFSET('Sanitation Data'!$F$11,0,10*ROW('Sanitation Data'!F97)),NA())</f>
        <v>#N/A</v>
      </c>
      <c r="AJ103" s="501" t="e">
        <f ca="1">+IF(AND(ISNUMBER(OFFSET('Sanitation Data'!$F$12,0,10*ROW('Sanitation Data'!F97))),'Data Summary'!CY103="Yes"),OFFSET('Sanitation Data'!$F$12,0,10*ROW('Sanitation Data'!F97)),NA())</f>
        <v>#N/A</v>
      </c>
      <c r="AK103" s="501" t="e">
        <f ca="1">+IF(AND(ISNUMBER(OFFSET('Sanitation Data'!$G$4,0,10*ROW('Sanitation Data'!G97))),'Data Summary'!CZ103="Yes"),100-OFFSET('Sanitation Data'!$G$4,0,10*ROW('Sanitation Data'!G97)),NA())</f>
        <v>#N/A</v>
      </c>
      <c r="AL103" s="501" t="e">
        <f ca="1">+IF(AND(ISNUMBER(OFFSET('Sanitation Data'!$G$6,0,10*ROW('Sanitation Data'!G97))),'Data Summary'!DA103="Yes"),OFFSET('Sanitation Data'!$G$6,0,10*ROW('Sanitation Data'!G97)),NA())</f>
        <v>#N/A</v>
      </c>
      <c r="AM103" s="501" t="e">
        <f ca="1">+IF(AND(ISNUMBER(OFFSET('Sanitation Data'!$G$10,0,10*ROW('Sanitation Data'!G97))),'Data Summary'!DB103="Yes"),OFFSET('Sanitation Data'!$G$10,0,10*ROW('Sanitation Data'!G97)),NA())</f>
        <v>#N/A</v>
      </c>
      <c r="AN103" s="501" t="e">
        <f ca="1">+IF(AND(ISNUMBER(OFFSET('Sanitation Data'!$G$11,0,10*ROW('Sanitation Data'!G97))),'Data Summary'!DC103="Yes"),OFFSET('Sanitation Data'!$G$11,0,10*ROW('Sanitation Data'!G97)),NA())</f>
        <v>#N/A</v>
      </c>
      <c r="AO103" s="501" t="e">
        <f ca="1">+IF(AND(ISNUMBER(OFFSET('Sanitation Data'!$G$12,0,10*ROW('Sanitation Data'!G97))),'Data Summary'!DD103="Yes"),OFFSET('Sanitation Data'!$G$12,0,10*ROW('Sanitation Data'!G97)),NA())</f>
        <v>#N/A</v>
      </c>
      <c r="AP103" s="501" t="e">
        <f ca="1">+IF(AND(ISNUMBER(OFFSET('Sanitation Data'!$H$4,0,10*ROW('Sanitation Data'!H97))),'Data Summary'!DE103="Yes"),100-OFFSET('Sanitation Data'!$H$4,0,10*ROW('Sanitation Data'!H97)),NA())</f>
        <v>#N/A</v>
      </c>
      <c r="AQ103" s="501" t="e">
        <f ca="1">+IF(AND(ISNUMBER(OFFSET('Sanitation Data'!$H$6,0,10*ROW('Sanitation Data'!H97))),'Data Summary'!DF103="Yes"),OFFSET('Sanitation Data'!$H$6,0,10*ROW('Sanitation Data'!H97)),NA())</f>
        <v>#N/A</v>
      </c>
      <c r="AR103" s="501" t="e">
        <f ca="1">+IF(AND(ISNUMBER(OFFSET('Sanitation Data'!$H$10,0,10*ROW('Sanitation Data'!H97))),'Data Summary'!DG103="Yes"),OFFSET('Sanitation Data'!$H$10,0,10*ROW('Sanitation Data'!H97)),NA())</f>
        <v>#N/A</v>
      </c>
      <c r="AS103" s="501" t="e">
        <f ca="1">+IF(AND(ISNUMBER(OFFSET('Sanitation Data'!$H$11,0,10*ROW('Sanitation Data'!H97))),'Data Summary'!DH103="Yes"),OFFSET('Sanitation Data'!$H$11,0,10*ROW('Sanitation Data'!H97)),NA())</f>
        <v>#N/A</v>
      </c>
      <c r="AT103" s="501" t="e">
        <f ca="1">+IF(AND(ISNUMBER(OFFSET('Sanitation Data'!$H$12,0,10*ROW('Sanitation Data'!H97))),'Data Summary'!DI103="Yes"),OFFSET('Sanitation Data'!$H$12,0,10*ROW('Sanitation Data'!H97)),NA())</f>
        <v>#N/A</v>
      </c>
      <c r="AU103" s="501" t="e">
        <f ca="1">+IF(AND(ISNUMBER(OFFSET('Sanitation Data'!$I$4,0,10*ROW('Sanitation Data'!I97))),'Data Summary'!DJ103="Yes"),100-OFFSET('Sanitation Data'!$I$4,0,10*ROW('Sanitation Data'!I97)),NA())</f>
        <v>#N/A</v>
      </c>
      <c r="AV103" s="501" t="e">
        <f ca="1">+IF(AND(ISNUMBER(OFFSET('Sanitation Data'!$I$6,0,10*ROW('Sanitation Data'!I97))),'Data Summary'!DK103="Yes"),OFFSET('Sanitation Data'!$I$6,0,10*ROW('Sanitation Data'!I97)),NA())</f>
        <v>#N/A</v>
      </c>
      <c r="AW103" s="501" t="e">
        <f ca="1">+IF(AND(ISNUMBER(OFFSET('Sanitation Data'!$I$10,0,10*ROW('Sanitation Data'!I97))),'Data Summary'!DL103="Yes"),OFFSET('Sanitation Data'!$I$10,0,10*ROW('Sanitation Data'!I97)),NA())</f>
        <v>#N/A</v>
      </c>
      <c r="AX103" s="501" t="e">
        <f ca="1">+IF(AND(ISNUMBER(OFFSET('Sanitation Data'!$I$11,0,10*ROW('Sanitation Data'!I97))),'Data Summary'!DM103="Yes"),OFFSET('Sanitation Data'!$I$11,0,10*ROW('Sanitation Data'!I97)),NA())</f>
        <v>#N/A</v>
      </c>
      <c r="AY103" s="501" t="e">
        <f ca="1">+IF(AND(ISNUMBER(OFFSET('Sanitation Data'!$I$12,0,10*ROW('Sanitation Data'!I97))),'Data Summary'!DN103="Yes"),OFFSET('Sanitation Data'!$I$12,0,10*ROW('Sanitation Data'!I97)),NA())</f>
        <v>#N/A</v>
      </c>
      <c r="AZ103" s="502" t="e">
        <f ca="1">+IF(AND(ISNUMBER(OFFSET('Hygiene Data'!$D$5,0,10*ROW('Hygiene Data'!D97))),'Data Summary'!DO103="Yes"),OFFSET('Hygiene Data'!$D$5,0,10*ROW('Hygiene Data'!D97)),NA())</f>
        <v>#N/A</v>
      </c>
      <c r="BA103" s="502" t="e">
        <f ca="1">+IF(AND(ISNUMBER(OFFSET('Hygiene Data'!$D$7,0,10*ROW('Hygiene Data'!D97))),'Data Summary'!DP103="Yes"),OFFSET('Hygiene Data'!$D$7,0,10*ROW('Hygiene Data'!D97)),NA())</f>
        <v>#N/A</v>
      </c>
      <c r="BB103" s="502" t="e">
        <f ca="1">+IF(AND(ISNUMBER(OFFSET('Hygiene Data'!$D$9,0,10*ROW('Hygiene Data'!D97))),'Data Summary'!DQ103="Yes"),OFFSET('Hygiene Data'!$D$9,0,10*ROW('Hygiene Data'!D97)),NA())</f>
        <v>#N/A</v>
      </c>
      <c r="BC103" s="502" t="e">
        <f ca="1">+IF(AND(ISNUMBER(OFFSET('Hygiene Data'!$E$5,0,10*ROW('Hygiene Data'!E97))),'Data Summary'!DR103="Yes"),OFFSET('Hygiene Data'!$E$5,0,10*ROW('Hygiene Data'!E97)),NA())</f>
        <v>#N/A</v>
      </c>
      <c r="BD103" s="502" t="e">
        <f ca="1">+IF(AND(ISNUMBER(OFFSET('Hygiene Data'!$E$7,0,10*ROW('Hygiene Data'!E97))),'Data Summary'!DS103="Yes"),OFFSET('Hygiene Data'!$E$7,0,10*ROW('Hygiene Data'!E97)),NA())</f>
        <v>#N/A</v>
      </c>
      <c r="BE103" s="502" t="e">
        <f ca="1">+IF(AND(ISNUMBER(OFFSET('Hygiene Data'!$E$9,0,10*ROW('Hygiene Data'!E97))),'Data Summary'!DT103="Yes"),OFFSET('Hygiene Data'!$E$9,0,10*ROW('Hygiene Data'!E97)),NA())</f>
        <v>#N/A</v>
      </c>
      <c r="BF103" s="502" t="e">
        <f ca="1">+IF(AND(ISNUMBER(OFFSET('Hygiene Data'!$F$5,0,10*ROW('Hygiene Data'!F97))),'Data Summary'!DU103="Yes"),OFFSET('Hygiene Data'!$F$5,0,10*ROW('Hygiene Data'!F97)),NA())</f>
        <v>#N/A</v>
      </c>
      <c r="BG103" s="502" t="e">
        <f ca="1">+IF(AND(ISNUMBER(OFFSET('Hygiene Data'!$F$7,0,10*ROW('Hygiene Data'!F97))),'Data Summary'!DV103="Yes"),OFFSET('Hygiene Data'!$F$7,0,10*ROW('Hygiene Data'!F97)),NA())</f>
        <v>#N/A</v>
      </c>
      <c r="BH103" s="502" t="e">
        <f ca="1">+IF(AND(ISNUMBER(OFFSET('Hygiene Data'!$F$9,0,10*ROW('Hygiene Data'!F97))),'Data Summary'!DW103="Yes"),OFFSET('Hygiene Data'!$F$9,0,10*ROW('Hygiene Data'!F97)),NA())</f>
        <v>#N/A</v>
      </c>
      <c r="BI103" s="502" t="e">
        <f ca="1">+IF(AND(ISNUMBER(OFFSET('Hygiene Data'!$G$5,0,10*ROW('Hygiene Data'!G97))),'Data Summary'!DX103="Yes"),OFFSET('Hygiene Data'!$G$5,0,10*ROW('Hygiene Data'!G97)),NA())</f>
        <v>#N/A</v>
      </c>
      <c r="BJ103" s="502" t="e">
        <f ca="1">+IF(AND(ISNUMBER(OFFSET('Hygiene Data'!$G$7,0,10*ROW('Hygiene Data'!G97))),'Data Summary'!DY103="Yes"),OFFSET('Hygiene Data'!$G$7,0,10*ROW('Hygiene Data'!G97)),NA())</f>
        <v>#N/A</v>
      </c>
      <c r="BK103" s="502" t="e">
        <f ca="1">+IF(AND(ISNUMBER(OFFSET('Hygiene Data'!$G$9,0,10*ROW('Hygiene Data'!G97))),'Data Summary'!DZ103="Yes"),OFFSET('Hygiene Data'!$G$9,0,10*ROW('Hygiene Data'!G97)),NA())</f>
        <v>#N/A</v>
      </c>
      <c r="BL103" s="502" t="e">
        <f ca="1">+IF(AND(ISNUMBER(OFFSET('Hygiene Data'!$H$5,0,10*ROW('Hygiene Data'!H97))),'Data Summary'!EA103="Yes"),OFFSET('Hygiene Data'!$H$5,0,10*ROW('Hygiene Data'!H97)),NA())</f>
        <v>#N/A</v>
      </c>
      <c r="BM103" s="502" t="e">
        <f ca="1">+IF(AND(ISNUMBER(OFFSET('Hygiene Data'!$H$7,0,10*ROW('Hygiene Data'!H97))),'Data Summary'!EB103="Yes"),OFFSET('Hygiene Data'!$H$7,0,10*ROW('Hygiene Data'!H97)),NA())</f>
        <v>#N/A</v>
      </c>
      <c r="BN103" s="502" t="e">
        <f ca="1">+IF(AND(ISNUMBER(OFFSET('Hygiene Data'!$H$9,0,10*ROW('Hygiene Data'!H97))),'Data Summary'!EC103="Yes"),OFFSET('Hygiene Data'!$H$9,0,10*ROW('Hygiene Data'!H97)),NA())</f>
        <v>#N/A</v>
      </c>
      <c r="BO103" s="502" t="e">
        <f ca="1">+IF(AND(ISNUMBER(OFFSET('Hygiene Data'!$I$5,0,10*ROW('Hygiene Data'!I97))),'Data Summary'!ED103="Yes"),OFFSET('Hygiene Data'!$I$5,0,10*ROW('Hygiene Data'!I97)),NA())</f>
        <v>#N/A</v>
      </c>
      <c r="BP103" s="502" t="e">
        <f ca="1">+IF(AND(ISNUMBER(OFFSET('Hygiene Data'!$I$7,0,10*ROW('Hygiene Data'!I97))),'Data Summary'!EE103="Yes"),OFFSET('Hygiene Data'!$I$7,0,10*ROW('Hygiene Data'!I97)),NA())</f>
        <v>#N/A</v>
      </c>
      <c r="BQ103" s="502" t="e">
        <f ca="1">+IF(AND(ISNUMBER(OFFSET('Hygiene Data'!$I$9,0,10*ROW('Hygiene Data'!I97))),'Data Summary'!EF103="Yes"),OFFSET('Hygiene Data'!$I$9,0,10*ROW('Hygiene Data'!I97)),NA())</f>
        <v>#N/A</v>
      </c>
    </row>
    <row r="104" spans="1:69" x14ac:dyDescent="0.25">
      <c r="A104" s="498" t="e">
        <f ca="1">+RIGHT('Data Summary'!A104,LEN('Data Summary'!A104)-9)</f>
        <v>#VALUE!</v>
      </c>
      <c r="B104" s="472" t="str">
        <f ca="1">+IF(ISTEXT('Data Summary'!B104),'Data Summary'!B104,"")</f>
        <v/>
      </c>
      <c r="C104" s="499" t="e">
        <f ca="1">+VALUE('Data Summary'!C104)</f>
        <v>#VALUE!</v>
      </c>
      <c r="D104" s="500" t="e">
        <f ca="1">+IF(AND(ISNUMBER(OFFSET('Water Data'!$D$4,0,10*ROW('Water Data'!D98))),'Data Summary'!BS104="Yes"),100-OFFSET('Water Data'!$D$4,0,10*ROW('Water Data'!D98)),NA())</f>
        <v>#N/A</v>
      </c>
      <c r="E104" s="500" t="e">
        <f ca="1">+IF(AND(ISNUMBER(OFFSET('Water Data'!$D$6,0,10*ROW('Water Data'!D98))),'Data Summary'!BT104="Yes"),OFFSET('Water Data'!$D$6,0,10*ROW('Water Data'!D98)),NA())</f>
        <v>#N/A</v>
      </c>
      <c r="F104" s="500" t="e">
        <f ca="1">+IF(AND(ISNUMBER(OFFSET('Water Data'!$D$9,0,10*ROW('Water Data'!D98))),'Data Summary'!BU104="Yes"),OFFSET('Water Data'!$D$9,0,10*ROW('Water Data'!D98)),NA())</f>
        <v>#N/A</v>
      </c>
      <c r="G104" s="500" t="e">
        <f ca="1">+IF(AND(ISNUMBER(OFFSET('Water Data'!$E$4,0,10*ROW('Water Data'!E98))),'Data Summary'!BV104="Yes"),100-OFFSET('Water Data'!$E$4,0,10*ROW('Water Data'!E98)),NA())</f>
        <v>#N/A</v>
      </c>
      <c r="H104" s="500" t="e">
        <f ca="1">+IF(AND(ISNUMBER(OFFSET('Water Data'!$E$6,0,10*ROW('Water Data'!E98))),'Data Summary'!BW104="Yes"),OFFSET('Water Data'!$E$6,0,10*ROW('Water Data'!E98)),NA())</f>
        <v>#N/A</v>
      </c>
      <c r="I104" s="500" t="e">
        <f ca="1">+IF(AND(ISNUMBER(OFFSET('Water Data'!$E$9,0,10*ROW('Water Data'!E98))),'Data Summary'!BX104="Yes"),OFFSET('Water Data'!$E$9,0,10*ROW('Water Data'!E98)),NA())</f>
        <v>#N/A</v>
      </c>
      <c r="J104" s="500" t="e">
        <f ca="1">+IF(AND(ISNUMBER(OFFSET('Water Data'!$F$4,0,10*ROW('Water Data'!F98))),'Data Summary'!BY104="Yes"),100-OFFSET('Water Data'!$F$4,0,10*ROW('Water Data'!F98)),NA())</f>
        <v>#N/A</v>
      </c>
      <c r="K104" s="500" t="e">
        <f ca="1">+IF(AND(ISNUMBER(OFFSET('Water Data'!$F$6,0,10*ROW('Water Data'!F98))),'Data Summary'!BZ104="Yes"),OFFSET('Water Data'!$F$6,0,10*ROW('Water Data'!F98)),NA())</f>
        <v>#N/A</v>
      </c>
      <c r="L104" s="500" t="e">
        <f ca="1">+IF(AND(ISNUMBER(OFFSET('Water Data'!$F$9,0,10*ROW('Water Data'!F98))),'Data Summary'!CA104="Yes"),OFFSET('Water Data'!$F$9,0,10*ROW('Water Data'!F98)),NA())</f>
        <v>#N/A</v>
      </c>
      <c r="M104" s="500" t="e">
        <f ca="1">+IF(AND(ISNUMBER(OFFSET('Water Data'!$G$4,0,10*ROW('Water Data'!G98))),'Data Summary'!CB104="Yes"),100-OFFSET('Water Data'!$G$4,0,10*ROW('Water Data'!G98)),NA())</f>
        <v>#N/A</v>
      </c>
      <c r="N104" s="500" t="e">
        <f ca="1">+IF(AND(ISNUMBER(OFFSET('Water Data'!$G$6,0,10*ROW('Water Data'!G98))),'Data Summary'!CC104="Yes"),OFFSET('Water Data'!$G$6,0,10*ROW('Water Data'!G98)),NA())</f>
        <v>#N/A</v>
      </c>
      <c r="O104" s="500" t="e">
        <f ca="1">+IF(AND(ISNUMBER(OFFSET('Water Data'!$G$9,0,10*ROW('Water Data'!G98))),'Data Summary'!CD104="Yes"),OFFSET('Water Data'!$G$9,0,10*ROW('Water Data'!G98)),NA())</f>
        <v>#N/A</v>
      </c>
      <c r="P104" s="500" t="e">
        <f ca="1">+IF(AND(ISNUMBER(OFFSET('Water Data'!$H$4,0,10*ROW('Water Data'!H98))),'Data Summary'!CE104="Yes"),100-OFFSET('Water Data'!$H$4,0,10*ROW('Water Data'!H98)),NA())</f>
        <v>#N/A</v>
      </c>
      <c r="Q104" s="500" t="e">
        <f ca="1">+IF(AND(ISNUMBER(OFFSET('Water Data'!$H$6,0,10*ROW('Water Data'!H98))),'Data Summary'!CF104="Yes"),OFFSET('Water Data'!$H$6,0,10*ROW('Water Data'!H98)),NA())</f>
        <v>#N/A</v>
      </c>
      <c r="R104" s="500" t="e">
        <f ca="1">+IF(AND(ISNUMBER(OFFSET('Water Data'!$H$9,0,10*ROW('Water Data'!H98))),'Data Summary'!CG104="Yes"),OFFSET('Water Data'!$H$9,0,10*ROW('Water Data'!H98)),NA())</f>
        <v>#N/A</v>
      </c>
      <c r="S104" s="500" t="e">
        <f ca="1">+IF(AND(ISNUMBER(OFFSET('Water Data'!$I$4,0,10*ROW('Water Data'!I98))),'Data Summary'!CH104="Yes"),100-OFFSET('Water Data'!$I$4,0,10*ROW('Water Data'!I98)),NA())</f>
        <v>#N/A</v>
      </c>
      <c r="T104" s="500" t="e">
        <f ca="1">+IF(AND(ISNUMBER(OFFSET('Water Data'!$I$6,0,10*ROW('Water Data'!I98))),'Data Summary'!CI104="Yes"),OFFSET('Water Data'!$I$6,0,10*ROW('Water Data'!I98)),NA())</f>
        <v>#N/A</v>
      </c>
      <c r="U104" s="500" t="e">
        <f ca="1">+IF(AND(ISNUMBER(OFFSET('Water Data'!$I$9,0,10*ROW('Water Data'!I98))),'Data Summary'!CJ104="Yes"),OFFSET('Water Data'!$I$9,0,10*ROW('Water Data'!I98)),NA())</f>
        <v>#N/A</v>
      </c>
      <c r="V104" s="501" t="e">
        <f ca="1">+IF(AND(ISNUMBER(OFFSET('Sanitation Data'!$D$4,0,10*ROW('Sanitation Data'!D98))),'Data Summary'!CK104="Yes"),100-OFFSET('Sanitation Data'!$D$4,0,10*ROW('Sanitation Data'!D98)),NA())</f>
        <v>#N/A</v>
      </c>
      <c r="W104" s="501" t="e">
        <f ca="1">+IF(AND(ISNUMBER(OFFSET('Sanitation Data'!$D$6,0,10*ROW('Sanitation Data'!D98))),'Data Summary'!CL104="Yes"),OFFSET('Sanitation Data'!$D$6,0,10*ROW('Sanitation Data'!D98)),NA())</f>
        <v>#N/A</v>
      </c>
      <c r="X104" s="501" t="e">
        <f ca="1">+IF(AND(ISNUMBER(OFFSET('Sanitation Data'!$D$10,0,10*ROW('Sanitation Data'!D98))),'Data Summary'!CM104="Yes"),OFFSET('Sanitation Data'!$D$10,0,10*ROW('Sanitation Data'!D98)),NA())</f>
        <v>#N/A</v>
      </c>
      <c r="Y104" s="501" t="e">
        <f ca="1">+IF(AND(ISNUMBER(OFFSET('Sanitation Data'!$D$11,0,10*ROW('Sanitation Data'!D98))),'Data Summary'!CN104="Yes"),OFFSET('Sanitation Data'!$D$11,0,10*ROW('Sanitation Data'!D98)),NA())</f>
        <v>#N/A</v>
      </c>
      <c r="Z104" s="501" t="e">
        <f ca="1">+IF(AND(ISNUMBER(OFFSET('Sanitation Data'!$D$12,0,10*ROW('Sanitation Data'!D98))),'Data Summary'!CO104="Yes"),OFFSET('Sanitation Data'!$D$12,0,10*ROW('Sanitation Data'!D98)),NA())</f>
        <v>#N/A</v>
      </c>
      <c r="AA104" s="501" t="e">
        <f ca="1">+IF(AND(ISNUMBER(OFFSET('Sanitation Data'!$E$4,0,10*ROW('Sanitation Data'!E98))),'Data Summary'!CP104="Yes"),100-OFFSET('Sanitation Data'!$E$4,0,10*ROW('Sanitation Data'!E98)),NA())</f>
        <v>#N/A</v>
      </c>
      <c r="AB104" s="501" t="e">
        <f ca="1">+IF(AND(ISNUMBER(OFFSET('Sanitation Data'!$E$6,0,10*ROW('Sanitation Data'!E98))),'Data Summary'!CQ104="Yes"),OFFSET('Sanitation Data'!$E$6,0,10*ROW('Sanitation Data'!E98)),NA())</f>
        <v>#N/A</v>
      </c>
      <c r="AC104" s="501" t="e">
        <f ca="1">+IF(AND(ISNUMBER(OFFSET('Sanitation Data'!$E$10,0,10*ROW('Sanitation Data'!E98))),'Data Summary'!CR104="Yes"),OFFSET('Sanitation Data'!$E$10,0,10*ROW('Sanitation Data'!E98)),NA())</f>
        <v>#N/A</v>
      </c>
      <c r="AD104" s="501" t="e">
        <f ca="1">+IF(AND(ISNUMBER(OFFSET('Sanitation Data'!$E$11,0,10*ROW('Sanitation Data'!E98))),'Data Summary'!CS104="Yes"),OFFSET('Sanitation Data'!$E$11,0,10*ROW('Sanitation Data'!E98)),NA())</f>
        <v>#N/A</v>
      </c>
      <c r="AE104" s="501" t="e">
        <f ca="1">+IF(AND(ISNUMBER(OFFSET('Sanitation Data'!$E$12,0,10*ROW('Sanitation Data'!E98))),'Data Summary'!CT104="Yes"),OFFSET('Sanitation Data'!$E$12,0,10*ROW('Sanitation Data'!E98)),NA())</f>
        <v>#N/A</v>
      </c>
      <c r="AF104" s="501" t="e">
        <f ca="1">+IF(AND(ISNUMBER(OFFSET('Sanitation Data'!$F$4,0,10*ROW('Sanitation Data'!F98))),'Data Summary'!CU104="Yes"),100-OFFSET('Sanitation Data'!$F$4,0,10*ROW('Sanitation Data'!F98)),NA())</f>
        <v>#N/A</v>
      </c>
      <c r="AG104" s="501" t="e">
        <f ca="1">+IF(AND(ISNUMBER(OFFSET('Sanitation Data'!$F$6,0,10*ROW('Sanitation Data'!F98))),'Data Summary'!CV104="Yes"),OFFSET('Sanitation Data'!$F$6,0,10*ROW('Sanitation Data'!F98)),NA())</f>
        <v>#N/A</v>
      </c>
      <c r="AH104" s="501" t="e">
        <f ca="1">+IF(AND(ISNUMBER(OFFSET('Sanitation Data'!$F$10,0,10*ROW('Sanitation Data'!F98))),'Data Summary'!CW104="Yes"),OFFSET('Sanitation Data'!$F$10,0,10*ROW('Sanitation Data'!F98)),NA())</f>
        <v>#N/A</v>
      </c>
      <c r="AI104" s="501" t="e">
        <f ca="1">+IF(AND(ISNUMBER(OFFSET('Sanitation Data'!$F$11,0,10*ROW('Sanitation Data'!F98))),'Data Summary'!CX104="Yes"),OFFSET('Sanitation Data'!$F$11,0,10*ROW('Sanitation Data'!F98)),NA())</f>
        <v>#N/A</v>
      </c>
      <c r="AJ104" s="501" t="e">
        <f ca="1">+IF(AND(ISNUMBER(OFFSET('Sanitation Data'!$F$12,0,10*ROW('Sanitation Data'!F98))),'Data Summary'!CY104="Yes"),OFFSET('Sanitation Data'!$F$12,0,10*ROW('Sanitation Data'!F98)),NA())</f>
        <v>#N/A</v>
      </c>
      <c r="AK104" s="501" t="e">
        <f ca="1">+IF(AND(ISNUMBER(OFFSET('Sanitation Data'!$G$4,0,10*ROW('Sanitation Data'!G98))),'Data Summary'!CZ104="Yes"),100-OFFSET('Sanitation Data'!$G$4,0,10*ROW('Sanitation Data'!G98)),NA())</f>
        <v>#N/A</v>
      </c>
      <c r="AL104" s="501" t="e">
        <f ca="1">+IF(AND(ISNUMBER(OFFSET('Sanitation Data'!$G$6,0,10*ROW('Sanitation Data'!G98))),'Data Summary'!DA104="Yes"),OFFSET('Sanitation Data'!$G$6,0,10*ROW('Sanitation Data'!G98)),NA())</f>
        <v>#N/A</v>
      </c>
      <c r="AM104" s="501" t="e">
        <f ca="1">+IF(AND(ISNUMBER(OFFSET('Sanitation Data'!$G$10,0,10*ROW('Sanitation Data'!G98))),'Data Summary'!DB104="Yes"),OFFSET('Sanitation Data'!$G$10,0,10*ROW('Sanitation Data'!G98)),NA())</f>
        <v>#N/A</v>
      </c>
      <c r="AN104" s="501" t="e">
        <f ca="1">+IF(AND(ISNUMBER(OFFSET('Sanitation Data'!$G$11,0,10*ROW('Sanitation Data'!G98))),'Data Summary'!DC104="Yes"),OFFSET('Sanitation Data'!$G$11,0,10*ROW('Sanitation Data'!G98)),NA())</f>
        <v>#N/A</v>
      </c>
      <c r="AO104" s="501" t="e">
        <f ca="1">+IF(AND(ISNUMBER(OFFSET('Sanitation Data'!$G$12,0,10*ROW('Sanitation Data'!G98))),'Data Summary'!DD104="Yes"),OFFSET('Sanitation Data'!$G$12,0,10*ROW('Sanitation Data'!G98)),NA())</f>
        <v>#N/A</v>
      </c>
      <c r="AP104" s="501" t="e">
        <f ca="1">+IF(AND(ISNUMBER(OFFSET('Sanitation Data'!$H$4,0,10*ROW('Sanitation Data'!H98))),'Data Summary'!DE104="Yes"),100-OFFSET('Sanitation Data'!$H$4,0,10*ROW('Sanitation Data'!H98)),NA())</f>
        <v>#N/A</v>
      </c>
      <c r="AQ104" s="501" t="e">
        <f ca="1">+IF(AND(ISNUMBER(OFFSET('Sanitation Data'!$H$6,0,10*ROW('Sanitation Data'!H98))),'Data Summary'!DF104="Yes"),OFFSET('Sanitation Data'!$H$6,0,10*ROW('Sanitation Data'!H98)),NA())</f>
        <v>#N/A</v>
      </c>
      <c r="AR104" s="501" t="e">
        <f ca="1">+IF(AND(ISNUMBER(OFFSET('Sanitation Data'!$H$10,0,10*ROW('Sanitation Data'!H98))),'Data Summary'!DG104="Yes"),OFFSET('Sanitation Data'!$H$10,0,10*ROW('Sanitation Data'!H98)),NA())</f>
        <v>#N/A</v>
      </c>
      <c r="AS104" s="501" t="e">
        <f ca="1">+IF(AND(ISNUMBER(OFFSET('Sanitation Data'!$H$11,0,10*ROW('Sanitation Data'!H98))),'Data Summary'!DH104="Yes"),OFFSET('Sanitation Data'!$H$11,0,10*ROW('Sanitation Data'!H98)),NA())</f>
        <v>#N/A</v>
      </c>
      <c r="AT104" s="501" t="e">
        <f ca="1">+IF(AND(ISNUMBER(OFFSET('Sanitation Data'!$H$12,0,10*ROW('Sanitation Data'!H98))),'Data Summary'!DI104="Yes"),OFFSET('Sanitation Data'!$H$12,0,10*ROW('Sanitation Data'!H98)),NA())</f>
        <v>#N/A</v>
      </c>
      <c r="AU104" s="501" t="e">
        <f ca="1">+IF(AND(ISNUMBER(OFFSET('Sanitation Data'!$I$4,0,10*ROW('Sanitation Data'!I98))),'Data Summary'!DJ104="Yes"),100-OFFSET('Sanitation Data'!$I$4,0,10*ROW('Sanitation Data'!I98)),NA())</f>
        <v>#N/A</v>
      </c>
      <c r="AV104" s="501" t="e">
        <f ca="1">+IF(AND(ISNUMBER(OFFSET('Sanitation Data'!$I$6,0,10*ROW('Sanitation Data'!I98))),'Data Summary'!DK104="Yes"),OFFSET('Sanitation Data'!$I$6,0,10*ROW('Sanitation Data'!I98)),NA())</f>
        <v>#N/A</v>
      </c>
      <c r="AW104" s="501" t="e">
        <f ca="1">+IF(AND(ISNUMBER(OFFSET('Sanitation Data'!$I$10,0,10*ROW('Sanitation Data'!I98))),'Data Summary'!DL104="Yes"),OFFSET('Sanitation Data'!$I$10,0,10*ROW('Sanitation Data'!I98)),NA())</f>
        <v>#N/A</v>
      </c>
      <c r="AX104" s="501" t="e">
        <f ca="1">+IF(AND(ISNUMBER(OFFSET('Sanitation Data'!$I$11,0,10*ROW('Sanitation Data'!I98))),'Data Summary'!DM104="Yes"),OFFSET('Sanitation Data'!$I$11,0,10*ROW('Sanitation Data'!I98)),NA())</f>
        <v>#N/A</v>
      </c>
      <c r="AY104" s="501" t="e">
        <f ca="1">+IF(AND(ISNUMBER(OFFSET('Sanitation Data'!$I$12,0,10*ROW('Sanitation Data'!I98))),'Data Summary'!DN104="Yes"),OFFSET('Sanitation Data'!$I$12,0,10*ROW('Sanitation Data'!I98)),NA())</f>
        <v>#N/A</v>
      </c>
      <c r="AZ104" s="502" t="e">
        <f ca="1">+IF(AND(ISNUMBER(OFFSET('Hygiene Data'!$D$5,0,10*ROW('Hygiene Data'!D98))),'Data Summary'!DO104="Yes"),OFFSET('Hygiene Data'!$D$5,0,10*ROW('Hygiene Data'!D98)),NA())</f>
        <v>#N/A</v>
      </c>
      <c r="BA104" s="502" t="e">
        <f ca="1">+IF(AND(ISNUMBER(OFFSET('Hygiene Data'!$D$7,0,10*ROW('Hygiene Data'!D98))),'Data Summary'!DP104="Yes"),OFFSET('Hygiene Data'!$D$7,0,10*ROW('Hygiene Data'!D98)),NA())</f>
        <v>#N/A</v>
      </c>
      <c r="BB104" s="502" t="e">
        <f ca="1">+IF(AND(ISNUMBER(OFFSET('Hygiene Data'!$D$9,0,10*ROW('Hygiene Data'!D98))),'Data Summary'!DQ104="Yes"),OFFSET('Hygiene Data'!$D$9,0,10*ROW('Hygiene Data'!D98)),NA())</f>
        <v>#N/A</v>
      </c>
      <c r="BC104" s="502" t="e">
        <f ca="1">+IF(AND(ISNUMBER(OFFSET('Hygiene Data'!$E$5,0,10*ROW('Hygiene Data'!E98))),'Data Summary'!DR104="Yes"),OFFSET('Hygiene Data'!$E$5,0,10*ROW('Hygiene Data'!E98)),NA())</f>
        <v>#N/A</v>
      </c>
      <c r="BD104" s="502" t="e">
        <f ca="1">+IF(AND(ISNUMBER(OFFSET('Hygiene Data'!$E$7,0,10*ROW('Hygiene Data'!E98))),'Data Summary'!DS104="Yes"),OFFSET('Hygiene Data'!$E$7,0,10*ROW('Hygiene Data'!E98)),NA())</f>
        <v>#N/A</v>
      </c>
      <c r="BE104" s="502" t="e">
        <f ca="1">+IF(AND(ISNUMBER(OFFSET('Hygiene Data'!$E$9,0,10*ROW('Hygiene Data'!E98))),'Data Summary'!DT104="Yes"),OFFSET('Hygiene Data'!$E$9,0,10*ROW('Hygiene Data'!E98)),NA())</f>
        <v>#N/A</v>
      </c>
      <c r="BF104" s="502" t="e">
        <f ca="1">+IF(AND(ISNUMBER(OFFSET('Hygiene Data'!$F$5,0,10*ROW('Hygiene Data'!F98))),'Data Summary'!DU104="Yes"),OFFSET('Hygiene Data'!$F$5,0,10*ROW('Hygiene Data'!F98)),NA())</f>
        <v>#N/A</v>
      </c>
      <c r="BG104" s="502" t="e">
        <f ca="1">+IF(AND(ISNUMBER(OFFSET('Hygiene Data'!$F$7,0,10*ROW('Hygiene Data'!F98))),'Data Summary'!DV104="Yes"),OFFSET('Hygiene Data'!$F$7,0,10*ROW('Hygiene Data'!F98)),NA())</f>
        <v>#N/A</v>
      </c>
      <c r="BH104" s="502" t="e">
        <f ca="1">+IF(AND(ISNUMBER(OFFSET('Hygiene Data'!$F$9,0,10*ROW('Hygiene Data'!F98))),'Data Summary'!DW104="Yes"),OFFSET('Hygiene Data'!$F$9,0,10*ROW('Hygiene Data'!F98)),NA())</f>
        <v>#N/A</v>
      </c>
      <c r="BI104" s="502" t="e">
        <f ca="1">+IF(AND(ISNUMBER(OFFSET('Hygiene Data'!$G$5,0,10*ROW('Hygiene Data'!G98))),'Data Summary'!DX104="Yes"),OFFSET('Hygiene Data'!$G$5,0,10*ROW('Hygiene Data'!G98)),NA())</f>
        <v>#N/A</v>
      </c>
      <c r="BJ104" s="502" t="e">
        <f ca="1">+IF(AND(ISNUMBER(OFFSET('Hygiene Data'!$G$7,0,10*ROW('Hygiene Data'!G98))),'Data Summary'!DY104="Yes"),OFFSET('Hygiene Data'!$G$7,0,10*ROW('Hygiene Data'!G98)),NA())</f>
        <v>#N/A</v>
      </c>
      <c r="BK104" s="502" t="e">
        <f ca="1">+IF(AND(ISNUMBER(OFFSET('Hygiene Data'!$G$9,0,10*ROW('Hygiene Data'!G98))),'Data Summary'!DZ104="Yes"),OFFSET('Hygiene Data'!$G$9,0,10*ROW('Hygiene Data'!G98)),NA())</f>
        <v>#N/A</v>
      </c>
      <c r="BL104" s="502" t="e">
        <f ca="1">+IF(AND(ISNUMBER(OFFSET('Hygiene Data'!$H$5,0,10*ROW('Hygiene Data'!H98))),'Data Summary'!EA104="Yes"),OFFSET('Hygiene Data'!$H$5,0,10*ROW('Hygiene Data'!H98)),NA())</f>
        <v>#N/A</v>
      </c>
      <c r="BM104" s="502" t="e">
        <f ca="1">+IF(AND(ISNUMBER(OFFSET('Hygiene Data'!$H$7,0,10*ROW('Hygiene Data'!H98))),'Data Summary'!EB104="Yes"),OFFSET('Hygiene Data'!$H$7,0,10*ROW('Hygiene Data'!H98)),NA())</f>
        <v>#N/A</v>
      </c>
      <c r="BN104" s="502" t="e">
        <f ca="1">+IF(AND(ISNUMBER(OFFSET('Hygiene Data'!$H$9,0,10*ROW('Hygiene Data'!H98))),'Data Summary'!EC104="Yes"),OFFSET('Hygiene Data'!$H$9,0,10*ROW('Hygiene Data'!H98)),NA())</f>
        <v>#N/A</v>
      </c>
      <c r="BO104" s="502" t="e">
        <f ca="1">+IF(AND(ISNUMBER(OFFSET('Hygiene Data'!$I$5,0,10*ROW('Hygiene Data'!I98))),'Data Summary'!ED104="Yes"),OFFSET('Hygiene Data'!$I$5,0,10*ROW('Hygiene Data'!I98)),NA())</f>
        <v>#N/A</v>
      </c>
      <c r="BP104" s="502" t="e">
        <f ca="1">+IF(AND(ISNUMBER(OFFSET('Hygiene Data'!$I$7,0,10*ROW('Hygiene Data'!I98))),'Data Summary'!EE104="Yes"),OFFSET('Hygiene Data'!$I$7,0,10*ROW('Hygiene Data'!I98)),NA())</f>
        <v>#N/A</v>
      </c>
      <c r="BQ104" s="502" t="e">
        <f ca="1">+IF(AND(ISNUMBER(OFFSET('Hygiene Data'!$I$9,0,10*ROW('Hygiene Data'!I98))),'Data Summary'!EF104="Yes"),OFFSET('Hygiene Data'!$I$9,0,10*ROW('Hygiene Data'!I98)),NA())</f>
        <v>#N/A</v>
      </c>
    </row>
    <row r="105" spans="1:69" x14ac:dyDescent="0.25">
      <c r="A105" s="498" t="e">
        <f ca="1">+RIGHT('Data Summary'!A105,LEN('Data Summary'!A105)-9)</f>
        <v>#VALUE!</v>
      </c>
      <c r="B105" s="472" t="str">
        <f ca="1">+IF(ISTEXT('Data Summary'!B105),'Data Summary'!B105,"")</f>
        <v/>
      </c>
      <c r="C105" s="499" t="e">
        <f ca="1">+VALUE('Data Summary'!C105)</f>
        <v>#VALUE!</v>
      </c>
      <c r="D105" s="500" t="e">
        <f ca="1">+IF(AND(ISNUMBER(OFFSET('Water Data'!$D$4,0,10*ROW('Water Data'!D99))),'Data Summary'!BS105="Yes"),100-OFFSET('Water Data'!$D$4,0,10*ROW('Water Data'!D99)),NA())</f>
        <v>#N/A</v>
      </c>
      <c r="E105" s="500" t="e">
        <f ca="1">+IF(AND(ISNUMBER(OFFSET('Water Data'!$D$6,0,10*ROW('Water Data'!D99))),'Data Summary'!BT105="Yes"),OFFSET('Water Data'!$D$6,0,10*ROW('Water Data'!D99)),NA())</f>
        <v>#N/A</v>
      </c>
      <c r="F105" s="500" t="e">
        <f ca="1">+IF(AND(ISNUMBER(OFFSET('Water Data'!$D$9,0,10*ROW('Water Data'!D99))),'Data Summary'!BU105="Yes"),OFFSET('Water Data'!$D$9,0,10*ROW('Water Data'!D99)),NA())</f>
        <v>#N/A</v>
      </c>
      <c r="G105" s="500" t="e">
        <f ca="1">+IF(AND(ISNUMBER(OFFSET('Water Data'!$E$4,0,10*ROW('Water Data'!E99))),'Data Summary'!BV105="Yes"),100-OFFSET('Water Data'!$E$4,0,10*ROW('Water Data'!E99)),NA())</f>
        <v>#N/A</v>
      </c>
      <c r="H105" s="500" t="e">
        <f ca="1">+IF(AND(ISNUMBER(OFFSET('Water Data'!$E$6,0,10*ROW('Water Data'!E99))),'Data Summary'!BW105="Yes"),OFFSET('Water Data'!$E$6,0,10*ROW('Water Data'!E99)),NA())</f>
        <v>#N/A</v>
      </c>
      <c r="I105" s="500" t="e">
        <f ca="1">+IF(AND(ISNUMBER(OFFSET('Water Data'!$E$9,0,10*ROW('Water Data'!E99))),'Data Summary'!BX105="Yes"),OFFSET('Water Data'!$E$9,0,10*ROW('Water Data'!E99)),NA())</f>
        <v>#N/A</v>
      </c>
      <c r="J105" s="500" t="e">
        <f ca="1">+IF(AND(ISNUMBER(OFFSET('Water Data'!$F$4,0,10*ROW('Water Data'!F99))),'Data Summary'!BY105="Yes"),100-OFFSET('Water Data'!$F$4,0,10*ROW('Water Data'!F99)),NA())</f>
        <v>#N/A</v>
      </c>
      <c r="K105" s="500" t="e">
        <f ca="1">+IF(AND(ISNUMBER(OFFSET('Water Data'!$F$6,0,10*ROW('Water Data'!F99))),'Data Summary'!BZ105="Yes"),OFFSET('Water Data'!$F$6,0,10*ROW('Water Data'!F99)),NA())</f>
        <v>#N/A</v>
      </c>
      <c r="L105" s="500" t="e">
        <f ca="1">+IF(AND(ISNUMBER(OFFSET('Water Data'!$F$9,0,10*ROW('Water Data'!F99))),'Data Summary'!CA105="Yes"),OFFSET('Water Data'!$F$9,0,10*ROW('Water Data'!F99)),NA())</f>
        <v>#N/A</v>
      </c>
      <c r="M105" s="500" t="e">
        <f ca="1">+IF(AND(ISNUMBER(OFFSET('Water Data'!$G$4,0,10*ROW('Water Data'!G99))),'Data Summary'!CB105="Yes"),100-OFFSET('Water Data'!$G$4,0,10*ROW('Water Data'!G99)),NA())</f>
        <v>#N/A</v>
      </c>
      <c r="N105" s="500" t="e">
        <f ca="1">+IF(AND(ISNUMBER(OFFSET('Water Data'!$G$6,0,10*ROW('Water Data'!G99))),'Data Summary'!CC105="Yes"),OFFSET('Water Data'!$G$6,0,10*ROW('Water Data'!G99)),NA())</f>
        <v>#N/A</v>
      </c>
      <c r="O105" s="500" t="e">
        <f ca="1">+IF(AND(ISNUMBER(OFFSET('Water Data'!$G$9,0,10*ROW('Water Data'!G99))),'Data Summary'!CD105="Yes"),OFFSET('Water Data'!$G$9,0,10*ROW('Water Data'!G99)),NA())</f>
        <v>#N/A</v>
      </c>
      <c r="P105" s="500" t="e">
        <f ca="1">+IF(AND(ISNUMBER(OFFSET('Water Data'!$H$4,0,10*ROW('Water Data'!H99))),'Data Summary'!CE105="Yes"),100-OFFSET('Water Data'!$H$4,0,10*ROW('Water Data'!H99)),NA())</f>
        <v>#N/A</v>
      </c>
      <c r="Q105" s="500" t="e">
        <f ca="1">+IF(AND(ISNUMBER(OFFSET('Water Data'!$H$6,0,10*ROW('Water Data'!H99))),'Data Summary'!CF105="Yes"),OFFSET('Water Data'!$H$6,0,10*ROW('Water Data'!H99)),NA())</f>
        <v>#N/A</v>
      </c>
      <c r="R105" s="500" t="e">
        <f ca="1">+IF(AND(ISNUMBER(OFFSET('Water Data'!$H$9,0,10*ROW('Water Data'!H99))),'Data Summary'!CG105="Yes"),OFFSET('Water Data'!$H$9,0,10*ROW('Water Data'!H99)),NA())</f>
        <v>#N/A</v>
      </c>
      <c r="S105" s="500" t="e">
        <f ca="1">+IF(AND(ISNUMBER(OFFSET('Water Data'!$I$4,0,10*ROW('Water Data'!I99))),'Data Summary'!CH105="Yes"),100-OFFSET('Water Data'!$I$4,0,10*ROW('Water Data'!I99)),NA())</f>
        <v>#N/A</v>
      </c>
      <c r="T105" s="500" t="e">
        <f ca="1">+IF(AND(ISNUMBER(OFFSET('Water Data'!$I$6,0,10*ROW('Water Data'!I99))),'Data Summary'!CI105="Yes"),OFFSET('Water Data'!$I$6,0,10*ROW('Water Data'!I99)),NA())</f>
        <v>#N/A</v>
      </c>
      <c r="U105" s="500" t="e">
        <f ca="1">+IF(AND(ISNUMBER(OFFSET('Water Data'!$I$9,0,10*ROW('Water Data'!I99))),'Data Summary'!CJ105="Yes"),OFFSET('Water Data'!$I$9,0,10*ROW('Water Data'!I99)),NA())</f>
        <v>#N/A</v>
      </c>
      <c r="V105" s="501" t="e">
        <f ca="1">+IF(AND(ISNUMBER(OFFSET('Sanitation Data'!$D$4,0,10*ROW('Sanitation Data'!D99))),'Data Summary'!CK105="Yes"),100-OFFSET('Sanitation Data'!$D$4,0,10*ROW('Sanitation Data'!D99)),NA())</f>
        <v>#N/A</v>
      </c>
      <c r="W105" s="501" t="e">
        <f ca="1">+IF(AND(ISNUMBER(OFFSET('Sanitation Data'!$D$6,0,10*ROW('Sanitation Data'!D99))),'Data Summary'!CL105="Yes"),OFFSET('Sanitation Data'!$D$6,0,10*ROW('Sanitation Data'!D99)),NA())</f>
        <v>#N/A</v>
      </c>
      <c r="X105" s="501" t="e">
        <f ca="1">+IF(AND(ISNUMBER(OFFSET('Sanitation Data'!$D$10,0,10*ROW('Sanitation Data'!D99))),'Data Summary'!CM105="Yes"),OFFSET('Sanitation Data'!$D$10,0,10*ROW('Sanitation Data'!D99)),NA())</f>
        <v>#N/A</v>
      </c>
      <c r="Y105" s="501" t="e">
        <f ca="1">+IF(AND(ISNUMBER(OFFSET('Sanitation Data'!$D$11,0,10*ROW('Sanitation Data'!D99))),'Data Summary'!CN105="Yes"),OFFSET('Sanitation Data'!$D$11,0,10*ROW('Sanitation Data'!D99)),NA())</f>
        <v>#N/A</v>
      </c>
      <c r="Z105" s="501" t="e">
        <f ca="1">+IF(AND(ISNUMBER(OFFSET('Sanitation Data'!$D$12,0,10*ROW('Sanitation Data'!D99))),'Data Summary'!CO105="Yes"),OFFSET('Sanitation Data'!$D$12,0,10*ROW('Sanitation Data'!D99)),NA())</f>
        <v>#N/A</v>
      </c>
      <c r="AA105" s="501" t="e">
        <f ca="1">+IF(AND(ISNUMBER(OFFSET('Sanitation Data'!$E$4,0,10*ROW('Sanitation Data'!E99))),'Data Summary'!CP105="Yes"),100-OFFSET('Sanitation Data'!$E$4,0,10*ROW('Sanitation Data'!E99)),NA())</f>
        <v>#N/A</v>
      </c>
      <c r="AB105" s="501" t="e">
        <f ca="1">+IF(AND(ISNUMBER(OFFSET('Sanitation Data'!$E$6,0,10*ROW('Sanitation Data'!E99))),'Data Summary'!CQ105="Yes"),OFFSET('Sanitation Data'!$E$6,0,10*ROW('Sanitation Data'!E99)),NA())</f>
        <v>#N/A</v>
      </c>
      <c r="AC105" s="501" t="e">
        <f ca="1">+IF(AND(ISNUMBER(OFFSET('Sanitation Data'!$E$10,0,10*ROW('Sanitation Data'!E99))),'Data Summary'!CR105="Yes"),OFFSET('Sanitation Data'!$E$10,0,10*ROW('Sanitation Data'!E99)),NA())</f>
        <v>#N/A</v>
      </c>
      <c r="AD105" s="501" t="e">
        <f ca="1">+IF(AND(ISNUMBER(OFFSET('Sanitation Data'!$E$11,0,10*ROW('Sanitation Data'!E99))),'Data Summary'!CS105="Yes"),OFFSET('Sanitation Data'!$E$11,0,10*ROW('Sanitation Data'!E99)),NA())</f>
        <v>#N/A</v>
      </c>
      <c r="AE105" s="501" t="e">
        <f ca="1">+IF(AND(ISNUMBER(OFFSET('Sanitation Data'!$E$12,0,10*ROW('Sanitation Data'!E99))),'Data Summary'!CT105="Yes"),OFFSET('Sanitation Data'!$E$12,0,10*ROW('Sanitation Data'!E99)),NA())</f>
        <v>#N/A</v>
      </c>
      <c r="AF105" s="501" t="e">
        <f ca="1">+IF(AND(ISNUMBER(OFFSET('Sanitation Data'!$F$4,0,10*ROW('Sanitation Data'!F99))),'Data Summary'!CU105="Yes"),100-OFFSET('Sanitation Data'!$F$4,0,10*ROW('Sanitation Data'!F99)),NA())</f>
        <v>#N/A</v>
      </c>
      <c r="AG105" s="501" t="e">
        <f ca="1">+IF(AND(ISNUMBER(OFFSET('Sanitation Data'!$F$6,0,10*ROW('Sanitation Data'!F99))),'Data Summary'!CV105="Yes"),OFFSET('Sanitation Data'!$F$6,0,10*ROW('Sanitation Data'!F99)),NA())</f>
        <v>#N/A</v>
      </c>
      <c r="AH105" s="501" t="e">
        <f ca="1">+IF(AND(ISNUMBER(OFFSET('Sanitation Data'!$F$10,0,10*ROW('Sanitation Data'!F99))),'Data Summary'!CW105="Yes"),OFFSET('Sanitation Data'!$F$10,0,10*ROW('Sanitation Data'!F99)),NA())</f>
        <v>#N/A</v>
      </c>
      <c r="AI105" s="501" t="e">
        <f ca="1">+IF(AND(ISNUMBER(OFFSET('Sanitation Data'!$F$11,0,10*ROW('Sanitation Data'!F99))),'Data Summary'!CX105="Yes"),OFFSET('Sanitation Data'!$F$11,0,10*ROW('Sanitation Data'!F99)),NA())</f>
        <v>#N/A</v>
      </c>
      <c r="AJ105" s="501" t="e">
        <f ca="1">+IF(AND(ISNUMBER(OFFSET('Sanitation Data'!$F$12,0,10*ROW('Sanitation Data'!F99))),'Data Summary'!CY105="Yes"),OFFSET('Sanitation Data'!$F$12,0,10*ROW('Sanitation Data'!F99)),NA())</f>
        <v>#N/A</v>
      </c>
      <c r="AK105" s="501" t="e">
        <f ca="1">+IF(AND(ISNUMBER(OFFSET('Sanitation Data'!$G$4,0,10*ROW('Sanitation Data'!G99))),'Data Summary'!CZ105="Yes"),100-OFFSET('Sanitation Data'!$G$4,0,10*ROW('Sanitation Data'!G99)),NA())</f>
        <v>#N/A</v>
      </c>
      <c r="AL105" s="501" t="e">
        <f ca="1">+IF(AND(ISNUMBER(OFFSET('Sanitation Data'!$G$6,0,10*ROW('Sanitation Data'!G99))),'Data Summary'!DA105="Yes"),OFFSET('Sanitation Data'!$G$6,0,10*ROW('Sanitation Data'!G99)),NA())</f>
        <v>#N/A</v>
      </c>
      <c r="AM105" s="501" t="e">
        <f ca="1">+IF(AND(ISNUMBER(OFFSET('Sanitation Data'!$G$10,0,10*ROW('Sanitation Data'!G99))),'Data Summary'!DB105="Yes"),OFFSET('Sanitation Data'!$G$10,0,10*ROW('Sanitation Data'!G99)),NA())</f>
        <v>#N/A</v>
      </c>
      <c r="AN105" s="501" t="e">
        <f ca="1">+IF(AND(ISNUMBER(OFFSET('Sanitation Data'!$G$11,0,10*ROW('Sanitation Data'!G99))),'Data Summary'!DC105="Yes"),OFFSET('Sanitation Data'!$G$11,0,10*ROW('Sanitation Data'!G99)),NA())</f>
        <v>#N/A</v>
      </c>
      <c r="AO105" s="501" t="e">
        <f ca="1">+IF(AND(ISNUMBER(OFFSET('Sanitation Data'!$G$12,0,10*ROW('Sanitation Data'!G99))),'Data Summary'!DD105="Yes"),OFFSET('Sanitation Data'!$G$12,0,10*ROW('Sanitation Data'!G99)),NA())</f>
        <v>#N/A</v>
      </c>
      <c r="AP105" s="501" t="e">
        <f ca="1">+IF(AND(ISNUMBER(OFFSET('Sanitation Data'!$H$4,0,10*ROW('Sanitation Data'!H99))),'Data Summary'!DE105="Yes"),100-OFFSET('Sanitation Data'!$H$4,0,10*ROW('Sanitation Data'!H99)),NA())</f>
        <v>#N/A</v>
      </c>
      <c r="AQ105" s="501" t="e">
        <f ca="1">+IF(AND(ISNUMBER(OFFSET('Sanitation Data'!$H$6,0,10*ROW('Sanitation Data'!H99))),'Data Summary'!DF105="Yes"),OFFSET('Sanitation Data'!$H$6,0,10*ROW('Sanitation Data'!H99)),NA())</f>
        <v>#N/A</v>
      </c>
      <c r="AR105" s="501" t="e">
        <f ca="1">+IF(AND(ISNUMBER(OFFSET('Sanitation Data'!$H$10,0,10*ROW('Sanitation Data'!H99))),'Data Summary'!DG105="Yes"),OFFSET('Sanitation Data'!$H$10,0,10*ROW('Sanitation Data'!H99)),NA())</f>
        <v>#N/A</v>
      </c>
      <c r="AS105" s="501" t="e">
        <f ca="1">+IF(AND(ISNUMBER(OFFSET('Sanitation Data'!$H$11,0,10*ROW('Sanitation Data'!H99))),'Data Summary'!DH105="Yes"),OFFSET('Sanitation Data'!$H$11,0,10*ROW('Sanitation Data'!H99)),NA())</f>
        <v>#N/A</v>
      </c>
      <c r="AT105" s="501" t="e">
        <f ca="1">+IF(AND(ISNUMBER(OFFSET('Sanitation Data'!$H$12,0,10*ROW('Sanitation Data'!H99))),'Data Summary'!DI105="Yes"),OFFSET('Sanitation Data'!$H$12,0,10*ROW('Sanitation Data'!H99)),NA())</f>
        <v>#N/A</v>
      </c>
      <c r="AU105" s="501" t="e">
        <f ca="1">+IF(AND(ISNUMBER(OFFSET('Sanitation Data'!$I$4,0,10*ROW('Sanitation Data'!I99))),'Data Summary'!DJ105="Yes"),100-OFFSET('Sanitation Data'!$I$4,0,10*ROW('Sanitation Data'!I99)),NA())</f>
        <v>#N/A</v>
      </c>
      <c r="AV105" s="501" t="e">
        <f ca="1">+IF(AND(ISNUMBER(OFFSET('Sanitation Data'!$I$6,0,10*ROW('Sanitation Data'!I99))),'Data Summary'!DK105="Yes"),OFFSET('Sanitation Data'!$I$6,0,10*ROW('Sanitation Data'!I99)),NA())</f>
        <v>#N/A</v>
      </c>
      <c r="AW105" s="501" t="e">
        <f ca="1">+IF(AND(ISNUMBER(OFFSET('Sanitation Data'!$I$10,0,10*ROW('Sanitation Data'!I99))),'Data Summary'!DL105="Yes"),OFFSET('Sanitation Data'!$I$10,0,10*ROW('Sanitation Data'!I99)),NA())</f>
        <v>#N/A</v>
      </c>
      <c r="AX105" s="501" t="e">
        <f ca="1">+IF(AND(ISNUMBER(OFFSET('Sanitation Data'!$I$11,0,10*ROW('Sanitation Data'!I99))),'Data Summary'!DM105="Yes"),OFFSET('Sanitation Data'!$I$11,0,10*ROW('Sanitation Data'!I99)),NA())</f>
        <v>#N/A</v>
      </c>
      <c r="AY105" s="501" t="e">
        <f ca="1">+IF(AND(ISNUMBER(OFFSET('Sanitation Data'!$I$12,0,10*ROW('Sanitation Data'!I99))),'Data Summary'!DN105="Yes"),OFFSET('Sanitation Data'!$I$12,0,10*ROW('Sanitation Data'!I99)),NA())</f>
        <v>#N/A</v>
      </c>
      <c r="AZ105" s="502" t="e">
        <f ca="1">+IF(AND(ISNUMBER(OFFSET('Hygiene Data'!$D$5,0,10*ROW('Hygiene Data'!D99))),'Data Summary'!DO105="Yes"),OFFSET('Hygiene Data'!$D$5,0,10*ROW('Hygiene Data'!D99)),NA())</f>
        <v>#N/A</v>
      </c>
      <c r="BA105" s="502" t="e">
        <f ca="1">+IF(AND(ISNUMBER(OFFSET('Hygiene Data'!$D$7,0,10*ROW('Hygiene Data'!D99))),'Data Summary'!DP105="Yes"),OFFSET('Hygiene Data'!$D$7,0,10*ROW('Hygiene Data'!D99)),NA())</f>
        <v>#N/A</v>
      </c>
      <c r="BB105" s="502" t="e">
        <f ca="1">+IF(AND(ISNUMBER(OFFSET('Hygiene Data'!$D$9,0,10*ROW('Hygiene Data'!D99))),'Data Summary'!DQ105="Yes"),OFFSET('Hygiene Data'!$D$9,0,10*ROW('Hygiene Data'!D99)),NA())</f>
        <v>#N/A</v>
      </c>
      <c r="BC105" s="502" t="e">
        <f ca="1">+IF(AND(ISNUMBER(OFFSET('Hygiene Data'!$E$5,0,10*ROW('Hygiene Data'!E99))),'Data Summary'!DR105="Yes"),OFFSET('Hygiene Data'!$E$5,0,10*ROW('Hygiene Data'!E99)),NA())</f>
        <v>#N/A</v>
      </c>
      <c r="BD105" s="502" t="e">
        <f ca="1">+IF(AND(ISNUMBER(OFFSET('Hygiene Data'!$E$7,0,10*ROW('Hygiene Data'!E99))),'Data Summary'!DS105="Yes"),OFFSET('Hygiene Data'!$E$7,0,10*ROW('Hygiene Data'!E99)),NA())</f>
        <v>#N/A</v>
      </c>
      <c r="BE105" s="502" t="e">
        <f ca="1">+IF(AND(ISNUMBER(OFFSET('Hygiene Data'!$E$9,0,10*ROW('Hygiene Data'!E99))),'Data Summary'!DT105="Yes"),OFFSET('Hygiene Data'!$E$9,0,10*ROW('Hygiene Data'!E99)),NA())</f>
        <v>#N/A</v>
      </c>
      <c r="BF105" s="502" t="e">
        <f ca="1">+IF(AND(ISNUMBER(OFFSET('Hygiene Data'!$F$5,0,10*ROW('Hygiene Data'!F99))),'Data Summary'!DU105="Yes"),OFFSET('Hygiene Data'!$F$5,0,10*ROW('Hygiene Data'!F99)),NA())</f>
        <v>#N/A</v>
      </c>
      <c r="BG105" s="502" t="e">
        <f ca="1">+IF(AND(ISNUMBER(OFFSET('Hygiene Data'!$F$7,0,10*ROW('Hygiene Data'!F99))),'Data Summary'!DV105="Yes"),OFFSET('Hygiene Data'!$F$7,0,10*ROW('Hygiene Data'!F99)),NA())</f>
        <v>#N/A</v>
      </c>
      <c r="BH105" s="502" t="e">
        <f ca="1">+IF(AND(ISNUMBER(OFFSET('Hygiene Data'!$F$9,0,10*ROW('Hygiene Data'!F99))),'Data Summary'!DW105="Yes"),OFFSET('Hygiene Data'!$F$9,0,10*ROW('Hygiene Data'!F99)),NA())</f>
        <v>#N/A</v>
      </c>
      <c r="BI105" s="502" t="e">
        <f ca="1">+IF(AND(ISNUMBER(OFFSET('Hygiene Data'!$G$5,0,10*ROW('Hygiene Data'!G99))),'Data Summary'!DX105="Yes"),OFFSET('Hygiene Data'!$G$5,0,10*ROW('Hygiene Data'!G99)),NA())</f>
        <v>#N/A</v>
      </c>
      <c r="BJ105" s="502" t="e">
        <f ca="1">+IF(AND(ISNUMBER(OFFSET('Hygiene Data'!$G$7,0,10*ROW('Hygiene Data'!G99))),'Data Summary'!DY105="Yes"),OFFSET('Hygiene Data'!$G$7,0,10*ROW('Hygiene Data'!G99)),NA())</f>
        <v>#N/A</v>
      </c>
      <c r="BK105" s="502" t="e">
        <f ca="1">+IF(AND(ISNUMBER(OFFSET('Hygiene Data'!$G$9,0,10*ROW('Hygiene Data'!G99))),'Data Summary'!DZ105="Yes"),OFFSET('Hygiene Data'!$G$9,0,10*ROW('Hygiene Data'!G99)),NA())</f>
        <v>#N/A</v>
      </c>
      <c r="BL105" s="502" t="e">
        <f ca="1">+IF(AND(ISNUMBER(OFFSET('Hygiene Data'!$H$5,0,10*ROW('Hygiene Data'!H99))),'Data Summary'!EA105="Yes"),OFFSET('Hygiene Data'!$H$5,0,10*ROW('Hygiene Data'!H99)),NA())</f>
        <v>#N/A</v>
      </c>
      <c r="BM105" s="502" t="e">
        <f ca="1">+IF(AND(ISNUMBER(OFFSET('Hygiene Data'!$H$7,0,10*ROW('Hygiene Data'!H99))),'Data Summary'!EB105="Yes"),OFFSET('Hygiene Data'!$H$7,0,10*ROW('Hygiene Data'!H99)),NA())</f>
        <v>#N/A</v>
      </c>
      <c r="BN105" s="502" t="e">
        <f ca="1">+IF(AND(ISNUMBER(OFFSET('Hygiene Data'!$H$9,0,10*ROW('Hygiene Data'!H99))),'Data Summary'!EC105="Yes"),OFFSET('Hygiene Data'!$H$9,0,10*ROW('Hygiene Data'!H99)),NA())</f>
        <v>#N/A</v>
      </c>
      <c r="BO105" s="502" t="e">
        <f ca="1">+IF(AND(ISNUMBER(OFFSET('Hygiene Data'!$I$5,0,10*ROW('Hygiene Data'!I99))),'Data Summary'!ED105="Yes"),OFFSET('Hygiene Data'!$I$5,0,10*ROW('Hygiene Data'!I99)),NA())</f>
        <v>#N/A</v>
      </c>
      <c r="BP105" s="502" t="e">
        <f ca="1">+IF(AND(ISNUMBER(OFFSET('Hygiene Data'!$I$7,0,10*ROW('Hygiene Data'!I99))),'Data Summary'!EE105="Yes"),OFFSET('Hygiene Data'!$I$7,0,10*ROW('Hygiene Data'!I99)),NA())</f>
        <v>#N/A</v>
      </c>
      <c r="BQ105" s="502" t="e">
        <f ca="1">+IF(AND(ISNUMBER(OFFSET('Hygiene Data'!$I$9,0,10*ROW('Hygiene Data'!I99))),'Data Summary'!EF105="Yes"),OFFSET('Hygiene Data'!$I$9,0,10*ROW('Hygiene Data'!I99)),NA())</f>
        <v>#N/A</v>
      </c>
    </row>
    <row r="106" spans="1:69" x14ac:dyDescent="0.25">
      <c r="A106" s="498" t="e">
        <f ca="1">+RIGHT('Data Summary'!A106,LEN('Data Summary'!A106)-9)</f>
        <v>#VALUE!</v>
      </c>
      <c r="B106" s="472" t="str">
        <f ca="1">+IF(ISTEXT('Data Summary'!B106),'Data Summary'!B106,"")</f>
        <v/>
      </c>
      <c r="C106" s="499" t="e">
        <f ca="1">+VALUE('Data Summary'!C106)</f>
        <v>#VALUE!</v>
      </c>
      <c r="D106" s="500" t="e">
        <f ca="1">+IF(AND(ISNUMBER(OFFSET('Water Data'!$D$4,0,10*ROW('Water Data'!D100))),'Data Summary'!BS106="Yes"),100-OFFSET('Water Data'!$D$4,0,10*ROW('Water Data'!D100)),NA())</f>
        <v>#N/A</v>
      </c>
      <c r="E106" s="500" t="e">
        <f ca="1">+IF(AND(ISNUMBER(OFFSET('Water Data'!$D$6,0,10*ROW('Water Data'!D100))),'Data Summary'!BT106="Yes"),OFFSET('Water Data'!$D$6,0,10*ROW('Water Data'!D100)),NA())</f>
        <v>#N/A</v>
      </c>
      <c r="F106" s="500" t="e">
        <f ca="1">+IF(AND(ISNUMBER(OFFSET('Water Data'!$D$9,0,10*ROW('Water Data'!D100))),'Data Summary'!BU106="Yes"),OFFSET('Water Data'!$D$9,0,10*ROW('Water Data'!D100)),NA())</f>
        <v>#N/A</v>
      </c>
      <c r="G106" s="500" t="e">
        <f ca="1">+IF(AND(ISNUMBER(OFFSET('Water Data'!$E$4,0,10*ROW('Water Data'!E100))),'Data Summary'!BV106="Yes"),100-OFFSET('Water Data'!$E$4,0,10*ROW('Water Data'!E100)),NA())</f>
        <v>#N/A</v>
      </c>
      <c r="H106" s="500" t="e">
        <f ca="1">+IF(AND(ISNUMBER(OFFSET('Water Data'!$E$6,0,10*ROW('Water Data'!E100))),'Data Summary'!BW106="Yes"),OFFSET('Water Data'!$E$6,0,10*ROW('Water Data'!E100)),NA())</f>
        <v>#N/A</v>
      </c>
      <c r="I106" s="500" t="e">
        <f ca="1">+IF(AND(ISNUMBER(OFFSET('Water Data'!$E$9,0,10*ROW('Water Data'!E100))),'Data Summary'!BX106="Yes"),OFFSET('Water Data'!$E$9,0,10*ROW('Water Data'!E100)),NA())</f>
        <v>#N/A</v>
      </c>
      <c r="J106" s="500" t="e">
        <f ca="1">+IF(AND(ISNUMBER(OFFSET('Water Data'!$F$4,0,10*ROW('Water Data'!F100))),'Data Summary'!BY106="Yes"),100-OFFSET('Water Data'!$F$4,0,10*ROW('Water Data'!F100)),NA())</f>
        <v>#N/A</v>
      </c>
      <c r="K106" s="500" t="e">
        <f ca="1">+IF(AND(ISNUMBER(OFFSET('Water Data'!$F$6,0,10*ROW('Water Data'!F100))),'Data Summary'!BZ106="Yes"),OFFSET('Water Data'!$F$6,0,10*ROW('Water Data'!F100)),NA())</f>
        <v>#N/A</v>
      </c>
      <c r="L106" s="500" t="e">
        <f ca="1">+IF(AND(ISNUMBER(OFFSET('Water Data'!$F$9,0,10*ROW('Water Data'!F100))),'Data Summary'!CA106="Yes"),OFFSET('Water Data'!$F$9,0,10*ROW('Water Data'!F100)),NA())</f>
        <v>#N/A</v>
      </c>
      <c r="M106" s="500" t="e">
        <f ca="1">+IF(AND(ISNUMBER(OFFSET('Water Data'!$G$4,0,10*ROW('Water Data'!G100))),'Data Summary'!CB106="Yes"),100-OFFSET('Water Data'!$G$4,0,10*ROW('Water Data'!G100)),NA())</f>
        <v>#N/A</v>
      </c>
      <c r="N106" s="500" t="e">
        <f ca="1">+IF(AND(ISNUMBER(OFFSET('Water Data'!$G$6,0,10*ROW('Water Data'!G100))),'Data Summary'!CC106="Yes"),OFFSET('Water Data'!$G$6,0,10*ROW('Water Data'!G100)),NA())</f>
        <v>#N/A</v>
      </c>
      <c r="O106" s="500" t="e">
        <f ca="1">+IF(AND(ISNUMBER(OFFSET('Water Data'!$G$9,0,10*ROW('Water Data'!G100))),'Data Summary'!CD106="Yes"),OFFSET('Water Data'!$G$9,0,10*ROW('Water Data'!G100)),NA())</f>
        <v>#N/A</v>
      </c>
      <c r="P106" s="500" t="e">
        <f ca="1">+IF(AND(ISNUMBER(OFFSET('Water Data'!$H$4,0,10*ROW('Water Data'!H100))),'Data Summary'!CE106="Yes"),100-OFFSET('Water Data'!$H$4,0,10*ROW('Water Data'!H100)),NA())</f>
        <v>#N/A</v>
      </c>
      <c r="Q106" s="500" t="e">
        <f ca="1">+IF(AND(ISNUMBER(OFFSET('Water Data'!$H$6,0,10*ROW('Water Data'!H100))),'Data Summary'!CF106="Yes"),OFFSET('Water Data'!$H$6,0,10*ROW('Water Data'!H100)),NA())</f>
        <v>#N/A</v>
      </c>
      <c r="R106" s="500" t="e">
        <f ca="1">+IF(AND(ISNUMBER(OFFSET('Water Data'!$H$9,0,10*ROW('Water Data'!H100))),'Data Summary'!CG106="Yes"),OFFSET('Water Data'!$H$9,0,10*ROW('Water Data'!H100)),NA())</f>
        <v>#N/A</v>
      </c>
      <c r="S106" s="500" t="e">
        <f ca="1">+IF(AND(ISNUMBER(OFFSET('Water Data'!$I$4,0,10*ROW('Water Data'!I100))),'Data Summary'!CH106="Yes"),100-OFFSET('Water Data'!$I$4,0,10*ROW('Water Data'!I100)),NA())</f>
        <v>#N/A</v>
      </c>
      <c r="T106" s="500" t="e">
        <f ca="1">+IF(AND(ISNUMBER(OFFSET('Water Data'!$I$6,0,10*ROW('Water Data'!I100))),'Data Summary'!CI106="Yes"),OFFSET('Water Data'!$I$6,0,10*ROW('Water Data'!I100)),NA())</f>
        <v>#N/A</v>
      </c>
      <c r="U106" s="500" t="e">
        <f ca="1">+IF(AND(ISNUMBER(OFFSET('Water Data'!$I$9,0,10*ROW('Water Data'!I100))),'Data Summary'!CJ106="Yes"),OFFSET('Water Data'!$I$9,0,10*ROW('Water Data'!I100)),NA())</f>
        <v>#N/A</v>
      </c>
      <c r="V106" s="501" t="e">
        <f ca="1">+IF(AND(ISNUMBER(OFFSET('Sanitation Data'!$D$4,0,10*ROW('Sanitation Data'!D100))),'Data Summary'!CK106="Yes"),100-OFFSET('Sanitation Data'!$D$4,0,10*ROW('Sanitation Data'!D100)),NA())</f>
        <v>#N/A</v>
      </c>
      <c r="W106" s="501" t="e">
        <f ca="1">+IF(AND(ISNUMBER(OFFSET('Sanitation Data'!$D$6,0,10*ROW('Sanitation Data'!D100))),'Data Summary'!CL106="Yes"),OFFSET('Sanitation Data'!$D$6,0,10*ROW('Sanitation Data'!D100)),NA())</f>
        <v>#N/A</v>
      </c>
      <c r="X106" s="501" t="e">
        <f ca="1">+IF(AND(ISNUMBER(OFFSET('Sanitation Data'!$D$10,0,10*ROW('Sanitation Data'!D100))),'Data Summary'!CM106="Yes"),OFFSET('Sanitation Data'!$D$10,0,10*ROW('Sanitation Data'!D100)),NA())</f>
        <v>#N/A</v>
      </c>
      <c r="Y106" s="501" t="e">
        <f ca="1">+IF(AND(ISNUMBER(OFFSET('Sanitation Data'!$D$11,0,10*ROW('Sanitation Data'!D100))),'Data Summary'!CN106="Yes"),OFFSET('Sanitation Data'!$D$11,0,10*ROW('Sanitation Data'!D100)),NA())</f>
        <v>#N/A</v>
      </c>
      <c r="Z106" s="501" t="e">
        <f ca="1">+IF(AND(ISNUMBER(OFFSET('Sanitation Data'!$D$12,0,10*ROW('Sanitation Data'!D100))),'Data Summary'!CO106="Yes"),OFFSET('Sanitation Data'!$D$12,0,10*ROW('Sanitation Data'!D100)),NA())</f>
        <v>#N/A</v>
      </c>
      <c r="AA106" s="501" t="e">
        <f ca="1">+IF(AND(ISNUMBER(OFFSET('Sanitation Data'!$E$4,0,10*ROW('Sanitation Data'!E100))),'Data Summary'!CP106="Yes"),100-OFFSET('Sanitation Data'!$E$4,0,10*ROW('Sanitation Data'!E100)),NA())</f>
        <v>#N/A</v>
      </c>
      <c r="AB106" s="501" t="e">
        <f ca="1">+IF(AND(ISNUMBER(OFFSET('Sanitation Data'!$E$6,0,10*ROW('Sanitation Data'!E100))),'Data Summary'!CQ106="Yes"),OFFSET('Sanitation Data'!$E$6,0,10*ROW('Sanitation Data'!E100)),NA())</f>
        <v>#N/A</v>
      </c>
      <c r="AC106" s="501" t="e">
        <f ca="1">+IF(AND(ISNUMBER(OFFSET('Sanitation Data'!$E$10,0,10*ROW('Sanitation Data'!E100))),'Data Summary'!CR106="Yes"),OFFSET('Sanitation Data'!$E$10,0,10*ROW('Sanitation Data'!E100)),NA())</f>
        <v>#N/A</v>
      </c>
      <c r="AD106" s="501" t="e">
        <f ca="1">+IF(AND(ISNUMBER(OFFSET('Sanitation Data'!$E$11,0,10*ROW('Sanitation Data'!E100))),'Data Summary'!CS106="Yes"),OFFSET('Sanitation Data'!$E$11,0,10*ROW('Sanitation Data'!E100)),NA())</f>
        <v>#N/A</v>
      </c>
      <c r="AE106" s="501" t="e">
        <f ca="1">+IF(AND(ISNUMBER(OFFSET('Sanitation Data'!$E$12,0,10*ROW('Sanitation Data'!E100))),'Data Summary'!CT106="Yes"),OFFSET('Sanitation Data'!$E$12,0,10*ROW('Sanitation Data'!E100)),NA())</f>
        <v>#N/A</v>
      </c>
      <c r="AF106" s="501" t="e">
        <f ca="1">+IF(AND(ISNUMBER(OFFSET('Sanitation Data'!$F$4,0,10*ROW('Sanitation Data'!F100))),'Data Summary'!CU106="Yes"),100-OFFSET('Sanitation Data'!$F$4,0,10*ROW('Sanitation Data'!F100)),NA())</f>
        <v>#N/A</v>
      </c>
      <c r="AG106" s="501" t="e">
        <f ca="1">+IF(AND(ISNUMBER(OFFSET('Sanitation Data'!$F$6,0,10*ROW('Sanitation Data'!F100))),'Data Summary'!CV106="Yes"),OFFSET('Sanitation Data'!$F$6,0,10*ROW('Sanitation Data'!F100)),NA())</f>
        <v>#N/A</v>
      </c>
      <c r="AH106" s="501" t="e">
        <f ca="1">+IF(AND(ISNUMBER(OFFSET('Sanitation Data'!$F$10,0,10*ROW('Sanitation Data'!F100))),'Data Summary'!CW106="Yes"),OFFSET('Sanitation Data'!$F$10,0,10*ROW('Sanitation Data'!F100)),NA())</f>
        <v>#N/A</v>
      </c>
      <c r="AI106" s="501" t="e">
        <f ca="1">+IF(AND(ISNUMBER(OFFSET('Sanitation Data'!$F$11,0,10*ROW('Sanitation Data'!F100))),'Data Summary'!CX106="Yes"),OFFSET('Sanitation Data'!$F$11,0,10*ROW('Sanitation Data'!F100)),NA())</f>
        <v>#N/A</v>
      </c>
      <c r="AJ106" s="501" t="e">
        <f ca="1">+IF(AND(ISNUMBER(OFFSET('Sanitation Data'!$F$12,0,10*ROW('Sanitation Data'!F100))),'Data Summary'!CY106="Yes"),OFFSET('Sanitation Data'!$F$12,0,10*ROW('Sanitation Data'!F100)),NA())</f>
        <v>#N/A</v>
      </c>
      <c r="AK106" s="501" t="e">
        <f ca="1">+IF(AND(ISNUMBER(OFFSET('Sanitation Data'!$G$4,0,10*ROW('Sanitation Data'!G100))),'Data Summary'!CZ106="Yes"),100-OFFSET('Sanitation Data'!$G$4,0,10*ROW('Sanitation Data'!G100)),NA())</f>
        <v>#N/A</v>
      </c>
      <c r="AL106" s="501" t="e">
        <f ca="1">+IF(AND(ISNUMBER(OFFSET('Sanitation Data'!$G$6,0,10*ROW('Sanitation Data'!G100))),'Data Summary'!DA106="Yes"),OFFSET('Sanitation Data'!$G$6,0,10*ROW('Sanitation Data'!G100)),NA())</f>
        <v>#N/A</v>
      </c>
      <c r="AM106" s="501" t="e">
        <f ca="1">+IF(AND(ISNUMBER(OFFSET('Sanitation Data'!$G$10,0,10*ROW('Sanitation Data'!G100))),'Data Summary'!DB106="Yes"),OFFSET('Sanitation Data'!$G$10,0,10*ROW('Sanitation Data'!G100)),NA())</f>
        <v>#N/A</v>
      </c>
      <c r="AN106" s="501" t="e">
        <f ca="1">+IF(AND(ISNUMBER(OFFSET('Sanitation Data'!$G$11,0,10*ROW('Sanitation Data'!G100))),'Data Summary'!DC106="Yes"),OFFSET('Sanitation Data'!$G$11,0,10*ROW('Sanitation Data'!G100)),NA())</f>
        <v>#N/A</v>
      </c>
      <c r="AO106" s="501" t="e">
        <f ca="1">+IF(AND(ISNUMBER(OFFSET('Sanitation Data'!$G$12,0,10*ROW('Sanitation Data'!G100))),'Data Summary'!DD106="Yes"),OFFSET('Sanitation Data'!$G$12,0,10*ROW('Sanitation Data'!G100)),NA())</f>
        <v>#N/A</v>
      </c>
      <c r="AP106" s="501" t="e">
        <f ca="1">+IF(AND(ISNUMBER(OFFSET('Sanitation Data'!$H$4,0,10*ROW('Sanitation Data'!H100))),'Data Summary'!DE106="Yes"),100-OFFSET('Sanitation Data'!$H$4,0,10*ROW('Sanitation Data'!H100)),NA())</f>
        <v>#N/A</v>
      </c>
      <c r="AQ106" s="501" t="e">
        <f ca="1">+IF(AND(ISNUMBER(OFFSET('Sanitation Data'!$H$6,0,10*ROW('Sanitation Data'!H100))),'Data Summary'!DF106="Yes"),OFFSET('Sanitation Data'!$H$6,0,10*ROW('Sanitation Data'!H100)),NA())</f>
        <v>#N/A</v>
      </c>
      <c r="AR106" s="501" t="e">
        <f ca="1">+IF(AND(ISNUMBER(OFFSET('Sanitation Data'!$H$10,0,10*ROW('Sanitation Data'!H100))),'Data Summary'!DG106="Yes"),OFFSET('Sanitation Data'!$H$10,0,10*ROW('Sanitation Data'!H100)),NA())</f>
        <v>#N/A</v>
      </c>
      <c r="AS106" s="501" t="e">
        <f ca="1">+IF(AND(ISNUMBER(OFFSET('Sanitation Data'!$H$11,0,10*ROW('Sanitation Data'!H100))),'Data Summary'!DH106="Yes"),OFFSET('Sanitation Data'!$H$11,0,10*ROW('Sanitation Data'!H100)),NA())</f>
        <v>#N/A</v>
      </c>
      <c r="AT106" s="501" t="e">
        <f ca="1">+IF(AND(ISNUMBER(OFFSET('Sanitation Data'!$H$12,0,10*ROW('Sanitation Data'!H100))),'Data Summary'!DI106="Yes"),OFFSET('Sanitation Data'!$H$12,0,10*ROW('Sanitation Data'!H100)),NA())</f>
        <v>#N/A</v>
      </c>
      <c r="AU106" s="501" t="e">
        <f ca="1">+IF(AND(ISNUMBER(OFFSET('Sanitation Data'!$I$4,0,10*ROW('Sanitation Data'!I100))),'Data Summary'!DJ106="Yes"),100-OFFSET('Sanitation Data'!$I$4,0,10*ROW('Sanitation Data'!I100)),NA())</f>
        <v>#N/A</v>
      </c>
      <c r="AV106" s="501" t="e">
        <f ca="1">+IF(AND(ISNUMBER(OFFSET('Sanitation Data'!$I$6,0,10*ROW('Sanitation Data'!I100))),'Data Summary'!DK106="Yes"),OFFSET('Sanitation Data'!$I$6,0,10*ROW('Sanitation Data'!I100)),NA())</f>
        <v>#N/A</v>
      </c>
      <c r="AW106" s="501" t="e">
        <f ca="1">+IF(AND(ISNUMBER(OFFSET('Sanitation Data'!$I$10,0,10*ROW('Sanitation Data'!I100))),'Data Summary'!DL106="Yes"),OFFSET('Sanitation Data'!$I$10,0,10*ROW('Sanitation Data'!I100)),NA())</f>
        <v>#N/A</v>
      </c>
      <c r="AX106" s="501" t="e">
        <f ca="1">+IF(AND(ISNUMBER(OFFSET('Sanitation Data'!$I$11,0,10*ROW('Sanitation Data'!I100))),'Data Summary'!DM106="Yes"),OFFSET('Sanitation Data'!$I$11,0,10*ROW('Sanitation Data'!I100)),NA())</f>
        <v>#N/A</v>
      </c>
      <c r="AY106" s="501" t="e">
        <f ca="1">+IF(AND(ISNUMBER(OFFSET('Sanitation Data'!$I$12,0,10*ROW('Sanitation Data'!I100))),'Data Summary'!DN106="Yes"),OFFSET('Sanitation Data'!$I$12,0,10*ROW('Sanitation Data'!I100)),NA())</f>
        <v>#N/A</v>
      </c>
      <c r="AZ106" s="502" t="e">
        <f ca="1">+IF(AND(ISNUMBER(OFFSET('Hygiene Data'!$D$5,0,10*ROW('Hygiene Data'!D100))),'Data Summary'!DO106="Yes"),OFFSET('Hygiene Data'!$D$5,0,10*ROW('Hygiene Data'!D100)),NA())</f>
        <v>#N/A</v>
      </c>
      <c r="BA106" s="502" t="e">
        <f ca="1">+IF(AND(ISNUMBER(OFFSET('Hygiene Data'!$D$7,0,10*ROW('Hygiene Data'!D100))),'Data Summary'!DP106="Yes"),OFFSET('Hygiene Data'!$D$7,0,10*ROW('Hygiene Data'!D100)),NA())</f>
        <v>#N/A</v>
      </c>
      <c r="BB106" s="502" t="e">
        <f ca="1">+IF(AND(ISNUMBER(OFFSET('Hygiene Data'!$D$9,0,10*ROW('Hygiene Data'!D100))),'Data Summary'!DQ106="Yes"),OFFSET('Hygiene Data'!$D$9,0,10*ROW('Hygiene Data'!D100)),NA())</f>
        <v>#N/A</v>
      </c>
      <c r="BC106" s="502" t="e">
        <f ca="1">+IF(AND(ISNUMBER(OFFSET('Hygiene Data'!$E$5,0,10*ROW('Hygiene Data'!E100))),'Data Summary'!DR106="Yes"),OFFSET('Hygiene Data'!$E$5,0,10*ROW('Hygiene Data'!E100)),NA())</f>
        <v>#N/A</v>
      </c>
      <c r="BD106" s="502" t="e">
        <f ca="1">+IF(AND(ISNUMBER(OFFSET('Hygiene Data'!$E$7,0,10*ROW('Hygiene Data'!E100))),'Data Summary'!DS106="Yes"),OFFSET('Hygiene Data'!$E$7,0,10*ROW('Hygiene Data'!E100)),NA())</f>
        <v>#N/A</v>
      </c>
      <c r="BE106" s="502" t="e">
        <f ca="1">+IF(AND(ISNUMBER(OFFSET('Hygiene Data'!$E$9,0,10*ROW('Hygiene Data'!E100))),'Data Summary'!DT106="Yes"),OFFSET('Hygiene Data'!$E$9,0,10*ROW('Hygiene Data'!E100)),NA())</f>
        <v>#N/A</v>
      </c>
      <c r="BF106" s="502" t="e">
        <f ca="1">+IF(AND(ISNUMBER(OFFSET('Hygiene Data'!$F$5,0,10*ROW('Hygiene Data'!F100))),'Data Summary'!DU106="Yes"),OFFSET('Hygiene Data'!$F$5,0,10*ROW('Hygiene Data'!F100)),NA())</f>
        <v>#N/A</v>
      </c>
      <c r="BG106" s="502" t="e">
        <f ca="1">+IF(AND(ISNUMBER(OFFSET('Hygiene Data'!$F$7,0,10*ROW('Hygiene Data'!F100))),'Data Summary'!DV106="Yes"),OFFSET('Hygiene Data'!$F$7,0,10*ROW('Hygiene Data'!F100)),NA())</f>
        <v>#N/A</v>
      </c>
      <c r="BH106" s="502" t="e">
        <f ca="1">+IF(AND(ISNUMBER(OFFSET('Hygiene Data'!$F$9,0,10*ROW('Hygiene Data'!F100))),'Data Summary'!DW106="Yes"),OFFSET('Hygiene Data'!$F$9,0,10*ROW('Hygiene Data'!F100)),NA())</f>
        <v>#N/A</v>
      </c>
      <c r="BI106" s="502" t="e">
        <f ca="1">+IF(AND(ISNUMBER(OFFSET('Hygiene Data'!$G$5,0,10*ROW('Hygiene Data'!G100))),'Data Summary'!DX106="Yes"),OFFSET('Hygiene Data'!$G$5,0,10*ROW('Hygiene Data'!G100)),NA())</f>
        <v>#N/A</v>
      </c>
      <c r="BJ106" s="502" t="e">
        <f ca="1">+IF(AND(ISNUMBER(OFFSET('Hygiene Data'!$G$7,0,10*ROW('Hygiene Data'!G100))),'Data Summary'!DY106="Yes"),OFFSET('Hygiene Data'!$G$7,0,10*ROW('Hygiene Data'!G100)),NA())</f>
        <v>#N/A</v>
      </c>
      <c r="BK106" s="502" t="e">
        <f ca="1">+IF(AND(ISNUMBER(OFFSET('Hygiene Data'!$G$9,0,10*ROW('Hygiene Data'!G100))),'Data Summary'!DZ106="Yes"),OFFSET('Hygiene Data'!$G$9,0,10*ROW('Hygiene Data'!G100)),NA())</f>
        <v>#N/A</v>
      </c>
      <c r="BL106" s="502" t="e">
        <f ca="1">+IF(AND(ISNUMBER(OFFSET('Hygiene Data'!$H$5,0,10*ROW('Hygiene Data'!H100))),'Data Summary'!EA106="Yes"),OFFSET('Hygiene Data'!$H$5,0,10*ROW('Hygiene Data'!H100)),NA())</f>
        <v>#N/A</v>
      </c>
      <c r="BM106" s="502" t="e">
        <f ca="1">+IF(AND(ISNUMBER(OFFSET('Hygiene Data'!$H$7,0,10*ROW('Hygiene Data'!H100))),'Data Summary'!EB106="Yes"),OFFSET('Hygiene Data'!$H$7,0,10*ROW('Hygiene Data'!H100)),NA())</f>
        <v>#N/A</v>
      </c>
      <c r="BN106" s="502" t="e">
        <f ca="1">+IF(AND(ISNUMBER(OFFSET('Hygiene Data'!$H$9,0,10*ROW('Hygiene Data'!H100))),'Data Summary'!EC106="Yes"),OFFSET('Hygiene Data'!$H$9,0,10*ROW('Hygiene Data'!H100)),NA())</f>
        <v>#N/A</v>
      </c>
      <c r="BO106" s="502" t="e">
        <f ca="1">+IF(AND(ISNUMBER(OFFSET('Hygiene Data'!$I$5,0,10*ROW('Hygiene Data'!I100))),'Data Summary'!ED106="Yes"),OFFSET('Hygiene Data'!$I$5,0,10*ROW('Hygiene Data'!I100)),NA())</f>
        <v>#N/A</v>
      </c>
      <c r="BP106" s="502" t="e">
        <f ca="1">+IF(AND(ISNUMBER(OFFSET('Hygiene Data'!$I$7,0,10*ROW('Hygiene Data'!I100))),'Data Summary'!EE106="Yes"),OFFSET('Hygiene Data'!$I$7,0,10*ROW('Hygiene Data'!I100)),NA())</f>
        <v>#N/A</v>
      </c>
      <c r="BQ106" s="502" t="e">
        <f ca="1">+IF(AND(ISNUMBER(OFFSET('Hygiene Data'!$I$9,0,10*ROW('Hygiene Data'!I100))),'Data Summary'!EF106="Yes"),OFFSET('Hygiene Data'!$I$9,0,10*ROW('Hygiene Data'!I100)),NA())</f>
        <v>#N/A</v>
      </c>
    </row>
    <row r="107" spans="1:69" x14ac:dyDescent="0.25">
      <c r="A107" s="498" t="e">
        <f ca="1">+RIGHT('Data Summary'!A107,LEN('Data Summary'!A107)-9)</f>
        <v>#VALUE!</v>
      </c>
      <c r="B107" s="472" t="str">
        <f ca="1">+IF(ISTEXT('Data Summary'!B107),'Data Summary'!B107,"")</f>
        <v/>
      </c>
      <c r="C107" s="499" t="e">
        <f ca="1">+VALUE('Data Summary'!C107)</f>
        <v>#VALUE!</v>
      </c>
      <c r="D107" s="500" t="e">
        <f ca="1">+IF(AND(ISNUMBER(OFFSET('Water Data'!$D$4,0,10*ROW('Water Data'!D101))),'Data Summary'!BS107="Yes"),100-OFFSET('Water Data'!$D$4,0,10*ROW('Water Data'!D101)),NA())</f>
        <v>#N/A</v>
      </c>
      <c r="E107" s="500" t="e">
        <f ca="1">+IF(AND(ISNUMBER(OFFSET('Water Data'!$D$6,0,10*ROW('Water Data'!D101))),'Data Summary'!BT107="Yes"),OFFSET('Water Data'!$D$6,0,10*ROW('Water Data'!D101)),NA())</f>
        <v>#N/A</v>
      </c>
      <c r="F107" s="500" t="e">
        <f ca="1">+IF(AND(ISNUMBER(OFFSET('Water Data'!$D$9,0,10*ROW('Water Data'!D101))),'Data Summary'!BU107="Yes"),OFFSET('Water Data'!$D$9,0,10*ROW('Water Data'!D101)),NA())</f>
        <v>#N/A</v>
      </c>
      <c r="G107" s="500" t="e">
        <f ca="1">+IF(AND(ISNUMBER(OFFSET('Water Data'!$E$4,0,10*ROW('Water Data'!E101))),'Data Summary'!BV107="Yes"),100-OFFSET('Water Data'!$E$4,0,10*ROW('Water Data'!E101)),NA())</f>
        <v>#N/A</v>
      </c>
      <c r="H107" s="500" t="e">
        <f ca="1">+IF(AND(ISNUMBER(OFFSET('Water Data'!$E$6,0,10*ROW('Water Data'!E101))),'Data Summary'!BW107="Yes"),OFFSET('Water Data'!$E$6,0,10*ROW('Water Data'!E101)),NA())</f>
        <v>#N/A</v>
      </c>
      <c r="I107" s="500" t="e">
        <f ca="1">+IF(AND(ISNUMBER(OFFSET('Water Data'!$E$9,0,10*ROW('Water Data'!E101))),'Data Summary'!BX107="Yes"),OFFSET('Water Data'!$E$9,0,10*ROW('Water Data'!E101)),NA())</f>
        <v>#N/A</v>
      </c>
      <c r="J107" s="500" t="e">
        <f ca="1">+IF(AND(ISNUMBER(OFFSET('Water Data'!$F$4,0,10*ROW('Water Data'!F101))),'Data Summary'!BY107="Yes"),100-OFFSET('Water Data'!$F$4,0,10*ROW('Water Data'!F101)),NA())</f>
        <v>#N/A</v>
      </c>
      <c r="K107" s="500" t="e">
        <f ca="1">+IF(AND(ISNUMBER(OFFSET('Water Data'!$F$6,0,10*ROW('Water Data'!F101))),'Data Summary'!BZ107="Yes"),OFFSET('Water Data'!$F$6,0,10*ROW('Water Data'!F101)),NA())</f>
        <v>#N/A</v>
      </c>
      <c r="L107" s="500" t="e">
        <f ca="1">+IF(AND(ISNUMBER(OFFSET('Water Data'!$F$9,0,10*ROW('Water Data'!F101))),'Data Summary'!CA107="Yes"),OFFSET('Water Data'!$F$9,0,10*ROW('Water Data'!F101)),NA())</f>
        <v>#N/A</v>
      </c>
      <c r="M107" s="500" t="e">
        <f ca="1">+IF(AND(ISNUMBER(OFFSET('Water Data'!$G$4,0,10*ROW('Water Data'!G101))),'Data Summary'!CB107="Yes"),100-OFFSET('Water Data'!$G$4,0,10*ROW('Water Data'!G101)),NA())</f>
        <v>#N/A</v>
      </c>
      <c r="N107" s="500" t="e">
        <f ca="1">+IF(AND(ISNUMBER(OFFSET('Water Data'!$G$6,0,10*ROW('Water Data'!G101))),'Data Summary'!CC107="Yes"),OFFSET('Water Data'!$G$6,0,10*ROW('Water Data'!G101)),NA())</f>
        <v>#N/A</v>
      </c>
      <c r="O107" s="500" t="e">
        <f ca="1">+IF(AND(ISNUMBER(OFFSET('Water Data'!$G$9,0,10*ROW('Water Data'!G101))),'Data Summary'!CD107="Yes"),OFFSET('Water Data'!$G$9,0,10*ROW('Water Data'!G101)),NA())</f>
        <v>#N/A</v>
      </c>
      <c r="P107" s="500" t="e">
        <f ca="1">+IF(AND(ISNUMBER(OFFSET('Water Data'!$H$4,0,10*ROW('Water Data'!H101))),'Data Summary'!CE107="Yes"),100-OFFSET('Water Data'!$H$4,0,10*ROW('Water Data'!H101)),NA())</f>
        <v>#N/A</v>
      </c>
      <c r="Q107" s="500" t="e">
        <f ca="1">+IF(AND(ISNUMBER(OFFSET('Water Data'!$H$6,0,10*ROW('Water Data'!H101))),'Data Summary'!CF107="Yes"),OFFSET('Water Data'!$H$6,0,10*ROW('Water Data'!H101)),NA())</f>
        <v>#N/A</v>
      </c>
      <c r="R107" s="500" t="e">
        <f ca="1">+IF(AND(ISNUMBER(OFFSET('Water Data'!$H$9,0,10*ROW('Water Data'!H101))),'Data Summary'!CG107="Yes"),OFFSET('Water Data'!$H$9,0,10*ROW('Water Data'!H101)),NA())</f>
        <v>#N/A</v>
      </c>
      <c r="S107" s="500" t="e">
        <f ca="1">+IF(AND(ISNUMBER(OFFSET('Water Data'!$I$4,0,10*ROW('Water Data'!I101))),'Data Summary'!CH107="Yes"),100-OFFSET('Water Data'!$I$4,0,10*ROW('Water Data'!I101)),NA())</f>
        <v>#N/A</v>
      </c>
      <c r="T107" s="500" t="e">
        <f ca="1">+IF(AND(ISNUMBER(OFFSET('Water Data'!$I$6,0,10*ROW('Water Data'!I101))),'Data Summary'!CI107="Yes"),OFFSET('Water Data'!$I$6,0,10*ROW('Water Data'!I101)),NA())</f>
        <v>#N/A</v>
      </c>
      <c r="U107" s="500" t="e">
        <f ca="1">+IF(AND(ISNUMBER(OFFSET('Water Data'!$I$9,0,10*ROW('Water Data'!I101))),'Data Summary'!CJ107="Yes"),OFFSET('Water Data'!$I$9,0,10*ROW('Water Data'!I101)),NA())</f>
        <v>#N/A</v>
      </c>
      <c r="V107" s="501" t="e">
        <f ca="1">+IF(AND(ISNUMBER(OFFSET('Sanitation Data'!$D$4,0,10*ROW('Sanitation Data'!D101))),'Data Summary'!CK107="Yes"),100-OFFSET('Sanitation Data'!$D$4,0,10*ROW('Sanitation Data'!D101)),NA())</f>
        <v>#N/A</v>
      </c>
      <c r="W107" s="501" t="e">
        <f ca="1">+IF(AND(ISNUMBER(OFFSET('Sanitation Data'!$D$6,0,10*ROW('Sanitation Data'!D101))),'Data Summary'!CL107="Yes"),OFFSET('Sanitation Data'!$D$6,0,10*ROW('Sanitation Data'!D101)),NA())</f>
        <v>#N/A</v>
      </c>
      <c r="X107" s="501" t="e">
        <f ca="1">+IF(AND(ISNUMBER(OFFSET('Sanitation Data'!$D$10,0,10*ROW('Sanitation Data'!D101))),'Data Summary'!CM107="Yes"),OFFSET('Sanitation Data'!$D$10,0,10*ROW('Sanitation Data'!D101)),NA())</f>
        <v>#N/A</v>
      </c>
      <c r="Y107" s="501" t="e">
        <f ca="1">+IF(AND(ISNUMBER(OFFSET('Sanitation Data'!$D$11,0,10*ROW('Sanitation Data'!D101))),'Data Summary'!CN107="Yes"),OFFSET('Sanitation Data'!$D$11,0,10*ROW('Sanitation Data'!D101)),NA())</f>
        <v>#N/A</v>
      </c>
      <c r="Z107" s="501" t="e">
        <f ca="1">+IF(AND(ISNUMBER(OFFSET('Sanitation Data'!$D$12,0,10*ROW('Sanitation Data'!D101))),'Data Summary'!CO107="Yes"),OFFSET('Sanitation Data'!$D$12,0,10*ROW('Sanitation Data'!D101)),NA())</f>
        <v>#N/A</v>
      </c>
      <c r="AA107" s="501" t="e">
        <f ca="1">+IF(AND(ISNUMBER(OFFSET('Sanitation Data'!$E$4,0,10*ROW('Sanitation Data'!E101))),'Data Summary'!CP107="Yes"),100-OFFSET('Sanitation Data'!$E$4,0,10*ROW('Sanitation Data'!E101)),NA())</f>
        <v>#N/A</v>
      </c>
      <c r="AB107" s="501" t="e">
        <f ca="1">+IF(AND(ISNUMBER(OFFSET('Sanitation Data'!$E$6,0,10*ROW('Sanitation Data'!E101))),'Data Summary'!CQ107="Yes"),OFFSET('Sanitation Data'!$E$6,0,10*ROW('Sanitation Data'!E101)),NA())</f>
        <v>#N/A</v>
      </c>
      <c r="AC107" s="501" t="e">
        <f ca="1">+IF(AND(ISNUMBER(OFFSET('Sanitation Data'!$E$10,0,10*ROW('Sanitation Data'!E101))),'Data Summary'!CR107="Yes"),OFFSET('Sanitation Data'!$E$10,0,10*ROW('Sanitation Data'!E101)),NA())</f>
        <v>#N/A</v>
      </c>
      <c r="AD107" s="501" t="e">
        <f ca="1">+IF(AND(ISNUMBER(OFFSET('Sanitation Data'!$E$11,0,10*ROW('Sanitation Data'!E101))),'Data Summary'!CS107="Yes"),OFFSET('Sanitation Data'!$E$11,0,10*ROW('Sanitation Data'!E101)),NA())</f>
        <v>#N/A</v>
      </c>
      <c r="AE107" s="501" t="e">
        <f ca="1">+IF(AND(ISNUMBER(OFFSET('Sanitation Data'!$E$12,0,10*ROW('Sanitation Data'!E101))),'Data Summary'!CT107="Yes"),OFFSET('Sanitation Data'!$E$12,0,10*ROW('Sanitation Data'!E101)),NA())</f>
        <v>#N/A</v>
      </c>
      <c r="AF107" s="501" t="e">
        <f ca="1">+IF(AND(ISNUMBER(OFFSET('Sanitation Data'!$F$4,0,10*ROW('Sanitation Data'!F101))),'Data Summary'!CU107="Yes"),100-OFFSET('Sanitation Data'!$F$4,0,10*ROW('Sanitation Data'!F101)),NA())</f>
        <v>#N/A</v>
      </c>
      <c r="AG107" s="501" t="e">
        <f ca="1">+IF(AND(ISNUMBER(OFFSET('Sanitation Data'!$F$6,0,10*ROW('Sanitation Data'!F101))),'Data Summary'!CV107="Yes"),OFFSET('Sanitation Data'!$F$6,0,10*ROW('Sanitation Data'!F101)),NA())</f>
        <v>#N/A</v>
      </c>
      <c r="AH107" s="501" t="e">
        <f ca="1">+IF(AND(ISNUMBER(OFFSET('Sanitation Data'!$F$10,0,10*ROW('Sanitation Data'!F101))),'Data Summary'!CW107="Yes"),OFFSET('Sanitation Data'!$F$10,0,10*ROW('Sanitation Data'!F101)),NA())</f>
        <v>#N/A</v>
      </c>
      <c r="AI107" s="501" t="e">
        <f ca="1">+IF(AND(ISNUMBER(OFFSET('Sanitation Data'!$F$11,0,10*ROW('Sanitation Data'!F101))),'Data Summary'!CX107="Yes"),OFFSET('Sanitation Data'!$F$11,0,10*ROW('Sanitation Data'!F101)),NA())</f>
        <v>#N/A</v>
      </c>
      <c r="AJ107" s="501" t="e">
        <f ca="1">+IF(AND(ISNUMBER(OFFSET('Sanitation Data'!$F$12,0,10*ROW('Sanitation Data'!F101))),'Data Summary'!CY107="Yes"),OFFSET('Sanitation Data'!$F$12,0,10*ROW('Sanitation Data'!F101)),NA())</f>
        <v>#N/A</v>
      </c>
      <c r="AK107" s="501" t="e">
        <f ca="1">+IF(AND(ISNUMBER(OFFSET('Sanitation Data'!$G$4,0,10*ROW('Sanitation Data'!G101))),'Data Summary'!CZ107="Yes"),100-OFFSET('Sanitation Data'!$G$4,0,10*ROW('Sanitation Data'!G101)),NA())</f>
        <v>#N/A</v>
      </c>
      <c r="AL107" s="501" t="e">
        <f ca="1">+IF(AND(ISNUMBER(OFFSET('Sanitation Data'!$G$6,0,10*ROW('Sanitation Data'!G101))),'Data Summary'!DA107="Yes"),OFFSET('Sanitation Data'!$G$6,0,10*ROW('Sanitation Data'!G101)),NA())</f>
        <v>#N/A</v>
      </c>
      <c r="AM107" s="501" t="e">
        <f ca="1">+IF(AND(ISNUMBER(OFFSET('Sanitation Data'!$G$10,0,10*ROW('Sanitation Data'!G101))),'Data Summary'!DB107="Yes"),OFFSET('Sanitation Data'!$G$10,0,10*ROW('Sanitation Data'!G101)),NA())</f>
        <v>#N/A</v>
      </c>
      <c r="AN107" s="501" t="e">
        <f ca="1">+IF(AND(ISNUMBER(OFFSET('Sanitation Data'!$G$11,0,10*ROW('Sanitation Data'!G101))),'Data Summary'!DC107="Yes"),OFFSET('Sanitation Data'!$G$11,0,10*ROW('Sanitation Data'!G101)),NA())</f>
        <v>#N/A</v>
      </c>
      <c r="AO107" s="501" t="e">
        <f ca="1">+IF(AND(ISNUMBER(OFFSET('Sanitation Data'!$G$12,0,10*ROW('Sanitation Data'!G101))),'Data Summary'!DD107="Yes"),OFFSET('Sanitation Data'!$G$12,0,10*ROW('Sanitation Data'!G101)),NA())</f>
        <v>#N/A</v>
      </c>
      <c r="AP107" s="501" t="e">
        <f ca="1">+IF(AND(ISNUMBER(OFFSET('Sanitation Data'!$H$4,0,10*ROW('Sanitation Data'!H101))),'Data Summary'!DE107="Yes"),100-OFFSET('Sanitation Data'!$H$4,0,10*ROW('Sanitation Data'!H101)),NA())</f>
        <v>#N/A</v>
      </c>
      <c r="AQ107" s="501" t="e">
        <f ca="1">+IF(AND(ISNUMBER(OFFSET('Sanitation Data'!$H$6,0,10*ROW('Sanitation Data'!H101))),'Data Summary'!DF107="Yes"),OFFSET('Sanitation Data'!$H$6,0,10*ROW('Sanitation Data'!H101)),NA())</f>
        <v>#N/A</v>
      </c>
      <c r="AR107" s="501" t="e">
        <f ca="1">+IF(AND(ISNUMBER(OFFSET('Sanitation Data'!$H$10,0,10*ROW('Sanitation Data'!H101))),'Data Summary'!DG107="Yes"),OFFSET('Sanitation Data'!$H$10,0,10*ROW('Sanitation Data'!H101)),NA())</f>
        <v>#N/A</v>
      </c>
      <c r="AS107" s="501" t="e">
        <f ca="1">+IF(AND(ISNUMBER(OFFSET('Sanitation Data'!$H$11,0,10*ROW('Sanitation Data'!H101))),'Data Summary'!DH107="Yes"),OFFSET('Sanitation Data'!$H$11,0,10*ROW('Sanitation Data'!H101)),NA())</f>
        <v>#N/A</v>
      </c>
      <c r="AT107" s="501" t="e">
        <f ca="1">+IF(AND(ISNUMBER(OFFSET('Sanitation Data'!$H$12,0,10*ROW('Sanitation Data'!H101))),'Data Summary'!DI107="Yes"),OFFSET('Sanitation Data'!$H$12,0,10*ROW('Sanitation Data'!H101)),NA())</f>
        <v>#N/A</v>
      </c>
      <c r="AU107" s="501" t="e">
        <f ca="1">+IF(AND(ISNUMBER(OFFSET('Sanitation Data'!$I$4,0,10*ROW('Sanitation Data'!I101))),'Data Summary'!DJ107="Yes"),100-OFFSET('Sanitation Data'!$I$4,0,10*ROW('Sanitation Data'!I101)),NA())</f>
        <v>#N/A</v>
      </c>
      <c r="AV107" s="501" t="e">
        <f ca="1">+IF(AND(ISNUMBER(OFFSET('Sanitation Data'!$I$6,0,10*ROW('Sanitation Data'!I101))),'Data Summary'!DK107="Yes"),OFFSET('Sanitation Data'!$I$6,0,10*ROW('Sanitation Data'!I101)),NA())</f>
        <v>#N/A</v>
      </c>
      <c r="AW107" s="501" t="e">
        <f ca="1">+IF(AND(ISNUMBER(OFFSET('Sanitation Data'!$I$10,0,10*ROW('Sanitation Data'!I101))),'Data Summary'!DL107="Yes"),OFFSET('Sanitation Data'!$I$10,0,10*ROW('Sanitation Data'!I101)),NA())</f>
        <v>#N/A</v>
      </c>
      <c r="AX107" s="501" t="e">
        <f ca="1">+IF(AND(ISNUMBER(OFFSET('Sanitation Data'!$I$11,0,10*ROW('Sanitation Data'!I101))),'Data Summary'!DM107="Yes"),OFFSET('Sanitation Data'!$I$11,0,10*ROW('Sanitation Data'!I101)),NA())</f>
        <v>#N/A</v>
      </c>
      <c r="AY107" s="501" t="e">
        <f ca="1">+IF(AND(ISNUMBER(OFFSET('Sanitation Data'!$I$12,0,10*ROW('Sanitation Data'!I101))),'Data Summary'!DN107="Yes"),OFFSET('Sanitation Data'!$I$12,0,10*ROW('Sanitation Data'!I101)),NA())</f>
        <v>#N/A</v>
      </c>
      <c r="AZ107" s="502" t="e">
        <f ca="1">+IF(AND(ISNUMBER(OFFSET('Hygiene Data'!$D$5,0,10*ROW('Hygiene Data'!D101))),'Data Summary'!DO107="Yes"),OFFSET('Hygiene Data'!$D$5,0,10*ROW('Hygiene Data'!D101)),NA())</f>
        <v>#N/A</v>
      </c>
      <c r="BA107" s="502" t="e">
        <f ca="1">+IF(AND(ISNUMBER(OFFSET('Hygiene Data'!$D$7,0,10*ROW('Hygiene Data'!D101))),'Data Summary'!DP107="Yes"),OFFSET('Hygiene Data'!$D$7,0,10*ROW('Hygiene Data'!D101)),NA())</f>
        <v>#N/A</v>
      </c>
      <c r="BB107" s="502" t="e">
        <f ca="1">+IF(AND(ISNUMBER(OFFSET('Hygiene Data'!$D$9,0,10*ROW('Hygiene Data'!D101))),'Data Summary'!DQ107="Yes"),OFFSET('Hygiene Data'!$D$9,0,10*ROW('Hygiene Data'!D101)),NA())</f>
        <v>#N/A</v>
      </c>
      <c r="BC107" s="502" t="e">
        <f ca="1">+IF(AND(ISNUMBER(OFFSET('Hygiene Data'!$E$5,0,10*ROW('Hygiene Data'!E101))),'Data Summary'!DR107="Yes"),OFFSET('Hygiene Data'!$E$5,0,10*ROW('Hygiene Data'!E101)),NA())</f>
        <v>#N/A</v>
      </c>
      <c r="BD107" s="502" t="e">
        <f ca="1">+IF(AND(ISNUMBER(OFFSET('Hygiene Data'!$E$7,0,10*ROW('Hygiene Data'!E101))),'Data Summary'!DS107="Yes"),OFFSET('Hygiene Data'!$E$7,0,10*ROW('Hygiene Data'!E101)),NA())</f>
        <v>#N/A</v>
      </c>
      <c r="BE107" s="502" t="e">
        <f ca="1">+IF(AND(ISNUMBER(OFFSET('Hygiene Data'!$E$9,0,10*ROW('Hygiene Data'!E101))),'Data Summary'!DT107="Yes"),OFFSET('Hygiene Data'!$E$9,0,10*ROW('Hygiene Data'!E101)),NA())</f>
        <v>#N/A</v>
      </c>
      <c r="BF107" s="502" t="e">
        <f ca="1">+IF(AND(ISNUMBER(OFFSET('Hygiene Data'!$F$5,0,10*ROW('Hygiene Data'!F101))),'Data Summary'!DU107="Yes"),OFFSET('Hygiene Data'!$F$5,0,10*ROW('Hygiene Data'!F101)),NA())</f>
        <v>#N/A</v>
      </c>
      <c r="BG107" s="502" t="e">
        <f ca="1">+IF(AND(ISNUMBER(OFFSET('Hygiene Data'!$F$7,0,10*ROW('Hygiene Data'!F101))),'Data Summary'!DV107="Yes"),OFFSET('Hygiene Data'!$F$7,0,10*ROW('Hygiene Data'!F101)),NA())</f>
        <v>#N/A</v>
      </c>
      <c r="BH107" s="502" t="e">
        <f ca="1">+IF(AND(ISNUMBER(OFFSET('Hygiene Data'!$F$9,0,10*ROW('Hygiene Data'!F101))),'Data Summary'!DW107="Yes"),OFFSET('Hygiene Data'!$F$9,0,10*ROW('Hygiene Data'!F101)),NA())</f>
        <v>#N/A</v>
      </c>
      <c r="BI107" s="502" t="e">
        <f ca="1">+IF(AND(ISNUMBER(OFFSET('Hygiene Data'!$G$5,0,10*ROW('Hygiene Data'!G101))),'Data Summary'!DX107="Yes"),OFFSET('Hygiene Data'!$G$5,0,10*ROW('Hygiene Data'!G101)),NA())</f>
        <v>#N/A</v>
      </c>
      <c r="BJ107" s="502" t="e">
        <f ca="1">+IF(AND(ISNUMBER(OFFSET('Hygiene Data'!$G$7,0,10*ROW('Hygiene Data'!G101))),'Data Summary'!DY107="Yes"),OFFSET('Hygiene Data'!$G$7,0,10*ROW('Hygiene Data'!G101)),NA())</f>
        <v>#N/A</v>
      </c>
      <c r="BK107" s="502" t="e">
        <f ca="1">+IF(AND(ISNUMBER(OFFSET('Hygiene Data'!$G$9,0,10*ROW('Hygiene Data'!G101))),'Data Summary'!DZ107="Yes"),OFFSET('Hygiene Data'!$G$9,0,10*ROW('Hygiene Data'!G101)),NA())</f>
        <v>#N/A</v>
      </c>
      <c r="BL107" s="502" t="e">
        <f ca="1">+IF(AND(ISNUMBER(OFFSET('Hygiene Data'!$H$5,0,10*ROW('Hygiene Data'!H101))),'Data Summary'!EA107="Yes"),OFFSET('Hygiene Data'!$H$5,0,10*ROW('Hygiene Data'!H101)),NA())</f>
        <v>#N/A</v>
      </c>
      <c r="BM107" s="502" t="e">
        <f ca="1">+IF(AND(ISNUMBER(OFFSET('Hygiene Data'!$H$7,0,10*ROW('Hygiene Data'!H101))),'Data Summary'!EB107="Yes"),OFFSET('Hygiene Data'!$H$7,0,10*ROW('Hygiene Data'!H101)),NA())</f>
        <v>#N/A</v>
      </c>
      <c r="BN107" s="502" t="e">
        <f ca="1">+IF(AND(ISNUMBER(OFFSET('Hygiene Data'!$H$9,0,10*ROW('Hygiene Data'!H101))),'Data Summary'!EC107="Yes"),OFFSET('Hygiene Data'!$H$9,0,10*ROW('Hygiene Data'!H101)),NA())</f>
        <v>#N/A</v>
      </c>
      <c r="BO107" s="502" t="e">
        <f ca="1">+IF(AND(ISNUMBER(OFFSET('Hygiene Data'!$I$5,0,10*ROW('Hygiene Data'!I101))),'Data Summary'!ED107="Yes"),OFFSET('Hygiene Data'!$I$5,0,10*ROW('Hygiene Data'!I101)),NA())</f>
        <v>#N/A</v>
      </c>
      <c r="BP107" s="502" t="e">
        <f ca="1">+IF(AND(ISNUMBER(OFFSET('Hygiene Data'!$I$7,0,10*ROW('Hygiene Data'!I101))),'Data Summary'!EE107="Yes"),OFFSET('Hygiene Data'!$I$7,0,10*ROW('Hygiene Data'!I101)),NA())</f>
        <v>#N/A</v>
      </c>
      <c r="BQ107" s="502" t="e">
        <f ca="1">+IF(AND(ISNUMBER(OFFSET('Hygiene Data'!$I$9,0,10*ROW('Hygiene Data'!I101))),'Data Summary'!EF107="Yes"),OFFSET('Hygiene Data'!$I$9,0,10*ROW('Hygiene Data'!I101)),NA())</f>
        <v>#N/A</v>
      </c>
    </row>
    <row r="108" spans="1:69" x14ac:dyDescent="0.25">
      <c r="A108" s="498" t="e">
        <f ca="1">+RIGHT('Data Summary'!A108,LEN('Data Summary'!A108)-9)</f>
        <v>#VALUE!</v>
      </c>
      <c r="B108" s="472" t="str">
        <f ca="1">+IF(ISTEXT('Data Summary'!B108),'Data Summary'!B108,"")</f>
        <v/>
      </c>
      <c r="C108" s="499" t="e">
        <f ca="1">+VALUE('Data Summary'!C108)</f>
        <v>#VALUE!</v>
      </c>
      <c r="D108" s="500" t="e">
        <f ca="1">+IF(AND(ISNUMBER(OFFSET('Water Data'!$D$4,0,10*ROW('Water Data'!D102))),'Data Summary'!BS108="Yes"),100-OFFSET('Water Data'!$D$4,0,10*ROW('Water Data'!D102)),NA())</f>
        <v>#N/A</v>
      </c>
      <c r="E108" s="500" t="e">
        <f ca="1">+IF(AND(ISNUMBER(OFFSET('Water Data'!$D$6,0,10*ROW('Water Data'!D102))),'Data Summary'!BT108="Yes"),OFFSET('Water Data'!$D$6,0,10*ROW('Water Data'!D102)),NA())</f>
        <v>#N/A</v>
      </c>
      <c r="F108" s="500" t="e">
        <f ca="1">+IF(AND(ISNUMBER(OFFSET('Water Data'!$D$9,0,10*ROW('Water Data'!D102))),'Data Summary'!BU108="Yes"),OFFSET('Water Data'!$D$9,0,10*ROW('Water Data'!D102)),NA())</f>
        <v>#N/A</v>
      </c>
      <c r="G108" s="500" t="e">
        <f ca="1">+IF(AND(ISNUMBER(OFFSET('Water Data'!$E$4,0,10*ROW('Water Data'!E102))),'Data Summary'!BV108="Yes"),100-OFFSET('Water Data'!$E$4,0,10*ROW('Water Data'!E102)),NA())</f>
        <v>#N/A</v>
      </c>
      <c r="H108" s="500" t="e">
        <f ca="1">+IF(AND(ISNUMBER(OFFSET('Water Data'!$E$6,0,10*ROW('Water Data'!E102))),'Data Summary'!BW108="Yes"),OFFSET('Water Data'!$E$6,0,10*ROW('Water Data'!E102)),NA())</f>
        <v>#N/A</v>
      </c>
      <c r="I108" s="500" t="e">
        <f ca="1">+IF(AND(ISNUMBER(OFFSET('Water Data'!$E$9,0,10*ROW('Water Data'!E102))),'Data Summary'!BX108="Yes"),OFFSET('Water Data'!$E$9,0,10*ROW('Water Data'!E102)),NA())</f>
        <v>#N/A</v>
      </c>
      <c r="J108" s="500" t="e">
        <f ca="1">+IF(AND(ISNUMBER(OFFSET('Water Data'!$F$4,0,10*ROW('Water Data'!F102))),'Data Summary'!BY108="Yes"),100-OFFSET('Water Data'!$F$4,0,10*ROW('Water Data'!F102)),NA())</f>
        <v>#N/A</v>
      </c>
      <c r="K108" s="500" t="e">
        <f ca="1">+IF(AND(ISNUMBER(OFFSET('Water Data'!$F$6,0,10*ROW('Water Data'!F102))),'Data Summary'!BZ108="Yes"),OFFSET('Water Data'!$F$6,0,10*ROW('Water Data'!F102)),NA())</f>
        <v>#N/A</v>
      </c>
      <c r="L108" s="500" t="e">
        <f ca="1">+IF(AND(ISNUMBER(OFFSET('Water Data'!$F$9,0,10*ROW('Water Data'!F102))),'Data Summary'!CA108="Yes"),OFFSET('Water Data'!$F$9,0,10*ROW('Water Data'!F102)),NA())</f>
        <v>#N/A</v>
      </c>
      <c r="M108" s="500" t="e">
        <f ca="1">+IF(AND(ISNUMBER(OFFSET('Water Data'!$G$4,0,10*ROW('Water Data'!G102))),'Data Summary'!CB108="Yes"),100-OFFSET('Water Data'!$G$4,0,10*ROW('Water Data'!G102)),NA())</f>
        <v>#N/A</v>
      </c>
      <c r="N108" s="500" t="e">
        <f ca="1">+IF(AND(ISNUMBER(OFFSET('Water Data'!$G$6,0,10*ROW('Water Data'!G102))),'Data Summary'!CC108="Yes"),OFFSET('Water Data'!$G$6,0,10*ROW('Water Data'!G102)),NA())</f>
        <v>#N/A</v>
      </c>
      <c r="O108" s="500" t="e">
        <f ca="1">+IF(AND(ISNUMBER(OFFSET('Water Data'!$G$9,0,10*ROW('Water Data'!G102))),'Data Summary'!CD108="Yes"),OFFSET('Water Data'!$G$9,0,10*ROW('Water Data'!G102)),NA())</f>
        <v>#N/A</v>
      </c>
      <c r="P108" s="500" t="e">
        <f ca="1">+IF(AND(ISNUMBER(OFFSET('Water Data'!$H$4,0,10*ROW('Water Data'!H102))),'Data Summary'!CE108="Yes"),100-OFFSET('Water Data'!$H$4,0,10*ROW('Water Data'!H102)),NA())</f>
        <v>#N/A</v>
      </c>
      <c r="Q108" s="500" t="e">
        <f ca="1">+IF(AND(ISNUMBER(OFFSET('Water Data'!$H$6,0,10*ROW('Water Data'!H102))),'Data Summary'!CF108="Yes"),OFFSET('Water Data'!$H$6,0,10*ROW('Water Data'!H102)),NA())</f>
        <v>#N/A</v>
      </c>
      <c r="R108" s="500" t="e">
        <f ca="1">+IF(AND(ISNUMBER(OFFSET('Water Data'!$H$9,0,10*ROW('Water Data'!H102))),'Data Summary'!CG108="Yes"),OFFSET('Water Data'!$H$9,0,10*ROW('Water Data'!H102)),NA())</f>
        <v>#N/A</v>
      </c>
      <c r="S108" s="500" t="e">
        <f ca="1">+IF(AND(ISNUMBER(OFFSET('Water Data'!$I$4,0,10*ROW('Water Data'!I102))),'Data Summary'!CH108="Yes"),100-OFFSET('Water Data'!$I$4,0,10*ROW('Water Data'!I102)),NA())</f>
        <v>#N/A</v>
      </c>
      <c r="T108" s="500" t="e">
        <f ca="1">+IF(AND(ISNUMBER(OFFSET('Water Data'!$I$6,0,10*ROW('Water Data'!I102))),'Data Summary'!CI108="Yes"),OFFSET('Water Data'!$I$6,0,10*ROW('Water Data'!I102)),NA())</f>
        <v>#N/A</v>
      </c>
      <c r="U108" s="500" t="e">
        <f ca="1">+IF(AND(ISNUMBER(OFFSET('Water Data'!$I$9,0,10*ROW('Water Data'!I102))),'Data Summary'!CJ108="Yes"),OFFSET('Water Data'!$I$9,0,10*ROW('Water Data'!I102)),NA())</f>
        <v>#N/A</v>
      </c>
      <c r="V108" s="501" t="e">
        <f ca="1">+IF(AND(ISNUMBER(OFFSET('Sanitation Data'!$D$4,0,10*ROW('Sanitation Data'!D102))),'Data Summary'!CK108="Yes"),100-OFFSET('Sanitation Data'!$D$4,0,10*ROW('Sanitation Data'!D102)),NA())</f>
        <v>#N/A</v>
      </c>
      <c r="W108" s="501" t="e">
        <f ca="1">+IF(AND(ISNUMBER(OFFSET('Sanitation Data'!$D$6,0,10*ROW('Sanitation Data'!D102))),'Data Summary'!CL108="Yes"),OFFSET('Sanitation Data'!$D$6,0,10*ROW('Sanitation Data'!D102)),NA())</f>
        <v>#N/A</v>
      </c>
      <c r="X108" s="501" t="e">
        <f ca="1">+IF(AND(ISNUMBER(OFFSET('Sanitation Data'!$D$10,0,10*ROW('Sanitation Data'!D102))),'Data Summary'!CM108="Yes"),OFFSET('Sanitation Data'!$D$10,0,10*ROW('Sanitation Data'!D102)),NA())</f>
        <v>#N/A</v>
      </c>
      <c r="Y108" s="501" t="e">
        <f ca="1">+IF(AND(ISNUMBER(OFFSET('Sanitation Data'!$D$11,0,10*ROW('Sanitation Data'!D102))),'Data Summary'!CN108="Yes"),OFFSET('Sanitation Data'!$D$11,0,10*ROW('Sanitation Data'!D102)),NA())</f>
        <v>#N/A</v>
      </c>
      <c r="Z108" s="501" t="e">
        <f ca="1">+IF(AND(ISNUMBER(OFFSET('Sanitation Data'!$D$12,0,10*ROW('Sanitation Data'!D102))),'Data Summary'!CO108="Yes"),OFFSET('Sanitation Data'!$D$12,0,10*ROW('Sanitation Data'!D102)),NA())</f>
        <v>#N/A</v>
      </c>
      <c r="AA108" s="501" t="e">
        <f ca="1">+IF(AND(ISNUMBER(OFFSET('Sanitation Data'!$E$4,0,10*ROW('Sanitation Data'!E102))),'Data Summary'!CP108="Yes"),100-OFFSET('Sanitation Data'!$E$4,0,10*ROW('Sanitation Data'!E102)),NA())</f>
        <v>#N/A</v>
      </c>
      <c r="AB108" s="501" t="e">
        <f ca="1">+IF(AND(ISNUMBER(OFFSET('Sanitation Data'!$E$6,0,10*ROW('Sanitation Data'!E102))),'Data Summary'!CQ108="Yes"),OFFSET('Sanitation Data'!$E$6,0,10*ROW('Sanitation Data'!E102)),NA())</f>
        <v>#N/A</v>
      </c>
      <c r="AC108" s="501" t="e">
        <f ca="1">+IF(AND(ISNUMBER(OFFSET('Sanitation Data'!$E$10,0,10*ROW('Sanitation Data'!E102))),'Data Summary'!CR108="Yes"),OFFSET('Sanitation Data'!$E$10,0,10*ROW('Sanitation Data'!E102)),NA())</f>
        <v>#N/A</v>
      </c>
      <c r="AD108" s="501" t="e">
        <f ca="1">+IF(AND(ISNUMBER(OFFSET('Sanitation Data'!$E$11,0,10*ROW('Sanitation Data'!E102))),'Data Summary'!CS108="Yes"),OFFSET('Sanitation Data'!$E$11,0,10*ROW('Sanitation Data'!E102)),NA())</f>
        <v>#N/A</v>
      </c>
      <c r="AE108" s="501" t="e">
        <f ca="1">+IF(AND(ISNUMBER(OFFSET('Sanitation Data'!$E$12,0,10*ROW('Sanitation Data'!E102))),'Data Summary'!CT108="Yes"),OFFSET('Sanitation Data'!$E$12,0,10*ROW('Sanitation Data'!E102)),NA())</f>
        <v>#N/A</v>
      </c>
      <c r="AF108" s="501" t="e">
        <f ca="1">+IF(AND(ISNUMBER(OFFSET('Sanitation Data'!$F$4,0,10*ROW('Sanitation Data'!F102))),'Data Summary'!CU108="Yes"),100-OFFSET('Sanitation Data'!$F$4,0,10*ROW('Sanitation Data'!F102)),NA())</f>
        <v>#N/A</v>
      </c>
      <c r="AG108" s="501" t="e">
        <f ca="1">+IF(AND(ISNUMBER(OFFSET('Sanitation Data'!$F$6,0,10*ROW('Sanitation Data'!F102))),'Data Summary'!CV108="Yes"),OFFSET('Sanitation Data'!$F$6,0,10*ROW('Sanitation Data'!F102)),NA())</f>
        <v>#N/A</v>
      </c>
      <c r="AH108" s="501" t="e">
        <f ca="1">+IF(AND(ISNUMBER(OFFSET('Sanitation Data'!$F$10,0,10*ROW('Sanitation Data'!F102))),'Data Summary'!CW108="Yes"),OFFSET('Sanitation Data'!$F$10,0,10*ROW('Sanitation Data'!F102)),NA())</f>
        <v>#N/A</v>
      </c>
      <c r="AI108" s="501" t="e">
        <f ca="1">+IF(AND(ISNUMBER(OFFSET('Sanitation Data'!$F$11,0,10*ROW('Sanitation Data'!F102))),'Data Summary'!CX108="Yes"),OFFSET('Sanitation Data'!$F$11,0,10*ROW('Sanitation Data'!F102)),NA())</f>
        <v>#N/A</v>
      </c>
      <c r="AJ108" s="501" t="e">
        <f ca="1">+IF(AND(ISNUMBER(OFFSET('Sanitation Data'!$F$12,0,10*ROW('Sanitation Data'!F102))),'Data Summary'!CY108="Yes"),OFFSET('Sanitation Data'!$F$12,0,10*ROW('Sanitation Data'!F102)),NA())</f>
        <v>#N/A</v>
      </c>
      <c r="AK108" s="501" t="e">
        <f ca="1">+IF(AND(ISNUMBER(OFFSET('Sanitation Data'!$G$4,0,10*ROW('Sanitation Data'!G102))),'Data Summary'!CZ108="Yes"),100-OFFSET('Sanitation Data'!$G$4,0,10*ROW('Sanitation Data'!G102)),NA())</f>
        <v>#N/A</v>
      </c>
      <c r="AL108" s="501" t="e">
        <f ca="1">+IF(AND(ISNUMBER(OFFSET('Sanitation Data'!$G$6,0,10*ROW('Sanitation Data'!G102))),'Data Summary'!DA108="Yes"),OFFSET('Sanitation Data'!$G$6,0,10*ROW('Sanitation Data'!G102)),NA())</f>
        <v>#N/A</v>
      </c>
      <c r="AM108" s="501" t="e">
        <f ca="1">+IF(AND(ISNUMBER(OFFSET('Sanitation Data'!$G$10,0,10*ROW('Sanitation Data'!G102))),'Data Summary'!DB108="Yes"),OFFSET('Sanitation Data'!$G$10,0,10*ROW('Sanitation Data'!G102)),NA())</f>
        <v>#N/A</v>
      </c>
      <c r="AN108" s="501" t="e">
        <f ca="1">+IF(AND(ISNUMBER(OFFSET('Sanitation Data'!$G$11,0,10*ROW('Sanitation Data'!G102))),'Data Summary'!DC108="Yes"),OFFSET('Sanitation Data'!$G$11,0,10*ROW('Sanitation Data'!G102)),NA())</f>
        <v>#N/A</v>
      </c>
      <c r="AO108" s="501" t="e">
        <f ca="1">+IF(AND(ISNUMBER(OFFSET('Sanitation Data'!$G$12,0,10*ROW('Sanitation Data'!G102))),'Data Summary'!DD108="Yes"),OFFSET('Sanitation Data'!$G$12,0,10*ROW('Sanitation Data'!G102)),NA())</f>
        <v>#N/A</v>
      </c>
      <c r="AP108" s="501" t="e">
        <f ca="1">+IF(AND(ISNUMBER(OFFSET('Sanitation Data'!$H$4,0,10*ROW('Sanitation Data'!H102))),'Data Summary'!DE108="Yes"),100-OFFSET('Sanitation Data'!$H$4,0,10*ROW('Sanitation Data'!H102)),NA())</f>
        <v>#N/A</v>
      </c>
      <c r="AQ108" s="501" t="e">
        <f ca="1">+IF(AND(ISNUMBER(OFFSET('Sanitation Data'!$H$6,0,10*ROW('Sanitation Data'!H102))),'Data Summary'!DF108="Yes"),OFFSET('Sanitation Data'!$H$6,0,10*ROW('Sanitation Data'!H102)),NA())</f>
        <v>#N/A</v>
      </c>
      <c r="AR108" s="501" t="e">
        <f ca="1">+IF(AND(ISNUMBER(OFFSET('Sanitation Data'!$H$10,0,10*ROW('Sanitation Data'!H102))),'Data Summary'!DG108="Yes"),OFFSET('Sanitation Data'!$H$10,0,10*ROW('Sanitation Data'!H102)),NA())</f>
        <v>#N/A</v>
      </c>
      <c r="AS108" s="501" t="e">
        <f ca="1">+IF(AND(ISNUMBER(OFFSET('Sanitation Data'!$H$11,0,10*ROW('Sanitation Data'!H102))),'Data Summary'!DH108="Yes"),OFFSET('Sanitation Data'!$H$11,0,10*ROW('Sanitation Data'!H102)),NA())</f>
        <v>#N/A</v>
      </c>
      <c r="AT108" s="501" t="e">
        <f ca="1">+IF(AND(ISNUMBER(OFFSET('Sanitation Data'!$H$12,0,10*ROW('Sanitation Data'!H102))),'Data Summary'!DI108="Yes"),OFFSET('Sanitation Data'!$H$12,0,10*ROW('Sanitation Data'!H102)),NA())</f>
        <v>#N/A</v>
      </c>
      <c r="AU108" s="501" t="e">
        <f ca="1">+IF(AND(ISNUMBER(OFFSET('Sanitation Data'!$I$4,0,10*ROW('Sanitation Data'!I102))),'Data Summary'!DJ108="Yes"),100-OFFSET('Sanitation Data'!$I$4,0,10*ROW('Sanitation Data'!I102)),NA())</f>
        <v>#N/A</v>
      </c>
      <c r="AV108" s="501" t="e">
        <f ca="1">+IF(AND(ISNUMBER(OFFSET('Sanitation Data'!$I$6,0,10*ROW('Sanitation Data'!I102))),'Data Summary'!DK108="Yes"),OFFSET('Sanitation Data'!$I$6,0,10*ROW('Sanitation Data'!I102)),NA())</f>
        <v>#N/A</v>
      </c>
      <c r="AW108" s="501" t="e">
        <f ca="1">+IF(AND(ISNUMBER(OFFSET('Sanitation Data'!$I$10,0,10*ROW('Sanitation Data'!I102))),'Data Summary'!DL108="Yes"),OFFSET('Sanitation Data'!$I$10,0,10*ROW('Sanitation Data'!I102)),NA())</f>
        <v>#N/A</v>
      </c>
      <c r="AX108" s="501" t="e">
        <f ca="1">+IF(AND(ISNUMBER(OFFSET('Sanitation Data'!$I$11,0,10*ROW('Sanitation Data'!I102))),'Data Summary'!DM108="Yes"),OFFSET('Sanitation Data'!$I$11,0,10*ROW('Sanitation Data'!I102)),NA())</f>
        <v>#N/A</v>
      </c>
      <c r="AY108" s="501" t="e">
        <f ca="1">+IF(AND(ISNUMBER(OFFSET('Sanitation Data'!$I$12,0,10*ROW('Sanitation Data'!I102))),'Data Summary'!DN108="Yes"),OFFSET('Sanitation Data'!$I$12,0,10*ROW('Sanitation Data'!I102)),NA())</f>
        <v>#N/A</v>
      </c>
      <c r="AZ108" s="502" t="e">
        <f ca="1">+IF(AND(ISNUMBER(OFFSET('Hygiene Data'!$D$5,0,10*ROW('Hygiene Data'!D102))),'Data Summary'!DO108="Yes"),OFFSET('Hygiene Data'!$D$5,0,10*ROW('Hygiene Data'!D102)),NA())</f>
        <v>#N/A</v>
      </c>
      <c r="BA108" s="502" t="e">
        <f ca="1">+IF(AND(ISNUMBER(OFFSET('Hygiene Data'!$D$7,0,10*ROW('Hygiene Data'!D102))),'Data Summary'!DP108="Yes"),OFFSET('Hygiene Data'!$D$7,0,10*ROW('Hygiene Data'!D102)),NA())</f>
        <v>#N/A</v>
      </c>
      <c r="BB108" s="502" t="e">
        <f ca="1">+IF(AND(ISNUMBER(OFFSET('Hygiene Data'!$D$9,0,10*ROW('Hygiene Data'!D102))),'Data Summary'!DQ108="Yes"),OFFSET('Hygiene Data'!$D$9,0,10*ROW('Hygiene Data'!D102)),NA())</f>
        <v>#N/A</v>
      </c>
      <c r="BC108" s="502" t="e">
        <f ca="1">+IF(AND(ISNUMBER(OFFSET('Hygiene Data'!$E$5,0,10*ROW('Hygiene Data'!E102))),'Data Summary'!DR108="Yes"),OFFSET('Hygiene Data'!$E$5,0,10*ROW('Hygiene Data'!E102)),NA())</f>
        <v>#N/A</v>
      </c>
      <c r="BD108" s="502" t="e">
        <f ca="1">+IF(AND(ISNUMBER(OFFSET('Hygiene Data'!$E$7,0,10*ROW('Hygiene Data'!E102))),'Data Summary'!DS108="Yes"),OFFSET('Hygiene Data'!$E$7,0,10*ROW('Hygiene Data'!E102)),NA())</f>
        <v>#N/A</v>
      </c>
      <c r="BE108" s="502" t="e">
        <f ca="1">+IF(AND(ISNUMBER(OFFSET('Hygiene Data'!$E$9,0,10*ROW('Hygiene Data'!E102))),'Data Summary'!DT108="Yes"),OFFSET('Hygiene Data'!$E$9,0,10*ROW('Hygiene Data'!E102)),NA())</f>
        <v>#N/A</v>
      </c>
      <c r="BF108" s="502" t="e">
        <f ca="1">+IF(AND(ISNUMBER(OFFSET('Hygiene Data'!$F$5,0,10*ROW('Hygiene Data'!F102))),'Data Summary'!DU108="Yes"),OFFSET('Hygiene Data'!$F$5,0,10*ROW('Hygiene Data'!F102)),NA())</f>
        <v>#N/A</v>
      </c>
      <c r="BG108" s="502" t="e">
        <f ca="1">+IF(AND(ISNUMBER(OFFSET('Hygiene Data'!$F$7,0,10*ROW('Hygiene Data'!F102))),'Data Summary'!DV108="Yes"),OFFSET('Hygiene Data'!$F$7,0,10*ROW('Hygiene Data'!F102)),NA())</f>
        <v>#N/A</v>
      </c>
      <c r="BH108" s="502" t="e">
        <f ca="1">+IF(AND(ISNUMBER(OFFSET('Hygiene Data'!$F$9,0,10*ROW('Hygiene Data'!F102))),'Data Summary'!DW108="Yes"),OFFSET('Hygiene Data'!$F$9,0,10*ROW('Hygiene Data'!F102)),NA())</f>
        <v>#N/A</v>
      </c>
      <c r="BI108" s="502" t="e">
        <f ca="1">+IF(AND(ISNUMBER(OFFSET('Hygiene Data'!$G$5,0,10*ROW('Hygiene Data'!G102))),'Data Summary'!DX108="Yes"),OFFSET('Hygiene Data'!$G$5,0,10*ROW('Hygiene Data'!G102)),NA())</f>
        <v>#N/A</v>
      </c>
      <c r="BJ108" s="502" t="e">
        <f ca="1">+IF(AND(ISNUMBER(OFFSET('Hygiene Data'!$G$7,0,10*ROW('Hygiene Data'!G102))),'Data Summary'!DY108="Yes"),OFFSET('Hygiene Data'!$G$7,0,10*ROW('Hygiene Data'!G102)),NA())</f>
        <v>#N/A</v>
      </c>
      <c r="BK108" s="502" t="e">
        <f ca="1">+IF(AND(ISNUMBER(OFFSET('Hygiene Data'!$G$9,0,10*ROW('Hygiene Data'!G102))),'Data Summary'!DZ108="Yes"),OFFSET('Hygiene Data'!$G$9,0,10*ROW('Hygiene Data'!G102)),NA())</f>
        <v>#N/A</v>
      </c>
      <c r="BL108" s="502" t="e">
        <f ca="1">+IF(AND(ISNUMBER(OFFSET('Hygiene Data'!$H$5,0,10*ROW('Hygiene Data'!H102))),'Data Summary'!EA108="Yes"),OFFSET('Hygiene Data'!$H$5,0,10*ROW('Hygiene Data'!H102)),NA())</f>
        <v>#N/A</v>
      </c>
      <c r="BM108" s="502" t="e">
        <f ca="1">+IF(AND(ISNUMBER(OFFSET('Hygiene Data'!$H$7,0,10*ROW('Hygiene Data'!H102))),'Data Summary'!EB108="Yes"),OFFSET('Hygiene Data'!$H$7,0,10*ROW('Hygiene Data'!H102)),NA())</f>
        <v>#N/A</v>
      </c>
      <c r="BN108" s="502" t="e">
        <f ca="1">+IF(AND(ISNUMBER(OFFSET('Hygiene Data'!$H$9,0,10*ROW('Hygiene Data'!H102))),'Data Summary'!EC108="Yes"),OFFSET('Hygiene Data'!$H$9,0,10*ROW('Hygiene Data'!H102)),NA())</f>
        <v>#N/A</v>
      </c>
      <c r="BO108" s="502" t="e">
        <f ca="1">+IF(AND(ISNUMBER(OFFSET('Hygiene Data'!$I$5,0,10*ROW('Hygiene Data'!I102))),'Data Summary'!ED108="Yes"),OFFSET('Hygiene Data'!$I$5,0,10*ROW('Hygiene Data'!I102)),NA())</f>
        <v>#N/A</v>
      </c>
      <c r="BP108" s="502" t="e">
        <f ca="1">+IF(AND(ISNUMBER(OFFSET('Hygiene Data'!$I$7,0,10*ROW('Hygiene Data'!I102))),'Data Summary'!EE108="Yes"),OFFSET('Hygiene Data'!$I$7,0,10*ROW('Hygiene Data'!I102)),NA())</f>
        <v>#N/A</v>
      </c>
      <c r="BQ108" s="502" t="e">
        <f ca="1">+IF(AND(ISNUMBER(OFFSET('Hygiene Data'!$I$9,0,10*ROW('Hygiene Data'!I102))),'Data Summary'!EF108="Yes"),OFFSET('Hygiene Data'!$I$9,0,10*ROW('Hygiene Data'!I102)),NA())</f>
        <v>#N/A</v>
      </c>
    </row>
    <row r="109" spans="1:69" x14ac:dyDescent="0.25">
      <c r="A109" s="498" t="e">
        <f ca="1">+RIGHT('Data Summary'!A109,LEN('Data Summary'!A109)-9)</f>
        <v>#VALUE!</v>
      </c>
      <c r="B109" s="472" t="str">
        <f ca="1">+IF(ISTEXT('Data Summary'!B109),'Data Summary'!B109,"")</f>
        <v/>
      </c>
      <c r="C109" s="499" t="e">
        <f ca="1">+VALUE('Data Summary'!C109)</f>
        <v>#VALUE!</v>
      </c>
      <c r="D109" s="500" t="e">
        <f ca="1">+IF(AND(ISNUMBER(OFFSET('Water Data'!$D$4,0,10*ROW('Water Data'!D103))),'Data Summary'!BS109="Yes"),100-OFFSET('Water Data'!$D$4,0,10*ROW('Water Data'!D103)),NA())</f>
        <v>#N/A</v>
      </c>
      <c r="E109" s="500" t="e">
        <f ca="1">+IF(AND(ISNUMBER(OFFSET('Water Data'!$D$6,0,10*ROW('Water Data'!D103))),'Data Summary'!BT109="Yes"),OFFSET('Water Data'!$D$6,0,10*ROW('Water Data'!D103)),NA())</f>
        <v>#N/A</v>
      </c>
      <c r="F109" s="500" t="e">
        <f ca="1">+IF(AND(ISNUMBER(OFFSET('Water Data'!$D$9,0,10*ROW('Water Data'!D103))),'Data Summary'!BU109="Yes"),OFFSET('Water Data'!$D$9,0,10*ROW('Water Data'!D103)),NA())</f>
        <v>#N/A</v>
      </c>
      <c r="G109" s="500" t="e">
        <f ca="1">+IF(AND(ISNUMBER(OFFSET('Water Data'!$E$4,0,10*ROW('Water Data'!E103))),'Data Summary'!BV109="Yes"),100-OFFSET('Water Data'!$E$4,0,10*ROW('Water Data'!E103)),NA())</f>
        <v>#N/A</v>
      </c>
      <c r="H109" s="500" t="e">
        <f ca="1">+IF(AND(ISNUMBER(OFFSET('Water Data'!$E$6,0,10*ROW('Water Data'!E103))),'Data Summary'!BW109="Yes"),OFFSET('Water Data'!$E$6,0,10*ROW('Water Data'!E103)),NA())</f>
        <v>#N/A</v>
      </c>
      <c r="I109" s="500" t="e">
        <f ca="1">+IF(AND(ISNUMBER(OFFSET('Water Data'!$E$9,0,10*ROW('Water Data'!E103))),'Data Summary'!BX109="Yes"),OFFSET('Water Data'!$E$9,0,10*ROW('Water Data'!E103)),NA())</f>
        <v>#N/A</v>
      </c>
      <c r="J109" s="500" t="e">
        <f ca="1">+IF(AND(ISNUMBER(OFFSET('Water Data'!$F$4,0,10*ROW('Water Data'!F103))),'Data Summary'!BY109="Yes"),100-OFFSET('Water Data'!$F$4,0,10*ROW('Water Data'!F103)),NA())</f>
        <v>#N/A</v>
      </c>
      <c r="K109" s="500" t="e">
        <f ca="1">+IF(AND(ISNUMBER(OFFSET('Water Data'!$F$6,0,10*ROW('Water Data'!F103))),'Data Summary'!BZ109="Yes"),OFFSET('Water Data'!$F$6,0,10*ROW('Water Data'!F103)),NA())</f>
        <v>#N/A</v>
      </c>
      <c r="L109" s="500" t="e">
        <f ca="1">+IF(AND(ISNUMBER(OFFSET('Water Data'!$F$9,0,10*ROW('Water Data'!F103))),'Data Summary'!CA109="Yes"),OFFSET('Water Data'!$F$9,0,10*ROW('Water Data'!F103)),NA())</f>
        <v>#N/A</v>
      </c>
      <c r="M109" s="500" t="e">
        <f ca="1">+IF(AND(ISNUMBER(OFFSET('Water Data'!$G$4,0,10*ROW('Water Data'!G103))),'Data Summary'!CB109="Yes"),100-OFFSET('Water Data'!$G$4,0,10*ROW('Water Data'!G103)),NA())</f>
        <v>#N/A</v>
      </c>
      <c r="N109" s="500" t="e">
        <f ca="1">+IF(AND(ISNUMBER(OFFSET('Water Data'!$G$6,0,10*ROW('Water Data'!G103))),'Data Summary'!CC109="Yes"),OFFSET('Water Data'!$G$6,0,10*ROW('Water Data'!G103)),NA())</f>
        <v>#N/A</v>
      </c>
      <c r="O109" s="500" t="e">
        <f ca="1">+IF(AND(ISNUMBER(OFFSET('Water Data'!$G$9,0,10*ROW('Water Data'!G103))),'Data Summary'!CD109="Yes"),OFFSET('Water Data'!$G$9,0,10*ROW('Water Data'!G103)),NA())</f>
        <v>#N/A</v>
      </c>
      <c r="P109" s="500" t="e">
        <f ca="1">+IF(AND(ISNUMBER(OFFSET('Water Data'!$H$4,0,10*ROW('Water Data'!H103))),'Data Summary'!CE109="Yes"),100-OFFSET('Water Data'!$H$4,0,10*ROW('Water Data'!H103)),NA())</f>
        <v>#N/A</v>
      </c>
      <c r="Q109" s="500" t="e">
        <f ca="1">+IF(AND(ISNUMBER(OFFSET('Water Data'!$H$6,0,10*ROW('Water Data'!H103))),'Data Summary'!CF109="Yes"),OFFSET('Water Data'!$H$6,0,10*ROW('Water Data'!H103)),NA())</f>
        <v>#N/A</v>
      </c>
      <c r="R109" s="500" t="e">
        <f ca="1">+IF(AND(ISNUMBER(OFFSET('Water Data'!$H$9,0,10*ROW('Water Data'!H103))),'Data Summary'!CG109="Yes"),OFFSET('Water Data'!$H$9,0,10*ROW('Water Data'!H103)),NA())</f>
        <v>#N/A</v>
      </c>
      <c r="S109" s="500" t="e">
        <f ca="1">+IF(AND(ISNUMBER(OFFSET('Water Data'!$I$4,0,10*ROW('Water Data'!I103))),'Data Summary'!CH109="Yes"),100-OFFSET('Water Data'!$I$4,0,10*ROW('Water Data'!I103)),NA())</f>
        <v>#N/A</v>
      </c>
      <c r="T109" s="500" t="e">
        <f ca="1">+IF(AND(ISNUMBER(OFFSET('Water Data'!$I$6,0,10*ROW('Water Data'!I103))),'Data Summary'!CI109="Yes"),OFFSET('Water Data'!$I$6,0,10*ROW('Water Data'!I103)),NA())</f>
        <v>#N/A</v>
      </c>
      <c r="U109" s="500" t="e">
        <f ca="1">+IF(AND(ISNUMBER(OFFSET('Water Data'!$I$9,0,10*ROW('Water Data'!I103))),'Data Summary'!CJ109="Yes"),OFFSET('Water Data'!$I$9,0,10*ROW('Water Data'!I103)),NA())</f>
        <v>#N/A</v>
      </c>
      <c r="V109" s="501" t="e">
        <f ca="1">+IF(AND(ISNUMBER(OFFSET('Sanitation Data'!$D$4,0,10*ROW('Sanitation Data'!D103))),'Data Summary'!CK109="Yes"),100-OFFSET('Sanitation Data'!$D$4,0,10*ROW('Sanitation Data'!D103)),NA())</f>
        <v>#N/A</v>
      </c>
      <c r="W109" s="501" t="e">
        <f ca="1">+IF(AND(ISNUMBER(OFFSET('Sanitation Data'!$D$6,0,10*ROW('Sanitation Data'!D103))),'Data Summary'!CL109="Yes"),OFFSET('Sanitation Data'!$D$6,0,10*ROW('Sanitation Data'!D103)),NA())</f>
        <v>#N/A</v>
      </c>
      <c r="X109" s="501" t="e">
        <f ca="1">+IF(AND(ISNUMBER(OFFSET('Sanitation Data'!$D$10,0,10*ROW('Sanitation Data'!D103))),'Data Summary'!CM109="Yes"),OFFSET('Sanitation Data'!$D$10,0,10*ROW('Sanitation Data'!D103)),NA())</f>
        <v>#N/A</v>
      </c>
      <c r="Y109" s="501" t="e">
        <f ca="1">+IF(AND(ISNUMBER(OFFSET('Sanitation Data'!$D$11,0,10*ROW('Sanitation Data'!D103))),'Data Summary'!CN109="Yes"),OFFSET('Sanitation Data'!$D$11,0,10*ROW('Sanitation Data'!D103)),NA())</f>
        <v>#N/A</v>
      </c>
      <c r="Z109" s="501" t="e">
        <f ca="1">+IF(AND(ISNUMBER(OFFSET('Sanitation Data'!$D$12,0,10*ROW('Sanitation Data'!D103))),'Data Summary'!CO109="Yes"),OFFSET('Sanitation Data'!$D$12,0,10*ROW('Sanitation Data'!D103)),NA())</f>
        <v>#N/A</v>
      </c>
      <c r="AA109" s="501" t="e">
        <f ca="1">+IF(AND(ISNUMBER(OFFSET('Sanitation Data'!$E$4,0,10*ROW('Sanitation Data'!E103))),'Data Summary'!CP109="Yes"),100-OFFSET('Sanitation Data'!$E$4,0,10*ROW('Sanitation Data'!E103)),NA())</f>
        <v>#N/A</v>
      </c>
      <c r="AB109" s="501" t="e">
        <f ca="1">+IF(AND(ISNUMBER(OFFSET('Sanitation Data'!$E$6,0,10*ROW('Sanitation Data'!E103))),'Data Summary'!CQ109="Yes"),OFFSET('Sanitation Data'!$E$6,0,10*ROW('Sanitation Data'!E103)),NA())</f>
        <v>#N/A</v>
      </c>
      <c r="AC109" s="501" t="e">
        <f ca="1">+IF(AND(ISNUMBER(OFFSET('Sanitation Data'!$E$10,0,10*ROW('Sanitation Data'!E103))),'Data Summary'!CR109="Yes"),OFFSET('Sanitation Data'!$E$10,0,10*ROW('Sanitation Data'!E103)),NA())</f>
        <v>#N/A</v>
      </c>
      <c r="AD109" s="501" t="e">
        <f ca="1">+IF(AND(ISNUMBER(OFFSET('Sanitation Data'!$E$11,0,10*ROW('Sanitation Data'!E103))),'Data Summary'!CS109="Yes"),OFFSET('Sanitation Data'!$E$11,0,10*ROW('Sanitation Data'!E103)),NA())</f>
        <v>#N/A</v>
      </c>
      <c r="AE109" s="501" t="e">
        <f ca="1">+IF(AND(ISNUMBER(OFFSET('Sanitation Data'!$E$12,0,10*ROW('Sanitation Data'!E103))),'Data Summary'!CT109="Yes"),OFFSET('Sanitation Data'!$E$12,0,10*ROW('Sanitation Data'!E103)),NA())</f>
        <v>#N/A</v>
      </c>
      <c r="AF109" s="501" t="e">
        <f ca="1">+IF(AND(ISNUMBER(OFFSET('Sanitation Data'!$F$4,0,10*ROW('Sanitation Data'!F103))),'Data Summary'!CU109="Yes"),100-OFFSET('Sanitation Data'!$F$4,0,10*ROW('Sanitation Data'!F103)),NA())</f>
        <v>#N/A</v>
      </c>
      <c r="AG109" s="501" t="e">
        <f ca="1">+IF(AND(ISNUMBER(OFFSET('Sanitation Data'!$F$6,0,10*ROW('Sanitation Data'!F103))),'Data Summary'!CV109="Yes"),OFFSET('Sanitation Data'!$F$6,0,10*ROW('Sanitation Data'!F103)),NA())</f>
        <v>#N/A</v>
      </c>
      <c r="AH109" s="501" t="e">
        <f ca="1">+IF(AND(ISNUMBER(OFFSET('Sanitation Data'!$F$10,0,10*ROW('Sanitation Data'!F103))),'Data Summary'!CW109="Yes"),OFFSET('Sanitation Data'!$F$10,0,10*ROW('Sanitation Data'!F103)),NA())</f>
        <v>#N/A</v>
      </c>
      <c r="AI109" s="501" t="e">
        <f ca="1">+IF(AND(ISNUMBER(OFFSET('Sanitation Data'!$F$11,0,10*ROW('Sanitation Data'!F103))),'Data Summary'!CX109="Yes"),OFFSET('Sanitation Data'!$F$11,0,10*ROW('Sanitation Data'!F103)),NA())</f>
        <v>#N/A</v>
      </c>
      <c r="AJ109" s="501" t="e">
        <f ca="1">+IF(AND(ISNUMBER(OFFSET('Sanitation Data'!$F$12,0,10*ROW('Sanitation Data'!F103))),'Data Summary'!CY109="Yes"),OFFSET('Sanitation Data'!$F$12,0,10*ROW('Sanitation Data'!F103)),NA())</f>
        <v>#N/A</v>
      </c>
      <c r="AK109" s="501" t="e">
        <f ca="1">+IF(AND(ISNUMBER(OFFSET('Sanitation Data'!$G$4,0,10*ROW('Sanitation Data'!G103))),'Data Summary'!CZ109="Yes"),100-OFFSET('Sanitation Data'!$G$4,0,10*ROW('Sanitation Data'!G103)),NA())</f>
        <v>#N/A</v>
      </c>
      <c r="AL109" s="501" t="e">
        <f ca="1">+IF(AND(ISNUMBER(OFFSET('Sanitation Data'!$G$6,0,10*ROW('Sanitation Data'!G103))),'Data Summary'!DA109="Yes"),OFFSET('Sanitation Data'!$G$6,0,10*ROW('Sanitation Data'!G103)),NA())</f>
        <v>#N/A</v>
      </c>
      <c r="AM109" s="501" t="e">
        <f ca="1">+IF(AND(ISNUMBER(OFFSET('Sanitation Data'!$G$10,0,10*ROW('Sanitation Data'!G103))),'Data Summary'!DB109="Yes"),OFFSET('Sanitation Data'!$G$10,0,10*ROW('Sanitation Data'!G103)),NA())</f>
        <v>#N/A</v>
      </c>
      <c r="AN109" s="501" t="e">
        <f ca="1">+IF(AND(ISNUMBER(OFFSET('Sanitation Data'!$G$11,0,10*ROW('Sanitation Data'!G103))),'Data Summary'!DC109="Yes"),OFFSET('Sanitation Data'!$G$11,0,10*ROW('Sanitation Data'!G103)),NA())</f>
        <v>#N/A</v>
      </c>
      <c r="AO109" s="501" t="e">
        <f ca="1">+IF(AND(ISNUMBER(OFFSET('Sanitation Data'!$G$12,0,10*ROW('Sanitation Data'!G103))),'Data Summary'!DD109="Yes"),OFFSET('Sanitation Data'!$G$12,0,10*ROW('Sanitation Data'!G103)),NA())</f>
        <v>#N/A</v>
      </c>
      <c r="AP109" s="501" t="e">
        <f ca="1">+IF(AND(ISNUMBER(OFFSET('Sanitation Data'!$H$4,0,10*ROW('Sanitation Data'!H103))),'Data Summary'!DE109="Yes"),100-OFFSET('Sanitation Data'!$H$4,0,10*ROW('Sanitation Data'!H103)),NA())</f>
        <v>#N/A</v>
      </c>
      <c r="AQ109" s="501" t="e">
        <f ca="1">+IF(AND(ISNUMBER(OFFSET('Sanitation Data'!$H$6,0,10*ROW('Sanitation Data'!H103))),'Data Summary'!DF109="Yes"),OFFSET('Sanitation Data'!$H$6,0,10*ROW('Sanitation Data'!H103)),NA())</f>
        <v>#N/A</v>
      </c>
      <c r="AR109" s="501" t="e">
        <f ca="1">+IF(AND(ISNUMBER(OFFSET('Sanitation Data'!$H$10,0,10*ROW('Sanitation Data'!H103))),'Data Summary'!DG109="Yes"),OFFSET('Sanitation Data'!$H$10,0,10*ROW('Sanitation Data'!H103)),NA())</f>
        <v>#N/A</v>
      </c>
      <c r="AS109" s="501" t="e">
        <f ca="1">+IF(AND(ISNUMBER(OFFSET('Sanitation Data'!$H$11,0,10*ROW('Sanitation Data'!H103))),'Data Summary'!DH109="Yes"),OFFSET('Sanitation Data'!$H$11,0,10*ROW('Sanitation Data'!H103)),NA())</f>
        <v>#N/A</v>
      </c>
      <c r="AT109" s="501" t="e">
        <f ca="1">+IF(AND(ISNUMBER(OFFSET('Sanitation Data'!$H$12,0,10*ROW('Sanitation Data'!H103))),'Data Summary'!DI109="Yes"),OFFSET('Sanitation Data'!$H$12,0,10*ROW('Sanitation Data'!H103)),NA())</f>
        <v>#N/A</v>
      </c>
      <c r="AU109" s="501" t="e">
        <f ca="1">+IF(AND(ISNUMBER(OFFSET('Sanitation Data'!$I$4,0,10*ROW('Sanitation Data'!I103))),'Data Summary'!DJ109="Yes"),100-OFFSET('Sanitation Data'!$I$4,0,10*ROW('Sanitation Data'!I103)),NA())</f>
        <v>#N/A</v>
      </c>
      <c r="AV109" s="501" t="e">
        <f ca="1">+IF(AND(ISNUMBER(OFFSET('Sanitation Data'!$I$6,0,10*ROW('Sanitation Data'!I103))),'Data Summary'!DK109="Yes"),OFFSET('Sanitation Data'!$I$6,0,10*ROW('Sanitation Data'!I103)),NA())</f>
        <v>#N/A</v>
      </c>
      <c r="AW109" s="501" t="e">
        <f ca="1">+IF(AND(ISNUMBER(OFFSET('Sanitation Data'!$I$10,0,10*ROW('Sanitation Data'!I103))),'Data Summary'!DL109="Yes"),OFFSET('Sanitation Data'!$I$10,0,10*ROW('Sanitation Data'!I103)),NA())</f>
        <v>#N/A</v>
      </c>
      <c r="AX109" s="501" t="e">
        <f ca="1">+IF(AND(ISNUMBER(OFFSET('Sanitation Data'!$I$11,0,10*ROW('Sanitation Data'!I103))),'Data Summary'!DM109="Yes"),OFFSET('Sanitation Data'!$I$11,0,10*ROW('Sanitation Data'!I103)),NA())</f>
        <v>#N/A</v>
      </c>
      <c r="AY109" s="501" t="e">
        <f ca="1">+IF(AND(ISNUMBER(OFFSET('Sanitation Data'!$I$12,0,10*ROW('Sanitation Data'!I103))),'Data Summary'!DN109="Yes"),OFFSET('Sanitation Data'!$I$12,0,10*ROW('Sanitation Data'!I103)),NA())</f>
        <v>#N/A</v>
      </c>
      <c r="AZ109" s="502" t="e">
        <f ca="1">+IF(AND(ISNUMBER(OFFSET('Hygiene Data'!$D$5,0,10*ROW('Hygiene Data'!D103))),'Data Summary'!DO109="Yes"),OFFSET('Hygiene Data'!$D$5,0,10*ROW('Hygiene Data'!D103)),NA())</f>
        <v>#N/A</v>
      </c>
      <c r="BA109" s="502" t="e">
        <f ca="1">+IF(AND(ISNUMBER(OFFSET('Hygiene Data'!$D$7,0,10*ROW('Hygiene Data'!D103))),'Data Summary'!DP109="Yes"),OFFSET('Hygiene Data'!$D$7,0,10*ROW('Hygiene Data'!D103)),NA())</f>
        <v>#N/A</v>
      </c>
      <c r="BB109" s="502" t="e">
        <f ca="1">+IF(AND(ISNUMBER(OFFSET('Hygiene Data'!$D$9,0,10*ROW('Hygiene Data'!D103))),'Data Summary'!DQ109="Yes"),OFFSET('Hygiene Data'!$D$9,0,10*ROW('Hygiene Data'!D103)),NA())</f>
        <v>#N/A</v>
      </c>
      <c r="BC109" s="502" t="e">
        <f ca="1">+IF(AND(ISNUMBER(OFFSET('Hygiene Data'!$E$5,0,10*ROW('Hygiene Data'!E103))),'Data Summary'!DR109="Yes"),OFFSET('Hygiene Data'!$E$5,0,10*ROW('Hygiene Data'!E103)),NA())</f>
        <v>#N/A</v>
      </c>
      <c r="BD109" s="502" t="e">
        <f ca="1">+IF(AND(ISNUMBER(OFFSET('Hygiene Data'!$E$7,0,10*ROW('Hygiene Data'!E103))),'Data Summary'!DS109="Yes"),OFFSET('Hygiene Data'!$E$7,0,10*ROW('Hygiene Data'!E103)),NA())</f>
        <v>#N/A</v>
      </c>
      <c r="BE109" s="502" t="e">
        <f ca="1">+IF(AND(ISNUMBER(OFFSET('Hygiene Data'!$E$9,0,10*ROW('Hygiene Data'!E103))),'Data Summary'!DT109="Yes"),OFFSET('Hygiene Data'!$E$9,0,10*ROW('Hygiene Data'!E103)),NA())</f>
        <v>#N/A</v>
      </c>
      <c r="BF109" s="502" t="e">
        <f ca="1">+IF(AND(ISNUMBER(OFFSET('Hygiene Data'!$F$5,0,10*ROW('Hygiene Data'!F103))),'Data Summary'!DU109="Yes"),OFFSET('Hygiene Data'!$F$5,0,10*ROW('Hygiene Data'!F103)),NA())</f>
        <v>#N/A</v>
      </c>
      <c r="BG109" s="502" t="e">
        <f ca="1">+IF(AND(ISNUMBER(OFFSET('Hygiene Data'!$F$7,0,10*ROW('Hygiene Data'!F103))),'Data Summary'!DV109="Yes"),OFFSET('Hygiene Data'!$F$7,0,10*ROW('Hygiene Data'!F103)),NA())</f>
        <v>#N/A</v>
      </c>
      <c r="BH109" s="502" t="e">
        <f ca="1">+IF(AND(ISNUMBER(OFFSET('Hygiene Data'!$F$9,0,10*ROW('Hygiene Data'!F103))),'Data Summary'!DW109="Yes"),OFFSET('Hygiene Data'!$F$9,0,10*ROW('Hygiene Data'!F103)),NA())</f>
        <v>#N/A</v>
      </c>
      <c r="BI109" s="502" t="e">
        <f ca="1">+IF(AND(ISNUMBER(OFFSET('Hygiene Data'!$G$5,0,10*ROW('Hygiene Data'!G103))),'Data Summary'!DX109="Yes"),OFFSET('Hygiene Data'!$G$5,0,10*ROW('Hygiene Data'!G103)),NA())</f>
        <v>#N/A</v>
      </c>
      <c r="BJ109" s="502" t="e">
        <f ca="1">+IF(AND(ISNUMBER(OFFSET('Hygiene Data'!$G$7,0,10*ROW('Hygiene Data'!G103))),'Data Summary'!DY109="Yes"),OFFSET('Hygiene Data'!$G$7,0,10*ROW('Hygiene Data'!G103)),NA())</f>
        <v>#N/A</v>
      </c>
      <c r="BK109" s="502" t="e">
        <f ca="1">+IF(AND(ISNUMBER(OFFSET('Hygiene Data'!$G$9,0,10*ROW('Hygiene Data'!G103))),'Data Summary'!DZ109="Yes"),OFFSET('Hygiene Data'!$G$9,0,10*ROW('Hygiene Data'!G103)),NA())</f>
        <v>#N/A</v>
      </c>
      <c r="BL109" s="502" t="e">
        <f ca="1">+IF(AND(ISNUMBER(OFFSET('Hygiene Data'!$H$5,0,10*ROW('Hygiene Data'!H103))),'Data Summary'!EA109="Yes"),OFFSET('Hygiene Data'!$H$5,0,10*ROW('Hygiene Data'!H103)),NA())</f>
        <v>#N/A</v>
      </c>
      <c r="BM109" s="502" t="e">
        <f ca="1">+IF(AND(ISNUMBER(OFFSET('Hygiene Data'!$H$7,0,10*ROW('Hygiene Data'!H103))),'Data Summary'!EB109="Yes"),OFFSET('Hygiene Data'!$H$7,0,10*ROW('Hygiene Data'!H103)),NA())</f>
        <v>#N/A</v>
      </c>
      <c r="BN109" s="502" t="e">
        <f ca="1">+IF(AND(ISNUMBER(OFFSET('Hygiene Data'!$H$9,0,10*ROW('Hygiene Data'!H103))),'Data Summary'!EC109="Yes"),OFFSET('Hygiene Data'!$H$9,0,10*ROW('Hygiene Data'!H103)),NA())</f>
        <v>#N/A</v>
      </c>
      <c r="BO109" s="502" t="e">
        <f ca="1">+IF(AND(ISNUMBER(OFFSET('Hygiene Data'!$I$5,0,10*ROW('Hygiene Data'!I103))),'Data Summary'!ED109="Yes"),OFFSET('Hygiene Data'!$I$5,0,10*ROW('Hygiene Data'!I103)),NA())</f>
        <v>#N/A</v>
      </c>
      <c r="BP109" s="502" t="e">
        <f ca="1">+IF(AND(ISNUMBER(OFFSET('Hygiene Data'!$I$7,0,10*ROW('Hygiene Data'!I103))),'Data Summary'!EE109="Yes"),OFFSET('Hygiene Data'!$I$7,0,10*ROW('Hygiene Data'!I103)),NA())</f>
        <v>#N/A</v>
      </c>
      <c r="BQ109" s="502" t="e">
        <f ca="1">+IF(AND(ISNUMBER(OFFSET('Hygiene Data'!$I$9,0,10*ROW('Hygiene Data'!I103))),'Data Summary'!EF109="Yes"),OFFSET('Hygiene Data'!$I$9,0,10*ROW('Hygiene Data'!I103)),NA())</f>
        <v>#N/A</v>
      </c>
    </row>
    <row r="110" spans="1:69" x14ac:dyDescent="0.25">
      <c r="A110" s="498" t="e">
        <f ca="1">+RIGHT('Data Summary'!A110,LEN('Data Summary'!A110)-9)</f>
        <v>#VALUE!</v>
      </c>
      <c r="B110" s="472" t="str">
        <f ca="1">+IF(ISTEXT('Data Summary'!B110),'Data Summary'!B110,"")</f>
        <v/>
      </c>
      <c r="C110" s="499" t="e">
        <f ca="1">+VALUE('Data Summary'!C110)</f>
        <v>#VALUE!</v>
      </c>
      <c r="D110" s="500" t="e">
        <f ca="1">+IF(AND(ISNUMBER(OFFSET('Water Data'!$D$4,0,10*ROW('Water Data'!D104))),'Data Summary'!BS110="Yes"),100-OFFSET('Water Data'!$D$4,0,10*ROW('Water Data'!D104)),NA())</f>
        <v>#N/A</v>
      </c>
      <c r="E110" s="500" t="e">
        <f ca="1">+IF(AND(ISNUMBER(OFFSET('Water Data'!$D$6,0,10*ROW('Water Data'!D104))),'Data Summary'!BT110="Yes"),OFFSET('Water Data'!$D$6,0,10*ROW('Water Data'!D104)),NA())</f>
        <v>#N/A</v>
      </c>
      <c r="F110" s="500" t="e">
        <f ca="1">+IF(AND(ISNUMBER(OFFSET('Water Data'!$D$9,0,10*ROW('Water Data'!D104))),'Data Summary'!BU110="Yes"),OFFSET('Water Data'!$D$9,0,10*ROW('Water Data'!D104)),NA())</f>
        <v>#N/A</v>
      </c>
      <c r="G110" s="500" t="e">
        <f ca="1">+IF(AND(ISNUMBER(OFFSET('Water Data'!$E$4,0,10*ROW('Water Data'!E104))),'Data Summary'!BV110="Yes"),100-OFFSET('Water Data'!$E$4,0,10*ROW('Water Data'!E104)),NA())</f>
        <v>#N/A</v>
      </c>
      <c r="H110" s="500" t="e">
        <f ca="1">+IF(AND(ISNUMBER(OFFSET('Water Data'!$E$6,0,10*ROW('Water Data'!E104))),'Data Summary'!BW110="Yes"),OFFSET('Water Data'!$E$6,0,10*ROW('Water Data'!E104)),NA())</f>
        <v>#N/A</v>
      </c>
      <c r="I110" s="500" t="e">
        <f ca="1">+IF(AND(ISNUMBER(OFFSET('Water Data'!$E$9,0,10*ROW('Water Data'!E104))),'Data Summary'!BX110="Yes"),OFFSET('Water Data'!$E$9,0,10*ROW('Water Data'!E104)),NA())</f>
        <v>#N/A</v>
      </c>
      <c r="J110" s="500" t="e">
        <f ca="1">+IF(AND(ISNUMBER(OFFSET('Water Data'!$F$4,0,10*ROW('Water Data'!F104))),'Data Summary'!BY110="Yes"),100-OFFSET('Water Data'!$F$4,0,10*ROW('Water Data'!F104)),NA())</f>
        <v>#N/A</v>
      </c>
      <c r="K110" s="500" t="e">
        <f ca="1">+IF(AND(ISNUMBER(OFFSET('Water Data'!$F$6,0,10*ROW('Water Data'!F104))),'Data Summary'!BZ110="Yes"),OFFSET('Water Data'!$F$6,0,10*ROW('Water Data'!F104)),NA())</f>
        <v>#N/A</v>
      </c>
      <c r="L110" s="500" t="e">
        <f ca="1">+IF(AND(ISNUMBER(OFFSET('Water Data'!$F$9,0,10*ROW('Water Data'!F104))),'Data Summary'!CA110="Yes"),OFFSET('Water Data'!$F$9,0,10*ROW('Water Data'!F104)),NA())</f>
        <v>#N/A</v>
      </c>
      <c r="M110" s="500" t="e">
        <f ca="1">+IF(AND(ISNUMBER(OFFSET('Water Data'!$G$4,0,10*ROW('Water Data'!G104))),'Data Summary'!CB110="Yes"),100-OFFSET('Water Data'!$G$4,0,10*ROW('Water Data'!G104)),NA())</f>
        <v>#N/A</v>
      </c>
      <c r="N110" s="500" t="e">
        <f ca="1">+IF(AND(ISNUMBER(OFFSET('Water Data'!$G$6,0,10*ROW('Water Data'!G104))),'Data Summary'!CC110="Yes"),OFFSET('Water Data'!$G$6,0,10*ROW('Water Data'!G104)),NA())</f>
        <v>#N/A</v>
      </c>
      <c r="O110" s="500" t="e">
        <f ca="1">+IF(AND(ISNUMBER(OFFSET('Water Data'!$G$9,0,10*ROW('Water Data'!G104))),'Data Summary'!CD110="Yes"),OFFSET('Water Data'!$G$9,0,10*ROW('Water Data'!G104)),NA())</f>
        <v>#N/A</v>
      </c>
      <c r="P110" s="500" t="e">
        <f ca="1">+IF(AND(ISNUMBER(OFFSET('Water Data'!$H$4,0,10*ROW('Water Data'!H104))),'Data Summary'!CE110="Yes"),100-OFFSET('Water Data'!$H$4,0,10*ROW('Water Data'!H104)),NA())</f>
        <v>#N/A</v>
      </c>
      <c r="Q110" s="500" t="e">
        <f ca="1">+IF(AND(ISNUMBER(OFFSET('Water Data'!$H$6,0,10*ROW('Water Data'!H104))),'Data Summary'!CF110="Yes"),OFFSET('Water Data'!$H$6,0,10*ROW('Water Data'!H104)),NA())</f>
        <v>#N/A</v>
      </c>
      <c r="R110" s="500" t="e">
        <f ca="1">+IF(AND(ISNUMBER(OFFSET('Water Data'!$H$9,0,10*ROW('Water Data'!H104))),'Data Summary'!CG110="Yes"),OFFSET('Water Data'!$H$9,0,10*ROW('Water Data'!H104)),NA())</f>
        <v>#N/A</v>
      </c>
      <c r="S110" s="500" t="e">
        <f ca="1">+IF(AND(ISNUMBER(OFFSET('Water Data'!$I$4,0,10*ROW('Water Data'!I104))),'Data Summary'!CH110="Yes"),100-OFFSET('Water Data'!$I$4,0,10*ROW('Water Data'!I104)),NA())</f>
        <v>#N/A</v>
      </c>
      <c r="T110" s="500" t="e">
        <f ca="1">+IF(AND(ISNUMBER(OFFSET('Water Data'!$I$6,0,10*ROW('Water Data'!I104))),'Data Summary'!CI110="Yes"),OFFSET('Water Data'!$I$6,0,10*ROW('Water Data'!I104)),NA())</f>
        <v>#N/A</v>
      </c>
      <c r="U110" s="500" t="e">
        <f ca="1">+IF(AND(ISNUMBER(OFFSET('Water Data'!$I$9,0,10*ROW('Water Data'!I104))),'Data Summary'!CJ110="Yes"),OFFSET('Water Data'!$I$9,0,10*ROW('Water Data'!I104)),NA())</f>
        <v>#N/A</v>
      </c>
      <c r="V110" s="501" t="e">
        <f ca="1">+IF(AND(ISNUMBER(OFFSET('Sanitation Data'!$D$4,0,10*ROW('Sanitation Data'!D104))),'Data Summary'!CK110="Yes"),100-OFFSET('Sanitation Data'!$D$4,0,10*ROW('Sanitation Data'!D104)),NA())</f>
        <v>#N/A</v>
      </c>
      <c r="W110" s="501" t="e">
        <f ca="1">+IF(AND(ISNUMBER(OFFSET('Sanitation Data'!$D$6,0,10*ROW('Sanitation Data'!D104))),'Data Summary'!CL110="Yes"),OFFSET('Sanitation Data'!$D$6,0,10*ROW('Sanitation Data'!D104)),NA())</f>
        <v>#N/A</v>
      </c>
      <c r="X110" s="501" t="e">
        <f ca="1">+IF(AND(ISNUMBER(OFFSET('Sanitation Data'!$D$10,0,10*ROW('Sanitation Data'!D104))),'Data Summary'!CM110="Yes"),OFFSET('Sanitation Data'!$D$10,0,10*ROW('Sanitation Data'!D104)),NA())</f>
        <v>#N/A</v>
      </c>
      <c r="Y110" s="501" t="e">
        <f ca="1">+IF(AND(ISNUMBER(OFFSET('Sanitation Data'!$D$11,0,10*ROW('Sanitation Data'!D104))),'Data Summary'!CN110="Yes"),OFFSET('Sanitation Data'!$D$11,0,10*ROW('Sanitation Data'!D104)),NA())</f>
        <v>#N/A</v>
      </c>
      <c r="Z110" s="501" t="e">
        <f ca="1">+IF(AND(ISNUMBER(OFFSET('Sanitation Data'!$D$12,0,10*ROW('Sanitation Data'!D104))),'Data Summary'!CO110="Yes"),OFFSET('Sanitation Data'!$D$12,0,10*ROW('Sanitation Data'!D104)),NA())</f>
        <v>#N/A</v>
      </c>
      <c r="AA110" s="501" t="e">
        <f ca="1">+IF(AND(ISNUMBER(OFFSET('Sanitation Data'!$E$4,0,10*ROW('Sanitation Data'!E104))),'Data Summary'!CP110="Yes"),100-OFFSET('Sanitation Data'!$E$4,0,10*ROW('Sanitation Data'!E104)),NA())</f>
        <v>#N/A</v>
      </c>
      <c r="AB110" s="501" t="e">
        <f ca="1">+IF(AND(ISNUMBER(OFFSET('Sanitation Data'!$E$6,0,10*ROW('Sanitation Data'!E104))),'Data Summary'!CQ110="Yes"),OFFSET('Sanitation Data'!$E$6,0,10*ROW('Sanitation Data'!E104)),NA())</f>
        <v>#N/A</v>
      </c>
      <c r="AC110" s="501" t="e">
        <f ca="1">+IF(AND(ISNUMBER(OFFSET('Sanitation Data'!$E$10,0,10*ROW('Sanitation Data'!E104))),'Data Summary'!CR110="Yes"),OFFSET('Sanitation Data'!$E$10,0,10*ROW('Sanitation Data'!E104)),NA())</f>
        <v>#N/A</v>
      </c>
      <c r="AD110" s="501" t="e">
        <f ca="1">+IF(AND(ISNUMBER(OFFSET('Sanitation Data'!$E$11,0,10*ROW('Sanitation Data'!E104))),'Data Summary'!CS110="Yes"),OFFSET('Sanitation Data'!$E$11,0,10*ROW('Sanitation Data'!E104)),NA())</f>
        <v>#N/A</v>
      </c>
      <c r="AE110" s="501" t="e">
        <f ca="1">+IF(AND(ISNUMBER(OFFSET('Sanitation Data'!$E$12,0,10*ROW('Sanitation Data'!E104))),'Data Summary'!CT110="Yes"),OFFSET('Sanitation Data'!$E$12,0,10*ROW('Sanitation Data'!E104)),NA())</f>
        <v>#N/A</v>
      </c>
      <c r="AF110" s="501" t="e">
        <f ca="1">+IF(AND(ISNUMBER(OFFSET('Sanitation Data'!$F$4,0,10*ROW('Sanitation Data'!F104))),'Data Summary'!CU110="Yes"),100-OFFSET('Sanitation Data'!$F$4,0,10*ROW('Sanitation Data'!F104)),NA())</f>
        <v>#N/A</v>
      </c>
      <c r="AG110" s="501" t="e">
        <f ca="1">+IF(AND(ISNUMBER(OFFSET('Sanitation Data'!$F$6,0,10*ROW('Sanitation Data'!F104))),'Data Summary'!CV110="Yes"),OFFSET('Sanitation Data'!$F$6,0,10*ROW('Sanitation Data'!F104)),NA())</f>
        <v>#N/A</v>
      </c>
      <c r="AH110" s="501" t="e">
        <f ca="1">+IF(AND(ISNUMBER(OFFSET('Sanitation Data'!$F$10,0,10*ROW('Sanitation Data'!F104))),'Data Summary'!CW110="Yes"),OFFSET('Sanitation Data'!$F$10,0,10*ROW('Sanitation Data'!F104)),NA())</f>
        <v>#N/A</v>
      </c>
      <c r="AI110" s="501" t="e">
        <f ca="1">+IF(AND(ISNUMBER(OFFSET('Sanitation Data'!$F$11,0,10*ROW('Sanitation Data'!F104))),'Data Summary'!CX110="Yes"),OFFSET('Sanitation Data'!$F$11,0,10*ROW('Sanitation Data'!F104)),NA())</f>
        <v>#N/A</v>
      </c>
      <c r="AJ110" s="501" t="e">
        <f ca="1">+IF(AND(ISNUMBER(OFFSET('Sanitation Data'!$F$12,0,10*ROW('Sanitation Data'!F104))),'Data Summary'!CY110="Yes"),OFFSET('Sanitation Data'!$F$12,0,10*ROW('Sanitation Data'!F104)),NA())</f>
        <v>#N/A</v>
      </c>
      <c r="AK110" s="501" t="e">
        <f ca="1">+IF(AND(ISNUMBER(OFFSET('Sanitation Data'!$G$4,0,10*ROW('Sanitation Data'!G104))),'Data Summary'!CZ110="Yes"),100-OFFSET('Sanitation Data'!$G$4,0,10*ROW('Sanitation Data'!G104)),NA())</f>
        <v>#N/A</v>
      </c>
      <c r="AL110" s="501" t="e">
        <f ca="1">+IF(AND(ISNUMBER(OFFSET('Sanitation Data'!$G$6,0,10*ROW('Sanitation Data'!G104))),'Data Summary'!DA110="Yes"),OFFSET('Sanitation Data'!$G$6,0,10*ROW('Sanitation Data'!G104)),NA())</f>
        <v>#N/A</v>
      </c>
      <c r="AM110" s="501" t="e">
        <f ca="1">+IF(AND(ISNUMBER(OFFSET('Sanitation Data'!$G$10,0,10*ROW('Sanitation Data'!G104))),'Data Summary'!DB110="Yes"),OFFSET('Sanitation Data'!$G$10,0,10*ROW('Sanitation Data'!G104)),NA())</f>
        <v>#N/A</v>
      </c>
      <c r="AN110" s="501" t="e">
        <f ca="1">+IF(AND(ISNUMBER(OFFSET('Sanitation Data'!$G$11,0,10*ROW('Sanitation Data'!G104))),'Data Summary'!DC110="Yes"),OFFSET('Sanitation Data'!$G$11,0,10*ROW('Sanitation Data'!G104)),NA())</f>
        <v>#N/A</v>
      </c>
      <c r="AO110" s="501" t="e">
        <f ca="1">+IF(AND(ISNUMBER(OFFSET('Sanitation Data'!$G$12,0,10*ROW('Sanitation Data'!G104))),'Data Summary'!DD110="Yes"),OFFSET('Sanitation Data'!$G$12,0,10*ROW('Sanitation Data'!G104)),NA())</f>
        <v>#N/A</v>
      </c>
      <c r="AP110" s="501" t="e">
        <f ca="1">+IF(AND(ISNUMBER(OFFSET('Sanitation Data'!$H$4,0,10*ROW('Sanitation Data'!H104))),'Data Summary'!DE110="Yes"),100-OFFSET('Sanitation Data'!$H$4,0,10*ROW('Sanitation Data'!H104)),NA())</f>
        <v>#N/A</v>
      </c>
      <c r="AQ110" s="501" t="e">
        <f ca="1">+IF(AND(ISNUMBER(OFFSET('Sanitation Data'!$H$6,0,10*ROW('Sanitation Data'!H104))),'Data Summary'!DF110="Yes"),OFFSET('Sanitation Data'!$H$6,0,10*ROW('Sanitation Data'!H104)),NA())</f>
        <v>#N/A</v>
      </c>
      <c r="AR110" s="501" t="e">
        <f ca="1">+IF(AND(ISNUMBER(OFFSET('Sanitation Data'!$H$10,0,10*ROW('Sanitation Data'!H104))),'Data Summary'!DG110="Yes"),OFFSET('Sanitation Data'!$H$10,0,10*ROW('Sanitation Data'!H104)),NA())</f>
        <v>#N/A</v>
      </c>
      <c r="AS110" s="501" t="e">
        <f ca="1">+IF(AND(ISNUMBER(OFFSET('Sanitation Data'!$H$11,0,10*ROW('Sanitation Data'!H104))),'Data Summary'!DH110="Yes"),OFFSET('Sanitation Data'!$H$11,0,10*ROW('Sanitation Data'!H104)),NA())</f>
        <v>#N/A</v>
      </c>
      <c r="AT110" s="501" t="e">
        <f ca="1">+IF(AND(ISNUMBER(OFFSET('Sanitation Data'!$H$12,0,10*ROW('Sanitation Data'!H104))),'Data Summary'!DI110="Yes"),OFFSET('Sanitation Data'!$H$12,0,10*ROW('Sanitation Data'!H104)),NA())</f>
        <v>#N/A</v>
      </c>
      <c r="AU110" s="501" t="e">
        <f ca="1">+IF(AND(ISNUMBER(OFFSET('Sanitation Data'!$I$4,0,10*ROW('Sanitation Data'!I104))),'Data Summary'!DJ110="Yes"),100-OFFSET('Sanitation Data'!$I$4,0,10*ROW('Sanitation Data'!I104)),NA())</f>
        <v>#N/A</v>
      </c>
      <c r="AV110" s="501" t="e">
        <f ca="1">+IF(AND(ISNUMBER(OFFSET('Sanitation Data'!$I$6,0,10*ROW('Sanitation Data'!I104))),'Data Summary'!DK110="Yes"),OFFSET('Sanitation Data'!$I$6,0,10*ROW('Sanitation Data'!I104)),NA())</f>
        <v>#N/A</v>
      </c>
      <c r="AW110" s="501" t="e">
        <f ca="1">+IF(AND(ISNUMBER(OFFSET('Sanitation Data'!$I$10,0,10*ROW('Sanitation Data'!I104))),'Data Summary'!DL110="Yes"),OFFSET('Sanitation Data'!$I$10,0,10*ROW('Sanitation Data'!I104)),NA())</f>
        <v>#N/A</v>
      </c>
      <c r="AX110" s="501" t="e">
        <f ca="1">+IF(AND(ISNUMBER(OFFSET('Sanitation Data'!$I$11,0,10*ROW('Sanitation Data'!I104))),'Data Summary'!DM110="Yes"),OFFSET('Sanitation Data'!$I$11,0,10*ROW('Sanitation Data'!I104)),NA())</f>
        <v>#N/A</v>
      </c>
      <c r="AY110" s="501" t="e">
        <f ca="1">+IF(AND(ISNUMBER(OFFSET('Sanitation Data'!$I$12,0,10*ROW('Sanitation Data'!I104))),'Data Summary'!DN110="Yes"),OFFSET('Sanitation Data'!$I$12,0,10*ROW('Sanitation Data'!I104)),NA())</f>
        <v>#N/A</v>
      </c>
      <c r="AZ110" s="502" t="e">
        <f ca="1">+IF(AND(ISNUMBER(OFFSET('Hygiene Data'!$D$5,0,10*ROW('Hygiene Data'!D104))),'Data Summary'!DO110="Yes"),OFFSET('Hygiene Data'!$D$5,0,10*ROW('Hygiene Data'!D104)),NA())</f>
        <v>#N/A</v>
      </c>
      <c r="BA110" s="502" t="e">
        <f ca="1">+IF(AND(ISNUMBER(OFFSET('Hygiene Data'!$D$7,0,10*ROW('Hygiene Data'!D104))),'Data Summary'!DP110="Yes"),OFFSET('Hygiene Data'!$D$7,0,10*ROW('Hygiene Data'!D104)),NA())</f>
        <v>#N/A</v>
      </c>
      <c r="BB110" s="502" t="e">
        <f ca="1">+IF(AND(ISNUMBER(OFFSET('Hygiene Data'!$D$9,0,10*ROW('Hygiene Data'!D104))),'Data Summary'!DQ110="Yes"),OFFSET('Hygiene Data'!$D$9,0,10*ROW('Hygiene Data'!D104)),NA())</f>
        <v>#N/A</v>
      </c>
      <c r="BC110" s="502" t="e">
        <f ca="1">+IF(AND(ISNUMBER(OFFSET('Hygiene Data'!$E$5,0,10*ROW('Hygiene Data'!E104))),'Data Summary'!DR110="Yes"),OFFSET('Hygiene Data'!$E$5,0,10*ROW('Hygiene Data'!E104)),NA())</f>
        <v>#N/A</v>
      </c>
      <c r="BD110" s="502" t="e">
        <f ca="1">+IF(AND(ISNUMBER(OFFSET('Hygiene Data'!$E$7,0,10*ROW('Hygiene Data'!E104))),'Data Summary'!DS110="Yes"),OFFSET('Hygiene Data'!$E$7,0,10*ROW('Hygiene Data'!E104)),NA())</f>
        <v>#N/A</v>
      </c>
      <c r="BE110" s="502" t="e">
        <f ca="1">+IF(AND(ISNUMBER(OFFSET('Hygiene Data'!$E$9,0,10*ROW('Hygiene Data'!E104))),'Data Summary'!DT110="Yes"),OFFSET('Hygiene Data'!$E$9,0,10*ROW('Hygiene Data'!E104)),NA())</f>
        <v>#N/A</v>
      </c>
      <c r="BF110" s="502" t="e">
        <f ca="1">+IF(AND(ISNUMBER(OFFSET('Hygiene Data'!$F$5,0,10*ROW('Hygiene Data'!F104))),'Data Summary'!DU110="Yes"),OFFSET('Hygiene Data'!$F$5,0,10*ROW('Hygiene Data'!F104)),NA())</f>
        <v>#N/A</v>
      </c>
      <c r="BG110" s="502" t="e">
        <f ca="1">+IF(AND(ISNUMBER(OFFSET('Hygiene Data'!$F$7,0,10*ROW('Hygiene Data'!F104))),'Data Summary'!DV110="Yes"),OFFSET('Hygiene Data'!$F$7,0,10*ROW('Hygiene Data'!F104)),NA())</f>
        <v>#N/A</v>
      </c>
      <c r="BH110" s="502" t="e">
        <f ca="1">+IF(AND(ISNUMBER(OFFSET('Hygiene Data'!$F$9,0,10*ROW('Hygiene Data'!F104))),'Data Summary'!DW110="Yes"),OFFSET('Hygiene Data'!$F$9,0,10*ROW('Hygiene Data'!F104)),NA())</f>
        <v>#N/A</v>
      </c>
      <c r="BI110" s="502" t="e">
        <f ca="1">+IF(AND(ISNUMBER(OFFSET('Hygiene Data'!$G$5,0,10*ROW('Hygiene Data'!G104))),'Data Summary'!DX110="Yes"),OFFSET('Hygiene Data'!$G$5,0,10*ROW('Hygiene Data'!G104)),NA())</f>
        <v>#N/A</v>
      </c>
      <c r="BJ110" s="502" t="e">
        <f ca="1">+IF(AND(ISNUMBER(OFFSET('Hygiene Data'!$G$7,0,10*ROW('Hygiene Data'!G104))),'Data Summary'!DY110="Yes"),OFFSET('Hygiene Data'!$G$7,0,10*ROW('Hygiene Data'!G104)),NA())</f>
        <v>#N/A</v>
      </c>
      <c r="BK110" s="502" t="e">
        <f ca="1">+IF(AND(ISNUMBER(OFFSET('Hygiene Data'!$G$9,0,10*ROW('Hygiene Data'!G104))),'Data Summary'!DZ110="Yes"),OFFSET('Hygiene Data'!$G$9,0,10*ROW('Hygiene Data'!G104)),NA())</f>
        <v>#N/A</v>
      </c>
      <c r="BL110" s="502" t="e">
        <f ca="1">+IF(AND(ISNUMBER(OFFSET('Hygiene Data'!$H$5,0,10*ROW('Hygiene Data'!H104))),'Data Summary'!EA110="Yes"),OFFSET('Hygiene Data'!$H$5,0,10*ROW('Hygiene Data'!H104)),NA())</f>
        <v>#N/A</v>
      </c>
      <c r="BM110" s="502" t="e">
        <f ca="1">+IF(AND(ISNUMBER(OFFSET('Hygiene Data'!$H$7,0,10*ROW('Hygiene Data'!H104))),'Data Summary'!EB110="Yes"),OFFSET('Hygiene Data'!$H$7,0,10*ROW('Hygiene Data'!H104)),NA())</f>
        <v>#N/A</v>
      </c>
      <c r="BN110" s="502" t="e">
        <f ca="1">+IF(AND(ISNUMBER(OFFSET('Hygiene Data'!$H$9,0,10*ROW('Hygiene Data'!H104))),'Data Summary'!EC110="Yes"),OFFSET('Hygiene Data'!$H$9,0,10*ROW('Hygiene Data'!H104)),NA())</f>
        <v>#N/A</v>
      </c>
      <c r="BO110" s="502" t="e">
        <f ca="1">+IF(AND(ISNUMBER(OFFSET('Hygiene Data'!$I$5,0,10*ROW('Hygiene Data'!I104))),'Data Summary'!ED110="Yes"),OFFSET('Hygiene Data'!$I$5,0,10*ROW('Hygiene Data'!I104)),NA())</f>
        <v>#N/A</v>
      </c>
      <c r="BP110" s="502" t="e">
        <f ca="1">+IF(AND(ISNUMBER(OFFSET('Hygiene Data'!$I$7,0,10*ROW('Hygiene Data'!I104))),'Data Summary'!EE110="Yes"),OFFSET('Hygiene Data'!$I$7,0,10*ROW('Hygiene Data'!I104)),NA())</f>
        <v>#N/A</v>
      </c>
      <c r="BQ110" s="502" t="e">
        <f ca="1">+IF(AND(ISNUMBER(OFFSET('Hygiene Data'!$I$9,0,10*ROW('Hygiene Data'!I104))),'Data Summary'!EF110="Yes"),OFFSET('Hygiene Data'!$I$9,0,10*ROW('Hygiene Data'!I104)),NA())</f>
        <v>#N/A</v>
      </c>
    </row>
    <row r="111" spans="1:69" x14ac:dyDescent="0.25">
      <c r="A111" s="498" t="e">
        <f ca="1">+RIGHT('Data Summary'!A111,LEN('Data Summary'!A111)-9)</f>
        <v>#VALUE!</v>
      </c>
      <c r="B111" s="472" t="str">
        <f ca="1">+IF(ISTEXT('Data Summary'!B111),'Data Summary'!B111,"")</f>
        <v/>
      </c>
      <c r="C111" s="499" t="e">
        <f ca="1">+VALUE('Data Summary'!C111)</f>
        <v>#VALUE!</v>
      </c>
      <c r="D111" s="500" t="e">
        <f ca="1">+IF(AND(ISNUMBER(OFFSET('Water Data'!$D$4,0,10*ROW('Water Data'!D105))),'Data Summary'!BS111="Yes"),100-OFFSET('Water Data'!$D$4,0,10*ROW('Water Data'!D105)),NA())</f>
        <v>#N/A</v>
      </c>
      <c r="E111" s="500" t="e">
        <f ca="1">+IF(AND(ISNUMBER(OFFSET('Water Data'!$D$6,0,10*ROW('Water Data'!D105))),'Data Summary'!BT111="Yes"),OFFSET('Water Data'!$D$6,0,10*ROW('Water Data'!D105)),NA())</f>
        <v>#N/A</v>
      </c>
      <c r="F111" s="500" t="e">
        <f ca="1">+IF(AND(ISNUMBER(OFFSET('Water Data'!$D$9,0,10*ROW('Water Data'!D105))),'Data Summary'!BU111="Yes"),OFFSET('Water Data'!$D$9,0,10*ROW('Water Data'!D105)),NA())</f>
        <v>#N/A</v>
      </c>
      <c r="G111" s="500" t="e">
        <f ca="1">+IF(AND(ISNUMBER(OFFSET('Water Data'!$E$4,0,10*ROW('Water Data'!E105))),'Data Summary'!BV111="Yes"),100-OFFSET('Water Data'!$E$4,0,10*ROW('Water Data'!E105)),NA())</f>
        <v>#N/A</v>
      </c>
      <c r="H111" s="500" t="e">
        <f ca="1">+IF(AND(ISNUMBER(OFFSET('Water Data'!$E$6,0,10*ROW('Water Data'!E105))),'Data Summary'!BW111="Yes"),OFFSET('Water Data'!$E$6,0,10*ROW('Water Data'!E105)),NA())</f>
        <v>#N/A</v>
      </c>
      <c r="I111" s="500" t="e">
        <f ca="1">+IF(AND(ISNUMBER(OFFSET('Water Data'!$E$9,0,10*ROW('Water Data'!E105))),'Data Summary'!BX111="Yes"),OFFSET('Water Data'!$E$9,0,10*ROW('Water Data'!E105)),NA())</f>
        <v>#N/A</v>
      </c>
      <c r="J111" s="500" t="e">
        <f ca="1">+IF(AND(ISNUMBER(OFFSET('Water Data'!$F$4,0,10*ROW('Water Data'!F105))),'Data Summary'!BY111="Yes"),100-OFFSET('Water Data'!$F$4,0,10*ROW('Water Data'!F105)),NA())</f>
        <v>#N/A</v>
      </c>
      <c r="K111" s="500" t="e">
        <f ca="1">+IF(AND(ISNUMBER(OFFSET('Water Data'!$F$6,0,10*ROW('Water Data'!F105))),'Data Summary'!BZ111="Yes"),OFFSET('Water Data'!$F$6,0,10*ROW('Water Data'!F105)),NA())</f>
        <v>#N/A</v>
      </c>
      <c r="L111" s="500" t="e">
        <f ca="1">+IF(AND(ISNUMBER(OFFSET('Water Data'!$F$9,0,10*ROW('Water Data'!F105))),'Data Summary'!CA111="Yes"),OFFSET('Water Data'!$F$9,0,10*ROW('Water Data'!F105)),NA())</f>
        <v>#N/A</v>
      </c>
      <c r="M111" s="500" t="e">
        <f ca="1">+IF(AND(ISNUMBER(OFFSET('Water Data'!$G$4,0,10*ROW('Water Data'!G105))),'Data Summary'!CB111="Yes"),100-OFFSET('Water Data'!$G$4,0,10*ROW('Water Data'!G105)),NA())</f>
        <v>#N/A</v>
      </c>
      <c r="N111" s="500" t="e">
        <f ca="1">+IF(AND(ISNUMBER(OFFSET('Water Data'!$G$6,0,10*ROW('Water Data'!G105))),'Data Summary'!CC111="Yes"),OFFSET('Water Data'!$G$6,0,10*ROW('Water Data'!G105)),NA())</f>
        <v>#N/A</v>
      </c>
      <c r="O111" s="500" t="e">
        <f ca="1">+IF(AND(ISNUMBER(OFFSET('Water Data'!$G$9,0,10*ROW('Water Data'!G105))),'Data Summary'!CD111="Yes"),OFFSET('Water Data'!$G$9,0,10*ROW('Water Data'!G105)),NA())</f>
        <v>#N/A</v>
      </c>
      <c r="P111" s="500" t="e">
        <f ca="1">+IF(AND(ISNUMBER(OFFSET('Water Data'!$H$4,0,10*ROW('Water Data'!H105))),'Data Summary'!CE111="Yes"),100-OFFSET('Water Data'!$H$4,0,10*ROW('Water Data'!H105)),NA())</f>
        <v>#N/A</v>
      </c>
      <c r="Q111" s="500" t="e">
        <f ca="1">+IF(AND(ISNUMBER(OFFSET('Water Data'!$H$6,0,10*ROW('Water Data'!H105))),'Data Summary'!CF111="Yes"),OFFSET('Water Data'!$H$6,0,10*ROW('Water Data'!H105)),NA())</f>
        <v>#N/A</v>
      </c>
      <c r="R111" s="500" t="e">
        <f ca="1">+IF(AND(ISNUMBER(OFFSET('Water Data'!$H$9,0,10*ROW('Water Data'!H105))),'Data Summary'!CG111="Yes"),OFFSET('Water Data'!$H$9,0,10*ROW('Water Data'!H105)),NA())</f>
        <v>#N/A</v>
      </c>
      <c r="S111" s="500" t="e">
        <f ca="1">+IF(AND(ISNUMBER(OFFSET('Water Data'!$I$4,0,10*ROW('Water Data'!I105))),'Data Summary'!CH111="Yes"),100-OFFSET('Water Data'!$I$4,0,10*ROW('Water Data'!I105)),NA())</f>
        <v>#N/A</v>
      </c>
      <c r="T111" s="500" t="e">
        <f ca="1">+IF(AND(ISNUMBER(OFFSET('Water Data'!$I$6,0,10*ROW('Water Data'!I105))),'Data Summary'!CI111="Yes"),OFFSET('Water Data'!$I$6,0,10*ROW('Water Data'!I105)),NA())</f>
        <v>#N/A</v>
      </c>
      <c r="U111" s="500" t="e">
        <f ca="1">+IF(AND(ISNUMBER(OFFSET('Water Data'!$I$9,0,10*ROW('Water Data'!I105))),'Data Summary'!CJ111="Yes"),OFFSET('Water Data'!$I$9,0,10*ROW('Water Data'!I105)),NA())</f>
        <v>#N/A</v>
      </c>
      <c r="V111" s="501" t="e">
        <f ca="1">+IF(AND(ISNUMBER(OFFSET('Sanitation Data'!$D$4,0,10*ROW('Sanitation Data'!D105))),'Data Summary'!CK111="Yes"),100-OFFSET('Sanitation Data'!$D$4,0,10*ROW('Sanitation Data'!D105)),NA())</f>
        <v>#N/A</v>
      </c>
      <c r="W111" s="501" t="e">
        <f ca="1">+IF(AND(ISNUMBER(OFFSET('Sanitation Data'!$D$6,0,10*ROW('Sanitation Data'!D105))),'Data Summary'!CL111="Yes"),OFFSET('Sanitation Data'!$D$6,0,10*ROW('Sanitation Data'!D105)),NA())</f>
        <v>#N/A</v>
      </c>
      <c r="X111" s="501" t="e">
        <f ca="1">+IF(AND(ISNUMBER(OFFSET('Sanitation Data'!$D$10,0,10*ROW('Sanitation Data'!D105))),'Data Summary'!CM111="Yes"),OFFSET('Sanitation Data'!$D$10,0,10*ROW('Sanitation Data'!D105)),NA())</f>
        <v>#N/A</v>
      </c>
      <c r="Y111" s="501" t="e">
        <f ca="1">+IF(AND(ISNUMBER(OFFSET('Sanitation Data'!$D$11,0,10*ROW('Sanitation Data'!D105))),'Data Summary'!CN111="Yes"),OFFSET('Sanitation Data'!$D$11,0,10*ROW('Sanitation Data'!D105)),NA())</f>
        <v>#N/A</v>
      </c>
      <c r="Z111" s="501" t="e">
        <f ca="1">+IF(AND(ISNUMBER(OFFSET('Sanitation Data'!$D$12,0,10*ROW('Sanitation Data'!D105))),'Data Summary'!CO111="Yes"),OFFSET('Sanitation Data'!$D$12,0,10*ROW('Sanitation Data'!D105)),NA())</f>
        <v>#N/A</v>
      </c>
      <c r="AA111" s="501" t="e">
        <f ca="1">+IF(AND(ISNUMBER(OFFSET('Sanitation Data'!$E$4,0,10*ROW('Sanitation Data'!E105))),'Data Summary'!CP111="Yes"),100-OFFSET('Sanitation Data'!$E$4,0,10*ROW('Sanitation Data'!E105)),NA())</f>
        <v>#N/A</v>
      </c>
      <c r="AB111" s="501" t="e">
        <f ca="1">+IF(AND(ISNUMBER(OFFSET('Sanitation Data'!$E$6,0,10*ROW('Sanitation Data'!E105))),'Data Summary'!CQ111="Yes"),OFFSET('Sanitation Data'!$E$6,0,10*ROW('Sanitation Data'!E105)),NA())</f>
        <v>#N/A</v>
      </c>
      <c r="AC111" s="501" t="e">
        <f ca="1">+IF(AND(ISNUMBER(OFFSET('Sanitation Data'!$E$10,0,10*ROW('Sanitation Data'!E105))),'Data Summary'!CR111="Yes"),OFFSET('Sanitation Data'!$E$10,0,10*ROW('Sanitation Data'!E105)),NA())</f>
        <v>#N/A</v>
      </c>
      <c r="AD111" s="501" t="e">
        <f ca="1">+IF(AND(ISNUMBER(OFFSET('Sanitation Data'!$E$11,0,10*ROW('Sanitation Data'!E105))),'Data Summary'!CS111="Yes"),OFFSET('Sanitation Data'!$E$11,0,10*ROW('Sanitation Data'!E105)),NA())</f>
        <v>#N/A</v>
      </c>
      <c r="AE111" s="501" t="e">
        <f ca="1">+IF(AND(ISNUMBER(OFFSET('Sanitation Data'!$E$12,0,10*ROW('Sanitation Data'!E105))),'Data Summary'!CT111="Yes"),OFFSET('Sanitation Data'!$E$12,0,10*ROW('Sanitation Data'!E105)),NA())</f>
        <v>#N/A</v>
      </c>
      <c r="AF111" s="501" t="e">
        <f ca="1">+IF(AND(ISNUMBER(OFFSET('Sanitation Data'!$F$4,0,10*ROW('Sanitation Data'!F105))),'Data Summary'!CU111="Yes"),100-OFFSET('Sanitation Data'!$F$4,0,10*ROW('Sanitation Data'!F105)),NA())</f>
        <v>#N/A</v>
      </c>
      <c r="AG111" s="501" t="e">
        <f ca="1">+IF(AND(ISNUMBER(OFFSET('Sanitation Data'!$F$6,0,10*ROW('Sanitation Data'!F105))),'Data Summary'!CV111="Yes"),OFFSET('Sanitation Data'!$F$6,0,10*ROW('Sanitation Data'!F105)),NA())</f>
        <v>#N/A</v>
      </c>
      <c r="AH111" s="501" t="e">
        <f ca="1">+IF(AND(ISNUMBER(OFFSET('Sanitation Data'!$F$10,0,10*ROW('Sanitation Data'!F105))),'Data Summary'!CW111="Yes"),OFFSET('Sanitation Data'!$F$10,0,10*ROW('Sanitation Data'!F105)),NA())</f>
        <v>#N/A</v>
      </c>
      <c r="AI111" s="501" t="e">
        <f ca="1">+IF(AND(ISNUMBER(OFFSET('Sanitation Data'!$F$11,0,10*ROW('Sanitation Data'!F105))),'Data Summary'!CX111="Yes"),OFFSET('Sanitation Data'!$F$11,0,10*ROW('Sanitation Data'!F105)),NA())</f>
        <v>#N/A</v>
      </c>
      <c r="AJ111" s="501" t="e">
        <f ca="1">+IF(AND(ISNUMBER(OFFSET('Sanitation Data'!$F$12,0,10*ROW('Sanitation Data'!F105))),'Data Summary'!CY111="Yes"),OFFSET('Sanitation Data'!$F$12,0,10*ROW('Sanitation Data'!F105)),NA())</f>
        <v>#N/A</v>
      </c>
      <c r="AK111" s="501" t="e">
        <f ca="1">+IF(AND(ISNUMBER(OFFSET('Sanitation Data'!$G$4,0,10*ROW('Sanitation Data'!G105))),'Data Summary'!CZ111="Yes"),100-OFFSET('Sanitation Data'!$G$4,0,10*ROW('Sanitation Data'!G105)),NA())</f>
        <v>#N/A</v>
      </c>
      <c r="AL111" s="501" t="e">
        <f ca="1">+IF(AND(ISNUMBER(OFFSET('Sanitation Data'!$G$6,0,10*ROW('Sanitation Data'!G105))),'Data Summary'!DA111="Yes"),OFFSET('Sanitation Data'!$G$6,0,10*ROW('Sanitation Data'!G105)),NA())</f>
        <v>#N/A</v>
      </c>
      <c r="AM111" s="501" t="e">
        <f ca="1">+IF(AND(ISNUMBER(OFFSET('Sanitation Data'!$G$10,0,10*ROW('Sanitation Data'!G105))),'Data Summary'!DB111="Yes"),OFFSET('Sanitation Data'!$G$10,0,10*ROW('Sanitation Data'!G105)),NA())</f>
        <v>#N/A</v>
      </c>
      <c r="AN111" s="501" t="e">
        <f ca="1">+IF(AND(ISNUMBER(OFFSET('Sanitation Data'!$G$11,0,10*ROW('Sanitation Data'!G105))),'Data Summary'!DC111="Yes"),OFFSET('Sanitation Data'!$G$11,0,10*ROW('Sanitation Data'!G105)),NA())</f>
        <v>#N/A</v>
      </c>
      <c r="AO111" s="501" t="e">
        <f ca="1">+IF(AND(ISNUMBER(OFFSET('Sanitation Data'!$G$12,0,10*ROW('Sanitation Data'!G105))),'Data Summary'!DD111="Yes"),OFFSET('Sanitation Data'!$G$12,0,10*ROW('Sanitation Data'!G105)),NA())</f>
        <v>#N/A</v>
      </c>
      <c r="AP111" s="501" t="e">
        <f ca="1">+IF(AND(ISNUMBER(OFFSET('Sanitation Data'!$H$4,0,10*ROW('Sanitation Data'!H105))),'Data Summary'!DE111="Yes"),100-OFFSET('Sanitation Data'!$H$4,0,10*ROW('Sanitation Data'!H105)),NA())</f>
        <v>#N/A</v>
      </c>
      <c r="AQ111" s="501" t="e">
        <f ca="1">+IF(AND(ISNUMBER(OFFSET('Sanitation Data'!$H$6,0,10*ROW('Sanitation Data'!H105))),'Data Summary'!DF111="Yes"),OFFSET('Sanitation Data'!$H$6,0,10*ROW('Sanitation Data'!H105)),NA())</f>
        <v>#N/A</v>
      </c>
      <c r="AR111" s="501" t="e">
        <f ca="1">+IF(AND(ISNUMBER(OFFSET('Sanitation Data'!$H$10,0,10*ROW('Sanitation Data'!H105))),'Data Summary'!DG111="Yes"),OFFSET('Sanitation Data'!$H$10,0,10*ROW('Sanitation Data'!H105)),NA())</f>
        <v>#N/A</v>
      </c>
      <c r="AS111" s="501" t="e">
        <f ca="1">+IF(AND(ISNUMBER(OFFSET('Sanitation Data'!$H$11,0,10*ROW('Sanitation Data'!H105))),'Data Summary'!DH111="Yes"),OFFSET('Sanitation Data'!$H$11,0,10*ROW('Sanitation Data'!H105)),NA())</f>
        <v>#N/A</v>
      </c>
      <c r="AT111" s="501" t="e">
        <f ca="1">+IF(AND(ISNUMBER(OFFSET('Sanitation Data'!$H$12,0,10*ROW('Sanitation Data'!H105))),'Data Summary'!DI111="Yes"),OFFSET('Sanitation Data'!$H$12,0,10*ROW('Sanitation Data'!H105)),NA())</f>
        <v>#N/A</v>
      </c>
      <c r="AU111" s="501" t="e">
        <f ca="1">+IF(AND(ISNUMBER(OFFSET('Sanitation Data'!$I$4,0,10*ROW('Sanitation Data'!I105))),'Data Summary'!DJ111="Yes"),100-OFFSET('Sanitation Data'!$I$4,0,10*ROW('Sanitation Data'!I105)),NA())</f>
        <v>#N/A</v>
      </c>
      <c r="AV111" s="501" t="e">
        <f ca="1">+IF(AND(ISNUMBER(OFFSET('Sanitation Data'!$I$6,0,10*ROW('Sanitation Data'!I105))),'Data Summary'!DK111="Yes"),OFFSET('Sanitation Data'!$I$6,0,10*ROW('Sanitation Data'!I105)),NA())</f>
        <v>#N/A</v>
      </c>
      <c r="AW111" s="501" t="e">
        <f ca="1">+IF(AND(ISNUMBER(OFFSET('Sanitation Data'!$I$10,0,10*ROW('Sanitation Data'!I105))),'Data Summary'!DL111="Yes"),OFFSET('Sanitation Data'!$I$10,0,10*ROW('Sanitation Data'!I105)),NA())</f>
        <v>#N/A</v>
      </c>
      <c r="AX111" s="501" t="e">
        <f ca="1">+IF(AND(ISNUMBER(OFFSET('Sanitation Data'!$I$11,0,10*ROW('Sanitation Data'!I105))),'Data Summary'!DM111="Yes"),OFFSET('Sanitation Data'!$I$11,0,10*ROW('Sanitation Data'!I105)),NA())</f>
        <v>#N/A</v>
      </c>
      <c r="AY111" s="501" t="e">
        <f ca="1">+IF(AND(ISNUMBER(OFFSET('Sanitation Data'!$I$12,0,10*ROW('Sanitation Data'!I105))),'Data Summary'!DN111="Yes"),OFFSET('Sanitation Data'!$I$12,0,10*ROW('Sanitation Data'!I105)),NA())</f>
        <v>#N/A</v>
      </c>
      <c r="AZ111" s="502" t="e">
        <f ca="1">+IF(AND(ISNUMBER(OFFSET('Hygiene Data'!$D$5,0,10*ROW('Hygiene Data'!D105))),'Data Summary'!DO111="Yes"),OFFSET('Hygiene Data'!$D$5,0,10*ROW('Hygiene Data'!D105)),NA())</f>
        <v>#N/A</v>
      </c>
      <c r="BA111" s="502" t="e">
        <f ca="1">+IF(AND(ISNUMBER(OFFSET('Hygiene Data'!$D$7,0,10*ROW('Hygiene Data'!D105))),'Data Summary'!DP111="Yes"),OFFSET('Hygiene Data'!$D$7,0,10*ROW('Hygiene Data'!D105)),NA())</f>
        <v>#N/A</v>
      </c>
      <c r="BB111" s="502" t="e">
        <f ca="1">+IF(AND(ISNUMBER(OFFSET('Hygiene Data'!$D$9,0,10*ROW('Hygiene Data'!D105))),'Data Summary'!DQ111="Yes"),OFFSET('Hygiene Data'!$D$9,0,10*ROW('Hygiene Data'!D105)),NA())</f>
        <v>#N/A</v>
      </c>
      <c r="BC111" s="502" t="e">
        <f ca="1">+IF(AND(ISNUMBER(OFFSET('Hygiene Data'!$E$5,0,10*ROW('Hygiene Data'!E105))),'Data Summary'!DR111="Yes"),OFFSET('Hygiene Data'!$E$5,0,10*ROW('Hygiene Data'!E105)),NA())</f>
        <v>#N/A</v>
      </c>
      <c r="BD111" s="502" t="e">
        <f ca="1">+IF(AND(ISNUMBER(OFFSET('Hygiene Data'!$E$7,0,10*ROW('Hygiene Data'!E105))),'Data Summary'!DS111="Yes"),OFFSET('Hygiene Data'!$E$7,0,10*ROW('Hygiene Data'!E105)),NA())</f>
        <v>#N/A</v>
      </c>
      <c r="BE111" s="502" t="e">
        <f ca="1">+IF(AND(ISNUMBER(OFFSET('Hygiene Data'!$E$9,0,10*ROW('Hygiene Data'!E105))),'Data Summary'!DT111="Yes"),OFFSET('Hygiene Data'!$E$9,0,10*ROW('Hygiene Data'!E105)),NA())</f>
        <v>#N/A</v>
      </c>
      <c r="BF111" s="502" t="e">
        <f ca="1">+IF(AND(ISNUMBER(OFFSET('Hygiene Data'!$F$5,0,10*ROW('Hygiene Data'!F105))),'Data Summary'!DU111="Yes"),OFFSET('Hygiene Data'!$F$5,0,10*ROW('Hygiene Data'!F105)),NA())</f>
        <v>#N/A</v>
      </c>
      <c r="BG111" s="502" t="e">
        <f ca="1">+IF(AND(ISNUMBER(OFFSET('Hygiene Data'!$F$7,0,10*ROW('Hygiene Data'!F105))),'Data Summary'!DV111="Yes"),OFFSET('Hygiene Data'!$F$7,0,10*ROW('Hygiene Data'!F105)),NA())</f>
        <v>#N/A</v>
      </c>
      <c r="BH111" s="502" t="e">
        <f ca="1">+IF(AND(ISNUMBER(OFFSET('Hygiene Data'!$F$9,0,10*ROW('Hygiene Data'!F105))),'Data Summary'!DW111="Yes"),OFFSET('Hygiene Data'!$F$9,0,10*ROW('Hygiene Data'!F105)),NA())</f>
        <v>#N/A</v>
      </c>
      <c r="BI111" s="502" t="e">
        <f ca="1">+IF(AND(ISNUMBER(OFFSET('Hygiene Data'!$G$5,0,10*ROW('Hygiene Data'!G105))),'Data Summary'!DX111="Yes"),OFFSET('Hygiene Data'!$G$5,0,10*ROW('Hygiene Data'!G105)),NA())</f>
        <v>#N/A</v>
      </c>
      <c r="BJ111" s="502" t="e">
        <f ca="1">+IF(AND(ISNUMBER(OFFSET('Hygiene Data'!$G$7,0,10*ROW('Hygiene Data'!G105))),'Data Summary'!DY111="Yes"),OFFSET('Hygiene Data'!$G$7,0,10*ROW('Hygiene Data'!G105)),NA())</f>
        <v>#N/A</v>
      </c>
      <c r="BK111" s="502" t="e">
        <f ca="1">+IF(AND(ISNUMBER(OFFSET('Hygiene Data'!$G$9,0,10*ROW('Hygiene Data'!G105))),'Data Summary'!DZ111="Yes"),OFFSET('Hygiene Data'!$G$9,0,10*ROW('Hygiene Data'!G105)),NA())</f>
        <v>#N/A</v>
      </c>
      <c r="BL111" s="502" t="e">
        <f ca="1">+IF(AND(ISNUMBER(OFFSET('Hygiene Data'!$H$5,0,10*ROW('Hygiene Data'!H105))),'Data Summary'!EA111="Yes"),OFFSET('Hygiene Data'!$H$5,0,10*ROW('Hygiene Data'!H105)),NA())</f>
        <v>#N/A</v>
      </c>
      <c r="BM111" s="502" t="e">
        <f ca="1">+IF(AND(ISNUMBER(OFFSET('Hygiene Data'!$H$7,0,10*ROW('Hygiene Data'!H105))),'Data Summary'!EB111="Yes"),OFFSET('Hygiene Data'!$H$7,0,10*ROW('Hygiene Data'!H105)),NA())</f>
        <v>#N/A</v>
      </c>
      <c r="BN111" s="502" t="e">
        <f ca="1">+IF(AND(ISNUMBER(OFFSET('Hygiene Data'!$H$9,0,10*ROW('Hygiene Data'!H105))),'Data Summary'!EC111="Yes"),OFFSET('Hygiene Data'!$H$9,0,10*ROW('Hygiene Data'!H105)),NA())</f>
        <v>#N/A</v>
      </c>
      <c r="BO111" s="502" t="e">
        <f ca="1">+IF(AND(ISNUMBER(OFFSET('Hygiene Data'!$I$5,0,10*ROW('Hygiene Data'!I105))),'Data Summary'!ED111="Yes"),OFFSET('Hygiene Data'!$I$5,0,10*ROW('Hygiene Data'!I105)),NA())</f>
        <v>#N/A</v>
      </c>
      <c r="BP111" s="502" t="e">
        <f ca="1">+IF(AND(ISNUMBER(OFFSET('Hygiene Data'!$I$7,0,10*ROW('Hygiene Data'!I105))),'Data Summary'!EE111="Yes"),OFFSET('Hygiene Data'!$I$7,0,10*ROW('Hygiene Data'!I105)),NA())</f>
        <v>#N/A</v>
      </c>
      <c r="BQ111" s="502" t="e">
        <f ca="1">+IF(AND(ISNUMBER(OFFSET('Hygiene Data'!$I$9,0,10*ROW('Hygiene Data'!I105))),'Data Summary'!EF111="Yes"),OFFSET('Hygiene Data'!$I$9,0,10*ROW('Hygiene Data'!I105)),NA())</f>
        <v>#N/A</v>
      </c>
    </row>
    <row r="112" spans="1:69" x14ac:dyDescent="0.25">
      <c r="A112" s="498" t="e">
        <f ca="1">+RIGHT('Data Summary'!A112,LEN('Data Summary'!A112)-9)</f>
        <v>#VALUE!</v>
      </c>
      <c r="B112" s="472" t="str">
        <f ca="1">+IF(ISTEXT('Data Summary'!B112),'Data Summary'!B112,"")</f>
        <v/>
      </c>
      <c r="C112" s="499" t="e">
        <f ca="1">+VALUE('Data Summary'!C112)</f>
        <v>#VALUE!</v>
      </c>
      <c r="D112" s="500" t="e">
        <f ca="1">+IF(AND(ISNUMBER(OFFSET('Water Data'!$D$4,0,10*ROW('Water Data'!D106))),'Data Summary'!BS112="Yes"),100-OFFSET('Water Data'!$D$4,0,10*ROW('Water Data'!D106)),NA())</f>
        <v>#N/A</v>
      </c>
      <c r="E112" s="500" t="e">
        <f ca="1">+IF(AND(ISNUMBER(OFFSET('Water Data'!$D$6,0,10*ROW('Water Data'!D106))),'Data Summary'!BT112="Yes"),OFFSET('Water Data'!$D$6,0,10*ROW('Water Data'!D106)),NA())</f>
        <v>#N/A</v>
      </c>
      <c r="F112" s="500" t="e">
        <f ca="1">+IF(AND(ISNUMBER(OFFSET('Water Data'!$D$9,0,10*ROW('Water Data'!D106))),'Data Summary'!BU112="Yes"),OFFSET('Water Data'!$D$9,0,10*ROW('Water Data'!D106)),NA())</f>
        <v>#N/A</v>
      </c>
      <c r="G112" s="500" t="e">
        <f ca="1">+IF(AND(ISNUMBER(OFFSET('Water Data'!$E$4,0,10*ROW('Water Data'!E106))),'Data Summary'!BV112="Yes"),100-OFFSET('Water Data'!$E$4,0,10*ROW('Water Data'!E106)),NA())</f>
        <v>#N/A</v>
      </c>
      <c r="H112" s="500" t="e">
        <f ca="1">+IF(AND(ISNUMBER(OFFSET('Water Data'!$E$6,0,10*ROW('Water Data'!E106))),'Data Summary'!BW112="Yes"),OFFSET('Water Data'!$E$6,0,10*ROW('Water Data'!E106)),NA())</f>
        <v>#N/A</v>
      </c>
      <c r="I112" s="500" t="e">
        <f ca="1">+IF(AND(ISNUMBER(OFFSET('Water Data'!$E$9,0,10*ROW('Water Data'!E106))),'Data Summary'!BX112="Yes"),OFFSET('Water Data'!$E$9,0,10*ROW('Water Data'!E106)),NA())</f>
        <v>#N/A</v>
      </c>
      <c r="J112" s="500" t="e">
        <f ca="1">+IF(AND(ISNUMBER(OFFSET('Water Data'!$F$4,0,10*ROW('Water Data'!F106))),'Data Summary'!BY112="Yes"),100-OFFSET('Water Data'!$F$4,0,10*ROW('Water Data'!F106)),NA())</f>
        <v>#N/A</v>
      </c>
      <c r="K112" s="500" t="e">
        <f ca="1">+IF(AND(ISNUMBER(OFFSET('Water Data'!$F$6,0,10*ROW('Water Data'!F106))),'Data Summary'!BZ112="Yes"),OFFSET('Water Data'!$F$6,0,10*ROW('Water Data'!F106)),NA())</f>
        <v>#N/A</v>
      </c>
      <c r="L112" s="500" t="e">
        <f ca="1">+IF(AND(ISNUMBER(OFFSET('Water Data'!$F$9,0,10*ROW('Water Data'!F106))),'Data Summary'!CA112="Yes"),OFFSET('Water Data'!$F$9,0,10*ROW('Water Data'!F106)),NA())</f>
        <v>#N/A</v>
      </c>
      <c r="M112" s="500" t="e">
        <f ca="1">+IF(AND(ISNUMBER(OFFSET('Water Data'!$G$4,0,10*ROW('Water Data'!G106))),'Data Summary'!CB112="Yes"),100-OFFSET('Water Data'!$G$4,0,10*ROW('Water Data'!G106)),NA())</f>
        <v>#N/A</v>
      </c>
      <c r="N112" s="500" t="e">
        <f ca="1">+IF(AND(ISNUMBER(OFFSET('Water Data'!$G$6,0,10*ROW('Water Data'!G106))),'Data Summary'!CC112="Yes"),OFFSET('Water Data'!$G$6,0,10*ROW('Water Data'!G106)),NA())</f>
        <v>#N/A</v>
      </c>
      <c r="O112" s="500" t="e">
        <f ca="1">+IF(AND(ISNUMBER(OFFSET('Water Data'!$G$9,0,10*ROW('Water Data'!G106))),'Data Summary'!CD112="Yes"),OFFSET('Water Data'!$G$9,0,10*ROW('Water Data'!G106)),NA())</f>
        <v>#N/A</v>
      </c>
      <c r="P112" s="500" t="e">
        <f ca="1">+IF(AND(ISNUMBER(OFFSET('Water Data'!$H$4,0,10*ROW('Water Data'!H106))),'Data Summary'!CE112="Yes"),100-OFFSET('Water Data'!$H$4,0,10*ROW('Water Data'!H106)),NA())</f>
        <v>#N/A</v>
      </c>
      <c r="Q112" s="500" t="e">
        <f ca="1">+IF(AND(ISNUMBER(OFFSET('Water Data'!$H$6,0,10*ROW('Water Data'!H106))),'Data Summary'!CF112="Yes"),OFFSET('Water Data'!$H$6,0,10*ROW('Water Data'!H106)),NA())</f>
        <v>#N/A</v>
      </c>
      <c r="R112" s="500" t="e">
        <f ca="1">+IF(AND(ISNUMBER(OFFSET('Water Data'!$H$9,0,10*ROW('Water Data'!H106))),'Data Summary'!CG112="Yes"),OFFSET('Water Data'!$H$9,0,10*ROW('Water Data'!H106)),NA())</f>
        <v>#N/A</v>
      </c>
      <c r="S112" s="500" t="e">
        <f ca="1">+IF(AND(ISNUMBER(OFFSET('Water Data'!$I$4,0,10*ROW('Water Data'!I106))),'Data Summary'!CH112="Yes"),100-OFFSET('Water Data'!$I$4,0,10*ROW('Water Data'!I106)),NA())</f>
        <v>#N/A</v>
      </c>
      <c r="T112" s="500" t="e">
        <f ca="1">+IF(AND(ISNUMBER(OFFSET('Water Data'!$I$6,0,10*ROW('Water Data'!I106))),'Data Summary'!CI112="Yes"),OFFSET('Water Data'!$I$6,0,10*ROW('Water Data'!I106)),NA())</f>
        <v>#N/A</v>
      </c>
      <c r="U112" s="500" t="e">
        <f ca="1">+IF(AND(ISNUMBER(OFFSET('Water Data'!$I$9,0,10*ROW('Water Data'!I106))),'Data Summary'!CJ112="Yes"),OFFSET('Water Data'!$I$9,0,10*ROW('Water Data'!I106)),NA())</f>
        <v>#N/A</v>
      </c>
      <c r="V112" s="501" t="e">
        <f ca="1">+IF(AND(ISNUMBER(OFFSET('Sanitation Data'!$D$4,0,10*ROW('Sanitation Data'!D106))),'Data Summary'!CK112="Yes"),100-OFFSET('Sanitation Data'!$D$4,0,10*ROW('Sanitation Data'!D106)),NA())</f>
        <v>#N/A</v>
      </c>
      <c r="W112" s="501" t="e">
        <f ca="1">+IF(AND(ISNUMBER(OFFSET('Sanitation Data'!$D$6,0,10*ROW('Sanitation Data'!D106))),'Data Summary'!CL112="Yes"),OFFSET('Sanitation Data'!$D$6,0,10*ROW('Sanitation Data'!D106)),NA())</f>
        <v>#N/A</v>
      </c>
      <c r="X112" s="501" t="e">
        <f ca="1">+IF(AND(ISNUMBER(OFFSET('Sanitation Data'!$D$10,0,10*ROW('Sanitation Data'!D106))),'Data Summary'!CM112="Yes"),OFFSET('Sanitation Data'!$D$10,0,10*ROW('Sanitation Data'!D106)),NA())</f>
        <v>#N/A</v>
      </c>
      <c r="Y112" s="501" t="e">
        <f ca="1">+IF(AND(ISNUMBER(OFFSET('Sanitation Data'!$D$11,0,10*ROW('Sanitation Data'!D106))),'Data Summary'!CN112="Yes"),OFFSET('Sanitation Data'!$D$11,0,10*ROW('Sanitation Data'!D106)),NA())</f>
        <v>#N/A</v>
      </c>
      <c r="Z112" s="501" t="e">
        <f ca="1">+IF(AND(ISNUMBER(OFFSET('Sanitation Data'!$D$12,0,10*ROW('Sanitation Data'!D106))),'Data Summary'!CO112="Yes"),OFFSET('Sanitation Data'!$D$12,0,10*ROW('Sanitation Data'!D106)),NA())</f>
        <v>#N/A</v>
      </c>
      <c r="AA112" s="501" t="e">
        <f ca="1">+IF(AND(ISNUMBER(OFFSET('Sanitation Data'!$E$4,0,10*ROW('Sanitation Data'!E106))),'Data Summary'!CP112="Yes"),100-OFFSET('Sanitation Data'!$E$4,0,10*ROW('Sanitation Data'!E106)),NA())</f>
        <v>#N/A</v>
      </c>
      <c r="AB112" s="501" t="e">
        <f ca="1">+IF(AND(ISNUMBER(OFFSET('Sanitation Data'!$E$6,0,10*ROW('Sanitation Data'!E106))),'Data Summary'!CQ112="Yes"),OFFSET('Sanitation Data'!$E$6,0,10*ROW('Sanitation Data'!E106)),NA())</f>
        <v>#N/A</v>
      </c>
      <c r="AC112" s="501" t="e">
        <f ca="1">+IF(AND(ISNUMBER(OFFSET('Sanitation Data'!$E$10,0,10*ROW('Sanitation Data'!E106))),'Data Summary'!CR112="Yes"),OFFSET('Sanitation Data'!$E$10,0,10*ROW('Sanitation Data'!E106)),NA())</f>
        <v>#N/A</v>
      </c>
      <c r="AD112" s="501" t="e">
        <f ca="1">+IF(AND(ISNUMBER(OFFSET('Sanitation Data'!$E$11,0,10*ROW('Sanitation Data'!E106))),'Data Summary'!CS112="Yes"),OFFSET('Sanitation Data'!$E$11,0,10*ROW('Sanitation Data'!E106)),NA())</f>
        <v>#N/A</v>
      </c>
      <c r="AE112" s="501" t="e">
        <f ca="1">+IF(AND(ISNUMBER(OFFSET('Sanitation Data'!$E$12,0,10*ROW('Sanitation Data'!E106))),'Data Summary'!CT112="Yes"),OFFSET('Sanitation Data'!$E$12,0,10*ROW('Sanitation Data'!E106)),NA())</f>
        <v>#N/A</v>
      </c>
      <c r="AF112" s="501" t="e">
        <f ca="1">+IF(AND(ISNUMBER(OFFSET('Sanitation Data'!$F$4,0,10*ROW('Sanitation Data'!F106))),'Data Summary'!CU112="Yes"),100-OFFSET('Sanitation Data'!$F$4,0,10*ROW('Sanitation Data'!F106)),NA())</f>
        <v>#N/A</v>
      </c>
      <c r="AG112" s="501" t="e">
        <f ca="1">+IF(AND(ISNUMBER(OFFSET('Sanitation Data'!$F$6,0,10*ROW('Sanitation Data'!F106))),'Data Summary'!CV112="Yes"),OFFSET('Sanitation Data'!$F$6,0,10*ROW('Sanitation Data'!F106)),NA())</f>
        <v>#N/A</v>
      </c>
      <c r="AH112" s="501" t="e">
        <f ca="1">+IF(AND(ISNUMBER(OFFSET('Sanitation Data'!$F$10,0,10*ROW('Sanitation Data'!F106))),'Data Summary'!CW112="Yes"),OFFSET('Sanitation Data'!$F$10,0,10*ROW('Sanitation Data'!F106)),NA())</f>
        <v>#N/A</v>
      </c>
      <c r="AI112" s="501" t="e">
        <f ca="1">+IF(AND(ISNUMBER(OFFSET('Sanitation Data'!$F$11,0,10*ROW('Sanitation Data'!F106))),'Data Summary'!CX112="Yes"),OFFSET('Sanitation Data'!$F$11,0,10*ROW('Sanitation Data'!F106)),NA())</f>
        <v>#N/A</v>
      </c>
      <c r="AJ112" s="501" t="e">
        <f ca="1">+IF(AND(ISNUMBER(OFFSET('Sanitation Data'!$F$12,0,10*ROW('Sanitation Data'!F106))),'Data Summary'!CY112="Yes"),OFFSET('Sanitation Data'!$F$12,0,10*ROW('Sanitation Data'!F106)),NA())</f>
        <v>#N/A</v>
      </c>
      <c r="AK112" s="501" t="e">
        <f ca="1">+IF(AND(ISNUMBER(OFFSET('Sanitation Data'!$G$4,0,10*ROW('Sanitation Data'!G106))),'Data Summary'!CZ112="Yes"),100-OFFSET('Sanitation Data'!$G$4,0,10*ROW('Sanitation Data'!G106)),NA())</f>
        <v>#N/A</v>
      </c>
      <c r="AL112" s="501" t="e">
        <f ca="1">+IF(AND(ISNUMBER(OFFSET('Sanitation Data'!$G$6,0,10*ROW('Sanitation Data'!G106))),'Data Summary'!DA112="Yes"),OFFSET('Sanitation Data'!$G$6,0,10*ROW('Sanitation Data'!G106)),NA())</f>
        <v>#N/A</v>
      </c>
      <c r="AM112" s="501" t="e">
        <f ca="1">+IF(AND(ISNUMBER(OFFSET('Sanitation Data'!$G$10,0,10*ROW('Sanitation Data'!G106))),'Data Summary'!DB112="Yes"),OFFSET('Sanitation Data'!$G$10,0,10*ROW('Sanitation Data'!G106)),NA())</f>
        <v>#N/A</v>
      </c>
      <c r="AN112" s="501" t="e">
        <f ca="1">+IF(AND(ISNUMBER(OFFSET('Sanitation Data'!$G$11,0,10*ROW('Sanitation Data'!G106))),'Data Summary'!DC112="Yes"),OFFSET('Sanitation Data'!$G$11,0,10*ROW('Sanitation Data'!G106)),NA())</f>
        <v>#N/A</v>
      </c>
      <c r="AO112" s="501" t="e">
        <f ca="1">+IF(AND(ISNUMBER(OFFSET('Sanitation Data'!$G$12,0,10*ROW('Sanitation Data'!G106))),'Data Summary'!DD112="Yes"),OFFSET('Sanitation Data'!$G$12,0,10*ROW('Sanitation Data'!G106)),NA())</f>
        <v>#N/A</v>
      </c>
      <c r="AP112" s="501" t="e">
        <f ca="1">+IF(AND(ISNUMBER(OFFSET('Sanitation Data'!$H$4,0,10*ROW('Sanitation Data'!H106))),'Data Summary'!DE112="Yes"),100-OFFSET('Sanitation Data'!$H$4,0,10*ROW('Sanitation Data'!H106)),NA())</f>
        <v>#N/A</v>
      </c>
      <c r="AQ112" s="501" t="e">
        <f ca="1">+IF(AND(ISNUMBER(OFFSET('Sanitation Data'!$H$6,0,10*ROW('Sanitation Data'!H106))),'Data Summary'!DF112="Yes"),OFFSET('Sanitation Data'!$H$6,0,10*ROW('Sanitation Data'!H106)),NA())</f>
        <v>#N/A</v>
      </c>
      <c r="AR112" s="501" t="e">
        <f ca="1">+IF(AND(ISNUMBER(OFFSET('Sanitation Data'!$H$10,0,10*ROW('Sanitation Data'!H106))),'Data Summary'!DG112="Yes"),OFFSET('Sanitation Data'!$H$10,0,10*ROW('Sanitation Data'!H106)),NA())</f>
        <v>#N/A</v>
      </c>
      <c r="AS112" s="501" t="e">
        <f ca="1">+IF(AND(ISNUMBER(OFFSET('Sanitation Data'!$H$11,0,10*ROW('Sanitation Data'!H106))),'Data Summary'!DH112="Yes"),OFFSET('Sanitation Data'!$H$11,0,10*ROW('Sanitation Data'!H106)),NA())</f>
        <v>#N/A</v>
      </c>
      <c r="AT112" s="501" t="e">
        <f ca="1">+IF(AND(ISNUMBER(OFFSET('Sanitation Data'!$H$12,0,10*ROW('Sanitation Data'!H106))),'Data Summary'!DI112="Yes"),OFFSET('Sanitation Data'!$H$12,0,10*ROW('Sanitation Data'!H106)),NA())</f>
        <v>#N/A</v>
      </c>
      <c r="AU112" s="501" t="e">
        <f ca="1">+IF(AND(ISNUMBER(OFFSET('Sanitation Data'!$I$4,0,10*ROW('Sanitation Data'!I106))),'Data Summary'!DJ112="Yes"),100-OFFSET('Sanitation Data'!$I$4,0,10*ROW('Sanitation Data'!I106)),NA())</f>
        <v>#N/A</v>
      </c>
      <c r="AV112" s="501" t="e">
        <f ca="1">+IF(AND(ISNUMBER(OFFSET('Sanitation Data'!$I$6,0,10*ROW('Sanitation Data'!I106))),'Data Summary'!DK112="Yes"),OFFSET('Sanitation Data'!$I$6,0,10*ROW('Sanitation Data'!I106)),NA())</f>
        <v>#N/A</v>
      </c>
      <c r="AW112" s="501" t="e">
        <f ca="1">+IF(AND(ISNUMBER(OFFSET('Sanitation Data'!$I$10,0,10*ROW('Sanitation Data'!I106))),'Data Summary'!DL112="Yes"),OFFSET('Sanitation Data'!$I$10,0,10*ROW('Sanitation Data'!I106)),NA())</f>
        <v>#N/A</v>
      </c>
      <c r="AX112" s="501" t="e">
        <f ca="1">+IF(AND(ISNUMBER(OFFSET('Sanitation Data'!$I$11,0,10*ROW('Sanitation Data'!I106))),'Data Summary'!DM112="Yes"),OFFSET('Sanitation Data'!$I$11,0,10*ROW('Sanitation Data'!I106)),NA())</f>
        <v>#N/A</v>
      </c>
      <c r="AY112" s="501" t="e">
        <f ca="1">+IF(AND(ISNUMBER(OFFSET('Sanitation Data'!$I$12,0,10*ROW('Sanitation Data'!I106))),'Data Summary'!DN112="Yes"),OFFSET('Sanitation Data'!$I$12,0,10*ROW('Sanitation Data'!I106)),NA())</f>
        <v>#N/A</v>
      </c>
      <c r="AZ112" s="502" t="e">
        <f ca="1">+IF(AND(ISNUMBER(OFFSET('Hygiene Data'!$D$5,0,10*ROW('Hygiene Data'!D106))),'Data Summary'!DO112="Yes"),OFFSET('Hygiene Data'!$D$5,0,10*ROW('Hygiene Data'!D106)),NA())</f>
        <v>#N/A</v>
      </c>
      <c r="BA112" s="502" t="e">
        <f ca="1">+IF(AND(ISNUMBER(OFFSET('Hygiene Data'!$D$7,0,10*ROW('Hygiene Data'!D106))),'Data Summary'!DP112="Yes"),OFFSET('Hygiene Data'!$D$7,0,10*ROW('Hygiene Data'!D106)),NA())</f>
        <v>#N/A</v>
      </c>
      <c r="BB112" s="502" t="e">
        <f ca="1">+IF(AND(ISNUMBER(OFFSET('Hygiene Data'!$D$9,0,10*ROW('Hygiene Data'!D106))),'Data Summary'!DQ112="Yes"),OFFSET('Hygiene Data'!$D$9,0,10*ROW('Hygiene Data'!D106)),NA())</f>
        <v>#N/A</v>
      </c>
      <c r="BC112" s="502" t="e">
        <f ca="1">+IF(AND(ISNUMBER(OFFSET('Hygiene Data'!$E$5,0,10*ROW('Hygiene Data'!E106))),'Data Summary'!DR112="Yes"),OFFSET('Hygiene Data'!$E$5,0,10*ROW('Hygiene Data'!E106)),NA())</f>
        <v>#N/A</v>
      </c>
      <c r="BD112" s="502" t="e">
        <f ca="1">+IF(AND(ISNUMBER(OFFSET('Hygiene Data'!$E$7,0,10*ROW('Hygiene Data'!E106))),'Data Summary'!DS112="Yes"),OFFSET('Hygiene Data'!$E$7,0,10*ROW('Hygiene Data'!E106)),NA())</f>
        <v>#N/A</v>
      </c>
      <c r="BE112" s="502" t="e">
        <f ca="1">+IF(AND(ISNUMBER(OFFSET('Hygiene Data'!$E$9,0,10*ROW('Hygiene Data'!E106))),'Data Summary'!DT112="Yes"),OFFSET('Hygiene Data'!$E$9,0,10*ROW('Hygiene Data'!E106)),NA())</f>
        <v>#N/A</v>
      </c>
      <c r="BF112" s="502" t="e">
        <f ca="1">+IF(AND(ISNUMBER(OFFSET('Hygiene Data'!$F$5,0,10*ROW('Hygiene Data'!F106))),'Data Summary'!DU112="Yes"),OFFSET('Hygiene Data'!$F$5,0,10*ROW('Hygiene Data'!F106)),NA())</f>
        <v>#N/A</v>
      </c>
      <c r="BG112" s="502" t="e">
        <f ca="1">+IF(AND(ISNUMBER(OFFSET('Hygiene Data'!$F$7,0,10*ROW('Hygiene Data'!F106))),'Data Summary'!DV112="Yes"),OFFSET('Hygiene Data'!$F$7,0,10*ROW('Hygiene Data'!F106)),NA())</f>
        <v>#N/A</v>
      </c>
      <c r="BH112" s="502" t="e">
        <f ca="1">+IF(AND(ISNUMBER(OFFSET('Hygiene Data'!$F$9,0,10*ROW('Hygiene Data'!F106))),'Data Summary'!DW112="Yes"),OFFSET('Hygiene Data'!$F$9,0,10*ROW('Hygiene Data'!F106)),NA())</f>
        <v>#N/A</v>
      </c>
      <c r="BI112" s="502" t="e">
        <f ca="1">+IF(AND(ISNUMBER(OFFSET('Hygiene Data'!$G$5,0,10*ROW('Hygiene Data'!G106))),'Data Summary'!DX112="Yes"),OFFSET('Hygiene Data'!$G$5,0,10*ROW('Hygiene Data'!G106)),NA())</f>
        <v>#N/A</v>
      </c>
      <c r="BJ112" s="502" t="e">
        <f ca="1">+IF(AND(ISNUMBER(OFFSET('Hygiene Data'!$G$7,0,10*ROW('Hygiene Data'!G106))),'Data Summary'!DY112="Yes"),OFFSET('Hygiene Data'!$G$7,0,10*ROW('Hygiene Data'!G106)),NA())</f>
        <v>#N/A</v>
      </c>
      <c r="BK112" s="502" t="e">
        <f ca="1">+IF(AND(ISNUMBER(OFFSET('Hygiene Data'!$G$9,0,10*ROW('Hygiene Data'!G106))),'Data Summary'!DZ112="Yes"),OFFSET('Hygiene Data'!$G$9,0,10*ROW('Hygiene Data'!G106)),NA())</f>
        <v>#N/A</v>
      </c>
      <c r="BL112" s="502" t="e">
        <f ca="1">+IF(AND(ISNUMBER(OFFSET('Hygiene Data'!$H$5,0,10*ROW('Hygiene Data'!H106))),'Data Summary'!EA112="Yes"),OFFSET('Hygiene Data'!$H$5,0,10*ROW('Hygiene Data'!H106)),NA())</f>
        <v>#N/A</v>
      </c>
      <c r="BM112" s="502" t="e">
        <f ca="1">+IF(AND(ISNUMBER(OFFSET('Hygiene Data'!$H$7,0,10*ROW('Hygiene Data'!H106))),'Data Summary'!EB112="Yes"),OFFSET('Hygiene Data'!$H$7,0,10*ROW('Hygiene Data'!H106)),NA())</f>
        <v>#N/A</v>
      </c>
      <c r="BN112" s="502" t="e">
        <f ca="1">+IF(AND(ISNUMBER(OFFSET('Hygiene Data'!$H$9,0,10*ROW('Hygiene Data'!H106))),'Data Summary'!EC112="Yes"),OFFSET('Hygiene Data'!$H$9,0,10*ROW('Hygiene Data'!H106)),NA())</f>
        <v>#N/A</v>
      </c>
      <c r="BO112" s="502" t="e">
        <f ca="1">+IF(AND(ISNUMBER(OFFSET('Hygiene Data'!$I$5,0,10*ROW('Hygiene Data'!I106))),'Data Summary'!ED112="Yes"),OFFSET('Hygiene Data'!$I$5,0,10*ROW('Hygiene Data'!I106)),NA())</f>
        <v>#N/A</v>
      </c>
      <c r="BP112" s="502" t="e">
        <f ca="1">+IF(AND(ISNUMBER(OFFSET('Hygiene Data'!$I$7,0,10*ROW('Hygiene Data'!I106))),'Data Summary'!EE112="Yes"),OFFSET('Hygiene Data'!$I$7,0,10*ROW('Hygiene Data'!I106)),NA())</f>
        <v>#N/A</v>
      </c>
      <c r="BQ112" s="502" t="e">
        <f ca="1">+IF(AND(ISNUMBER(OFFSET('Hygiene Data'!$I$9,0,10*ROW('Hygiene Data'!I106))),'Data Summary'!EF112="Yes"),OFFSET('Hygiene Data'!$I$9,0,10*ROW('Hygiene Data'!I106)),NA())</f>
        <v>#N/A</v>
      </c>
    </row>
    <row r="113" spans="1:69" x14ac:dyDescent="0.25">
      <c r="A113" s="498" t="e">
        <f ca="1">+RIGHT('Data Summary'!A113,LEN('Data Summary'!A113)-9)</f>
        <v>#VALUE!</v>
      </c>
      <c r="B113" s="472" t="str">
        <f ca="1">+IF(ISTEXT('Data Summary'!B113),'Data Summary'!B113,"")</f>
        <v/>
      </c>
      <c r="C113" s="499" t="e">
        <f ca="1">+VALUE('Data Summary'!C113)</f>
        <v>#VALUE!</v>
      </c>
      <c r="D113" s="500" t="e">
        <f ca="1">+IF(AND(ISNUMBER(OFFSET('Water Data'!$D$4,0,10*ROW('Water Data'!D107))),'Data Summary'!BS113="Yes"),100-OFFSET('Water Data'!$D$4,0,10*ROW('Water Data'!D107)),NA())</f>
        <v>#N/A</v>
      </c>
      <c r="E113" s="500" t="e">
        <f ca="1">+IF(AND(ISNUMBER(OFFSET('Water Data'!$D$6,0,10*ROW('Water Data'!D107))),'Data Summary'!BT113="Yes"),OFFSET('Water Data'!$D$6,0,10*ROW('Water Data'!D107)),NA())</f>
        <v>#N/A</v>
      </c>
      <c r="F113" s="500" t="e">
        <f ca="1">+IF(AND(ISNUMBER(OFFSET('Water Data'!$D$9,0,10*ROW('Water Data'!D107))),'Data Summary'!BU113="Yes"),OFFSET('Water Data'!$D$9,0,10*ROW('Water Data'!D107)),NA())</f>
        <v>#N/A</v>
      </c>
      <c r="G113" s="500" t="e">
        <f ca="1">+IF(AND(ISNUMBER(OFFSET('Water Data'!$E$4,0,10*ROW('Water Data'!E107))),'Data Summary'!BV113="Yes"),100-OFFSET('Water Data'!$E$4,0,10*ROW('Water Data'!E107)),NA())</f>
        <v>#N/A</v>
      </c>
      <c r="H113" s="500" t="e">
        <f ca="1">+IF(AND(ISNUMBER(OFFSET('Water Data'!$E$6,0,10*ROW('Water Data'!E107))),'Data Summary'!BW113="Yes"),OFFSET('Water Data'!$E$6,0,10*ROW('Water Data'!E107)),NA())</f>
        <v>#N/A</v>
      </c>
      <c r="I113" s="500" t="e">
        <f ca="1">+IF(AND(ISNUMBER(OFFSET('Water Data'!$E$9,0,10*ROW('Water Data'!E107))),'Data Summary'!BX113="Yes"),OFFSET('Water Data'!$E$9,0,10*ROW('Water Data'!E107)),NA())</f>
        <v>#N/A</v>
      </c>
      <c r="J113" s="500" t="e">
        <f ca="1">+IF(AND(ISNUMBER(OFFSET('Water Data'!$F$4,0,10*ROW('Water Data'!F107))),'Data Summary'!BY113="Yes"),100-OFFSET('Water Data'!$F$4,0,10*ROW('Water Data'!F107)),NA())</f>
        <v>#N/A</v>
      </c>
      <c r="K113" s="500" t="e">
        <f ca="1">+IF(AND(ISNUMBER(OFFSET('Water Data'!$F$6,0,10*ROW('Water Data'!F107))),'Data Summary'!BZ113="Yes"),OFFSET('Water Data'!$F$6,0,10*ROW('Water Data'!F107)),NA())</f>
        <v>#N/A</v>
      </c>
      <c r="L113" s="500" t="e">
        <f ca="1">+IF(AND(ISNUMBER(OFFSET('Water Data'!$F$9,0,10*ROW('Water Data'!F107))),'Data Summary'!CA113="Yes"),OFFSET('Water Data'!$F$9,0,10*ROW('Water Data'!F107)),NA())</f>
        <v>#N/A</v>
      </c>
      <c r="M113" s="500" t="e">
        <f ca="1">+IF(AND(ISNUMBER(OFFSET('Water Data'!$G$4,0,10*ROW('Water Data'!G107))),'Data Summary'!CB113="Yes"),100-OFFSET('Water Data'!$G$4,0,10*ROW('Water Data'!G107)),NA())</f>
        <v>#N/A</v>
      </c>
      <c r="N113" s="500" t="e">
        <f ca="1">+IF(AND(ISNUMBER(OFFSET('Water Data'!$G$6,0,10*ROW('Water Data'!G107))),'Data Summary'!CC113="Yes"),OFFSET('Water Data'!$G$6,0,10*ROW('Water Data'!G107)),NA())</f>
        <v>#N/A</v>
      </c>
      <c r="O113" s="500" t="e">
        <f ca="1">+IF(AND(ISNUMBER(OFFSET('Water Data'!$G$9,0,10*ROW('Water Data'!G107))),'Data Summary'!CD113="Yes"),OFFSET('Water Data'!$G$9,0,10*ROW('Water Data'!G107)),NA())</f>
        <v>#N/A</v>
      </c>
      <c r="P113" s="500" t="e">
        <f ca="1">+IF(AND(ISNUMBER(OFFSET('Water Data'!$H$4,0,10*ROW('Water Data'!H107))),'Data Summary'!CE113="Yes"),100-OFFSET('Water Data'!$H$4,0,10*ROW('Water Data'!H107)),NA())</f>
        <v>#N/A</v>
      </c>
      <c r="Q113" s="500" t="e">
        <f ca="1">+IF(AND(ISNUMBER(OFFSET('Water Data'!$H$6,0,10*ROW('Water Data'!H107))),'Data Summary'!CF113="Yes"),OFFSET('Water Data'!$H$6,0,10*ROW('Water Data'!H107)),NA())</f>
        <v>#N/A</v>
      </c>
      <c r="R113" s="500" t="e">
        <f ca="1">+IF(AND(ISNUMBER(OFFSET('Water Data'!$H$9,0,10*ROW('Water Data'!H107))),'Data Summary'!CG113="Yes"),OFFSET('Water Data'!$H$9,0,10*ROW('Water Data'!H107)),NA())</f>
        <v>#N/A</v>
      </c>
      <c r="S113" s="500" t="e">
        <f ca="1">+IF(AND(ISNUMBER(OFFSET('Water Data'!$I$4,0,10*ROW('Water Data'!I107))),'Data Summary'!CH113="Yes"),100-OFFSET('Water Data'!$I$4,0,10*ROW('Water Data'!I107)),NA())</f>
        <v>#N/A</v>
      </c>
      <c r="T113" s="500" t="e">
        <f ca="1">+IF(AND(ISNUMBER(OFFSET('Water Data'!$I$6,0,10*ROW('Water Data'!I107))),'Data Summary'!CI113="Yes"),OFFSET('Water Data'!$I$6,0,10*ROW('Water Data'!I107)),NA())</f>
        <v>#N/A</v>
      </c>
      <c r="U113" s="500" t="e">
        <f ca="1">+IF(AND(ISNUMBER(OFFSET('Water Data'!$I$9,0,10*ROW('Water Data'!I107))),'Data Summary'!CJ113="Yes"),OFFSET('Water Data'!$I$9,0,10*ROW('Water Data'!I107)),NA())</f>
        <v>#N/A</v>
      </c>
      <c r="V113" s="501" t="e">
        <f ca="1">+IF(AND(ISNUMBER(OFFSET('Sanitation Data'!$D$4,0,10*ROW('Sanitation Data'!D107))),'Data Summary'!CK113="Yes"),100-OFFSET('Sanitation Data'!$D$4,0,10*ROW('Sanitation Data'!D107)),NA())</f>
        <v>#N/A</v>
      </c>
      <c r="W113" s="501" t="e">
        <f ca="1">+IF(AND(ISNUMBER(OFFSET('Sanitation Data'!$D$6,0,10*ROW('Sanitation Data'!D107))),'Data Summary'!CL113="Yes"),OFFSET('Sanitation Data'!$D$6,0,10*ROW('Sanitation Data'!D107)),NA())</f>
        <v>#N/A</v>
      </c>
      <c r="X113" s="501" t="e">
        <f ca="1">+IF(AND(ISNUMBER(OFFSET('Sanitation Data'!$D$10,0,10*ROW('Sanitation Data'!D107))),'Data Summary'!CM113="Yes"),OFFSET('Sanitation Data'!$D$10,0,10*ROW('Sanitation Data'!D107)),NA())</f>
        <v>#N/A</v>
      </c>
      <c r="Y113" s="501" t="e">
        <f ca="1">+IF(AND(ISNUMBER(OFFSET('Sanitation Data'!$D$11,0,10*ROW('Sanitation Data'!D107))),'Data Summary'!CN113="Yes"),OFFSET('Sanitation Data'!$D$11,0,10*ROW('Sanitation Data'!D107)),NA())</f>
        <v>#N/A</v>
      </c>
      <c r="Z113" s="501" t="e">
        <f ca="1">+IF(AND(ISNUMBER(OFFSET('Sanitation Data'!$D$12,0,10*ROW('Sanitation Data'!D107))),'Data Summary'!CO113="Yes"),OFFSET('Sanitation Data'!$D$12,0,10*ROW('Sanitation Data'!D107)),NA())</f>
        <v>#N/A</v>
      </c>
      <c r="AA113" s="501" t="e">
        <f ca="1">+IF(AND(ISNUMBER(OFFSET('Sanitation Data'!$E$4,0,10*ROW('Sanitation Data'!E107))),'Data Summary'!CP113="Yes"),100-OFFSET('Sanitation Data'!$E$4,0,10*ROW('Sanitation Data'!E107)),NA())</f>
        <v>#N/A</v>
      </c>
      <c r="AB113" s="501" t="e">
        <f ca="1">+IF(AND(ISNUMBER(OFFSET('Sanitation Data'!$E$6,0,10*ROW('Sanitation Data'!E107))),'Data Summary'!CQ113="Yes"),OFFSET('Sanitation Data'!$E$6,0,10*ROW('Sanitation Data'!E107)),NA())</f>
        <v>#N/A</v>
      </c>
      <c r="AC113" s="501" t="e">
        <f ca="1">+IF(AND(ISNUMBER(OFFSET('Sanitation Data'!$E$10,0,10*ROW('Sanitation Data'!E107))),'Data Summary'!CR113="Yes"),OFFSET('Sanitation Data'!$E$10,0,10*ROW('Sanitation Data'!E107)),NA())</f>
        <v>#N/A</v>
      </c>
      <c r="AD113" s="501" t="e">
        <f ca="1">+IF(AND(ISNUMBER(OFFSET('Sanitation Data'!$E$11,0,10*ROW('Sanitation Data'!E107))),'Data Summary'!CS113="Yes"),OFFSET('Sanitation Data'!$E$11,0,10*ROW('Sanitation Data'!E107)),NA())</f>
        <v>#N/A</v>
      </c>
      <c r="AE113" s="501" t="e">
        <f ca="1">+IF(AND(ISNUMBER(OFFSET('Sanitation Data'!$E$12,0,10*ROW('Sanitation Data'!E107))),'Data Summary'!CT113="Yes"),OFFSET('Sanitation Data'!$E$12,0,10*ROW('Sanitation Data'!E107)),NA())</f>
        <v>#N/A</v>
      </c>
      <c r="AF113" s="501" t="e">
        <f ca="1">+IF(AND(ISNUMBER(OFFSET('Sanitation Data'!$F$4,0,10*ROW('Sanitation Data'!F107))),'Data Summary'!CU113="Yes"),100-OFFSET('Sanitation Data'!$F$4,0,10*ROW('Sanitation Data'!F107)),NA())</f>
        <v>#N/A</v>
      </c>
      <c r="AG113" s="501" t="e">
        <f ca="1">+IF(AND(ISNUMBER(OFFSET('Sanitation Data'!$F$6,0,10*ROW('Sanitation Data'!F107))),'Data Summary'!CV113="Yes"),OFFSET('Sanitation Data'!$F$6,0,10*ROW('Sanitation Data'!F107)),NA())</f>
        <v>#N/A</v>
      </c>
      <c r="AH113" s="501" t="e">
        <f ca="1">+IF(AND(ISNUMBER(OFFSET('Sanitation Data'!$F$10,0,10*ROW('Sanitation Data'!F107))),'Data Summary'!CW113="Yes"),OFFSET('Sanitation Data'!$F$10,0,10*ROW('Sanitation Data'!F107)),NA())</f>
        <v>#N/A</v>
      </c>
      <c r="AI113" s="501" t="e">
        <f ca="1">+IF(AND(ISNUMBER(OFFSET('Sanitation Data'!$F$11,0,10*ROW('Sanitation Data'!F107))),'Data Summary'!CX113="Yes"),OFFSET('Sanitation Data'!$F$11,0,10*ROW('Sanitation Data'!F107)),NA())</f>
        <v>#N/A</v>
      </c>
      <c r="AJ113" s="501" t="e">
        <f ca="1">+IF(AND(ISNUMBER(OFFSET('Sanitation Data'!$F$12,0,10*ROW('Sanitation Data'!F107))),'Data Summary'!CY113="Yes"),OFFSET('Sanitation Data'!$F$12,0,10*ROW('Sanitation Data'!F107)),NA())</f>
        <v>#N/A</v>
      </c>
      <c r="AK113" s="501" t="e">
        <f ca="1">+IF(AND(ISNUMBER(OFFSET('Sanitation Data'!$G$4,0,10*ROW('Sanitation Data'!G107))),'Data Summary'!CZ113="Yes"),100-OFFSET('Sanitation Data'!$G$4,0,10*ROW('Sanitation Data'!G107)),NA())</f>
        <v>#N/A</v>
      </c>
      <c r="AL113" s="501" t="e">
        <f ca="1">+IF(AND(ISNUMBER(OFFSET('Sanitation Data'!$G$6,0,10*ROW('Sanitation Data'!G107))),'Data Summary'!DA113="Yes"),OFFSET('Sanitation Data'!$G$6,0,10*ROW('Sanitation Data'!G107)),NA())</f>
        <v>#N/A</v>
      </c>
      <c r="AM113" s="501" t="e">
        <f ca="1">+IF(AND(ISNUMBER(OFFSET('Sanitation Data'!$G$10,0,10*ROW('Sanitation Data'!G107))),'Data Summary'!DB113="Yes"),OFFSET('Sanitation Data'!$G$10,0,10*ROW('Sanitation Data'!G107)),NA())</f>
        <v>#N/A</v>
      </c>
      <c r="AN113" s="501" t="e">
        <f ca="1">+IF(AND(ISNUMBER(OFFSET('Sanitation Data'!$G$11,0,10*ROW('Sanitation Data'!G107))),'Data Summary'!DC113="Yes"),OFFSET('Sanitation Data'!$G$11,0,10*ROW('Sanitation Data'!G107)),NA())</f>
        <v>#N/A</v>
      </c>
      <c r="AO113" s="501" t="e">
        <f ca="1">+IF(AND(ISNUMBER(OFFSET('Sanitation Data'!$G$12,0,10*ROW('Sanitation Data'!G107))),'Data Summary'!DD113="Yes"),OFFSET('Sanitation Data'!$G$12,0,10*ROW('Sanitation Data'!G107)),NA())</f>
        <v>#N/A</v>
      </c>
      <c r="AP113" s="501" t="e">
        <f ca="1">+IF(AND(ISNUMBER(OFFSET('Sanitation Data'!$H$4,0,10*ROW('Sanitation Data'!H107))),'Data Summary'!DE113="Yes"),100-OFFSET('Sanitation Data'!$H$4,0,10*ROW('Sanitation Data'!H107)),NA())</f>
        <v>#N/A</v>
      </c>
      <c r="AQ113" s="501" t="e">
        <f ca="1">+IF(AND(ISNUMBER(OFFSET('Sanitation Data'!$H$6,0,10*ROW('Sanitation Data'!H107))),'Data Summary'!DF113="Yes"),OFFSET('Sanitation Data'!$H$6,0,10*ROW('Sanitation Data'!H107)),NA())</f>
        <v>#N/A</v>
      </c>
      <c r="AR113" s="501" t="e">
        <f ca="1">+IF(AND(ISNUMBER(OFFSET('Sanitation Data'!$H$10,0,10*ROW('Sanitation Data'!H107))),'Data Summary'!DG113="Yes"),OFFSET('Sanitation Data'!$H$10,0,10*ROW('Sanitation Data'!H107)),NA())</f>
        <v>#N/A</v>
      </c>
      <c r="AS113" s="501" t="e">
        <f ca="1">+IF(AND(ISNUMBER(OFFSET('Sanitation Data'!$H$11,0,10*ROW('Sanitation Data'!H107))),'Data Summary'!DH113="Yes"),OFFSET('Sanitation Data'!$H$11,0,10*ROW('Sanitation Data'!H107)),NA())</f>
        <v>#N/A</v>
      </c>
      <c r="AT113" s="501" t="e">
        <f ca="1">+IF(AND(ISNUMBER(OFFSET('Sanitation Data'!$H$12,0,10*ROW('Sanitation Data'!H107))),'Data Summary'!DI113="Yes"),OFFSET('Sanitation Data'!$H$12,0,10*ROW('Sanitation Data'!H107)),NA())</f>
        <v>#N/A</v>
      </c>
      <c r="AU113" s="501" t="e">
        <f ca="1">+IF(AND(ISNUMBER(OFFSET('Sanitation Data'!$I$4,0,10*ROW('Sanitation Data'!I107))),'Data Summary'!DJ113="Yes"),100-OFFSET('Sanitation Data'!$I$4,0,10*ROW('Sanitation Data'!I107)),NA())</f>
        <v>#N/A</v>
      </c>
      <c r="AV113" s="501" t="e">
        <f ca="1">+IF(AND(ISNUMBER(OFFSET('Sanitation Data'!$I$6,0,10*ROW('Sanitation Data'!I107))),'Data Summary'!DK113="Yes"),OFFSET('Sanitation Data'!$I$6,0,10*ROW('Sanitation Data'!I107)),NA())</f>
        <v>#N/A</v>
      </c>
      <c r="AW113" s="501" t="e">
        <f ca="1">+IF(AND(ISNUMBER(OFFSET('Sanitation Data'!$I$10,0,10*ROW('Sanitation Data'!I107))),'Data Summary'!DL113="Yes"),OFFSET('Sanitation Data'!$I$10,0,10*ROW('Sanitation Data'!I107)),NA())</f>
        <v>#N/A</v>
      </c>
      <c r="AX113" s="501" t="e">
        <f ca="1">+IF(AND(ISNUMBER(OFFSET('Sanitation Data'!$I$11,0,10*ROW('Sanitation Data'!I107))),'Data Summary'!DM113="Yes"),OFFSET('Sanitation Data'!$I$11,0,10*ROW('Sanitation Data'!I107)),NA())</f>
        <v>#N/A</v>
      </c>
      <c r="AY113" s="501" t="e">
        <f ca="1">+IF(AND(ISNUMBER(OFFSET('Sanitation Data'!$I$12,0,10*ROW('Sanitation Data'!I107))),'Data Summary'!DN113="Yes"),OFFSET('Sanitation Data'!$I$12,0,10*ROW('Sanitation Data'!I107)),NA())</f>
        <v>#N/A</v>
      </c>
      <c r="AZ113" s="502" t="e">
        <f ca="1">+IF(AND(ISNUMBER(OFFSET('Hygiene Data'!$D$5,0,10*ROW('Hygiene Data'!D107))),'Data Summary'!DO113="Yes"),OFFSET('Hygiene Data'!$D$5,0,10*ROW('Hygiene Data'!D107)),NA())</f>
        <v>#N/A</v>
      </c>
      <c r="BA113" s="502" t="e">
        <f ca="1">+IF(AND(ISNUMBER(OFFSET('Hygiene Data'!$D$7,0,10*ROW('Hygiene Data'!D107))),'Data Summary'!DP113="Yes"),OFFSET('Hygiene Data'!$D$7,0,10*ROW('Hygiene Data'!D107)),NA())</f>
        <v>#N/A</v>
      </c>
      <c r="BB113" s="502" t="e">
        <f ca="1">+IF(AND(ISNUMBER(OFFSET('Hygiene Data'!$D$9,0,10*ROW('Hygiene Data'!D107))),'Data Summary'!DQ113="Yes"),OFFSET('Hygiene Data'!$D$9,0,10*ROW('Hygiene Data'!D107)),NA())</f>
        <v>#N/A</v>
      </c>
      <c r="BC113" s="502" t="e">
        <f ca="1">+IF(AND(ISNUMBER(OFFSET('Hygiene Data'!$E$5,0,10*ROW('Hygiene Data'!E107))),'Data Summary'!DR113="Yes"),OFFSET('Hygiene Data'!$E$5,0,10*ROW('Hygiene Data'!E107)),NA())</f>
        <v>#N/A</v>
      </c>
      <c r="BD113" s="502" t="e">
        <f ca="1">+IF(AND(ISNUMBER(OFFSET('Hygiene Data'!$E$7,0,10*ROW('Hygiene Data'!E107))),'Data Summary'!DS113="Yes"),OFFSET('Hygiene Data'!$E$7,0,10*ROW('Hygiene Data'!E107)),NA())</f>
        <v>#N/A</v>
      </c>
      <c r="BE113" s="502" t="e">
        <f ca="1">+IF(AND(ISNUMBER(OFFSET('Hygiene Data'!$E$9,0,10*ROW('Hygiene Data'!E107))),'Data Summary'!DT113="Yes"),OFFSET('Hygiene Data'!$E$9,0,10*ROW('Hygiene Data'!E107)),NA())</f>
        <v>#N/A</v>
      </c>
      <c r="BF113" s="502" t="e">
        <f ca="1">+IF(AND(ISNUMBER(OFFSET('Hygiene Data'!$F$5,0,10*ROW('Hygiene Data'!F107))),'Data Summary'!DU113="Yes"),OFFSET('Hygiene Data'!$F$5,0,10*ROW('Hygiene Data'!F107)),NA())</f>
        <v>#N/A</v>
      </c>
      <c r="BG113" s="502" t="e">
        <f ca="1">+IF(AND(ISNUMBER(OFFSET('Hygiene Data'!$F$7,0,10*ROW('Hygiene Data'!F107))),'Data Summary'!DV113="Yes"),OFFSET('Hygiene Data'!$F$7,0,10*ROW('Hygiene Data'!F107)),NA())</f>
        <v>#N/A</v>
      </c>
      <c r="BH113" s="502" t="e">
        <f ca="1">+IF(AND(ISNUMBER(OFFSET('Hygiene Data'!$F$9,0,10*ROW('Hygiene Data'!F107))),'Data Summary'!DW113="Yes"),OFFSET('Hygiene Data'!$F$9,0,10*ROW('Hygiene Data'!F107)),NA())</f>
        <v>#N/A</v>
      </c>
      <c r="BI113" s="502" t="e">
        <f ca="1">+IF(AND(ISNUMBER(OFFSET('Hygiene Data'!$G$5,0,10*ROW('Hygiene Data'!G107))),'Data Summary'!DX113="Yes"),OFFSET('Hygiene Data'!$G$5,0,10*ROW('Hygiene Data'!G107)),NA())</f>
        <v>#N/A</v>
      </c>
      <c r="BJ113" s="502" t="e">
        <f ca="1">+IF(AND(ISNUMBER(OFFSET('Hygiene Data'!$G$7,0,10*ROW('Hygiene Data'!G107))),'Data Summary'!DY113="Yes"),OFFSET('Hygiene Data'!$G$7,0,10*ROW('Hygiene Data'!G107)),NA())</f>
        <v>#N/A</v>
      </c>
      <c r="BK113" s="502" t="e">
        <f ca="1">+IF(AND(ISNUMBER(OFFSET('Hygiene Data'!$G$9,0,10*ROW('Hygiene Data'!G107))),'Data Summary'!DZ113="Yes"),OFFSET('Hygiene Data'!$G$9,0,10*ROW('Hygiene Data'!G107)),NA())</f>
        <v>#N/A</v>
      </c>
      <c r="BL113" s="502" t="e">
        <f ca="1">+IF(AND(ISNUMBER(OFFSET('Hygiene Data'!$H$5,0,10*ROW('Hygiene Data'!H107))),'Data Summary'!EA113="Yes"),OFFSET('Hygiene Data'!$H$5,0,10*ROW('Hygiene Data'!H107)),NA())</f>
        <v>#N/A</v>
      </c>
      <c r="BM113" s="502" t="e">
        <f ca="1">+IF(AND(ISNUMBER(OFFSET('Hygiene Data'!$H$7,0,10*ROW('Hygiene Data'!H107))),'Data Summary'!EB113="Yes"),OFFSET('Hygiene Data'!$H$7,0,10*ROW('Hygiene Data'!H107)),NA())</f>
        <v>#N/A</v>
      </c>
      <c r="BN113" s="502" t="e">
        <f ca="1">+IF(AND(ISNUMBER(OFFSET('Hygiene Data'!$H$9,0,10*ROW('Hygiene Data'!H107))),'Data Summary'!EC113="Yes"),OFFSET('Hygiene Data'!$H$9,0,10*ROW('Hygiene Data'!H107)),NA())</f>
        <v>#N/A</v>
      </c>
      <c r="BO113" s="502" t="e">
        <f ca="1">+IF(AND(ISNUMBER(OFFSET('Hygiene Data'!$I$5,0,10*ROW('Hygiene Data'!I107))),'Data Summary'!ED113="Yes"),OFFSET('Hygiene Data'!$I$5,0,10*ROW('Hygiene Data'!I107)),NA())</f>
        <v>#N/A</v>
      </c>
      <c r="BP113" s="502" t="e">
        <f ca="1">+IF(AND(ISNUMBER(OFFSET('Hygiene Data'!$I$7,0,10*ROW('Hygiene Data'!I107))),'Data Summary'!EE113="Yes"),OFFSET('Hygiene Data'!$I$7,0,10*ROW('Hygiene Data'!I107)),NA())</f>
        <v>#N/A</v>
      </c>
      <c r="BQ113" s="502" t="e">
        <f ca="1">+IF(AND(ISNUMBER(OFFSET('Hygiene Data'!$I$9,0,10*ROW('Hygiene Data'!I107))),'Data Summary'!EF113="Yes"),OFFSET('Hygiene Data'!$I$9,0,10*ROW('Hygiene Data'!I107)),NA())</f>
        <v>#N/A</v>
      </c>
    </row>
    <row r="114" spans="1:69" x14ac:dyDescent="0.25">
      <c r="A114" s="498" t="e">
        <f ca="1">+RIGHT('Data Summary'!A114,LEN('Data Summary'!A114)-9)</f>
        <v>#VALUE!</v>
      </c>
      <c r="B114" s="472" t="str">
        <f ca="1">+IF(ISTEXT('Data Summary'!B114),'Data Summary'!B114,"")</f>
        <v/>
      </c>
      <c r="C114" s="499" t="e">
        <f ca="1">+VALUE('Data Summary'!C114)</f>
        <v>#VALUE!</v>
      </c>
      <c r="D114" s="500" t="e">
        <f ca="1">+IF(AND(ISNUMBER(OFFSET('Water Data'!$D$4,0,10*ROW('Water Data'!D108))),'Data Summary'!BS114="Yes"),100-OFFSET('Water Data'!$D$4,0,10*ROW('Water Data'!D108)),NA())</f>
        <v>#N/A</v>
      </c>
      <c r="E114" s="500" t="e">
        <f ca="1">+IF(AND(ISNUMBER(OFFSET('Water Data'!$D$6,0,10*ROW('Water Data'!D108))),'Data Summary'!BT114="Yes"),OFFSET('Water Data'!$D$6,0,10*ROW('Water Data'!D108)),NA())</f>
        <v>#N/A</v>
      </c>
      <c r="F114" s="500" t="e">
        <f ca="1">+IF(AND(ISNUMBER(OFFSET('Water Data'!$D$9,0,10*ROW('Water Data'!D108))),'Data Summary'!BU114="Yes"),OFFSET('Water Data'!$D$9,0,10*ROW('Water Data'!D108)),NA())</f>
        <v>#N/A</v>
      </c>
      <c r="G114" s="500" t="e">
        <f ca="1">+IF(AND(ISNUMBER(OFFSET('Water Data'!$E$4,0,10*ROW('Water Data'!E108))),'Data Summary'!BV114="Yes"),100-OFFSET('Water Data'!$E$4,0,10*ROW('Water Data'!E108)),NA())</f>
        <v>#N/A</v>
      </c>
      <c r="H114" s="500" t="e">
        <f ca="1">+IF(AND(ISNUMBER(OFFSET('Water Data'!$E$6,0,10*ROW('Water Data'!E108))),'Data Summary'!BW114="Yes"),OFFSET('Water Data'!$E$6,0,10*ROW('Water Data'!E108)),NA())</f>
        <v>#N/A</v>
      </c>
      <c r="I114" s="500" t="e">
        <f ca="1">+IF(AND(ISNUMBER(OFFSET('Water Data'!$E$9,0,10*ROW('Water Data'!E108))),'Data Summary'!BX114="Yes"),OFFSET('Water Data'!$E$9,0,10*ROW('Water Data'!E108)),NA())</f>
        <v>#N/A</v>
      </c>
      <c r="J114" s="500" t="e">
        <f ca="1">+IF(AND(ISNUMBER(OFFSET('Water Data'!$F$4,0,10*ROW('Water Data'!F108))),'Data Summary'!BY114="Yes"),100-OFFSET('Water Data'!$F$4,0,10*ROW('Water Data'!F108)),NA())</f>
        <v>#N/A</v>
      </c>
      <c r="K114" s="500" t="e">
        <f ca="1">+IF(AND(ISNUMBER(OFFSET('Water Data'!$F$6,0,10*ROW('Water Data'!F108))),'Data Summary'!BZ114="Yes"),OFFSET('Water Data'!$F$6,0,10*ROW('Water Data'!F108)),NA())</f>
        <v>#N/A</v>
      </c>
      <c r="L114" s="500" t="e">
        <f ca="1">+IF(AND(ISNUMBER(OFFSET('Water Data'!$F$9,0,10*ROW('Water Data'!F108))),'Data Summary'!CA114="Yes"),OFFSET('Water Data'!$F$9,0,10*ROW('Water Data'!F108)),NA())</f>
        <v>#N/A</v>
      </c>
      <c r="M114" s="500" t="e">
        <f ca="1">+IF(AND(ISNUMBER(OFFSET('Water Data'!$G$4,0,10*ROW('Water Data'!G108))),'Data Summary'!CB114="Yes"),100-OFFSET('Water Data'!$G$4,0,10*ROW('Water Data'!G108)),NA())</f>
        <v>#N/A</v>
      </c>
      <c r="N114" s="500" t="e">
        <f ca="1">+IF(AND(ISNUMBER(OFFSET('Water Data'!$G$6,0,10*ROW('Water Data'!G108))),'Data Summary'!CC114="Yes"),OFFSET('Water Data'!$G$6,0,10*ROW('Water Data'!G108)),NA())</f>
        <v>#N/A</v>
      </c>
      <c r="O114" s="500" t="e">
        <f ca="1">+IF(AND(ISNUMBER(OFFSET('Water Data'!$G$9,0,10*ROW('Water Data'!G108))),'Data Summary'!CD114="Yes"),OFFSET('Water Data'!$G$9,0,10*ROW('Water Data'!G108)),NA())</f>
        <v>#N/A</v>
      </c>
      <c r="P114" s="500" t="e">
        <f ca="1">+IF(AND(ISNUMBER(OFFSET('Water Data'!$H$4,0,10*ROW('Water Data'!H108))),'Data Summary'!CE114="Yes"),100-OFFSET('Water Data'!$H$4,0,10*ROW('Water Data'!H108)),NA())</f>
        <v>#N/A</v>
      </c>
      <c r="Q114" s="500" t="e">
        <f ca="1">+IF(AND(ISNUMBER(OFFSET('Water Data'!$H$6,0,10*ROW('Water Data'!H108))),'Data Summary'!CF114="Yes"),OFFSET('Water Data'!$H$6,0,10*ROW('Water Data'!H108)),NA())</f>
        <v>#N/A</v>
      </c>
      <c r="R114" s="500" t="e">
        <f ca="1">+IF(AND(ISNUMBER(OFFSET('Water Data'!$H$9,0,10*ROW('Water Data'!H108))),'Data Summary'!CG114="Yes"),OFFSET('Water Data'!$H$9,0,10*ROW('Water Data'!H108)),NA())</f>
        <v>#N/A</v>
      </c>
      <c r="S114" s="500" t="e">
        <f ca="1">+IF(AND(ISNUMBER(OFFSET('Water Data'!$I$4,0,10*ROW('Water Data'!I108))),'Data Summary'!CH114="Yes"),100-OFFSET('Water Data'!$I$4,0,10*ROW('Water Data'!I108)),NA())</f>
        <v>#N/A</v>
      </c>
      <c r="T114" s="500" t="e">
        <f ca="1">+IF(AND(ISNUMBER(OFFSET('Water Data'!$I$6,0,10*ROW('Water Data'!I108))),'Data Summary'!CI114="Yes"),OFFSET('Water Data'!$I$6,0,10*ROW('Water Data'!I108)),NA())</f>
        <v>#N/A</v>
      </c>
      <c r="U114" s="500" t="e">
        <f ca="1">+IF(AND(ISNUMBER(OFFSET('Water Data'!$I$9,0,10*ROW('Water Data'!I108))),'Data Summary'!CJ114="Yes"),OFFSET('Water Data'!$I$9,0,10*ROW('Water Data'!I108)),NA())</f>
        <v>#N/A</v>
      </c>
      <c r="V114" s="501" t="e">
        <f ca="1">+IF(AND(ISNUMBER(OFFSET('Sanitation Data'!$D$4,0,10*ROW('Sanitation Data'!D108))),'Data Summary'!CK114="Yes"),100-OFFSET('Sanitation Data'!$D$4,0,10*ROW('Sanitation Data'!D108)),NA())</f>
        <v>#N/A</v>
      </c>
      <c r="W114" s="501" t="e">
        <f ca="1">+IF(AND(ISNUMBER(OFFSET('Sanitation Data'!$D$6,0,10*ROW('Sanitation Data'!D108))),'Data Summary'!CL114="Yes"),OFFSET('Sanitation Data'!$D$6,0,10*ROW('Sanitation Data'!D108)),NA())</f>
        <v>#N/A</v>
      </c>
      <c r="X114" s="501" t="e">
        <f ca="1">+IF(AND(ISNUMBER(OFFSET('Sanitation Data'!$D$10,0,10*ROW('Sanitation Data'!D108))),'Data Summary'!CM114="Yes"),OFFSET('Sanitation Data'!$D$10,0,10*ROW('Sanitation Data'!D108)),NA())</f>
        <v>#N/A</v>
      </c>
      <c r="Y114" s="501" t="e">
        <f ca="1">+IF(AND(ISNUMBER(OFFSET('Sanitation Data'!$D$11,0,10*ROW('Sanitation Data'!D108))),'Data Summary'!CN114="Yes"),OFFSET('Sanitation Data'!$D$11,0,10*ROW('Sanitation Data'!D108)),NA())</f>
        <v>#N/A</v>
      </c>
      <c r="Z114" s="501" t="e">
        <f ca="1">+IF(AND(ISNUMBER(OFFSET('Sanitation Data'!$D$12,0,10*ROW('Sanitation Data'!D108))),'Data Summary'!CO114="Yes"),OFFSET('Sanitation Data'!$D$12,0,10*ROW('Sanitation Data'!D108)),NA())</f>
        <v>#N/A</v>
      </c>
      <c r="AA114" s="501" t="e">
        <f ca="1">+IF(AND(ISNUMBER(OFFSET('Sanitation Data'!$E$4,0,10*ROW('Sanitation Data'!E108))),'Data Summary'!CP114="Yes"),100-OFFSET('Sanitation Data'!$E$4,0,10*ROW('Sanitation Data'!E108)),NA())</f>
        <v>#N/A</v>
      </c>
      <c r="AB114" s="501" t="e">
        <f ca="1">+IF(AND(ISNUMBER(OFFSET('Sanitation Data'!$E$6,0,10*ROW('Sanitation Data'!E108))),'Data Summary'!CQ114="Yes"),OFFSET('Sanitation Data'!$E$6,0,10*ROW('Sanitation Data'!E108)),NA())</f>
        <v>#N/A</v>
      </c>
      <c r="AC114" s="501" t="e">
        <f ca="1">+IF(AND(ISNUMBER(OFFSET('Sanitation Data'!$E$10,0,10*ROW('Sanitation Data'!E108))),'Data Summary'!CR114="Yes"),OFFSET('Sanitation Data'!$E$10,0,10*ROW('Sanitation Data'!E108)),NA())</f>
        <v>#N/A</v>
      </c>
      <c r="AD114" s="501" t="e">
        <f ca="1">+IF(AND(ISNUMBER(OFFSET('Sanitation Data'!$E$11,0,10*ROW('Sanitation Data'!E108))),'Data Summary'!CS114="Yes"),OFFSET('Sanitation Data'!$E$11,0,10*ROW('Sanitation Data'!E108)),NA())</f>
        <v>#N/A</v>
      </c>
      <c r="AE114" s="501" t="e">
        <f ca="1">+IF(AND(ISNUMBER(OFFSET('Sanitation Data'!$E$12,0,10*ROW('Sanitation Data'!E108))),'Data Summary'!CT114="Yes"),OFFSET('Sanitation Data'!$E$12,0,10*ROW('Sanitation Data'!E108)),NA())</f>
        <v>#N/A</v>
      </c>
      <c r="AF114" s="501" t="e">
        <f ca="1">+IF(AND(ISNUMBER(OFFSET('Sanitation Data'!$F$4,0,10*ROW('Sanitation Data'!F108))),'Data Summary'!CU114="Yes"),100-OFFSET('Sanitation Data'!$F$4,0,10*ROW('Sanitation Data'!F108)),NA())</f>
        <v>#N/A</v>
      </c>
      <c r="AG114" s="501" t="e">
        <f ca="1">+IF(AND(ISNUMBER(OFFSET('Sanitation Data'!$F$6,0,10*ROW('Sanitation Data'!F108))),'Data Summary'!CV114="Yes"),OFFSET('Sanitation Data'!$F$6,0,10*ROW('Sanitation Data'!F108)),NA())</f>
        <v>#N/A</v>
      </c>
      <c r="AH114" s="501" t="e">
        <f ca="1">+IF(AND(ISNUMBER(OFFSET('Sanitation Data'!$F$10,0,10*ROW('Sanitation Data'!F108))),'Data Summary'!CW114="Yes"),OFFSET('Sanitation Data'!$F$10,0,10*ROW('Sanitation Data'!F108)),NA())</f>
        <v>#N/A</v>
      </c>
      <c r="AI114" s="501" t="e">
        <f ca="1">+IF(AND(ISNUMBER(OFFSET('Sanitation Data'!$F$11,0,10*ROW('Sanitation Data'!F108))),'Data Summary'!CX114="Yes"),OFFSET('Sanitation Data'!$F$11,0,10*ROW('Sanitation Data'!F108)),NA())</f>
        <v>#N/A</v>
      </c>
      <c r="AJ114" s="501" t="e">
        <f ca="1">+IF(AND(ISNUMBER(OFFSET('Sanitation Data'!$F$12,0,10*ROW('Sanitation Data'!F108))),'Data Summary'!CY114="Yes"),OFFSET('Sanitation Data'!$F$12,0,10*ROW('Sanitation Data'!F108)),NA())</f>
        <v>#N/A</v>
      </c>
      <c r="AK114" s="501" t="e">
        <f ca="1">+IF(AND(ISNUMBER(OFFSET('Sanitation Data'!$G$4,0,10*ROW('Sanitation Data'!G108))),'Data Summary'!CZ114="Yes"),100-OFFSET('Sanitation Data'!$G$4,0,10*ROW('Sanitation Data'!G108)),NA())</f>
        <v>#N/A</v>
      </c>
      <c r="AL114" s="501" t="e">
        <f ca="1">+IF(AND(ISNUMBER(OFFSET('Sanitation Data'!$G$6,0,10*ROW('Sanitation Data'!G108))),'Data Summary'!DA114="Yes"),OFFSET('Sanitation Data'!$G$6,0,10*ROW('Sanitation Data'!G108)),NA())</f>
        <v>#N/A</v>
      </c>
      <c r="AM114" s="501" t="e">
        <f ca="1">+IF(AND(ISNUMBER(OFFSET('Sanitation Data'!$G$10,0,10*ROW('Sanitation Data'!G108))),'Data Summary'!DB114="Yes"),OFFSET('Sanitation Data'!$G$10,0,10*ROW('Sanitation Data'!G108)),NA())</f>
        <v>#N/A</v>
      </c>
      <c r="AN114" s="501" t="e">
        <f ca="1">+IF(AND(ISNUMBER(OFFSET('Sanitation Data'!$G$11,0,10*ROW('Sanitation Data'!G108))),'Data Summary'!DC114="Yes"),OFFSET('Sanitation Data'!$G$11,0,10*ROW('Sanitation Data'!G108)),NA())</f>
        <v>#N/A</v>
      </c>
      <c r="AO114" s="501" t="e">
        <f ca="1">+IF(AND(ISNUMBER(OFFSET('Sanitation Data'!$G$12,0,10*ROW('Sanitation Data'!G108))),'Data Summary'!DD114="Yes"),OFFSET('Sanitation Data'!$G$12,0,10*ROW('Sanitation Data'!G108)),NA())</f>
        <v>#N/A</v>
      </c>
      <c r="AP114" s="501" t="e">
        <f ca="1">+IF(AND(ISNUMBER(OFFSET('Sanitation Data'!$H$4,0,10*ROW('Sanitation Data'!H108))),'Data Summary'!DE114="Yes"),100-OFFSET('Sanitation Data'!$H$4,0,10*ROW('Sanitation Data'!H108)),NA())</f>
        <v>#N/A</v>
      </c>
      <c r="AQ114" s="501" t="e">
        <f ca="1">+IF(AND(ISNUMBER(OFFSET('Sanitation Data'!$H$6,0,10*ROW('Sanitation Data'!H108))),'Data Summary'!DF114="Yes"),OFFSET('Sanitation Data'!$H$6,0,10*ROW('Sanitation Data'!H108)),NA())</f>
        <v>#N/A</v>
      </c>
      <c r="AR114" s="501" t="e">
        <f ca="1">+IF(AND(ISNUMBER(OFFSET('Sanitation Data'!$H$10,0,10*ROW('Sanitation Data'!H108))),'Data Summary'!DG114="Yes"),OFFSET('Sanitation Data'!$H$10,0,10*ROW('Sanitation Data'!H108)),NA())</f>
        <v>#N/A</v>
      </c>
      <c r="AS114" s="501" t="e">
        <f ca="1">+IF(AND(ISNUMBER(OFFSET('Sanitation Data'!$H$11,0,10*ROW('Sanitation Data'!H108))),'Data Summary'!DH114="Yes"),OFFSET('Sanitation Data'!$H$11,0,10*ROW('Sanitation Data'!H108)),NA())</f>
        <v>#N/A</v>
      </c>
      <c r="AT114" s="501" t="e">
        <f ca="1">+IF(AND(ISNUMBER(OFFSET('Sanitation Data'!$H$12,0,10*ROW('Sanitation Data'!H108))),'Data Summary'!DI114="Yes"),OFFSET('Sanitation Data'!$H$12,0,10*ROW('Sanitation Data'!H108)),NA())</f>
        <v>#N/A</v>
      </c>
      <c r="AU114" s="501" t="e">
        <f ca="1">+IF(AND(ISNUMBER(OFFSET('Sanitation Data'!$I$4,0,10*ROW('Sanitation Data'!I108))),'Data Summary'!DJ114="Yes"),100-OFFSET('Sanitation Data'!$I$4,0,10*ROW('Sanitation Data'!I108)),NA())</f>
        <v>#N/A</v>
      </c>
      <c r="AV114" s="501" t="e">
        <f ca="1">+IF(AND(ISNUMBER(OFFSET('Sanitation Data'!$I$6,0,10*ROW('Sanitation Data'!I108))),'Data Summary'!DK114="Yes"),OFFSET('Sanitation Data'!$I$6,0,10*ROW('Sanitation Data'!I108)),NA())</f>
        <v>#N/A</v>
      </c>
      <c r="AW114" s="501" t="e">
        <f ca="1">+IF(AND(ISNUMBER(OFFSET('Sanitation Data'!$I$10,0,10*ROW('Sanitation Data'!I108))),'Data Summary'!DL114="Yes"),OFFSET('Sanitation Data'!$I$10,0,10*ROW('Sanitation Data'!I108)),NA())</f>
        <v>#N/A</v>
      </c>
      <c r="AX114" s="501" t="e">
        <f ca="1">+IF(AND(ISNUMBER(OFFSET('Sanitation Data'!$I$11,0,10*ROW('Sanitation Data'!I108))),'Data Summary'!DM114="Yes"),OFFSET('Sanitation Data'!$I$11,0,10*ROW('Sanitation Data'!I108)),NA())</f>
        <v>#N/A</v>
      </c>
      <c r="AY114" s="501" t="e">
        <f ca="1">+IF(AND(ISNUMBER(OFFSET('Sanitation Data'!$I$12,0,10*ROW('Sanitation Data'!I108))),'Data Summary'!DN114="Yes"),OFFSET('Sanitation Data'!$I$12,0,10*ROW('Sanitation Data'!I108)),NA())</f>
        <v>#N/A</v>
      </c>
      <c r="AZ114" s="502" t="e">
        <f ca="1">+IF(AND(ISNUMBER(OFFSET('Hygiene Data'!$D$5,0,10*ROW('Hygiene Data'!D108))),'Data Summary'!DO114="Yes"),OFFSET('Hygiene Data'!$D$5,0,10*ROW('Hygiene Data'!D108)),NA())</f>
        <v>#N/A</v>
      </c>
      <c r="BA114" s="502" t="e">
        <f ca="1">+IF(AND(ISNUMBER(OFFSET('Hygiene Data'!$D$7,0,10*ROW('Hygiene Data'!D108))),'Data Summary'!DP114="Yes"),OFFSET('Hygiene Data'!$D$7,0,10*ROW('Hygiene Data'!D108)),NA())</f>
        <v>#N/A</v>
      </c>
      <c r="BB114" s="502" t="e">
        <f ca="1">+IF(AND(ISNUMBER(OFFSET('Hygiene Data'!$D$9,0,10*ROW('Hygiene Data'!D108))),'Data Summary'!DQ114="Yes"),OFFSET('Hygiene Data'!$D$9,0,10*ROW('Hygiene Data'!D108)),NA())</f>
        <v>#N/A</v>
      </c>
      <c r="BC114" s="502" t="e">
        <f ca="1">+IF(AND(ISNUMBER(OFFSET('Hygiene Data'!$E$5,0,10*ROW('Hygiene Data'!E108))),'Data Summary'!DR114="Yes"),OFFSET('Hygiene Data'!$E$5,0,10*ROW('Hygiene Data'!E108)),NA())</f>
        <v>#N/A</v>
      </c>
      <c r="BD114" s="502" t="e">
        <f ca="1">+IF(AND(ISNUMBER(OFFSET('Hygiene Data'!$E$7,0,10*ROW('Hygiene Data'!E108))),'Data Summary'!DS114="Yes"),OFFSET('Hygiene Data'!$E$7,0,10*ROW('Hygiene Data'!E108)),NA())</f>
        <v>#N/A</v>
      </c>
      <c r="BE114" s="502" t="e">
        <f ca="1">+IF(AND(ISNUMBER(OFFSET('Hygiene Data'!$E$9,0,10*ROW('Hygiene Data'!E108))),'Data Summary'!DT114="Yes"),OFFSET('Hygiene Data'!$E$9,0,10*ROW('Hygiene Data'!E108)),NA())</f>
        <v>#N/A</v>
      </c>
      <c r="BF114" s="502" t="e">
        <f ca="1">+IF(AND(ISNUMBER(OFFSET('Hygiene Data'!$F$5,0,10*ROW('Hygiene Data'!F108))),'Data Summary'!DU114="Yes"),OFFSET('Hygiene Data'!$F$5,0,10*ROW('Hygiene Data'!F108)),NA())</f>
        <v>#N/A</v>
      </c>
      <c r="BG114" s="502" t="e">
        <f ca="1">+IF(AND(ISNUMBER(OFFSET('Hygiene Data'!$F$7,0,10*ROW('Hygiene Data'!F108))),'Data Summary'!DV114="Yes"),OFFSET('Hygiene Data'!$F$7,0,10*ROW('Hygiene Data'!F108)),NA())</f>
        <v>#N/A</v>
      </c>
      <c r="BH114" s="502" t="e">
        <f ca="1">+IF(AND(ISNUMBER(OFFSET('Hygiene Data'!$F$9,0,10*ROW('Hygiene Data'!F108))),'Data Summary'!DW114="Yes"),OFFSET('Hygiene Data'!$F$9,0,10*ROW('Hygiene Data'!F108)),NA())</f>
        <v>#N/A</v>
      </c>
      <c r="BI114" s="502" t="e">
        <f ca="1">+IF(AND(ISNUMBER(OFFSET('Hygiene Data'!$G$5,0,10*ROW('Hygiene Data'!G108))),'Data Summary'!DX114="Yes"),OFFSET('Hygiene Data'!$G$5,0,10*ROW('Hygiene Data'!G108)),NA())</f>
        <v>#N/A</v>
      </c>
      <c r="BJ114" s="502" t="e">
        <f ca="1">+IF(AND(ISNUMBER(OFFSET('Hygiene Data'!$G$7,0,10*ROW('Hygiene Data'!G108))),'Data Summary'!DY114="Yes"),OFFSET('Hygiene Data'!$G$7,0,10*ROW('Hygiene Data'!G108)),NA())</f>
        <v>#N/A</v>
      </c>
      <c r="BK114" s="502" t="e">
        <f ca="1">+IF(AND(ISNUMBER(OFFSET('Hygiene Data'!$G$9,0,10*ROW('Hygiene Data'!G108))),'Data Summary'!DZ114="Yes"),OFFSET('Hygiene Data'!$G$9,0,10*ROW('Hygiene Data'!G108)),NA())</f>
        <v>#N/A</v>
      </c>
      <c r="BL114" s="502" t="e">
        <f ca="1">+IF(AND(ISNUMBER(OFFSET('Hygiene Data'!$H$5,0,10*ROW('Hygiene Data'!H108))),'Data Summary'!EA114="Yes"),OFFSET('Hygiene Data'!$H$5,0,10*ROW('Hygiene Data'!H108)),NA())</f>
        <v>#N/A</v>
      </c>
      <c r="BM114" s="502" t="e">
        <f ca="1">+IF(AND(ISNUMBER(OFFSET('Hygiene Data'!$H$7,0,10*ROW('Hygiene Data'!H108))),'Data Summary'!EB114="Yes"),OFFSET('Hygiene Data'!$H$7,0,10*ROW('Hygiene Data'!H108)),NA())</f>
        <v>#N/A</v>
      </c>
      <c r="BN114" s="502" t="e">
        <f ca="1">+IF(AND(ISNUMBER(OFFSET('Hygiene Data'!$H$9,0,10*ROW('Hygiene Data'!H108))),'Data Summary'!EC114="Yes"),OFFSET('Hygiene Data'!$H$9,0,10*ROW('Hygiene Data'!H108)),NA())</f>
        <v>#N/A</v>
      </c>
      <c r="BO114" s="502" t="e">
        <f ca="1">+IF(AND(ISNUMBER(OFFSET('Hygiene Data'!$I$5,0,10*ROW('Hygiene Data'!I108))),'Data Summary'!ED114="Yes"),OFFSET('Hygiene Data'!$I$5,0,10*ROW('Hygiene Data'!I108)),NA())</f>
        <v>#N/A</v>
      </c>
      <c r="BP114" s="502" t="e">
        <f ca="1">+IF(AND(ISNUMBER(OFFSET('Hygiene Data'!$I$7,0,10*ROW('Hygiene Data'!I108))),'Data Summary'!EE114="Yes"),OFFSET('Hygiene Data'!$I$7,0,10*ROW('Hygiene Data'!I108)),NA())</f>
        <v>#N/A</v>
      </c>
      <c r="BQ114" s="502" t="e">
        <f ca="1">+IF(AND(ISNUMBER(OFFSET('Hygiene Data'!$I$9,0,10*ROW('Hygiene Data'!I108))),'Data Summary'!EF114="Yes"),OFFSET('Hygiene Data'!$I$9,0,10*ROW('Hygiene Data'!I108)),NA())</f>
        <v>#N/A</v>
      </c>
    </row>
    <row r="115" spans="1:69" x14ac:dyDescent="0.25">
      <c r="A115" s="498" t="e">
        <f ca="1">+RIGHT('Data Summary'!A115,LEN('Data Summary'!A115)-9)</f>
        <v>#VALUE!</v>
      </c>
      <c r="B115" s="472" t="str">
        <f ca="1">+IF(ISTEXT('Data Summary'!B115),'Data Summary'!B115,"")</f>
        <v/>
      </c>
      <c r="C115" s="499" t="e">
        <f ca="1">+VALUE('Data Summary'!C115)</f>
        <v>#VALUE!</v>
      </c>
      <c r="D115" s="500" t="e">
        <f ca="1">+IF(AND(ISNUMBER(OFFSET('Water Data'!$D$4,0,10*ROW('Water Data'!D109))),'Data Summary'!BS115="Yes"),100-OFFSET('Water Data'!$D$4,0,10*ROW('Water Data'!D109)),NA())</f>
        <v>#N/A</v>
      </c>
      <c r="E115" s="500" t="e">
        <f ca="1">+IF(AND(ISNUMBER(OFFSET('Water Data'!$D$6,0,10*ROW('Water Data'!D109))),'Data Summary'!BT115="Yes"),OFFSET('Water Data'!$D$6,0,10*ROW('Water Data'!D109)),NA())</f>
        <v>#N/A</v>
      </c>
      <c r="F115" s="500" t="e">
        <f ca="1">+IF(AND(ISNUMBER(OFFSET('Water Data'!$D$9,0,10*ROW('Water Data'!D109))),'Data Summary'!BU115="Yes"),OFFSET('Water Data'!$D$9,0,10*ROW('Water Data'!D109)),NA())</f>
        <v>#N/A</v>
      </c>
      <c r="G115" s="500" t="e">
        <f ca="1">+IF(AND(ISNUMBER(OFFSET('Water Data'!$E$4,0,10*ROW('Water Data'!E109))),'Data Summary'!BV115="Yes"),100-OFFSET('Water Data'!$E$4,0,10*ROW('Water Data'!E109)),NA())</f>
        <v>#N/A</v>
      </c>
      <c r="H115" s="500" t="e">
        <f ca="1">+IF(AND(ISNUMBER(OFFSET('Water Data'!$E$6,0,10*ROW('Water Data'!E109))),'Data Summary'!BW115="Yes"),OFFSET('Water Data'!$E$6,0,10*ROW('Water Data'!E109)),NA())</f>
        <v>#N/A</v>
      </c>
      <c r="I115" s="500" t="e">
        <f ca="1">+IF(AND(ISNUMBER(OFFSET('Water Data'!$E$9,0,10*ROW('Water Data'!E109))),'Data Summary'!BX115="Yes"),OFFSET('Water Data'!$E$9,0,10*ROW('Water Data'!E109)),NA())</f>
        <v>#N/A</v>
      </c>
      <c r="J115" s="500" t="e">
        <f ca="1">+IF(AND(ISNUMBER(OFFSET('Water Data'!$F$4,0,10*ROW('Water Data'!F109))),'Data Summary'!BY115="Yes"),100-OFFSET('Water Data'!$F$4,0,10*ROW('Water Data'!F109)),NA())</f>
        <v>#N/A</v>
      </c>
      <c r="K115" s="500" t="e">
        <f ca="1">+IF(AND(ISNUMBER(OFFSET('Water Data'!$F$6,0,10*ROW('Water Data'!F109))),'Data Summary'!BZ115="Yes"),OFFSET('Water Data'!$F$6,0,10*ROW('Water Data'!F109)),NA())</f>
        <v>#N/A</v>
      </c>
      <c r="L115" s="500" t="e">
        <f ca="1">+IF(AND(ISNUMBER(OFFSET('Water Data'!$F$9,0,10*ROW('Water Data'!F109))),'Data Summary'!CA115="Yes"),OFFSET('Water Data'!$F$9,0,10*ROW('Water Data'!F109)),NA())</f>
        <v>#N/A</v>
      </c>
      <c r="M115" s="500" t="e">
        <f ca="1">+IF(AND(ISNUMBER(OFFSET('Water Data'!$G$4,0,10*ROW('Water Data'!G109))),'Data Summary'!CB115="Yes"),100-OFFSET('Water Data'!$G$4,0,10*ROW('Water Data'!G109)),NA())</f>
        <v>#N/A</v>
      </c>
      <c r="N115" s="500" t="e">
        <f ca="1">+IF(AND(ISNUMBER(OFFSET('Water Data'!$G$6,0,10*ROW('Water Data'!G109))),'Data Summary'!CC115="Yes"),OFFSET('Water Data'!$G$6,0,10*ROW('Water Data'!G109)),NA())</f>
        <v>#N/A</v>
      </c>
      <c r="O115" s="500" t="e">
        <f ca="1">+IF(AND(ISNUMBER(OFFSET('Water Data'!$G$9,0,10*ROW('Water Data'!G109))),'Data Summary'!CD115="Yes"),OFFSET('Water Data'!$G$9,0,10*ROW('Water Data'!G109)),NA())</f>
        <v>#N/A</v>
      </c>
      <c r="P115" s="500" t="e">
        <f ca="1">+IF(AND(ISNUMBER(OFFSET('Water Data'!$H$4,0,10*ROW('Water Data'!H109))),'Data Summary'!CE115="Yes"),100-OFFSET('Water Data'!$H$4,0,10*ROW('Water Data'!H109)),NA())</f>
        <v>#N/A</v>
      </c>
      <c r="Q115" s="500" t="e">
        <f ca="1">+IF(AND(ISNUMBER(OFFSET('Water Data'!$H$6,0,10*ROW('Water Data'!H109))),'Data Summary'!CF115="Yes"),OFFSET('Water Data'!$H$6,0,10*ROW('Water Data'!H109)),NA())</f>
        <v>#N/A</v>
      </c>
      <c r="R115" s="500" t="e">
        <f ca="1">+IF(AND(ISNUMBER(OFFSET('Water Data'!$H$9,0,10*ROW('Water Data'!H109))),'Data Summary'!CG115="Yes"),OFFSET('Water Data'!$H$9,0,10*ROW('Water Data'!H109)),NA())</f>
        <v>#N/A</v>
      </c>
      <c r="S115" s="500" t="e">
        <f ca="1">+IF(AND(ISNUMBER(OFFSET('Water Data'!$I$4,0,10*ROW('Water Data'!I109))),'Data Summary'!CH115="Yes"),100-OFFSET('Water Data'!$I$4,0,10*ROW('Water Data'!I109)),NA())</f>
        <v>#N/A</v>
      </c>
      <c r="T115" s="500" t="e">
        <f ca="1">+IF(AND(ISNUMBER(OFFSET('Water Data'!$I$6,0,10*ROW('Water Data'!I109))),'Data Summary'!CI115="Yes"),OFFSET('Water Data'!$I$6,0,10*ROW('Water Data'!I109)),NA())</f>
        <v>#N/A</v>
      </c>
      <c r="U115" s="500" t="e">
        <f ca="1">+IF(AND(ISNUMBER(OFFSET('Water Data'!$I$9,0,10*ROW('Water Data'!I109))),'Data Summary'!CJ115="Yes"),OFFSET('Water Data'!$I$9,0,10*ROW('Water Data'!I109)),NA())</f>
        <v>#N/A</v>
      </c>
      <c r="V115" s="501" t="e">
        <f ca="1">+IF(AND(ISNUMBER(OFFSET('Sanitation Data'!$D$4,0,10*ROW('Sanitation Data'!D109))),'Data Summary'!CK115="Yes"),100-OFFSET('Sanitation Data'!$D$4,0,10*ROW('Sanitation Data'!D109)),NA())</f>
        <v>#N/A</v>
      </c>
      <c r="W115" s="501" t="e">
        <f ca="1">+IF(AND(ISNUMBER(OFFSET('Sanitation Data'!$D$6,0,10*ROW('Sanitation Data'!D109))),'Data Summary'!CL115="Yes"),OFFSET('Sanitation Data'!$D$6,0,10*ROW('Sanitation Data'!D109)),NA())</f>
        <v>#N/A</v>
      </c>
      <c r="X115" s="501" t="e">
        <f ca="1">+IF(AND(ISNUMBER(OFFSET('Sanitation Data'!$D$10,0,10*ROW('Sanitation Data'!D109))),'Data Summary'!CM115="Yes"),OFFSET('Sanitation Data'!$D$10,0,10*ROW('Sanitation Data'!D109)),NA())</f>
        <v>#N/A</v>
      </c>
      <c r="Y115" s="501" t="e">
        <f ca="1">+IF(AND(ISNUMBER(OFFSET('Sanitation Data'!$D$11,0,10*ROW('Sanitation Data'!D109))),'Data Summary'!CN115="Yes"),OFFSET('Sanitation Data'!$D$11,0,10*ROW('Sanitation Data'!D109)),NA())</f>
        <v>#N/A</v>
      </c>
      <c r="Z115" s="501" t="e">
        <f ca="1">+IF(AND(ISNUMBER(OFFSET('Sanitation Data'!$D$12,0,10*ROW('Sanitation Data'!D109))),'Data Summary'!CO115="Yes"),OFFSET('Sanitation Data'!$D$12,0,10*ROW('Sanitation Data'!D109)),NA())</f>
        <v>#N/A</v>
      </c>
      <c r="AA115" s="501" t="e">
        <f ca="1">+IF(AND(ISNUMBER(OFFSET('Sanitation Data'!$E$4,0,10*ROW('Sanitation Data'!E109))),'Data Summary'!CP115="Yes"),100-OFFSET('Sanitation Data'!$E$4,0,10*ROW('Sanitation Data'!E109)),NA())</f>
        <v>#N/A</v>
      </c>
      <c r="AB115" s="501" t="e">
        <f ca="1">+IF(AND(ISNUMBER(OFFSET('Sanitation Data'!$E$6,0,10*ROW('Sanitation Data'!E109))),'Data Summary'!CQ115="Yes"),OFFSET('Sanitation Data'!$E$6,0,10*ROW('Sanitation Data'!E109)),NA())</f>
        <v>#N/A</v>
      </c>
      <c r="AC115" s="501" t="e">
        <f ca="1">+IF(AND(ISNUMBER(OFFSET('Sanitation Data'!$E$10,0,10*ROW('Sanitation Data'!E109))),'Data Summary'!CR115="Yes"),OFFSET('Sanitation Data'!$E$10,0,10*ROW('Sanitation Data'!E109)),NA())</f>
        <v>#N/A</v>
      </c>
      <c r="AD115" s="501" t="e">
        <f ca="1">+IF(AND(ISNUMBER(OFFSET('Sanitation Data'!$E$11,0,10*ROW('Sanitation Data'!E109))),'Data Summary'!CS115="Yes"),OFFSET('Sanitation Data'!$E$11,0,10*ROW('Sanitation Data'!E109)),NA())</f>
        <v>#N/A</v>
      </c>
      <c r="AE115" s="501" t="e">
        <f ca="1">+IF(AND(ISNUMBER(OFFSET('Sanitation Data'!$E$12,0,10*ROW('Sanitation Data'!E109))),'Data Summary'!CT115="Yes"),OFFSET('Sanitation Data'!$E$12,0,10*ROW('Sanitation Data'!E109)),NA())</f>
        <v>#N/A</v>
      </c>
      <c r="AF115" s="501" t="e">
        <f ca="1">+IF(AND(ISNUMBER(OFFSET('Sanitation Data'!$F$4,0,10*ROW('Sanitation Data'!F109))),'Data Summary'!CU115="Yes"),100-OFFSET('Sanitation Data'!$F$4,0,10*ROW('Sanitation Data'!F109)),NA())</f>
        <v>#N/A</v>
      </c>
      <c r="AG115" s="501" t="e">
        <f ca="1">+IF(AND(ISNUMBER(OFFSET('Sanitation Data'!$F$6,0,10*ROW('Sanitation Data'!F109))),'Data Summary'!CV115="Yes"),OFFSET('Sanitation Data'!$F$6,0,10*ROW('Sanitation Data'!F109)),NA())</f>
        <v>#N/A</v>
      </c>
      <c r="AH115" s="501" t="e">
        <f ca="1">+IF(AND(ISNUMBER(OFFSET('Sanitation Data'!$F$10,0,10*ROW('Sanitation Data'!F109))),'Data Summary'!CW115="Yes"),OFFSET('Sanitation Data'!$F$10,0,10*ROW('Sanitation Data'!F109)),NA())</f>
        <v>#N/A</v>
      </c>
      <c r="AI115" s="501" t="e">
        <f ca="1">+IF(AND(ISNUMBER(OFFSET('Sanitation Data'!$F$11,0,10*ROW('Sanitation Data'!F109))),'Data Summary'!CX115="Yes"),OFFSET('Sanitation Data'!$F$11,0,10*ROW('Sanitation Data'!F109)),NA())</f>
        <v>#N/A</v>
      </c>
      <c r="AJ115" s="501" t="e">
        <f ca="1">+IF(AND(ISNUMBER(OFFSET('Sanitation Data'!$F$12,0,10*ROW('Sanitation Data'!F109))),'Data Summary'!CY115="Yes"),OFFSET('Sanitation Data'!$F$12,0,10*ROW('Sanitation Data'!F109)),NA())</f>
        <v>#N/A</v>
      </c>
      <c r="AK115" s="501" t="e">
        <f ca="1">+IF(AND(ISNUMBER(OFFSET('Sanitation Data'!$G$4,0,10*ROW('Sanitation Data'!G109))),'Data Summary'!CZ115="Yes"),100-OFFSET('Sanitation Data'!$G$4,0,10*ROW('Sanitation Data'!G109)),NA())</f>
        <v>#N/A</v>
      </c>
      <c r="AL115" s="501" t="e">
        <f ca="1">+IF(AND(ISNUMBER(OFFSET('Sanitation Data'!$G$6,0,10*ROW('Sanitation Data'!G109))),'Data Summary'!DA115="Yes"),OFFSET('Sanitation Data'!$G$6,0,10*ROW('Sanitation Data'!G109)),NA())</f>
        <v>#N/A</v>
      </c>
      <c r="AM115" s="501" t="e">
        <f ca="1">+IF(AND(ISNUMBER(OFFSET('Sanitation Data'!$G$10,0,10*ROW('Sanitation Data'!G109))),'Data Summary'!DB115="Yes"),OFFSET('Sanitation Data'!$G$10,0,10*ROW('Sanitation Data'!G109)),NA())</f>
        <v>#N/A</v>
      </c>
      <c r="AN115" s="501" t="e">
        <f ca="1">+IF(AND(ISNUMBER(OFFSET('Sanitation Data'!$G$11,0,10*ROW('Sanitation Data'!G109))),'Data Summary'!DC115="Yes"),OFFSET('Sanitation Data'!$G$11,0,10*ROW('Sanitation Data'!G109)),NA())</f>
        <v>#N/A</v>
      </c>
      <c r="AO115" s="501" t="e">
        <f ca="1">+IF(AND(ISNUMBER(OFFSET('Sanitation Data'!$G$12,0,10*ROW('Sanitation Data'!G109))),'Data Summary'!DD115="Yes"),OFFSET('Sanitation Data'!$G$12,0,10*ROW('Sanitation Data'!G109)),NA())</f>
        <v>#N/A</v>
      </c>
      <c r="AP115" s="501" t="e">
        <f ca="1">+IF(AND(ISNUMBER(OFFSET('Sanitation Data'!$H$4,0,10*ROW('Sanitation Data'!H109))),'Data Summary'!DE115="Yes"),100-OFFSET('Sanitation Data'!$H$4,0,10*ROW('Sanitation Data'!H109)),NA())</f>
        <v>#N/A</v>
      </c>
      <c r="AQ115" s="501" t="e">
        <f ca="1">+IF(AND(ISNUMBER(OFFSET('Sanitation Data'!$H$6,0,10*ROW('Sanitation Data'!H109))),'Data Summary'!DF115="Yes"),OFFSET('Sanitation Data'!$H$6,0,10*ROW('Sanitation Data'!H109)),NA())</f>
        <v>#N/A</v>
      </c>
      <c r="AR115" s="501" t="e">
        <f ca="1">+IF(AND(ISNUMBER(OFFSET('Sanitation Data'!$H$10,0,10*ROW('Sanitation Data'!H109))),'Data Summary'!DG115="Yes"),OFFSET('Sanitation Data'!$H$10,0,10*ROW('Sanitation Data'!H109)),NA())</f>
        <v>#N/A</v>
      </c>
      <c r="AS115" s="501" t="e">
        <f ca="1">+IF(AND(ISNUMBER(OFFSET('Sanitation Data'!$H$11,0,10*ROW('Sanitation Data'!H109))),'Data Summary'!DH115="Yes"),OFFSET('Sanitation Data'!$H$11,0,10*ROW('Sanitation Data'!H109)),NA())</f>
        <v>#N/A</v>
      </c>
      <c r="AT115" s="501" t="e">
        <f ca="1">+IF(AND(ISNUMBER(OFFSET('Sanitation Data'!$H$12,0,10*ROW('Sanitation Data'!H109))),'Data Summary'!DI115="Yes"),OFFSET('Sanitation Data'!$H$12,0,10*ROW('Sanitation Data'!H109)),NA())</f>
        <v>#N/A</v>
      </c>
      <c r="AU115" s="501" t="e">
        <f ca="1">+IF(AND(ISNUMBER(OFFSET('Sanitation Data'!$I$4,0,10*ROW('Sanitation Data'!I109))),'Data Summary'!DJ115="Yes"),100-OFFSET('Sanitation Data'!$I$4,0,10*ROW('Sanitation Data'!I109)),NA())</f>
        <v>#N/A</v>
      </c>
      <c r="AV115" s="501" t="e">
        <f ca="1">+IF(AND(ISNUMBER(OFFSET('Sanitation Data'!$I$6,0,10*ROW('Sanitation Data'!I109))),'Data Summary'!DK115="Yes"),OFFSET('Sanitation Data'!$I$6,0,10*ROW('Sanitation Data'!I109)),NA())</f>
        <v>#N/A</v>
      </c>
      <c r="AW115" s="501" t="e">
        <f ca="1">+IF(AND(ISNUMBER(OFFSET('Sanitation Data'!$I$10,0,10*ROW('Sanitation Data'!I109))),'Data Summary'!DL115="Yes"),OFFSET('Sanitation Data'!$I$10,0,10*ROW('Sanitation Data'!I109)),NA())</f>
        <v>#N/A</v>
      </c>
      <c r="AX115" s="501" t="e">
        <f ca="1">+IF(AND(ISNUMBER(OFFSET('Sanitation Data'!$I$11,0,10*ROW('Sanitation Data'!I109))),'Data Summary'!DM115="Yes"),OFFSET('Sanitation Data'!$I$11,0,10*ROW('Sanitation Data'!I109)),NA())</f>
        <v>#N/A</v>
      </c>
      <c r="AY115" s="501" t="e">
        <f ca="1">+IF(AND(ISNUMBER(OFFSET('Sanitation Data'!$I$12,0,10*ROW('Sanitation Data'!I109))),'Data Summary'!DN115="Yes"),OFFSET('Sanitation Data'!$I$12,0,10*ROW('Sanitation Data'!I109)),NA())</f>
        <v>#N/A</v>
      </c>
      <c r="AZ115" s="502" t="e">
        <f ca="1">+IF(AND(ISNUMBER(OFFSET('Hygiene Data'!$D$5,0,10*ROW('Hygiene Data'!D109))),'Data Summary'!DO115="Yes"),OFFSET('Hygiene Data'!$D$5,0,10*ROW('Hygiene Data'!D109)),NA())</f>
        <v>#N/A</v>
      </c>
      <c r="BA115" s="502" t="e">
        <f ca="1">+IF(AND(ISNUMBER(OFFSET('Hygiene Data'!$D$7,0,10*ROW('Hygiene Data'!D109))),'Data Summary'!DP115="Yes"),OFFSET('Hygiene Data'!$D$7,0,10*ROW('Hygiene Data'!D109)),NA())</f>
        <v>#N/A</v>
      </c>
      <c r="BB115" s="502" t="e">
        <f ca="1">+IF(AND(ISNUMBER(OFFSET('Hygiene Data'!$D$9,0,10*ROW('Hygiene Data'!D109))),'Data Summary'!DQ115="Yes"),OFFSET('Hygiene Data'!$D$9,0,10*ROW('Hygiene Data'!D109)),NA())</f>
        <v>#N/A</v>
      </c>
      <c r="BC115" s="502" t="e">
        <f ca="1">+IF(AND(ISNUMBER(OFFSET('Hygiene Data'!$E$5,0,10*ROW('Hygiene Data'!E109))),'Data Summary'!DR115="Yes"),OFFSET('Hygiene Data'!$E$5,0,10*ROW('Hygiene Data'!E109)),NA())</f>
        <v>#N/A</v>
      </c>
      <c r="BD115" s="502" t="e">
        <f ca="1">+IF(AND(ISNUMBER(OFFSET('Hygiene Data'!$E$7,0,10*ROW('Hygiene Data'!E109))),'Data Summary'!DS115="Yes"),OFFSET('Hygiene Data'!$E$7,0,10*ROW('Hygiene Data'!E109)),NA())</f>
        <v>#N/A</v>
      </c>
      <c r="BE115" s="502" t="e">
        <f ca="1">+IF(AND(ISNUMBER(OFFSET('Hygiene Data'!$E$9,0,10*ROW('Hygiene Data'!E109))),'Data Summary'!DT115="Yes"),OFFSET('Hygiene Data'!$E$9,0,10*ROW('Hygiene Data'!E109)),NA())</f>
        <v>#N/A</v>
      </c>
      <c r="BF115" s="502" t="e">
        <f ca="1">+IF(AND(ISNUMBER(OFFSET('Hygiene Data'!$F$5,0,10*ROW('Hygiene Data'!F109))),'Data Summary'!DU115="Yes"),OFFSET('Hygiene Data'!$F$5,0,10*ROW('Hygiene Data'!F109)),NA())</f>
        <v>#N/A</v>
      </c>
      <c r="BG115" s="502" t="e">
        <f ca="1">+IF(AND(ISNUMBER(OFFSET('Hygiene Data'!$F$7,0,10*ROW('Hygiene Data'!F109))),'Data Summary'!DV115="Yes"),OFFSET('Hygiene Data'!$F$7,0,10*ROW('Hygiene Data'!F109)),NA())</f>
        <v>#N/A</v>
      </c>
      <c r="BH115" s="502" t="e">
        <f ca="1">+IF(AND(ISNUMBER(OFFSET('Hygiene Data'!$F$9,0,10*ROW('Hygiene Data'!F109))),'Data Summary'!DW115="Yes"),OFFSET('Hygiene Data'!$F$9,0,10*ROW('Hygiene Data'!F109)),NA())</f>
        <v>#N/A</v>
      </c>
      <c r="BI115" s="502" t="e">
        <f ca="1">+IF(AND(ISNUMBER(OFFSET('Hygiene Data'!$G$5,0,10*ROW('Hygiene Data'!G109))),'Data Summary'!DX115="Yes"),OFFSET('Hygiene Data'!$G$5,0,10*ROW('Hygiene Data'!G109)),NA())</f>
        <v>#N/A</v>
      </c>
      <c r="BJ115" s="502" t="e">
        <f ca="1">+IF(AND(ISNUMBER(OFFSET('Hygiene Data'!$G$7,0,10*ROW('Hygiene Data'!G109))),'Data Summary'!DY115="Yes"),OFFSET('Hygiene Data'!$G$7,0,10*ROW('Hygiene Data'!G109)),NA())</f>
        <v>#N/A</v>
      </c>
      <c r="BK115" s="502" t="e">
        <f ca="1">+IF(AND(ISNUMBER(OFFSET('Hygiene Data'!$G$9,0,10*ROW('Hygiene Data'!G109))),'Data Summary'!DZ115="Yes"),OFFSET('Hygiene Data'!$G$9,0,10*ROW('Hygiene Data'!G109)),NA())</f>
        <v>#N/A</v>
      </c>
      <c r="BL115" s="502" t="e">
        <f ca="1">+IF(AND(ISNUMBER(OFFSET('Hygiene Data'!$H$5,0,10*ROW('Hygiene Data'!H109))),'Data Summary'!EA115="Yes"),OFFSET('Hygiene Data'!$H$5,0,10*ROW('Hygiene Data'!H109)),NA())</f>
        <v>#N/A</v>
      </c>
      <c r="BM115" s="502" t="e">
        <f ca="1">+IF(AND(ISNUMBER(OFFSET('Hygiene Data'!$H$7,0,10*ROW('Hygiene Data'!H109))),'Data Summary'!EB115="Yes"),OFFSET('Hygiene Data'!$H$7,0,10*ROW('Hygiene Data'!H109)),NA())</f>
        <v>#N/A</v>
      </c>
      <c r="BN115" s="502" t="e">
        <f ca="1">+IF(AND(ISNUMBER(OFFSET('Hygiene Data'!$H$9,0,10*ROW('Hygiene Data'!H109))),'Data Summary'!EC115="Yes"),OFFSET('Hygiene Data'!$H$9,0,10*ROW('Hygiene Data'!H109)),NA())</f>
        <v>#N/A</v>
      </c>
      <c r="BO115" s="502" t="e">
        <f ca="1">+IF(AND(ISNUMBER(OFFSET('Hygiene Data'!$I$5,0,10*ROW('Hygiene Data'!I109))),'Data Summary'!ED115="Yes"),OFFSET('Hygiene Data'!$I$5,0,10*ROW('Hygiene Data'!I109)),NA())</f>
        <v>#N/A</v>
      </c>
      <c r="BP115" s="502" t="e">
        <f ca="1">+IF(AND(ISNUMBER(OFFSET('Hygiene Data'!$I$7,0,10*ROW('Hygiene Data'!I109))),'Data Summary'!EE115="Yes"),OFFSET('Hygiene Data'!$I$7,0,10*ROW('Hygiene Data'!I109)),NA())</f>
        <v>#N/A</v>
      </c>
      <c r="BQ115" s="502" t="e">
        <f ca="1">+IF(AND(ISNUMBER(OFFSET('Hygiene Data'!$I$9,0,10*ROW('Hygiene Data'!I109))),'Data Summary'!EF115="Yes"),OFFSET('Hygiene Data'!$I$9,0,10*ROW('Hygiene Data'!I109)),NA())</f>
        <v>#N/A</v>
      </c>
    </row>
    <row r="116" spans="1:69" x14ac:dyDescent="0.25">
      <c r="A116" s="498" t="e">
        <f ca="1">+RIGHT('Data Summary'!A116,LEN('Data Summary'!A116)-9)</f>
        <v>#VALUE!</v>
      </c>
      <c r="B116" s="472" t="str">
        <f ca="1">+IF(ISTEXT('Data Summary'!B116),'Data Summary'!B116,"")</f>
        <v/>
      </c>
      <c r="C116" s="499" t="e">
        <f ca="1">+VALUE('Data Summary'!C116)</f>
        <v>#VALUE!</v>
      </c>
      <c r="D116" s="500" t="e">
        <f ca="1">+IF(AND(ISNUMBER(OFFSET('Water Data'!$D$4,0,10*ROW('Water Data'!D110))),'Data Summary'!BS116="Yes"),100-OFFSET('Water Data'!$D$4,0,10*ROW('Water Data'!D110)),NA())</f>
        <v>#N/A</v>
      </c>
      <c r="E116" s="500" t="e">
        <f ca="1">+IF(AND(ISNUMBER(OFFSET('Water Data'!$D$6,0,10*ROW('Water Data'!D110))),'Data Summary'!BT116="Yes"),OFFSET('Water Data'!$D$6,0,10*ROW('Water Data'!D110)),NA())</f>
        <v>#N/A</v>
      </c>
      <c r="F116" s="500" t="e">
        <f ca="1">+IF(AND(ISNUMBER(OFFSET('Water Data'!$D$9,0,10*ROW('Water Data'!D110))),'Data Summary'!BU116="Yes"),OFFSET('Water Data'!$D$9,0,10*ROW('Water Data'!D110)),NA())</f>
        <v>#N/A</v>
      </c>
      <c r="G116" s="500" t="e">
        <f ca="1">+IF(AND(ISNUMBER(OFFSET('Water Data'!$E$4,0,10*ROW('Water Data'!E110))),'Data Summary'!BV116="Yes"),100-OFFSET('Water Data'!$E$4,0,10*ROW('Water Data'!E110)),NA())</f>
        <v>#N/A</v>
      </c>
      <c r="H116" s="500" t="e">
        <f ca="1">+IF(AND(ISNUMBER(OFFSET('Water Data'!$E$6,0,10*ROW('Water Data'!E110))),'Data Summary'!BW116="Yes"),OFFSET('Water Data'!$E$6,0,10*ROW('Water Data'!E110)),NA())</f>
        <v>#N/A</v>
      </c>
      <c r="I116" s="500" t="e">
        <f ca="1">+IF(AND(ISNUMBER(OFFSET('Water Data'!$E$9,0,10*ROW('Water Data'!E110))),'Data Summary'!BX116="Yes"),OFFSET('Water Data'!$E$9,0,10*ROW('Water Data'!E110)),NA())</f>
        <v>#N/A</v>
      </c>
      <c r="J116" s="500" t="e">
        <f ca="1">+IF(AND(ISNUMBER(OFFSET('Water Data'!$F$4,0,10*ROW('Water Data'!F110))),'Data Summary'!BY116="Yes"),100-OFFSET('Water Data'!$F$4,0,10*ROW('Water Data'!F110)),NA())</f>
        <v>#N/A</v>
      </c>
      <c r="K116" s="500" t="e">
        <f ca="1">+IF(AND(ISNUMBER(OFFSET('Water Data'!$F$6,0,10*ROW('Water Data'!F110))),'Data Summary'!BZ116="Yes"),OFFSET('Water Data'!$F$6,0,10*ROW('Water Data'!F110)),NA())</f>
        <v>#N/A</v>
      </c>
      <c r="L116" s="500" t="e">
        <f ca="1">+IF(AND(ISNUMBER(OFFSET('Water Data'!$F$9,0,10*ROW('Water Data'!F110))),'Data Summary'!CA116="Yes"),OFFSET('Water Data'!$F$9,0,10*ROW('Water Data'!F110)),NA())</f>
        <v>#N/A</v>
      </c>
      <c r="M116" s="500" t="e">
        <f ca="1">+IF(AND(ISNUMBER(OFFSET('Water Data'!$G$4,0,10*ROW('Water Data'!G110))),'Data Summary'!CB116="Yes"),100-OFFSET('Water Data'!$G$4,0,10*ROW('Water Data'!G110)),NA())</f>
        <v>#N/A</v>
      </c>
      <c r="N116" s="500" t="e">
        <f ca="1">+IF(AND(ISNUMBER(OFFSET('Water Data'!$G$6,0,10*ROW('Water Data'!G110))),'Data Summary'!CC116="Yes"),OFFSET('Water Data'!$G$6,0,10*ROW('Water Data'!G110)),NA())</f>
        <v>#N/A</v>
      </c>
      <c r="O116" s="500" t="e">
        <f ca="1">+IF(AND(ISNUMBER(OFFSET('Water Data'!$G$9,0,10*ROW('Water Data'!G110))),'Data Summary'!CD116="Yes"),OFFSET('Water Data'!$G$9,0,10*ROW('Water Data'!G110)),NA())</f>
        <v>#N/A</v>
      </c>
      <c r="P116" s="500" t="e">
        <f ca="1">+IF(AND(ISNUMBER(OFFSET('Water Data'!$H$4,0,10*ROW('Water Data'!H110))),'Data Summary'!CE116="Yes"),100-OFFSET('Water Data'!$H$4,0,10*ROW('Water Data'!H110)),NA())</f>
        <v>#N/A</v>
      </c>
      <c r="Q116" s="500" t="e">
        <f ca="1">+IF(AND(ISNUMBER(OFFSET('Water Data'!$H$6,0,10*ROW('Water Data'!H110))),'Data Summary'!CF116="Yes"),OFFSET('Water Data'!$H$6,0,10*ROW('Water Data'!H110)),NA())</f>
        <v>#N/A</v>
      </c>
      <c r="R116" s="500" t="e">
        <f ca="1">+IF(AND(ISNUMBER(OFFSET('Water Data'!$H$9,0,10*ROW('Water Data'!H110))),'Data Summary'!CG116="Yes"),OFFSET('Water Data'!$H$9,0,10*ROW('Water Data'!H110)),NA())</f>
        <v>#N/A</v>
      </c>
      <c r="S116" s="500" t="e">
        <f ca="1">+IF(AND(ISNUMBER(OFFSET('Water Data'!$I$4,0,10*ROW('Water Data'!I110))),'Data Summary'!CH116="Yes"),100-OFFSET('Water Data'!$I$4,0,10*ROW('Water Data'!I110)),NA())</f>
        <v>#N/A</v>
      </c>
      <c r="T116" s="500" t="e">
        <f ca="1">+IF(AND(ISNUMBER(OFFSET('Water Data'!$I$6,0,10*ROW('Water Data'!I110))),'Data Summary'!CI116="Yes"),OFFSET('Water Data'!$I$6,0,10*ROW('Water Data'!I110)),NA())</f>
        <v>#N/A</v>
      </c>
      <c r="U116" s="500" t="e">
        <f ca="1">+IF(AND(ISNUMBER(OFFSET('Water Data'!$I$9,0,10*ROW('Water Data'!I110))),'Data Summary'!CJ116="Yes"),OFFSET('Water Data'!$I$9,0,10*ROW('Water Data'!I110)),NA())</f>
        <v>#N/A</v>
      </c>
      <c r="V116" s="501" t="e">
        <f ca="1">+IF(AND(ISNUMBER(OFFSET('Sanitation Data'!$D$4,0,10*ROW('Sanitation Data'!D110))),'Data Summary'!CK116="Yes"),100-OFFSET('Sanitation Data'!$D$4,0,10*ROW('Sanitation Data'!D110)),NA())</f>
        <v>#N/A</v>
      </c>
      <c r="W116" s="501" t="e">
        <f ca="1">+IF(AND(ISNUMBER(OFFSET('Sanitation Data'!$D$6,0,10*ROW('Sanitation Data'!D110))),'Data Summary'!CL116="Yes"),OFFSET('Sanitation Data'!$D$6,0,10*ROW('Sanitation Data'!D110)),NA())</f>
        <v>#N/A</v>
      </c>
      <c r="X116" s="501" t="e">
        <f ca="1">+IF(AND(ISNUMBER(OFFSET('Sanitation Data'!$D$10,0,10*ROW('Sanitation Data'!D110))),'Data Summary'!CM116="Yes"),OFFSET('Sanitation Data'!$D$10,0,10*ROW('Sanitation Data'!D110)),NA())</f>
        <v>#N/A</v>
      </c>
      <c r="Y116" s="501" t="e">
        <f ca="1">+IF(AND(ISNUMBER(OFFSET('Sanitation Data'!$D$11,0,10*ROW('Sanitation Data'!D110))),'Data Summary'!CN116="Yes"),OFFSET('Sanitation Data'!$D$11,0,10*ROW('Sanitation Data'!D110)),NA())</f>
        <v>#N/A</v>
      </c>
      <c r="Z116" s="501" t="e">
        <f ca="1">+IF(AND(ISNUMBER(OFFSET('Sanitation Data'!$D$12,0,10*ROW('Sanitation Data'!D110))),'Data Summary'!CO116="Yes"),OFFSET('Sanitation Data'!$D$12,0,10*ROW('Sanitation Data'!D110)),NA())</f>
        <v>#N/A</v>
      </c>
      <c r="AA116" s="501" t="e">
        <f ca="1">+IF(AND(ISNUMBER(OFFSET('Sanitation Data'!$E$4,0,10*ROW('Sanitation Data'!E110))),'Data Summary'!CP116="Yes"),100-OFFSET('Sanitation Data'!$E$4,0,10*ROW('Sanitation Data'!E110)),NA())</f>
        <v>#N/A</v>
      </c>
      <c r="AB116" s="501" t="e">
        <f ca="1">+IF(AND(ISNUMBER(OFFSET('Sanitation Data'!$E$6,0,10*ROW('Sanitation Data'!E110))),'Data Summary'!CQ116="Yes"),OFFSET('Sanitation Data'!$E$6,0,10*ROW('Sanitation Data'!E110)),NA())</f>
        <v>#N/A</v>
      </c>
      <c r="AC116" s="501" t="e">
        <f ca="1">+IF(AND(ISNUMBER(OFFSET('Sanitation Data'!$E$10,0,10*ROW('Sanitation Data'!E110))),'Data Summary'!CR116="Yes"),OFFSET('Sanitation Data'!$E$10,0,10*ROW('Sanitation Data'!E110)),NA())</f>
        <v>#N/A</v>
      </c>
      <c r="AD116" s="501" t="e">
        <f ca="1">+IF(AND(ISNUMBER(OFFSET('Sanitation Data'!$E$11,0,10*ROW('Sanitation Data'!E110))),'Data Summary'!CS116="Yes"),OFFSET('Sanitation Data'!$E$11,0,10*ROW('Sanitation Data'!E110)),NA())</f>
        <v>#N/A</v>
      </c>
      <c r="AE116" s="501" t="e">
        <f ca="1">+IF(AND(ISNUMBER(OFFSET('Sanitation Data'!$E$12,0,10*ROW('Sanitation Data'!E110))),'Data Summary'!CT116="Yes"),OFFSET('Sanitation Data'!$E$12,0,10*ROW('Sanitation Data'!E110)),NA())</f>
        <v>#N/A</v>
      </c>
      <c r="AF116" s="501" t="e">
        <f ca="1">+IF(AND(ISNUMBER(OFFSET('Sanitation Data'!$F$4,0,10*ROW('Sanitation Data'!F110))),'Data Summary'!CU116="Yes"),100-OFFSET('Sanitation Data'!$F$4,0,10*ROW('Sanitation Data'!F110)),NA())</f>
        <v>#N/A</v>
      </c>
      <c r="AG116" s="501" t="e">
        <f ca="1">+IF(AND(ISNUMBER(OFFSET('Sanitation Data'!$F$6,0,10*ROW('Sanitation Data'!F110))),'Data Summary'!CV116="Yes"),OFFSET('Sanitation Data'!$F$6,0,10*ROW('Sanitation Data'!F110)),NA())</f>
        <v>#N/A</v>
      </c>
      <c r="AH116" s="501" t="e">
        <f ca="1">+IF(AND(ISNUMBER(OFFSET('Sanitation Data'!$F$10,0,10*ROW('Sanitation Data'!F110))),'Data Summary'!CW116="Yes"),OFFSET('Sanitation Data'!$F$10,0,10*ROW('Sanitation Data'!F110)),NA())</f>
        <v>#N/A</v>
      </c>
      <c r="AI116" s="501" t="e">
        <f ca="1">+IF(AND(ISNUMBER(OFFSET('Sanitation Data'!$F$11,0,10*ROW('Sanitation Data'!F110))),'Data Summary'!CX116="Yes"),OFFSET('Sanitation Data'!$F$11,0,10*ROW('Sanitation Data'!F110)),NA())</f>
        <v>#N/A</v>
      </c>
      <c r="AJ116" s="501" t="e">
        <f ca="1">+IF(AND(ISNUMBER(OFFSET('Sanitation Data'!$F$12,0,10*ROW('Sanitation Data'!F110))),'Data Summary'!CY116="Yes"),OFFSET('Sanitation Data'!$F$12,0,10*ROW('Sanitation Data'!F110)),NA())</f>
        <v>#N/A</v>
      </c>
      <c r="AK116" s="501" t="e">
        <f ca="1">+IF(AND(ISNUMBER(OFFSET('Sanitation Data'!$G$4,0,10*ROW('Sanitation Data'!G110))),'Data Summary'!CZ116="Yes"),100-OFFSET('Sanitation Data'!$G$4,0,10*ROW('Sanitation Data'!G110)),NA())</f>
        <v>#N/A</v>
      </c>
      <c r="AL116" s="501" t="e">
        <f ca="1">+IF(AND(ISNUMBER(OFFSET('Sanitation Data'!$G$6,0,10*ROW('Sanitation Data'!G110))),'Data Summary'!DA116="Yes"),OFFSET('Sanitation Data'!$G$6,0,10*ROW('Sanitation Data'!G110)),NA())</f>
        <v>#N/A</v>
      </c>
      <c r="AM116" s="501" t="e">
        <f ca="1">+IF(AND(ISNUMBER(OFFSET('Sanitation Data'!$G$10,0,10*ROW('Sanitation Data'!G110))),'Data Summary'!DB116="Yes"),OFFSET('Sanitation Data'!$G$10,0,10*ROW('Sanitation Data'!G110)),NA())</f>
        <v>#N/A</v>
      </c>
      <c r="AN116" s="501" t="e">
        <f ca="1">+IF(AND(ISNUMBER(OFFSET('Sanitation Data'!$G$11,0,10*ROW('Sanitation Data'!G110))),'Data Summary'!DC116="Yes"),OFFSET('Sanitation Data'!$G$11,0,10*ROW('Sanitation Data'!G110)),NA())</f>
        <v>#N/A</v>
      </c>
      <c r="AO116" s="501" t="e">
        <f ca="1">+IF(AND(ISNUMBER(OFFSET('Sanitation Data'!$G$12,0,10*ROW('Sanitation Data'!G110))),'Data Summary'!DD116="Yes"),OFFSET('Sanitation Data'!$G$12,0,10*ROW('Sanitation Data'!G110)),NA())</f>
        <v>#N/A</v>
      </c>
      <c r="AP116" s="501" t="e">
        <f ca="1">+IF(AND(ISNUMBER(OFFSET('Sanitation Data'!$H$4,0,10*ROW('Sanitation Data'!H110))),'Data Summary'!DE116="Yes"),100-OFFSET('Sanitation Data'!$H$4,0,10*ROW('Sanitation Data'!H110)),NA())</f>
        <v>#N/A</v>
      </c>
      <c r="AQ116" s="501" t="e">
        <f ca="1">+IF(AND(ISNUMBER(OFFSET('Sanitation Data'!$H$6,0,10*ROW('Sanitation Data'!H110))),'Data Summary'!DF116="Yes"),OFFSET('Sanitation Data'!$H$6,0,10*ROW('Sanitation Data'!H110)),NA())</f>
        <v>#N/A</v>
      </c>
      <c r="AR116" s="501" t="e">
        <f ca="1">+IF(AND(ISNUMBER(OFFSET('Sanitation Data'!$H$10,0,10*ROW('Sanitation Data'!H110))),'Data Summary'!DG116="Yes"),OFFSET('Sanitation Data'!$H$10,0,10*ROW('Sanitation Data'!H110)),NA())</f>
        <v>#N/A</v>
      </c>
      <c r="AS116" s="501" t="e">
        <f ca="1">+IF(AND(ISNUMBER(OFFSET('Sanitation Data'!$H$11,0,10*ROW('Sanitation Data'!H110))),'Data Summary'!DH116="Yes"),OFFSET('Sanitation Data'!$H$11,0,10*ROW('Sanitation Data'!H110)),NA())</f>
        <v>#N/A</v>
      </c>
      <c r="AT116" s="501" t="e">
        <f ca="1">+IF(AND(ISNUMBER(OFFSET('Sanitation Data'!$H$12,0,10*ROW('Sanitation Data'!H110))),'Data Summary'!DI116="Yes"),OFFSET('Sanitation Data'!$H$12,0,10*ROW('Sanitation Data'!H110)),NA())</f>
        <v>#N/A</v>
      </c>
      <c r="AU116" s="501" t="e">
        <f ca="1">+IF(AND(ISNUMBER(OFFSET('Sanitation Data'!$I$4,0,10*ROW('Sanitation Data'!I110))),'Data Summary'!DJ116="Yes"),100-OFFSET('Sanitation Data'!$I$4,0,10*ROW('Sanitation Data'!I110)),NA())</f>
        <v>#N/A</v>
      </c>
      <c r="AV116" s="501" t="e">
        <f ca="1">+IF(AND(ISNUMBER(OFFSET('Sanitation Data'!$I$6,0,10*ROW('Sanitation Data'!I110))),'Data Summary'!DK116="Yes"),OFFSET('Sanitation Data'!$I$6,0,10*ROW('Sanitation Data'!I110)),NA())</f>
        <v>#N/A</v>
      </c>
      <c r="AW116" s="501" t="e">
        <f ca="1">+IF(AND(ISNUMBER(OFFSET('Sanitation Data'!$I$10,0,10*ROW('Sanitation Data'!I110))),'Data Summary'!DL116="Yes"),OFFSET('Sanitation Data'!$I$10,0,10*ROW('Sanitation Data'!I110)),NA())</f>
        <v>#N/A</v>
      </c>
      <c r="AX116" s="501" t="e">
        <f ca="1">+IF(AND(ISNUMBER(OFFSET('Sanitation Data'!$I$11,0,10*ROW('Sanitation Data'!I110))),'Data Summary'!DM116="Yes"),OFFSET('Sanitation Data'!$I$11,0,10*ROW('Sanitation Data'!I110)),NA())</f>
        <v>#N/A</v>
      </c>
      <c r="AY116" s="501" t="e">
        <f ca="1">+IF(AND(ISNUMBER(OFFSET('Sanitation Data'!$I$12,0,10*ROW('Sanitation Data'!I110))),'Data Summary'!DN116="Yes"),OFFSET('Sanitation Data'!$I$12,0,10*ROW('Sanitation Data'!I110)),NA())</f>
        <v>#N/A</v>
      </c>
      <c r="AZ116" s="502" t="e">
        <f ca="1">+IF(AND(ISNUMBER(OFFSET('Hygiene Data'!$D$5,0,10*ROW('Hygiene Data'!D110))),'Data Summary'!DO116="Yes"),OFFSET('Hygiene Data'!$D$5,0,10*ROW('Hygiene Data'!D110)),NA())</f>
        <v>#N/A</v>
      </c>
      <c r="BA116" s="502" t="e">
        <f ca="1">+IF(AND(ISNUMBER(OFFSET('Hygiene Data'!$D$7,0,10*ROW('Hygiene Data'!D110))),'Data Summary'!DP116="Yes"),OFFSET('Hygiene Data'!$D$7,0,10*ROW('Hygiene Data'!D110)),NA())</f>
        <v>#N/A</v>
      </c>
      <c r="BB116" s="502" t="e">
        <f ca="1">+IF(AND(ISNUMBER(OFFSET('Hygiene Data'!$D$9,0,10*ROW('Hygiene Data'!D110))),'Data Summary'!DQ116="Yes"),OFFSET('Hygiene Data'!$D$9,0,10*ROW('Hygiene Data'!D110)),NA())</f>
        <v>#N/A</v>
      </c>
      <c r="BC116" s="502" t="e">
        <f ca="1">+IF(AND(ISNUMBER(OFFSET('Hygiene Data'!$E$5,0,10*ROW('Hygiene Data'!E110))),'Data Summary'!DR116="Yes"),OFFSET('Hygiene Data'!$E$5,0,10*ROW('Hygiene Data'!E110)),NA())</f>
        <v>#N/A</v>
      </c>
      <c r="BD116" s="502" t="e">
        <f ca="1">+IF(AND(ISNUMBER(OFFSET('Hygiene Data'!$E$7,0,10*ROW('Hygiene Data'!E110))),'Data Summary'!DS116="Yes"),OFFSET('Hygiene Data'!$E$7,0,10*ROW('Hygiene Data'!E110)),NA())</f>
        <v>#N/A</v>
      </c>
      <c r="BE116" s="502" t="e">
        <f ca="1">+IF(AND(ISNUMBER(OFFSET('Hygiene Data'!$E$9,0,10*ROW('Hygiene Data'!E110))),'Data Summary'!DT116="Yes"),OFFSET('Hygiene Data'!$E$9,0,10*ROW('Hygiene Data'!E110)),NA())</f>
        <v>#N/A</v>
      </c>
      <c r="BF116" s="502" t="e">
        <f ca="1">+IF(AND(ISNUMBER(OFFSET('Hygiene Data'!$F$5,0,10*ROW('Hygiene Data'!F110))),'Data Summary'!DU116="Yes"),OFFSET('Hygiene Data'!$F$5,0,10*ROW('Hygiene Data'!F110)),NA())</f>
        <v>#N/A</v>
      </c>
      <c r="BG116" s="502" t="e">
        <f ca="1">+IF(AND(ISNUMBER(OFFSET('Hygiene Data'!$F$7,0,10*ROW('Hygiene Data'!F110))),'Data Summary'!DV116="Yes"),OFFSET('Hygiene Data'!$F$7,0,10*ROW('Hygiene Data'!F110)),NA())</f>
        <v>#N/A</v>
      </c>
      <c r="BH116" s="502" t="e">
        <f ca="1">+IF(AND(ISNUMBER(OFFSET('Hygiene Data'!$F$9,0,10*ROW('Hygiene Data'!F110))),'Data Summary'!DW116="Yes"),OFFSET('Hygiene Data'!$F$9,0,10*ROW('Hygiene Data'!F110)),NA())</f>
        <v>#N/A</v>
      </c>
      <c r="BI116" s="502" t="e">
        <f ca="1">+IF(AND(ISNUMBER(OFFSET('Hygiene Data'!$G$5,0,10*ROW('Hygiene Data'!G110))),'Data Summary'!DX116="Yes"),OFFSET('Hygiene Data'!$G$5,0,10*ROW('Hygiene Data'!G110)),NA())</f>
        <v>#N/A</v>
      </c>
      <c r="BJ116" s="502" t="e">
        <f ca="1">+IF(AND(ISNUMBER(OFFSET('Hygiene Data'!$G$7,0,10*ROW('Hygiene Data'!G110))),'Data Summary'!DY116="Yes"),OFFSET('Hygiene Data'!$G$7,0,10*ROW('Hygiene Data'!G110)),NA())</f>
        <v>#N/A</v>
      </c>
      <c r="BK116" s="502" t="e">
        <f ca="1">+IF(AND(ISNUMBER(OFFSET('Hygiene Data'!$G$9,0,10*ROW('Hygiene Data'!G110))),'Data Summary'!DZ116="Yes"),OFFSET('Hygiene Data'!$G$9,0,10*ROW('Hygiene Data'!G110)),NA())</f>
        <v>#N/A</v>
      </c>
      <c r="BL116" s="502" t="e">
        <f ca="1">+IF(AND(ISNUMBER(OFFSET('Hygiene Data'!$H$5,0,10*ROW('Hygiene Data'!H110))),'Data Summary'!EA116="Yes"),OFFSET('Hygiene Data'!$H$5,0,10*ROW('Hygiene Data'!H110)),NA())</f>
        <v>#N/A</v>
      </c>
      <c r="BM116" s="502" t="e">
        <f ca="1">+IF(AND(ISNUMBER(OFFSET('Hygiene Data'!$H$7,0,10*ROW('Hygiene Data'!H110))),'Data Summary'!EB116="Yes"),OFFSET('Hygiene Data'!$H$7,0,10*ROW('Hygiene Data'!H110)),NA())</f>
        <v>#N/A</v>
      </c>
      <c r="BN116" s="502" t="e">
        <f ca="1">+IF(AND(ISNUMBER(OFFSET('Hygiene Data'!$H$9,0,10*ROW('Hygiene Data'!H110))),'Data Summary'!EC116="Yes"),OFFSET('Hygiene Data'!$H$9,0,10*ROW('Hygiene Data'!H110)),NA())</f>
        <v>#N/A</v>
      </c>
      <c r="BO116" s="502" t="e">
        <f ca="1">+IF(AND(ISNUMBER(OFFSET('Hygiene Data'!$I$5,0,10*ROW('Hygiene Data'!I110))),'Data Summary'!ED116="Yes"),OFFSET('Hygiene Data'!$I$5,0,10*ROW('Hygiene Data'!I110)),NA())</f>
        <v>#N/A</v>
      </c>
      <c r="BP116" s="502" t="e">
        <f ca="1">+IF(AND(ISNUMBER(OFFSET('Hygiene Data'!$I$7,0,10*ROW('Hygiene Data'!I110))),'Data Summary'!EE116="Yes"),OFFSET('Hygiene Data'!$I$7,0,10*ROW('Hygiene Data'!I110)),NA())</f>
        <v>#N/A</v>
      </c>
      <c r="BQ116" s="502" t="e">
        <f ca="1">+IF(AND(ISNUMBER(OFFSET('Hygiene Data'!$I$9,0,10*ROW('Hygiene Data'!I110))),'Data Summary'!EF116="Yes"),OFFSET('Hygiene Data'!$I$9,0,10*ROW('Hygiene Data'!I110)),NA())</f>
        <v>#N/A</v>
      </c>
    </row>
    <row r="117" spans="1:69" x14ac:dyDescent="0.25">
      <c r="A117" s="498" t="e">
        <f ca="1">+RIGHT('Data Summary'!A117,LEN('Data Summary'!A117)-9)</f>
        <v>#VALUE!</v>
      </c>
      <c r="B117" s="472" t="str">
        <f ca="1">+IF(ISTEXT('Data Summary'!B117),'Data Summary'!B117,"")</f>
        <v/>
      </c>
      <c r="C117" s="499" t="e">
        <f ca="1">+VALUE('Data Summary'!C117)</f>
        <v>#VALUE!</v>
      </c>
      <c r="D117" s="500" t="e">
        <f ca="1">+IF(AND(ISNUMBER(OFFSET('Water Data'!$D$4,0,10*ROW('Water Data'!D111))),'Data Summary'!BS117="Yes"),100-OFFSET('Water Data'!$D$4,0,10*ROW('Water Data'!D111)),NA())</f>
        <v>#N/A</v>
      </c>
      <c r="E117" s="500" t="e">
        <f ca="1">+IF(AND(ISNUMBER(OFFSET('Water Data'!$D$6,0,10*ROW('Water Data'!D111))),'Data Summary'!BT117="Yes"),OFFSET('Water Data'!$D$6,0,10*ROW('Water Data'!D111)),NA())</f>
        <v>#N/A</v>
      </c>
      <c r="F117" s="500" t="e">
        <f ca="1">+IF(AND(ISNUMBER(OFFSET('Water Data'!$D$9,0,10*ROW('Water Data'!D111))),'Data Summary'!BU117="Yes"),OFFSET('Water Data'!$D$9,0,10*ROW('Water Data'!D111)),NA())</f>
        <v>#N/A</v>
      </c>
      <c r="G117" s="500" t="e">
        <f ca="1">+IF(AND(ISNUMBER(OFFSET('Water Data'!$E$4,0,10*ROW('Water Data'!E111))),'Data Summary'!BV117="Yes"),100-OFFSET('Water Data'!$E$4,0,10*ROW('Water Data'!E111)),NA())</f>
        <v>#N/A</v>
      </c>
      <c r="H117" s="500" t="e">
        <f ca="1">+IF(AND(ISNUMBER(OFFSET('Water Data'!$E$6,0,10*ROW('Water Data'!E111))),'Data Summary'!BW117="Yes"),OFFSET('Water Data'!$E$6,0,10*ROW('Water Data'!E111)),NA())</f>
        <v>#N/A</v>
      </c>
      <c r="I117" s="500" t="e">
        <f ca="1">+IF(AND(ISNUMBER(OFFSET('Water Data'!$E$9,0,10*ROW('Water Data'!E111))),'Data Summary'!BX117="Yes"),OFFSET('Water Data'!$E$9,0,10*ROW('Water Data'!E111)),NA())</f>
        <v>#N/A</v>
      </c>
      <c r="J117" s="500" t="e">
        <f ca="1">+IF(AND(ISNUMBER(OFFSET('Water Data'!$F$4,0,10*ROW('Water Data'!F111))),'Data Summary'!BY117="Yes"),100-OFFSET('Water Data'!$F$4,0,10*ROW('Water Data'!F111)),NA())</f>
        <v>#N/A</v>
      </c>
      <c r="K117" s="500" t="e">
        <f ca="1">+IF(AND(ISNUMBER(OFFSET('Water Data'!$F$6,0,10*ROW('Water Data'!F111))),'Data Summary'!BZ117="Yes"),OFFSET('Water Data'!$F$6,0,10*ROW('Water Data'!F111)),NA())</f>
        <v>#N/A</v>
      </c>
      <c r="L117" s="500" t="e">
        <f ca="1">+IF(AND(ISNUMBER(OFFSET('Water Data'!$F$9,0,10*ROW('Water Data'!F111))),'Data Summary'!CA117="Yes"),OFFSET('Water Data'!$F$9,0,10*ROW('Water Data'!F111)),NA())</f>
        <v>#N/A</v>
      </c>
      <c r="M117" s="500" t="e">
        <f ca="1">+IF(AND(ISNUMBER(OFFSET('Water Data'!$G$4,0,10*ROW('Water Data'!G111))),'Data Summary'!CB117="Yes"),100-OFFSET('Water Data'!$G$4,0,10*ROW('Water Data'!G111)),NA())</f>
        <v>#N/A</v>
      </c>
      <c r="N117" s="500" t="e">
        <f ca="1">+IF(AND(ISNUMBER(OFFSET('Water Data'!$G$6,0,10*ROW('Water Data'!G111))),'Data Summary'!CC117="Yes"),OFFSET('Water Data'!$G$6,0,10*ROW('Water Data'!G111)),NA())</f>
        <v>#N/A</v>
      </c>
      <c r="O117" s="500" t="e">
        <f ca="1">+IF(AND(ISNUMBER(OFFSET('Water Data'!$G$9,0,10*ROW('Water Data'!G111))),'Data Summary'!CD117="Yes"),OFFSET('Water Data'!$G$9,0,10*ROW('Water Data'!G111)),NA())</f>
        <v>#N/A</v>
      </c>
      <c r="P117" s="500" t="e">
        <f ca="1">+IF(AND(ISNUMBER(OFFSET('Water Data'!$H$4,0,10*ROW('Water Data'!H111))),'Data Summary'!CE117="Yes"),100-OFFSET('Water Data'!$H$4,0,10*ROW('Water Data'!H111)),NA())</f>
        <v>#N/A</v>
      </c>
      <c r="Q117" s="500" t="e">
        <f ca="1">+IF(AND(ISNUMBER(OFFSET('Water Data'!$H$6,0,10*ROW('Water Data'!H111))),'Data Summary'!CF117="Yes"),OFFSET('Water Data'!$H$6,0,10*ROW('Water Data'!H111)),NA())</f>
        <v>#N/A</v>
      </c>
      <c r="R117" s="500" t="e">
        <f ca="1">+IF(AND(ISNUMBER(OFFSET('Water Data'!$H$9,0,10*ROW('Water Data'!H111))),'Data Summary'!CG117="Yes"),OFFSET('Water Data'!$H$9,0,10*ROW('Water Data'!H111)),NA())</f>
        <v>#N/A</v>
      </c>
      <c r="S117" s="500" t="e">
        <f ca="1">+IF(AND(ISNUMBER(OFFSET('Water Data'!$I$4,0,10*ROW('Water Data'!I111))),'Data Summary'!CH117="Yes"),100-OFFSET('Water Data'!$I$4,0,10*ROW('Water Data'!I111)),NA())</f>
        <v>#N/A</v>
      </c>
      <c r="T117" s="500" t="e">
        <f ca="1">+IF(AND(ISNUMBER(OFFSET('Water Data'!$I$6,0,10*ROW('Water Data'!I111))),'Data Summary'!CI117="Yes"),OFFSET('Water Data'!$I$6,0,10*ROW('Water Data'!I111)),NA())</f>
        <v>#N/A</v>
      </c>
      <c r="U117" s="500" t="e">
        <f ca="1">+IF(AND(ISNUMBER(OFFSET('Water Data'!$I$9,0,10*ROW('Water Data'!I111))),'Data Summary'!CJ117="Yes"),OFFSET('Water Data'!$I$9,0,10*ROW('Water Data'!I111)),NA())</f>
        <v>#N/A</v>
      </c>
      <c r="V117" s="501" t="e">
        <f ca="1">+IF(AND(ISNUMBER(OFFSET('Sanitation Data'!$D$4,0,10*ROW('Sanitation Data'!D111))),'Data Summary'!CK117="Yes"),100-OFFSET('Sanitation Data'!$D$4,0,10*ROW('Sanitation Data'!D111)),NA())</f>
        <v>#N/A</v>
      </c>
      <c r="W117" s="501" t="e">
        <f ca="1">+IF(AND(ISNUMBER(OFFSET('Sanitation Data'!$D$6,0,10*ROW('Sanitation Data'!D111))),'Data Summary'!CL117="Yes"),OFFSET('Sanitation Data'!$D$6,0,10*ROW('Sanitation Data'!D111)),NA())</f>
        <v>#N/A</v>
      </c>
      <c r="X117" s="501" t="e">
        <f ca="1">+IF(AND(ISNUMBER(OFFSET('Sanitation Data'!$D$10,0,10*ROW('Sanitation Data'!D111))),'Data Summary'!CM117="Yes"),OFFSET('Sanitation Data'!$D$10,0,10*ROW('Sanitation Data'!D111)),NA())</f>
        <v>#N/A</v>
      </c>
      <c r="Y117" s="501" t="e">
        <f ca="1">+IF(AND(ISNUMBER(OFFSET('Sanitation Data'!$D$11,0,10*ROW('Sanitation Data'!D111))),'Data Summary'!CN117="Yes"),OFFSET('Sanitation Data'!$D$11,0,10*ROW('Sanitation Data'!D111)),NA())</f>
        <v>#N/A</v>
      </c>
      <c r="Z117" s="501" t="e">
        <f ca="1">+IF(AND(ISNUMBER(OFFSET('Sanitation Data'!$D$12,0,10*ROW('Sanitation Data'!D111))),'Data Summary'!CO117="Yes"),OFFSET('Sanitation Data'!$D$12,0,10*ROW('Sanitation Data'!D111)),NA())</f>
        <v>#N/A</v>
      </c>
      <c r="AA117" s="501" t="e">
        <f ca="1">+IF(AND(ISNUMBER(OFFSET('Sanitation Data'!$E$4,0,10*ROW('Sanitation Data'!E111))),'Data Summary'!CP117="Yes"),100-OFFSET('Sanitation Data'!$E$4,0,10*ROW('Sanitation Data'!E111)),NA())</f>
        <v>#N/A</v>
      </c>
      <c r="AB117" s="501" t="e">
        <f ca="1">+IF(AND(ISNUMBER(OFFSET('Sanitation Data'!$E$6,0,10*ROW('Sanitation Data'!E111))),'Data Summary'!CQ117="Yes"),OFFSET('Sanitation Data'!$E$6,0,10*ROW('Sanitation Data'!E111)),NA())</f>
        <v>#N/A</v>
      </c>
      <c r="AC117" s="501" t="e">
        <f ca="1">+IF(AND(ISNUMBER(OFFSET('Sanitation Data'!$E$10,0,10*ROW('Sanitation Data'!E111))),'Data Summary'!CR117="Yes"),OFFSET('Sanitation Data'!$E$10,0,10*ROW('Sanitation Data'!E111)),NA())</f>
        <v>#N/A</v>
      </c>
      <c r="AD117" s="501" t="e">
        <f ca="1">+IF(AND(ISNUMBER(OFFSET('Sanitation Data'!$E$11,0,10*ROW('Sanitation Data'!E111))),'Data Summary'!CS117="Yes"),OFFSET('Sanitation Data'!$E$11,0,10*ROW('Sanitation Data'!E111)),NA())</f>
        <v>#N/A</v>
      </c>
      <c r="AE117" s="501" t="e">
        <f ca="1">+IF(AND(ISNUMBER(OFFSET('Sanitation Data'!$E$12,0,10*ROW('Sanitation Data'!E111))),'Data Summary'!CT117="Yes"),OFFSET('Sanitation Data'!$E$12,0,10*ROW('Sanitation Data'!E111)),NA())</f>
        <v>#N/A</v>
      </c>
      <c r="AF117" s="501" t="e">
        <f ca="1">+IF(AND(ISNUMBER(OFFSET('Sanitation Data'!$F$4,0,10*ROW('Sanitation Data'!F111))),'Data Summary'!CU117="Yes"),100-OFFSET('Sanitation Data'!$F$4,0,10*ROW('Sanitation Data'!F111)),NA())</f>
        <v>#N/A</v>
      </c>
      <c r="AG117" s="501" t="e">
        <f ca="1">+IF(AND(ISNUMBER(OFFSET('Sanitation Data'!$F$6,0,10*ROW('Sanitation Data'!F111))),'Data Summary'!CV117="Yes"),OFFSET('Sanitation Data'!$F$6,0,10*ROW('Sanitation Data'!F111)),NA())</f>
        <v>#N/A</v>
      </c>
      <c r="AH117" s="501" t="e">
        <f ca="1">+IF(AND(ISNUMBER(OFFSET('Sanitation Data'!$F$10,0,10*ROW('Sanitation Data'!F111))),'Data Summary'!CW117="Yes"),OFFSET('Sanitation Data'!$F$10,0,10*ROW('Sanitation Data'!F111)),NA())</f>
        <v>#N/A</v>
      </c>
      <c r="AI117" s="501" t="e">
        <f ca="1">+IF(AND(ISNUMBER(OFFSET('Sanitation Data'!$F$11,0,10*ROW('Sanitation Data'!F111))),'Data Summary'!CX117="Yes"),OFFSET('Sanitation Data'!$F$11,0,10*ROW('Sanitation Data'!F111)),NA())</f>
        <v>#N/A</v>
      </c>
      <c r="AJ117" s="501" t="e">
        <f ca="1">+IF(AND(ISNUMBER(OFFSET('Sanitation Data'!$F$12,0,10*ROW('Sanitation Data'!F111))),'Data Summary'!CY117="Yes"),OFFSET('Sanitation Data'!$F$12,0,10*ROW('Sanitation Data'!F111)),NA())</f>
        <v>#N/A</v>
      </c>
      <c r="AK117" s="501" t="e">
        <f ca="1">+IF(AND(ISNUMBER(OFFSET('Sanitation Data'!$G$4,0,10*ROW('Sanitation Data'!G111))),'Data Summary'!CZ117="Yes"),100-OFFSET('Sanitation Data'!$G$4,0,10*ROW('Sanitation Data'!G111)),NA())</f>
        <v>#N/A</v>
      </c>
      <c r="AL117" s="501" t="e">
        <f ca="1">+IF(AND(ISNUMBER(OFFSET('Sanitation Data'!$G$6,0,10*ROW('Sanitation Data'!G111))),'Data Summary'!DA117="Yes"),OFFSET('Sanitation Data'!$G$6,0,10*ROW('Sanitation Data'!G111)),NA())</f>
        <v>#N/A</v>
      </c>
      <c r="AM117" s="501" t="e">
        <f ca="1">+IF(AND(ISNUMBER(OFFSET('Sanitation Data'!$G$10,0,10*ROW('Sanitation Data'!G111))),'Data Summary'!DB117="Yes"),OFFSET('Sanitation Data'!$G$10,0,10*ROW('Sanitation Data'!G111)),NA())</f>
        <v>#N/A</v>
      </c>
      <c r="AN117" s="501" t="e">
        <f ca="1">+IF(AND(ISNUMBER(OFFSET('Sanitation Data'!$G$11,0,10*ROW('Sanitation Data'!G111))),'Data Summary'!DC117="Yes"),OFFSET('Sanitation Data'!$G$11,0,10*ROW('Sanitation Data'!G111)),NA())</f>
        <v>#N/A</v>
      </c>
      <c r="AO117" s="501" t="e">
        <f ca="1">+IF(AND(ISNUMBER(OFFSET('Sanitation Data'!$G$12,0,10*ROW('Sanitation Data'!G111))),'Data Summary'!DD117="Yes"),OFFSET('Sanitation Data'!$G$12,0,10*ROW('Sanitation Data'!G111)),NA())</f>
        <v>#N/A</v>
      </c>
      <c r="AP117" s="501" t="e">
        <f ca="1">+IF(AND(ISNUMBER(OFFSET('Sanitation Data'!$H$4,0,10*ROW('Sanitation Data'!H111))),'Data Summary'!DE117="Yes"),100-OFFSET('Sanitation Data'!$H$4,0,10*ROW('Sanitation Data'!H111)),NA())</f>
        <v>#N/A</v>
      </c>
      <c r="AQ117" s="501" t="e">
        <f ca="1">+IF(AND(ISNUMBER(OFFSET('Sanitation Data'!$H$6,0,10*ROW('Sanitation Data'!H111))),'Data Summary'!DF117="Yes"),OFFSET('Sanitation Data'!$H$6,0,10*ROW('Sanitation Data'!H111)),NA())</f>
        <v>#N/A</v>
      </c>
      <c r="AR117" s="501" t="e">
        <f ca="1">+IF(AND(ISNUMBER(OFFSET('Sanitation Data'!$H$10,0,10*ROW('Sanitation Data'!H111))),'Data Summary'!DG117="Yes"),OFFSET('Sanitation Data'!$H$10,0,10*ROW('Sanitation Data'!H111)),NA())</f>
        <v>#N/A</v>
      </c>
      <c r="AS117" s="501" t="e">
        <f ca="1">+IF(AND(ISNUMBER(OFFSET('Sanitation Data'!$H$11,0,10*ROW('Sanitation Data'!H111))),'Data Summary'!DH117="Yes"),OFFSET('Sanitation Data'!$H$11,0,10*ROW('Sanitation Data'!H111)),NA())</f>
        <v>#N/A</v>
      </c>
      <c r="AT117" s="501" t="e">
        <f ca="1">+IF(AND(ISNUMBER(OFFSET('Sanitation Data'!$H$12,0,10*ROW('Sanitation Data'!H111))),'Data Summary'!DI117="Yes"),OFFSET('Sanitation Data'!$H$12,0,10*ROW('Sanitation Data'!H111)),NA())</f>
        <v>#N/A</v>
      </c>
      <c r="AU117" s="501" t="e">
        <f ca="1">+IF(AND(ISNUMBER(OFFSET('Sanitation Data'!$I$4,0,10*ROW('Sanitation Data'!I111))),'Data Summary'!DJ117="Yes"),100-OFFSET('Sanitation Data'!$I$4,0,10*ROW('Sanitation Data'!I111)),NA())</f>
        <v>#N/A</v>
      </c>
      <c r="AV117" s="501" t="e">
        <f ca="1">+IF(AND(ISNUMBER(OFFSET('Sanitation Data'!$I$6,0,10*ROW('Sanitation Data'!I111))),'Data Summary'!DK117="Yes"),OFFSET('Sanitation Data'!$I$6,0,10*ROW('Sanitation Data'!I111)),NA())</f>
        <v>#N/A</v>
      </c>
      <c r="AW117" s="501" t="e">
        <f ca="1">+IF(AND(ISNUMBER(OFFSET('Sanitation Data'!$I$10,0,10*ROW('Sanitation Data'!I111))),'Data Summary'!DL117="Yes"),OFFSET('Sanitation Data'!$I$10,0,10*ROW('Sanitation Data'!I111)),NA())</f>
        <v>#N/A</v>
      </c>
      <c r="AX117" s="501" t="e">
        <f ca="1">+IF(AND(ISNUMBER(OFFSET('Sanitation Data'!$I$11,0,10*ROW('Sanitation Data'!I111))),'Data Summary'!DM117="Yes"),OFFSET('Sanitation Data'!$I$11,0,10*ROW('Sanitation Data'!I111)),NA())</f>
        <v>#N/A</v>
      </c>
      <c r="AY117" s="501" t="e">
        <f ca="1">+IF(AND(ISNUMBER(OFFSET('Sanitation Data'!$I$12,0,10*ROW('Sanitation Data'!I111))),'Data Summary'!DN117="Yes"),OFFSET('Sanitation Data'!$I$12,0,10*ROW('Sanitation Data'!I111)),NA())</f>
        <v>#N/A</v>
      </c>
      <c r="AZ117" s="502" t="e">
        <f ca="1">+IF(AND(ISNUMBER(OFFSET('Hygiene Data'!$D$5,0,10*ROW('Hygiene Data'!D111))),'Data Summary'!DO117="Yes"),OFFSET('Hygiene Data'!$D$5,0,10*ROW('Hygiene Data'!D111)),NA())</f>
        <v>#N/A</v>
      </c>
      <c r="BA117" s="502" t="e">
        <f ca="1">+IF(AND(ISNUMBER(OFFSET('Hygiene Data'!$D$7,0,10*ROW('Hygiene Data'!D111))),'Data Summary'!DP117="Yes"),OFFSET('Hygiene Data'!$D$7,0,10*ROW('Hygiene Data'!D111)),NA())</f>
        <v>#N/A</v>
      </c>
      <c r="BB117" s="502" t="e">
        <f ca="1">+IF(AND(ISNUMBER(OFFSET('Hygiene Data'!$D$9,0,10*ROW('Hygiene Data'!D111))),'Data Summary'!DQ117="Yes"),OFFSET('Hygiene Data'!$D$9,0,10*ROW('Hygiene Data'!D111)),NA())</f>
        <v>#N/A</v>
      </c>
      <c r="BC117" s="502" t="e">
        <f ca="1">+IF(AND(ISNUMBER(OFFSET('Hygiene Data'!$E$5,0,10*ROW('Hygiene Data'!E111))),'Data Summary'!DR117="Yes"),OFFSET('Hygiene Data'!$E$5,0,10*ROW('Hygiene Data'!E111)),NA())</f>
        <v>#N/A</v>
      </c>
      <c r="BD117" s="502" t="e">
        <f ca="1">+IF(AND(ISNUMBER(OFFSET('Hygiene Data'!$E$7,0,10*ROW('Hygiene Data'!E111))),'Data Summary'!DS117="Yes"),OFFSET('Hygiene Data'!$E$7,0,10*ROW('Hygiene Data'!E111)),NA())</f>
        <v>#N/A</v>
      </c>
      <c r="BE117" s="502" t="e">
        <f ca="1">+IF(AND(ISNUMBER(OFFSET('Hygiene Data'!$E$9,0,10*ROW('Hygiene Data'!E111))),'Data Summary'!DT117="Yes"),OFFSET('Hygiene Data'!$E$9,0,10*ROW('Hygiene Data'!E111)),NA())</f>
        <v>#N/A</v>
      </c>
      <c r="BF117" s="502" t="e">
        <f ca="1">+IF(AND(ISNUMBER(OFFSET('Hygiene Data'!$F$5,0,10*ROW('Hygiene Data'!F111))),'Data Summary'!DU117="Yes"),OFFSET('Hygiene Data'!$F$5,0,10*ROW('Hygiene Data'!F111)),NA())</f>
        <v>#N/A</v>
      </c>
      <c r="BG117" s="502" t="e">
        <f ca="1">+IF(AND(ISNUMBER(OFFSET('Hygiene Data'!$F$7,0,10*ROW('Hygiene Data'!F111))),'Data Summary'!DV117="Yes"),OFFSET('Hygiene Data'!$F$7,0,10*ROW('Hygiene Data'!F111)),NA())</f>
        <v>#N/A</v>
      </c>
      <c r="BH117" s="502" t="e">
        <f ca="1">+IF(AND(ISNUMBER(OFFSET('Hygiene Data'!$F$9,0,10*ROW('Hygiene Data'!F111))),'Data Summary'!DW117="Yes"),OFFSET('Hygiene Data'!$F$9,0,10*ROW('Hygiene Data'!F111)),NA())</f>
        <v>#N/A</v>
      </c>
      <c r="BI117" s="502" t="e">
        <f ca="1">+IF(AND(ISNUMBER(OFFSET('Hygiene Data'!$G$5,0,10*ROW('Hygiene Data'!G111))),'Data Summary'!DX117="Yes"),OFFSET('Hygiene Data'!$G$5,0,10*ROW('Hygiene Data'!G111)),NA())</f>
        <v>#N/A</v>
      </c>
      <c r="BJ117" s="502" t="e">
        <f ca="1">+IF(AND(ISNUMBER(OFFSET('Hygiene Data'!$G$7,0,10*ROW('Hygiene Data'!G111))),'Data Summary'!DY117="Yes"),OFFSET('Hygiene Data'!$G$7,0,10*ROW('Hygiene Data'!G111)),NA())</f>
        <v>#N/A</v>
      </c>
      <c r="BK117" s="502" t="e">
        <f ca="1">+IF(AND(ISNUMBER(OFFSET('Hygiene Data'!$G$9,0,10*ROW('Hygiene Data'!G111))),'Data Summary'!DZ117="Yes"),OFFSET('Hygiene Data'!$G$9,0,10*ROW('Hygiene Data'!G111)),NA())</f>
        <v>#N/A</v>
      </c>
      <c r="BL117" s="502" t="e">
        <f ca="1">+IF(AND(ISNUMBER(OFFSET('Hygiene Data'!$H$5,0,10*ROW('Hygiene Data'!H111))),'Data Summary'!EA117="Yes"),OFFSET('Hygiene Data'!$H$5,0,10*ROW('Hygiene Data'!H111)),NA())</f>
        <v>#N/A</v>
      </c>
      <c r="BM117" s="502" t="e">
        <f ca="1">+IF(AND(ISNUMBER(OFFSET('Hygiene Data'!$H$7,0,10*ROW('Hygiene Data'!H111))),'Data Summary'!EB117="Yes"),OFFSET('Hygiene Data'!$H$7,0,10*ROW('Hygiene Data'!H111)),NA())</f>
        <v>#N/A</v>
      </c>
      <c r="BN117" s="502" t="e">
        <f ca="1">+IF(AND(ISNUMBER(OFFSET('Hygiene Data'!$H$9,0,10*ROW('Hygiene Data'!H111))),'Data Summary'!EC117="Yes"),OFFSET('Hygiene Data'!$H$9,0,10*ROW('Hygiene Data'!H111)),NA())</f>
        <v>#N/A</v>
      </c>
      <c r="BO117" s="502" t="e">
        <f ca="1">+IF(AND(ISNUMBER(OFFSET('Hygiene Data'!$I$5,0,10*ROW('Hygiene Data'!I111))),'Data Summary'!ED117="Yes"),OFFSET('Hygiene Data'!$I$5,0,10*ROW('Hygiene Data'!I111)),NA())</f>
        <v>#N/A</v>
      </c>
      <c r="BP117" s="502" t="e">
        <f ca="1">+IF(AND(ISNUMBER(OFFSET('Hygiene Data'!$I$7,0,10*ROW('Hygiene Data'!I111))),'Data Summary'!EE117="Yes"),OFFSET('Hygiene Data'!$I$7,0,10*ROW('Hygiene Data'!I111)),NA())</f>
        <v>#N/A</v>
      </c>
      <c r="BQ117" s="502" t="e">
        <f ca="1">+IF(AND(ISNUMBER(OFFSET('Hygiene Data'!$I$9,0,10*ROW('Hygiene Data'!I111))),'Data Summary'!EF117="Yes"),OFFSET('Hygiene Data'!$I$9,0,10*ROW('Hygiene Data'!I111)),NA())</f>
        <v>#N/A</v>
      </c>
    </row>
    <row r="118" spans="1:69" x14ac:dyDescent="0.25">
      <c r="A118" s="498" t="e">
        <f ca="1">+RIGHT('Data Summary'!A118,LEN('Data Summary'!A118)-9)</f>
        <v>#VALUE!</v>
      </c>
      <c r="B118" s="472" t="str">
        <f ca="1">+IF(ISTEXT('Data Summary'!B118),'Data Summary'!B118,"")</f>
        <v/>
      </c>
      <c r="C118" s="499" t="e">
        <f ca="1">+VALUE('Data Summary'!C118)</f>
        <v>#VALUE!</v>
      </c>
      <c r="D118" s="500" t="e">
        <f ca="1">+IF(AND(ISNUMBER(OFFSET('Water Data'!$D$4,0,10*ROW('Water Data'!D112))),'Data Summary'!BS118="Yes"),100-OFFSET('Water Data'!$D$4,0,10*ROW('Water Data'!D112)),NA())</f>
        <v>#N/A</v>
      </c>
      <c r="E118" s="500" t="e">
        <f ca="1">+IF(AND(ISNUMBER(OFFSET('Water Data'!$D$6,0,10*ROW('Water Data'!D112))),'Data Summary'!BT118="Yes"),OFFSET('Water Data'!$D$6,0,10*ROW('Water Data'!D112)),NA())</f>
        <v>#N/A</v>
      </c>
      <c r="F118" s="500" t="e">
        <f ca="1">+IF(AND(ISNUMBER(OFFSET('Water Data'!$D$9,0,10*ROW('Water Data'!D112))),'Data Summary'!BU118="Yes"),OFFSET('Water Data'!$D$9,0,10*ROW('Water Data'!D112)),NA())</f>
        <v>#N/A</v>
      </c>
      <c r="G118" s="500" t="e">
        <f ca="1">+IF(AND(ISNUMBER(OFFSET('Water Data'!$E$4,0,10*ROW('Water Data'!E112))),'Data Summary'!BV118="Yes"),100-OFFSET('Water Data'!$E$4,0,10*ROW('Water Data'!E112)),NA())</f>
        <v>#N/A</v>
      </c>
      <c r="H118" s="500" t="e">
        <f ca="1">+IF(AND(ISNUMBER(OFFSET('Water Data'!$E$6,0,10*ROW('Water Data'!E112))),'Data Summary'!BW118="Yes"),OFFSET('Water Data'!$E$6,0,10*ROW('Water Data'!E112)),NA())</f>
        <v>#N/A</v>
      </c>
      <c r="I118" s="500" t="e">
        <f ca="1">+IF(AND(ISNUMBER(OFFSET('Water Data'!$E$9,0,10*ROW('Water Data'!E112))),'Data Summary'!BX118="Yes"),OFFSET('Water Data'!$E$9,0,10*ROW('Water Data'!E112)),NA())</f>
        <v>#N/A</v>
      </c>
      <c r="J118" s="500" t="e">
        <f ca="1">+IF(AND(ISNUMBER(OFFSET('Water Data'!$F$4,0,10*ROW('Water Data'!F112))),'Data Summary'!BY118="Yes"),100-OFFSET('Water Data'!$F$4,0,10*ROW('Water Data'!F112)),NA())</f>
        <v>#N/A</v>
      </c>
      <c r="K118" s="500" t="e">
        <f ca="1">+IF(AND(ISNUMBER(OFFSET('Water Data'!$F$6,0,10*ROW('Water Data'!F112))),'Data Summary'!BZ118="Yes"),OFFSET('Water Data'!$F$6,0,10*ROW('Water Data'!F112)),NA())</f>
        <v>#N/A</v>
      </c>
      <c r="L118" s="500" t="e">
        <f ca="1">+IF(AND(ISNUMBER(OFFSET('Water Data'!$F$9,0,10*ROW('Water Data'!F112))),'Data Summary'!CA118="Yes"),OFFSET('Water Data'!$F$9,0,10*ROW('Water Data'!F112)),NA())</f>
        <v>#N/A</v>
      </c>
      <c r="M118" s="500" t="e">
        <f ca="1">+IF(AND(ISNUMBER(OFFSET('Water Data'!$G$4,0,10*ROW('Water Data'!G112))),'Data Summary'!CB118="Yes"),100-OFFSET('Water Data'!$G$4,0,10*ROW('Water Data'!G112)),NA())</f>
        <v>#N/A</v>
      </c>
      <c r="N118" s="500" t="e">
        <f ca="1">+IF(AND(ISNUMBER(OFFSET('Water Data'!$G$6,0,10*ROW('Water Data'!G112))),'Data Summary'!CC118="Yes"),OFFSET('Water Data'!$G$6,0,10*ROW('Water Data'!G112)),NA())</f>
        <v>#N/A</v>
      </c>
      <c r="O118" s="500" t="e">
        <f ca="1">+IF(AND(ISNUMBER(OFFSET('Water Data'!$G$9,0,10*ROW('Water Data'!G112))),'Data Summary'!CD118="Yes"),OFFSET('Water Data'!$G$9,0,10*ROW('Water Data'!G112)),NA())</f>
        <v>#N/A</v>
      </c>
      <c r="P118" s="500" t="e">
        <f ca="1">+IF(AND(ISNUMBER(OFFSET('Water Data'!$H$4,0,10*ROW('Water Data'!H112))),'Data Summary'!CE118="Yes"),100-OFFSET('Water Data'!$H$4,0,10*ROW('Water Data'!H112)),NA())</f>
        <v>#N/A</v>
      </c>
      <c r="Q118" s="500" t="e">
        <f ca="1">+IF(AND(ISNUMBER(OFFSET('Water Data'!$H$6,0,10*ROW('Water Data'!H112))),'Data Summary'!CF118="Yes"),OFFSET('Water Data'!$H$6,0,10*ROW('Water Data'!H112)),NA())</f>
        <v>#N/A</v>
      </c>
      <c r="R118" s="500" t="e">
        <f ca="1">+IF(AND(ISNUMBER(OFFSET('Water Data'!$H$9,0,10*ROW('Water Data'!H112))),'Data Summary'!CG118="Yes"),OFFSET('Water Data'!$H$9,0,10*ROW('Water Data'!H112)),NA())</f>
        <v>#N/A</v>
      </c>
      <c r="S118" s="500" t="e">
        <f ca="1">+IF(AND(ISNUMBER(OFFSET('Water Data'!$I$4,0,10*ROW('Water Data'!I112))),'Data Summary'!CH118="Yes"),100-OFFSET('Water Data'!$I$4,0,10*ROW('Water Data'!I112)),NA())</f>
        <v>#N/A</v>
      </c>
      <c r="T118" s="500" t="e">
        <f ca="1">+IF(AND(ISNUMBER(OFFSET('Water Data'!$I$6,0,10*ROW('Water Data'!I112))),'Data Summary'!CI118="Yes"),OFFSET('Water Data'!$I$6,0,10*ROW('Water Data'!I112)),NA())</f>
        <v>#N/A</v>
      </c>
      <c r="U118" s="500" t="e">
        <f ca="1">+IF(AND(ISNUMBER(OFFSET('Water Data'!$I$9,0,10*ROW('Water Data'!I112))),'Data Summary'!CJ118="Yes"),OFFSET('Water Data'!$I$9,0,10*ROW('Water Data'!I112)),NA())</f>
        <v>#N/A</v>
      </c>
      <c r="V118" s="501" t="e">
        <f ca="1">+IF(AND(ISNUMBER(OFFSET('Sanitation Data'!$D$4,0,10*ROW('Sanitation Data'!D112))),'Data Summary'!CK118="Yes"),100-OFFSET('Sanitation Data'!$D$4,0,10*ROW('Sanitation Data'!D112)),NA())</f>
        <v>#N/A</v>
      </c>
      <c r="W118" s="501" t="e">
        <f ca="1">+IF(AND(ISNUMBER(OFFSET('Sanitation Data'!$D$6,0,10*ROW('Sanitation Data'!D112))),'Data Summary'!CL118="Yes"),OFFSET('Sanitation Data'!$D$6,0,10*ROW('Sanitation Data'!D112)),NA())</f>
        <v>#N/A</v>
      </c>
      <c r="X118" s="501" t="e">
        <f ca="1">+IF(AND(ISNUMBER(OFFSET('Sanitation Data'!$D$10,0,10*ROW('Sanitation Data'!D112))),'Data Summary'!CM118="Yes"),OFFSET('Sanitation Data'!$D$10,0,10*ROW('Sanitation Data'!D112)),NA())</f>
        <v>#N/A</v>
      </c>
      <c r="Y118" s="501" t="e">
        <f ca="1">+IF(AND(ISNUMBER(OFFSET('Sanitation Data'!$D$11,0,10*ROW('Sanitation Data'!D112))),'Data Summary'!CN118="Yes"),OFFSET('Sanitation Data'!$D$11,0,10*ROW('Sanitation Data'!D112)),NA())</f>
        <v>#N/A</v>
      </c>
      <c r="Z118" s="501" t="e">
        <f ca="1">+IF(AND(ISNUMBER(OFFSET('Sanitation Data'!$D$12,0,10*ROW('Sanitation Data'!D112))),'Data Summary'!CO118="Yes"),OFFSET('Sanitation Data'!$D$12,0,10*ROW('Sanitation Data'!D112)),NA())</f>
        <v>#N/A</v>
      </c>
      <c r="AA118" s="501" t="e">
        <f ca="1">+IF(AND(ISNUMBER(OFFSET('Sanitation Data'!$E$4,0,10*ROW('Sanitation Data'!E112))),'Data Summary'!CP118="Yes"),100-OFFSET('Sanitation Data'!$E$4,0,10*ROW('Sanitation Data'!E112)),NA())</f>
        <v>#N/A</v>
      </c>
      <c r="AB118" s="501" t="e">
        <f ca="1">+IF(AND(ISNUMBER(OFFSET('Sanitation Data'!$E$6,0,10*ROW('Sanitation Data'!E112))),'Data Summary'!CQ118="Yes"),OFFSET('Sanitation Data'!$E$6,0,10*ROW('Sanitation Data'!E112)),NA())</f>
        <v>#N/A</v>
      </c>
      <c r="AC118" s="501" t="e">
        <f ca="1">+IF(AND(ISNUMBER(OFFSET('Sanitation Data'!$E$10,0,10*ROW('Sanitation Data'!E112))),'Data Summary'!CR118="Yes"),OFFSET('Sanitation Data'!$E$10,0,10*ROW('Sanitation Data'!E112)),NA())</f>
        <v>#N/A</v>
      </c>
      <c r="AD118" s="501" t="e">
        <f ca="1">+IF(AND(ISNUMBER(OFFSET('Sanitation Data'!$E$11,0,10*ROW('Sanitation Data'!E112))),'Data Summary'!CS118="Yes"),OFFSET('Sanitation Data'!$E$11,0,10*ROW('Sanitation Data'!E112)),NA())</f>
        <v>#N/A</v>
      </c>
      <c r="AE118" s="501" t="e">
        <f ca="1">+IF(AND(ISNUMBER(OFFSET('Sanitation Data'!$E$12,0,10*ROW('Sanitation Data'!E112))),'Data Summary'!CT118="Yes"),OFFSET('Sanitation Data'!$E$12,0,10*ROW('Sanitation Data'!E112)),NA())</f>
        <v>#N/A</v>
      </c>
      <c r="AF118" s="501" t="e">
        <f ca="1">+IF(AND(ISNUMBER(OFFSET('Sanitation Data'!$F$4,0,10*ROW('Sanitation Data'!F112))),'Data Summary'!CU118="Yes"),100-OFFSET('Sanitation Data'!$F$4,0,10*ROW('Sanitation Data'!F112)),NA())</f>
        <v>#N/A</v>
      </c>
      <c r="AG118" s="501" t="e">
        <f ca="1">+IF(AND(ISNUMBER(OFFSET('Sanitation Data'!$F$6,0,10*ROW('Sanitation Data'!F112))),'Data Summary'!CV118="Yes"),OFFSET('Sanitation Data'!$F$6,0,10*ROW('Sanitation Data'!F112)),NA())</f>
        <v>#N/A</v>
      </c>
      <c r="AH118" s="501" t="e">
        <f ca="1">+IF(AND(ISNUMBER(OFFSET('Sanitation Data'!$F$10,0,10*ROW('Sanitation Data'!F112))),'Data Summary'!CW118="Yes"),OFFSET('Sanitation Data'!$F$10,0,10*ROW('Sanitation Data'!F112)),NA())</f>
        <v>#N/A</v>
      </c>
      <c r="AI118" s="501" t="e">
        <f ca="1">+IF(AND(ISNUMBER(OFFSET('Sanitation Data'!$F$11,0,10*ROW('Sanitation Data'!F112))),'Data Summary'!CX118="Yes"),OFFSET('Sanitation Data'!$F$11,0,10*ROW('Sanitation Data'!F112)),NA())</f>
        <v>#N/A</v>
      </c>
      <c r="AJ118" s="501" t="e">
        <f ca="1">+IF(AND(ISNUMBER(OFFSET('Sanitation Data'!$F$12,0,10*ROW('Sanitation Data'!F112))),'Data Summary'!CY118="Yes"),OFFSET('Sanitation Data'!$F$12,0,10*ROW('Sanitation Data'!F112)),NA())</f>
        <v>#N/A</v>
      </c>
      <c r="AK118" s="501" t="e">
        <f ca="1">+IF(AND(ISNUMBER(OFFSET('Sanitation Data'!$G$4,0,10*ROW('Sanitation Data'!G112))),'Data Summary'!CZ118="Yes"),100-OFFSET('Sanitation Data'!$G$4,0,10*ROW('Sanitation Data'!G112)),NA())</f>
        <v>#N/A</v>
      </c>
      <c r="AL118" s="501" t="e">
        <f ca="1">+IF(AND(ISNUMBER(OFFSET('Sanitation Data'!$G$6,0,10*ROW('Sanitation Data'!G112))),'Data Summary'!DA118="Yes"),OFFSET('Sanitation Data'!$G$6,0,10*ROW('Sanitation Data'!G112)),NA())</f>
        <v>#N/A</v>
      </c>
      <c r="AM118" s="501" t="e">
        <f ca="1">+IF(AND(ISNUMBER(OFFSET('Sanitation Data'!$G$10,0,10*ROW('Sanitation Data'!G112))),'Data Summary'!DB118="Yes"),OFFSET('Sanitation Data'!$G$10,0,10*ROW('Sanitation Data'!G112)),NA())</f>
        <v>#N/A</v>
      </c>
      <c r="AN118" s="501" t="e">
        <f ca="1">+IF(AND(ISNUMBER(OFFSET('Sanitation Data'!$G$11,0,10*ROW('Sanitation Data'!G112))),'Data Summary'!DC118="Yes"),OFFSET('Sanitation Data'!$G$11,0,10*ROW('Sanitation Data'!G112)),NA())</f>
        <v>#N/A</v>
      </c>
      <c r="AO118" s="501" t="e">
        <f ca="1">+IF(AND(ISNUMBER(OFFSET('Sanitation Data'!$G$12,0,10*ROW('Sanitation Data'!G112))),'Data Summary'!DD118="Yes"),OFFSET('Sanitation Data'!$G$12,0,10*ROW('Sanitation Data'!G112)),NA())</f>
        <v>#N/A</v>
      </c>
      <c r="AP118" s="501" t="e">
        <f ca="1">+IF(AND(ISNUMBER(OFFSET('Sanitation Data'!$H$4,0,10*ROW('Sanitation Data'!H112))),'Data Summary'!DE118="Yes"),100-OFFSET('Sanitation Data'!$H$4,0,10*ROW('Sanitation Data'!H112)),NA())</f>
        <v>#N/A</v>
      </c>
      <c r="AQ118" s="501" t="e">
        <f ca="1">+IF(AND(ISNUMBER(OFFSET('Sanitation Data'!$H$6,0,10*ROW('Sanitation Data'!H112))),'Data Summary'!DF118="Yes"),OFFSET('Sanitation Data'!$H$6,0,10*ROW('Sanitation Data'!H112)),NA())</f>
        <v>#N/A</v>
      </c>
      <c r="AR118" s="501" t="e">
        <f ca="1">+IF(AND(ISNUMBER(OFFSET('Sanitation Data'!$H$10,0,10*ROW('Sanitation Data'!H112))),'Data Summary'!DG118="Yes"),OFFSET('Sanitation Data'!$H$10,0,10*ROW('Sanitation Data'!H112)),NA())</f>
        <v>#N/A</v>
      </c>
      <c r="AS118" s="501" t="e">
        <f ca="1">+IF(AND(ISNUMBER(OFFSET('Sanitation Data'!$H$11,0,10*ROW('Sanitation Data'!H112))),'Data Summary'!DH118="Yes"),OFFSET('Sanitation Data'!$H$11,0,10*ROW('Sanitation Data'!H112)),NA())</f>
        <v>#N/A</v>
      </c>
      <c r="AT118" s="501" t="e">
        <f ca="1">+IF(AND(ISNUMBER(OFFSET('Sanitation Data'!$H$12,0,10*ROW('Sanitation Data'!H112))),'Data Summary'!DI118="Yes"),OFFSET('Sanitation Data'!$H$12,0,10*ROW('Sanitation Data'!H112)),NA())</f>
        <v>#N/A</v>
      </c>
      <c r="AU118" s="501" t="e">
        <f ca="1">+IF(AND(ISNUMBER(OFFSET('Sanitation Data'!$I$4,0,10*ROW('Sanitation Data'!I112))),'Data Summary'!DJ118="Yes"),100-OFFSET('Sanitation Data'!$I$4,0,10*ROW('Sanitation Data'!I112)),NA())</f>
        <v>#N/A</v>
      </c>
      <c r="AV118" s="501" t="e">
        <f ca="1">+IF(AND(ISNUMBER(OFFSET('Sanitation Data'!$I$6,0,10*ROW('Sanitation Data'!I112))),'Data Summary'!DK118="Yes"),OFFSET('Sanitation Data'!$I$6,0,10*ROW('Sanitation Data'!I112)),NA())</f>
        <v>#N/A</v>
      </c>
      <c r="AW118" s="501" t="e">
        <f ca="1">+IF(AND(ISNUMBER(OFFSET('Sanitation Data'!$I$10,0,10*ROW('Sanitation Data'!I112))),'Data Summary'!DL118="Yes"),OFFSET('Sanitation Data'!$I$10,0,10*ROW('Sanitation Data'!I112)),NA())</f>
        <v>#N/A</v>
      </c>
      <c r="AX118" s="501" t="e">
        <f ca="1">+IF(AND(ISNUMBER(OFFSET('Sanitation Data'!$I$11,0,10*ROW('Sanitation Data'!I112))),'Data Summary'!DM118="Yes"),OFFSET('Sanitation Data'!$I$11,0,10*ROW('Sanitation Data'!I112)),NA())</f>
        <v>#N/A</v>
      </c>
      <c r="AY118" s="501" t="e">
        <f ca="1">+IF(AND(ISNUMBER(OFFSET('Sanitation Data'!$I$12,0,10*ROW('Sanitation Data'!I112))),'Data Summary'!DN118="Yes"),OFFSET('Sanitation Data'!$I$12,0,10*ROW('Sanitation Data'!I112)),NA())</f>
        <v>#N/A</v>
      </c>
      <c r="AZ118" s="502" t="e">
        <f ca="1">+IF(AND(ISNUMBER(OFFSET('Hygiene Data'!$D$5,0,10*ROW('Hygiene Data'!D112))),'Data Summary'!DO118="Yes"),OFFSET('Hygiene Data'!$D$5,0,10*ROW('Hygiene Data'!D112)),NA())</f>
        <v>#N/A</v>
      </c>
      <c r="BA118" s="502" t="e">
        <f ca="1">+IF(AND(ISNUMBER(OFFSET('Hygiene Data'!$D$7,0,10*ROW('Hygiene Data'!D112))),'Data Summary'!DP118="Yes"),OFFSET('Hygiene Data'!$D$7,0,10*ROW('Hygiene Data'!D112)),NA())</f>
        <v>#N/A</v>
      </c>
      <c r="BB118" s="502" t="e">
        <f ca="1">+IF(AND(ISNUMBER(OFFSET('Hygiene Data'!$D$9,0,10*ROW('Hygiene Data'!D112))),'Data Summary'!DQ118="Yes"),OFFSET('Hygiene Data'!$D$9,0,10*ROW('Hygiene Data'!D112)),NA())</f>
        <v>#N/A</v>
      </c>
      <c r="BC118" s="502" t="e">
        <f ca="1">+IF(AND(ISNUMBER(OFFSET('Hygiene Data'!$E$5,0,10*ROW('Hygiene Data'!E112))),'Data Summary'!DR118="Yes"),OFFSET('Hygiene Data'!$E$5,0,10*ROW('Hygiene Data'!E112)),NA())</f>
        <v>#N/A</v>
      </c>
      <c r="BD118" s="502" t="e">
        <f ca="1">+IF(AND(ISNUMBER(OFFSET('Hygiene Data'!$E$7,0,10*ROW('Hygiene Data'!E112))),'Data Summary'!DS118="Yes"),OFFSET('Hygiene Data'!$E$7,0,10*ROW('Hygiene Data'!E112)),NA())</f>
        <v>#N/A</v>
      </c>
      <c r="BE118" s="502" t="e">
        <f ca="1">+IF(AND(ISNUMBER(OFFSET('Hygiene Data'!$E$9,0,10*ROW('Hygiene Data'!E112))),'Data Summary'!DT118="Yes"),OFFSET('Hygiene Data'!$E$9,0,10*ROW('Hygiene Data'!E112)),NA())</f>
        <v>#N/A</v>
      </c>
      <c r="BF118" s="502" t="e">
        <f ca="1">+IF(AND(ISNUMBER(OFFSET('Hygiene Data'!$F$5,0,10*ROW('Hygiene Data'!F112))),'Data Summary'!DU118="Yes"),OFFSET('Hygiene Data'!$F$5,0,10*ROW('Hygiene Data'!F112)),NA())</f>
        <v>#N/A</v>
      </c>
      <c r="BG118" s="502" t="e">
        <f ca="1">+IF(AND(ISNUMBER(OFFSET('Hygiene Data'!$F$7,0,10*ROW('Hygiene Data'!F112))),'Data Summary'!DV118="Yes"),OFFSET('Hygiene Data'!$F$7,0,10*ROW('Hygiene Data'!F112)),NA())</f>
        <v>#N/A</v>
      </c>
      <c r="BH118" s="502" t="e">
        <f ca="1">+IF(AND(ISNUMBER(OFFSET('Hygiene Data'!$F$9,0,10*ROW('Hygiene Data'!F112))),'Data Summary'!DW118="Yes"),OFFSET('Hygiene Data'!$F$9,0,10*ROW('Hygiene Data'!F112)),NA())</f>
        <v>#N/A</v>
      </c>
      <c r="BI118" s="502" t="e">
        <f ca="1">+IF(AND(ISNUMBER(OFFSET('Hygiene Data'!$G$5,0,10*ROW('Hygiene Data'!G112))),'Data Summary'!DX118="Yes"),OFFSET('Hygiene Data'!$G$5,0,10*ROW('Hygiene Data'!G112)),NA())</f>
        <v>#N/A</v>
      </c>
      <c r="BJ118" s="502" t="e">
        <f ca="1">+IF(AND(ISNUMBER(OFFSET('Hygiene Data'!$G$7,0,10*ROW('Hygiene Data'!G112))),'Data Summary'!DY118="Yes"),OFFSET('Hygiene Data'!$G$7,0,10*ROW('Hygiene Data'!G112)),NA())</f>
        <v>#N/A</v>
      </c>
      <c r="BK118" s="502" t="e">
        <f ca="1">+IF(AND(ISNUMBER(OFFSET('Hygiene Data'!$G$9,0,10*ROW('Hygiene Data'!G112))),'Data Summary'!DZ118="Yes"),OFFSET('Hygiene Data'!$G$9,0,10*ROW('Hygiene Data'!G112)),NA())</f>
        <v>#N/A</v>
      </c>
      <c r="BL118" s="502" t="e">
        <f ca="1">+IF(AND(ISNUMBER(OFFSET('Hygiene Data'!$H$5,0,10*ROW('Hygiene Data'!H112))),'Data Summary'!EA118="Yes"),OFFSET('Hygiene Data'!$H$5,0,10*ROW('Hygiene Data'!H112)),NA())</f>
        <v>#N/A</v>
      </c>
      <c r="BM118" s="502" t="e">
        <f ca="1">+IF(AND(ISNUMBER(OFFSET('Hygiene Data'!$H$7,0,10*ROW('Hygiene Data'!H112))),'Data Summary'!EB118="Yes"),OFFSET('Hygiene Data'!$H$7,0,10*ROW('Hygiene Data'!H112)),NA())</f>
        <v>#N/A</v>
      </c>
      <c r="BN118" s="502" t="e">
        <f ca="1">+IF(AND(ISNUMBER(OFFSET('Hygiene Data'!$H$9,0,10*ROW('Hygiene Data'!H112))),'Data Summary'!EC118="Yes"),OFFSET('Hygiene Data'!$H$9,0,10*ROW('Hygiene Data'!H112)),NA())</f>
        <v>#N/A</v>
      </c>
      <c r="BO118" s="502" t="e">
        <f ca="1">+IF(AND(ISNUMBER(OFFSET('Hygiene Data'!$I$5,0,10*ROW('Hygiene Data'!I112))),'Data Summary'!ED118="Yes"),OFFSET('Hygiene Data'!$I$5,0,10*ROW('Hygiene Data'!I112)),NA())</f>
        <v>#N/A</v>
      </c>
      <c r="BP118" s="502" t="e">
        <f ca="1">+IF(AND(ISNUMBER(OFFSET('Hygiene Data'!$I$7,0,10*ROW('Hygiene Data'!I112))),'Data Summary'!EE118="Yes"),OFFSET('Hygiene Data'!$I$7,0,10*ROW('Hygiene Data'!I112)),NA())</f>
        <v>#N/A</v>
      </c>
      <c r="BQ118" s="502" t="e">
        <f ca="1">+IF(AND(ISNUMBER(OFFSET('Hygiene Data'!$I$9,0,10*ROW('Hygiene Data'!I112))),'Data Summary'!EF118="Yes"),OFFSET('Hygiene Data'!$I$9,0,10*ROW('Hygiene Data'!I112)),NA())</f>
        <v>#N/A</v>
      </c>
    </row>
    <row r="119" spans="1:69" x14ac:dyDescent="0.25">
      <c r="A119" s="498" t="e">
        <f ca="1">+RIGHT('Data Summary'!A119,LEN('Data Summary'!A119)-9)</f>
        <v>#VALUE!</v>
      </c>
      <c r="B119" s="472" t="str">
        <f ca="1">+IF(ISTEXT('Data Summary'!B119),'Data Summary'!B119,"")</f>
        <v/>
      </c>
      <c r="C119" s="499" t="e">
        <f ca="1">+VALUE('Data Summary'!C119)</f>
        <v>#VALUE!</v>
      </c>
      <c r="D119" s="500" t="e">
        <f ca="1">+IF(AND(ISNUMBER(OFFSET('Water Data'!$D$4,0,10*ROW('Water Data'!D113))),'Data Summary'!BS119="Yes"),100-OFFSET('Water Data'!$D$4,0,10*ROW('Water Data'!D113)),NA())</f>
        <v>#N/A</v>
      </c>
      <c r="E119" s="500" t="e">
        <f ca="1">+IF(AND(ISNUMBER(OFFSET('Water Data'!$D$6,0,10*ROW('Water Data'!D113))),'Data Summary'!BT119="Yes"),OFFSET('Water Data'!$D$6,0,10*ROW('Water Data'!D113)),NA())</f>
        <v>#N/A</v>
      </c>
      <c r="F119" s="500" t="e">
        <f ca="1">+IF(AND(ISNUMBER(OFFSET('Water Data'!$D$9,0,10*ROW('Water Data'!D113))),'Data Summary'!BU119="Yes"),OFFSET('Water Data'!$D$9,0,10*ROW('Water Data'!D113)),NA())</f>
        <v>#N/A</v>
      </c>
      <c r="G119" s="500" t="e">
        <f ca="1">+IF(AND(ISNUMBER(OFFSET('Water Data'!$E$4,0,10*ROW('Water Data'!E113))),'Data Summary'!BV119="Yes"),100-OFFSET('Water Data'!$E$4,0,10*ROW('Water Data'!E113)),NA())</f>
        <v>#N/A</v>
      </c>
      <c r="H119" s="500" t="e">
        <f ca="1">+IF(AND(ISNUMBER(OFFSET('Water Data'!$E$6,0,10*ROW('Water Data'!E113))),'Data Summary'!BW119="Yes"),OFFSET('Water Data'!$E$6,0,10*ROW('Water Data'!E113)),NA())</f>
        <v>#N/A</v>
      </c>
      <c r="I119" s="500" t="e">
        <f ca="1">+IF(AND(ISNUMBER(OFFSET('Water Data'!$E$9,0,10*ROW('Water Data'!E113))),'Data Summary'!BX119="Yes"),OFFSET('Water Data'!$E$9,0,10*ROW('Water Data'!E113)),NA())</f>
        <v>#N/A</v>
      </c>
      <c r="J119" s="500" t="e">
        <f ca="1">+IF(AND(ISNUMBER(OFFSET('Water Data'!$F$4,0,10*ROW('Water Data'!F113))),'Data Summary'!BY119="Yes"),100-OFFSET('Water Data'!$F$4,0,10*ROW('Water Data'!F113)),NA())</f>
        <v>#N/A</v>
      </c>
      <c r="K119" s="500" t="e">
        <f ca="1">+IF(AND(ISNUMBER(OFFSET('Water Data'!$F$6,0,10*ROW('Water Data'!F113))),'Data Summary'!BZ119="Yes"),OFFSET('Water Data'!$F$6,0,10*ROW('Water Data'!F113)),NA())</f>
        <v>#N/A</v>
      </c>
      <c r="L119" s="500" t="e">
        <f ca="1">+IF(AND(ISNUMBER(OFFSET('Water Data'!$F$9,0,10*ROW('Water Data'!F113))),'Data Summary'!CA119="Yes"),OFFSET('Water Data'!$F$9,0,10*ROW('Water Data'!F113)),NA())</f>
        <v>#N/A</v>
      </c>
      <c r="M119" s="500" t="e">
        <f ca="1">+IF(AND(ISNUMBER(OFFSET('Water Data'!$G$4,0,10*ROW('Water Data'!G113))),'Data Summary'!CB119="Yes"),100-OFFSET('Water Data'!$G$4,0,10*ROW('Water Data'!G113)),NA())</f>
        <v>#N/A</v>
      </c>
      <c r="N119" s="500" t="e">
        <f ca="1">+IF(AND(ISNUMBER(OFFSET('Water Data'!$G$6,0,10*ROW('Water Data'!G113))),'Data Summary'!CC119="Yes"),OFFSET('Water Data'!$G$6,0,10*ROW('Water Data'!G113)),NA())</f>
        <v>#N/A</v>
      </c>
      <c r="O119" s="500" t="e">
        <f ca="1">+IF(AND(ISNUMBER(OFFSET('Water Data'!$G$9,0,10*ROW('Water Data'!G113))),'Data Summary'!CD119="Yes"),OFFSET('Water Data'!$G$9,0,10*ROW('Water Data'!G113)),NA())</f>
        <v>#N/A</v>
      </c>
      <c r="P119" s="500" t="e">
        <f ca="1">+IF(AND(ISNUMBER(OFFSET('Water Data'!$H$4,0,10*ROW('Water Data'!H113))),'Data Summary'!CE119="Yes"),100-OFFSET('Water Data'!$H$4,0,10*ROW('Water Data'!H113)),NA())</f>
        <v>#N/A</v>
      </c>
      <c r="Q119" s="500" t="e">
        <f ca="1">+IF(AND(ISNUMBER(OFFSET('Water Data'!$H$6,0,10*ROW('Water Data'!H113))),'Data Summary'!CF119="Yes"),OFFSET('Water Data'!$H$6,0,10*ROW('Water Data'!H113)),NA())</f>
        <v>#N/A</v>
      </c>
      <c r="R119" s="500" t="e">
        <f ca="1">+IF(AND(ISNUMBER(OFFSET('Water Data'!$H$9,0,10*ROW('Water Data'!H113))),'Data Summary'!CG119="Yes"),OFFSET('Water Data'!$H$9,0,10*ROW('Water Data'!H113)),NA())</f>
        <v>#N/A</v>
      </c>
      <c r="S119" s="500" t="e">
        <f ca="1">+IF(AND(ISNUMBER(OFFSET('Water Data'!$I$4,0,10*ROW('Water Data'!I113))),'Data Summary'!CH119="Yes"),100-OFFSET('Water Data'!$I$4,0,10*ROW('Water Data'!I113)),NA())</f>
        <v>#N/A</v>
      </c>
      <c r="T119" s="500" t="e">
        <f ca="1">+IF(AND(ISNUMBER(OFFSET('Water Data'!$I$6,0,10*ROW('Water Data'!I113))),'Data Summary'!CI119="Yes"),OFFSET('Water Data'!$I$6,0,10*ROW('Water Data'!I113)),NA())</f>
        <v>#N/A</v>
      </c>
      <c r="U119" s="500" t="e">
        <f ca="1">+IF(AND(ISNUMBER(OFFSET('Water Data'!$I$9,0,10*ROW('Water Data'!I113))),'Data Summary'!CJ119="Yes"),OFFSET('Water Data'!$I$9,0,10*ROW('Water Data'!I113)),NA())</f>
        <v>#N/A</v>
      </c>
      <c r="V119" s="501" t="e">
        <f ca="1">+IF(AND(ISNUMBER(OFFSET('Sanitation Data'!$D$4,0,10*ROW('Sanitation Data'!D113))),'Data Summary'!CK119="Yes"),100-OFFSET('Sanitation Data'!$D$4,0,10*ROW('Sanitation Data'!D113)),NA())</f>
        <v>#N/A</v>
      </c>
      <c r="W119" s="501" t="e">
        <f ca="1">+IF(AND(ISNUMBER(OFFSET('Sanitation Data'!$D$6,0,10*ROW('Sanitation Data'!D113))),'Data Summary'!CL119="Yes"),OFFSET('Sanitation Data'!$D$6,0,10*ROW('Sanitation Data'!D113)),NA())</f>
        <v>#N/A</v>
      </c>
      <c r="X119" s="501" t="e">
        <f ca="1">+IF(AND(ISNUMBER(OFFSET('Sanitation Data'!$D$10,0,10*ROW('Sanitation Data'!D113))),'Data Summary'!CM119="Yes"),OFFSET('Sanitation Data'!$D$10,0,10*ROW('Sanitation Data'!D113)),NA())</f>
        <v>#N/A</v>
      </c>
      <c r="Y119" s="501" t="e">
        <f ca="1">+IF(AND(ISNUMBER(OFFSET('Sanitation Data'!$D$11,0,10*ROW('Sanitation Data'!D113))),'Data Summary'!CN119="Yes"),OFFSET('Sanitation Data'!$D$11,0,10*ROW('Sanitation Data'!D113)),NA())</f>
        <v>#N/A</v>
      </c>
      <c r="Z119" s="501" t="e">
        <f ca="1">+IF(AND(ISNUMBER(OFFSET('Sanitation Data'!$D$12,0,10*ROW('Sanitation Data'!D113))),'Data Summary'!CO119="Yes"),OFFSET('Sanitation Data'!$D$12,0,10*ROW('Sanitation Data'!D113)),NA())</f>
        <v>#N/A</v>
      </c>
      <c r="AA119" s="501" t="e">
        <f ca="1">+IF(AND(ISNUMBER(OFFSET('Sanitation Data'!$E$4,0,10*ROW('Sanitation Data'!E113))),'Data Summary'!CP119="Yes"),100-OFFSET('Sanitation Data'!$E$4,0,10*ROW('Sanitation Data'!E113)),NA())</f>
        <v>#N/A</v>
      </c>
      <c r="AB119" s="501" t="e">
        <f ca="1">+IF(AND(ISNUMBER(OFFSET('Sanitation Data'!$E$6,0,10*ROW('Sanitation Data'!E113))),'Data Summary'!CQ119="Yes"),OFFSET('Sanitation Data'!$E$6,0,10*ROW('Sanitation Data'!E113)),NA())</f>
        <v>#N/A</v>
      </c>
      <c r="AC119" s="501" t="e">
        <f ca="1">+IF(AND(ISNUMBER(OFFSET('Sanitation Data'!$E$10,0,10*ROW('Sanitation Data'!E113))),'Data Summary'!CR119="Yes"),OFFSET('Sanitation Data'!$E$10,0,10*ROW('Sanitation Data'!E113)),NA())</f>
        <v>#N/A</v>
      </c>
      <c r="AD119" s="501" t="e">
        <f ca="1">+IF(AND(ISNUMBER(OFFSET('Sanitation Data'!$E$11,0,10*ROW('Sanitation Data'!E113))),'Data Summary'!CS119="Yes"),OFFSET('Sanitation Data'!$E$11,0,10*ROW('Sanitation Data'!E113)),NA())</f>
        <v>#N/A</v>
      </c>
      <c r="AE119" s="501" t="e">
        <f ca="1">+IF(AND(ISNUMBER(OFFSET('Sanitation Data'!$E$12,0,10*ROW('Sanitation Data'!E113))),'Data Summary'!CT119="Yes"),OFFSET('Sanitation Data'!$E$12,0,10*ROW('Sanitation Data'!E113)),NA())</f>
        <v>#N/A</v>
      </c>
      <c r="AF119" s="501" t="e">
        <f ca="1">+IF(AND(ISNUMBER(OFFSET('Sanitation Data'!$F$4,0,10*ROW('Sanitation Data'!F113))),'Data Summary'!CU119="Yes"),100-OFFSET('Sanitation Data'!$F$4,0,10*ROW('Sanitation Data'!F113)),NA())</f>
        <v>#N/A</v>
      </c>
      <c r="AG119" s="501" t="e">
        <f ca="1">+IF(AND(ISNUMBER(OFFSET('Sanitation Data'!$F$6,0,10*ROW('Sanitation Data'!F113))),'Data Summary'!CV119="Yes"),OFFSET('Sanitation Data'!$F$6,0,10*ROW('Sanitation Data'!F113)),NA())</f>
        <v>#N/A</v>
      </c>
      <c r="AH119" s="501" t="e">
        <f ca="1">+IF(AND(ISNUMBER(OFFSET('Sanitation Data'!$F$10,0,10*ROW('Sanitation Data'!F113))),'Data Summary'!CW119="Yes"),OFFSET('Sanitation Data'!$F$10,0,10*ROW('Sanitation Data'!F113)),NA())</f>
        <v>#N/A</v>
      </c>
      <c r="AI119" s="501" t="e">
        <f ca="1">+IF(AND(ISNUMBER(OFFSET('Sanitation Data'!$F$11,0,10*ROW('Sanitation Data'!F113))),'Data Summary'!CX119="Yes"),OFFSET('Sanitation Data'!$F$11,0,10*ROW('Sanitation Data'!F113)),NA())</f>
        <v>#N/A</v>
      </c>
      <c r="AJ119" s="501" t="e">
        <f ca="1">+IF(AND(ISNUMBER(OFFSET('Sanitation Data'!$F$12,0,10*ROW('Sanitation Data'!F113))),'Data Summary'!CY119="Yes"),OFFSET('Sanitation Data'!$F$12,0,10*ROW('Sanitation Data'!F113)),NA())</f>
        <v>#N/A</v>
      </c>
      <c r="AK119" s="501" t="e">
        <f ca="1">+IF(AND(ISNUMBER(OFFSET('Sanitation Data'!$G$4,0,10*ROW('Sanitation Data'!G113))),'Data Summary'!CZ119="Yes"),100-OFFSET('Sanitation Data'!$G$4,0,10*ROW('Sanitation Data'!G113)),NA())</f>
        <v>#N/A</v>
      </c>
      <c r="AL119" s="501" t="e">
        <f ca="1">+IF(AND(ISNUMBER(OFFSET('Sanitation Data'!$G$6,0,10*ROW('Sanitation Data'!G113))),'Data Summary'!DA119="Yes"),OFFSET('Sanitation Data'!$G$6,0,10*ROW('Sanitation Data'!G113)),NA())</f>
        <v>#N/A</v>
      </c>
      <c r="AM119" s="501" t="e">
        <f ca="1">+IF(AND(ISNUMBER(OFFSET('Sanitation Data'!$G$10,0,10*ROW('Sanitation Data'!G113))),'Data Summary'!DB119="Yes"),OFFSET('Sanitation Data'!$G$10,0,10*ROW('Sanitation Data'!G113)),NA())</f>
        <v>#N/A</v>
      </c>
      <c r="AN119" s="501" t="e">
        <f ca="1">+IF(AND(ISNUMBER(OFFSET('Sanitation Data'!$G$11,0,10*ROW('Sanitation Data'!G113))),'Data Summary'!DC119="Yes"),OFFSET('Sanitation Data'!$G$11,0,10*ROW('Sanitation Data'!G113)),NA())</f>
        <v>#N/A</v>
      </c>
      <c r="AO119" s="501" t="e">
        <f ca="1">+IF(AND(ISNUMBER(OFFSET('Sanitation Data'!$G$12,0,10*ROW('Sanitation Data'!G113))),'Data Summary'!DD119="Yes"),OFFSET('Sanitation Data'!$G$12,0,10*ROW('Sanitation Data'!G113)),NA())</f>
        <v>#N/A</v>
      </c>
      <c r="AP119" s="501" t="e">
        <f ca="1">+IF(AND(ISNUMBER(OFFSET('Sanitation Data'!$H$4,0,10*ROW('Sanitation Data'!H113))),'Data Summary'!DE119="Yes"),100-OFFSET('Sanitation Data'!$H$4,0,10*ROW('Sanitation Data'!H113)),NA())</f>
        <v>#N/A</v>
      </c>
      <c r="AQ119" s="501" t="e">
        <f ca="1">+IF(AND(ISNUMBER(OFFSET('Sanitation Data'!$H$6,0,10*ROW('Sanitation Data'!H113))),'Data Summary'!DF119="Yes"),OFFSET('Sanitation Data'!$H$6,0,10*ROW('Sanitation Data'!H113)),NA())</f>
        <v>#N/A</v>
      </c>
      <c r="AR119" s="501" t="e">
        <f ca="1">+IF(AND(ISNUMBER(OFFSET('Sanitation Data'!$H$10,0,10*ROW('Sanitation Data'!H113))),'Data Summary'!DG119="Yes"),OFFSET('Sanitation Data'!$H$10,0,10*ROW('Sanitation Data'!H113)),NA())</f>
        <v>#N/A</v>
      </c>
      <c r="AS119" s="501" t="e">
        <f ca="1">+IF(AND(ISNUMBER(OFFSET('Sanitation Data'!$H$11,0,10*ROW('Sanitation Data'!H113))),'Data Summary'!DH119="Yes"),OFFSET('Sanitation Data'!$H$11,0,10*ROW('Sanitation Data'!H113)),NA())</f>
        <v>#N/A</v>
      </c>
      <c r="AT119" s="501" t="e">
        <f ca="1">+IF(AND(ISNUMBER(OFFSET('Sanitation Data'!$H$12,0,10*ROW('Sanitation Data'!H113))),'Data Summary'!DI119="Yes"),OFFSET('Sanitation Data'!$H$12,0,10*ROW('Sanitation Data'!H113)),NA())</f>
        <v>#N/A</v>
      </c>
      <c r="AU119" s="501" t="e">
        <f ca="1">+IF(AND(ISNUMBER(OFFSET('Sanitation Data'!$I$4,0,10*ROW('Sanitation Data'!I113))),'Data Summary'!DJ119="Yes"),100-OFFSET('Sanitation Data'!$I$4,0,10*ROW('Sanitation Data'!I113)),NA())</f>
        <v>#N/A</v>
      </c>
      <c r="AV119" s="501" t="e">
        <f ca="1">+IF(AND(ISNUMBER(OFFSET('Sanitation Data'!$I$6,0,10*ROW('Sanitation Data'!I113))),'Data Summary'!DK119="Yes"),OFFSET('Sanitation Data'!$I$6,0,10*ROW('Sanitation Data'!I113)),NA())</f>
        <v>#N/A</v>
      </c>
      <c r="AW119" s="501" t="e">
        <f ca="1">+IF(AND(ISNUMBER(OFFSET('Sanitation Data'!$I$10,0,10*ROW('Sanitation Data'!I113))),'Data Summary'!DL119="Yes"),OFFSET('Sanitation Data'!$I$10,0,10*ROW('Sanitation Data'!I113)),NA())</f>
        <v>#N/A</v>
      </c>
      <c r="AX119" s="501" t="e">
        <f ca="1">+IF(AND(ISNUMBER(OFFSET('Sanitation Data'!$I$11,0,10*ROW('Sanitation Data'!I113))),'Data Summary'!DM119="Yes"),OFFSET('Sanitation Data'!$I$11,0,10*ROW('Sanitation Data'!I113)),NA())</f>
        <v>#N/A</v>
      </c>
      <c r="AY119" s="501" t="e">
        <f ca="1">+IF(AND(ISNUMBER(OFFSET('Sanitation Data'!$I$12,0,10*ROW('Sanitation Data'!I113))),'Data Summary'!DN119="Yes"),OFFSET('Sanitation Data'!$I$12,0,10*ROW('Sanitation Data'!I113)),NA())</f>
        <v>#N/A</v>
      </c>
      <c r="AZ119" s="502" t="e">
        <f ca="1">+IF(AND(ISNUMBER(OFFSET('Hygiene Data'!$D$5,0,10*ROW('Hygiene Data'!D113))),'Data Summary'!DO119="Yes"),OFFSET('Hygiene Data'!$D$5,0,10*ROW('Hygiene Data'!D113)),NA())</f>
        <v>#N/A</v>
      </c>
      <c r="BA119" s="502" t="e">
        <f ca="1">+IF(AND(ISNUMBER(OFFSET('Hygiene Data'!$D$7,0,10*ROW('Hygiene Data'!D113))),'Data Summary'!DP119="Yes"),OFFSET('Hygiene Data'!$D$7,0,10*ROW('Hygiene Data'!D113)),NA())</f>
        <v>#N/A</v>
      </c>
      <c r="BB119" s="502" t="e">
        <f ca="1">+IF(AND(ISNUMBER(OFFSET('Hygiene Data'!$D$9,0,10*ROW('Hygiene Data'!D113))),'Data Summary'!DQ119="Yes"),OFFSET('Hygiene Data'!$D$9,0,10*ROW('Hygiene Data'!D113)),NA())</f>
        <v>#N/A</v>
      </c>
      <c r="BC119" s="502" t="e">
        <f ca="1">+IF(AND(ISNUMBER(OFFSET('Hygiene Data'!$E$5,0,10*ROW('Hygiene Data'!E113))),'Data Summary'!DR119="Yes"),OFFSET('Hygiene Data'!$E$5,0,10*ROW('Hygiene Data'!E113)),NA())</f>
        <v>#N/A</v>
      </c>
      <c r="BD119" s="502" t="e">
        <f ca="1">+IF(AND(ISNUMBER(OFFSET('Hygiene Data'!$E$7,0,10*ROW('Hygiene Data'!E113))),'Data Summary'!DS119="Yes"),OFFSET('Hygiene Data'!$E$7,0,10*ROW('Hygiene Data'!E113)),NA())</f>
        <v>#N/A</v>
      </c>
      <c r="BE119" s="502" t="e">
        <f ca="1">+IF(AND(ISNUMBER(OFFSET('Hygiene Data'!$E$9,0,10*ROW('Hygiene Data'!E113))),'Data Summary'!DT119="Yes"),OFFSET('Hygiene Data'!$E$9,0,10*ROW('Hygiene Data'!E113)),NA())</f>
        <v>#N/A</v>
      </c>
      <c r="BF119" s="502" t="e">
        <f ca="1">+IF(AND(ISNUMBER(OFFSET('Hygiene Data'!$F$5,0,10*ROW('Hygiene Data'!F113))),'Data Summary'!DU119="Yes"),OFFSET('Hygiene Data'!$F$5,0,10*ROW('Hygiene Data'!F113)),NA())</f>
        <v>#N/A</v>
      </c>
      <c r="BG119" s="502" t="e">
        <f ca="1">+IF(AND(ISNUMBER(OFFSET('Hygiene Data'!$F$7,0,10*ROW('Hygiene Data'!F113))),'Data Summary'!DV119="Yes"),OFFSET('Hygiene Data'!$F$7,0,10*ROW('Hygiene Data'!F113)),NA())</f>
        <v>#N/A</v>
      </c>
      <c r="BH119" s="502" t="e">
        <f ca="1">+IF(AND(ISNUMBER(OFFSET('Hygiene Data'!$F$9,0,10*ROW('Hygiene Data'!F113))),'Data Summary'!DW119="Yes"),OFFSET('Hygiene Data'!$F$9,0,10*ROW('Hygiene Data'!F113)),NA())</f>
        <v>#N/A</v>
      </c>
      <c r="BI119" s="502" t="e">
        <f ca="1">+IF(AND(ISNUMBER(OFFSET('Hygiene Data'!$G$5,0,10*ROW('Hygiene Data'!G113))),'Data Summary'!DX119="Yes"),OFFSET('Hygiene Data'!$G$5,0,10*ROW('Hygiene Data'!G113)),NA())</f>
        <v>#N/A</v>
      </c>
      <c r="BJ119" s="502" t="e">
        <f ca="1">+IF(AND(ISNUMBER(OFFSET('Hygiene Data'!$G$7,0,10*ROW('Hygiene Data'!G113))),'Data Summary'!DY119="Yes"),OFFSET('Hygiene Data'!$G$7,0,10*ROW('Hygiene Data'!G113)),NA())</f>
        <v>#N/A</v>
      </c>
      <c r="BK119" s="502" t="e">
        <f ca="1">+IF(AND(ISNUMBER(OFFSET('Hygiene Data'!$G$9,0,10*ROW('Hygiene Data'!G113))),'Data Summary'!DZ119="Yes"),OFFSET('Hygiene Data'!$G$9,0,10*ROW('Hygiene Data'!G113)),NA())</f>
        <v>#N/A</v>
      </c>
      <c r="BL119" s="502" t="e">
        <f ca="1">+IF(AND(ISNUMBER(OFFSET('Hygiene Data'!$H$5,0,10*ROW('Hygiene Data'!H113))),'Data Summary'!EA119="Yes"),OFFSET('Hygiene Data'!$H$5,0,10*ROW('Hygiene Data'!H113)),NA())</f>
        <v>#N/A</v>
      </c>
      <c r="BM119" s="502" t="e">
        <f ca="1">+IF(AND(ISNUMBER(OFFSET('Hygiene Data'!$H$7,0,10*ROW('Hygiene Data'!H113))),'Data Summary'!EB119="Yes"),OFFSET('Hygiene Data'!$H$7,0,10*ROW('Hygiene Data'!H113)),NA())</f>
        <v>#N/A</v>
      </c>
      <c r="BN119" s="502" t="e">
        <f ca="1">+IF(AND(ISNUMBER(OFFSET('Hygiene Data'!$H$9,0,10*ROW('Hygiene Data'!H113))),'Data Summary'!EC119="Yes"),OFFSET('Hygiene Data'!$H$9,0,10*ROW('Hygiene Data'!H113)),NA())</f>
        <v>#N/A</v>
      </c>
      <c r="BO119" s="502" t="e">
        <f ca="1">+IF(AND(ISNUMBER(OFFSET('Hygiene Data'!$I$5,0,10*ROW('Hygiene Data'!I113))),'Data Summary'!ED119="Yes"),OFFSET('Hygiene Data'!$I$5,0,10*ROW('Hygiene Data'!I113)),NA())</f>
        <v>#N/A</v>
      </c>
      <c r="BP119" s="502" t="e">
        <f ca="1">+IF(AND(ISNUMBER(OFFSET('Hygiene Data'!$I$7,0,10*ROW('Hygiene Data'!I113))),'Data Summary'!EE119="Yes"),OFFSET('Hygiene Data'!$I$7,0,10*ROW('Hygiene Data'!I113)),NA())</f>
        <v>#N/A</v>
      </c>
      <c r="BQ119" s="502" t="e">
        <f ca="1">+IF(AND(ISNUMBER(OFFSET('Hygiene Data'!$I$9,0,10*ROW('Hygiene Data'!I113))),'Data Summary'!EF119="Yes"),OFFSET('Hygiene Data'!$I$9,0,10*ROW('Hygiene Data'!I113)),NA())</f>
        <v>#N/A</v>
      </c>
    </row>
    <row r="120" spans="1:69" x14ac:dyDescent="0.25">
      <c r="A120" s="498" t="e">
        <f ca="1">+RIGHT('Data Summary'!A120,LEN('Data Summary'!A120)-9)</f>
        <v>#VALUE!</v>
      </c>
      <c r="B120" s="472" t="str">
        <f ca="1">+IF(ISTEXT('Data Summary'!B120),'Data Summary'!B120,"")</f>
        <v/>
      </c>
      <c r="C120" s="499" t="e">
        <f ca="1">+VALUE('Data Summary'!C120)</f>
        <v>#VALUE!</v>
      </c>
      <c r="D120" s="500" t="e">
        <f ca="1">+IF(AND(ISNUMBER(OFFSET('Water Data'!$D$4,0,10*ROW('Water Data'!D114))),'Data Summary'!BS120="Yes"),100-OFFSET('Water Data'!$D$4,0,10*ROW('Water Data'!D114)),NA())</f>
        <v>#N/A</v>
      </c>
      <c r="E120" s="500" t="e">
        <f ca="1">+IF(AND(ISNUMBER(OFFSET('Water Data'!$D$6,0,10*ROW('Water Data'!D114))),'Data Summary'!BT120="Yes"),OFFSET('Water Data'!$D$6,0,10*ROW('Water Data'!D114)),NA())</f>
        <v>#N/A</v>
      </c>
      <c r="F120" s="500" t="e">
        <f ca="1">+IF(AND(ISNUMBER(OFFSET('Water Data'!$D$9,0,10*ROW('Water Data'!D114))),'Data Summary'!BU120="Yes"),OFFSET('Water Data'!$D$9,0,10*ROW('Water Data'!D114)),NA())</f>
        <v>#N/A</v>
      </c>
      <c r="G120" s="500" t="e">
        <f ca="1">+IF(AND(ISNUMBER(OFFSET('Water Data'!$E$4,0,10*ROW('Water Data'!E114))),'Data Summary'!BV120="Yes"),100-OFFSET('Water Data'!$E$4,0,10*ROW('Water Data'!E114)),NA())</f>
        <v>#N/A</v>
      </c>
      <c r="H120" s="500" t="e">
        <f ca="1">+IF(AND(ISNUMBER(OFFSET('Water Data'!$E$6,0,10*ROW('Water Data'!E114))),'Data Summary'!BW120="Yes"),OFFSET('Water Data'!$E$6,0,10*ROW('Water Data'!E114)),NA())</f>
        <v>#N/A</v>
      </c>
      <c r="I120" s="500" t="e">
        <f ca="1">+IF(AND(ISNUMBER(OFFSET('Water Data'!$E$9,0,10*ROW('Water Data'!E114))),'Data Summary'!BX120="Yes"),OFFSET('Water Data'!$E$9,0,10*ROW('Water Data'!E114)),NA())</f>
        <v>#N/A</v>
      </c>
      <c r="J120" s="500" t="e">
        <f ca="1">+IF(AND(ISNUMBER(OFFSET('Water Data'!$F$4,0,10*ROW('Water Data'!F114))),'Data Summary'!BY120="Yes"),100-OFFSET('Water Data'!$F$4,0,10*ROW('Water Data'!F114)),NA())</f>
        <v>#N/A</v>
      </c>
      <c r="K120" s="500" t="e">
        <f ca="1">+IF(AND(ISNUMBER(OFFSET('Water Data'!$F$6,0,10*ROW('Water Data'!F114))),'Data Summary'!BZ120="Yes"),OFFSET('Water Data'!$F$6,0,10*ROW('Water Data'!F114)),NA())</f>
        <v>#N/A</v>
      </c>
      <c r="L120" s="500" t="e">
        <f ca="1">+IF(AND(ISNUMBER(OFFSET('Water Data'!$F$9,0,10*ROW('Water Data'!F114))),'Data Summary'!CA120="Yes"),OFFSET('Water Data'!$F$9,0,10*ROW('Water Data'!F114)),NA())</f>
        <v>#N/A</v>
      </c>
      <c r="M120" s="500" t="e">
        <f ca="1">+IF(AND(ISNUMBER(OFFSET('Water Data'!$G$4,0,10*ROW('Water Data'!G114))),'Data Summary'!CB120="Yes"),100-OFFSET('Water Data'!$G$4,0,10*ROW('Water Data'!G114)),NA())</f>
        <v>#N/A</v>
      </c>
      <c r="N120" s="500" t="e">
        <f ca="1">+IF(AND(ISNUMBER(OFFSET('Water Data'!$G$6,0,10*ROW('Water Data'!G114))),'Data Summary'!CC120="Yes"),OFFSET('Water Data'!$G$6,0,10*ROW('Water Data'!G114)),NA())</f>
        <v>#N/A</v>
      </c>
      <c r="O120" s="500" t="e">
        <f ca="1">+IF(AND(ISNUMBER(OFFSET('Water Data'!$G$9,0,10*ROW('Water Data'!G114))),'Data Summary'!CD120="Yes"),OFFSET('Water Data'!$G$9,0,10*ROW('Water Data'!G114)),NA())</f>
        <v>#N/A</v>
      </c>
      <c r="P120" s="500" t="e">
        <f ca="1">+IF(AND(ISNUMBER(OFFSET('Water Data'!$H$4,0,10*ROW('Water Data'!H114))),'Data Summary'!CE120="Yes"),100-OFFSET('Water Data'!$H$4,0,10*ROW('Water Data'!H114)),NA())</f>
        <v>#N/A</v>
      </c>
      <c r="Q120" s="500" t="e">
        <f ca="1">+IF(AND(ISNUMBER(OFFSET('Water Data'!$H$6,0,10*ROW('Water Data'!H114))),'Data Summary'!CF120="Yes"),OFFSET('Water Data'!$H$6,0,10*ROW('Water Data'!H114)),NA())</f>
        <v>#N/A</v>
      </c>
      <c r="R120" s="500" t="e">
        <f ca="1">+IF(AND(ISNUMBER(OFFSET('Water Data'!$H$9,0,10*ROW('Water Data'!H114))),'Data Summary'!CG120="Yes"),OFFSET('Water Data'!$H$9,0,10*ROW('Water Data'!H114)),NA())</f>
        <v>#N/A</v>
      </c>
      <c r="S120" s="500" t="e">
        <f ca="1">+IF(AND(ISNUMBER(OFFSET('Water Data'!$I$4,0,10*ROW('Water Data'!I114))),'Data Summary'!CH120="Yes"),100-OFFSET('Water Data'!$I$4,0,10*ROW('Water Data'!I114)),NA())</f>
        <v>#N/A</v>
      </c>
      <c r="T120" s="500" t="e">
        <f ca="1">+IF(AND(ISNUMBER(OFFSET('Water Data'!$I$6,0,10*ROW('Water Data'!I114))),'Data Summary'!CI120="Yes"),OFFSET('Water Data'!$I$6,0,10*ROW('Water Data'!I114)),NA())</f>
        <v>#N/A</v>
      </c>
      <c r="U120" s="500" t="e">
        <f ca="1">+IF(AND(ISNUMBER(OFFSET('Water Data'!$I$9,0,10*ROW('Water Data'!I114))),'Data Summary'!CJ120="Yes"),OFFSET('Water Data'!$I$9,0,10*ROW('Water Data'!I114)),NA())</f>
        <v>#N/A</v>
      </c>
      <c r="V120" s="501" t="e">
        <f ca="1">+IF(AND(ISNUMBER(OFFSET('Sanitation Data'!$D$4,0,10*ROW('Sanitation Data'!D114))),'Data Summary'!CK120="Yes"),100-OFFSET('Sanitation Data'!$D$4,0,10*ROW('Sanitation Data'!D114)),NA())</f>
        <v>#N/A</v>
      </c>
      <c r="W120" s="501" t="e">
        <f ca="1">+IF(AND(ISNUMBER(OFFSET('Sanitation Data'!$D$6,0,10*ROW('Sanitation Data'!D114))),'Data Summary'!CL120="Yes"),OFFSET('Sanitation Data'!$D$6,0,10*ROW('Sanitation Data'!D114)),NA())</f>
        <v>#N/A</v>
      </c>
      <c r="X120" s="501" t="e">
        <f ca="1">+IF(AND(ISNUMBER(OFFSET('Sanitation Data'!$D$10,0,10*ROW('Sanitation Data'!D114))),'Data Summary'!CM120="Yes"),OFFSET('Sanitation Data'!$D$10,0,10*ROW('Sanitation Data'!D114)),NA())</f>
        <v>#N/A</v>
      </c>
      <c r="Y120" s="501" t="e">
        <f ca="1">+IF(AND(ISNUMBER(OFFSET('Sanitation Data'!$D$11,0,10*ROW('Sanitation Data'!D114))),'Data Summary'!CN120="Yes"),OFFSET('Sanitation Data'!$D$11,0,10*ROW('Sanitation Data'!D114)),NA())</f>
        <v>#N/A</v>
      </c>
      <c r="Z120" s="501" t="e">
        <f ca="1">+IF(AND(ISNUMBER(OFFSET('Sanitation Data'!$D$12,0,10*ROW('Sanitation Data'!D114))),'Data Summary'!CO120="Yes"),OFFSET('Sanitation Data'!$D$12,0,10*ROW('Sanitation Data'!D114)),NA())</f>
        <v>#N/A</v>
      </c>
      <c r="AA120" s="501" t="e">
        <f ca="1">+IF(AND(ISNUMBER(OFFSET('Sanitation Data'!$E$4,0,10*ROW('Sanitation Data'!E114))),'Data Summary'!CP120="Yes"),100-OFFSET('Sanitation Data'!$E$4,0,10*ROW('Sanitation Data'!E114)),NA())</f>
        <v>#N/A</v>
      </c>
      <c r="AB120" s="501" t="e">
        <f ca="1">+IF(AND(ISNUMBER(OFFSET('Sanitation Data'!$E$6,0,10*ROW('Sanitation Data'!E114))),'Data Summary'!CQ120="Yes"),OFFSET('Sanitation Data'!$E$6,0,10*ROW('Sanitation Data'!E114)),NA())</f>
        <v>#N/A</v>
      </c>
      <c r="AC120" s="501" t="e">
        <f ca="1">+IF(AND(ISNUMBER(OFFSET('Sanitation Data'!$E$10,0,10*ROW('Sanitation Data'!E114))),'Data Summary'!CR120="Yes"),OFFSET('Sanitation Data'!$E$10,0,10*ROW('Sanitation Data'!E114)),NA())</f>
        <v>#N/A</v>
      </c>
      <c r="AD120" s="501" t="e">
        <f ca="1">+IF(AND(ISNUMBER(OFFSET('Sanitation Data'!$E$11,0,10*ROW('Sanitation Data'!E114))),'Data Summary'!CS120="Yes"),OFFSET('Sanitation Data'!$E$11,0,10*ROW('Sanitation Data'!E114)),NA())</f>
        <v>#N/A</v>
      </c>
      <c r="AE120" s="501" t="e">
        <f ca="1">+IF(AND(ISNUMBER(OFFSET('Sanitation Data'!$E$12,0,10*ROW('Sanitation Data'!E114))),'Data Summary'!CT120="Yes"),OFFSET('Sanitation Data'!$E$12,0,10*ROW('Sanitation Data'!E114)),NA())</f>
        <v>#N/A</v>
      </c>
      <c r="AF120" s="501" t="e">
        <f ca="1">+IF(AND(ISNUMBER(OFFSET('Sanitation Data'!$F$4,0,10*ROW('Sanitation Data'!F114))),'Data Summary'!CU120="Yes"),100-OFFSET('Sanitation Data'!$F$4,0,10*ROW('Sanitation Data'!F114)),NA())</f>
        <v>#N/A</v>
      </c>
      <c r="AG120" s="501" t="e">
        <f ca="1">+IF(AND(ISNUMBER(OFFSET('Sanitation Data'!$F$6,0,10*ROW('Sanitation Data'!F114))),'Data Summary'!CV120="Yes"),OFFSET('Sanitation Data'!$F$6,0,10*ROW('Sanitation Data'!F114)),NA())</f>
        <v>#N/A</v>
      </c>
      <c r="AH120" s="501" t="e">
        <f ca="1">+IF(AND(ISNUMBER(OFFSET('Sanitation Data'!$F$10,0,10*ROW('Sanitation Data'!F114))),'Data Summary'!CW120="Yes"),OFFSET('Sanitation Data'!$F$10,0,10*ROW('Sanitation Data'!F114)),NA())</f>
        <v>#N/A</v>
      </c>
      <c r="AI120" s="501" t="e">
        <f ca="1">+IF(AND(ISNUMBER(OFFSET('Sanitation Data'!$F$11,0,10*ROW('Sanitation Data'!F114))),'Data Summary'!CX120="Yes"),OFFSET('Sanitation Data'!$F$11,0,10*ROW('Sanitation Data'!F114)),NA())</f>
        <v>#N/A</v>
      </c>
      <c r="AJ120" s="501" t="e">
        <f ca="1">+IF(AND(ISNUMBER(OFFSET('Sanitation Data'!$F$12,0,10*ROW('Sanitation Data'!F114))),'Data Summary'!CY120="Yes"),OFFSET('Sanitation Data'!$F$12,0,10*ROW('Sanitation Data'!F114)),NA())</f>
        <v>#N/A</v>
      </c>
      <c r="AK120" s="501" t="e">
        <f ca="1">+IF(AND(ISNUMBER(OFFSET('Sanitation Data'!$G$4,0,10*ROW('Sanitation Data'!G114))),'Data Summary'!CZ120="Yes"),100-OFFSET('Sanitation Data'!$G$4,0,10*ROW('Sanitation Data'!G114)),NA())</f>
        <v>#N/A</v>
      </c>
      <c r="AL120" s="501" t="e">
        <f ca="1">+IF(AND(ISNUMBER(OFFSET('Sanitation Data'!$G$6,0,10*ROW('Sanitation Data'!G114))),'Data Summary'!DA120="Yes"),OFFSET('Sanitation Data'!$G$6,0,10*ROW('Sanitation Data'!G114)),NA())</f>
        <v>#N/A</v>
      </c>
      <c r="AM120" s="501" t="e">
        <f ca="1">+IF(AND(ISNUMBER(OFFSET('Sanitation Data'!$G$10,0,10*ROW('Sanitation Data'!G114))),'Data Summary'!DB120="Yes"),OFFSET('Sanitation Data'!$G$10,0,10*ROW('Sanitation Data'!G114)),NA())</f>
        <v>#N/A</v>
      </c>
      <c r="AN120" s="501" t="e">
        <f ca="1">+IF(AND(ISNUMBER(OFFSET('Sanitation Data'!$G$11,0,10*ROW('Sanitation Data'!G114))),'Data Summary'!DC120="Yes"),OFFSET('Sanitation Data'!$G$11,0,10*ROW('Sanitation Data'!G114)),NA())</f>
        <v>#N/A</v>
      </c>
      <c r="AO120" s="501" t="e">
        <f ca="1">+IF(AND(ISNUMBER(OFFSET('Sanitation Data'!$G$12,0,10*ROW('Sanitation Data'!G114))),'Data Summary'!DD120="Yes"),OFFSET('Sanitation Data'!$G$12,0,10*ROW('Sanitation Data'!G114)),NA())</f>
        <v>#N/A</v>
      </c>
      <c r="AP120" s="501" t="e">
        <f ca="1">+IF(AND(ISNUMBER(OFFSET('Sanitation Data'!$H$4,0,10*ROW('Sanitation Data'!H114))),'Data Summary'!DE120="Yes"),100-OFFSET('Sanitation Data'!$H$4,0,10*ROW('Sanitation Data'!H114)),NA())</f>
        <v>#N/A</v>
      </c>
      <c r="AQ120" s="501" t="e">
        <f ca="1">+IF(AND(ISNUMBER(OFFSET('Sanitation Data'!$H$6,0,10*ROW('Sanitation Data'!H114))),'Data Summary'!DF120="Yes"),OFFSET('Sanitation Data'!$H$6,0,10*ROW('Sanitation Data'!H114)),NA())</f>
        <v>#N/A</v>
      </c>
      <c r="AR120" s="501" t="e">
        <f ca="1">+IF(AND(ISNUMBER(OFFSET('Sanitation Data'!$H$10,0,10*ROW('Sanitation Data'!H114))),'Data Summary'!DG120="Yes"),OFFSET('Sanitation Data'!$H$10,0,10*ROW('Sanitation Data'!H114)),NA())</f>
        <v>#N/A</v>
      </c>
      <c r="AS120" s="501" t="e">
        <f ca="1">+IF(AND(ISNUMBER(OFFSET('Sanitation Data'!$H$11,0,10*ROW('Sanitation Data'!H114))),'Data Summary'!DH120="Yes"),OFFSET('Sanitation Data'!$H$11,0,10*ROW('Sanitation Data'!H114)),NA())</f>
        <v>#N/A</v>
      </c>
      <c r="AT120" s="501" t="e">
        <f ca="1">+IF(AND(ISNUMBER(OFFSET('Sanitation Data'!$H$12,0,10*ROW('Sanitation Data'!H114))),'Data Summary'!DI120="Yes"),OFFSET('Sanitation Data'!$H$12,0,10*ROW('Sanitation Data'!H114)),NA())</f>
        <v>#N/A</v>
      </c>
      <c r="AU120" s="501" t="e">
        <f ca="1">+IF(AND(ISNUMBER(OFFSET('Sanitation Data'!$I$4,0,10*ROW('Sanitation Data'!I114))),'Data Summary'!DJ120="Yes"),100-OFFSET('Sanitation Data'!$I$4,0,10*ROW('Sanitation Data'!I114)),NA())</f>
        <v>#N/A</v>
      </c>
      <c r="AV120" s="501" t="e">
        <f ca="1">+IF(AND(ISNUMBER(OFFSET('Sanitation Data'!$I$6,0,10*ROW('Sanitation Data'!I114))),'Data Summary'!DK120="Yes"),OFFSET('Sanitation Data'!$I$6,0,10*ROW('Sanitation Data'!I114)),NA())</f>
        <v>#N/A</v>
      </c>
      <c r="AW120" s="501" t="e">
        <f ca="1">+IF(AND(ISNUMBER(OFFSET('Sanitation Data'!$I$10,0,10*ROW('Sanitation Data'!I114))),'Data Summary'!DL120="Yes"),OFFSET('Sanitation Data'!$I$10,0,10*ROW('Sanitation Data'!I114)),NA())</f>
        <v>#N/A</v>
      </c>
      <c r="AX120" s="501" t="e">
        <f ca="1">+IF(AND(ISNUMBER(OFFSET('Sanitation Data'!$I$11,0,10*ROW('Sanitation Data'!I114))),'Data Summary'!DM120="Yes"),OFFSET('Sanitation Data'!$I$11,0,10*ROW('Sanitation Data'!I114)),NA())</f>
        <v>#N/A</v>
      </c>
      <c r="AY120" s="501" t="e">
        <f ca="1">+IF(AND(ISNUMBER(OFFSET('Sanitation Data'!$I$12,0,10*ROW('Sanitation Data'!I114))),'Data Summary'!DN120="Yes"),OFFSET('Sanitation Data'!$I$12,0,10*ROW('Sanitation Data'!I114)),NA())</f>
        <v>#N/A</v>
      </c>
      <c r="AZ120" s="502" t="e">
        <f ca="1">+IF(AND(ISNUMBER(OFFSET('Hygiene Data'!$D$5,0,10*ROW('Hygiene Data'!D114))),'Data Summary'!DO120="Yes"),OFFSET('Hygiene Data'!$D$5,0,10*ROW('Hygiene Data'!D114)),NA())</f>
        <v>#N/A</v>
      </c>
      <c r="BA120" s="502" t="e">
        <f ca="1">+IF(AND(ISNUMBER(OFFSET('Hygiene Data'!$D$7,0,10*ROW('Hygiene Data'!D114))),'Data Summary'!DP120="Yes"),OFFSET('Hygiene Data'!$D$7,0,10*ROW('Hygiene Data'!D114)),NA())</f>
        <v>#N/A</v>
      </c>
      <c r="BB120" s="502" t="e">
        <f ca="1">+IF(AND(ISNUMBER(OFFSET('Hygiene Data'!$D$9,0,10*ROW('Hygiene Data'!D114))),'Data Summary'!DQ120="Yes"),OFFSET('Hygiene Data'!$D$9,0,10*ROW('Hygiene Data'!D114)),NA())</f>
        <v>#N/A</v>
      </c>
      <c r="BC120" s="502" t="e">
        <f ca="1">+IF(AND(ISNUMBER(OFFSET('Hygiene Data'!$E$5,0,10*ROW('Hygiene Data'!E114))),'Data Summary'!DR120="Yes"),OFFSET('Hygiene Data'!$E$5,0,10*ROW('Hygiene Data'!E114)),NA())</f>
        <v>#N/A</v>
      </c>
      <c r="BD120" s="502" t="e">
        <f ca="1">+IF(AND(ISNUMBER(OFFSET('Hygiene Data'!$E$7,0,10*ROW('Hygiene Data'!E114))),'Data Summary'!DS120="Yes"),OFFSET('Hygiene Data'!$E$7,0,10*ROW('Hygiene Data'!E114)),NA())</f>
        <v>#N/A</v>
      </c>
      <c r="BE120" s="502" t="e">
        <f ca="1">+IF(AND(ISNUMBER(OFFSET('Hygiene Data'!$E$9,0,10*ROW('Hygiene Data'!E114))),'Data Summary'!DT120="Yes"),OFFSET('Hygiene Data'!$E$9,0,10*ROW('Hygiene Data'!E114)),NA())</f>
        <v>#N/A</v>
      </c>
      <c r="BF120" s="502" t="e">
        <f ca="1">+IF(AND(ISNUMBER(OFFSET('Hygiene Data'!$F$5,0,10*ROW('Hygiene Data'!F114))),'Data Summary'!DU120="Yes"),OFFSET('Hygiene Data'!$F$5,0,10*ROW('Hygiene Data'!F114)),NA())</f>
        <v>#N/A</v>
      </c>
      <c r="BG120" s="502" t="e">
        <f ca="1">+IF(AND(ISNUMBER(OFFSET('Hygiene Data'!$F$7,0,10*ROW('Hygiene Data'!F114))),'Data Summary'!DV120="Yes"),OFFSET('Hygiene Data'!$F$7,0,10*ROW('Hygiene Data'!F114)),NA())</f>
        <v>#N/A</v>
      </c>
      <c r="BH120" s="502" t="e">
        <f ca="1">+IF(AND(ISNUMBER(OFFSET('Hygiene Data'!$F$9,0,10*ROW('Hygiene Data'!F114))),'Data Summary'!DW120="Yes"),OFFSET('Hygiene Data'!$F$9,0,10*ROW('Hygiene Data'!F114)),NA())</f>
        <v>#N/A</v>
      </c>
      <c r="BI120" s="502" t="e">
        <f ca="1">+IF(AND(ISNUMBER(OFFSET('Hygiene Data'!$G$5,0,10*ROW('Hygiene Data'!G114))),'Data Summary'!DX120="Yes"),OFFSET('Hygiene Data'!$G$5,0,10*ROW('Hygiene Data'!G114)),NA())</f>
        <v>#N/A</v>
      </c>
      <c r="BJ120" s="502" t="e">
        <f ca="1">+IF(AND(ISNUMBER(OFFSET('Hygiene Data'!$G$7,0,10*ROW('Hygiene Data'!G114))),'Data Summary'!DY120="Yes"),OFFSET('Hygiene Data'!$G$7,0,10*ROW('Hygiene Data'!G114)),NA())</f>
        <v>#N/A</v>
      </c>
      <c r="BK120" s="502" t="e">
        <f ca="1">+IF(AND(ISNUMBER(OFFSET('Hygiene Data'!$G$9,0,10*ROW('Hygiene Data'!G114))),'Data Summary'!DZ120="Yes"),OFFSET('Hygiene Data'!$G$9,0,10*ROW('Hygiene Data'!G114)),NA())</f>
        <v>#N/A</v>
      </c>
      <c r="BL120" s="502" t="e">
        <f ca="1">+IF(AND(ISNUMBER(OFFSET('Hygiene Data'!$H$5,0,10*ROW('Hygiene Data'!H114))),'Data Summary'!EA120="Yes"),OFFSET('Hygiene Data'!$H$5,0,10*ROW('Hygiene Data'!H114)),NA())</f>
        <v>#N/A</v>
      </c>
      <c r="BM120" s="502" t="e">
        <f ca="1">+IF(AND(ISNUMBER(OFFSET('Hygiene Data'!$H$7,0,10*ROW('Hygiene Data'!H114))),'Data Summary'!EB120="Yes"),OFFSET('Hygiene Data'!$H$7,0,10*ROW('Hygiene Data'!H114)),NA())</f>
        <v>#N/A</v>
      </c>
      <c r="BN120" s="502" t="e">
        <f ca="1">+IF(AND(ISNUMBER(OFFSET('Hygiene Data'!$H$9,0,10*ROW('Hygiene Data'!H114))),'Data Summary'!EC120="Yes"),OFFSET('Hygiene Data'!$H$9,0,10*ROW('Hygiene Data'!H114)),NA())</f>
        <v>#N/A</v>
      </c>
      <c r="BO120" s="502" t="e">
        <f ca="1">+IF(AND(ISNUMBER(OFFSET('Hygiene Data'!$I$5,0,10*ROW('Hygiene Data'!I114))),'Data Summary'!ED120="Yes"),OFFSET('Hygiene Data'!$I$5,0,10*ROW('Hygiene Data'!I114)),NA())</f>
        <v>#N/A</v>
      </c>
      <c r="BP120" s="502" t="e">
        <f ca="1">+IF(AND(ISNUMBER(OFFSET('Hygiene Data'!$I$7,0,10*ROW('Hygiene Data'!I114))),'Data Summary'!EE120="Yes"),OFFSET('Hygiene Data'!$I$7,0,10*ROW('Hygiene Data'!I114)),NA())</f>
        <v>#N/A</v>
      </c>
      <c r="BQ120" s="502" t="e">
        <f ca="1">+IF(AND(ISNUMBER(OFFSET('Hygiene Data'!$I$9,0,10*ROW('Hygiene Data'!I114))),'Data Summary'!EF120="Yes"),OFFSET('Hygiene Data'!$I$9,0,10*ROW('Hygiene Data'!I114)),NA())</f>
        <v>#N/A</v>
      </c>
    </row>
    <row r="121" spans="1:69" x14ac:dyDescent="0.25">
      <c r="A121" s="498" t="e">
        <f ca="1">+RIGHT('Data Summary'!A121,LEN('Data Summary'!A121)-9)</f>
        <v>#VALUE!</v>
      </c>
      <c r="B121" s="472" t="str">
        <f ca="1">+IF(ISTEXT('Data Summary'!B121),'Data Summary'!B121,"")</f>
        <v/>
      </c>
      <c r="C121" s="499" t="e">
        <f ca="1">+VALUE('Data Summary'!C121)</f>
        <v>#VALUE!</v>
      </c>
      <c r="D121" s="500" t="e">
        <f ca="1">+IF(AND(ISNUMBER(OFFSET('Water Data'!$D$4,0,10*ROW('Water Data'!D115))),'Data Summary'!BS121="Yes"),100-OFFSET('Water Data'!$D$4,0,10*ROW('Water Data'!D115)),NA())</f>
        <v>#N/A</v>
      </c>
      <c r="E121" s="500" t="e">
        <f ca="1">+IF(AND(ISNUMBER(OFFSET('Water Data'!$D$6,0,10*ROW('Water Data'!D115))),'Data Summary'!BT121="Yes"),OFFSET('Water Data'!$D$6,0,10*ROW('Water Data'!D115)),NA())</f>
        <v>#N/A</v>
      </c>
      <c r="F121" s="500" t="e">
        <f ca="1">+IF(AND(ISNUMBER(OFFSET('Water Data'!$D$9,0,10*ROW('Water Data'!D115))),'Data Summary'!BU121="Yes"),OFFSET('Water Data'!$D$9,0,10*ROW('Water Data'!D115)),NA())</f>
        <v>#N/A</v>
      </c>
      <c r="G121" s="500" t="e">
        <f ca="1">+IF(AND(ISNUMBER(OFFSET('Water Data'!$E$4,0,10*ROW('Water Data'!E115))),'Data Summary'!BV121="Yes"),100-OFFSET('Water Data'!$E$4,0,10*ROW('Water Data'!E115)),NA())</f>
        <v>#N/A</v>
      </c>
      <c r="H121" s="500" t="e">
        <f ca="1">+IF(AND(ISNUMBER(OFFSET('Water Data'!$E$6,0,10*ROW('Water Data'!E115))),'Data Summary'!BW121="Yes"),OFFSET('Water Data'!$E$6,0,10*ROW('Water Data'!E115)),NA())</f>
        <v>#N/A</v>
      </c>
      <c r="I121" s="500" t="e">
        <f ca="1">+IF(AND(ISNUMBER(OFFSET('Water Data'!$E$9,0,10*ROW('Water Data'!E115))),'Data Summary'!BX121="Yes"),OFFSET('Water Data'!$E$9,0,10*ROW('Water Data'!E115)),NA())</f>
        <v>#N/A</v>
      </c>
      <c r="J121" s="500" t="e">
        <f ca="1">+IF(AND(ISNUMBER(OFFSET('Water Data'!$F$4,0,10*ROW('Water Data'!F115))),'Data Summary'!BY121="Yes"),100-OFFSET('Water Data'!$F$4,0,10*ROW('Water Data'!F115)),NA())</f>
        <v>#N/A</v>
      </c>
      <c r="K121" s="500" t="e">
        <f ca="1">+IF(AND(ISNUMBER(OFFSET('Water Data'!$F$6,0,10*ROW('Water Data'!F115))),'Data Summary'!BZ121="Yes"),OFFSET('Water Data'!$F$6,0,10*ROW('Water Data'!F115)),NA())</f>
        <v>#N/A</v>
      </c>
      <c r="L121" s="500" t="e">
        <f ca="1">+IF(AND(ISNUMBER(OFFSET('Water Data'!$F$9,0,10*ROW('Water Data'!F115))),'Data Summary'!CA121="Yes"),OFFSET('Water Data'!$F$9,0,10*ROW('Water Data'!F115)),NA())</f>
        <v>#N/A</v>
      </c>
      <c r="M121" s="500" t="e">
        <f ca="1">+IF(AND(ISNUMBER(OFFSET('Water Data'!$G$4,0,10*ROW('Water Data'!G115))),'Data Summary'!CB121="Yes"),100-OFFSET('Water Data'!$G$4,0,10*ROW('Water Data'!G115)),NA())</f>
        <v>#N/A</v>
      </c>
      <c r="N121" s="500" t="e">
        <f ca="1">+IF(AND(ISNUMBER(OFFSET('Water Data'!$G$6,0,10*ROW('Water Data'!G115))),'Data Summary'!CC121="Yes"),OFFSET('Water Data'!$G$6,0,10*ROW('Water Data'!G115)),NA())</f>
        <v>#N/A</v>
      </c>
      <c r="O121" s="500" t="e">
        <f ca="1">+IF(AND(ISNUMBER(OFFSET('Water Data'!$G$9,0,10*ROW('Water Data'!G115))),'Data Summary'!CD121="Yes"),OFFSET('Water Data'!$G$9,0,10*ROW('Water Data'!G115)),NA())</f>
        <v>#N/A</v>
      </c>
      <c r="P121" s="500" t="e">
        <f ca="1">+IF(AND(ISNUMBER(OFFSET('Water Data'!$H$4,0,10*ROW('Water Data'!H115))),'Data Summary'!CE121="Yes"),100-OFFSET('Water Data'!$H$4,0,10*ROW('Water Data'!H115)),NA())</f>
        <v>#N/A</v>
      </c>
      <c r="Q121" s="500" t="e">
        <f ca="1">+IF(AND(ISNUMBER(OFFSET('Water Data'!$H$6,0,10*ROW('Water Data'!H115))),'Data Summary'!CF121="Yes"),OFFSET('Water Data'!$H$6,0,10*ROW('Water Data'!H115)),NA())</f>
        <v>#N/A</v>
      </c>
      <c r="R121" s="500" t="e">
        <f ca="1">+IF(AND(ISNUMBER(OFFSET('Water Data'!$H$9,0,10*ROW('Water Data'!H115))),'Data Summary'!CG121="Yes"),OFFSET('Water Data'!$H$9,0,10*ROW('Water Data'!H115)),NA())</f>
        <v>#N/A</v>
      </c>
      <c r="S121" s="500" t="e">
        <f ca="1">+IF(AND(ISNUMBER(OFFSET('Water Data'!$I$4,0,10*ROW('Water Data'!I115))),'Data Summary'!CH121="Yes"),100-OFFSET('Water Data'!$I$4,0,10*ROW('Water Data'!I115)),NA())</f>
        <v>#N/A</v>
      </c>
      <c r="T121" s="500" t="e">
        <f ca="1">+IF(AND(ISNUMBER(OFFSET('Water Data'!$I$6,0,10*ROW('Water Data'!I115))),'Data Summary'!CI121="Yes"),OFFSET('Water Data'!$I$6,0,10*ROW('Water Data'!I115)),NA())</f>
        <v>#N/A</v>
      </c>
      <c r="U121" s="500" t="e">
        <f ca="1">+IF(AND(ISNUMBER(OFFSET('Water Data'!$I$9,0,10*ROW('Water Data'!I115))),'Data Summary'!CJ121="Yes"),OFFSET('Water Data'!$I$9,0,10*ROW('Water Data'!I115)),NA())</f>
        <v>#N/A</v>
      </c>
      <c r="V121" s="501" t="e">
        <f ca="1">+IF(AND(ISNUMBER(OFFSET('Sanitation Data'!$D$4,0,10*ROW('Sanitation Data'!D115))),'Data Summary'!CK121="Yes"),100-OFFSET('Sanitation Data'!$D$4,0,10*ROW('Sanitation Data'!D115)),NA())</f>
        <v>#N/A</v>
      </c>
      <c r="W121" s="501" t="e">
        <f ca="1">+IF(AND(ISNUMBER(OFFSET('Sanitation Data'!$D$6,0,10*ROW('Sanitation Data'!D115))),'Data Summary'!CL121="Yes"),OFFSET('Sanitation Data'!$D$6,0,10*ROW('Sanitation Data'!D115)),NA())</f>
        <v>#N/A</v>
      </c>
      <c r="X121" s="501" t="e">
        <f ca="1">+IF(AND(ISNUMBER(OFFSET('Sanitation Data'!$D$10,0,10*ROW('Sanitation Data'!D115))),'Data Summary'!CM121="Yes"),OFFSET('Sanitation Data'!$D$10,0,10*ROW('Sanitation Data'!D115)),NA())</f>
        <v>#N/A</v>
      </c>
      <c r="Y121" s="501" t="e">
        <f ca="1">+IF(AND(ISNUMBER(OFFSET('Sanitation Data'!$D$11,0,10*ROW('Sanitation Data'!D115))),'Data Summary'!CN121="Yes"),OFFSET('Sanitation Data'!$D$11,0,10*ROW('Sanitation Data'!D115)),NA())</f>
        <v>#N/A</v>
      </c>
      <c r="Z121" s="501" t="e">
        <f ca="1">+IF(AND(ISNUMBER(OFFSET('Sanitation Data'!$D$12,0,10*ROW('Sanitation Data'!D115))),'Data Summary'!CO121="Yes"),OFFSET('Sanitation Data'!$D$12,0,10*ROW('Sanitation Data'!D115)),NA())</f>
        <v>#N/A</v>
      </c>
      <c r="AA121" s="501" t="e">
        <f ca="1">+IF(AND(ISNUMBER(OFFSET('Sanitation Data'!$E$4,0,10*ROW('Sanitation Data'!E115))),'Data Summary'!CP121="Yes"),100-OFFSET('Sanitation Data'!$E$4,0,10*ROW('Sanitation Data'!E115)),NA())</f>
        <v>#N/A</v>
      </c>
      <c r="AB121" s="501" t="e">
        <f ca="1">+IF(AND(ISNUMBER(OFFSET('Sanitation Data'!$E$6,0,10*ROW('Sanitation Data'!E115))),'Data Summary'!CQ121="Yes"),OFFSET('Sanitation Data'!$E$6,0,10*ROW('Sanitation Data'!E115)),NA())</f>
        <v>#N/A</v>
      </c>
      <c r="AC121" s="501" t="e">
        <f ca="1">+IF(AND(ISNUMBER(OFFSET('Sanitation Data'!$E$10,0,10*ROW('Sanitation Data'!E115))),'Data Summary'!CR121="Yes"),OFFSET('Sanitation Data'!$E$10,0,10*ROW('Sanitation Data'!E115)),NA())</f>
        <v>#N/A</v>
      </c>
      <c r="AD121" s="501" t="e">
        <f ca="1">+IF(AND(ISNUMBER(OFFSET('Sanitation Data'!$E$11,0,10*ROW('Sanitation Data'!E115))),'Data Summary'!CS121="Yes"),OFFSET('Sanitation Data'!$E$11,0,10*ROW('Sanitation Data'!E115)),NA())</f>
        <v>#N/A</v>
      </c>
      <c r="AE121" s="501" t="e">
        <f ca="1">+IF(AND(ISNUMBER(OFFSET('Sanitation Data'!$E$12,0,10*ROW('Sanitation Data'!E115))),'Data Summary'!CT121="Yes"),OFFSET('Sanitation Data'!$E$12,0,10*ROW('Sanitation Data'!E115)),NA())</f>
        <v>#N/A</v>
      </c>
      <c r="AF121" s="501" t="e">
        <f ca="1">+IF(AND(ISNUMBER(OFFSET('Sanitation Data'!$F$4,0,10*ROW('Sanitation Data'!F115))),'Data Summary'!CU121="Yes"),100-OFFSET('Sanitation Data'!$F$4,0,10*ROW('Sanitation Data'!F115)),NA())</f>
        <v>#N/A</v>
      </c>
      <c r="AG121" s="501" t="e">
        <f ca="1">+IF(AND(ISNUMBER(OFFSET('Sanitation Data'!$F$6,0,10*ROW('Sanitation Data'!F115))),'Data Summary'!CV121="Yes"),OFFSET('Sanitation Data'!$F$6,0,10*ROW('Sanitation Data'!F115)),NA())</f>
        <v>#N/A</v>
      </c>
      <c r="AH121" s="501" t="e">
        <f ca="1">+IF(AND(ISNUMBER(OFFSET('Sanitation Data'!$F$10,0,10*ROW('Sanitation Data'!F115))),'Data Summary'!CW121="Yes"),OFFSET('Sanitation Data'!$F$10,0,10*ROW('Sanitation Data'!F115)),NA())</f>
        <v>#N/A</v>
      </c>
      <c r="AI121" s="501" t="e">
        <f ca="1">+IF(AND(ISNUMBER(OFFSET('Sanitation Data'!$F$11,0,10*ROW('Sanitation Data'!F115))),'Data Summary'!CX121="Yes"),OFFSET('Sanitation Data'!$F$11,0,10*ROW('Sanitation Data'!F115)),NA())</f>
        <v>#N/A</v>
      </c>
      <c r="AJ121" s="501" t="e">
        <f ca="1">+IF(AND(ISNUMBER(OFFSET('Sanitation Data'!$F$12,0,10*ROW('Sanitation Data'!F115))),'Data Summary'!CY121="Yes"),OFFSET('Sanitation Data'!$F$12,0,10*ROW('Sanitation Data'!F115)),NA())</f>
        <v>#N/A</v>
      </c>
      <c r="AK121" s="501" t="e">
        <f ca="1">+IF(AND(ISNUMBER(OFFSET('Sanitation Data'!$G$4,0,10*ROW('Sanitation Data'!G115))),'Data Summary'!CZ121="Yes"),100-OFFSET('Sanitation Data'!$G$4,0,10*ROW('Sanitation Data'!G115)),NA())</f>
        <v>#N/A</v>
      </c>
      <c r="AL121" s="501" t="e">
        <f ca="1">+IF(AND(ISNUMBER(OFFSET('Sanitation Data'!$G$6,0,10*ROW('Sanitation Data'!G115))),'Data Summary'!DA121="Yes"),OFFSET('Sanitation Data'!$G$6,0,10*ROW('Sanitation Data'!G115)),NA())</f>
        <v>#N/A</v>
      </c>
      <c r="AM121" s="501" t="e">
        <f ca="1">+IF(AND(ISNUMBER(OFFSET('Sanitation Data'!$G$10,0,10*ROW('Sanitation Data'!G115))),'Data Summary'!DB121="Yes"),OFFSET('Sanitation Data'!$G$10,0,10*ROW('Sanitation Data'!G115)),NA())</f>
        <v>#N/A</v>
      </c>
      <c r="AN121" s="501" t="e">
        <f ca="1">+IF(AND(ISNUMBER(OFFSET('Sanitation Data'!$G$11,0,10*ROW('Sanitation Data'!G115))),'Data Summary'!DC121="Yes"),OFFSET('Sanitation Data'!$G$11,0,10*ROW('Sanitation Data'!G115)),NA())</f>
        <v>#N/A</v>
      </c>
      <c r="AO121" s="501" t="e">
        <f ca="1">+IF(AND(ISNUMBER(OFFSET('Sanitation Data'!$G$12,0,10*ROW('Sanitation Data'!G115))),'Data Summary'!DD121="Yes"),OFFSET('Sanitation Data'!$G$12,0,10*ROW('Sanitation Data'!G115)),NA())</f>
        <v>#N/A</v>
      </c>
      <c r="AP121" s="501" t="e">
        <f ca="1">+IF(AND(ISNUMBER(OFFSET('Sanitation Data'!$H$4,0,10*ROW('Sanitation Data'!H115))),'Data Summary'!DE121="Yes"),100-OFFSET('Sanitation Data'!$H$4,0,10*ROW('Sanitation Data'!H115)),NA())</f>
        <v>#N/A</v>
      </c>
      <c r="AQ121" s="501" t="e">
        <f ca="1">+IF(AND(ISNUMBER(OFFSET('Sanitation Data'!$H$6,0,10*ROW('Sanitation Data'!H115))),'Data Summary'!DF121="Yes"),OFFSET('Sanitation Data'!$H$6,0,10*ROW('Sanitation Data'!H115)),NA())</f>
        <v>#N/A</v>
      </c>
      <c r="AR121" s="501" t="e">
        <f ca="1">+IF(AND(ISNUMBER(OFFSET('Sanitation Data'!$H$10,0,10*ROW('Sanitation Data'!H115))),'Data Summary'!DG121="Yes"),OFFSET('Sanitation Data'!$H$10,0,10*ROW('Sanitation Data'!H115)),NA())</f>
        <v>#N/A</v>
      </c>
      <c r="AS121" s="501" t="e">
        <f ca="1">+IF(AND(ISNUMBER(OFFSET('Sanitation Data'!$H$11,0,10*ROW('Sanitation Data'!H115))),'Data Summary'!DH121="Yes"),OFFSET('Sanitation Data'!$H$11,0,10*ROW('Sanitation Data'!H115)),NA())</f>
        <v>#N/A</v>
      </c>
      <c r="AT121" s="501" t="e">
        <f ca="1">+IF(AND(ISNUMBER(OFFSET('Sanitation Data'!$H$12,0,10*ROW('Sanitation Data'!H115))),'Data Summary'!DI121="Yes"),OFFSET('Sanitation Data'!$H$12,0,10*ROW('Sanitation Data'!H115)),NA())</f>
        <v>#N/A</v>
      </c>
      <c r="AU121" s="501" t="e">
        <f ca="1">+IF(AND(ISNUMBER(OFFSET('Sanitation Data'!$I$4,0,10*ROW('Sanitation Data'!I115))),'Data Summary'!DJ121="Yes"),100-OFFSET('Sanitation Data'!$I$4,0,10*ROW('Sanitation Data'!I115)),NA())</f>
        <v>#N/A</v>
      </c>
      <c r="AV121" s="501" t="e">
        <f ca="1">+IF(AND(ISNUMBER(OFFSET('Sanitation Data'!$I$6,0,10*ROW('Sanitation Data'!I115))),'Data Summary'!DK121="Yes"),OFFSET('Sanitation Data'!$I$6,0,10*ROW('Sanitation Data'!I115)),NA())</f>
        <v>#N/A</v>
      </c>
      <c r="AW121" s="501" t="e">
        <f ca="1">+IF(AND(ISNUMBER(OFFSET('Sanitation Data'!$I$10,0,10*ROW('Sanitation Data'!I115))),'Data Summary'!DL121="Yes"),OFFSET('Sanitation Data'!$I$10,0,10*ROW('Sanitation Data'!I115)),NA())</f>
        <v>#N/A</v>
      </c>
      <c r="AX121" s="501" t="e">
        <f ca="1">+IF(AND(ISNUMBER(OFFSET('Sanitation Data'!$I$11,0,10*ROW('Sanitation Data'!I115))),'Data Summary'!DM121="Yes"),OFFSET('Sanitation Data'!$I$11,0,10*ROW('Sanitation Data'!I115)),NA())</f>
        <v>#N/A</v>
      </c>
      <c r="AY121" s="501" t="e">
        <f ca="1">+IF(AND(ISNUMBER(OFFSET('Sanitation Data'!$I$12,0,10*ROW('Sanitation Data'!I115))),'Data Summary'!DN121="Yes"),OFFSET('Sanitation Data'!$I$12,0,10*ROW('Sanitation Data'!I115)),NA())</f>
        <v>#N/A</v>
      </c>
      <c r="AZ121" s="502" t="e">
        <f ca="1">+IF(AND(ISNUMBER(OFFSET('Hygiene Data'!$D$5,0,10*ROW('Hygiene Data'!D115))),'Data Summary'!DO121="Yes"),OFFSET('Hygiene Data'!$D$5,0,10*ROW('Hygiene Data'!D115)),NA())</f>
        <v>#N/A</v>
      </c>
      <c r="BA121" s="502" t="e">
        <f ca="1">+IF(AND(ISNUMBER(OFFSET('Hygiene Data'!$D$7,0,10*ROW('Hygiene Data'!D115))),'Data Summary'!DP121="Yes"),OFFSET('Hygiene Data'!$D$7,0,10*ROW('Hygiene Data'!D115)),NA())</f>
        <v>#N/A</v>
      </c>
      <c r="BB121" s="502" t="e">
        <f ca="1">+IF(AND(ISNUMBER(OFFSET('Hygiene Data'!$D$9,0,10*ROW('Hygiene Data'!D115))),'Data Summary'!DQ121="Yes"),OFFSET('Hygiene Data'!$D$9,0,10*ROW('Hygiene Data'!D115)),NA())</f>
        <v>#N/A</v>
      </c>
      <c r="BC121" s="502" t="e">
        <f ca="1">+IF(AND(ISNUMBER(OFFSET('Hygiene Data'!$E$5,0,10*ROW('Hygiene Data'!E115))),'Data Summary'!DR121="Yes"),OFFSET('Hygiene Data'!$E$5,0,10*ROW('Hygiene Data'!E115)),NA())</f>
        <v>#N/A</v>
      </c>
      <c r="BD121" s="502" t="e">
        <f ca="1">+IF(AND(ISNUMBER(OFFSET('Hygiene Data'!$E$7,0,10*ROW('Hygiene Data'!E115))),'Data Summary'!DS121="Yes"),OFFSET('Hygiene Data'!$E$7,0,10*ROW('Hygiene Data'!E115)),NA())</f>
        <v>#N/A</v>
      </c>
      <c r="BE121" s="502" t="e">
        <f ca="1">+IF(AND(ISNUMBER(OFFSET('Hygiene Data'!$E$9,0,10*ROW('Hygiene Data'!E115))),'Data Summary'!DT121="Yes"),OFFSET('Hygiene Data'!$E$9,0,10*ROW('Hygiene Data'!E115)),NA())</f>
        <v>#N/A</v>
      </c>
      <c r="BF121" s="502" t="e">
        <f ca="1">+IF(AND(ISNUMBER(OFFSET('Hygiene Data'!$F$5,0,10*ROW('Hygiene Data'!F115))),'Data Summary'!DU121="Yes"),OFFSET('Hygiene Data'!$F$5,0,10*ROW('Hygiene Data'!F115)),NA())</f>
        <v>#N/A</v>
      </c>
      <c r="BG121" s="502" t="e">
        <f ca="1">+IF(AND(ISNUMBER(OFFSET('Hygiene Data'!$F$7,0,10*ROW('Hygiene Data'!F115))),'Data Summary'!DV121="Yes"),OFFSET('Hygiene Data'!$F$7,0,10*ROW('Hygiene Data'!F115)),NA())</f>
        <v>#N/A</v>
      </c>
      <c r="BH121" s="502" t="e">
        <f ca="1">+IF(AND(ISNUMBER(OFFSET('Hygiene Data'!$F$9,0,10*ROW('Hygiene Data'!F115))),'Data Summary'!DW121="Yes"),OFFSET('Hygiene Data'!$F$9,0,10*ROW('Hygiene Data'!F115)),NA())</f>
        <v>#N/A</v>
      </c>
      <c r="BI121" s="502" t="e">
        <f ca="1">+IF(AND(ISNUMBER(OFFSET('Hygiene Data'!$G$5,0,10*ROW('Hygiene Data'!G115))),'Data Summary'!DX121="Yes"),OFFSET('Hygiene Data'!$G$5,0,10*ROW('Hygiene Data'!G115)),NA())</f>
        <v>#N/A</v>
      </c>
      <c r="BJ121" s="502" t="e">
        <f ca="1">+IF(AND(ISNUMBER(OFFSET('Hygiene Data'!$G$7,0,10*ROW('Hygiene Data'!G115))),'Data Summary'!DY121="Yes"),OFFSET('Hygiene Data'!$G$7,0,10*ROW('Hygiene Data'!G115)),NA())</f>
        <v>#N/A</v>
      </c>
      <c r="BK121" s="502" t="e">
        <f ca="1">+IF(AND(ISNUMBER(OFFSET('Hygiene Data'!$G$9,0,10*ROW('Hygiene Data'!G115))),'Data Summary'!DZ121="Yes"),OFFSET('Hygiene Data'!$G$9,0,10*ROW('Hygiene Data'!G115)),NA())</f>
        <v>#N/A</v>
      </c>
      <c r="BL121" s="502" t="e">
        <f ca="1">+IF(AND(ISNUMBER(OFFSET('Hygiene Data'!$H$5,0,10*ROW('Hygiene Data'!H115))),'Data Summary'!EA121="Yes"),OFFSET('Hygiene Data'!$H$5,0,10*ROW('Hygiene Data'!H115)),NA())</f>
        <v>#N/A</v>
      </c>
      <c r="BM121" s="502" t="e">
        <f ca="1">+IF(AND(ISNUMBER(OFFSET('Hygiene Data'!$H$7,0,10*ROW('Hygiene Data'!H115))),'Data Summary'!EB121="Yes"),OFFSET('Hygiene Data'!$H$7,0,10*ROW('Hygiene Data'!H115)),NA())</f>
        <v>#N/A</v>
      </c>
      <c r="BN121" s="502" t="e">
        <f ca="1">+IF(AND(ISNUMBER(OFFSET('Hygiene Data'!$H$9,0,10*ROW('Hygiene Data'!H115))),'Data Summary'!EC121="Yes"),OFFSET('Hygiene Data'!$H$9,0,10*ROW('Hygiene Data'!H115)),NA())</f>
        <v>#N/A</v>
      </c>
      <c r="BO121" s="502" t="e">
        <f ca="1">+IF(AND(ISNUMBER(OFFSET('Hygiene Data'!$I$5,0,10*ROW('Hygiene Data'!I115))),'Data Summary'!ED121="Yes"),OFFSET('Hygiene Data'!$I$5,0,10*ROW('Hygiene Data'!I115)),NA())</f>
        <v>#N/A</v>
      </c>
      <c r="BP121" s="502" t="e">
        <f ca="1">+IF(AND(ISNUMBER(OFFSET('Hygiene Data'!$I$7,0,10*ROW('Hygiene Data'!I115))),'Data Summary'!EE121="Yes"),OFFSET('Hygiene Data'!$I$7,0,10*ROW('Hygiene Data'!I115)),NA())</f>
        <v>#N/A</v>
      </c>
      <c r="BQ121" s="502" t="e">
        <f ca="1">+IF(AND(ISNUMBER(OFFSET('Hygiene Data'!$I$9,0,10*ROW('Hygiene Data'!I115))),'Data Summary'!EF121="Yes"),OFFSET('Hygiene Data'!$I$9,0,10*ROW('Hygiene Data'!I115)),NA())</f>
        <v>#N/A</v>
      </c>
    </row>
    <row r="122" spans="1:69" x14ac:dyDescent="0.25">
      <c r="A122" s="498" t="e">
        <f ca="1">+RIGHT('Data Summary'!A122,LEN('Data Summary'!A122)-9)</f>
        <v>#VALUE!</v>
      </c>
      <c r="B122" s="472" t="str">
        <f ca="1">+IF(ISTEXT('Data Summary'!B122),'Data Summary'!B122,"")</f>
        <v/>
      </c>
      <c r="C122" s="499" t="e">
        <f ca="1">+VALUE('Data Summary'!C122)</f>
        <v>#VALUE!</v>
      </c>
      <c r="D122" s="500" t="e">
        <f ca="1">+IF(AND(ISNUMBER(OFFSET('Water Data'!$D$4,0,10*ROW('Water Data'!D116))),'Data Summary'!BS122="Yes"),100-OFFSET('Water Data'!$D$4,0,10*ROW('Water Data'!D116)),NA())</f>
        <v>#N/A</v>
      </c>
      <c r="E122" s="500" t="e">
        <f ca="1">+IF(AND(ISNUMBER(OFFSET('Water Data'!$D$6,0,10*ROW('Water Data'!D116))),'Data Summary'!BT122="Yes"),OFFSET('Water Data'!$D$6,0,10*ROW('Water Data'!D116)),NA())</f>
        <v>#N/A</v>
      </c>
      <c r="F122" s="500" t="e">
        <f ca="1">+IF(AND(ISNUMBER(OFFSET('Water Data'!$D$9,0,10*ROW('Water Data'!D116))),'Data Summary'!BU122="Yes"),OFFSET('Water Data'!$D$9,0,10*ROW('Water Data'!D116)),NA())</f>
        <v>#N/A</v>
      </c>
      <c r="G122" s="500" t="e">
        <f ca="1">+IF(AND(ISNUMBER(OFFSET('Water Data'!$E$4,0,10*ROW('Water Data'!E116))),'Data Summary'!BV122="Yes"),100-OFFSET('Water Data'!$E$4,0,10*ROW('Water Data'!E116)),NA())</f>
        <v>#N/A</v>
      </c>
      <c r="H122" s="500" t="e">
        <f ca="1">+IF(AND(ISNUMBER(OFFSET('Water Data'!$E$6,0,10*ROW('Water Data'!E116))),'Data Summary'!BW122="Yes"),OFFSET('Water Data'!$E$6,0,10*ROW('Water Data'!E116)),NA())</f>
        <v>#N/A</v>
      </c>
      <c r="I122" s="500" t="e">
        <f ca="1">+IF(AND(ISNUMBER(OFFSET('Water Data'!$E$9,0,10*ROW('Water Data'!E116))),'Data Summary'!BX122="Yes"),OFFSET('Water Data'!$E$9,0,10*ROW('Water Data'!E116)),NA())</f>
        <v>#N/A</v>
      </c>
      <c r="J122" s="500" t="e">
        <f ca="1">+IF(AND(ISNUMBER(OFFSET('Water Data'!$F$4,0,10*ROW('Water Data'!F116))),'Data Summary'!BY122="Yes"),100-OFFSET('Water Data'!$F$4,0,10*ROW('Water Data'!F116)),NA())</f>
        <v>#N/A</v>
      </c>
      <c r="K122" s="500" t="e">
        <f ca="1">+IF(AND(ISNUMBER(OFFSET('Water Data'!$F$6,0,10*ROW('Water Data'!F116))),'Data Summary'!BZ122="Yes"),OFFSET('Water Data'!$F$6,0,10*ROW('Water Data'!F116)),NA())</f>
        <v>#N/A</v>
      </c>
      <c r="L122" s="500" t="e">
        <f ca="1">+IF(AND(ISNUMBER(OFFSET('Water Data'!$F$9,0,10*ROW('Water Data'!F116))),'Data Summary'!CA122="Yes"),OFFSET('Water Data'!$F$9,0,10*ROW('Water Data'!F116)),NA())</f>
        <v>#N/A</v>
      </c>
      <c r="M122" s="500" t="e">
        <f ca="1">+IF(AND(ISNUMBER(OFFSET('Water Data'!$G$4,0,10*ROW('Water Data'!G116))),'Data Summary'!CB122="Yes"),100-OFFSET('Water Data'!$G$4,0,10*ROW('Water Data'!G116)),NA())</f>
        <v>#N/A</v>
      </c>
      <c r="N122" s="500" t="e">
        <f ca="1">+IF(AND(ISNUMBER(OFFSET('Water Data'!$G$6,0,10*ROW('Water Data'!G116))),'Data Summary'!CC122="Yes"),OFFSET('Water Data'!$G$6,0,10*ROW('Water Data'!G116)),NA())</f>
        <v>#N/A</v>
      </c>
      <c r="O122" s="500" t="e">
        <f ca="1">+IF(AND(ISNUMBER(OFFSET('Water Data'!$G$9,0,10*ROW('Water Data'!G116))),'Data Summary'!CD122="Yes"),OFFSET('Water Data'!$G$9,0,10*ROW('Water Data'!G116)),NA())</f>
        <v>#N/A</v>
      </c>
      <c r="P122" s="500" t="e">
        <f ca="1">+IF(AND(ISNUMBER(OFFSET('Water Data'!$H$4,0,10*ROW('Water Data'!H116))),'Data Summary'!CE122="Yes"),100-OFFSET('Water Data'!$H$4,0,10*ROW('Water Data'!H116)),NA())</f>
        <v>#N/A</v>
      </c>
      <c r="Q122" s="500" t="e">
        <f ca="1">+IF(AND(ISNUMBER(OFFSET('Water Data'!$H$6,0,10*ROW('Water Data'!H116))),'Data Summary'!CF122="Yes"),OFFSET('Water Data'!$H$6,0,10*ROW('Water Data'!H116)),NA())</f>
        <v>#N/A</v>
      </c>
      <c r="R122" s="500" t="e">
        <f ca="1">+IF(AND(ISNUMBER(OFFSET('Water Data'!$H$9,0,10*ROW('Water Data'!H116))),'Data Summary'!CG122="Yes"),OFFSET('Water Data'!$H$9,0,10*ROW('Water Data'!H116)),NA())</f>
        <v>#N/A</v>
      </c>
      <c r="S122" s="500" t="e">
        <f ca="1">+IF(AND(ISNUMBER(OFFSET('Water Data'!$I$4,0,10*ROW('Water Data'!I116))),'Data Summary'!CH122="Yes"),100-OFFSET('Water Data'!$I$4,0,10*ROW('Water Data'!I116)),NA())</f>
        <v>#N/A</v>
      </c>
      <c r="T122" s="500" t="e">
        <f ca="1">+IF(AND(ISNUMBER(OFFSET('Water Data'!$I$6,0,10*ROW('Water Data'!I116))),'Data Summary'!CI122="Yes"),OFFSET('Water Data'!$I$6,0,10*ROW('Water Data'!I116)),NA())</f>
        <v>#N/A</v>
      </c>
      <c r="U122" s="500" t="e">
        <f ca="1">+IF(AND(ISNUMBER(OFFSET('Water Data'!$I$9,0,10*ROW('Water Data'!I116))),'Data Summary'!CJ122="Yes"),OFFSET('Water Data'!$I$9,0,10*ROW('Water Data'!I116)),NA())</f>
        <v>#N/A</v>
      </c>
      <c r="V122" s="501" t="e">
        <f ca="1">+IF(AND(ISNUMBER(OFFSET('Sanitation Data'!$D$4,0,10*ROW('Sanitation Data'!D116))),'Data Summary'!CK122="Yes"),100-OFFSET('Sanitation Data'!$D$4,0,10*ROW('Sanitation Data'!D116)),NA())</f>
        <v>#N/A</v>
      </c>
      <c r="W122" s="501" t="e">
        <f ca="1">+IF(AND(ISNUMBER(OFFSET('Sanitation Data'!$D$6,0,10*ROW('Sanitation Data'!D116))),'Data Summary'!CL122="Yes"),OFFSET('Sanitation Data'!$D$6,0,10*ROW('Sanitation Data'!D116)),NA())</f>
        <v>#N/A</v>
      </c>
      <c r="X122" s="501" t="e">
        <f ca="1">+IF(AND(ISNUMBER(OFFSET('Sanitation Data'!$D$10,0,10*ROW('Sanitation Data'!D116))),'Data Summary'!CM122="Yes"),OFFSET('Sanitation Data'!$D$10,0,10*ROW('Sanitation Data'!D116)),NA())</f>
        <v>#N/A</v>
      </c>
      <c r="Y122" s="501" t="e">
        <f ca="1">+IF(AND(ISNUMBER(OFFSET('Sanitation Data'!$D$11,0,10*ROW('Sanitation Data'!D116))),'Data Summary'!CN122="Yes"),OFFSET('Sanitation Data'!$D$11,0,10*ROW('Sanitation Data'!D116)),NA())</f>
        <v>#N/A</v>
      </c>
      <c r="Z122" s="501" t="e">
        <f ca="1">+IF(AND(ISNUMBER(OFFSET('Sanitation Data'!$D$12,0,10*ROW('Sanitation Data'!D116))),'Data Summary'!CO122="Yes"),OFFSET('Sanitation Data'!$D$12,0,10*ROW('Sanitation Data'!D116)),NA())</f>
        <v>#N/A</v>
      </c>
      <c r="AA122" s="501" t="e">
        <f ca="1">+IF(AND(ISNUMBER(OFFSET('Sanitation Data'!$E$4,0,10*ROW('Sanitation Data'!E116))),'Data Summary'!CP122="Yes"),100-OFFSET('Sanitation Data'!$E$4,0,10*ROW('Sanitation Data'!E116)),NA())</f>
        <v>#N/A</v>
      </c>
      <c r="AB122" s="501" t="e">
        <f ca="1">+IF(AND(ISNUMBER(OFFSET('Sanitation Data'!$E$6,0,10*ROW('Sanitation Data'!E116))),'Data Summary'!CQ122="Yes"),OFFSET('Sanitation Data'!$E$6,0,10*ROW('Sanitation Data'!E116)),NA())</f>
        <v>#N/A</v>
      </c>
      <c r="AC122" s="501" t="e">
        <f ca="1">+IF(AND(ISNUMBER(OFFSET('Sanitation Data'!$E$10,0,10*ROW('Sanitation Data'!E116))),'Data Summary'!CR122="Yes"),OFFSET('Sanitation Data'!$E$10,0,10*ROW('Sanitation Data'!E116)),NA())</f>
        <v>#N/A</v>
      </c>
      <c r="AD122" s="501" t="e">
        <f ca="1">+IF(AND(ISNUMBER(OFFSET('Sanitation Data'!$E$11,0,10*ROW('Sanitation Data'!E116))),'Data Summary'!CS122="Yes"),OFFSET('Sanitation Data'!$E$11,0,10*ROW('Sanitation Data'!E116)),NA())</f>
        <v>#N/A</v>
      </c>
      <c r="AE122" s="501" t="e">
        <f ca="1">+IF(AND(ISNUMBER(OFFSET('Sanitation Data'!$E$12,0,10*ROW('Sanitation Data'!E116))),'Data Summary'!CT122="Yes"),OFFSET('Sanitation Data'!$E$12,0,10*ROW('Sanitation Data'!E116)),NA())</f>
        <v>#N/A</v>
      </c>
      <c r="AF122" s="501" t="e">
        <f ca="1">+IF(AND(ISNUMBER(OFFSET('Sanitation Data'!$F$4,0,10*ROW('Sanitation Data'!F116))),'Data Summary'!CU122="Yes"),100-OFFSET('Sanitation Data'!$F$4,0,10*ROW('Sanitation Data'!F116)),NA())</f>
        <v>#N/A</v>
      </c>
      <c r="AG122" s="501" t="e">
        <f ca="1">+IF(AND(ISNUMBER(OFFSET('Sanitation Data'!$F$6,0,10*ROW('Sanitation Data'!F116))),'Data Summary'!CV122="Yes"),OFFSET('Sanitation Data'!$F$6,0,10*ROW('Sanitation Data'!F116)),NA())</f>
        <v>#N/A</v>
      </c>
      <c r="AH122" s="501" t="e">
        <f ca="1">+IF(AND(ISNUMBER(OFFSET('Sanitation Data'!$F$10,0,10*ROW('Sanitation Data'!F116))),'Data Summary'!CW122="Yes"),OFFSET('Sanitation Data'!$F$10,0,10*ROW('Sanitation Data'!F116)),NA())</f>
        <v>#N/A</v>
      </c>
      <c r="AI122" s="501" t="e">
        <f ca="1">+IF(AND(ISNUMBER(OFFSET('Sanitation Data'!$F$11,0,10*ROW('Sanitation Data'!F116))),'Data Summary'!CX122="Yes"),OFFSET('Sanitation Data'!$F$11,0,10*ROW('Sanitation Data'!F116)),NA())</f>
        <v>#N/A</v>
      </c>
      <c r="AJ122" s="501" t="e">
        <f ca="1">+IF(AND(ISNUMBER(OFFSET('Sanitation Data'!$F$12,0,10*ROW('Sanitation Data'!F116))),'Data Summary'!CY122="Yes"),OFFSET('Sanitation Data'!$F$12,0,10*ROW('Sanitation Data'!F116)),NA())</f>
        <v>#N/A</v>
      </c>
      <c r="AK122" s="501" t="e">
        <f ca="1">+IF(AND(ISNUMBER(OFFSET('Sanitation Data'!$G$4,0,10*ROW('Sanitation Data'!G116))),'Data Summary'!CZ122="Yes"),100-OFFSET('Sanitation Data'!$G$4,0,10*ROW('Sanitation Data'!G116)),NA())</f>
        <v>#N/A</v>
      </c>
      <c r="AL122" s="501" t="e">
        <f ca="1">+IF(AND(ISNUMBER(OFFSET('Sanitation Data'!$G$6,0,10*ROW('Sanitation Data'!G116))),'Data Summary'!DA122="Yes"),OFFSET('Sanitation Data'!$G$6,0,10*ROW('Sanitation Data'!G116)),NA())</f>
        <v>#N/A</v>
      </c>
      <c r="AM122" s="501" t="e">
        <f ca="1">+IF(AND(ISNUMBER(OFFSET('Sanitation Data'!$G$10,0,10*ROW('Sanitation Data'!G116))),'Data Summary'!DB122="Yes"),OFFSET('Sanitation Data'!$G$10,0,10*ROW('Sanitation Data'!G116)),NA())</f>
        <v>#N/A</v>
      </c>
      <c r="AN122" s="501" t="e">
        <f ca="1">+IF(AND(ISNUMBER(OFFSET('Sanitation Data'!$G$11,0,10*ROW('Sanitation Data'!G116))),'Data Summary'!DC122="Yes"),OFFSET('Sanitation Data'!$G$11,0,10*ROW('Sanitation Data'!G116)),NA())</f>
        <v>#N/A</v>
      </c>
      <c r="AO122" s="501" t="e">
        <f ca="1">+IF(AND(ISNUMBER(OFFSET('Sanitation Data'!$G$12,0,10*ROW('Sanitation Data'!G116))),'Data Summary'!DD122="Yes"),OFFSET('Sanitation Data'!$G$12,0,10*ROW('Sanitation Data'!G116)),NA())</f>
        <v>#N/A</v>
      </c>
      <c r="AP122" s="501" t="e">
        <f ca="1">+IF(AND(ISNUMBER(OFFSET('Sanitation Data'!$H$4,0,10*ROW('Sanitation Data'!H116))),'Data Summary'!DE122="Yes"),100-OFFSET('Sanitation Data'!$H$4,0,10*ROW('Sanitation Data'!H116)),NA())</f>
        <v>#N/A</v>
      </c>
      <c r="AQ122" s="501" t="e">
        <f ca="1">+IF(AND(ISNUMBER(OFFSET('Sanitation Data'!$H$6,0,10*ROW('Sanitation Data'!H116))),'Data Summary'!DF122="Yes"),OFFSET('Sanitation Data'!$H$6,0,10*ROW('Sanitation Data'!H116)),NA())</f>
        <v>#N/A</v>
      </c>
      <c r="AR122" s="501" t="e">
        <f ca="1">+IF(AND(ISNUMBER(OFFSET('Sanitation Data'!$H$10,0,10*ROW('Sanitation Data'!H116))),'Data Summary'!DG122="Yes"),OFFSET('Sanitation Data'!$H$10,0,10*ROW('Sanitation Data'!H116)),NA())</f>
        <v>#N/A</v>
      </c>
      <c r="AS122" s="501" t="e">
        <f ca="1">+IF(AND(ISNUMBER(OFFSET('Sanitation Data'!$H$11,0,10*ROW('Sanitation Data'!H116))),'Data Summary'!DH122="Yes"),OFFSET('Sanitation Data'!$H$11,0,10*ROW('Sanitation Data'!H116)),NA())</f>
        <v>#N/A</v>
      </c>
      <c r="AT122" s="501" t="e">
        <f ca="1">+IF(AND(ISNUMBER(OFFSET('Sanitation Data'!$H$12,0,10*ROW('Sanitation Data'!H116))),'Data Summary'!DI122="Yes"),OFFSET('Sanitation Data'!$H$12,0,10*ROW('Sanitation Data'!H116)),NA())</f>
        <v>#N/A</v>
      </c>
      <c r="AU122" s="501" t="e">
        <f ca="1">+IF(AND(ISNUMBER(OFFSET('Sanitation Data'!$I$4,0,10*ROW('Sanitation Data'!I116))),'Data Summary'!DJ122="Yes"),100-OFFSET('Sanitation Data'!$I$4,0,10*ROW('Sanitation Data'!I116)),NA())</f>
        <v>#N/A</v>
      </c>
      <c r="AV122" s="501" t="e">
        <f ca="1">+IF(AND(ISNUMBER(OFFSET('Sanitation Data'!$I$6,0,10*ROW('Sanitation Data'!I116))),'Data Summary'!DK122="Yes"),OFFSET('Sanitation Data'!$I$6,0,10*ROW('Sanitation Data'!I116)),NA())</f>
        <v>#N/A</v>
      </c>
      <c r="AW122" s="501" t="e">
        <f ca="1">+IF(AND(ISNUMBER(OFFSET('Sanitation Data'!$I$10,0,10*ROW('Sanitation Data'!I116))),'Data Summary'!DL122="Yes"),OFFSET('Sanitation Data'!$I$10,0,10*ROW('Sanitation Data'!I116)),NA())</f>
        <v>#N/A</v>
      </c>
      <c r="AX122" s="501" t="e">
        <f ca="1">+IF(AND(ISNUMBER(OFFSET('Sanitation Data'!$I$11,0,10*ROW('Sanitation Data'!I116))),'Data Summary'!DM122="Yes"),OFFSET('Sanitation Data'!$I$11,0,10*ROW('Sanitation Data'!I116)),NA())</f>
        <v>#N/A</v>
      </c>
      <c r="AY122" s="501" t="e">
        <f ca="1">+IF(AND(ISNUMBER(OFFSET('Sanitation Data'!$I$12,0,10*ROW('Sanitation Data'!I116))),'Data Summary'!DN122="Yes"),OFFSET('Sanitation Data'!$I$12,0,10*ROW('Sanitation Data'!I116)),NA())</f>
        <v>#N/A</v>
      </c>
      <c r="AZ122" s="502" t="e">
        <f ca="1">+IF(AND(ISNUMBER(OFFSET('Hygiene Data'!$D$5,0,10*ROW('Hygiene Data'!D116))),'Data Summary'!DO122="Yes"),OFFSET('Hygiene Data'!$D$5,0,10*ROW('Hygiene Data'!D116)),NA())</f>
        <v>#N/A</v>
      </c>
      <c r="BA122" s="502" t="e">
        <f ca="1">+IF(AND(ISNUMBER(OFFSET('Hygiene Data'!$D$7,0,10*ROW('Hygiene Data'!D116))),'Data Summary'!DP122="Yes"),OFFSET('Hygiene Data'!$D$7,0,10*ROW('Hygiene Data'!D116)),NA())</f>
        <v>#N/A</v>
      </c>
      <c r="BB122" s="502" t="e">
        <f ca="1">+IF(AND(ISNUMBER(OFFSET('Hygiene Data'!$D$9,0,10*ROW('Hygiene Data'!D116))),'Data Summary'!DQ122="Yes"),OFFSET('Hygiene Data'!$D$9,0,10*ROW('Hygiene Data'!D116)),NA())</f>
        <v>#N/A</v>
      </c>
      <c r="BC122" s="502" t="e">
        <f ca="1">+IF(AND(ISNUMBER(OFFSET('Hygiene Data'!$E$5,0,10*ROW('Hygiene Data'!E116))),'Data Summary'!DR122="Yes"),OFFSET('Hygiene Data'!$E$5,0,10*ROW('Hygiene Data'!E116)),NA())</f>
        <v>#N/A</v>
      </c>
      <c r="BD122" s="502" t="e">
        <f ca="1">+IF(AND(ISNUMBER(OFFSET('Hygiene Data'!$E$7,0,10*ROW('Hygiene Data'!E116))),'Data Summary'!DS122="Yes"),OFFSET('Hygiene Data'!$E$7,0,10*ROW('Hygiene Data'!E116)),NA())</f>
        <v>#N/A</v>
      </c>
      <c r="BE122" s="502" t="e">
        <f ca="1">+IF(AND(ISNUMBER(OFFSET('Hygiene Data'!$E$9,0,10*ROW('Hygiene Data'!E116))),'Data Summary'!DT122="Yes"),OFFSET('Hygiene Data'!$E$9,0,10*ROW('Hygiene Data'!E116)),NA())</f>
        <v>#N/A</v>
      </c>
      <c r="BF122" s="502" t="e">
        <f ca="1">+IF(AND(ISNUMBER(OFFSET('Hygiene Data'!$F$5,0,10*ROW('Hygiene Data'!F116))),'Data Summary'!DU122="Yes"),OFFSET('Hygiene Data'!$F$5,0,10*ROW('Hygiene Data'!F116)),NA())</f>
        <v>#N/A</v>
      </c>
      <c r="BG122" s="502" t="e">
        <f ca="1">+IF(AND(ISNUMBER(OFFSET('Hygiene Data'!$F$7,0,10*ROW('Hygiene Data'!F116))),'Data Summary'!DV122="Yes"),OFFSET('Hygiene Data'!$F$7,0,10*ROW('Hygiene Data'!F116)),NA())</f>
        <v>#N/A</v>
      </c>
      <c r="BH122" s="502" t="e">
        <f ca="1">+IF(AND(ISNUMBER(OFFSET('Hygiene Data'!$F$9,0,10*ROW('Hygiene Data'!F116))),'Data Summary'!DW122="Yes"),OFFSET('Hygiene Data'!$F$9,0,10*ROW('Hygiene Data'!F116)),NA())</f>
        <v>#N/A</v>
      </c>
      <c r="BI122" s="502" t="e">
        <f ca="1">+IF(AND(ISNUMBER(OFFSET('Hygiene Data'!$G$5,0,10*ROW('Hygiene Data'!G116))),'Data Summary'!DX122="Yes"),OFFSET('Hygiene Data'!$G$5,0,10*ROW('Hygiene Data'!G116)),NA())</f>
        <v>#N/A</v>
      </c>
      <c r="BJ122" s="502" t="e">
        <f ca="1">+IF(AND(ISNUMBER(OFFSET('Hygiene Data'!$G$7,0,10*ROW('Hygiene Data'!G116))),'Data Summary'!DY122="Yes"),OFFSET('Hygiene Data'!$G$7,0,10*ROW('Hygiene Data'!G116)),NA())</f>
        <v>#N/A</v>
      </c>
      <c r="BK122" s="502" t="e">
        <f ca="1">+IF(AND(ISNUMBER(OFFSET('Hygiene Data'!$G$9,0,10*ROW('Hygiene Data'!G116))),'Data Summary'!DZ122="Yes"),OFFSET('Hygiene Data'!$G$9,0,10*ROW('Hygiene Data'!G116)),NA())</f>
        <v>#N/A</v>
      </c>
      <c r="BL122" s="502" t="e">
        <f ca="1">+IF(AND(ISNUMBER(OFFSET('Hygiene Data'!$H$5,0,10*ROW('Hygiene Data'!H116))),'Data Summary'!EA122="Yes"),OFFSET('Hygiene Data'!$H$5,0,10*ROW('Hygiene Data'!H116)),NA())</f>
        <v>#N/A</v>
      </c>
      <c r="BM122" s="502" t="e">
        <f ca="1">+IF(AND(ISNUMBER(OFFSET('Hygiene Data'!$H$7,0,10*ROW('Hygiene Data'!H116))),'Data Summary'!EB122="Yes"),OFFSET('Hygiene Data'!$H$7,0,10*ROW('Hygiene Data'!H116)),NA())</f>
        <v>#N/A</v>
      </c>
      <c r="BN122" s="502" t="e">
        <f ca="1">+IF(AND(ISNUMBER(OFFSET('Hygiene Data'!$H$9,0,10*ROW('Hygiene Data'!H116))),'Data Summary'!EC122="Yes"),OFFSET('Hygiene Data'!$H$9,0,10*ROW('Hygiene Data'!H116)),NA())</f>
        <v>#N/A</v>
      </c>
      <c r="BO122" s="502" t="e">
        <f ca="1">+IF(AND(ISNUMBER(OFFSET('Hygiene Data'!$I$5,0,10*ROW('Hygiene Data'!I116))),'Data Summary'!ED122="Yes"),OFFSET('Hygiene Data'!$I$5,0,10*ROW('Hygiene Data'!I116)),NA())</f>
        <v>#N/A</v>
      </c>
      <c r="BP122" s="502" t="e">
        <f ca="1">+IF(AND(ISNUMBER(OFFSET('Hygiene Data'!$I$7,0,10*ROW('Hygiene Data'!I116))),'Data Summary'!EE122="Yes"),OFFSET('Hygiene Data'!$I$7,0,10*ROW('Hygiene Data'!I116)),NA())</f>
        <v>#N/A</v>
      </c>
      <c r="BQ122" s="502" t="e">
        <f ca="1">+IF(AND(ISNUMBER(OFFSET('Hygiene Data'!$I$9,0,10*ROW('Hygiene Data'!I116))),'Data Summary'!EF122="Yes"),OFFSET('Hygiene Data'!$I$9,0,10*ROW('Hygiene Data'!I116)),NA())</f>
        <v>#N/A</v>
      </c>
    </row>
    <row r="123" spans="1:69" x14ac:dyDescent="0.25">
      <c r="A123" s="498" t="e">
        <f ca="1">+RIGHT('Data Summary'!A123,LEN('Data Summary'!A123)-9)</f>
        <v>#VALUE!</v>
      </c>
      <c r="B123" s="472" t="str">
        <f ca="1">+IF(ISTEXT('Data Summary'!B123),'Data Summary'!B123,"")</f>
        <v/>
      </c>
      <c r="C123" s="499" t="e">
        <f ca="1">+VALUE('Data Summary'!C123)</f>
        <v>#VALUE!</v>
      </c>
      <c r="D123" s="500" t="e">
        <f ca="1">+IF(AND(ISNUMBER(OFFSET('Water Data'!$D$4,0,10*ROW('Water Data'!D117))),'Data Summary'!BS123="Yes"),100-OFFSET('Water Data'!$D$4,0,10*ROW('Water Data'!D117)),NA())</f>
        <v>#N/A</v>
      </c>
      <c r="E123" s="500" t="e">
        <f ca="1">+IF(AND(ISNUMBER(OFFSET('Water Data'!$D$6,0,10*ROW('Water Data'!D117))),'Data Summary'!BT123="Yes"),OFFSET('Water Data'!$D$6,0,10*ROW('Water Data'!D117)),NA())</f>
        <v>#N/A</v>
      </c>
      <c r="F123" s="500" t="e">
        <f ca="1">+IF(AND(ISNUMBER(OFFSET('Water Data'!$D$9,0,10*ROW('Water Data'!D117))),'Data Summary'!BU123="Yes"),OFFSET('Water Data'!$D$9,0,10*ROW('Water Data'!D117)),NA())</f>
        <v>#N/A</v>
      </c>
      <c r="G123" s="500" t="e">
        <f ca="1">+IF(AND(ISNUMBER(OFFSET('Water Data'!$E$4,0,10*ROW('Water Data'!E117))),'Data Summary'!BV123="Yes"),100-OFFSET('Water Data'!$E$4,0,10*ROW('Water Data'!E117)),NA())</f>
        <v>#N/A</v>
      </c>
      <c r="H123" s="500" t="e">
        <f ca="1">+IF(AND(ISNUMBER(OFFSET('Water Data'!$E$6,0,10*ROW('Water Data'!E117))),'Data Summary'!BW123="Yes"),OFFSET('Water Data'!$E$6,0,10*ROW('Water Data'!E117)),NA())</f>
        <v>#N/A</v>
      </c>
      <c r="I123" s="500" t="e">
        <f ca="1">+IF(AND(ISNUMBER(OFFSET('Water Data'!$E$9,0,10*ROW('Water Data'!E117))),'Data Summary'!BX123="Yes"),OFFSET('Water Data'!$E$9,0,10*ROW('Water Data'!E117)),NA())</f>
        <v>#N/A</v>
      </c>
      <c r="J123" s="500" t="e">
        <f ca="1">+IF(AND(ISNUMBER(OFFSET('Water Data'!$F$4,0,10*ROW('Water Data'!F117))),'Data Summary'!BY123="Yes"),100-OFFSET('Water Data'!$F$4,0,10*ROW('Water Data'!F117)),NA())</f>
        <v>#N/A</v>
      </c>
      <c r="K123" s="500" t="e">
        <f ca="1">+IF(AND(ISNUMBER(OFFSET('Water Data'!$F$6,0,10*ROW('Water Data'!F117))),'Data Summary'!BZ123="Yes"),OFFSET('Water Data'!$F$6,0,10*ROW('Water Data'!F117)),NA())</f>
        <v>#N/A</v>
      </c>
      <c r="L123" s="500" t="e">
        <f ca="1">+IF(AND(ISNUMBER(OFFSET('Water Data'!$F$9,0,10*ROW('Water Data'!F117))),'Data Summary'!CA123="Yes"),OFFSET('Water Data'!$F$9,0,10*ROW('Water Data'!F117)),NA())</f>
        <v>#N/A</v>
      </c>
      <c r="M123" s="500" t="e">
        <f ca="1">+IF(AND(ISNUMBER(OFFSET('Water Data'!$G$4,0,10*ROW('Water Data'!G117))),'Data Summary'!CB123="Yes"),100-OFFSET('Water Data'!$G$4,0,10*ROW('Water Data'!G117)),NA())</f>
        <v>#N/A</v>
      </c>
      <c r="N123" s="500" t="e">
        <f ca="1">+IF(AND(ISNUMBER(OFFSET('Water Data'!$G$6,0,10*ROW('Water Data'!G117))),'Data Summary'!CC123="Yes"),OFFSET('Water Data'!$G$6,0,10*ROW('Water Data'!G117)),NA())</f>
        <v>#N/A</v>
      </c>
      <c r="O123" s="500" t="e">
        <f ca="1">+IF(AND(ISNUMBER(OFFSET('Water Data'!$G$9,0,10*ROW('Water Data'!G117))),'Data Summary'!CD123="Yes"),OFFSET('Water Data'!$G$9,0,10*ROW('Water Data'!G117)),NA())</f>
        <v>#N/A</v>
      </c>
      <c r="P123" s="500" t="e">
        <f ca="1">+IF(AND(ISNUMBER(OFFSET('Water Data'!$H$4,0,10*ROW('Water Data'!H117))),'Data Summary'!CE123="Yes"),100-OFFSET('Water Data'!$H$4,0,10*ROW('Water Data'!H117)),NA())</f>
        <v>#N/A</v>
      </c>
      <c r="Q123" s="500" t="e">
        <f ca="1">+IF(AND(ISNUMBER(OFFSET('Water Data'!$H$6,0,10*ROW('Water Data'!H117))),'Data Summary'!CF123="Yes"),OFFSET('Water Data'!$H$6,0,10*ROW('Water Data'!H117)),NA())</f>
        <v>#N/A</v>
      </c>
      <c r="R123" s="500" t="e">
        <f ca="1">+IF(AND(ISNUMBER(OFFSET('Water Data'!$H$9,0,10*ROW('Water Data'!H117))),'Data Summary'!CG123="Yes"),OFFSET('Water Data'!$H$9,0,10*ROW('Water Data'!H117)),NA())</f>
        <v>#N/A</v>
      </c>
      <c r="S123" s="500" t="e">
        <f ca="1">+IF(AND(ISNUMBER(OFFSET('Water Data'!$I$4,0,10*ROW('Water Data'!I117))),'Data Summary'!CH123="Yes"),100-OFFSET('Water Data'!$I$4,0,10*ROW('Water Data'!I117)),NA())</f>
        <v>#N/A</v>
      </c>
      <c r="T123" s="500" t="e">
        <f ca="1">+IF(AND(ISNUMBER(OFFSET('Water Data'!$I$6,0,10*ROW('Water Data'!I117))),'Data Summary'!CI123="Yes"),OFFSET('Water Data'!$I$6,0,10*ROW('Water Data'!I117)),NA())</f>
        <v>#N/A</v>
      </c>
      <c r="U123" s="500" t="e">
        <f ca="1">+IF(AND(ISNUMBER(OFFSET('Water Data'!$I$9,0,10*ROW('Water Data'!I117))),'Data Summary'!CJ123="Yes"),OFFSET('Water Data'!$I$9,0,10*ROW('Water Data'!I117)),NA())</f>
        <v>#N/A</v>
      </c>
      <c r="V123" s="501" t="e">
        <f ca="1">+IF(AND(ISNUMBER(OFFSET('Sanitation Data'!$D$4,0,10*ROW('Sanitation Data'!D117))),'Data Summary'!CK123="Yes"),100-OFFSET('Sanitation Data'!$D$4,0,10*ROW('Sanitation Data'!D117)),NA())</f>
        <v>#N/A</v>
      </c>
      <c r="W123" s="501" t="e">
        <f ca="1">+IF(AND(ISNUMBER(OFFSET('Sanitation Data'!$D$6,0,10*ROW('Sanitation Data'!D117))),'Data Summary'!CL123="Yes"),OFFSET('Sanitation Data'!$D$6,0,10*ROW('Sanitation Data'!D117)),NA())</f>
        <v>#N/A</v>
      </c>
      <c r="X123" s="501" t="e">
        <f ca="1">+IF(AND(ISNUMBER(OFFSET('Sanitation Data'!$D$10,0,10*ROW('Sanitation Data'!D117))),'Data Summary'!CM123="Yes"),OFFSET('Sanitation Data'!$D$10,0,10*ROW('Sanitation Data'!D117)),NA())</f>
        <v>#N/A</v>
      </c>
      <c r="Y123" s="501" t="e">
        <f ca="1">+IF(AND(ISNUMBER(OFFSET('Sanitation Data'!$D$11,0,10*ROW('Sanitation Data'!D117))),'Data Summary'!CN123="Yes"),OFFSET('Sanitation Data'!$D$11,0,10*ROW('Sanitation Data'!D117)),NA())</f>
        <v>#N/A</v>
      </c>
      <c r="Z123" s="501" t="e">
        <f ca="1">+IF(AND(ISNUMBER(OFFSET('Sanitation Data'!$D$12,0,10*ROW('Sanitation Data'!D117))),'Data Summary'!CO123="Yes"),OFFSET('Sanitation Data'!$D$12,0,10*ROW('Sanitation Data'!D117)),NA())</f>
        <v>#N/A</v>
      </c>
      <c r="AA123" s="501" t="e">
        <f ca="1">+IF(AND(ISNUMBER(OFFSET('Sanitation Data'!$E$4,0,10*ROW('Sanitation Data'!E117))),'Data Summary'!CP123="Yes"),100-OFFSET('Sanitation Data'!$E$4,0,10*ROW('Sanitation Data'!E117)),NA())</f>
        <v>#N/A</v>
      </c>
      <c r="AB123" s="501" t="e">
        <f ca="1">+IF(AND(ISNUMBER(OFFSET('Sanitation Data'!$E$6,0,10*ROW('Sanitation Data'!E117))),'Data Summary'!CQ123="Yes"),OFFSET('Sanitation Data'!$E$6,0,10*ROW('Sanitation Data'!E117)),NA())</f>
        <v>#N/A</v>
      </c>
      <c r="AC123" s="501" t="e">
        <f ca="1">+IF(AND(ISNUMBER(OFFSET('Sanitation Data'!$E$10,0,10*ROW('Sanitation Data'!E117))),'Data Summary'!CR123="Yes"),OFFSET('Sanitation Data'!$E$10,0,10*ROW('Sanitation Data'!E117)),NA())</f>
        <v>#N/A</v>
      </c>
      <c r="AD123" s="501" t="e">
        <f ca="1">+IF(AND(ISNUMBER(OFFSET('Sanitation Data'!$E$11,0,10*ROW('Sanitation Data'!E117))),'Data Summary'!CS123="Yes"),OFFSET('Sanitation Data'!$E$11,0,10*ROW('Sanitation Data'!E117)),NA())</f>
        <v>#N/A</v>
      </c>
      <c r="AE123" s="501" t="e">
        <f ca="1">+IF(AND(ISNUMBER(OFFSET('Sanitation Data'!$E$12,0,10*ROW('Sanitation Data'!E117))),'Data Summary'!CT123="Yes"),OFFSET('Sanitation Data'!$E$12,0,10*ROW('Sanitation Data'!E117)),NA())</f>
        <v>#N/A</v>
      </c>
      <c r="AF123" s="501" t="e">
        <f ca="1">+IF(AND(ISNUMBER(OFFSET('Sanitation Data'!$F$4,0,10*ROW('Sanitation Data'!F117))),'Data Summary'!CU123="Yes"),100-OFFSET('Sanitation Data'!$F$4,0,10*ROW('Sanitation Data'!F117)),NA())</f>
        <v>#N/A</v>
      </c>
      <c r="AG123" s="501" t="e">
        <f ca="1">+IF(AND(ISNUMBER(OFFSET('Sanitation Data'!$F$6,0,10*ROW('Sanitation Data'!F117))),'Data Summary'!CV123="Yes"),OFFSET('Sanitation Data'!$F$6,0,10*ROW('Sanitation Data'!F117)),NA())</f>
        <v>#N/A</v>
      </c>
      <c r="AH123" s="501" t="e">
        <f ca="1">+IF(AND(ISNUMBER(OFFSET('Sanitation Data'!$F$10,0,10*ROW('Sanitation Data'!F117))),'Data Summary'!CW123="Yes"),OFFSET('Sanitation Data'!$F$10,0,10*ROW('Sanitation Data'!F117)),NA())</f>
        <v>#N/A</v>
      </c>
      <c r="AI123" s="501" t="e">
        <f ca="1">+IF(AND(ISNUMBER(OFFSET('Sanitation Data'!$F$11,0,10*ROW('Sanitation Data'!F117))),'Data Summary'!CX123="Yes"),OFFSET('Sanitation Data'!$F$11,0,10*ROW('Sanitation Data'!F117)),NA())</f>
        <v>#N/A</v>
      </c>
      <c r="AJ123" s="501" t="e">
        <f ca="1">+IF(AND(ISNUMBER(OFFSET('Sanitation Data'!$F$12,0,10*ROW('Sanitation Data'!F117))),'Data Summary'!CY123="Yes"),OFFSET('Sanitation Data'!$F$12,0,10*ROW('Sanitation Data'!F117)),NA())</f>
        <v>#N/A</v>
      </c>
      <c r="AK123" s="501" t="e">
        <f ca="1">+IF(AND(ISNUMBER(OFFSET('Sanitation Data'!$G$4,0,10*ROW('Sanitation Data'!G117))),'Data Summary'!CZ123="Yes"),100-OFFSET('Sanitation Data'!$G$4,0,10*ROW('Sanitation Data'!G117)),NA())</f>
        <v>#N/A</v>
      </c>
      <c r="AL123" s="501" t="e">
        <f ca="1">+IF(AND(ISNUMBER(OFFSET('Sanitation Data'!$G$6,0,10*ROW('Sanitation Data'!G117))),'Data Summary'!DA123="Yes"),OFFSET('Sanitation Data'!$G$6,0,10*ROW('Sanitation Data'!G117)),NA())</f>
        <v>#N/A</v>
      </c>
      <c r="AM123" s="501" t="e">
        <f ca="1">+IF(AND(ISNUMBER(OFFSET('Sanitation Data'!$G$10,0,10*ROW('Sanitation Data'!G117))),'Data Summary'!DB123="Yes"),OFFSET('Sanitation Data'!$G$10,0,10*ROW('Sanitation Data'!G117)),NA())</f>
        <v>#N/A</v>
      </c>
      <c r="AN123" s="501" t="e">
        <f ca="1">+IF(AND(ISNUMBER(OFFSET('Sanitation Data'!$G$11,0,10*ROW('Sanitation Data'!G117))),'Data Summary'!DC123="Yes"),OFFSET('Sanitation Data'!$G$11,0,10*ROW('Sanitation Data'!G117)),NA())</f>
        <v>#N/A</v>
      </c>
      <c r="AO123" s="501" t="e">
        <f ca="1">+IF(AND(ISNUMBER(OFFSET('Sanitation Data'!$G$12,0,10*ROW('Sanitation Data'!G117))),'Data Summary'!DD123="Yes"),OFFSET('Sanitation Data'!$G$12,0,10*ROW('Sanitation Data'!G117)),NA())</f>
        <v>#N/A</v>
      </c>
      <c r="AP123" s="501" t="e">
        <f ca="1">+IF(AND(ISNUMBER(OFFSET('Sanitation Data'!$H$4,0,10*ROW('Sanitation Data'!H117))),'Data Summary'!DE123="Yes"),100-OFFSET('Sanitation Data'!$H$4,0,10*ROW('Sanitation Data'!H117)),NA())</f>
        <v>#N/A</v>
      </c>
      <c r="AQ123" s="501" t="e">
        <f ca="1">+IF(AND(ISNUMBER(OFFSET('Sanitation Data'!$H$6,0,10*ROW('Sanitation Data'!H117))),'Data Summary'!DF123="Yes"),OFFSET('Sanitation Data'!$H$6,0,10*ROW('Sanitation Data'!H117)),NA())</f>
        <v>#N/A</v>
      </c>
      <c r="AR123" s="501" t="e">
        <f ca="1">+IF(AND(ISNUMBER(OFFSET('Sanitation Data'!$H$10,0,10*ROW('Sanitation Data'!H117))),'Data Summary'!DG123="Yes"),OFFSET('Sanitation Data'!$H$10,0,10*ROW('Sanitation Data'!H117)),NA())</f>
        <v>#N/A</v>
      </c>
      <c r="AS123" s="501" t="e">
        <f ca="1">+IF(AND(ISNUMBER(OFFSET('Sanitation Data'!$H$11,0,10*ROW('Sanitation Data'!H117))),'Data Summary'!DH123="Yes"),OFFSET('Sanitation Data'!$H$11,0,10*ROW('Sanitation Data'!H117)),NA())</f>
        <v>#N/A</v>
      </c>
      <c r="AT123" s="501" t="e">
        <f ca="1">+IF(AND(ISNUMBER(OFFSET('Sanitation Data'!$H$12,0,10*ROW('Sanitation Data'!H117))),'Data Summary'!DI123="Yes"),OFFSET('Sanitation Data'!$H$12,0,10*ROW('Sanitation Data'!H117)),NA())</f>
        <v>#N/A</v>
      </c>
      <c r="AU123" s="501" t="e">
        <f ca="1">+IF(AND(ISNUMBER(OFFSET('Sanitation Data'!$I$4,0,10*ROW('Sanitation Data'!I117))),'Data Summary'!DJ123="Yes"),100-OFFSET('Sanitation Data'!$I$4,0,10*ROW('Sanitation Data'!I117)),NA())</f>
        <v>#N/A</v>
      </c>
      <c r="AV123" s="501" t="e">
        <f ca="1">+IF(AND(ISNUMBER(OFFSET('Sanitation Data'!$I$6,0,10*ROW('Sanitation Data'!I117))),'Data Summary'!DK123="Yes"),OFFSET('Sanitation Data'!$I$6,0,10*ROW('Sanitation Data'!I117)),NA())</f>
        <v>#N/A</v>
      </c>
      <c r="AW123" s="501" t="e">
        <f ca="1">+IF(AND(ISNUMBER(OFFSET('Sanitation Data'!$I$10,0,10*ROW('Sanitation Data'!I117))),'Data Summary'!DL123="Yes"),OFFSET('Sanitation Data'!$I$10,0,10*ROW('Sanitation Data'!I117)),NA())</f>
        <v>#N/A</v>
      </c>
      <c r="AX123" s="501" t="e">
        <f ca="1">+IF(AND(ISNUMBER(OFFSET('Sanitation Data'!$I$11,0,10*ROW('Sanitation Data'!I117))),'Data Summary'!DM123="Yes"),OFFSET('Sanitation Data'!$I$11,0,10*ROW('Sanitation Data'!I117)),NA())</f>
        <v>#N/A</v>
      </c>
      <c r="AY123" s="501" t="e">
        <f ca="1">+IF(AND(ISNUMBER(OFFSET('Sanitation Data'!$I$12,0,10*ROW('Sanitation Data'!I117))),'Data Summary'!DN123="Yes"),OFFSET('Sanitation Data'!$I$12,0,10*ROW('Sanitation Data'!I117)),NA())</f>
        <v>#N/A</v>
      </c>
      <c r="AZ123" s="502" t="e">
        <f ca="1">+IF(AND(ISNUMBER(OFFSET('Hygiene Data'!$D$5,0,10*ROW('Hygiene Data'!D117))),'Data Summary'!DO123="Yes"),OFFSET('Hygiene Data'!$D$5,0,10*ROW('Hygiene Data'!D117)),NA())</f>
        <v>#N/A</v>
      </c>
      <c r="BA123" s="502" t="e">
        <f ca="1">+IF(AND(ISNUMBER(OFFSET('Hygiene Data'!$D$7,0,10*ROW('Hygiene Data'!D117))),'Data Summary'!DP123="Yes"),OFFSET('Hygiene Data'!$D$7,0,10*ROW('Hygiene Data'!D117)),NA())</f>
        <v>#N/A</v>
      </c>
      <c r="BB123" s="502" t="e">
        <f ca="1">+IF(AND(ISNUMBER(OFFSET('Hygiene Data'!$D$9,0,10*ROW('Hygiene Data'!D117))),'Data Summary'!DQ123="Yes"),OFFSET('Hygiene Data'!$D$9,0,10*ROW('Hygiene Data'!D117)),NA())</f>
        <v>#N/A</v>
      </c>
      <c r="BC123" s="502" t="e">
        <f ca="1">+IF(AND(ISNUMBER(OFFSET('Hygiene Data'!$E$5,0,10*ROW('Hygiene Data'!E117))),'Data Summary'!DR123="Yes"),OFFSET('Hygiene Data'!$E$5,0,10*ROW('Hygiene Data'!E117)),NA())</f>
        <v>#N/A</v>
      </c>
      <c r="BD123" s="502" t="e">
        <f ca="1">+IF(AND(ISNUMBER(OFFSET('Hygiene Data'!$E$7,0,10*ROW('Hygiene Data'!E117))),'Data Summary'!DS123="Yes"),OFFSET('Hygiene Data'!$E$7,0,10*ROW('Hygiene Data'!E117)),NA())</f>
        <v>#N/A</v>
      </c>
      <c r="BE123" s="502" t="e">
        <f ca="1">+IF(AND(ISNUMBER(OFFSET('Hygiene Data'!$E$9,0,10*ROW('Hygiene Data'!E117))),'Data Summary'!DT123="Yes"),OFFSET('Hygiene Data'!$E$9,0,10*ROW('Hygiene Data'!E117)),NA())</f>
        <v>#N/A</v>
      </c>
      <c r="BF123" s="502" t="e">
        <f ca="1">+IF(AND(ISNUMBER(OFFSET('Hygiene Data'!$F$5,0,10*ROW('Hygiene Data'!F117))),'Data Summary'!DU123="Yes"),OFFSET('Hygiene Data'!$F$5,0,10*ROW('Hygiene Data'!F117)),NA())</f>
        <v>#N/A</v>
      </c>
      <c r="BG123" s="502" t="e">
        <f ca="1">+IF(AND(ISNUMBER(OFFSET('Hygiene Data'!$F$7,0,10*ROW('Hygiene Data'!F117))),'Data Summary'!DV123="Yes"),OFFSET('Hygiene Data'!$F$7,0,10*ROW('Hygiene Data'!F117)),NA())</f>
        <v>#N/A</v>
      </c>
      <c r="BH123" s="502" t="e">
        <f ca="1">+IF(AND(ISNUMBER(OFFSET('Hygiene Data'!$F$9,0,10*ROW('Hygiene Data'!F117))),'Data Summary'!DW123="Yes"),OFFSET('Hygiene Data'!$F$9,0,10*ROW('Hygiene Data'!F117)),NA())</f>
        <v>#N/A</v>
      </c>
      <c r="BI123" s="502" t="e">
        <f ca="1">+IF(AND(ISNUMBER(OFFSET('Hygiene Data'!$G$5,0,10*ROW('Hygiene Data'!G117))),'Data Summary'!DX123="Yes"),OFFSET('Hygiene Data'!$G$5,0,10*ROW('Hygiene Data'!G117)),NA())</f>
        <v>#N/A</v>
      </c>
      <c r="BJ123" s="502" t="e">
        <f ca="1">+IF(AND(ISNUMBER(OFFSET('Hygiene Data'!$G$7,0,10*ROW('Hygiene Data'!G117))),'Data Summary'!DY123="Yes"),OFFSET('Hygiene Data'!$G$7,0,10*ROW('Hygiene Data'!G117)),NA())</f>
        <v>#N/A</v>
      </c>
      <c r="BK123" s="502" t="e">
        <f ca="1">+IF(AND(ISNUMBER(OFFSET('Hygiene Data'!$G$9,0,10*ROW('Hygiene Data'!G117))),'Data Summary'!DZ123="Yes"),OFFSET('Hygiene Data'!$G$9,0,10*ROW('Hygiene Data'!G117)),NA())</f>
        <v>#N/A</v>
      </c>
      <c r="BL123" s="502" t="e">
        <f ca="1">+IF(AND(ISNUMBER(OFFSET('Hygiene Data'!$H$5,0,10*ROW('Hygiene Data'!H117))),'Data Summary'!EA123="Yes"),OFFSET('Hygiene Data'!$H$5,0,10*ROW('Hygiene Data'!H117)),NA())</f>
        <v>#N/A</v>
      </c>
      <c r="BM123" s="502" t="e">
        <f ca="1">+IF(AND(ISNUMBER(OFFSET('Hygiene Data'!$H$7,0,10*ROW('Hygiene Data'!H117))),'Data Summary'!EB123="Yes"),OFFSET('Hygiene Data'!$H$7,0,10*ROW('Hygiene Data'!H117)),NA())</f>
        <v>#N/A</v>
      </c>
      <c r="BN123" s="502" t="e">
        <f ca="1">+IF(AND(ISNUMBER(OFFSET('Hygiene Data'!$H$9,0,10*ROW('Hygiene Data'!H117))),'Data Summary'!EC123="Yes"),OFFSET('Hygiene Data'!$H$9,0,10*ROW('Hygiene Data'!H117)),NA())</f>
        <v>#N/A</v>
      </c>
      <c r="BO123" s="502" t="e">
        <f ca="1">+IF(AND(ISNUMBER(OFFSET('Hygiene Data'!$I$5,0,10*ROW('Hygiene Data'!I117))),'Data Summary'!ED123="Yes"),OFFSET('Hygiene Data'!$I$5,0,10*ROW('Hygiene Data'!I117)),NA())</f>
        <v>#N/A</v>
      </c>
      <c r="BP123" s="502" t="e">
        <f ca="1">+IF(AND(ISNUMBER(OFFSET('Hygiene Data'!$I$7,0,10*ROW('Hygiene Data'!I117))),'Data Summary'!EE123="Yes"),OFFSET('Hygiene Data'!$I$7,0,10*ROW('Hygiene Data'!I117)),NA())</f>
        <v>#N/A</v>
      </c>
      <c r="BQ123" s="502" t="e">
        <f ca="1">+IF(AND(ISNUMBER(OFFSET('Hygiene Data'!$I$9,0,10*ROW('Hygiene Data'!I117))),'Data Summary'!EF123="Yes"),OFFSET('Hygiene Data'!$I$9,0,10*ROW('Hygiene Data'!I117)),NA())</f>
        <v>#N/A</v>
      </c>
    </row>
    <row r="124" spans="1:69" x14ac:dyDescent="0.25">
      <c r="A124" s="498" t="e">
        <f ca="1">+RIGHT('Data Summary'!A124,LEN('Data Summary'!A124)-9)</f>
        <v>#VALUE!</v>
      </c>
      <c r="B124" s="472" t="str">
        <f ca="1">+IF(ISTEXT('Data Summary'!B124),'Data Summary'!B124,"")</f>
        <v/>
      </c>
      <c r="C124" s="499" t="e">
        <f ca="1">+VALUE('Data Summary'!C124)</f>
        <v>#VALUE!</v>
      </c>
      <c r="D124" s="500" t="e">
        <f ca="1">+IF(AND(ISNUMBER(OFFSET('Water Data'!$D$4,0,10*ROW('Water Data'!D118))),'Data Summary'!BS124="Yes"),100-OFFSET('Water Data'!$D$4,0,10*ROW('Water Data'!D118)),NA())</f>
        <v>#N/A</v>
      </c>
      <c r="E124" s="500" t="e">
        <f ca="1">+IF(AND(ISNUMBER(OFFSET('Water Data'!$D$6,0,10*ROW('Water Data'!D118))),'Data Summary'!BT124="Yes"),OFFSET('Water Data'!$D$6,0,10*ROW('Water Data'!D118)),NA())</f>
        <v>#N/A</v>
      </c>
      <c r="F124" s="500" t="e">
        <f ca="1">+IF(AND(ISNUMBER(OFFSET('Water Data'!$D$9,0,10*ROW('Water Data'!D118))),'Data Summary'!BU124="Yes"),OFFSET('Water Data'!$D$9,0,10*ROW('Water Data'!D118)),NA())</f>
        <v>#N/A</v>
      </c>
      <c r="G124" s="500" t="e">
        <f ca="1">+IF(AND(ISNUMBER(OFFSET('Water Data'!$E$4,0,10*ROW('Water Data'!E118))),'Data Summary'!BV124="Yes"),100-OFFSET('Water Data'!$E$4,0,10*ROW('Water Data'!E118)),NA())</f>
        <v>#N/A</v>
      </c>
      <c r="H124" s="500" t="e">
        <f ca="1">+IF(AND(ISNUMBER(OFFSET('Water Data'!$E$6,0,10*ROW('Water Data'!E118))),'Data Summary'!BW124="Yes"),OFFSET('Water Data'!$E$6,0,10*ROW('Water Data'!E118)),NA())</f>
        <v>#N/A</v>
      </c>
      <c r="I124" s="500" t="e">
        <f ca="1">+IF(AND(ISNUMBER(OFFSET('Water Data'!$E$9,0,10*ROW('Water Data'!E118))),'Data Summary'!BX124="Yes"),OFFSET('Water Data'!$E$9,0,10*ROW('Water Data'!E118)),NA())</f>
        <v>#N/A</v>
      </c>
      <c r="J124" s="500" t="e">
        <f ca="1">+IF(AND(ISNUMBER(OFFSET('Water Data'!$F$4,0,10*ROW('Water Data'!F118))),'Data Summary'!BY124="Yes"),100-OFFSET('Water Data'!$F$4,0,10*ROW('Water Data'!F118)),NA())</f>
        <v>#N/A</v>
      </c>
      <c r="K124" s="500" t="e">
        <f ca="1">+IF(AND(ISNUMBER(OFFSET('Water Data'!$F$6,0,10*ROW('Water Data'!F118))),'Data Summary'!BZ124="Yes"),OFFSET('Water Data'!$F$6,0,10*ROW('Water Data'!F118)),NA())</f>
        <v>#N/A</v>
      </c>
      <c r="L124" s="500" t="e">
        <f ca="1">+IF(AND(ISNUMBER(OFFSET('Water Data'!$F$9,0,10*ROW('Water Data'!F118))),'Data Summary'!CA124="Yes"),OFFSET('Water Data'!$F$9,0,10*ROW('Water Data'!F118)),NA())</f>
        <v>#N/A</v>
      </c>
      <c r="M124" s="500" t="e">
        <f ca="1">+IF(AND(ISNUMBER(OFFSET('Water Data'!$G$4,0,10*ROW('Water Data'!G118))),'Data Summary'!CB124="Yes"),100-OFFSET('Water Data'!$G$4,0,10*ROW('Water Data'!G118)),NA())</f>
        <v>#N/A</v>
      </c>
      <c r="N124" s="500" t="e">
        <f ca="1">+IF(AND(ISNUMBER(OFFSET('Water Data'!$G$6,0,10*ROW('Water Data'!G118))),'Data Summary'!CC124="Yes"),OFFSET('Water Data'!$G$6,0,10*ROW('Water Data'!G118)),NA())</f>
        <v>#N/A</v>
      </c>
      <c r="O124" s="500" t="e">
        <f ca="1">+IF(AND(ISNUMBER(OFFSET('Water Data'!$G$9,0,10*ROW('Water Data'!G118))),'Data Summary'!CD124="Yes"),OFFSET('Water Data'!$G$9,0,10*ROW('Water Data'!G118)),NA())</f>
        <v>#N/A</v>
      </c>
      <c r="P124" s="500" t="e">
        <f ca="1">+IF(AND(ISNUMBER(OFFSET('Water Data'!$H$4,0,10*ROW('Water Data'!H118))),'Data Summary'!CE124="Yes"),100-OFFSET('Water Data'!$H$4,0,10*ROW('Water Data'!H118)),NA())</f>
        <v>#N/A</v>
      </c>
      <c r="Q124" s="500" t="e">
        <f ca="1">+IF(AND(ISNUMBER(OFFSET('Water Data'!$H$6,0,10*ROW('Water Data'!H118))),'Data Summary'!CF124="Yes"),OFFSET('Water Data'!$H$6,0,10*ROW('Water Data'!H118)),NA())</f>
        <v>#N/A</v>
      </c>
      <c r="R124" s="500" t="e">
        <f ca="1">+IF(AND(ISNUMBER(OFFSET('Water Data'!$H$9,0,10*ROW('Water Data'!H118))),'Data Summary'!CG124="Yes"),OFFSET('Water Data'!$H$9,0,10*ROW('Water Data'!H118)),NA())</f>
        <v>#N/A</v>
      </c>
      <c r="S124" s="500" t="e">
        <f ca="1">+IF(AND(ISNUMBER(OFFSET('Water Data'!$I$4,0,10*ROW('Water Data'!I118))),'Data Summary'!CH124="Yes"),100-OFFSET('Water Data'!$I$4,0,10*ROW('Water Data'!I118)),NA())</f>
        <v>#N/A</v>
      </c>
      <c r="T124" s="500" t="e">
        <f ca="1">+IF(AND(ISNUMBER(OFFSET('Water Data'!$I$6,0,10*ROW('Water Data'!I118))),'Data Summary'!CI124="Yes"),OFFSET('Water Data'!$I$6,0,10*ROW('Water Data'!I118)),NA())</f>
        <v>#N/A</v>
      </c>
      <c r="U124" s="500" t="e">
        <f ca="1">+IF(AND(ISNUMBER(OFFSET('Water Data'!$I$9,0,10*ROW('Water Data'!I118))),'Data Summary'!CJ124="Yes"),OFFSET('Water Data'!$I$9,0,10*ROW('Water Data'!I118)),NA())</f>
        <v>#N/A</v>
      </c>
      <c r="V124" s="501" t="e">
        <f ca="1">+IF(AND(ISNUMBER(OFFSET('Sanitation Data'!$D$4,0,10*ROW('Sanitation Data'!D118))),'Data Summary'!CK124="Yes"),100-OFFSET('Sanitation Data'!$D$4,0,10*ROW('Sanitation Data'!D118)),NA())</f>
        <v>#N/A</v>
      </c>
      <c r="W124" s="501" t="e">
        <f ca="1">+IF(AND(ISNUMBER(OFFSET('Sanitation Data'!$D$6,0,10*ROW('Sanitation Data'!D118))),'Data Summary'!CL124="Yes"),OFFSET('Sanitation Data'!$D$6,0,10*ROW('Sanitation Data'!D118)),NA())</f>
        <v>#N/A</v>
      </c>
      <c r="X124" s="501" t="e">
        <f ca="1">+IF(AND(ISNUMBER(OFFSET('Sanitation Data'!$D$10,0,10*ROW('Sanitation Data'!D118))),'Data Summary'!CM124="Yes"),OFFSET('Sanitation Data'!$D$10,0,10*ROW('Sanitation Data'!D118)),NA())</f>
        <v>#N/A</v>
      </c>
      <c r="Y124" s="501" t="e">
        <f ca="1">+IF(AND(ISNUMBER(OFFSET('Sanitation Data'!$D$11,0,10*ROW('Sanitation Data'!D118))),'Data Summary'!CN124="Yes"),OFFSET('Sanitation Data'!$D$11,0,10*ROW('Sanitation Data'!D118)),NA())</f>
        <v>#N/A</v>
      </c>
      <c r="Z124" s="501" t="e">
        <f ca="1">+IF(AND(ISNUMBER(OFFSET('Sanitation Data'!$D$12,0,10*ROW('Sanitation Data'!D118))),'Data Summary'!CO124="Yes"),OFFSET('Sanitation Data'!$D$12,0,10*ROW('Sanitation Data'!D118)),NA())</f>
        <v>#N/A</v>
      </c>
      <c r="AA124" s="501" t="e">
        <f ca="1">+IF(AND(ISNUMBER(OFFSET('Sanitation Data'!$E$4,0,10*ROW('Sanitation Data'!E118))),'Data Summary'!CP124="Yes"),100-OFFSET('Sanitation Data'!$E$4,0,10*ROW('Sanitation Data'!E118)),NA())</f>
        <v>#N/A</v>
      </c>
      <c r="AB124" s="501" t="e">
        <f ca="1">+IF(AND(ISNUMBER(OFFSET('Sanitation Data'!$E$6,0,10*ROW('Sanitation Data'!E118))),'Data Summary'!CQ124="Yes"),OFFSET('Sanitation Data'!$E$6,0,10*ROW('Sanitation Data'!E118)),NA())</f>
        <v>#N/A</v>
      </c>
      <c r="AC124" s="501" t="e">
        <f ca="1">+IF(AND(ISNUMBER(OFFSET('Sanitation Data'!$E$10,0,10*ROW('Sanitation Data'!E118))),'Data Summary'!CR124="Yes"),OFFSET('Sanitation Data'!$E$10,0,10*ROW('Sanitation Data'!E118)),NA())</f>
        <v>#N/A</v>
      </c>
      <c r="AD124" s="501" t="e">
        <f ca="1">+IF(AND(ISNUMBER(OFFSET('Sanitation Data'!$E$11,0,10*ROW('Sanitation Data'!E118))),'Data Summary'!CS124="Yes"),OFFSET('Sanitation Data'!$E$11,0,10*ROW('Sanitation Data'!E118)),NA())</f>
        <v>#N/A</v>
      </c>
      <c r="AE124" s="501" t="e">
        <f ca="1">+IF(AND(ISNUMBER(OFFSET('Sanitation Data'!$E$12,0,10*ROW('Sanitation Data'!E118))),'Data Summary'!CT124="Yes"),OFFSET('Sanitation Data'!$E$12,0,10*ROW('Sanitation Data'!E118)),NA())</f>
        <v>#N/A</v>
      </c>
      <c r="AF124" s="501" t="e">
        <f ca="1">+IF(AND(ISNUMBER(OFFSET('Sanitation Data'!$F$4,0,10*ROW('Sanitation Data'!F118))),'Data Summary'!CU124="Yes"),100-OFFSET('Sanitation Data'!$F$4,0,10*ROW('Sanitation Data'!F118)),NA())</f>
        <v>#N/A</v>
      </c>
      <c r="AG124" s="501" t="e">
        <f ca="1">+IF(AND(ISNUMBER(OFFSET('Sanitation Data'!$F$6,0,10*ROW('Sanitation Data'!F118))),'Data Summary'!CV124="Yes"),OFFSET('Sanitation Data'!$F$6,0,10*ROW('Sanitation Data'!F118)),NA())</f>
        <v>#N/A</v>
      </c>
      <c r="AH124" s="501" t="e">
        <f ca="1">+IF(AND(ISNUMBER(OFFSET('Sanitation Data'!$F$10,0,10*ROW('Sanitation Data'!F118))),'Data Summary'!CW124="Yes"),OFFSET('Sanitation Data'!$F$10,0,10*ROW('Sanitation Data'!F118)),NA())</f>
        <v>#N/A</v>
      </c>
      <c r="AI124" s="501" t="e">
        <f ca="1">+IF(AND(ISNUMBER(OFFSET('Sanitation Data'!$F$11,0,10*ROW('Sanitation Data'!F118))),'Data Summary'!CX124="Yes"),OFFSET('Sanitation Data'!$F$11,0,10*ROW('Sanitation Data'!F118)),NA())</f>
        <v>#N/A</v>
      </c>
      <c r="AJ124" s="501" t="e">
        <f ca="1">+IF(AND(ISNUMBER(OFFSET('Sanitation Data'!$F$12,0,10*ROW('Sanitation Data'!F118))),'Data Summary'!CY124="Yes"),OFFSET('Sanitation Data'!$F$12,0,10*ROW('Sanitation Data'!F118)),NA())</f>
        <v>#N/A</v>
      </c>
      <c r="AK124" s="501" t="e">
        <f ca="1">+IF(AND(ISNUMBER(OFFSET('Sanitation Data'!$G$4,0,10*ROW('Sanitation Data'!G118))),'Data Summary'!CZ124="Yes"),100-OFFSET('Sanitation Data'!$G$4,0,10*ROW('Sanitation Data'!G118)),NA())</f>
        <v>#N/A</v>
      </c>
      <c r="AL124" s="501" t="e">
        <f ca="1">+IF(AND(ISNUMBER(OFFSET('Sanitation Data'!$G$6,0,10*ROW('Sanitation Data'!G118))),'Data Summary'!DA124="Yes"),OFFSET('Sanitation Data'!$G$6,0,10*ROW('Sanitation Data'!G118)),NA())</f>
        <v>#N/A</v>
      </c>
      <c r="AM124" s="501" t="e">
        <f ca="1">+IF(AND(ISNUMBER(OFFSET('Sanitation Data'!$G$10,0,10*ROW('Sanitation Data'!G118))),'Data Summary'!DB124="Yes"),OFFSET('Sanitation Data'!$G$10,0,10*ROW('Sanitation Data'!G118)),NA())</f>
        <v>#N/A</v>
      </c>
      <c r="AN124" s="501" t="e">
        <f ca="1">+IF(AND(ISNUMBER(OFFSET('Sanitation Data'!$G$11,0,10*ROW('Sanitation Data'!G118))),'Data Summary'!DC124="Yes"),OFFSET('Sanitation Data'!$G$11,0,10*ROW('Sanitation Data'!G118)),NA())</f>
        <v>#N/A</v>
      </c>
      <c r="AO124" s="501" t="e">
        <f ca="1">+IF(AND(ISNUMBER(OFFSET('Sanitation Data'!$G$12,0,10*ROW('Sanitation Data'!G118))),'Data Summary'!DD124="Yes"),OFFSET('Sanitation Data'!$G$12,0,10*ROW('Sanitation Data'!G118)),NA())</f>
        <v>#N/A</v>
      </c>
      <c r="AP124" s="501" t="e">
        <f ca="1">+IF(AND(ISNUMBER(OFFSET('Sanitation Data'!$H$4,0,10*ROW('Sanitation Data'!H118))),'Data Summary'!DE124="Yes"),100-OFFSET('Sanitation Data'!$H$4,0,10*ROW('Sanitation Data'!H118)),NA())</f>
        <v>#N/A</v>
      </c>
      <c r="AQ124" s="501" t="e">
        <f ca="1">+IF(AND(ISNUMBER(OFFSET('Sanitation Data'!$H$6,0,10*ROW('Sanitation Data'!H118))),'Data Summary'!DF124="Yes"),OFFSET('Sanitation Data'!$H$6,0,10*ROW('Sanitation Data'!H118)),NA())</f>
        <v>#N/A</v>
      </c>
      <c r="AR124" s="501" t="e">
        <f ca="1">+IF(AND(ISNUMBER(OFFSET('Sanitation Data'!$H$10,0,10*ROW('Sanitation Data'!H118))),'Data Summary'!DG124="Yes"),OFFSET('Sanitation Data'!$H$10,0,10*ROW('Sanitation Data'!H118)),NA())</f>
        <v>#N/A</v>
      </c>
      <c r="AS124" s="501" t="e">
        <f ca="1">+IF(AND(ISNUMBER(OFFSET('Sanitation Data'!$H$11,0,10*ROW('Sanitation Data'!H118))),'Data Summary'!DH124="Yes"),OFFSET('Sanitation Data'!$H$11,0,10*ROW('Sanitation Data'!H118)),NA())</f>
        <v>#N/A</v>
      </c>
      <c r="AT124" s="501" t="e">
        <f ca="1">+IF(AND(ISNUMBER(OFFSET('Sanitation Data'!$H$12,0,10*ROW('Sanitation Data'!H118))),'Data Summary'!DI124="Yes"),OFFSET('Sanitation Data'!$H$12,0,10*ROW('Sanitation Data'!H118)),NA())</f>
        <v>#N/A</v>
      </c>
      <c r="AU124" s="501" t="e">
        <f ca="1">+IF(AND(ISNUMBER(OFFSET('Sanitation Data'!$I$4,0,10*ROW('Sanitation Data'!I118))),'Data Summary'!DJ124="Yes"),100-OFFSET('Sanitation Data'!$I$4,0,10*ROW('Sanitation Data'!I118)),NA())</f>
        <v>#N/A</v>
      </c>
      <c r="AV124" s="501" t="e">
        <f ca="1">+IF(AND(ISNUMBER(OFFSET('Sanitation Data'!$I$6,0,10*ROW('Sanitation Data'!I118))),'Data Summary'!DK124="Yes"),OFFSET('Sanitation Data'!$I$6,0,10*ROW('Sanitation Data'!I118)),NA())</f>
        <v>#N/A</v>
      </c>
      <c r="AW124" s="501" t="e">
        <f ca="1">+IF(AND(ISNUMBER(OFFSET('Sanitation Data'!$I$10,0,10*ROW('Sanitation Data'!I118))),'Data Summary'!DL124="Yes"),OFFSET('Sanitation Data'!$I$10,0,10*ROW('Sanitation Data'!I118)),NA())</f>
        <v>#N/A</v>
      </c>
      <c r="AX124" s="501" t="e">
        <f ca="1">+IF(AND(ISNUMBER(OFFSET('Sanitation Data'!$I$11,0,10*ROW('Sanitation Data'!I118))),'Data Summary'!DM124="Yes"),OFFSET('Sanitation Data'!$I$11,0,10*ROW('Sanitation Data'!I118)),NA())</f>
        <v>#N/A</v>
      </c>
      <c r="AY124" s="501" t="e">
        <f ca="1">+IF(AND(ISNUMBER(OFFSET('Sanitation Data'!$I$12,0,10*ROW('Sanitation Data'!I118))),'Data Summary'!DN124="Yes"),OFFSET('Sanitation Data'!$I$12,0,10*ROW('Sanitation Data'!I118)),NA())</f>
        <v>#N/A</v>
      </c>
      <c r="AZ124" s="502" t="e">
        <f ca="1">+IF(AND(ISNUMBER(OFFSET('Hygiene Data'!$D$5,0,10*ROW('Hygiene Data'!D118))),'Data Summary'!DO124="Yes"),OFFSET('Hygiene Data'!$D$5,0,10*ROW('Hygiene Data'!D118)),NA())</f>
        <v>#N/A</v>
      </c>
      <c r="BA124" s="502" t="e">
        <f ca="1">+IF(AND(ISNUMBER(OFFSET('Hygiene Data'!$D$7,0,10*ROW('Hygiene Data'!D118))),'Data Summary'!DP124="Yes"),OFFSET('Hygiene Data'!$D$7,0,10*ROW('Hygiene Data'!D118)),NA())</f>
        <v>#N/A</v>
      </c>
      <c r="BB124" s="502" t="e">
        <f ca="1">+IF(AND(ISNUMBER(OFFSET('Hygiene Data'!$D$9,0,10*ROW('Hygiene Data'!D118))),'Data Summary'!DQ124="Yes"),OFFSET('Hygiene Data'!$D$9,0,10*ROW('Hygiene Data'!D118)),NA())</f>
        <v>#N/A</v>
      </c>
      <c r="BC124" s="502" t="e">
        <f ca="1">+IF(AND(ISNUMBER(OFFSET('Hygiene Data'!$E$5,0,10*ROW('Hygiene Data'!E118))),'Data Summary'!DR124="Yes"),OFFSET('Hygiene Data'!$E$5,0,10*ROW('Hygiene Data'!E118)),NA())</f>
        <v>#N/A</v>
      </c>
      <c r="BD124" s="502" t="e">
        <f ca="1">+IF(AND(ISNUMBER(OFFSET('Hygiene Data'!$E$7,0,10*ROW('Hygiene Data'!E118))),'Data Summary'!DS124="Yes"),OFFSET('Hygiene Data'!$E$7,0,10*ROW('Hygiene Data'!E118)),NA())</f>
        <v>#N/A</v>
      </c>
      <c r="BE124" s="502" t="e">
        <f ca="1">+IF(AND(ISNUMBER(OFFSET('Hygiene Data'!$E$9,0,10*ROW('Hygiene Data'!E118))),'Data Summary'!DT124="Yes"),OFFSET('Hygiene Data'!$E$9,0,10*ROW('Hygiene Data'!E118)),NA())</f>
        <v>#N/A</v>
      </c>
      <c r="BF124" s="502" t="e">
        <f ca="1">+IF(AND(ISNUMBER(OFFSET('Hygiene Data'!$F$5,0,10*ROW('Hygiene Data'!F118))),'Data Summary'!DU124="Yes"),OFFSET('Hygiene Data'!$F$5,0,10*ROW('Hygiene Data'!F118)),NA())</f>
        <v>#N/A</v>
      </c>
      <c r="BG124" s="502" t="e">
        <f ca="1">+IF(AND(ISNUMBER(OFFSET('Hygiene Data'!$F$7,0,10*ROW('Hygiene Data'!F118))),'Data Summary'!DV124="Yes"),OFFSET('Hygiene Data'!$F$7,0,10*ROW('Hygiene Data'!F118)),NA())</f>
        <v>#N/A</v>
      </c>
      <c r="BH124" s="502" t="e">
        <f ca="1">+IF(AND(ISNUMBER(OFFSET('Hygiene Data'!$F$9,0,10*ROW('Hygiene Data'!F118))),'Data Summary'!DW124="Yes"),OFFSET('Hygiene Data'!$F$9,0,10*ROW('Hygiene Data'!F118)),NA())</f>
        <v>#N/A</v>
      </c>
      <c r="BI124" s="502" t="e">
        <f ca="1">+IF(AND(ISNUMBER(OFFSET('Hygiene Data'!$G$5,0,10*ROW('Hygiene Data'!G118))),'Data Summary'!DX124="Yes"),OFFSET('Hygiene Data'!$G$5,0,10*ROW('Hygiene Data'!G118)),NA())</f>
        <v>#N/A</v>
      </c>
      <c r="BJ124" s="502" t="e">
        <f ca="1">+IF(AND(ISNUMBER(OFFSET('Hygiene Data'!$G$7,0,10*ROW('Hygiene Data'!G118))),'Data Summary'!DY124="Yes"),OFFSET('Hygiene Data'!$G$7,0,10*ROW('Hygiene Data'!G118)),NA())</f>
        <v>#N/A</v>
      </c>
      <c r="BK124" s="502" t="e">
        <f ca="1">+IF(AND(ISNUMBER(OFFSET('Hygiene Data'!$G$9,0,10*ROW('Hygiene Data'!G118))),'Data Summary'!DZ124="Yes"),OFFSET('Hygiene Data'!$G$9,0,10*ROW('Hygiene Data'!G118)),NA())</f>
        <v>#N/A</v>
      </c>
      <c r="BL124" s="502" t="e">
        <f ca="1">+IF(AND(ISNUMBER(OFFSET('Hygiene Data'!$H$5,0,10*ROW('Hygiene Data'!H118))),'Data Summary'!EA124="Yes"),OFFSET('Hygiene Data'!$H$5,0,10*ROW('Hygiene Data'!H118)),NA())</f>
        <v>#N/A</v>
      </c>
      <c r="BM124" s="502" t="e">
        <f ca="1">+IF(AND(ISNUMBER(OFFSET('Hygiene Data'!$H$7,0,10*ROW('Hygiene Data'!H118))),'Data Summary'!EB124="Yes"),OFFSET('Hygiene Data'!$H$7,0,10*ROW('Hygiene Data'!H118)),NA())</f>
        <v>#N/A</v>
      </c>
      <c r="BN124" s="502" t="e">
        <f ca="1">+IF(AND(ISNUMBER(OFFSET('Hygiene Data'!$H$9,0,10*ROW('Hygiene Data'!H118))),'Data Summary'!EC124="Yes"),OFFSET('Hygiene Data'!$H$9,0,10*ROW('Hygiene Data'!H118)),NA())</f>
        <v>#N/A</v>
      </c>
      <c r="BO124" s="502" t="e">
        <f ca="1">+IF(AND(ISNUMBER(OFFSET('Hygiene Data'!$I$5,0,10*ROW('Hygiene Data'!I118))),'Data Summary'!ED124="Yes"),OFFSET('Hygiene Data'!$I$5,0,10*ROW('Hygiene Data'!I118)),NA())</f>
        <v>#N/A</v>
      </c>
      <c r="BP124" s="502" t="e">
        <f ca="1">+IF(AND(ISNUMBER(OFFSET('Hygiene Data'!$I$7,0,10*ROW('Hygiene Data'!I118))),'Data Summary'!EE124="Yes"),OFFSET('Hygiene Data'!$I$7,0,10*ROW('Hygiene Data'!I118)),NA())</f>
        <v>#N/A</v>
      </c>
      <c r="BQ124" s="502" t="e">
        <f ca="1">+IF(AND(ISNUMBER(OFFSET('Hygiene Data'!$I$9,0,10*ROW('Hygiene Data'!I118))),'Data Summary'!EF124="Yes"),OFFSET('Hygiene Data'!$I$9,0,10*ROW('Hygiene Data'!I118)),NA())</f>
        <v>#N/A</v>
      </c>
    </row>
    <row r="125" spans="1:69" x14ac:dyDescent="0.25">
      <c r="A125" s="498" t="e">
        <f ca="1">+RIGHT('Data Summary'!A125,LEN('Data Summary'!A125)-9)</f>
        <v>#VALUE!</v>
      </c>
      <c r="B125" s="472" t="str">
        <f ca="1">+IF(ISTEXT('Data Summary'!B125),'Data Summary'!B125,"")</f>
        <v/>
      </c>
      <c r="C125" s="499" t="e">
        <f ca="1">+VALUE('Data Summary'!C125)</f>
        <v>#VALUE!</v>
      </c>
      <c r="D125" s="500" t="e">
        <f ca="1">+IF(AND(ISNUMBER(OFFSET('Water Data'!$D$4,0,10*ROW('Water Data'!D119))),'Data Summary'!BS125="Yes"),100-OFFSET('Water Data'!$D$4,0,10*ROW('Water Data'!D119)),NA())</f>
        <v>#N/A</v>
      </c>
      <c r="E125" s="500" t="e">
        <f ca="1">+IF(AND(ISNUMBER(OFFSET('Water Data'!$D$6,0,10*ROW('Water Data'!D119))),'Data Summary'!BT125="Yes"),OFFSET('Water Data'!$D$6,0,10*ROW('Water Data'!D119)),NA())</f>
        <v>#N/A</v>
      </c>
      <c r="F125" s="500" t="e">
        <f ca="1">+IF(AND(ISNUMBER(OFFSET('Water Data'!$D$9,0,10*ROW('Water Data'!D119))),'Data Summary'!BU125="Yes"),OFFSET('Water Data'!$D$9,0,10*ROW('Water Data'!D119)),NA())</f>
        <v>#N/A</v>
      </c>
      <c r="G125" s="500" t="e">
        <f ca="1">+IF(AND(ISNUMBER(OFFSET('Water Data'!$E$4,0,10*ROW('Water Data'!E119))),'Data Summary'!BV125="Yes"),100-OFFSET('Water Data'!$E$4,0,10*ROW('Water Data'!E119)),NA())</f>
        <v>#N/A</v>
      </c>
      <c r="H125" s="500" t="e">
        <f ca="1">+IF(AND(ISNUMBER(OFFSET('Water Data'!$E$6,0,10*ROW('Water Data'!E119))),'Data Summary'!BW125="Yes"),OFFSET('Water Data'!$E$6,0,10*ROW('Water Data'!E119)),NA())</f>
        <v>#N/A</v>
      </c>
      <c r="I125" s="500" t="e">
        <f ca="1">+IF(AND(ISNUMBER(OFFSET('Water Data'!$E$9,0,10*ROW('Water Data'!E119))),'Data Summary'!BX125="Yes"),OFFSET('Water Data'!$E$9,0,10*ROW('Water Data'!E119)),NA())</f>
        <v>#N/A</v>
      </c>
      <c r="J125" s="500" t="e">
        <f ca="1">+IF(AND(ISNUMBER(OFFSET('Water Data'!$F$4,0,10*ROW('Water Data'!F119))),'Data Summary'!BY125="Yes"),100-OFFSET('Water Data'!$F$4,0,10*ROW('Water Data'!F119)),NA())</f>
        <v>#N/A</v>
      </c>
      <c r="K125" s="500" t="e">
        <f ca="1">+IF(AND(ISNUMBER(OFFSET('Water Data'!$F$6,0,10*ROW('Water Data'!F119))),'Data Summary'!BZ125="Yes"),OFFSET('Water Data'!$F$6,0,10*ROW('Water Data'!F119)),NA())</f>
        <v>#N/A</v>
      </c>
      <c r="L125" s="500" t="e">
        <f ca="1">+IF(AND(ISNUMBER(OFFSET('Water Data'!$F$9,0,10*ROW('Water Data'!F119))),'Data Summary'!CA125="Yes"),OFFSET('Water Data'!$F$9,0,10*ROW('Water Data'!F119)),NA())</f>
        <v>#N/A</v>
      </c>
      <c r="M125" s="500" t="e">
        <f ca="1">+IF(AND(ISNUMBER(OFFSET('Water Data'!$G$4,0,10*ROW('Water Data'!G119))),'Data Summary'!CB125="Yes"),100-OFFSET('Water Data'!$G$4,0,10*ROW('Water Data'!G119)),NA())</f>
        <v>#N/A</v>
      </c>
      <c r="N125" s="500" t="e">
        <f ca="1">+IF(AND(ISNUMBER(OFFSET('Water Data'!$G$6,0,10*ROW('Water Data'!G119))),'Data Summary'!CC125="Yes"),OFFSET('Water Data'!$G$6,0,10*ROW('Water Data'!G119)),NA())</f>
        <v>#N/A</v>
      </c>
      <c r="O125" s="500" t="e">
        <f ca="1">+IF(AND(ISNUMBER(OFFSET('Water Data'!$G$9,0,10*ROW('Water Data'!G119))),'Data Summary'!CD125="Yes"),OFFSET('Water Data'!$G$9,0,10*ROW('Water Data'!G119)),NA())</f>
        <v>#N/A</v>
      </c>
      <c r="P125" s="500" t="e">
        <f ca="1">+IF(AND(ISNUMBER(OFFSET('Water Data'!$H$4,0,10*ROW('Water Data'!H119))),'Data Summary'!CE125="Yes"),100-OFFSET('Water Data'!$H$4,0,10*ROW('Water Data'!H119)),NA())</f>
        <v>#N/A</v>
      </c>
      <c r="Q125" s="500" t="e">
        <f ca="1">+IF(AND(ISNUMBER(OFFSET('Water Data'!$H$6,0,10*ROW('Water Data'!H119))),'Data Summary'!CF125="Yes"),OFFSET('Water Data'!$H$6,0,10*ROW('Water Data'!H119)),NA())</f>
        <v>#N/A</v>
      </c>
      <c r="R125" s="500" t="e">
        <f ca="1">+IF(AND(ISNUMBER(OFFSET('Water Data'!$H$9,0,10*ROW('Water Data'!H119))),'Data Summary'!CG125="Yes"),OFFSET('Water Data'!$H$9,0,10*ROW('Water Data'!H119)),NA())</f>
        <v>#N/A</v>
      </c>
      <c r="S125" s="500" t="e">
        <f ca="1">+IF(AND(ISNUMBER(OFFSET('Water Data'!$I$4,0,10*ROW('Water Data'!I119))),'Data Summary'!CH125="Yes"),100-OFFSET('Water Data'!$I$4,0,10*ROW('Water Data'!I119)),NA())</f>
        <v>#N/A</v>
      </c>
      <c r="T125" s="500" t="e">
        <f ca="1">+IF(AND(ISNUMBER(OFFSET('Water Data'!$I$6,0,10*ROW('Water Data'!I119))),'Data Summary'!CI125="Yes"),OFFSET('Water Data'!$I$6,0,10*ROW('Water Data'!I119)),NA())</f>
        <v>#N/A</v>
      </c>
      <c r="U125" s="500" t="e">
        <f ca="1">+IF(AND(ISNUMBER(OFFSET('Water Data'!$I$9,0,10*ROW('Water Data'!I119))),'Data Summary'!CJ125="Yes"),OFFSET('Water Data'!$I$9,0,10*ROW('Water Data'!I119)),NA())</f>
        <v>#N/A</v>
      </c>
      <c r="V125" s="501" t="e">
        <f ca="1">+IF(AND(ISNUMBER(OFFSET('Sanitation Data'!$D$4,0,10*ROW('Sanitation Data'!D119))),'Data Summary'!CK125="Yes"),100-OFFSET('Sanitation Data'!$D$4,0,10*ROW('Sanitation Data'!D119)),NA())</f>
        <v>#N/A</v>
      </c>
      <c r="W125" s="501" t="e">
        <f ca="1">+IF(AND(ISNUMBER(OFFSET('Sanitation Data'!$D$6,0,10*ROW('Sanitation Data'!D119))),'Data Summary'!CL125="Yes"),OFFSET('Sanitation Data'!$D$6,0,10*ROW('Sanitation Data'!D119)),NA())</f>
        <v>#N/A</v>
      </c>
      <c r="X125" s="501" t="e">
        <f ca="1">+IF(AND(ISNUMBER(OFFSET('Sanitation Data'!$D$10,0,10*ROW('Sanitation Data'!D119))),'Data Summary'!CM125="Yes"),OFFSET('Sanitation Data'!$D$10,0,10*ROW('Sanitation Data'!D119)),NA())</f>
        <v>#N/A</v>
      </c>
      <c r="Y125" s="501" t="e">
        <f ca="1">+IF(AND(ISNUMBER(OFFSET('Sanitation Data'!$D$11,0,10*ROW('Sanitation Data'!D119))),'Data Summary'!CN125="Yes"),OFFSET('Sanitation Data'!$D$11,0,10*ROW('Sanitation Data'!D119)),NA())</f>
        <v>#N/A</v>
      </c>
      <c r="Z125" s="501" t="e">
        <f ca="1">+IF(AND(ISNUMBER(OFFSET('Sanitation Data'!$D$12,0,10*ROW('Sanitation Data'!D119))),'Data Summary'!CO125="Yes"),OFFSET('Sanitation Data'!$D$12,0,10*ROW('Sanitation Data'!D119)),NA())</f>
        <v>#N/A</v>
      </c>
      <c r="AA125" s="501" t="e">
        <f ca="1">+IF(AND(ISNUMBER(OFFSET('Sanitation Data'!$E$4,0,10*ROW('Sanitation Data'!E119))),'Data Summary'!CP125="Yes"),100-OFFSET('Sanitation Data'!$E$4,0,10*ROW('Sanitation Data'!E119)),NA())</f>
        <v>#N/A</v>
      </c>
      <c r="AB125" s="501" t="e">
        <f ca="1">+IF(AND(ISNUMBER(OFFSET('Sanitation Data'!$E$6,0,10*ROW('Sanitation Data'!E119))),'Data Summary'!CQ125="Yes"),OFFSET('Sanitation Data'!$E$6,0,10*ROW('Sanitation Data'!E119)),NA())</f>
        <v>#N/A</v>
      </c>
      <c r="AC125" s="501" t="e">
        <f ca="1">+IF(AND(ISNUMBER(OFFSET('Sanitation Data'!$E$10,0,10*ROW('Sanitation Data'!E119))),'Data Summary'!CR125="Yes"),OFFSET('Sanitation Data'!$E$10,0,10*ROW('Sanitation Data'!E119)),NA())</f>
        <v>#N/A</v>
      </c>
      <c r="AD125" s="501" t="e">
        <f ca="1">+IF(AND(ISNUMBER(OFFSET('Sanitation Data'!$E$11,0,10*ROW('Sanitation Data'!E119))),'Data Summary'!CS125="Yes"),OFFSET('Sanitation Data'!$E$11,0,10*ROW('Sanitation Data'!E119)),NA())</f>
        <v>#N/A</v>
      </c>
      <c r="AE125" s="501" t="e">
        <f ca="1">+IF(AND(ISNUMBER(OFFSET('Sanitation Data'!$E$12,0,10*ROW('Sanitation Data'!E119))),'Data Summary'!CT125="Yes"),OFFSET('Sanitation Data'!$E$12,0,10*ROW('Sanitation Data'!E119)),NA())</f>
        <v>#N/A</v>
      </c>
      <c r="AF125" s="501" t="e">
        <f ca="1">+IF(AND(ISNUMBER(OFFSET('Sanitation Data'!$F$4,0,10*ROW('Sanitation Data'!F119))),'Data Summary'!CU125="Yes"),100-OFFSET('Sanitation Data'!$F$4,0,10*ROW('Sanitation Data'!F119)),NA())</f>
        <v>#N/A</v>
      </c>
      <c r="AG125" s="501" t="e">
        <f ca="1">+IF(AND(ISNUMBER(OFFSET('Sanitation Data'!$F$6,0,10*ROW('Sanitation Data'!F119))),'Data Summary'!CV125="Yes"),OFFSET('Sanitation Data'!$F$6,0,10*ROW('Sanitation Data'!F119)),NA())</f>
        <v>#N/A</v>
      </c>
      <c r="AH125" s="501" t="e">
        <f ca="1">+IF(AND(ISNUMBER(OFFSET('Sanitation Data'!$F$10,0,10*ROW('Sanitation Data'!F119))),'Data Summary'!CW125="Yes"),OFFSET('Sanitation Data'!$F$10,0,10*ROW('Sanitation Data'!F119)),NA())</f>
        <v>#N/A</v>
      </c>
      <c r="AI125" s="501" t="e">
        <f ca="1">+IF(AND(ISNUMBER(OFFSET('Sanitation Data'!$F$11,0,10*ROW('Sanitation Data'!F119))),'Data Summary'!CX125="Yes"),OFFSET('Sanitation Data'!$F$11,0,10*ROW('Sanitation Data'!F119)),NA())</f>
        <v>#N/A</v>
      </c>
      <c r="AJ125" s="501" t="e">
        <f ca="1">+IF(AND(ISNUMBER(OFFSET('Sanitation Data'!$F$12,0,10*ROW('Sanitation Data'!F119))),'Data Summary'!CY125="Yes"),OFFSET('Sanitation Data'!$F$12,0,10*ROW('Sanitation Data'!F119)),NA())</f>
        <v>#N/A</v>
      </c>
      <c r="AK125" s="501" t="e">
        <f ca="1">+IF(AND(ISNUMBER(OFFSET('Sanitation Data'!$G$4,0,10*ROW('Sanitation Data'!G119))),'Data Summary'!CZ125="Yes"),100-OFFSET('Sanitation Data'!$G$4,0,10*ROW('Sanitation Data'!G119)),NA())</f>
        <v>#N/A</v>
      </c>
      <c r="AL125" s="501" t="e">
        <f ca="1">+IF(AND(ISNUMBER(OFFSET('Sanitation Data'!$G$6,0,10*ROW('Sanitation Data'!G119))),'Data Summary'!DA125="Yes"),OFFSET('Sanitation Data'!$G$6,0,10*ROW('Sanitation Data'!G119)),NA())</f>
        <v>#N/A</v>
      </c>
      <c r="AM125" s="501" t="e">
        <f ca="1">+IF(AND(ISNUMBER(OFFSET('Sanitation Data'!$G$10,0,10*ROW('Sanitation Data'!G119))),'Data Summary'!DB125="Yes"),OFFSET('Sanitation Data'!$G$10,0,10*ROW('Sanitation Data'!G119)),NA())</f>
        <v>#N/A</v>
      </c>
      <c r="AN125" s="501" t="e">
        <f ca="1">+IF(AND(ISNUMBER(OFFSET('Sanitation Data'!$G$11,0,10*ROW('Sanitation Data'!G119))),'Data Summary'!DC125="Yes"),OFFSET('Sanitation Data'!$G$11,0,10*ROW('Sanitation Data'!G119)),NA())</f>
        <v>#N/A</v>
      </c>
      <c r="AO125" s="501" t="e">
        <f ca="1">+IF(AND(ISNUMBER(OFFSET('Sanitation Data'!$G$12,0,10*ROW('Sanitation Data'!G119))),'Data Summary'!DD125="Yes"),OFFSET('Sanitation Data'!$G$12,0,10*ROW('Sanitation Data'!G119)),NA())</f>
        <v>#N/A</v>
      </c>
      <c r="AP125" s="501" t="e">
        <f ca="1">+IF(AND(ISNUMBER(OFFSET('Sanitation Data'!$H$4,0,10*ROW('Sanitation Data'!H119))),'Data Summary'!DE125="Yes"),100-OFFSET('Sanitation Data'!$H$4,0,10*ROW('Sanitation Data'!H119)),NA())</f>
        <v>#N/A</v>
      </c>
      <c r="AQ125" s="501" t="e">
        <f ca="1">+IF(AND(ISNUMBER(OFFSET('Sanitation Data'!$H$6,0,10*ROW('Sanitation Data'!H119))),'Data Summary'!DF125="Yes"),OFFSET('Sanitation Data'!$H$6,0,10*ROW('Sanitation Data'!H119)),NA())</f>
        <v>#N/A</v>
      </c>
      <c r="AR125" s="501" t="e">
        <f ca="1">+IF(AND(ISNUMBER(OFFSET('Sanitation Data'!$H$10,0,10*ROW('Sanitation Data'!H119))),'Data Summary'!DG125="Yes"),OFFSET('Sanitation Data'!$H$10,0,10*ROW('Sanitation Data'!H119)),NA())</f>
        <v>#N/A</v>
      </c>
      <c r="AS125" s="501" t="e">
        <f ca="1">+IF(AND(ISNUMBER(OFFSET('Sanitation Data'!$H$11,0,10*ROW('Sanitation Data'!H119))),'Data Summary'!DH125="Yes"),OFFSET('Sanitation Data'!$H$11,0,10*ROW('Sanitation Data'!H119)),NA())</f>
        <v>#N/A</v>
      </c>
      <c r="AT125" s="501" t="e">
        <f ca="1">+IF(AND(ISNUMBER(OFFSET('Sanitation Data'!$H$12,0,10*ROW('Sanitation Data'!H119))),'Data Summary'!DI125="Yes"),OFFSET('Sanitation Data'!$H$12,0,10*ROW('Sanitation Data'!H119)),NA())</f>
        <v>#N/A</v>
      </c>
      <c r="AU125" s="501" t="e">
        <f ca="1">+IF(AND(ISNUMBER(OFFSET('Sanitation Data'!$I$4,0,10*ROW('Sanitation Data'!I119))),'Data Summary'!DJ125="Yes"),100-OFFSET('Sanitation Data'!$I$4,0,10*ROW('Sanitation Data'!I119)),NA())</f>
        <v>#N/A</v>
      </c>
      <c r="AV125" s="501" t="e">
        <f ca="1">+IF(AND(ISNUMBER(OFFSET('Sanitation Data'!$I$6,0,10*ROW('Sanitation Data'!I119))),'Data Summary'!DK125="Yes"),OFFSET('Sanitation Data'!$I$6,0,10*ROW('Sanitation Data'!I119)),NA())</f>
        <v>#N/A</v>
      </c>
      <c r="AW125" s="501" t="e">
        <f ca="1">+IF(AND(ISNUMBER(OFFSET('Sanitation Data'!$I$10,0,10*ROW('Sanitation Data'!I119))),'Data Summary'!DL125="Yes"),OFFSET('Sanitation Data'!$I$10,0,10*ROW('Sanitation Data'!I119)),NA())</f>
        <v>#N/A</v>
      </c>
      <c r="AX125" s="501" t="e">
        <f ca="1">+IF(AND(ISNUMBER(OFFSET('Sanitation Data'!$I$11,0,10*ROW('Sanitation Data'!I119))),'Data Summary'!DM125="Yes"),OFFSET('Sanitation Data'!$I$11,0,10*ROW('Sanitation Data'!I119)),NA())</f>
        <v>#N/A</v>
      </c>
      <c r="AY125" s="501" t="e">
        <f ca="1">+IF(AND(ISNUMBER(OFFSET('Sanitation Data'!$I$12,0,10*ROW('Sanitation Data'!I119))),'Data Summary'!DN125="Yes"),OFFSET('Sanitation Data'!$I$12,0,10*ROW('Sanitation Data'!I119)),NA())</f>
        <v>#N/A</v>
      </c>
      <c r="AZ125" s="502" t="e">
        <f ca="1">+IF(AND(ISNUMBER(OFFSET('Hygiene Data'!$D$5,0,10*ROW('Hygiene Data'!D119))),'Data Summary'!DO125="Yes"),OFFSET('Hygiene Data'!$D$5,0,10*ROW('Hygiene Data'!D119)),NA())</f>
        <v>#N/A</v>
      </c>
      <c r="BA125" s="502" t="e">
        <f ca="1">+IF(AND(ISNUMBER(OFFSET('Hygiene Data'!$D$7,0,10*ROW('Hygiene Data'!D119))),'Data Summary'!DP125="Yes"),OFFSET('Hygiene Data'!$D$7,0,10*ROW('Hygiene Data'!D119)),NA())</f>
        <v>#N/A</v>
      </c>
      <c r="BB125" s="502" t="e">
        <f ca="1">+IF(AND(ISNUMBER(OFFSET('Hygiene Data'!$D$9,0,10*ROW('Hygiene Data'!D119))),'Data Summary'!DQ125="Yes"),OFFSET('Hygiene Data'!$D$9,0,10*ROW('Hygiene Data'!D119)),NA())</f>
        <v>#N/A</v>
      </c>
      <c r="BC125" s="502" t="e">
        <f ca="1">+IF(AND(ISNUMBER(OFFSET('Hygiene Data'!$E$5,0,10*ROW('Hygiene Data'!E119))),'Data Summary'!DR125="Yes"),OFFSET('Hygiene Data'!$E$5,0,10*ROW('Hygiene Data'!E119)),NA())</f>
        <v>#N/A</v>
      </c>
      <c r="BD125" s="502" t="e">
        <f ca="1">+IF(AND(ISNUMBER(OFFSET('Hygiene Data'!$E$7,0,10*ROW('Hygiene Data'!E119))),'Data Summary'!DS125="Yes"),OFFSET('Hygiene Data'!$E$7,0,10*ROW('Hygiene Data'!E119)),NA())</f>
        <v>#N/A</v>
      </c>
      <c r="BE125" s="502" t="e">
        <f ca="1">+IF(AND(ISNUMBER(OFFSET('Hygiene Data'!$E$9,0,10*ROW('Hygiene Data'!E119))),'Data Summary'!DT125="Yes"),OFFSET('Hygiene Data'!$E$9,0,10*ROW('Hygiene Data'!E119)),NA())</f>
        <v>#N/A</v>
      </c>
      <c r="BF125" s="502" t="e">
        <f ca="1">+IF(AND(ISNUMBER(OFFSET('Hygiene Data'!$F$5,0,10*ROW('Hygiene Data'!F119))),'Data Summary'!DU125="Yes"),OFFSET('Hygiene Data'!$F$5,0,10*ROW('Hygiene Data'!F119)),NA())</f>
        <v>#N/A</v>
      </c>
      <c r="BG125" s="502" t="e">
        <f ca="1">+IF(AND(ISNUMBER(OFFSET('Hygiene Data'!$F$7,0,10*ROW('Hygiene Data'!F119))),'Data Summary'!DV125="Yes"),OFFSET('Hygiene Data'!$F$7,0,10*ROW('Hygiene Data'!F119)),NA())</f>
        <v>#N/A</v>
      </c>
      <c r="BH125" s="502" t="e">
        <f ca="1">+IF(AND(ISNUMBER(OFFSET('Hygiene Data'!$F$9,0,10*ROW('Hygiene Data'!F119))),'Data Summary'!DW125="Yes"),OFFSET('Hygiene Data'!$F$9,0,10*ROW('Hygiene Data'!F119)),NA())</f>
        <v>#N/A</v>
      </c>
      <c r="BI125" s="502" t="e">
        <f ca="1">+IF(AND(ISNUMBER(OFFSET('Hygiene Data'!$G$5,0,10*ROW('Hygiene Data'!G119))),'Data Summary'!DX125="Yes"),OFFSET('Hygiene Data'!$G$5,0,10*ROW('Hygiene Data'!G119)),NA())</f>
        <v>#N/A</v>
      </c>
      <c r="BJ125" s="502" t="e">
        <f ca="1">+IF(AND(ISNUMBER(OFFSET('Hygiene Data'!$G$7,0,10*ROW('Hygiene Data'!G119))),'Data Summary'!DY125="Yes"),OFFSET('Hygiene Data'!$G$7,0,10*ROW('Hygiene Data'!G119)),NA())</f>
        <v>#N/A</v>
      </c>
      <c r="BK125" s="502" t="e">
        <f ca="1">+IF(AND(ISNUMBER(OFFSET('Hygiene Data'!$G$9,0,10*ROW('Hygiene Data'!G119))),'Data Summary'!DZ125="Yes"),OFFSET('Hygiene Data'!$G$9,0,10*ROW('Hygiene Data'!G119)),NA())</f>
        <v>#N/A</v>
      </c>
      <c r="BL125" s="502" t="e">
        <f ca="1">+IF(AND(ISNUMBER(OFFSET('Hygiene Data'!$H$5,0,10*ROW('Hygiene Data'!H119))),'Data Summary'!EA125="Yes"),OFFSET('Hygiene Data'!$H$5,0,10*ROW('Hygiene Data'!H119)),NA())</f>
        <v>#N/A</v>
      </c>
      <c r="BM125" s="502" t="e">
        <f ca="1">+IF(AND(ISNUMBER(OFFSET('Hygiene Data'!$H$7,0,10*ROW('Hygiene Data'!H119))),'Data Summary'!EB125="Yes"),OFFSET('Hygiene Data'!$H$7,0,10*ROW('Hygiene Data'!H119)),NA())</f>
        <v>#N/A</v>
      </c>
      <c r="BN125" s="502" t="e">
        <f ca="1">+IF(AND(ISNUMBER(OFFSET('Hygiene Data'!$H$9,0,10*ROW('Hygiene Data'!H119))),'Data Summary'!EC125="Yes"),OFFSET('Hygiene Data'!$H$9,0,10*ROW('Hygiene Data'!H119)),NA())</f>
        <v>#N/A</v>
      </c>
      <c r="BO125" s="502" t="e">
        <f ca="1">+IF(AND(ISNUMBER(OFFSET('Hygiene Data'!$I$5,0,10*ROW('Hygiene Data'!I119))),'Data Summary'!ED125="Yes"),OFFSET('Hygiene Data'!$I$5,0,10*ROW('Hygiene Data'!I119)),NA())</f>
        <v>#N/A</v>
      </c>
      <c r="BP125" s="502" t="e">
        <f ca="1">+IF(AND(ISNUMBER(OFFSET('Hygiene Data'!$I$7,0,10*ROW('Hygiene Data'!I119))),'Data Summary'!EE125="Yes"),OFFSET('Hygiene Data'!$I$7,0,10*ROW('Hygiene Data'!I119)),NA())</f>
        <v>#N/A</v>
      </c>
      <c r="BQ125" s="502" t="e">
        <f ca="1">+IF(AND(ISNUMBER(OFFSET('Hygiene Data'!$I$9,0,10*ROW('Hygiene Data'!I119))),'Data Summary'!EF125="Yes"),OFFSET('Hygiene Data'!$I$9,0,10*ROW('Hygiene Data'!I119)),NA())</f>
        <v>#N/A</v>
      </c>
    </row>
    <row r="126" spans="1:69" x14ac:dyDescent="0.25">
      <c r="A126" s="498" t="e">
        <f ca="1">+RIGHT('Data Summary'!A126,LEN('Data Summary'!A126)-9)</f>
        <v>#VALUE!</v>
      </c>
      <c r="B126" s="472" t="str">
        <f ca="1">+IF(ISTEXT('Data Summary'!B126),'Data Summary'!B126,"")</f>
        <v/>
      </c>
      <c r="C126" s="499" t="e">
        <f ca="1">+VALUE('Data Summary'!C126)</f>
        <v>#VALUE!</v>
      </c>
      <c r="D126" s="500" t="e">
        <f ca="1">+IF(AND(ISNUMBER(OFFSET('Water Data'!$D$4,0,10*ROW('Water Data'!D120))),'Data Summary'!BS126="Yes"),100-OFFSET('Water Data'!$D$4,0,10*ROW('Water Data'!D120)),NA())</f>
        <v>#N/A</v>
      </c>
      <c r="E126" s="500" t="e">
        <f ca="1">+IF(AND(ISNUMBER(OFFSET('Water Data'!$D$6,0,10*ROW('Water Data'!D120))),'Data Summary'!BT126="Yes"),OFFSET('Water Data'!$D$6,0,10*ROW('Water Data'!D120)),NA())</f>
        <v>#N/A</v>
      </c>
      <c r="F126" s="500" t="e">
        <f ca="1">+IF(AND(ISNUMBER(OFFSET('Water Data'!$D$9,0,10*ROW('Water Data'!D120))),'Data Summary'!BU126="Yes"),OFFSET('Water Data'!$D$9,0,10*ROW('Water Data'!D120)),NA())</f>
        <v>#N/A</v>
      </c>
      <c r="G126" s="500" t="e">
        <f ca="1">+IF(AND(ISNUMBER(OFFSET('Water Data'!$E$4,0,10*ROW('Water Data'!E120))),'Data Summary'!BV126="Yes"),100-OFFSET('Water Data'!$E$4,0,10*ROW('Water Data'!E120)),NA())</f>
        <v>#N/A</v>
      </c>
      <c r="H126" s="500" t="e">
        <f ca="1">+IF(AND(ISNUMBER(OFFSET('Water Data'!$E$6,0,10*ROW('Water Data'!E120))),'Data Summary'!BW126="Yes"),OFFSET('Water Data'!$E$6,0,10*ROW('Water Data'!E120)),NA())</f>
        <v>#N/A</v>
      </c>
      <c r="I126" s="500" t="e">
        <f ca="1">+IF(AND(ISNUMBER(OFFSET('Water Data'!$E$9,0,10*ROW('Water Data'!E120))),'Data Summary'!BX126="Yes"),OFFSET('Water Data'!$E$9,0,10*ROW('Water Data'!E120)),NA())</f>
        <v>#N/A</v>
      </c>
      <c r="J126" s="500" t="e">
        <f ca="1">+IF(AND(ISNUMBER(OFFSET('Water Data'!$F$4,0,10*ROW('Water Data'!F120))),'Data Summary'!BY126="Yes"),100-OFFSET('Water Data'!$F$4,0,10*ROW('Water Data'!F120)),NA())</f>
        <v>#N/A</v>
      </c>
      <c r="K126" s="500" t="e">
        <f ca="1">+IF(AND(ISNUMBER(OFFSET('Water Data'!$F$6,0,10*ROW('Water Data'!F120))),'Data Summary'!BZ126="Yes"),OFFSET('Water Data'!$F$6,0,10*ROW('Water Data'!F120)),NA())</f>
        <v>#N/A</v>
      </c>
      <c r="L126" s="500" t="e">
        <f ca="1">+IF(AND(ISNUMBER(OFFSET('Water Data'!$F$9,0,10*ROW('Water Data'!F120))),'Data Summary'!CA126="Yes"),OFFSET('Water Data'!$F$9,0,10*ROW('Water Data'!F120)),NA())</f>
        <v>#N/A</v>
      </c>
      <c r="M126" s="500" t="e">
        <f ca="1">+IF(AND(ISNUMBER(OFFSET('Water Data'!$G$4,0,10*ROW('Water Data'!G120))),'Data Summary'!CB126="Yes"),100-OFFSET('Water Data'!$G$4,0,10*ROW('Water Data'!G120)),NA())</f>
        <v>#N/A</v>
      </c>
      <c r="N126" s="500" t="e">
        <f ca="1">+IF(AND(ISNUMBER(OFFSET('Water Data'!$G$6,0,10*ROW('Water Data'!G120))),'Data Summary'!CC126="Yes"),OFFSET('Water Data'!$G$6,0,10*ROW('Water Data'!G120)),NA())</f>
        <v>#N/A</v>
      </c>
      <c r="O126" s="500" t="e">
        <f ca="1">+IF(AND(ISNUMBER(OFFSET('Water Data'!$G$9,0,10*ROW('Water Data'!G120))),'Data Summary'!CD126="Yes"),OFFSET('Water Data'!$G$9,0,10*ROW('Water Data'!G120)),NA())</f>
        <v>#N/A</v>
      </c>
      <c r="P126" s="500" t="e">
        <f ca="1">+IF(AND(ISNUMBER(OFFSET('Water Data'!$H$4,0,10*ROW('Water Data'!H120))),'Data Summary'!CE126="Yes"),100-OFFSET('Water Data'!$H$4,0,10*ROW('Water Data'!H120)),NA())</f>
        <v>#N/A</v>
      </c>
      <c r="Q126" s="500" t="e">
        <f ca="1">+IF(AND(ISNUMBER(OFFSET('Water Data'!$H$6,0,10*ROW('Water Data'!H120))),'Data Summary'!CF126="Yes"),OFFSET('Water Data'!$H$6,0,10*ROW('Water Data'!H120)),NA())</f>
        <v>#N/A</v>
      </c>
      <c r="R126" s="500" t="e">
        <f ca="1">+IF(AND(ISNUMBER(OFFSET('Water Data'!$H$9,0,10*ROW('Water Data'!H120))),'Data Summary'!CG126="Yes"),OFFSET('Water Data'!$H$9,0,10*ROW('Water Data'!H120)),NA())</f>
        <v>#N/A</v>
      </c>
      <c r="S126" s="500" t="e">
        <f ca="1">+IF(AND(ISNUMBER(OFFSET('Water Data'!$I$4,0,10*ROW('Water Data'!I120))),'Data Summary'!CH126="Yes"),100-OFFSET('Water Data'!$I$4,0,10*ROW('Water Data'!I120)),NA())</f>
        <v>#N/A</v>
      </c>
      <c r="T126" s="500" t="e">
        <f ca="1">+IF(AND(ISNUMBER(OFFSET('Water Data'!$I$6,0,10*ROW('Water Data'!I120))),'Data Summary'!CI126="Yes"),OFFSET('Water Data'!$I$6,0,10*ROW('Water Data'!I120)),NA())</f>
        <v>#N/A</v>
      </c>
      <c r="U126" s="500" t="e">
        <f ca="1">+IF(AND(ISNUMBER(OFFSET('Water Data'!$I$9,0,10*ROW('Water Data'!I120))),'Data Summary'!CJ126="Yes"),OFFSET('Water Data'!$I$9,0,10*ROW('Water Data'!I120)),NA())</f>
        <v>#N/A</v>
      </c>
      <c r="V126" s="501" t="e">
        <f ca="1">+IF(AND(ISNUMBER(OFFSET('Sanitation Data'!$D$4,0,10*ROW('Sanitation Data'!D120))),'Data Summary'!CK126="Yes"),100-OFFSET('Sanitation Data'!$D$4,0,10*ROW('Sanitation Data'!D120)),NA())</f>
        <v>#N/A</v>
      </c>
      <c r="W126" s="501" t="e">
        <f ca="1">+IF(AND(ISNUMBER(OFFSET('Sanitation Data'!$D$6,0,10*ROW('Sanitation Data'!D120))),'Data Summary'!CL126="Yes"),OFFSET('Sanitation Data'!$D$6,0,10*ROW('Sanitation Data'!D120)),NA())</f>
        <v>#N/A</v>
      </c>
      <c r="X126" s="501" t="e">
        <f ca="1">+IF(AND(ISNUMBER(OFFSET('Sanitation Data'!$D$10,0,10*ROW('Sanitation Data'!D120))),'Data Summary'!CM126="Yes"),OFFSET('Sanitation Data'!$D$10,0,10*ROW('Sanitation Data'!D120)),NA())</f>
        <v>#N/A</v>
      </c>
      <c r="Y126" s="501" t="e">
        <f ca="1">+IF(AND(ISNUMBER(OFFSET('Sanitation Data'!$D$11,0,10*ROW('Sanitation Data'!D120))),'Data Summary'!CN126="Yes"),OFFSET('Sanitation Data'!$D$11,0,10*ROW('Sanitation Data'!D120)),NA())</f>
        <v>#N/A</v>
      </c>
      <c r="Z126" s="501" t="e">
        <f ca="1">+IF(AND(ISNUMBER(OFFSET('Sanitation Data'!$D$12,0,10*ROW('Sanitation Data'!D120))),'Data Summary'!CO126="Yes"),OFFSET('Sanitation Data'!$D$12,0,10*ROW('Sanitation Data'!D120)),NA())</f>
        <v>#N/A</v>
      </c>
      <c r="AA126" s="501" t="e">
        <f ca="1">+IF(AND(ISNUMBER(OFFSET('Sanitation Data'!$E$4,0,10*ROW('Sanitation Data'!E120))),'Data Summary'!CP126="Yes"),100-OFFSET('Sanitation Data'!$E$4,0,10*ROW('Sanitation Data'!E120)),NA())</f>
        <v>#N/A</v>
      </c>
      <c r="AB126" s="501" t="e">
        <f ca="1">+IF(AND(ISNUMBER(OFFSET('Sanitation Data'!$E$6,0,10*ROW('Sanitation Data'!E120))),'Data Summary'!CQ126="Yes"),OFFSET('Sanitation Data'!$E$6,0,10*ROW('Sanitation Data'!E120)),NA())</f>
        <v>#N/A</v>
      </c>
      <c r="AC126" s="501" t="e">
        <f ca="1">+IF(AND(ISNUMBER(OFFSET('Sanitation Data'!$E$10,0,10*ROW('Sanitation Data'!E120))),'Data Summary'!CR126="Yes"),OFFSET('Sanitation Data'!$E$10,0,10*ROW('Sanitation Data'!E120)),NA())</f>
        <v>#N/A</v>
      </c>
      <c r="AD126" s="501" t="e">
        <f ca="1">+IF(AND(ISNUMBER(OFFSET('Sanitation Data'!$E$11,0,10*ROW('Sanitation Data'!E120))),'Data Summary'!CS126="Yes"),OFFSET('Sanitation Data'!$E$11,0,10*ROW('Sanitation Data'!E120)),NA())</f>
        <v>#N/A</v>
      </c>
      <c r="AE126" s="501" t="e">
        <f ca="1">+IF(AND(ISNUMBER(OFFSET('Sanitation Data'!$E$12,0,10*ROW('Sanitation Data'!E120))),'Data Summary'!CT126="Yes"),OFFSET('Sanitation Data'!$E$12,0,10*ROW('Sanitation Data'!E120)),NA())</f>
        <v>#N/A</v>
      </c>
      <c r="AF126" s="501" t="e">
        <f ca="1">+IF(AND(ISNUMBER(OFFSET('Sanitation Data'!$F$4,0,10*ROW('Sanitation Data'!F120))),'Data Summary'!CU126="Yes"),100-OFFSET('Sanitation Data'!$F$4,0,10*ROW('Sanitation Data'!F120)),NA())</f>
        <v>#N/A</v>
      </c>
      <c r="AG126" s="501" t="e">
        <f ca="1">+IF(AND(ISNUMBER(OFFSET('Sanitation Data'!$F$6,0,10*ROW('Sanitation Data'!F120))),'Data Summary'!CV126="Yes"),OFFSET('Sanitation Data'!$F$6,0,10*ROW('Sanitation Data'!F120)),NA())</f>
        <v>#N/A</v>
      </c>
      <c r="AH126" s="501" t="e">
        <f ca="1">+IF(AND(ISNUMBER(OFFSET('Sanitation Data'!$F$10,0,10*ROW('Sanitation Data'!F120))),'Data Summary'!CW126="Yes"),OFFSET('Sanitation Data'!$F$10,0,10*ROW('Sanitation Data'!F120)),NA())</f>
        <v>#N/A</v>
      </c>
      <c r="AI126" s="501" t="e">
        <f ca="1">+IF(AND(ISNUMBER(OFFSET('Sanitation Data'!$F$11,0,10*ROW('Sanitation Data'!F120))),'Data Summary'!CX126="Yes"),OFFSET('Sanitation Data'!$F$11,0,10*ROW('Sanitation Data'!F120)),NA())</f>
        <v>#N/A</v>
      </c>
      <c r="AJ126" s="501" t="e">
        <f ca="1">+IF(AND(ISNUMBER(OFFSET('Sanitation Data'!$F$12,0,10*ROW('Sanitation Data'!F120))),'Data Summary'!CY126="Yes"),OFFSET('Sanitation Data'!$F$12,0,10*ROW('Sanitation Data'!F120)),NA())</f>
        <v>#N/A</v>
      </c>
      <c r="AK126" s="501" t="e">
        <f ca="1">+IF(AND(ISNUMBER(OFFSET('Sanitation Data'!$G$4,0,10*ROW('Sanitation Data'!G120))),'Data Summary'!CZ126="Yes"),100-OFFSET('Sanitation Data'!$G$4,0,10*ROW('Sanitation Data'!G120)),NA())</f>
        <v>#N/A</v>
      </c>
      <c r="AL126" s="501" t="e">
        <f ca="1">+IF(AND(ISNUMBER(OFFSET('Sanitation Data'!$G$6,0,10*ROW('Sanitation Data'!G120))),'Data Summary'!DA126="Yes"),OFFSET('Sanitation Data'!$G$6,0,10*ROW('Sanitation Data'!G120)),NA())</f>
        <v>#N/A</v>
      </c>
      <c r="AM126" s="501" t="e">
        <f ca="1">+IF(AND(ISNUMBER(OFFSET('Sanitation Data'!$G$10,0,10*ROW('Sanitation Data'!G120))),'Data Summary'!DB126="Yes"),OFFSET('Sanitation Data'!$G$10,0,10*ROW('Sanitation Data'!G120)),NA())</f>
        <v>#N/A</v>
      </c>
      <c r="AN126" s="501" t="e">
        <f ca="1">+IF(AND(ISNUMBER(OFFSET('Sanitation Data'!$G$11,0,10*ROW('Sanitation Data'!G120))),'Data Summary'!DC126="Yes"),OFFSET('Sanitation Data'!$G$11,0,10*ROW('Sanitation Data'!G120)),NA())</f>
        <v>#N/A</v>
      </c>
      <c r="AO126" s="501" t="e">
        <f ca="1">+IF(AND(ISNUMBER(OFFSET('Sanitation Data'!$G$12,0,10*ROW('Sanitation Data'!G120))),'Data Summary'!DD126="Yes"),OFFSET('Sanitation Data'!$G$12,0,10*ROW('Sanitation Data'!G120)),NA())</f>
        <v>#N/A</v>
      </c>
      <c r="AP126" s="501" t="e">
        <f ca="1">+IF(AND(ISNUMBER(OFFSET('Sanitation Data'!$H$4,0,10*ROW('Sanitation Data'!H120))),'Data Summary'!DE126="Yes"),100-OFFSET('Sanitation Data'!$H$4,0,10*ROW('Sanitation Data'!H120)),NA())</f>
        <v>#N/A</v>
      </c>
      <c r="AQ126" s="501" t="e">
        <f ca="1">+IF(AND(ISNUMBER(OFFSET('Sanitation Data'!$H$6,0,10*ROW('Sanitation Data'!H120))),'Data Summary'!DF126="Yes"),OFFSET('Sanitation Data'!$H$6,0,10*ROW('Sanitation Data'!H120)),NA())</f>
        <v>#N/A</v>
      </c>
      <c r="AR126" s="501" t="e">
        <f ca="1">+IF(AND(ISNUMBER(OFFSET('Sanitation Data'!$H$10,0,10*ROW('Sanitation Data'!H120))),'Data Summary'!DG126="Yes"),OFFSET('Sanitation Data'!$H$10,0,10*ROW('Sanitation Data'!H120)),NA())</f>
        <v>#N/A</v>
      </c>
      <c r="AS126" s="501" t="e">
        <f ca="1">+IF(AND(ISNUMBER(OFFSET('Sanitation Data'!$H$11,0,10*ROW('Sanitation Data'!H120))),'Data Summary'!DH126="Yes"),OFFSET('Sanitation Data'!$H$11,0,10*ROW('Sanitation Data'!H120)),NA())</f>
        <v>#N/A</v>
      </c>
      <c r="AT126" s="501" t="e">
        <f ca="1">+IF(AND(ISNUMBER(OFFSET('Sanitation Data'!$H$12,0,10*ROW('Sanitation Data'!H120))),'Data Summary'!DI126="Yes"),OFFSET('Sanitation Data'!$H$12,0,10*ROW('Sanitation Data'!H120)),NA())</f>
        <v>#N/A</v>
      </c>
      <c r="AU126" s="501" t="e">
        <f ca="1">+IF(AND(ISNUMBER(OFFSET('Sanitation Data'!$I$4,0,10*ROW('Sanitation Data'!I120))),'Data Summary'!DJ126="Yes"),100-OFFSET('Sanitation Data'!$I$4,0,10*ROW('Sanitation Data'!I120)),NA())</f>
        <v>#N/A</v>
      </c>
      <c r="AV126" s="501" t="e">
        <f ca="1">+IF(AND(ISNUMBER(OFFSET('Sanitation Data'!$I$6,0,10*ROW('Sanitation Data'!I120))),'Data Summary'!DK126="Yes"),OFFSET('Sanitation Data'!$I$6,0,10*ROW('Sanitation Data'!I120)),NA())</f>
        <v>#N/A</v>
      </c>
      <c r="AW126" s="501" t="e">
        <f ca="1">+IF(AND(ISNUMBER(OFFSET('Sanitation Data'!$I$10,0,10*ROW('Sanitation Data'!I120))),'Data Summary'!DL126="Yes"),OFFSET('Sanitation Data'!$I$10,0,10*ROW('Sanitation Data'!I120)),NA())</f>
        <v>#N/A</v>
      </c>
      <c r="AX126" s="501" t="e">
        <f ca="1">+IF(AND(ISNUMBER(OFFSET('Sanitation Data'!$I$11,0,10*ROW('Sanitation Data'!I120))),'Data Summary'!DM126="Yes"),OFFSET('Sanitation Data'!$I$11,0,10*ROW('Sanitation Data'!I120)),NA())</f>
        <v>#N/A</v>
      </c>
      <c r="AY126" s="501" t="e">
        <f ca="1">+IF(AND(ISNUMBER(OFFSET('Sanitation Data'!$I$12,0,10*ROW('Sanitation Data'!I120))),'Data Summary'!DN126="Yes"),OFFSET('Sanitation Data'!$I$12,0,10*ROW('Sanitation Data'!I120)),NA())</f>
        <v>#N/A</v>
      </c>
      <c r="AZ126" s="502" t="e">
        <f ca="1">+IF(AND(ISNUMBER(OFFSET('Hygiene Data'!$D$5,0,10*ROW('Hygiene Data'!D120))),'Data Summary'!DO126="Yes"),OFFSET('Hygiene Data'!$D$5,0,10*ROW('Hygiene Data'!D120)),NA())</f>
        <v>#N/A</v>
      </c>
      <c r="BA126" s="502" t="e">
        <f ca="1">+IF(AND(ISNUMBER(OFFSET('Hygiene Data'!$D$7,0,10*ROW('Hygiene Data'!D120))),'Data Summary'!DP126="Yes"),OFFSET('Hygiene Data'!$D$7,0,10*ROW('Hygiene Data'!D120)),NA())</f>
        <v>#N/A</v>
      </c>
      <c r="BB126" s="502" t="e">
        <f ca="1">+IF(AND(ISNUMBER(OFFSET('Hygiene Data'!$D$9,0,10*ROW('Hygiene Data'!D120))),'Data Summary'!DQ126="Yes"),OFFSET('Hygiene Data'!$D$9,0,10*ROW('Hygiene Data'!D120)),NA())</f>
        <v>#N/A</v>
      </c>
      <c r="BC126" s="502" t="e">
        <f ca="1">+IF(AND(ISNUMBER(OFFSET('Hygiene Data'!$E$5,0,10*ROW('Hygiene Data'!E120))),'Data Summary'!DR126="Yes"),OFFSET('Hygiene Data'!$E$5,0,10*ROW('Hygiene Data'!E120)),NA())</f>
        <v>#N/A</v>
      </c>
      <c r="BD126" s="502" t="e">
        <f ca="1">+IF(AND(ISNUMBER(OFFSET('Hygiene Data'!$E$7,0,10*ROW('Hygiene Data'!E120))),'Data Summary'!DS126="Yes"),OFFSET('Hygiene Data'!$E$7,0,10*ROW('Hygiene Data'!E120)),NA())</f>
        <v>#N/A</v>
      </c>
      <c r="BE126" s="502" t="e">
        <f ca="1">+IF(AND(ISNUMBER(OFFSET('Hygiene Data'!$E$9,0,10*ROW('Hygiene Data'!E120))),'Data Summary'!DT126="Yes"),OFFSET('Hygiene Data'!$E$9,0,10*ROW('Hygiene Data'!E120)),NA())</f>
        <v>#N/A</v>
      </c>
      <c r="BF126" s="502" t="e">
        <f ca="1">+IF(AND(ISNUMBER(OFFSET('Hygiene Data'!$F$5,0,10*ROW('Hygiene Data'!F120))),'Data Summary'!DU126="Yes"),OFFSET('Hygiene Data'!$F$5,0,10*ROW('Hygiene Data'!F120)),NA())</f>
        <v>#N/A</v>
      </c>
      <c r="BG126" s="502" t="e">
        <f ca="1">+IF(AND(ISNUMBER(OFFSET('Hygiene Data'!$F$7,0,10*ROW('Hygiene Data'!F120))),'Data Summary'!DV126="Yes"),OFFSET('Hygiene Data'!$F$7,0,10*ROW('Hygiene Data'!F120)),NA())</f>
        <v>#N/A</v>
      </c>
      <c r="BH126" s="502" t="e">
        <f ca="1">+IF(AND(ISNUMBER(OFFSET('Hygiene Data'!$F$9,0,10*ROW('Hygiene Data'!F120))),'Data Summary'!DW126="Yes"),OFFSET('Hygiene Data'!$F$9,0,10*ROW('Hygiene Data'!F120)),NA())</f>
        <v>#N/A</v>
      </c>
      <c r="BI126" s="502" t="e">
        <f ca="1">+IF(AND(ISNUMBER(OFFSET('Hygiene Data'!$G$5,0,10*ROW('Hygiene Data'!G120))),'Data Summary'!DX126="Yes"),OFFSET('Hygiene Data'!$G$5,0,10*ROW('Hygiene Data'!G120)),NA())</f>
        <v>#N/A</v>
      </c>
      <c r="BJ126" s="502" t="e">
        <f ca="1">+IF(AND(ISNUMBER(OFFSET('Hygiene Data'!$G$7,0,10*ROW('Hygiene Data'!G120))),'Data Summary'!DY126="Yes"),OFFSET('Hygiene Data'!$G$7,0,10*ROW('Hygiene Data'!G120)),NA())</f>
        <v>#N/A</v>
      </c>
      <c r="BK126" s="502" t="e">
        <f ca="1">+IF(AND(ISNUMBER(OFFSET('Hygiene Data'!$G$9,0,10*ROW('Hygiene Data'!G120))),'Data Summary'!DZ126="Yes"),OFFSET('Hygiene Data'!$G$9,0,10*ROW('Hygiene Data'!G120)),NA())</f>
        <v>#N/A</v>
      </c>
      <c r="BL126" s="502" t="e">
        <f ca="1">+IF(AND(ISNUMBER(OFFSET('Hygiene Data'!$H$5,0,10*ROW('Hygiene Data'!H120))),'Data Summary'!EA126="Yes"),OFFSET('Hygiene Data'!$H$5,0,10*ROW('Hygiene Data'!H120)),NA())</f>
        <v>#N/A</v>
      </c>
      <c r="BM126" s="502" t="e">
        <f ca="1">+IF(AND(ISNUMBER(OFFSET('Hygiene Data'!$H$7,0,10*ROW('Hygiene Data'!H120))),'Data Summary'!EB126="Yes"),OFFSET('Hygiene Data'!$H$7,0,10*ROW('Hygiene Data'!H120)),NA())</f>
        <v>#N/A</v>
      </c>
      <c r="BN126" s="502" t="e">
        <f ca="1">+IF(AND(ISNUMBER(OFFSET('Hygiene Data'!$H$9,0,10*ROW('Hygiene Data'!H120))),'Data Summary'!EC126="Yes"),OFFSET('Hygiene Data'!$H$9,0,10*ROW('Hygiene Data'!H120)),NA())</f>
        <v>#N/A</v>
      </c>
      <c r="BO126" s="502" t="e">
        <f ca="1">+IF(AND(ISNUMBER(OFFSET('Hygiene Data'!$I$5,0,10*ROW('Hygiene Data'!I120))),'Data Summary'!ED126="Yes"),OFFSET('Hygiene Data'!$I$5,0,10*ROW('Hygiene Data'!I120)),NA())</f>
        <v>#N/A</v>
      </c>
      <c r="BP126" s="502" t="e">
        <f ca="1">+IF(AND(ISNUMBER(OFFSET('Hygiene Data'!$I$7,0,10*ROW('Hygiene Data'!I120))),'Data Summary'!EE126="Yes"),OFFSET('Hygiene Data'!$I$7,0,10*ROW('Hygiene Data'!I120)),NA())</f>
        <v>#N/A</v>
      </c>
      <c r="BQ126" s="502" t="e">
        <f ca="1">+IF(AND(ISNUMBER(OFFSET('Hygiene Data'!$I$9,0,10*ROW('Hygiene Data'!I120))),'Data Summary'!EF126="Yes"),OFFSET('Hygiene Data'!$I$9,0,10*ROW('Hygiene Data'!I120)),NA())</f>
        <v>#N/A</v>
      </c>
    </row>
    <row r="127" spans="1:69" x14ac:dyDescent="0.25">
      <c r="A127" s="498" t="e">
        <f ca="1">+RIGHT('Data Summary'!A127,LEN('Data Summary'!A127)-9)</f>
        <v>#VALUE!</v>
      </c>
      <c r="B127" s="472" t="str">
        <f ca="1">+IF(ISTEXT('Data Summary'!B127),'Data Summary'!B127,"")</f>
        <v/>
      </c>
      <c r="C127" s="499" t="e">
        <f ca="1">+VALUE('Data Summary'!C127)</f>
        <v>#VALUE!</v>
      </c>
      <c r="D127" s="500" t="e">
        <f ca="1">+IF(AND(ISNUMBER(OFFSET('Water Data'!$D$4,0,10*ROW('Water Data'!D121))),'Data Summary'!BS127="Yes"),100-OFFSET('Water Data'!$D$4,0,10*ROW('Water Data'!D121)),NA())</f>
        <v>#N/A</v>
      </c>
      <c r="E127" s="500" t="e">
        <f ca="1">+IF(AND(ISNUMBER(OFFSET('Water Data'!$D$6,0,10*ROW('Water Data'!D121))),'Data Summary'!BT127="Yes"),OFFSET('Water Data'!$D$6,0,10*ROW('Water Data'!D121)),NA())</f>
        <v>#N/A</v>
      </c>
      <c r="F127" s="500" t="e">
        <f ca="1">+IF(AND(ISNUMBER(OFFSET('Water Data'!$D$9,0,10*ROW('Water Data'!D121))),'Data Summary'!BU127="Yes"),OFFSET('Water Data'!$D$9,0,10*ROW('Water Data'!D121)),NA())</f>
        <v>#N/A</v>
      </c>
      <c r="G127" s="500" t="e">
        <f ca="1">+IF(AND(ISNUMBER(OFFSET('Water Data'!$E$4,0,10*ROW('Water Data'!E121))),'Data Summary'!BV127="Yes"),100-OFFSET('Water Data'!$E$4,0,10*ROW('Water Data'!E121)),NA())</f>
        <v>#N/A</v>
      </c>
      <c r="H127" s="500" t="e">
        <f ca="1">+IF(AND(ISNUMBER(OFFSET('Water Data'!$E$6,0,10*ROW('Water Data'!E121))),'Data Summary'!BW127="Yes"),OFFSET('Water Data'!$E$6,0,10*ROW('Water Data'!E121)),NA())</f>
        <v>#N/A</v>
      </c>
      <c r="I127" s="500" t="e">
        <f ca="1">+IF(AND(ISNUMBER(OFFSET('Water Data'!$E$9,0,10*ROW('Water Data'!E121))),'Data Summary'!BX127="Yes"),OFFSET('Water Data'!$E$9,0,10*ROW('Water Data'!E121)),NA())</f>
        <v>#N/A</v>
      </c>
      <c r="J127" s="500" t="e">
        <f ca="1">+IF(AND(ISNUMBER(OFFSET('Water Data'!$F$4,0,10*ROW('Water Data'!F121))),'Data Summary'!BY127="Yes"),100-OFFSET('Water Data'!$F$4,0,10*ROW('Water Data'!F121)),NA())</f>
        <v>#N/A</v>
      </c>
      <c r="K127" s="500" t="e">
        <f ca="1">+IF(AND(ISNUMBER(OFFSET('Water Data'!$F$6,0,10*ROW('Water Data'!F121))),'Data Summary'!BZ127="Yes"),OFFSET('Water Data'!$F$6,0,10*ROW('Water Data'!F121)),NA())</f>
        <v>#N/A</v>
      </c>
      <c r="L127" s="500" t="e">
        <f ca="1">+IF(AND(ISNUMBER(OFFSET('Water Data'!$F$9,0,10*ROW('Water Data'!F121))),'Data Summary'!CA127="Yes"),OFFSET('Water Data'!$F$9,0,10*ROW('Water Data'!F121)),NA())</f>
        <v>#N/A</v>
      </c>
      <c r="M127" s="500" t="e">
        <f ca="1">+IF(AND(ISNUMBER(OFFSET('Water Data'!$G$4,0,10*ROW('Water Data'!G121))),'Data Summary'!CB127="Yes"),100-OFFSET('Water Data'!$G$4,0,10*ROW('Water Data'!G121)),NA())</f>
        <v>#N/A</v>
      </c>
      <c r="N127" s="500" t="e">
        <f ca="1">+IF(AND(ISNUMBER(OFFSET('Water Data'!$G$6,0,10*ROW('Water Data'!G121))),'Data Summary'!CC127="Yes"),OFFSET('Water Data'!$G$6,0,10*ROW('Water Data'!G121)),NA())</f>
        <v>#N/A</v>
      </c>
      <c r="O127" s="500" t="e">
        <f ca="1">+IF(AND(ISNUMBER(OFFSET('Water Data'!$G$9,0,10*ROW('Water Data'!G121))),'Data Summary'!CD127="Yes"),OFFSET('Water Data'!$G$9,0,10*ROW('Water Data'!G121)),NA())</f>
        <v>#N/A</v>
      </c>
      <c r="P127" s="500" t="e">
        <f ca="1">+IF(AND(ISNUMBER(OFFSET('Water Data'!$H$4,0,10*ROW('Water Data'!H121))),'Data Summary'!CE127="Yes"),100-OFFSET('Water Data'!$H$4,0,10*ROW('Water Data'!H121)),NA())</f>
        <v>#N/A</v>
      </c>
      <c r="Q127" s="500" t="e">
        <f ca="1">+IF(AND(ISNUMBER(OFFSET('Water Data'!$H$6,0,10*ROW('Water Data'!H121))),'Data Summary'!CF127="Yes"),OFFSET('Water Data'!$H$6,0,10*ROW('Water Data'!H121)),NA())</f>
        <v>#N/A</v>
      </c>
      <c r="R127" s="500" t="e">
        <f ca="1">+IF(AND(ISNUMBER(OFFSET('Water Data'!$H$9,0,10*ROW('Water Data'!H121))),'Data Summary'!CG127="Yes"),OFFSET('Water Data'!$H$9,0,10*ROW('Water Data'!H121)),NA())</f>
        <v>#N/A</v>
      </c>
      <c r="S127" s="500" t="e">
        <f ca="1">+IF(AND(ISNUMBER(OFFSET('Water Data'!$I$4,0,10*ROW('Water Data'!I121))),'Data Summary'!CH127="Yes"),100-OFFSET('Water Data'!$I$4,0,10*ROW('Water Data'!I121)),NA())</f>
        <v>#N/A</v>
      </c>
      <c r="T127" s="500" t="e">
        <f ca="1">+IF(AND(ISNUMBER(OFFSET('Water Data'!$I$6,0,10*ROW('Water Data'!I121))),'Data Summary'!CI127="Yes"),OFFSET('Water Data'!$I$6,0,10*ROW('Water Data'!I121)),NA())</f>
        <v>#N/A</v>
      </c>
      <c r="U127" s="500" t="e">
        <f ca="1">+IF(AND(ISNUMBER(OFFSET('Water Data'!$I$9,0,10*ROW('Water Data'!I121))),'Data Summary'!CJ127="Yes"),OFFSET('Water Data'!$I$9,0,10*ROW('Water Data'!I121)),NA())</f>
        <v>#N/A</v>
      </c>
      <c r="V127" s="501" t="e">
        <f ca="1">+IF(AND(ISNUMBER(OFFSET('Sanitation Data'!$D$4,0,10*ROW('Sanitation Data'!D121))),'Data Summary'!CK127="Yes"),100-OFFSET('Sanitation Data'!$D$4,0,10*ROW('Sanitation Data'!D121)),NA())</f>
        <v>#N/A</v>
      </c>
      <c r="W127" s="501" t="e">
        <f ca="1">+IF(AND(ISNUMBER(OFFSET('Sanitation Data'!$D$6,0,10*ROW('Sanitation Data'!D121))),'Data Summary'!CL127="Yes"),OFFSET('Sanitation Data'!$D$6,0,10*ROW('Sanitation Data'!D121)),NA())</f>
        <v>#N/A</v>
      </c>
      <c r="X127" s="501" t="e">
        <f ca="1">+IF(AND(ISNUMBER(OFFSET('Sanitation Data'!$D$10,0,10*ROW('Sanitation Data'!D121))),'Data Summary'!CM127="Yes"),OFFSET('Sanitation Data'!$D$10,0,10*ROW('Sanitation Data'!D121)),NA())</f>
        <v>#N/A</v>
      </c>
      <c r="Y127" s="501" t="e">
        <f ca="1">+IF(AND(ISNUMBER(OFFSET('Sanitation Data'!$D$11,0,10*ROW('Sanitation Data'!D121))),'Data Summary'!CN127="Yes"),OFFSET('Sanitation Data'!$D$11,0,10*ROW('Sanitation Data'!D121)),NA())</f>
        <v>#N/A</v>
      </c>
      <c r="Z127" s="501" t="e">
        <f ca="1">+IF(AND(ISNUMBER(OFFSET('Sanitation Data'!$D$12,0,10*ROW('Sanitation Data'!D121))),'Data Summary'!CO127="Yes"),OFFSET('Sanitation Data'!$D$12,0,10*ROW('Sanitation Data'!D121)),NA())</f>
        <v>#N/A</v>
      </c>
      <c r="AA127" s="501" t="e">
        <f ca="1">+IF(AND(ISNUMBER(OFFSET('Sanitation Data'!$E$4,0,10*ROW('Sanitation Data'!E121))),'Data Summary'!CP127="Yes"),100-OFFSET('Sanitation Data'!$E$4,0,10*ROW('Sanitation Data'!E121)),NA())</f>
        <v>#N/A</v>
      </c>
      <c r="AB127" s="501" t="e">
        <f ca="1">+IF(AND(ISNUMBER(OFFSET('Sanitation Data'!$E$6,0,10*ROW('Sanitation Data'!E121))),'Data Summary'!CQ127="Yes"),OFFSET('Sanitation Data'!$E$6,0,10*ROW('Sanitation Data'!E121)),NA())</f>
        <v>#N/A</v>
      </c>
      <c r="AC127" s="501" t="e">
        <f ca="1">+IF(AND(ISNUMBER(OFFSET('Sanitation Data'!$E$10,0,10*ROW('Sanitation Data'!E121))),'Data Summary'!CR127="Yes"),OFFSET('Sanitation Data'!$E$10,0,10*ROW('Sanitation Data'!E121)),NA())</f>
        <v>#N/A</v>
      </c>
      <c r="AD127" s="501" t="e">
        <f ca="1">+IF(AND(ISNUMBER(OFFSET('Sanitation Data'!$E$11,0,10*ROW('Sanitation Data'!E121))),'Data Summary'!CS127="Yes"),OFFSET('Sanitation Data'!$E$11,0,10*ROW('Sanitation Data'!E121)),NA())</f>
        <v>#N/A</v>
      </c>
      <c r="AE127" s="501" t="e">
        <f ca="1">+IF(AND(ISNUMBER(OFFSET('Sanitation Data'!$E$12,0,10*ROW('Sanitation Data'!E121))),'Data Summary'!CT127="Yes"),OFFSET('Sanitation Data'!$E$12,0,10*ROW('Sanitation Data'!E121)),NA())</f>
        <v>#N/A</v>
      </c>
      <c r="AF127" s="501" t="e">
        <f ca="1">+IF(AND(ISNUMBER(OFFSET('Sanitation Data'!$F$4,0,10*ROW('Sanitation Data'!F121))),'Data Summary'!CU127="Yes"),100-OFFSET('Sanitation Data'!$F$4,0,10*ROW('Sanitation Data'!F121)),NA())</f>
        <v>#N/A</v>
      </c>
      <c r="AG127" s="501" t="e">
        <f ca="1">+IF(AND(ISNUMBER(OFFSET('Sanitation Data'!$F$6,0,10*ROW('Sanitation Data'!F121))),'Data Summary'!CV127="Yes"),OFFSET('Sanitation Data'!$F$6,0,10*ROW('Sanitation Data'!F121)),NA())</f>
        <v>#N/A</v>
      </c>
      <c r="AH127" s="501" t="e">
        <f ca="1">+IF(AND(ISNUMBER(OFFSET('Sanitation Data'!$F$10,0,10*ROW('Sanitation Data'!F121))),'Data Summary'!CW127="Yes"),OFFSET('Sanitation Data'!$F$10,0,10*ROW('Sanitation Data'!F121)),NA())</f>
        <v>#N/A</v>
      </c>
      <c r="AI127" s="501" t="e">
        <f ca="1">+IF(AND(ISNUMBER(OFFSET('Sanitation Data'!$F$11,0,10*ROW('Sanitation Data'!F121))),'Data Summary'!CX127="Yes"),OFFSET('Sanitation Data'!$F$11,0,10*ROW('Sanitation Data'!F121)),NA())</f>
        <v>#N/A</v>
      </c>
      <c r="AJ127" s="501" t="e">
        <f ca="1">+IF(AND(ISNUMBER(OFFSET('Sanitation Data'!$F$12,0,10*ROW('Sanitation Data'!F121))),'Data Summary'!CY127="Yes"),OFFSET('Sanitation Data'!$F$12,0,10*ROW('Sanitation Data'!F121)),NA())</f>
        <v>#N/A</v>
      </c>
      <c r="AK127" s="501" t="e">
        <f ca="1">+IF(AND(ISNUMBER(OFFSET('Sanitation Data'!$G$4,0,10*ROW('Sanitation Data'!G121))),'Data Summary'!CZ127="Yes"),100-OFFSET('Sanitation Data'!$G$4,0,10*ROW('Sanitation Data'!G121)),NA())</f>
        <v>#N/A</v>
      </c>
      <c r="AL127" s="501" t="e">
        <f ca="1">+IF(AND(ISNUMBER(OFFSET('Sanitation Data'!$G$6,0,10*ROW('Sanitation Data'!G121))),'Data Summary'!DA127="Yes"),OFFSET('Sanitation Data'!$G$6,0,10*ROW('Sanitation Data'!G121)),NA())</f>
        <v>#N/A</v>
      </c>
      <c r="AM127" s="501" t="e">
        <f ca="1">+IF(AND(ISNUMBER(OFFSET('Sanitation Data'!$G$10,0,10*ROW('Sanitation Data'!G121))),'Data Summary'!DB127="Yes"),OFFSET('Sanitation Data'!$G$10,0,10*ROW('Sanitation Data'!G121)),NA())</f>
        <v>#N/A</v>
      </c>
      <c r="AN127" s="501" t="e">
        <f ca="1">+IF(AND(ISNUMBER(OFFSET('Sanitation Data'!$G$11,0,10*ROW('Sanitation Data'!G121))),'Data Summary'!DC127="Yes"),OFFSET('Sanitation Data'!$G$11,0,10*ROW('Sanitation Data'!G121)),NA())</f>
        <v>#N/A</v>
      </c>
      <c r="AO127" s="501" t="e">
        <f ca="1">+IF(AND(ISNUMBER(OFFSET('Sanitation Data'!$G$12,0,10*ROW('Sanitation Data'!G121))),'Data Summary'!DD127="Yes"),OFFSET('Sanitation Data'!$G$12,0,10*ROW('Sanitation Data'!G121)),NA())</f>
        <v>#N/A</v>
      </c>
      <c r="AP127" s="501" t="e">
        <f ca="1">+IF(AND(ISNUMBER(OFFSET('Sanitation Data'!$H$4,0,10*ROW('Sanitation Data'!H121))),'Data Summary'!DE127="Yes"),100-OFFSET('Sanitation Data'!$H$4,0,10*ROW('Sanitation Data'!H121)),NA())</f>
        <v>#N/A</v>
      </c>
      <c r="AQ127" s="501" t="e">
        <f ca="1">+IF(AND(ISNUMBER(OFFSET('Sanitation Data'!$H$6,0,10*ROW('Sanitation Data'!H121))),'Data Summary'!DF127="Yes"),OFFSET('Sanitation Data'!$H$6,0,10*ROW('Sanitation Data'!H121)),NA())</f>
        <v>#N/A</v>
      </c>
      <c r="AR127" s="501" t="e">
        <f ca="1">+IF(AND(ISNUMBER(OFFSET('Sanitation Data'!$H$10,0,10*ROW('Sanitation Data'!H121))),'Data Summary'!DG127="Yes"),OFFSET('Sanitation Data'!$H$10,0,10*ROW('Sanitation Data'!H121)),NA())</f>
        <v>#N/A</v>
      </c>
      <c r="AS127" s="501" t="e">
        <f ca="1">+IF(AND(ISNUMBER(OFFSET('Sanitation Data'!$H$11,0,10*ROW('Sanitation Data'!H121))),'Data Summary'!DH127="Yes"),OFFSET('Sanitation Data'!$H$11,0,10*ROW('Sanitation Data'!H121)),NA())</f>
        <v>#N/A</v>
      </c>
      <c r="AT127" s="501" t="e">
        <f ca="1">+IF(AND(ISNUMBER(OFFSET('Sanitation Data'!$H$12,0,10*ROW('Sanitation Data'!H121))),'Data Summary'!DI127="Yes"),OFFSET('Sanitation Data'!$H$12,0,10*ROW('Sanitation Data'!H121)),NA())</f>
        <v>#N/A</v>
      </c>
      <c r="AU127" s="501" t="e">
        <f ca="1">+IF(AND(ISNUMBER(OFFSET('Sanitation Data'!$I$4,0,10*ROW('Sanitation Data'!I121))),'Data Summary'!DJ127="Yes"),100-OFFSET('Sanitation Data'!$I$4,0,10*ROW('Sanitation Data'!I121)),NA())</f>
        <v>#N/A</v>
      </c>
      <c r="AV127" s="501" t="e">
        <f ca="1">+IF(AND(ISNUMBER(OFFSET('Sanitation Data'!$I$6,0,10*ROW('Sanitation Data'!I121))),'Data Summary'!DK127="Yes"),OFFSET('Sanitation Data'!$I$6,0,10*ROW('Sanitation Data'!I121)),NA())</f>
        <v>#N/A</v>
      </c>
      <c r="AW127" s="501" t="e">
        <f ca="1">+IF(AND(ISNUMBER(OFFSET('Sanitation Data'!$I$10,0,10*ROW('Sanitation Data'!I121))),'Data Summary'!DL127="Yes"),OFFSET('Sanitation Data'!$I$10,0,10*ROW('Sanitation Data'!I121)),NA())</f>
        <v>#N/A</v>
      </c>
      <c r="AX127" s="501" t="e">
        <f ca="1">+IF(AND(ISNUMBER(OFFSET('Sanitation Data'!$I$11,0,10*ROW('Sanitation Data'!I121))),'Data Summary'!DM127="Yes"),OFFSET('Sanitation Data'!$I$11,0,10*ROW('Sanitation Data'!I121)),NA())</f>
        <v>#N/A</v>
      </c>
      <c r="AY127" s="501" t="e">
        <f ca="1">+IF(AND(ISNUMBER(OFFSET('Sanitation Data'!$I$12,0,10*ROW('Sanitation Data'!I121))),'Data Summary'!DN127="Yes"),OFFSET('Sanitation Data'!$I$12,0,10*ROW('Sanitation Data'!I121)),NA())</f>
        <v>#N/A</v>
      </c>
      <c r="AZ127" s="502" t="e">
        <f ca="1">+IF(AND(ISNUMBER(OFFSET('Hygiene Data'!$D$5,0,10*ROW('Hygiene Data'!D121))),'Data Summary'!DO127="Yes"),OFFSET('Hygiene Data'!$D$5,0,10*ROW('Hygiene Data'!D121)),NA())</f>
        <v>#N/A</v>
      </c>
      <c r="BA127" s="502" t="e">
        <f ca="1">+IF(AND(ISNUMBER(OFFSET('Hygiene Data'!$D$7,0,10*ROW('Hygiene Data'!D121))),'Data Summary'!DP127="Yes"),OFFSET('Hygiene Data'!$D$7,0,10*ROW('Hygiene Data'!D121)),NA())</f>
        <v>#N/A</v>
      </c>
      <c r="BB127" s="502" t="e">
        <f ca="1">+IF(AND(ISNUMBER(OFFSET('Hygiene Data'!$D$9,0,10*ROW('Hygiene Data'!D121))),'Data Summary'!DQ127="Yes"),OFFSET('Hygiene Data'!$D$9,0,10*ROW('Hygiene Data'!D121)),NA())</f>
        <v>#N/A</v>
      </c>
      <c r="BC127" s="502" t="e">
        <f ca="1">+IF(AND(ISNUMBER(OFFSET('Hygiene Data'!$E$5,0,10*ROW('Hygiene Data'!E121))),'Data Summary'!DR127="Yes"),OFFSET('Hygiene Data'!$E$5,0,10*ROW('Hygiene Data'!E121)),NA())</f>
        <v>#N/A</v>
      </c>
      <c r="BD127" s="502" t="e">
        <f ca="1">+IF(AND(ISNUMBER(OFFSET('Hygiene Data'!$E$7,0,10*ROW('Hygiene Data'!E121))),'Data Summary'!DS127="Yes"),OFFSET('Hygiene Data'!$E$7,0,10*ROW('Hygiene Data'!E121)),NA())</f>
        <v>#N/A</v>
      </c>
      <c r="BE127" s="502" t="e">
        <f ca="1">+IF(AND(ISNUMBER(OFFSET('Hygiene Data'!$E$9,0,10*ROW('Hygiene Data'!E121))),'Data Summary'!DT127="Yes"),OFFSET('Hygiene Data'!$E$9,0,10*ROW('Hygiene Data'!E121)),NA())</f>
        <v>#N/A</v>
      </c>
      <c r="BF127" s="502" t="e">
        <f ca="1">+IF(AND(ISNUMBER(OFFSET('Hygiene Data'!$F$5,0,10*ROW('Hygiene Data'!F121))),'Data Summary'!DU127="Yes"),OFFSET('Hygiene Data'!$F$5,0,10*ROW('Hygiene Data'!F121)),NA())</f>
        <v>#N/A</v>
      </c>
      <c r="BG127" s="502" t="e">
        <f ca="1">+IF(AND(ISNUMBER(OFFSET('Hygiene Data'!$F$7,0,10*ROW('Hygiene Data'!F121))),'Data Summary'!DV127="Yes"),OFFSET('Hygiene Data'!$F$7,0,10*ROW('Hygiene Data'!F121)),NA())</f>
        <v>#N/A</v>
      </c>
      <c r="BH127" s="502" t="e">
        <f ca="1">+IF(AND(ISNUMBER(OFFSET('Hygiene Data'!$F$9,0,10*ROW('Hygiene Data'!F121))),'Data Summary'!DW127="Yes"),OFFSET('Hygiene Data'!$F$9,0,10*ROW('Hygiene Data'!F121)),NA())</f>
        <v>#N/A</v>
      </c>
      <c r="BI127" s="502" t="e">
        <f ca="1">+IF(AND(ISNUMBER(OFFSET('Hygiene Data'!$G$5,0,10*ROW('Hygiene Data'!G121))),'Data Summary'!DX127="Yes"),OFFSET('Hygiene Data'!$G$5,0,10*ROW('Hygiene Data'!G121)),NA())</f>
        <v>#N/A</v>
      </c>
      <c r="BJ127" s="502" t="e">
        <f ca="1">+IF(AND(ISNUMBER(OFFSET('Hygiene Data'!$G$7,0,10*ROW('Hygiene Data'!G121))),'Data Summary'!DY127="Yes"),OFFSET('Hygiene Data'!$G$7,0,10*ROW('Hygiene Data'!G121)),NA())</f>
        <v>#N/A</v>
      </c>
      <c r="BK127" s="502" t="e">
        <f ca="1">+IF(AND(ISNUMBER(OFFSET('Hygiene Data'!$G$9,0,10*ROW('Hygiene Data'!G121))),'Data Summary'!DZ127="Yes"),OFFSET('Hygiene Data'!$G$9,0,10*ROW('Hygiene Data'!G121)),NA())</f>
        <v>#N/A</v>
      </c>
      <c r="BL127" s="502" t="e">
        <f ca="1">+IF(AND(ISNUMBER(OFFSET('Hygiene Data'!$H$5,0,10*ROW('Hygiene Data'!H121))),'Data Summary'!EA127="Yes"),OFFSET('Hygiene Data'!$H$5,0,10*ROW('Hygiene Data'!H121)),NA())</f>
        <v>#N/A</v>
      </c>
      <c r="BM127" s="502" t="e">
        <f ca="1">+IF(AND(ISNUMBER(OFFSET('Hygiene Data'!$H$7,0,10*ROW('Hygiene Data'!H121))),'Data Summary'!EB127="Yes"),OFFSET('Hygiene Data'!$H$7,0,10*ROW('Hygiene Data'!H121)),NA())</f>
        <v>#N/A</v>
      </c>
      <c r="BN127" s="502" t="e">
        <f ca="1">+IF(AND(ISNUMBER(OFFSET('Hygiene Data'!$H$9,0,10*ROW('Hygiene Data'!H121))),'Data Summary'!EC127="Yes"),OFFSET('Hygiene Data'!$H$9,0,10*ROW('Hygiene Data'!H121)),NA())</f>
        <v>#N/A</v>
      </c>
      <c r="BO127" s="502" t="e">
        <f ca="1">+IF(AND(ISNUMBER(OFFSET('Hygiene Data'!$I$5,0,10*ROW('Hygiene Data'!I121))),'Data Summary'!ED127="Yes"),OFFSET('Hygiene Data'!$I$5,0,10*ROW('Hygiene Data'!I121)),NA())</f>
        <v>#N/A</v>
      </c>
      <c r="BP127" s="502" t="e">
        <f ca="1">+IF(AND(ISNUMBER(OFFSET('Hygiene Data'!$I$7,0,10*ROW('Hygiene Data'!I121))),'Data Summary'!EE127="Yes"),OFFSET('Hygiene Data'!$I$7,0,10*ROW('Hygiene Data'!I121)),NA())</f>
        <v>#N/A</v>
      </c>
      <c r="BQ127" s="502" t="e">
        <f ca="1">+IF(AND(ISNUMBER(OFFSET('Hygiene Data'!$I$9,0,10*ROW('Hygiene Data'!I121))),'Data Summary'!EF127="Yes"),OFFSET('Hygiene Data'!$I$9,0,10*ROW('Hygiene Data'!I121)),NA())</f>
        <v>#N/A</v>
      </c>
    </row>
    <row r="128" spans="1:69" x14ac:dyDescent="0.25">
      <c r="A128" s="498" t="e">
        <f ca="1">+RIGHT('Data Summary'!A128,LEN('Data Summary'!A128)-9)</f>
        <v>#VALUE!</v>
      </c>
      <c r="B128" s="472" t="str">
        <f ca="1">+IF(ISTEXT('Data Summary'!B128),'Data Summary'!B128,"")</f>
        <v/>
      </c>
      <c r="C128" s="499" t="e">
        <f ca="1">+VALUE('Data Summary'!C128)</f>
        <v>#VALUE!</v>
      </c>
      <c r="D128" s="500" t="e">
        <f ca="1">+IF(AND(ISNUMBER(OFFSET('Water Data'!$D$4,0,10*ROW('Water Data'!D122))),'Data Summary'!BS128="Yes"),100-OFFSET('Water Data'!$D$4,0,10*ROW('Water Data'!D122)),NA())</f>
        <v>#N/A</v>
      </c>
      <c r="E128" s="500" t="e">
        <f ca="1">+IF(AND(ISNUMBER(OFFSET('Water Data'!$D$6,0,10*ROW('Water Data'!D122))),'Data Summary'!BT128="Yes"),OFFSET('Water Data'!$D$6,0,10*ROW('Water Data'!D122)),NA())</f>
        <v>#N/A</v>
      </c>
      <c r="F128" s="500" t="e">
        <f ca="1">+IF(AND(ISNUMBER(OFFSET('Water Data'!$D$9,0,10*ROW('Water Data'!D122))),'Data Summary'!BU128="Yes"),OFFSET('Water Data'!$D$9,0,10*ROW('Water Data'!D122)),NA())</f>
        <v>#N/A</v>
      </c>
      <c r="G128" s="500" t="e">
        <f ca="1">+IF(AND(ISNUMBER(OFFSET('Water Data'!$E$4,0,10*ROW('Water Data'!E122))),'Data Summary'!BV128="Yes"),100-OFFSET('Water Data'!$E$4,0,10*ROW('Water Data'!E122)),NA())</f>
        <v>#N/A</v>
      </c>
      <c r="H128" s="500" t="e">
        <f ca="1">+IF(AND(ISNUMBER(OFFSET('Water Data'!$E$6,0,10*ROW('Water Data'!E122))),'Data Summary'!BW128="Yes"),OFFSET('Water Data'!$E$6,0,10*ROW('Water Data'!E122)),NA())</f>
        <v>#N/A</v>
      </c>
      <c r="I128" s="500" t="e">
        <f ca="1">+IF(AND(ISNUMBER(OFFSET('Water Data'!$E$9,0,10*ROW('Water Data'!E122))),'Data Summary'!BX128="Yes"),OFFSET('Water Data'!$E$9,0,10*ROW('Water Data'!E122)),NA())</f>
        <v>#N/A</v>
      </c>
      <c r="J128" s="500" t="e">
        <f ca="1">+IF(AND(ISNUMBER(OFFSET('Water Data'!$F$4,0,10*ROW('Water Data'!F122))),'Data Summary'!BY128="Yes"),100-OFFSET('Water Data'!$F$4,0,10*ROW('Water Data'!F122)),NA())</f>
        <v>#N/A</v>
      </c>
      <c r="K128" s="500" t="e">
        <f ca="1">+IF(AND(ISNUMBER(OFFSET('Water Data'!$F$6,0,10*ROW('Water Data'!F122))),'Data Summary'!BZ128="Yes"),OFFSET('Water Data'!$F$6,0,10*ROW('Water Data'!F122)),NA())</f>
        <v>#N/A</v>
      </c>
      <c r="L128" s="500" t="e">
        <f ca="1">+IF(AND(ISNUMBER(OFFSET('Water Data'!$F$9,0,10*ROW('Water Data'!F122))),'Data Summary'!CA128="Yes"),OFFSET('Water Data'!$F$9,0,10*ROW('Water Data'!F122)),NA())</f>
        <v>#N/A</v>
      </c>
      <c r="M128" s="500" t="e">
        <f ca="1">+IF(AND(ISNUMBER(OFFSET('Water Data'!$G$4,0,10*ROW('Water Data'!G122))),'Data Summary'!CB128="Yes"),100-OFFSET('Water Data'!$G$4,0,10*ROW('Water Data'!G122)),NA())</f>
        <v>#N/A</v>
      </c>
      <c r="N128" s="500" t="e">
        <f ca="1">+IF(AND(ISNUMBER(OFFSET('Water Data'!$G$6,0,10*ROW('Water Data'!G122))),'Data Summary'!CC128="Yes"),OFFSET('Water Data'!$G$6,0,10*ROW('Water Data'!G122)),NA())</f>
        <v>#N/A</v>
      </c>
      <c r="O128" s="500" t="e">
        <f ca="1">+IF(AND(ISNUMBER(OFFSET('Water Data'!$G$9,0,10*ROW('Water Data'!G122))),'Data Summary'!CD128="Yes"),OFFSET('Water Data'!$G$9,0,10*ROW('Water Data'!G122)),NA())</f>
        <v>#N/A</v>
      </c>
      <c r="P128" s="500" t="e">
        <f ca="1">+IF(AND(ISNUMBER(OFFSET('Water Data'!$H$4,0,10*ROW('Water Data'!H122))),'Data Summary'!CE128="Yes"),100-OFFSET('Water Data'!$H$4,0,10*ROW('Water Data'!H122)),NA())</f>
        <v>#N/A</v>
      </c>
      <c r="Q128" s="500" t="e">
        <f ca="1">+IF(AND(ISNUMBER(OFFSET('Water Data'!$H$6,0,10*ROW('Water Data'!H122))),'Data Summary'!CF128="Yes"),OFFSET('Water Data'!$H$6,0,10*ROW('Water Data'!H122)),NA())</f>
        <v>#N/A</v>
      </c>
      <c r="R128" s="500" t="e">
        <f ca="1">+IF(AND(ISNUMBER(OFFSET('Water Data'!$H$9,0,10*ROW('Water Data'!H122))),'Data Summary'!CG128="Yes"),OFFSET('Water Data'!$H$9,0,10*ROW('Water Data'!H122)),NA())</f>
        <v>#N/A</v>
      </c>
      <c r="S128" s="500" t="e">
        <f ca="1">+IF(AND(ISNUMBER(OFFSET('Water Data'!$I$4,0,10*ROW('Water Data'!I122))),'Data Summary'!CH128="Yes"),100-OFFSET('Water Data'!$I$4,0,10*ROW('Water Data'!I122)),NA())</f>
        <v>#N/A</v>
      </c>
      <c r="T128" s="500" t="e">
        <f ca="1">+IF(AND(ISNUMBER(OFFSET('Water Data'!$I$6,0,10*ROW('Water Data'!I122))),'Data Summary'!CI128="Yes"),OFFSET('Water Data'!$I$6,0,10*ROW('Water Data'!I122)),NA())</f>
        <v>#N/A</v>
      </c>
      <c r="U128" s="500" t="e">
        <f ca="1">+IF(AND(ISNUMBER(OFFSET('Water Data'!$I$9,0,10*ROW('Water Data'!I122))),'Data Summary'!CJ128="Yes"),OFFSET('Water Data'!$I$9,0,10*ROW('Water Data'!I122)),NA())</f>
        <v>#N/A</v>
      </c>
      <c r="V128" s="501" t="e">
        <f ca="1">+IF(AND(ISNUMBER(OFFSET('Sanitation Data'!$D$4,0,10*ROW('Sanitation Data'!D122))),'Data Summary'!CK128="Yes"),100-OFFSET('Sanitation Data'!$D$4,0,10*ROW('Sanitation Data'!D122)),NA())</f>
        <v>#N/A</v>
      </c>
      <c r="W128" s="501" t="e">
        <f ca="1">+IF(AND(ISNUMBER(OFFSET('Sanitation Data'!$D$6,0,10*ROW('Sanitation Data'!D122))),'Data Summary'!CL128="Yes"),OFFSET('Sanitation Data'!$D$6,0,10*ROW('Sanitation Data'!D122)),NA())</f>
        <v>#N/A</v>
      </c>
      <c r="X128" s="501" t="e">
        <f ca="1">+IF(AND(ISNUMBER(OFFSET('Sanitation Data'!$D$10,0,10*ROW('Sanitation Data'!D122))),'Data Summary'!CM128="Yes"),OFFSET('Sanitation Data'!$D$10,0,10*ROW('Sanitation Data'!D122)),NA())</f>
        <v>#N/A</v>
      </c>
      <c r="Y128" s="501" t="e">
        <f ca="1">+IF(AND(ISNUMBER(OFFSET('Sanitation Data'!$D$11,0,10*ROW('Sanitation Data'!D122))),'Data Summary'!CN128="Yes"),OFFSET('Sanitation Data'!$D$11,0,10*ROW('Sanitation Data'!D122)),NA())</f>
        <v>#N/A</v>
      </c>
      <c r="Z128" s="501" t="e">
        <f ca="1">+IF(AND(ISNUMBER(OFFSET('Sanitation Data'!$D$12,0,10*ROW('Sanitation Data'!D122))),'Data Summary'!CO128="Yes"),OFFSET('Sanitation Data'!$D$12,0,10*ROW('Sanitation Data'!D122)),NA())</f>
        <v>#N/A</v>
      </c>
      <c r="AA128" s="501" t="e">
        <f ca="1">+IF(AND(ISNUMBER(OFFSET('Sanitation Data'!$E$4,0,10*ROW('Sanitation Data'!E122))),'Data Summary'!CP128="Yes"),100-OFFSET('Sanitation Data'!$E$4,0,10*ROW('Sanitation Data'!E122)),NA())</f>
        <v>#N/A</v>
      </c>
      <c r="AB128" s="501" t="e">
        <f ca="1">+IF(AND(ISNUMBER(OFFSET('Sanitation Data'!$E$6,0,10*ROW('Sanitation Data'!E122))),'Data Summary'!CQ128="Yes"),OFFSET('Sanitation Data'!$E$6,0,10*ROW('Sanitation Data'!E122)),NA())</f>
        <v>#N/A</v>
      </c>
      <c r="AC128" s="501" t="e">
        <f ca="1">+IF(AND(ISNUMBER(OFFSET('Sanitation Data'!$E$10,0,10*ROW('Sanitation Data'!E122))),'Data Summary'!CR128="Yes"),OFFSET('Sanitation Data'!$E$10,0,10*ROW('Sanitation Data'!E122)),NA())</f>
        <v>#N/A</v>
      </c>
      <c r="AD128" s="501" t="e">
        <f ca="1">+IF(AND(ISNUMBER(OFFSET('Sanitation Data'!$E$11,0,10*ROW('Sanitation Data'!E122))),'Data Summary'!CS128="Yes"),OFFSET('Sanitation Data'!$E$11,0,10*ROW('Sanitation Data'!E122)),NA())</f>
        <v>#N/A</v>
      </c>
      <c r="AE128" s="501" t="e">
        <f ca="1">+IF(AND(ISNUMBER(OFFSET('Sanitation Data'!$E$12,0,10*ROW('Sanitation Data'!E122))),'Data Summary'!CT128="Yes"),OFFSET('Sanitation Data'!$E$12,0,10*ROW('Sanitation Data'!E122)),NA())</f>
        <v>#N/A</v>
      </c>
      <c r="AF128" s="501" t="e">
        <f ca="1">+IF(AND(ISNUMBER(OFFSET('Sanitation Data'!$F$4,0,10*ROW('Sanitation Data'!F122))),'Data Summary'!CU128="Yes"),100-OFFSET('Sanitation Data'!$F$4,0,10*ROW('Sanitation Data'!F122)),NA())</f>
        <v>#N/A</v>
      </c>
      <c r="AG128" s="501" t="e">
        <f ca="1">+IF(AND(ISNUMBER(OFFSET('Sanitation Data'!$F$6,0,10*ROW('Sanitation Data'!F122))),'Data Summary'!CV128="Yes"),OFFSET('Sanitation Data'!$F$6,0,10*ROW('Sanitation Data'!F122)),NA())</f>
        <v>#N/A</v>
      </c>
      <c r="AH128" s="501" t="e">
        <f ca="1">+IF(AND(ISNUMBER(OFFSET('Sanitation Data'!$F$10,0,10*ROW('Sanitation Data'!F122))),'Data Summary'!CW128="Yes"),OFFSET('Sanitation Data'!$F$10,0,10*ROW('Sanitation Data'!F122)),NA())</f>
        <v>#N/A</v>
      </c>
      <c r="AI128" s="501" t="e">
        <f ca="1">+IF(AND(ISNUMBER(OFFSET('Sanitation Data'!$F$11,0,10*ROW('Sanitation Data'!F122))),'Data Summary'!CX128="Yes"),OFFSET('Sanitation Data'!$F$11,0,10*ROW('Sanitation Data'!F122)),NA())</f>
        <v>#N/A</v>
      </c>
      <c r="AJ128" s="501" t="e">
        <f ca="1">+IF(AND(ISNUMBER(OFFSET('Sanitation Data'!$F$12,0,10*ROW('Sanitation Data'!F122))),'Data Summary'!CY128="Yes"),OFFSET('Sanitation Data'!$F$12,0,10*ROW('Sanitation Data'!F122)),NA())</f>
        <v>#N/A</v>
      </c>
      <c r="AK128" s="501" t="e">
        <f ca="1">+IF(AND(ISNUMBER(OFFSET('Sanitation Data'!$G$4,0,10*ROW('Sanitation Data'!G122))),'Data Summary'!CZ128="Yes"),100-OFFSET('Sanitation Data'!$G$4,0,10*ROW('Sanitation Data'!G122)),NA())</f>
        <v>#N/A</v>
      </c>
      <c r="AL128" s="501" t="e">
        <f ca="1">+IF(AND(ISNUMBER(OFFSET('Sanitation Data'!$G$6,0,10*ROW('Sanitation Data'!G122))),'Data Summary'!DA128="Yes"),OFFSET('Sanitation Data'!$G$6,0,10*ROW('Sanitation Data'!G122)),NA())</f>
        <v>#N/A</v>
      </c>
      <c r="AM128" s="501" t="e">
        <f ca="1">+IF(AND(ISNUMBER(OFFSET('Sanitation Data'!$G$10,0,10*ROW('Sanitation Data'!G122))),'Data Summary'!DB128="Yes"),OFFSET('Sanitation Data'!$G$10,0,10*ROW('Sanitation Data'!G122)),NA())</f>
        <v>#N/A</v>
      </c>
      <c r="AN128" s="501" t="e">
        <f ca="1">+IF(AND(ISNUMBER(OFFSET('Sanitation Data'!$G$11,0,10*ROW('Sanitation Data'!G122))),'Data Summary'!DC128="Yes"),OFFSET('Sanitation Data'!$G$11,0,10*ROW('Sanitation Data'!G122)),NA())</f>
        <v>#N/A</v>
      </c>
      <c r="AO128" s="501" t="e">
        <f ca="1">+IF(AND(ISNUMBER(OFFSET('Sanitation Data'!$G$12,0,10*ROW('Sanitation Data'!G122))),'Data Summary'!DD128="Yes"),OFFSET('Sanitation Data'!$G$12,0,10*ROW('Sanitation Data'!G122)),NA())</f>
        <v>#N/A</v>
      </c>
      <c r="AP128" s="501" t="e">
        <f ca="1">+IF(AND(ISNUMBER(OFFSET('Sanitation Data'!$H$4,0,10*ROW('Sanitation Data'!H122))),'Data Summary'!DE128="Yes"),100-OFFSET('Sanitation Data'!$H$4,0,10*ROW('Sanitation Data'!H122)),NA())</f>
        <v>#N/A</v>
      </c>
      <c r="AQ128" s="501" t="e">
        <f ca="1">+IF(AND(ISNUMBER(OFFSET('Sanitation Data'!$H$6,0,10*ROW('Sanitation Data'!H122))),'Data Summary'!DF128="Yes"),OFFSET('Sanitation Data'!$H$6,0,10*ROW('Sanitation Data'!H122)),NA())</f>
        <v>#N/A</v>
      </c>
      <c r="AR128" s="501" t="e">
        <f ca="1">+IF(AND(ISNUMBER(OFFSET('Sanitation Data'!$H$10,0,10*ROW('Sanitation Data'!H122))),'Data Summary'!DG128="Yes"),OFFSET('Sanitation Data'!$H$10,0,10*ROW('Sanitation Data'!H122)),NA())</f>
        <v>#N/A</v>
      </c>
      <c r="AS128" s="501" t="e">
        <f ca="1">+IF(AND(ISNUMBER(OFFSET('Sanitation Data'!$H$11,0,10*ROW('Sanitation Data'!H122))),'Data Summary'!DH128="Yes"),OFFSET('Sanitation Data'!$H$11,0,10*ROW('Sanitation Data'!H122)),NA())</f>
        <v>#N/A</v>
      </c>
      <c r="AT128" s="501" t="e">
        <f ca="1">+IF(AND(ISNUMBER(OFFSET('Sanitation Data'!$H$12,0,10*ROW('Sanitation Data'!H122))),'Data Summary'!DI128="Yes"),OFFSET('Sanitation Data'!$H$12,0,10*ROW('Sanitation Data'!H122)),NA())</f>
        <v>#N/A</v>
      </c>
      <c r="AU128" s="501" t="e">
        <f ca="1">+IF(AND(ISNUMBER(OFFSET('Sanitation Data'!$I$4,0,10*ROW('Sanitation Data'!I122))),'Data Summary'!DJ128="Yes"),100-OFFSET('Sanitation Data'!$I$4,0,10*ROW('Sanitation Data'!I122)),NA())</f>
        <v>#N/A</v>
      </c>
      <c r="AV128" s="501" t="e">
        <f ca="1">+IF(AND(ISNUMBER(OFFSET('Sanitation Data'!$I$6,0,10*ROW('Sanitation Data'!I122))),'Data Summary'!DK128="Yes"),OFFSET('Sanitation Data'!$I$6,0,10*ROW('Sanitation Data'!I122)),NA())</f>
        <v>#N/A</v>
      </c>
      <c r="AW128" s="501" t="e">
        <f ca="1">+IF(AND(ISNUMBER(OFFSET('Sanitation Data'!$I$10,0,10*ROW('Sanitation Data'!I122))),'Data Summary'!DL128="Yes"),OFFSET('Sanitation Data'!$I$10,0,10*ROW('Sanitation Data'!I122)),NA())</f>
        <v>#N/A</v>
      </c>
      <c r="AX128" s="501" t="e">
        <f ca="1">+IF(AND(ISNUMBER(OFFSET('Sanitation Data'!$I$11,0,10*ROW('Sanitation Data'!I122))),'Data Summary'!DM128="Yes"),OFFSET('Sanitation Data'!$I$11,0,10*ROW('Sanitation Data'!I122)),NA())</f>
        <v>#N/A</v>
      </c>
      <c r="AY128" s="501" t="e">
        <f ca="1">+IF(AND(ISNUMBER(OFFSET('Sanitation Data'!$I$12,0,10*ROW('Sanitation Data'!I122))),'Data Summary'!DN128="Yes"),OFFSET('Sanitation Data'!$I$12,0,10*ROW('Sanitation Data'!I122)),NA())</f>
        <v>#N/A</v>
      </c>
      <c r="AZ128" s="502" t="e">
        <f ca="1">+IF(AND(ISNUMBER(OFFSET('Hygiene Data'!$D$5,0,10*ROW('Hygiene Data'!D122))),'Data Summary'!DO128="Yes"),OFFSET('Hygiene Data'!$D$5,0,10*ROW('Hygiene Data'!D122)),NA())</f>
        <v>#N/A</v>
      </c>
      <c r="BA128" s="502" t="e">
        <f ca="1">+IF(AND(ISNUMBER(OFFSET('Hygiene Data'!$D$7,0,10*ROW('Hygiene Data'!D122))),'Data Summary'!DP128="Yes"),OFFSET('Hygiene Data'!$D$7,0,10*ROW('Hygiene Data'!D122)),NA())</f>
        <v>#N/A</v>
      </c>
      <c r="BB128" s="502" t="e">
        <f ca="1">+IF(AND(ISNUMBER(OFFSET('Hygiene Data'!$D$9,0,10*ROW('Hygiene Data'!D122))),'Data Summary'!DQ128="Yes"),OFFSET('Hygiene Data'!$D$9,0,10*ROW('Hygiene Data'!D122)),NA())</f>
        <v>#N/A</v>
      </c>
      <c r="BC128" s="502" t="e">
        <f ca="1">+IF(AND(ISNUMBER(OFFSET('Hygiene Data'!$E$5,0,10*ROW('Hygiene Data'!E122))),'Data Summary'!DR128="Yes"),OFFSET('Hygiene Data'!$E$5,0,10*ROW('Hygiene Data'!E122)),NA())</f>
        <v>#N/A</v>
      </c>
      <c r="BD128" s="502" t="e">
        <f ca="1">+IF(AND(ISNUMBER(OFFSET('Hygiene Data'!$E$7,0,10*ROW('Hygiene Data'!E122))),'Data Summary'!DS128="Yes"),OFFSET('Hygiene Data'!$E$7,0,10*ROW('Hygiene Data'!E122)),NA())</f>
        <v>#N/A</v>
      </c>
      <c r="BE128" s="502" t="e">
        <f ca="1">+IF(AND(ISNUMBER(OFFSET('Hygiene Data'!$E$9,0,10*ROW('Hygiene Data'!E122))),'Data Summary'!DT128="Yes"),OFFSET('Hygiene Data'!$E$9,0,10*ROW('Hygiene Data'!E122)),NA())</f>
        <v>#N/A</v>
      </c>
      <c r="BF128" s="502" t="e">
        <f ca="1">+IF(AND(ISNUMBER(OFFSET('Hygiene Data'!$F$5,0,10*ROW('Hygiene Data'!F122))),'Data Summary'!DU128="Yes"),OFFSET('Hygiene Data'!$F$5,0,10*ROW('Hygiene Data'!F122)),NA())</f>
        <v>#N/A</v>
      </c>
      <c r="BG128" s="502" t="e">
        <f ca="1">+IF(AND(ISNUMBER(OFFSET('Hygiene Data'!$F$7,0,10*ROW('Hygiene Data'!F122))),'Data Summary'!DV128="Yes"),OFFSET('Hygiene Data'!$F$7,0,10*ROW('Hygiene Data'!F122)),NA())</f>
        <v>#N/A</v>
      </c>
      <c r="BH128" s="502" t="e">
        <f ca="1">+IF(AND(ISNUMBER(OFFSET('Hygiene Data'!$F$9,0,10*ROW('Hygiene Data'!F122))),'Data Summary'!DW128="Yes"),OFFSET('Hygiene Data'!$F$9,0,10*ROW('Hygiene Data'!F122)),NA())</f>
        <v>#N/A</v>
      </c>
      <c r="BI128" s="502" t="e">
        <f ca="1">+IF(AND(ISNUMBER(OFFSET('Hygiene Data'!$G$5,0,10*ROW('Hygiene Data'!G122))),'Data Summary'!DX128="Yes"),OFFSET('Hygiene Data'!$G$5,0,10*ROW('Hygiene Data'!G122)),NA())</f>
        <v>#N/A</v>
      </c>
      <c r="BJ128" s="502" t="e">
        <f ca="1">+IF(AND(ISNUMBER(OFFSET('Hygiene Data'!$G$7,0,10*ROW('Hygiene Data'!G122))),'Data Summary'!DY128="Yes"),OFFSET('Hygiene Data'!$G$7,0,10*ROW('Hygiene Data'!G122)),NA())</f>
        <v>#N/A</v>
      </c>
      <c r="BK128" s="502" t="e">
        <f ca="1">+IF(AND(ISNUMBER(OFFSET('Hygiene Data'!$G$9,0,10*ROW('Hygiene Data'!G122))),'Data Summary'!DZ128="Yes"),OFFSET('Hygiene Data'!$G$9,0,10*ROW('Hygiene Data'!G122)),NA())</f>
        <v>#N/A</v>
      </c>
      <c r="BL128" s="502" t="e">
        <f ca="1">+IF(AND(ISNUMBER(OFFSET('Hygiene Data'!$H$5,0,10*ROW('Hygiene Data'!H122))),'Data Summary'!EA128="Yes"),OFFSET('Hygiene Data'!$H$5,0,10*ROW('Hygiene Data'!H122)),NA())</f>
        <v>#N/A</v>
      </c>
      <c r="BM128" s="502" t="e">
        <f ca="1">+IF(AND(ISNUMBER(OFFSET('Hygiene Data'!$H$7,0,10*ROW('Hygiene Data'!H122))),'Data Summary'!EB128="Yes"),OFFSET('Hygiene Data'!$H$7,0,10*ROW('Hygiene Data'!H122)),NA())</f>
        <v>#N/A</v>
      </c>
      <c r="BN128" s="502" t="e">
        <f ca="1">+IF(AND(ISNUMBER(OFFSET('Hygiene Data'!$H$9,0,10*ROW('Hygiene Data'!H122))),'Data Summary'!EC128="Yes"),OFFSET('Hygiene Data'!$H$9,0,10*ROW('Hygiene Data'!H122)),NA())</f>
        <v>#N/A</v>
      </c>
      <c r="BO128" s="502" t="e">
        <f ca="1">+IF(AND(ISNUMBER(OFFSET('Hygiene Data'!$I$5,0,10*ROW('Hygiene Data'!I122))),'Data Summary'!ED128="Yes"),OFFSET('Hygiene Data'!$I$5,0,10*ROW('Hygiene Data'!I122)),NA())</f>
        <v>#N/A</v>
      </c>
      <c r="BP128" s="502" t="e">
        <f ca="1">+IF(AND(ISNUMBER(OFFSET('Hygiene Data'!$I$7,0,10*ROW('Hygiene Data'!I122))),'Data Summary'!EE128="Yes"),OFFSET('Hygiene Data'!$I$7,0,10*ROW('Hygiene Data'!I122)),NA())</f>
        <v>#N/A</v>
      </c>
      <c r="BQ128" s="502" t="e">
        <f ca="1">+IF(AND(ISNUMBER(OFFSET('Hygiene Data'!$I$9,0,10*ROW('Hygiene Data'!I122))),'Data Summary'!EF128="Yes"),OFFSET('Hygiene Data'!$I$9,0,10*ROW('Hygiene Data'!I122)),NA())</f>
        <v>#N/A</v>
      </c>
    </row>
    <row r="129" spans="1:69" x14ac:dyDescent="0.25">
      <c r="A129" s="498" t="e">
        <f ca="1">+RIGHT('Data Summary'!A129,LEN('Data Summary'!A129)-9)</f>
        <v>#VALUE!</v>
      </c>
      <c r="B129" s="472" t="str">
        <f ca="1">+IF(ISTEXT('Data Summary'!B129),'Data Summary'!B129,"")</f>
        <v/>
      </c>
      <c r="C129" s="499" t="e">
        <f ca="1">+VALUE('Data Summary'!C129)</f>
        <v>#VALUE!</v>
      </c>
      <c r="D129" s="500" t="e">
        <f ca="1">+IF(AND(ISNUMBER(OFFSET('Water Data'!$D$4,0,10*ROW('Water Data'!D123))),'Data Summary'!BS129="Yes"),100-OFFSET('Water Data'!$D$4,0,10*ROW('Water Data'!D123)),NA())</f>
        <v>#N/A</v>
      </c>
      <c r="E129" s="500" t="e">
        <f ca="1">+IF(AND(ISNUMBER(OFFSET('Water Data'!$D$6,0,10*ROW('Water Data'!D123))),'Data Summary'!BT129="Yes"),OFFSET('Water Data'!$D$6,0,10*ROW('Water Data'!D123)),NA())</f>
        <v>#N/A</v>
      </c>
      <c r="F129" s="500" t="e">
        <f ca="1">+IF(AND(ISNUMBER(OFFSET('Water Data'!$D$9,0,10*ROW('Water Data'!D123))),'Data Summary'!BU129="Yes"),OFFSET('Water Data'!$D$9,0,10*ROW('Water Data'!D123)),NA())</f>
        <v>#N/A</v>
      </c>
      <c r="G129" s="500" t="e">
        <f ca="1">+IF(AND(ISNUMBER(OFFSET('Water Data'!$E$4,0,10*ROW('Water Data'!E123))),'Data Summary'!BV129="Yes"),100-OFFSET('Water Data'!$E$4,0,10*ROW('Water Data'!E123)),NA())</f>
        <v>#N/A</v>
      </c>
      <c r="H129" s="500" t="e">
        <f ca="1">+IF(AND(ISNUMBER(OFFSET('Water Data'!$E$6,0,10*ROW('Water Data'!E123))),'Data Summary'!BW129="Yes"),OFFSET('Water Data'!$E$6,0,10*ROW('Water Data'!E123)),NA())</f>
        <v>#N/A</v>
      </c>
      <c r="I129" s="500" t="e">
        <f ca="1">+IF(AND(ISNUMBER(OFFSET('Water Data'!$E$9,0,10*ROW('Water Data'!E123))),'Data Summary'!BX129="Yes"),OFFSET('Water Data'!$E$9,0,10*ROW('Water Data'!E123)),NA())</f>
        <v>#N/A</v>
      </c>
      <c r="J129" s="500" t="e">
        <f ca="1">+IF(AND(ISNUMBER(OFFSET('Water Data'!$F$4,0,10*ROW('Water Data'!F123))),'Data Summary'!BY129="Yes"),100-OFFSET('Water Data'!$F$4,0,10*ROW('Water Data'!F123)),NA())</f>
        <v>#N/A</v>
      </c>
      <c r="K129" s="500" t="e">
        <f ca="1">+IF(AND(ISNUMBER(OFFSET('Water Data'!$F$6,0,10*ROW('Water Data'!F123))),'Data Summary'!BZ129="Yes"),OFFSET('Water Data'!$F$6,0,10*ROW('Water Data'!F123)),NA())</f>
        <v>#N/A</v>
      </c>
      <c r="L129" s="500" t="e">
        <f ca="1">+IF(AND(ISNUMBER(OFFSET('Water Data'!$F$9,0,10*ROW('Water Data'!F123))),'Data Summary'!CA129="Yes"),OFFSET('Water Data'!$F$9,0,10*ROW('Water Data'!F123)),NA())</f>
        <v>#N/A</v>
      </c>
      <c r="M129" s="500" t="e">
        <f ca="1">+IF(AND(ISNUMBER(OFFSET('Water Data'!$G$4,0,10*ROW('Water Data'!G123))),'Data Summary'!CB129="Yes"),100-OFFSET('Water Data'!$G$4,0,10*ROW('Water Data'!G123)),NA())</f>
        <v>#N/A</v>
      </c>
      <c r="N129" s="500" t="e">
        <f ca="1">+IF(AND(ISNUMBER(OFFSET('Water Data'!$G$6,0,10*ROW('Water Data'!G123))),'Data Summary'!CC129="Yes"),OFFSET('Water Data'!$G$6,0,10*ROW('Water Data'!G123)),NA())</f>
        <v>#N/A</v>
      </c>
      <c r="O129" s="500" t="e">
        <f ca="1">+IF(AND(ISNUMBER(OFFSET('Water Data'!$G$9,0,10*ROW('Water Data'!G123))),'Data Summary'!CD129="Yes"),OFFSET('Water Data'!$G$9,0,10*ROW('Water Data'!G123)),NA())</f>
        <v>#N/A</v>
      </c>
      <c r="P129" s="500" t="e">
        <f ca="1">+IF(AND(ISNUMBER(OFFSET('Water Data'!$H$4,0,10*ROW('Water Data'!H123))),'Data Summary'!CE129="Yes"),100-OFFSET('Water Data'!$H$4,0,10*ROW('Water Data'!H123)),NA())</f>
        <v>#N/A</v>
      </c>
      <c r="Q129" s="500" t="e">
        <f ca="1">+IF(AND(ISNUMBER(OFFSET('Water Data'!$H$6,0,10*ROW('Water Data'!H123))),'Data Summary'!CF129="Yes"),OFFSET('Water Data'!$H$6,0,10*ROW('Water Data'!H123)),NA())</f>
        <v>#N/A</v>
      </c>
      <c r="R129" s="500" t="e">
        <f ca="1">+IF(AND(ISNUMBER(OFFSET('Water Data'!$H$9,0,10*ROW('Water Data'!H123))),'Data Summary'!CG129="Yes"),OFFSET('Water Data'!$H$9,0,10*ROW('Water Data'!H123)),NA())</f>
        <v>#N/A</v>
      </c>
      <c r="S129" s="500" t="e">
        <f ca="1">+IF(AND(ISNUMBER(OFFSET('Water Data'!$I$4,0,10*ROW('Water Data'!I123))),'Data Summary'!CH129="Yes"),100-OFFSET('Water Data'!$I$4,0,10*ROW('Water Data'!I123)),NA())</f>
        <v>#N/A</v>
      </c>
      <c r="T129" s="500" t="e">
        <f ca="1">+IF(AND(ISNUMBER(OFFSET('Water Data'!$I$6,0,10*ROW('Water Data'!I123))),'Data Summary'!CI129="Yes"),OFFSET('Water Data'!$I$6,0,10*ROW('Water Data'!I123)),NA())</f>
        <v>#N/A</v>
      </c>
      <c r="U129" s="500" t="e">
        <f ca="1">+IF(AND(ISNUMBER(OFFSET('Water Data'!$I$9,0,10*ROW('Water Data'!I123))),'Data Summary'!CJ129="Yes"),OFFSET('Water Data'!$I$9,0,10*ROW('Water Data'!I123)),NA())</f>
        <v>#N/A</v>
      </c>
      <c r="V129" s="501" t="e">
        <f ca="1">+IF(AND(ISNUMBER(OFFSET('Sanitation Data'!$D$4,0,10*ROW('Sanitation Data'!D123))),'Data Summary'!CK129="Yes"),100-OFFSET('Sanitation Data'!$D$4,0,10*ROW('Sanitation Data'!D123)),NA())</f>
        <v>#N/A</v>
      </c>
      <c r="W129" s="501" t="e">
        <f ca="1">+IF(AND(ISNUMBER(OFFSET('Sanitation Data'!$D$6,0,10*ROW('Sanitation Data'!D123))),'Data Summary'!CL129="Yes"),OFFSET('Sanitation Data'!$D$6,0,10*ROW('Sanitation Data'!D123)),NA())</f>
        <v>#N/A</v>
      </c>
      <c r="X129" s="501" t="e">
        <f ca="1">+IF(AND(ISNUMBER(OFFSET('Sanitation Data'!$D$10,0,10*ROW('Sanitation Data'!D123))),'Data Summary'!CM129="Yes"),OFFSET('Sanitation Data'!$D$10,0,10*ROW('Sanitation Data'!D123)),NA())</f>
        <v>#N/A</v>
      </c>
      <c r="Y129" s="501" t="e">
        <f ca="1">+IF(AND(ISNUMBER(OFFSET('Sanitation Data'!$D$11,0,10*ROW('Sanitation Data'!D123))),'Data Summary'!CN129="Yes"),OFFSET('Sanitation Data'!$D$11,0,10*ROW('Sanitation Data'!D123)),NA())</f>
        <v>#N/A</v>
      </c>
      <c r="Z129" s="501" t="e">
        <f ca="1">+IF(AND(ISNUMBER(OFFSET('Sanitation Data'!$D$12,0,10*ROW('Sanitation Data'!D123))),'Data Summary'!CO129="Yes"),OFFSET('Sanitation Data'!$D$12,0,10*ROW('Sanitation Data'!D123)),NA())</f>
        <v>#N/A</v>
      </c>
      <c r="AA129" s="501" t="e">
        <f ca="1">+IF(AND(ISNUMBER(OFFSET('Sanitation Data'!$E$4,0,10*ROW('Sanitation Data'!E123))),'Data Summary'!CP129="Yes"),100-OFFSET('Sanitation Data'!$E$4,0,10*ROW('Sanitation Data'!E123)),NA())</f>
        <v>#N/A</v>
      </c>
      <c r="AB129" s="501" t="e">
        <f ca="1">+IF(AND(ISNUMBER(OFFSET('Sanitation Data'!$E$6,0,10*ROW('Sanitation Data'!E123))),'Data Summary'!CQ129="Yes"),OFFSET('Sanitation Data'!$E$6,0,10*ROW('Sanitation Data'!E123)),NA())</f>
        <v>#N/A</v>
      </c>
      <c r="AC129" s="501" t="e">
        <f ca="1">+IF(AND(ISNUMBER(OFFSET('Sanitation Data'!$E$10,0,10*ROW('Sanitation Data'!E123))),'Data Summary'!CR129="Yes"),OFFSET('Sanitation Data'!$E$10,0,10*ROW('Sanitation Data'!E123)),NA())</f>
        <v>#N/A</v>
      </c>
      <c r="AD129" s="501" t="e">
        <f ca="1">+IF(AND(ISNUMBER(OFFSET('Sanitation Data'!$E$11,0,10*ROW('Sanitation Data'!E123))),'Data Summary'!CS129="Yes"),OFFSET('Sanitation Data'!$E$11,0,10*ROW('Sanitation Data'!E123)),NA())</f>
        <v>#N/A</v>
      </c>
      <c r="AE129" s="501" t="e">
        <f ca="1">+IF(AND(ISNUMBER(OFFSET('Sanitation Data'!$E$12,0,10*ROW('Sanitation Data'!E123))),'Data Summary'!CT129="Yes"),OFFSET('Sanitation Data'!$E$12,0,10*ROW('Sanitation Data'!E123)),NA())</f>
        <v>#N/A</v>
      </c>
      <c r="AF129" s="501" t="e">
        <f ca="1">+IF(AND(ISNUMBER(OFFSET('Sanitation Data'!$F$4,0,10*ROW('Sanitation Data'!F123))),'Data Summary'!CU129="Yes"),100-OFFSET('Sanitation Data'!$F$4,0,10*ROW('Sanitation Data'!F123)),NA())</f>
        <v>#N/A</v>
      </c>
      <c r="AG129" s="501" t="e">
        <f ca="1">+IF(AND(ISNUMBER(OFFSET('Sanitation Data'!$F$6,0,10*ROW('Sanitation Data'!F123))),'Data Summary'!CV129="Yes"),OFFSET('Sanitation Data'!$F$6,0,10*ROW('Sanitation Data'!F123)),NA())</f>
        <v>#N/A</v>
      </c>
      <c r="AH129" s="501" t="e">
        <f ca="1">+IF(AND(ISNUMBER(OFFSET('Sanitation Data'!$F$10,0,10*ROW('Sanitation Data'!F123))),'Data Summary'!CW129="Yes"),OFFSET('Sanitation Data'!$F$10,0,10*ROW('Sanitation Data'!F123)),NA())</f>
        <v>#N/A</v>
      </c>
      <c r="AI129" s="501" t="e">
        <f ca="1">+IF(AND(ISNUMBER(OFFSET('Sanitation Data'!$F$11,0,10*ROW('Sanitation Data'!F123))),'Data Summary'!CX129="Yes"),OFFSET('Sanitation Data'!$F$11,0,10*ROW('Sanitation Data'!F123)),NA())</f>
        <v>#N/A</v>
      </c>
      <c r="AJ129" s="501" t="e">
        <f ca="1">+IF(AND(ISNUMBER(OFFSET('Sanitation Data'!$F$12,0,10*ROW('Sanitation Data'!F123))),'Data Summary'!CY129="Yes"),OFFSET('Sanitation Data'!$F$12,0,10*ROW('Sanitation Data'!F123)),NA())</f>
        <v>#N/A</v>
      </c>
      <c r="AK129" s="501" t="e">
        <f ca="1">+IF(AND(ISNUMBER(OFFSET('Sanitation Data'!$G$4,0,10*ROW('Sanitation Data'!G123))),'Data Summary'!CZ129="Yes"),100-OFFSET('Sanitation Data'!$G$4,0,10*ROW('Sanitation Data'!G123)),NA())</f>
        <v>#N/A</v>
      </c>
      <c r="AL129" s="501" t="e">
        <f ca="1">+IF(AND(ISNUMBER(OFFSET('Sanitation Data'!$G$6,0,10*ROW('Sanitation Data'!G123))),'Data Summary'!DA129="Yes"),OFFSET('Sanitation Data'!$G$6,0,10*ROW('Sanitation Data'!G123)),NA())</f>
        <v>#N/A</v>
      </c>
      <c r="AM129" s="501" t="e">
        <f ca="1">+IF(AND(ISNUMBER(OFFSET('Sanitation Data'!$G$10,0,10*ROW('Sanitation Data'!G123))),'Data Summary'!DB129="Yes"),OFFSET('Sanitation Data'!$G$10,0,10*ROW('Sanitation Data'!G123)),NA())</f>
        <v>#N/A</v>
      </c>
      <c r="AN129" s="501" t="e">
        <f ca="1">+IF(AND(ISNUMBER(OFFSET('Sanitation Data'!$G$11,0,10*ROW('Sanitation Data'!G123))),'Data Summary'!DC129="Yes"),OFFSET('Sanitation Data'!$G$11,0,10*ROW('Sanitation Data'!G123)),NA())</f>
        <v>#N/A</v>
      </c>
      <c r="AO129" s="501" t="e">
        <f ca="1">+IF(AND(ISNUMBER(OFFSET('Sanitation Data'!$G$12,0,10*ROW('Sanitation Data'!G123))),'Data Summary'!DD129="Yes"),OFFSET('Sanitation Data'!$G$12,0,10*ROW('Sanitation Data'!G123)),NA())</f>
        <v>#N/A</v>
      </c>
      <c r="AP129" s="501" t="e">
        <f ca="1">+IF(AND(ISNUMBER(OFFSET('Sanitation Data'!$H$4,0,10*ROW('Sanitation Data'!H123))),'Data Summary'!DE129="Yes"),100-OFFSET('Sanitation Data'!$H$4,0,10*ROW('Sanitation Data'!H123)),NA())</f>
        <v>#N/A</v>
      </c>
      <c r="AQ129" s="501" t="e">
        <f ca="1">+IF(AND(ISNUMBER(OFFSET('Sanitation Data'!$H$6,0,10*ROW('Sanitation Data'!H123))),'Data Summary'!DF129="Yes"),OFFSET('Sanitation Data'!$H$6,0,10*ROW('Sanitation Data'!H123)),NA())</f>
        <v>#N/A</v>
      </c>
      <c r="AR129" s="501" t="e">
        <f ca="1">+IF(AND(ISNUMBER(OFFSET('Sanitation Data'!$H$10,0,10*ROW('Sanitation Data'!H123))),'Data Summary'!DG129="Yes"),OFFSET('Sanitation Data'!$H$10,0,10*ROW('Sanitation Data'!H123)),NA())</f>
        <v>#N/A</v>
      </c>
      <c r="AS129" s="501" t="e">
        <f ca="1">+IF(AND(ISNUMBER(OFFSET('Sanitation Data'!$H$11,0,10*ROW('Sanitation Data'!H123))),'Data Summary'!DH129="Yes"),OFFSET('Sanitation Data'!$H$11,0,10*ROW('Sanitation Data'!H123)),NA())</f>
        <v>#N/A</v>
      </c>
      <c r="AT129" s="501" t="e">
        <f ca="1">+IF(AND(ISNUMBER(OFFSET('Sanitation Data'!$H$12,0,10*ROW('Sanitation Data'!H123))),'Data Summary'!DI129="Yes"),OFFSET('Sanitation Data'!$H$12,0,10*ROW('Sanitation Data'!H123)),NA())</f>
        <v>#N/A</v>
      </c>
      <c r="AU129" s="501" t="e">
        <f ca="1">+IF(AND(ISNUMBER(OFFSET('Sanitation Data'!$I$4,0,10*ROW('Sanitation Data'!I123))),'Data Summary'!DJ129="Yes"),100-OFFSET('Sanitation Data'!$I$4,0,10*ROW('Sanitation Data'!I123)),NA())</f>
        <v>#N/A</v>
      </c>
      <c r="AV129" s="501" t="e">
        <f ca="1">+IF(AND(ISNUMBER(OFFSET('Sanitation Data'!$I$6,0,10*ROW('Sanitation Data'!I123))),'Data Summary'!DK129="Yes"),OFFSET('Sanitation Data'!$I$6,0,10*ROW('Sanitation Data'!I123)),NA())</f>
        <v>#N/A</v>
      </c>
      <c r="AW129" s="501" t="e">
        <f ca="1">+IF(AND(ISNUMBER(OFFSET('Sanitation Data'!$I$10,0,10*ROW('Sanitation Data'!I123))),'Data Summary'!DL129="Yes"),OFFSET('Sanitation Data'!$I$10,0,10*ROW('Sanitation Data'!I123)),NA())</f>
        <v>#N/A</v>
      </c>
      <c r="AX129" s="501" t="e">
        <f ca="1">+IF(AND(ISNUMBER(OFFSET('Sanitation Data'!$I$11,0,10*ROW('Sanitation Data'!I123))),'Data Summary'!DM129="Yes"),OFFSET('Sanitation Data'!$I$11,0,10*ROW('Sanitation Data'!I123)),NA())</f>
        <v>#N/A</v>
      </c>
      <c r="AY129" s="501" t="e">
        <f ca="1">+IF(AND(ISNUMBER(OFFSET('Sanitation Data'!$I$12,0,10*ROW('Sanitation Data'!I123))),'Data Summary'!DN129="Yes"),OFFSET('Sanitation Data'!$I$12,0,10*ROW('Sanitation Data'!I123)),NA())</f>
        <v>#N/A</v>
      </c>
      <c r="AZ129" s="502" t="e">
        <f ca="1">+IF(AND(ISNUMBER(OFFSET('Hygiene Data'!$D$5,0,10*ROW('Hygiene Data'!D123))),'Data Summary'!DO129="Yes"),OFFSET('Hygiene Data'!$D$5,0,10*ROW('Hygiene Data'!D123)),NA())</f>
        <v>#N/A</v>
      </c>
      <c r="BA129" s="502" t="e">
        <f ca="1">+IF(AND(ISNUMBER(OFFSET('Hygiene Data'!$D$7,0,10*ROW('Hygiene Data'!D123))),'Data Summary'!DP129="Yes"),OFFSET('Hygiene Data'!$D$7,0,10*ROW('Hygiene Data'!D123)),NA())</f>
        <v>#N/A</v>
      </c>
      <c r="BB129" s="502" t="e">
        <f ca="1">+IF(AND(ISNUMBER(OFFSET('Hygiene Data'!$D$9,0,10*ROW('Hygiene Data'!D123))),'Data Summary'!DQ129="Yes"),OFFSET('Hygiene Data'!$D$9,0,10*ROW('Hygiene Data'!D123)),NA())</f>
        <v>#N/A</v>
      </c>
      <c r="BC129" s="502" t="e">
        <f ca="1">+IF(AND(ISNUMBER(OFFSET('Hygiene Data'!$E$5,0,10*ROW('Hygiene Data'!E123))),'Data Summary'!DR129="Yes"),OFFSET('Hygiene Data'!$E$5,0,10*ROW('Hygiene Data'!E123)),NA())</f>
        <v>#N/A</v>
      </c>
      <c r="BD129" s="502" t="e">
        <f ca="1">+IF(AND(ISNUMBER(OFFSET('Hygiene Data'!$E$7,0,10*ROW('Hygiene Data'!E123))),'Data Summary'!DS129="Yes"),OFFSET('Hygiene Data'!$E$7,0,10*ROW('Hygiene Data'!E123)),NA())</f>
        <v>#N/A</v>
      </c>
      <c r="BE129" s="502" t="e">
        <f ca="1">+IF(AND(ISNUMBER(OFFSET('Hygiene Data'!$E$9,0,10*ROW('Hygiene Data'!E123))),'Data Summary'!DT129="Yes"),OFFSET('Hygiene Data'!$E$9,0,10*ROW('Hygiene Data'!E123)),NA())</f>
        <v>#N/A</v>
      </c>
      <c r="BF129" s="502" t="e">
        <f ca="1">+IF(AND(ISNUMBER(OFFSET('Hygiene Data'!$F$5,0,10*ROW('Hygiene Data'!F123))),'Data Summary'!DU129="Yes"),OFFSET('Hygiene Data'!$F$5,0,10*ROW('Hygiene Data'!F123)),NA())</f>
        <v>#N/A</v>
      </c>
      <c r="BG129" s="502" t="e">
        <f ca="1">+IF(AND(ISNUMBER(OFFSET('Hygiene Data'!$F$7,0,10*ROW('Hygiene Data'!F123))),'Data Summary'!DV129="Yes"),OFFSET('Hygiene Data'!$F$7,0,10*ROW('Hygiene Data'!F123)),NA())</f>
        <v>#N/A</v>
      </c>
      <c r="BH129" s="502" t="e">
        <f ca="1">+IF(AND(ISNUMBER(OFFSET('Hygiene Data'!$F$9,0,10*ROW('Hygiene Data'!F123))),'Data Summary'!DW129="Yes"),OFFSET('Hygiene Data'!$F$9,0,10*ROW('Hygiene Data'!F123)),NA())</f>
        <v>#N/A</v>
      </c>
      <c r="BI129" s="502" t="e">
        <f ca="1">+IF(AND(ISNUMBER(OFFSET('Hygiene Data'!$G$5,0,10*ROW('Hygiene Data'!G123))),'Data Summary'!DX129="Yes"),OFFSET('Hygiene Data'!$G$5,0,10*ROW('Hygiene Data'!G123)),NA())</f>
        <v>#N/A</v>
      </c>
      <c r="BJ129" s="502" t="e">
        <f ca="1">+IF(AND(ISNUMBER(OFFSET('Hygiene Data'!$G$7,0,10*ROW('Hygiene Data'!G123))),'Data Summary'!DY129="Yes"),OFFSET('Hygiene Data'!$G$7,0,10*ROW('Hygiene Data'!G123)),NA())</f>
        <v>#N/A</v>
      </c>
      <c r="BK129" s="502" t="e">
        <f ca="1">+IF(AND(ISNUMBER(OFFSET('Hygiene Data'!$G$9,0,10*ROW('Hygiene Data'!G123))),'Data Summary'!DZ129="Yes"),OFFSET('Hygiene Data'!$G$9,0,10*ROW('Hygiene Data'!G123)),NA())</f>
        <v>#N/A</v>
      </c>
      <c r="BL129" s="502" t="e">
        <f ca="1">+IF(AND(ISNUMBER(OFFSET('Hygiene Data'!$H$5,0,10*ROW('Hygiene Data'!H123))),'Data Summary'!EA129="Yes"),OFFSET('Hygiene Data'!$H$5,0,10*ROW('Hygiene Data'!H123)),NA())</f>
        <v>#N/A</v>
      </c>
      <c r="BM129" s="502" t="e">
        <f ca="1">+IF(AND(ISNUMBER(OFFSET('Hygiene Data'!$H$7,0,10*ROW('Hygiene Data'!H123))),'Data Summary'!EB129="Yes"),OFFSET('Hygiene Data'!$H$7,0,10*ROW('Hygiene Data'!H123)),NA())</f>
        <v>#N/A</v>
      </c>
      <c r="BN129" s="502" t="e">
        <f ca="1">+IF(AND(ISNUMBER(OFFSET('Hygiene Data'!$H$9,0,10*ROW('Hygiene Data'!H123))),'Data Summary'!EC129="Yes"),OFFSET('Hygiene Data'!$H$9,0,10*ROW('Hygiene Data'!H123)),NA())</f>
        <v>#N/A</v>
      </c>
      <c r="BO129" s="502" t="e">
        <f ca="1">+IF(AND(ISNUMBER(OFFSET('Hygiene Data'!$I$5,0,10*ROW('Hygiene Data'!I123))),'Data Summary'!ED129="Yes"),OFFSET('Hygiene Data'!$I$5,0,10*ROW('Hygiene Data'!I123)),NA())</f>
        <v>#N/A</v>
      </c>
      <c r="BP129" s="502" t="e">
        <f ca="1">+IF(AND(ISNUMBER(OFFSET('Hygiene Data'!$I$7,0,10*ROW('Hygiene Data'!I123))),'Data Summary'!EE129="Yes"),OFFSET('Hygiene Data'!$I$7,0,10*ROW('Hygiene Data'!I123)),NA())</f>
        <v>#N/A</v>
      </c>
      <c r="BQ129" s="502" t="e">
        <f ca="1">+IF(AND(ISNUMBER(OFFSET('Hygiene Data'!$I$9,0,10*ROW('Hygiene Data'!I123))),'Data Summary'!EF129="Yes"),OFFSET('Hygiene Data'!$I$9,0,10*ROW('Hygiene Data'!I123)),NA())</f>
        <v>#N/A</v>
      </c>
    </row>
    <row r="130" spans="1:69" x14ac:dyDescent="0.25">
      <c r="A130" s="498" t="e">
        <f ca="1">+RIGHT('Data Summary'!A130,LEN('Data Summary'!A130)-9)</f>
        <v>#VALUE!</v>
      </c>
      <c r="B130" s="472" t="str">
        <f ca="1">+IF(ISTEXT('Data Summary'!B130),'Data Summary'!B130,"")</f>
        <v/>
      </c>
      <c r="C130" s="499" t="e">
        <f ca="1">+VALUE('Data Summary'!C130)</f>
        <v>#VALUE!</v>
      </c>
      <c r="D130" s="500" t="e">
        <f ca="1">+IF(AND(ISNUMBER(OFFSET('Water Data'!$D$4,0,10*ROW('Water Data'!D124))),'Data Summary'!BS130="Yes"),100-OFFSET('Water Data'!$D$4,0,10*ROW('Water Data'!D124)),NA())</f>
        <v>#N/A</v>
      </c>
      <c r="E130" s="500" t="e">
        <f ca="1">+IF(AND(ISNUMBER(OFFSET('Water Data'!$D$6,0,10*ROW('Water Data'!D124))),'Data Summary'!BT130="Yes"),OFFSET('Water Data'!$D$6,0,10*ROW('Water Data'!D124)),NA())</f>
        <v>#N/A</v>
      </c>
      <c r="F130" s="500" t="e">
        <f ca="1">+IF(AND(ISNUMBER(OFFSET('Water Data'!$D$9,0,10*ROW('Water Data'!D124))),'Data Summary'!BU130="Yes"),OFFSET('Water Data'!$D$9,0,10*ROW('Water Data'!D124)),NA())</f>
        <v>#N/A</v>
      </c>
      <c r="G130" s="500" t="e">
        <f ca="1">+IF(AND(ISNUMBER(OFFSET('Water Data'!$E$4,0,10*ROW('Water Data'!E124))),'Data Summary'!BV130="Yes"),100-OFFSET('Water Data'!$E$4,0,10*ROW('Water Data'!E124)),NA())</f>
        <v>#N/A</v>
      </c>
      <c r="H130" s="500" t="e">
        <f ca="1">+IF(AND(ISNUMBER(OFFSET('Water Data'!$E$6,0,10*ROW('Water Data'!E124))),'Data Summary'!BW130="Yes"),OFFSET('Water Data'!$E$6,0,10*ROW('Water Data'!E124)),NA())</f>
        <v>#N/A</v>
      </c>
      <c r="I130" s="500" t="e">
        <f ca="1">+IF(AND(ISNUMBER(OFFSET('Water Data'!$E$9,0,10*ROW('Water Data'!E124))),'Data Summary'!BX130="Yes"),OFFSET('Water Data'!$E$9,0,10*ROW('Water Data'!E124)),NA())</f>
        <v>#N/A</v>
      </c>
      <c r="J130" s="500" t="e">
        <f ca="1">+IF(AND(ISNUMBER(OFFSET('Water Data'!$F$4,0,10*ROW('Water Data'!F124))),'Data Summary'!BY130="Yes"),100-OFFSET('Water Data'!$F$4,0,10*ROW('Water Data'!F124)),NA())</f>
        <v>#N/A</v>
      </c>
      <c r="K130" s="500" t="e">
        <f ca="1">+IF(AND(ISNUMBER(OFFSET('Water Data'!$F$6,0,10*ROW('Water Data'!F124))),'Data Summary'!BZ130="Yes"),OFFSET('Water Data'!$F$6,0,10*ROW('Water Data'!F124)),NA())</f>
        <v>#N/A</v>
      </c>
      <c r="L130" s="500" t="e">
        <f ca="1">+IF(AND(ISNUMBER(OFFSET('Water Data'!$F$9,0,10*ROW('Water Data'!F124))),'Data Summary'!CA130="Yes"),OFFSET('Water Data'!$F$9,0,10*ROW('Water Data'!F124)),NA())</f>
        <v>#N/A</v>
      </c>
      <c r="M130" s="500" t="e">
        <f ca="1">+IF(AND(ISNUMBER(OFFSET('Water Data'!$G$4,0,10*ROW('Water Data'!G124))),'Data Summary'!CB130="Yes"),100-OFFSET('Water Data'!$G$4,0,10*ROW('Water Data'!G124)),NA())</f>
        <v>#N/A</v>
      </c>
      <c r="N130" s="500" t="e">
        <f ca="1">+IF(AND(ISNUMBER(OFFSET('Water Data'!$G$6,0,10*ROW('Water Data'!G124))),'Data Summary'!CC130="Yes"),OFFSET('Water Data'!$G$6,0,10*ROW('Water Data'!G124)),NA())</f>
        <v>#N/A</v>
      </c>
      <c r="O130" s="500" t="e">
        <f ca="1">+IF(AND(ISNUMBER(OFFSET('Water Data'!$G$9,0,10*ROW('Water Data'!G124))),'Data Summary'!CD130="Yes"),OFFSET('Water Data'!$G$9,0,10*ROW('Water Data'!G124)),NA())</f>
        <v>#N/A</v>
      </c>
      <c r="P130" s="500" t="e">
        <f ca="1">+IF(AND(ISNUMBER(OFFSET('Water Data'!$H$4,0,10*ROW('Water Data'!H124))),'Data Summary'!CE130="Yes"),100-OFFSET('Water Data'!$H$4,0,10*ROW('Water Data'!H124)),NA())</f>
        <v>#N/A</v>
      </c>
      <c r="Q130" s="500" t="e">
        <f ca="1">+IF(AND(ISNUMBER(OFFSET('Water Data'!$H$6,0,10*ROW('Water Data'!H124))),'Data Summary'!CF130="Yes"),OFFSET('Water Data'!$H$6,0,10*ROW('Water Data'!H124)),NA())</f>
        <v>#N/A</v>
      </c>
      <c r="R130" s="500" t="e">
        <f ca="1">+IF(AND(ISNUMBER(OFFSET('Water Data'!$H$9,0,10*ROW('Water Data'!H124))),'Data Summary'!CG130="Yes"),OFFSET('Water Data'!$H$9,0,10*ROW('Water Data'!H124)),NA())</f>
        <v>#N/A</v>
      </c>
      <c r="S130" s="500" t="e">
        <f ca="1">+IF(AND(ISNUMBER(OFFSET('Water Data'!$I$4,0,10*ROW('Water Data'!I124))),'Data Summary'!CH130="Yes"),100-OFFSET('Water Data'!$I$4,0,10*ROW('Water Data'!I124)),NA())</f>
        <v>#N/A</v>
      </c>
      <c r="T130" s="500" t="e">
        <f ca="1">+IF(AND(ISNUMBER(OFFSET('Water Data'!$I$6,0,10*ROW('Water Data'!I124))),'Data Summary'!CI130="Yes"),OFFSET('Water Data'!$I$6,0,10*ROW('Water Data'!I124)),NA())</f>
        <v>#N/A</v>
      </c>
      <c r="U130" s="500" t="e">
        <f ca="1">+IF(AND(ISNUMBER(OFFSET('Water Data'!$I$9,0,10*ROW('Water Data'!I124))),'Data Summary'!CJ130="Yes"),OFFSET('Water Data'!$I$9,0,10*ROW('Water Data'!I124)),NA())</f>
        <v>#N/A</v>
      </c>
      <c r="V130" s="501" t="e">
        <f ca="1">+IF(AND(ISNUMBER(OFFSET('Sanitation Data'!$D$4,0,10*ROW('Sanitation Data'!D124))),'Data Summary'!CK130="Yes"),100-OFFSET('Sanitation Data'!$D$4,0,10*ROW('Sanitation Data'!D124)),NA())</f>
        <v>#N/A</v>
      </c>
      <c r="W130" s="501" t="e">
        <f ca="1">+IF(AND(ISNUMBER(OFFSET('Sanitation Data'!$D$6,0,10*ROW('Sanitation Data'!D124))),'Data Summary'!CL130="Yes"),OFFSET('Sanitation Data'!$D$6,0,10*ROW('Sanitation Data'!D124)),NA())</f>
        <v>#N/A</v>
      </c>
      <c r="X130" s="501" t="e">
        <f ca="1">+IF(AND(ISNUMBER(OFFSET('Sanitation Data'!$D$10,0,10*ROW('Sanitation Data'!D124))),'Data Summary'!CM130="Yes"),OFFSET('Sanitation Data'!$D$10,0,10*ROW('Sanitation Data'!D124)),NA())</f>
        <v>#N/A</v>
      </c>
      <c r="Y130" s="501" t="e">
        <f ca="1">+IF(AND(ISNUMBER(OFFSET('Sanitation Data'!$D$11,0,10*ROW('Sanitation Data'!D124))),'Data Summary'!CN130="Yes"),OFFSET('Sanitation Data'!$D$11,0,10*ROW('Sanitation Data'!D124)),NA())</f>
        <v>#N/A</v>
      </c>
      <c r="Z130" s="501" t="e">
        <f ca="1">+IF(AND(ISNUMBER(OFFSET('Sanitation Data'!$D$12,0,10*ROW('Sanitation Data'!D124))),'Data Summary'!CO130="Yes"),OFFSET('Sanitation Data'!$D$12,0,10*ROW('Sanitation Data'!D124)),NA())</f>
        <v>#N/A</v>
      </c>
      <c r="AA130" s="501" t="e">
        <f ca="1">+IF(AND(ISNUMBER(OFFSET('Sanitation Data'!$E$4,0,10*ROW('Sanitation Data'!E124))),'Data Summary'!CP130="Yes"),100-OFFSET('Sanitation Data'!$E$4,0,10*ROW('Sanitation Data'!E124)),NA())</f>
        <v>#N/A</v>
      </c>
      <c r="AB130" s="501" t="e">
        <f ca="1">+IF(AND(ISNUMBER(OFFSET('Sanitation Data'!$E$6,0,10*ROW('Sanitation Data'!E124))),'Data Summary'!CQ130="Yes"),OFFSET('Sanitation Data'!$E$6,0,10*ROW('Sanitation Data'!E124)),NA())</f>
        <v>#N/A</v>
      </c>
      <c r="AC130" s="501" t="e">
        <f ca="1">+IF(AND(ISNUMBER(OFFSET('Sanitation Data'!$E$10,0,10*ROW('Sanitation Data'!E124))),'Data Summary'!CR130="Yes"),OFFSET('Sanitation Data'!$E$10,0,10*ROW('Sanitation Data'!E124)),NA())</f>
        <v>#N/A</v>
      </c>
      <c r="AD130" s="501" t="e">
        <f ca="1">+IF(AND(ISNUMBER(OFFSET('Sanitation Data'!$E$11,0,10*ROW('Sanitation Data'!E124))),'Data Summary'!CS130="Yes"),OFFSET('Sanitation Data'!$E$11,0,10*ROW('Sanitation Data'!E124)),NA())</f>
        <v>#N/A</v>
      </c>
      <c r="AE130" s="501" t="e">
        <f ca="1">+IF(AND(ISNUMBER(OFFSET('Sanitation Data'!$E$12,0,10*ROW('Sanitation Data'!E124))),'Data Summary'!CT130="Yes"),OFFSET('Sanitation Data'!$E$12,0,10*ROW('Sanitation Data'!E124)),NA())</f>
        <v>#N/A</v>
      </c>
      <c r="AF130" s="501" t="e">
        <f ca="1">+IF(AND(ISNUMBER(OFFSET('Sanitation Data'!$F$4,0,10*ROW('Sanitation Data'!F124))),'Data Summary'!CU130="Yes"),100-OFFSET('Sanitation Data'!$F$4,0,10*ROW('Sanitation Data'!F124)),NA())</f>
        <v>#N/A</v>
      </c>
      <c r="AG130" s="501" t="e">
        <f ca="1">+IF(AND(ISNUMBER(OFFSET('Sanitation Data'!$F$6,0,10*ROW('Sanitation Data'!F124))),'Data Summary'!CV130="Yes"),OFFSET('Sanitation Data'!$F$6,0,10*ROW('Sanitation Data'!F124)),NA())</f>
        <v>#N/A</v>
      </c>
      <c r="AH130" s="501" t="e">
        <f ca="1">+IF(AND(ISNUMBER(OFFSET('Sanitation Data'!$F$10,0,10*ROW('Sanitation Data'!F124))),'Data Summary'!CW130="Yes"),OFFSET('Sanitation Data'!$F$10,0,10*ROW('Sanitation Data'!F124)),NA())</f>
        <v>#N/A</v>
      </c>
      <c r="AI130" s="501" t="e">
        <f ca="1">+IF(AND(ISNUMBER(OFFSET('Sanitation Data'!$F$11,0,10*ROW('Sanitation Data'!F124))),'Data Summary'!CX130="Yes"),OFFSET('Sanitation Data'!$F$11,0,10*ROW('Sanitation Data'!F124)),NA())</f>
        <v>#N/A</v>
      </c>
      <c r="AJ130" s="501" t="e">
        <f ca="1">+IF(AND(ISNUMBER(OFFSET('Sanitation Data'!$F$12,0,10*ROW('Sanitation Data'!F124))),'Data Summary'!CY130="Yes"),OFFSET('Sanitation Data'!$F$12,0,10*ROW('Sanitation Data'!F124)),NA())</f>
        <v>#N/A</v>
      </c>
      <c r="AK130" s="501" t="e">
        <f ca="1">+IF(AND(ISNUMBER(OFFSET('Sanitation Data'!$G$4,0,10*ROW('Sanitation Data'!G124))),'Data Summary'!CZ130="Yes"),100-OFFSET('Sanitation Data'!$G$4,0,10*ROW('Sanitation Data'!G124)),NA())</f>
        <v>#N/A</v>
      </c>
      <c r="AL130" s="501" t="e">
        <f ca="1">+IF(AND(ISNUMBER(OFFSET('Sanitation Data'!$G$6,0,10*ROW('Sanitation Data'!G124))),'Data Summary'!DA130="Yes"),OFFSET('Sanitation Data'!$G$6,0,10*ROW('Sanitation Data'!G124)),NA())</f>
        <v>#N/A</v>
      </c>
      <c r="AM130" s="501" t="e">
        <f ca="1">+IF(AND(ISNUMBER(OFFSET('Sanitation Data'!$G$10,0,10*ROW('Sanitation Data'!G124))),'Data Summary'!DB130="Yes"),OFFSET('Sanitation Data'!$G$10,0,10*ROW('Sanitation Data'!G124)),NA())</f>
        <v>#N/A</v>
      </c>
      <c r="AN130" s="501" t="e">
        <f ca="1">+IF(AND(ISNUMBER(OFFSET('Sanitation Data'!$G$11,0,10*ROW('Sanitation Data'!G124))),'Data Summary'!DC130="Yes"),OFFSET('Sanitation Data'!$G$11,0,10*ROW('Sanitation Data'!G124)),NA())</f>
        <v>#N/A</v>
      </c>
      <c r="AO130" s="501" t="e">
        <f ca="1">+IF(AND(ISNUMBER(OFFSET('Sanitation Data'!$G$12,0,10*ROW('Sanitation Data'!G124))),'Data Summary'!DD130="Yes"),OFFSET('Sanitation Data'!$G$12,0,10*ROW('Sanitation Data'!G124)),NA())</f>
        <v>#N/A</v>
      </c>
      <c r="AP130" s="501" t="e">
        <f ca="1">+IF(AND(ISNUMBER(OFFSET('Sanitation Data'!$H$4,0,10*ROW('Sanitation Data'!H124))),'Data Summary'!DE130="Yes"),100-OFFSET('Sanitation Data'!$H$4,0,10*ROW('Sanitation Data'!H124)),NA())</f>
        <v>#N/A</v>
      </c>
      <c r="AQ130" s="501" t="e">
        <f ca="1">+IF(AND(ISNUMBER(OFFSET('Sanitation Data'!$H$6,0,10*ROW('Sanitation Data'!H124))),'Data Summary'!DF130="Yes"),OFFSET('Sanitation Data'!$H$6,0,10*ROW('Sanitation Data'!H124)),NA())</f>
        <v>#N/A</v>
      </c>
      <c r="AR130" s="501" t="e">
        <f ca="1">+IF(AND(ISNUMBER(OFFSET('Sanitation Data'!$H$10,0,10*ROW('Sanitation Data'!H124))),'Data Summary'!DG130="Yes"),OFFSET('Sanitation Data'!$H$10,0,10*ROW('Sanitation Data'!H124)),NA())</f>
        <v>#N/A</v>
      </c>
      <c r="AS130" s="501" t="e">
        <f ca="1">+IF(AND(ISNUMBER(OFFSET('Sanitation Data'!$H$11,0,10*ROW('Sanitation Data'!H124))),'Data Summary'!DH130="Yes"),OFFSET('Sanitation Data'!$H$11,0,10*ROW('Sanitation Data'!H124)),NA())</f>
        <v>#N/A</v>
      </c>
      <c r="AT130" s="501" t="e">
        <f ca="1">+IF(AND(ISNUMBER(OFFSET('Sanitation Data'!$H$12,0,10*ROW('Sanitation Data'!H124))),'Data Summary'!DI130="Yes"),OFFSET('Sanitation Data'!$H$12,0,10*ROW('Sanitation Data'!H124)),NA())</f>
        <v>#N/A</v>
      </c>
      <c r="AU130" s="501" t="e">
        <f ca="1">+IF(AND(ISNUMBER(OFFSET('Sanitation Data'!$I$4,0,10*ROW('Sanitation Data'!I124))),'Data Summary'!DJ130="Yes"),100-OFFSET('Sanitation Data'!$I$4,0,10*ROW('Sanitation Data'!I124)),NA())</f>
        <v>#N/A</v>
      </c>
      <c r="AV130" s="501" t="e">
        <f ca="1">+IF(AND(ISNUMBER(OFFSET('Sanitation Data'!$I$6,0,10*ROW('Sanitation Data'!I124))),'Data Summary'!DK130="Yes"),OFFSET('Sanitation Data'!$I$6,0,10*ROW('Sanitation Data'!I124)),NA())</f>
        <v>#N/A</v>
      </c>
      <c r="AW130" s="501" t="e">
        <f ca="1">+IF(AND(ISNUMBER(OFFSET('Sanitation Data'!$I$10,0,10*ROW('Sanitation Data'!I124))),'Data Summary'!DL130="Yes"),OFFSET('Sanitation Data'!$I$10,0,10*ROW('Sanitation Data'!I124)),NA())</f>
        <v>#N/A</v>
      </c>
      <c r="AX130" s="501" t="e">
        <f ca="1">+IF(AND(ISNUMBER(OFFSET('Sanitation Data'!$I$11,0,10*ROW('Sanitation Data'!I124))),'Data Summary'!DM130="Yes"),OFFSET('Sanitation Data'!$I$11,0,10*ROW('Sanitation Data'!I124)),NA())</f>
        <v>#N/A</v>
      </c>
      <c r="AY130" s="501" t="e">
        <f ca="1">+IF(AND(ISNUMBER(OFFSET('Sanitation Data'!$I$12,0,10*ROW('Sanitation Data'!I124))),'Data Summary'!DN130="Yes"),OFFSET('Sanitation Data'!$I$12,0,10*ROW('Sanitation Data'!I124)),NA())</f>
        <v>#N/A</v>
      </c>
      <c r="AZ130" s="502" t="e">
        <f ca="1">+IF(AND(ISNUMBER(OFFSET('Hygiene Data'!$D$5,0,10*ROW('Hygiene Data'!D124))),'Data Summary'!DO130="Yes"),OFFSET('Hygiene Data'!$D$5,0,10*ROW('Hygiene Data'!D124)),NA())</f>
        <v>#N/A</v>
      </c>
      <c r="BA130" s="502" t="e">
        <f ca="1">+IF(AND(ISNUMBER(OFFSET('Hygiene Data'!$D$7,0,10*ROW('Hygiene Data'!D124))),'Data Summary'!DP130="Yes"),OFFSET('Hygiene Data'!$D$7,0,10*ROW('Hygiene Data'!D124)),NA())</f>
        <v>#N/A</v>
      </c>
      <c r="BB130" s="502" t="e">
        <f ca="1">+IF(AND(ISNUMBER(OFFSET('Hygiene Data'!$D$9,0,10*ROW('Hygiene Data'!D124))),'Data Summary'!DQ130="Yes"),OFFSET('Hygiene Data'!$D$9,0,10*ROW('Hygiene Data'!D124)),NA())</f>
        <v>#N/A</v>
      </c>
      <c r="BC130" s="502" t="e">
        <f ca="1">+IF(AND(ISNUMBER(OFFSET('Hygiene Data'!$E$5,0,10*ROW('Hygiene Data'!E124))),'Data Summary'!DR130="Yes"),OFFSET('Hygiene Data'!$E$5,0,10*ROW('Hygiene Data'!E124)),NA())</f>
        <v>#N/A</v>
      </c>
      <c r="BD130" s="502" t="e">
        <f ca="1">+IF(AND(ISNUMBER(OFFSET('Hygiene Data'!$E$7,0,10*ROW('Hygiene Data'!E124))),'Data Summary'!DS130="Yes"),OFFSET('Hygiene Data'!$E$7,0,10*ROW('Hygiene Data'!E124)),NA())</f>
        <v>#N/A</v>
      </c>
      <c r="BE130" s="502" t="e">
        <f ca="1">+IF(AND(ISNUMBER(OFFSET('Hygiene Data'!$E$9,0,10*ROW('Hygiene Data'!E124))),'Data Summary'!DT130="Yes"),OFFSET('Hygiene Data'!$E$9,0,10*ROW('Hygiene Data'!E124)),NA())</f>
        <v>#N/A</v>
      </c>
      <c r="BF130" s="502" t="e">
        <f ca="1">+IF(AND(ISNUMBER(OFFSET('Hygiene Data'!$F$5,0,10*ROW('Hygiene Data'!F124))),'Data Summary'!DU130="Yes"),OFFSET('Hygiene Data'!$F$5,0,10*ROW('Hygiene Data'!F124)),NA())</f>
        <v>#N/A</v>
      </c>
      <c r="BG130" s="502" t="e">
        <f ca="1">+IF(AND(ISNUMBER(OFFSET('Hygiene Data'!$F$7,0,10*ROW('Hygiene Data'!F124))),'Data Summary'!DV130="Yes"),OFFSET('Hygiene Data'!$F$7,0,10*ROW('Hygiene Data'!F124)),NA())</f>
        <v>#N/A</v>
      </c>
      <c r="BH130" s="502" t="e">
        <f ca="1">+IF(AND(ISNUMBER(OFFSET('Hygiene Data'!$F$9,0,10*ROW('Hygiene Data'!F124))),'Data Summary'!DW130="Yes"),OFFSET('Hygiene Data'!$F$9,0,10*ROW('Hygiene Data'!F124)),NA())</f>
        <v>#N/A</v>
      </c>
      <c r="BI130" s="502" t="e">
        <f ca="1">+IF(AND(ISNUMBER(OFFSET('Hygiene Data'!$G$5,0,10*ROW('Hygiene Data'!G124))),'Data Summary'!DX130="Yes"),OFFSET('Hygiene Data'!$G$5,0,10*ROW('Hygiene Data'!G124)),NA())</f>
        <v>#N/A</v>
      </c>
      <c r="BJ130" s="502" t="e">
        <f ca="1">+IF(AND(ISNUMBER(OFFSET('Hygiene Data'!$G$7,0,10*ROW('Hygiene Data'!G124))),'Data Summary'!DY130="Yes"),OFFSET('Hygiene Data'!$G$7,0,10*ROW('Hygiene Data'!G124)),NA())</f>
        <v>#N/A</v>
      </c>
      <c r="BK130" s="502" t="e">
        <f ca="1">+IF(AND(ISNUMBER(OFFSET('Hygiene Data'!$G$9,0,10*ROW('Hygiene Data'!G124))),'Data Summary'!DZ130="Yes"),OFFSET('Hygiene Data'!$G$9,0,10*ROW('Hygiene Data'!G124)),NA())</f>
        <v>#N/A</v>
      </c>
      <c r="BL130" s="502" t="e">
        <f ca="1">+IF(AND(ISNUMBER(OFFSET('Hygiene Data'!$H$5,0,10*ROW('Hygiene Data'!H124))),'Data Summary'!EA130="Yes"),OFFSET('Hygiene Data'!$H$5,0,10*ROW('Hygiene Data'!H124)),NA())</f>
        <v>#N/A</v>
      </c>
      <c r="BM130" s="502" t="e">
        <f ca="1">+IF(AND(ISNUMBER(OFFSET('Hygiene Data'!$H$7,0,10*ROW('Hygiene Data'!H124))),'Data Summary'!EB130="Yes"),OFFSET('Hygiene Data'!$H$7,0,10*ROW('Hygiene Data'!H124)),NA())</f>
        <v>#N/A</v>
      </c>
      <c r="BN130" s="502" t="e">
        <f ca="1">+IF(AND(ISNUMBER(OFFSET('Hygiene Data'!$H$9,0,10*ROW('Hygiene Data'!H124))),'Data Summary'!EC130="Yes"),OFFSET('Hygiene Data'!$H$9,0,10*ROW('Hygiene Data'!H124)),NA())</f>
        <v>#N/A</v>
      </c>
      <c r="BO130" s="502" t="e">
        <f ca="1">+IF(AND(ISNUMBER(OFFSET('Hygiene Data'!$I$5,0,10*ROW('Hygiene Data'!I124))),'Data Summary'!ED130="Yes"),OFFSET('Hygiene Data'!$I$5,0,10*ROW('Hygiene Data'!I124)),NA())</f>
        <v>#N/A</v>
      </c>
      <c r="BP130" s="502" t="e">
        <f ca="1">+IF(AND(ISNUMBER(OFFSET('Hygiene Data'!$I$7,0,10*ROW('Hygiene Data'!I124))),'Data Summary'!EE130="Yes"),OFFSET('Hygiene Data'!$I$7,0,10*ROW('Hygiene Data'!I124)),NA())</f>
        <v>#N/A</v>
      </c>
      <c r="BQ130" s="502" t="e">
        <f ca="1">+IF(AND(ISNUMBER(OFFSET('Hygiene Data'!$I$9,0,10*ROW('Hygiene Data'!I124))),'Data Summary'!EF130="Yes"),OFFSET('Hygiene Data'!$I$9,0,10*ROW('Hygiene Data'!I124)),NA())</f>
        <v>#N/A</v>
      </c>
    </row>
    <row r="131" spans="1:69" x14ac:dyDescent="0.25">
      <c r="A131" s="498" t="e">
        <f ca="1">+RIGHT('Data Summary'!A131,LEN('Data Summary'!A131)-9)</f>
        <v>#VALUE!</v>
      </c>
      <c r="B131" s="472" t="str">
        <f ca="1">+IF(ISTEXT('Data Summary'!B131),'Data Summary'!B131,"")</f>
        <v/>
      </c>
      <c r="C131" s="499" t="e">
        <f ca="1">+VALUE('Data Summary'!C131)</f>
        <v>#VALUE!</v>
      </c>
      <c r="D131" s="500" t="e">
        <f ca="1">+IF(AND(ISNUMBER(OFFSET('Water Data'!$D$4,0,10*ROW('Water Data'!D125))),'Data Summary'!BS131="Yes"),100-OFFSET('Water Data'!$D$4,0,10*ROW('Water Data'!D125)),NA())</f>
        <v>#N/A</v>
      </c>
      <c r="E131" s="500" t="e">
        <f ca="1">+IF(AND(ISNUMBER(OFFSET('Water Data'!$D$6,0,10*ROW('Water Data'!D125))),'Data Summary'!BT131="Yes"),OFFSET('Water Data'!$D$6,0,10*ROW('Water Data'!D125)),NA())</f>
        <v>#N/A</v>
      </c>
      <c r="F131" s="500" t="e">
        <f ca="1">+IF(AND(ISNUMBER(OFFSET('Water Data'!$D$9,0,10*ROW('Water Data'!D125))),'Data Summary'!BU131="Yes"),OFFSET('Water Data'!$D$9,0,10*ROW('Water Data'!D125)),NA())</f>
        <v>#N/A</v>
      </c>
      <c r="G131" s="500" t="e">
        <f ca="1">+IF(AND(ISNUMBER(OFFSET('Water Data'!$E$4,0,10*ROW('Water Data'!E125))),'Data Summary'!BV131="Yes"),100-OFFSET('Water Data'!$E$4,0,10*ROW('Water Data'!E125)),NA())</f>
        <v>#N/A</v>
      </c>
      <c r="H131" s="500" t="e">
        <f ca="1">+IF(AND(ISNUMBER(OFFSET('Water Data'!$E$6,0,10*ROW('Water Data'!E125))),'Data Summary'!BW131="Yes"),OFFSET('Water Data'!$E$6,0,10*ROW('Water Data'!E125)),NA())</f>
        <v>#N/A</v>
      </c>
      <c r="I131" s="500" t="e">
        <f ca="1">+IF(AND(ISNUMBER(OFFSET('Water Data'!$E$9,0,10*ROW('Water Data'!E125))),'Data Summary'!BX131="Yes"),OFFSET('Water Data'!$E$9,0,10*ROW('Water Data'!E125)),NA())</f>
        <v>#N/A</v>
      </c>
      <c r="J131" s="500" t="e">
        <f ca="1">+IF(AND(ISNUMBER(OFFSET('Water Data'!$F$4,0,10*ROW('Water Data'!F125))),'Data Summary'!BY131="Yes"),100-OFFSET('Water Data'!$F$4,0,10*ROW('Water Data'!F125)),NA())</f>
        <v>#N/A</v>
      </c>
      <c r="K131" s="500" t="e">
        <f ca="1">+IF(AND(ISNUMBER(OFFSET('Water Data'!$F$6,0,10*ROW('Water Data'!F125))),'Data Summary'!BZ131="Yes"),OFFSET('Water Data'!$F$6,0,10*ROW('Water Data'!F125)),NA())</f>
        <v>#N/A</v>
      </c>
      <c r="L131" s="500" t="e">
        <f ca="1">+IF(AND(ISNUMBER(OFFSET('Water Data'!$F$9,0,10*ROW('Water Data'!F125))),'Data Summary'!CA131="Yes"),OFFSET('Water Data'!$F$9,0,10*ROW('Water Data'!F125)),NA())</f>
        <v>#N/A</v>
      </c>
      <c r="M131" s="500" t="e">
        <f ca="1">+IF(AND(ISNUMBER(OFFSET('Water Data'!$G$4,0,10*ROW('Water Data'!G125))),'Data Summary'!CB131="Yes"),100-OFFSET('Water Data'!$G$4,0,10*ROW('Water Data'!G125)),NA())</f>
        <v>#N/A</v>
      </c>
      <c r="N131" s="500" t="e">
        <f ca="1">+IF(AND(ISNUMBER(OFFSET('Water Data'!$G$6,0,10*ROW('Water Data'!G125))),'Data Summary'!CC131="Yes"),OFFSET('Water Data'!$G$6,0,10*ROW('Water Data'!G125)),NA())</f>
        <v>#N/A</v>
      </c>
      <c r="O131" s="500" t="e">
        <f ca="1">+IF(AND(ISNUMBER(OFFSET('Water Data'!$G$9,0,10*ROW('Water Data'!G125))),'Data Summary'!CD131="Yes"),OFFSET('Water Data'!$G$9,0,10*ROW('Water Data'!G125)),NA())</f>
        <v>#N/A</v>
      </c>
      <c r="P131" s="500" t="e">
        <f ca="1">+IF(AND(ISNUMBER(OFFSET('Water Data'!$H$4,0,10*ROW('Water Data'!H125))),'Data Summary'!CE131="Yes"),100-OFFSET('Water Data'!$H$4,0,10*ROW('Water Data'!H125)),NA())</f>
        <v>#N/A</v>
      </c>
      <c r="Q131" s="500" t="e">
        <f ca="1">+IF(AND(ISNUMBER(OFFSET('Water Data'!$H$6,0,10*ROW('Water Data'!H125))),'Data Summary'!CF131="Yes"),OFFSET('Water Data'!$H$6,0,10*ROW('Water Data'!H125)),NA())</f>
        <v>#N/A</v>
      </c>
      <c r="R131" s="500" t="e">
        <f ca="1">+IF(AND(ISNUMBER(OFFSET('Water Data'!$H$9,0,10*ROW('Water Data'!H125))),'Data Summary'!CG131="Yes"),OFFSET('Water Data'!$H$9,0,10*ROW('Water Data'!H125)),NA())</f>
        <v>#N/A</v>
      </c>
      <c r="S131" s="500" t="e">
        <f ca="1">+IF(AND(ISNUMBER(OFFSET('Water Data'!$I$4,0,10*ROW('Water Data'!I125))),'Data Summary'!CH131="Yes"),100-OFFSET('Water Data'!$I$4,0,10*ROW('Water Data'!I125)),NA())</f>
        <v>#N/A</v>
      </c>
      <c r="T131" s="500" t="e">
        <f ca="1">+IF(AND(ISNUMBER(OFFSET('Water Data'!$I$6,0,10*ROW('Water Data'!I125))),'Data Summary'!CI131="Yes"),OFFSET('Water Data'!$I$6,0,10*ROW('Water Data'!I125)),NA())</f>
        <v>#N/A</v>
      </c>
      <c r="U131" s="500" t="e">
        <f ca="1">+IF(AND(ISNUMBER(OFFSET('Water Data'!$I$9,0,10*ROW('Water Data'!I125))),'Data Summary'!CJ131="Yes"),OFFSET('Water Data'!$I$9,0,10*ROW('Water Data'!I125)),NA())</f>
        <v>#N/A</v>
      </c>
      <c r="V131" s="501" t="e">
        <f ca="1">+IF(AND(ISNUMBER(OFFSET('Sanitation Data'!$D$4,0,10*ROW('Sanitation Data'!D125))),'Data Summary'!CK131="Yes"),100-OFFSET('Sanitation Data'!$D$4,0,10*ROW('Sanitation Data'!D125)),NA())</f>
        <v>#N/A</v>
      </c>
      <c r="W131" s="501" t="e">
        <f ca="1">+IF(AND(ISNUMBER(OFFSET('Sanitation Data'!$D$6,0,10*ROW('Sanitation Data'!D125))),'Data Summary'!CL131="Yes"),OFFSET('Sanitation Data'!$D$6,0,10*ROW('Sanitation Data'!D125)),NA())</f>
        <v>#N/A</v>
      </c>
      <c r="X131" s="501" t="e">
        <f ca="1">+IF(AND(ISNUMBER(OFFSET('Sanitation Data'!$D$10,0,10*ROW('Sanitation Data'!D125))),'Data Summary'!CM131="Yes"),OFFSET('Sanitation Data'!$D$10,0,10*ROW('Sanitation Data'!D125)),NA())</f>
        <v>#N/A</v>
      </c>
      <c r="Y131" s="501" t="e">
        <f ca="1">+IF(AND(ISNUMBER(OFFSET('Sanitation Data'!$D$11,0,10*ROW('Sanitation Data'!D125))),'Data Summary'!CN131="Yes"),OFFSET('Sanitation Data'!$D$11,0,10*ROW('Sanitation Data'!D125)),NA())</f>
        <v>#N/A</v>
      </c>
      <c r="Z131" s="501" t="e">
        <f ca="1">+IF(AND(ISNUMBER(OFFSET('Sanitation Data'!$D$12,0,10*ROW('Sanitation Data'!D125))),'Data Summary'!CO131="Yes"),OFFSET('Sanitation Data'!$D$12,0,10*ROW('Sanitation Data'!D125)),NA())</f>
        <v>#N/A</v>
      </c>
      <c r="AA131" s="501" t="e">
        <f ca="1">+IF(AND(ISNUMBER(OFFSET('Sanitation Data'!$E$4,0,10*ROW('Sanitation Data'!E125))),'Data Summary'!CP131="Yes"),100-OFFSET('Sanitation Data'!$E$4,0,10*ROW('Sanitation Data'!E125)),NA())</f>
        <v>#N/A</v>
      </c>
      <c r="AB131" s="501" t="e">
        <f ca="1">+IF(AND(ISNUMBER(OFFSET('Sanitation Data'!$E$6,0,10*ROW('Sanitation Data'!E125))),'Data Summary'!CQ131="Yes"),OFFSET('Sanitation Data'!$E$6,0,10*ROW('Sanitation Data'!E125)),NA())</f>
        <v>#N/A</v>
      </c>
      <c r="AC131" s="501" t="e">
        <f ca="1">+IF(AND(ISNUMBER(OFFSET('Sanitation Data'!$E$10,0,10*ROW('Sanitation Data'!E125))),'Data Summary'!CR131="Yes"),OFFSET('Sanitation Data'!$E$10,0,10*ROW('Sanitation Data'!E125)),NA())</f>
        <v>#N/A</v>
      </c>
      <c r="AD131" s="501" t="e">
        <f ca="1">+IF(AND(ISNUMBER(OFFSET('Sanitation Data'!$E$11,0,10*ROW('Sanitation Data'!E125))),'Data Summary'!CS131="Yes"),OFFSET('Sanitation Data'!$E$11,0,10*ROW('Sanitation Data'!E125)),NA())</f>
        <v>#N/A</v>
      </c>
      <c r="AE131" s="501" t="e">
        <f ca="1">+IF(AND(ISNUMBER(OFFSET('Sanitation Data'!$E$12,0,10*ROW('Sanitation Data'!E125))),'Data Summary'!CT131="Yes"),OFFSET('Sanitation Data'!$E$12,0,10*ROW('Sanitation Data'!E125)),NA())</f>
        <v>#N/A</v>
      </c>
      <c r="AF131" s="501" t="e">
        <f ca="1">+IF(AND(ISNUMBER(OFFSET('Sanitation Data'!$F$4,0,10*ROW('Sanitation Data'!F125))),'Data Summary'!CU131="Yes"),100-OFFSET('Sanitation Data'!$F$4,0,10*ROW('Sanitation Data'!F125)),NA())</f>
        <v>#N/A</v>
      </c>
      <c r="AG131" s="501" t="e">
        <f ca="1">+IF(AND(ISNUMBER(OFFSET('Sanitation Data'!$F$6,0,10*ROW('Sanitation Data'!F125))),'Data Summary'!CV131="Yes"),OFFSET('Sanitation Data'!$F$6,0,10*ROW('Sanitation Data'!F125)),NA())</f>
        <v>#N/A</v>
      </c>
      <c r="AH131" s="501" t="e">
        <f ca="1">+IF(AND(ISNUMBER(OFFSET('Sanitation Data'!$F$10,0,10*ROW('Sanitation Data'!F125))),'Data Summary'!CW131="Yes"),OFFSET('Sanitation Data'!$F$10,0,10*ROW('Sanitation Data'!F125)),NA())</f>
        <v>#N/A</v>
      </c>
      <c r="AI131" s="501" t="e">
        <f ca="1">+IF(AND(ISNUMBER(OFFSET('Sanitation Data'!$F$11,0,10*ROW('Sanitation Data'!F125))),'Data Summary'!CX131="Yes"),OFFSET('Sanitation Data'!$F$11,0,10*ROW('Sanitation Data'!F125)),NA())</f>
        <v>#N/A</v>
      </c>
      <c r="AJ131" s="501" t="e">
        <f ca="1">+IF(AND(ISNUMBER(OFFSET('Sanitation Data'!$F$12,0,10*ROW('Sanitation Data'!F125))),'Data Summary'!CY131="Yes"),OFFSET('Sanitation Data'!$F$12,0,10*ROW('Sanitation Data'!F125)),NA())</f>
        <v>#N/A</v>
      </c>
      <c r="AK131" s="501" t="e">
        <f ca="1">+IF(AND(ISNUMBER(OFFSET('Sanitation Data'!$G$4,0,10*ROW('Sanitation Data'!G125))),'Data Summary'!CZ131="Yes"),100-OFFSET('Sanitation Data'!$G$4,0,10*ROW('Sanitation Data'!G125)),NA())</f>
        <v>#N/A</v>
      </c>
      <c r="AL131" s="501" t="e">
        <f ca="1">+IF(AND(ISNUMBER(OFFSET('Sanitation Data'!$G$6,0,10*ROW('Sanitation Data'!G125))),'Data Summary'!DA131="Yes"),OFFSET('Sanitation Data'!$G$6,0,10*ROW('Sanitation Data'!G125)),NA())</f>
        <v>#N/A</v>
      </c>
      <c r="AM131" s="501" t="e">
        <f ca="1">+IF(AND(ISNUMBER(OFFSET('Sanitation Data'!$G$10,0,10*ROW('Sanitation Data'!G125))),'Data Summary'!DB131="Yes"),OFFSET('Sanitation Data'!$G$10,0,10*ROW('Sanitation Data'!G125)),NA())</f>
        <v>#N/A</v>
      </c>
      <c r="AN131" s="501" t="e">
        <f ca="1">+IF(AND(ISNUMBER(OFFSET('Sanitation Data'!$G$11,0,10*ROW('Sanitation Data'!G125))),'Data Summary'!DC131="Yes"),OFFSET('Sanitation Data'!$G$11,0,10*ROW('Sanitation Data'!G125)),NA())</f>
        <v>#N/A</v>
      </c>
      <c r="AO131" s="501" t="e">
        <f ca="1">+IF(AND(ISNUMBER(OFFSET('Sanitation Data'!$G$12,0,10*ROW('Sanitation Data'!G125))),'Data Summary'!DD131="Yes"),OFFSET('Sanitation Data'!$G$12,0,10*ROW('Sanitation Data'!G125)),NA())</f>
        <v>#N/A</v>
      </c>
      <c r="AP131" s="501" t="e">
        <f ca="1">+IF(AND(ISNUMBER(OFFSET('Sanitation Data'!$H$4,0,10*ROW('Sanitation Data'!H125))),'Data Summary'!DE131="Yes"),100-OFFSET('Sanitation Data'!$H$4,0,10*ROW('Sanitation Data'!H125)),NA())</f>
        <v>#N/A</v>
      </c>
      <c r="AQ131" s="501" t="e">
        <f ca="1">+IF(AND(ISNUMBER(OFFSET('Sanitation Data'!$H$6,0,10*ROW('Sanitation Data'!H125))),'Data Summary'!DF131="Yes"),OFFSET('Sanitation Data'!$H$6,0,10*ROW('Sanitation Data'!H125)),NA())</f>
        <v>#N/A</v>
      </c>
      <c r="AR131" s="501" t="e">
        <f ca="1">+IF(AND(ISNUMBER(OFFSET('Sanitation Data'!$H$10,0,10*ROW('Sanitation Data'!H125))),'Data Summary'!DG131="Yes"),OFFSET('Sanitation Data'!$H$10,0,10*ROW('Sanitation Data'!H125)),NA())</f>
        <v>#N/A</v>
      </c>
      <c r="AS131" s="501" t="e">
        <f ca="1">+IF(AND(ISNUMBER(OFFSET('Sanitation Data'!$H$11,0,10*ROW('Sanitation Data'!H125))),'Data Summary'!DH131="Yes"),OFFSET('Sanitation Data'!$H$11,0,10*ROW('Sanitation Data'!H125)),NA())</f>
        <v>#N/A</v>
      </c>
      <c r="AT131" s="501" t="e">
        <f ca="1">+IF(AND(ISNUMBER(OFFSET('Sanitation Data'!$H$12,0,10*ROW('Sanitation Data'!H125))),'Data Summary'!DI131="Yes"),OFFSET('Sanitation Data'!$H$12,0,10*ROW('Sanitation Data'!H125)),NA())</f>
        <v>#N/A</v>
      </c>
      <c r="AU131" s="501" t="e">
        <f ca="1">+IF(AND(ISNUMBER(OFFSET('Sanitation Data'!$I$4,0,10*ROW('Sanitation Data'!I125))),'Data Summary'!DJ131="Yes"),100-OFFSET('Sanitation Data'!$I$4,0,10*ROW('Sanitation Data'!I125)),NA())</f>
        <v>#N/A</v>
      </c>
      <c r="AV131" s="501" t="e">
        <f ca="1">+IF(AND(ISNUMBER(OFFSET('Sanitation Data'!$I$6,0,10*ROW('Sanitation Data'!I125))),'Data Summary'!DK131="Yes"),OFFSET('Sanitation Data'!$I$6,0,10*ROW('Sanitation Data'!I125)),NA())</f>
        <v>#N/A</v>
      </c>
      <c r="AW131" s="501" t="e">
        <f ca="1">+IF(AND(ISNUMBER(OFFSET('Sanitation Data'!$I$10,0,10*ROW('Sanitation Data'!I125))),'Data Summary'!DL131="Yes"),OFFSET('Sanitation Data'!$I$10,0,10*ROW('Sanitation Data'!I125)),NA())</f>
        <v>#N/A</v>
      </c>
      <c r="AX131" s="501" t="e">
        <f ca="1">+IF(AND(ISNUMBER(OFFSET('Sanitation Data'!$I$11,0,10*ROW('Sanitation Data'!I125))),'Data Summary'!DM131="Yes"),OFFSET('Sanitation Data'!$I$11,0,10*ROW('Sanitation Data'!I125)),NA())</f>
        <v>#N/A</v>
      </c>
      <c r="AY131" s="501" t="e">
        <f ca="1">+IF(AND(ISNUMBER(OFFSET('Sanitation Data'!$I$12,0,10*ROW('Sanitation Data'!I125))),'Data Summary'!DN131="Yes"),OFFSET('Sanitation Data'!$I$12,0,10*ROW('Sanitation Data'!I125)),NA())</f>
        <v>#N/A</v>
      </c>
      <c r="AZ131" s="502" t="e">
        <f ca="1">+IF(AND(ISNUMBER(OFFSET('Hygiene Data'!$D$5,0,10*ROW('Hygiene Data'!D125))),'Data Summary'!DO131="Yes"),OFFSET('Hygiene Data'!$D$5,0,10*ROW('Hygiene Data'!D125)),NA())</f>
        <v>#N/A</v>
      </c>
      <c r="BA131" s="502" t="e">
        <f ca="1">+IF(AND(ISNUMBER(OFFSET('Hygiene Data'!$D$7,0,10*ROW('Hygiene Data'!D125))),'Data Summary'!DP131="Yes"),OFFSET('Hygiene Data'!$D$7,0,10*ROW('Hygiene Data'!D125)),NA())</f>
        <v>#N/A</v>
      </c>
      <c r="BB131" s="502" t="e">
        <f ca="1">+IF(AND(ISNUMBER(OFFSET('Hygiene Data'!$D$9,0,10*ROW('Hygiene Data'!D125))),'Data Summary'!DQ131="Yes"),OFFSET('Hygiene Data'!$D$9,0,10*ROW('Hygiene Data'!D125)),NA())</f>
        <v>#N/A</v>
      </c>
      <c r="BC131" s="502" t="e">
        <f ca="1">+IF(AND(ISNUMBER(OFFSET('Hygiene Data'!$E$5,0,10*ROW('Hygiene Data'!E125))),'Data Summary'!DR131="Yes"),OFFSET('Hygiene Data'!$E$5,0,10*ROW('Hygiene Data'!E125)),NA())</f>
        <v>#N/A</v>
      </c>
      <c r="BD131" s="502" t="e">
        <f ca="1">+IF(AND(ISNUMBER(OFFSET('Hygiene Data'!$E$7,0,10*ROW('Hygiene Data'!E125))),'Data Summary'!DS131="Yes"),OFFSET('Hygiene Data'!$E$7,0,10*ROW('Hygiene Data'!E125)),NA())</f>
        <v>#N/A</v>
      </c>
      <c r="BE131" s="502" t="e">
        <f ca="1">+IF(AND(ISNUMBER(OFFSET('Hygiene Data'!$E$9,0,10*ROW('Hygiene Data'!E125))),'Data Summary'!DT131="Yes"),OFFSET('Hygiene Data'!$E$9,0,10*ROW('Hygiene Data'!E125)),NA())</f>
        <v>#N/A</v>
      </c>
      <c r="BF131" s="502" t="e">
        <f ca="1">+IF(AND(ISNUMBER(OFFSET('Hygiene Data'!$F$5,0,10*ROW('Hygiene Data'!F125))),'Data Summary'!DU131="Yes"),OFFSET('Hygiene Data'!$F$5,0,10*ROW('Hygiene Data'!F125)),NA())</f>
        <v>#N/A</v>
      </c>
      <c r="BG131" s="502" t="e">
        <f ca="1">+IF(AND(ISNUMBER(OFFSET('Hygiene Data'!$F$7,0,10*ROW('Hygiene Data'!F125))),'Data Summary'!DV131="Yes"),OFFSET('Hygiene Data'!$F$7,0,10*ROW('Hygiene Data'!F125)),NA())</f>
        <v>#N/A</v>
      </c>
      <c r="BH131" s="502" t="e">
        <f ca="1">+IF(AND(ISNUMBER(OFFSET('Hygiene Data'!$F$9,0,10*ROW('Hygiene Data'!F125))),'Data Summary'!DW131="Yes"),OFFSET('Hygiene Data'!$F$9,0,10*ROW('Hygiene Data'!F125)),NA())</f>
        <v>#N/A</v>
      </c>
      <c r="BI131" s="502" t="e">
        <f ca="1">+IF(AND(ISNUMBER(OFFSET('Hygiene Data'!$G$5,0,10*ROW('Hygiene Data'!G125))),'Data Summary'!DX131="Yes"),OFFSET('Hygiene Data'!$G$5,0,10*ROW('Hygiene Data'!G125)),NA())</f>
        <v>#N/A</v>
      </c>
      <c r="BJ131" s="502" t="e">
        <f ca="1">+IF(AND(ISNUMBER(OFFSET('Hygiene Data'!$G$7,0,10*ROW('Hygiene Data'!G125))),'Data Summary'!DY131="Yes"),OFFSET('Hygiene Data'!$G$7,0,10*ROW('Hygiene Data'!G125)),NA())</f>
        <v>#N/A</v>
      </c>
      <c r="BK131" s="502" t="e">
        <f ca="1">+IF(AND(ISNUMBER(OFFSET('Hygiene Data'!$G$9,0,10*ROW('Hygiene Data'!G125))),'Data Summary'!DZ131="Yes"),OFFSET('Hygiene Data'!$G$9,0,10*ROW('Hygiene Data'!G125)),NA())</f>
        <v>#N/A</v>
      </c>
      <c r="BL131" s="502" t="e">
        <f ca="1">+IF(AND(ISNUMBER(OFFSET('Hygiene Data'!$H$5,0,10*ROW('Hygiene Data'!H125))),'Data Summary'!EA131="Yes"),OFFSET('Hygiene Data'!$H$5,0,10*ROW('Hygiene Data'!H125)),NA())</f>
        <v>#N/A</v>
      </c>
      <c r="BM131" s="502" t="e">
        <f ca="1">+IF(AND(ISNUMBER(OFFSET('Hygiene Data'!$H$7,0,10*ROW('Hygiene Data'!H125))),'Data Summary'!EB131="Yes"),OFFSET('Hygiene Data'!$H$7,0,10*ROW('Hygiene Data'!H125)),NA())</f>
        <v>#N/A</v>
      </c>
      <c r="BN131" s="502" t="e">
        <f ca="1">+IF(AND(ISNUMBER(OFFSET('Hygiene Data'!$H$9,0,10*ROW('Hygiene Data'!H125))),'Data Summary'!EC131="Yes"),OFFSET('Hygiene Data'!$H$9,0,10*ROW('Hygiene Data'!H125)),NA())</f>
        <v>#N/A</v>
      </c>
      <c r="BO131" s="502" t="e">
        <f ca="1">+IF(AND(ISNUMBER(OFFSET('Hygiene Data'!$I$5,0,10*ROW('Hygiene Data'!I125))),'Data Summary'!ED131="Yes"),OFFSET('Hygiene Data'!$I$5,0,10*ROW('Hygiene Data'!I125)),NA())</f>
        <v>#N/A</v>
      </c>
      <c r="BP131" s="502" t="e">
        <f ca="1">+IF(AND(ISNUMBER(OFFSET('Hygiene Data'!$I$7,0,10*ROW('Hygiene Data'!I125))),'Data Summary'!EE131="Yes"),OFFSET('Hygiene Data'!$I$7,0,10*ROW('Hygiene Data'!I125)),NA())</f>
        <v>#N/A</v>
      </c>
      <c r="BQ131" s="502" t="e">
        <f ca="1">+IF(AND(ISNUMBER(OFFSET('Hygiene Data'!$I$9,0,10*ROW('Hygiene Data'!I125))),'Data Summary'!EF131="Yes"),OFFSET('Hygiene Data'!$I$9,0,10*ROW('Hygiene Data'!I125)),NA())</f>
        <v>#N/A</v>
      </c>
    </row>
    <row r="132" spans="1:69" x14ac:dyDescent="0.25">
      <c r="A132" s="498" t="e">
        <f ca="1">+RIGHT('Data Summary'!A132,LEN('Data Summary'!A132)-9)</f>
        <v>#VALUE!</v>
      </c>
      <c r="B132" s="472" t="str">
        <f ca="1">+IF(ISTEXT('Data Summary'!B132),'Data Summary'!B132,"")</f>
        <v/>
      </c>
      <c r="C132" s="499" t="e">
        <f ca="1">+VALUE('Data Summary'!C132)</f>
        <v>#VALUE!</v>
      </c>
      <c r="D132" s="500" t="e">
        <f ca="1">+IF(AND(ISNUMBER(OFFSET('Water Data'!$D$4,0,10*ROW('Water Data'!D126))),'Data Summary'!BS132="Yes"),100-OFFSET('Water Data'!$D$4,0,10*ROW('Water Data'!D126)),NA())</f>
        <v>#N/A</v>
      </c>
      <c r="E132" s="500" t="e">
        <f ca="1">+IF(AND(ISNUMBER(OFFSET('Water Data'!$D$6,0,10*ROW('Water Data'!D126))),'Data Summary'!BT132="Yes"),OFFSET('Water Data'!$D$6,0,10*ROW('Water Data'!D126)),NA())</f>
        <v>#N/A</v>
      </c>
      <c r="F132" s="500" t="e">
        <f ca="1">+IF(AND(ISNUMBER(OFFSET('Water Data'!$D$9,0,10*ROW('Water Data'!D126))),'Data Summary'!BU132="Yes"),OFFSET('Water Data'!$D$9,0,10*ROW('Water Data'!D126)),NA())</f>
        <v>#N/A</v>
      </c>
      <c r="G132" s="500" t="e">
        <f ca="1">+IF(AND(ISNUMBER(OFFSET('Water Data'!$E$4,0,10*ROW('Water Data'!E126))),'Data Summary'!BV132="Yes"),100-OFFSET('Water Data'!$E$4,0,10*ROW('Water Data'!E126)),NA())</f>
        <v>#N/A</v>
      </c>
      <c r="H132" s="500" t="e">
        <f ca="1">+IF(AND(ISNUMBER(OFFSET('Water Data'!$E$6,0,10*ROW('Water Data'!E126))),'Data Summary'!BW132="Yes"),OFFSET('Water Data'!$E$6,0,10*ROW('Water Data'!E126)),NA())</f>
        <v>#N/A</v>
      </c>
      <c r="I132" s="500" t="e">
        <f ca="1">+IF(AND(ISNUMBER(OFFSET('Water Data'!$E$9,0,10*ROW('Water Data'!E126))),'Data Summary'!BX132="Yes"),OFFSET('Water Data'!$E$9,0,10*ROW('Water Data'!E126)),NA())</f>
        <v>#N/A</v>
      </c>
      <c r="J132" s="500" t="e">
        <f ca="1">+IF(AND(ISNUMBER(OFFSET('Water Data'!$F$4,0,10*ROW('Water Data'!F126))),'Data Summary'!BY132="Yes"),100-OFFSET('Water Data'!$F$4,0,10*ROW('Water Data'!F126)),NA())</f>
        <v>#N/A</v>
      </c>
      <c r="K132" s="500" t="e">
        <f ca="1">+IF(AND(ISNUMBER(OFFSET('Water Data'!$F$6,0,10*ROW('Water Data'!F126))),'Data Summary'!BZ132="Yes"),OFFSET('Water Data'!$F$6,0,10*ROW('Water Data'!F126)),NA())</f>
        <v>#N/A</v>
      </c>
      <c r="L132" s="500" t="e">
        <f ca="1">+IF(AND(ISNUMBER(OFFSET('Water Data'!$F$9,0,10*ROW('Water Data'!F126))),'Data Summary'!CA132="Yes"),OFFSET('Water Data'!$F$9,0,10*ROW('Water Data'!F126)),NA())</f>
        <v>#N/A</v>
      </c>
      <c r="M132" s="500" t="e">
        <f ca="1">+IF(AND(ISNUMBER(OFFSET('Water Data'!$G$4,0,10*ROW('Water Data'!G126))),'Data Summary'!CB132="Yes"),100-OFFSET('Water Data'!$G$4,0,10*ROW('Water Data'!G126)),NA())</f>
        <v>#N/A</v>
      </c>
      <c r="N132" s="500" t="e">
        <f ca="1">+IF(AND(ISNUMBER(OFFSET('Water Data'!$G$6,0,10*ROW('Water Data'!G126))),'Data Summary'!CC132="Yes"),OFFSET('Water Data'!$G$6,0,10*ROW('Water Data'!G126)),NA())</f>
        <v>#N/A</v>
      </c>
      <c r="O132" s="500" t="e">
        <f ca="1">+IF(AND(ISNUMBER(OFFSET('Water Data'!$G$9,0,10*ROW('Water Data'!G126))),'Data Summary'!CD132="Yes"),OFFSET('Water Data'!$G$9,0,10*ROW('Water Data'!G126)),NA())</f>
        <v>#N/A</v>
      </c>
      <c r="P132" s="500" t="e">
        <f ca="1">+IF(AND(ISNUMBER(OFFSET('Water Data'!$H$4,0,10*ROW('Water Data'!H126))),'Data Summary'!CE132="Yes"),100-OFFSET('Water Data'!$H$4,0,10*ROW('Water Data'!H126)),NA())</f>
        <v>#N/A</v>
      </c>
      <c r="Q132" s="500" t="e">
        <f ca="1">+IF(AND(ISNUMBER(OFFSET('Water Data'!$H$6,0,10*ROW('Water Data'!H126))),'Data Summary'!CF132="Yes"),OFFSET('Water Data'!$H$6,0,10*ROW('Water Data'!H126)),NA())</f>
        <v>#N/A</v>
      </c>
      <c r="R132" s="500" t="e">
        <f ca="1">+IF(AND(ISNUMBER(OFFSET('Water Data'!$H$9,0,10*ROW('Water Data'!H126))),'Data Summary'!CG132="Yes"),OFFSET('Water Data'!$H$9,0,10*ROW('Water Data'!H126)),NA())</f>
        <v>#N/A</v>
      </c>
      <c r="S132" s="500" t="e">
        <f ca="1">+IF(AND(ISNUMBER(OFFSET('Water Data'!$I$4,0,10*ROW('Water Data'!I126))),'Data Summary'!CH132="Yes"),100-OFFSET('Water Data'!$I$4,0,10*ROW('Water Data'!I126)),NA())</f>
        <v>#N/A</v>
      </c>
      <c r="T132" s="500" t="e">
        <f ca="1">+IF(AND(ISNUMBER(OFFSET('Water Data'!$I$6,0,10*ROW('Water Data'!I126))),'Data Summary'!CI132="Yes"),OFFSET('Water Data'!$I$6,0,10*ROW('Water Data'!I126)),NA())</f>
        <v>#N/A</v>
      </c>
      <c r="U132" s="500" t="e">
        <f ca="1">+IF(AND(ISNUMBER(OFFSET('Water Data'!$I$9,0,10*ROW('Water Data'!I126))),'Data Summary'!CJ132="Yes"),OFFSET('Water Data'!$I$9,0,10*ROW('Water Data'!I126)),NA())</f>
        <v>#N/A</v>
      </c>
      <c r="V132" s="501" t="e">
        <f ca="1">+IF(AND(ISNUMBER(OFFSET('Sanitation Data'!$D$4,0,10*ROW('Sanitation Data'!D126))),'Data Summary'!CK132="Yes"),100-OFFSET('Sanitation Data'!$D$4,0,10*ROW('Sanitation Data'!D126)),NA())</f>
        <v>#N/A</v>
      </c>
      <c r="W132" s="501" t="e">
        <f ca="1">+IF(AND(ISNUMBER(OFFSET('Sanitation Data'!$D$6,0,10*ROW('Sanitation Data'!D126))),'Data Summary'!CL132="Yes"),OFFSET('Sanitation Data'!$D$6,0,10*ROW('Sanitation Data'!D126)),NA())</f>
        <v>#N/A</v>
      </c>
      <c r="X132" s="501" t="e">
        <f ca="1">+IF(AND(ISNUMBER(OFFSET('Sanitation Data'!$D$10,0,10*ROW('Sanitation Data'!D126))),'Data Summary'!CM132="Yes"),OFFSET('Sanitation Data'!$D$10,0,10*ROW('Sanitation Data'!D126)),NA())</f>
        <v>#N/A</v>
      </c>
      <c r="Y132" s="501" t="e">
        <f ca="1">+IF(AND(ISNUMBER(OFFSET('Sanitation Data'!$D$11,0,10*ROW('Sanitation Data'!D126))),'Data Summary'!CN132="Yes"),OFFSET('Sanitation Data'!$D$11,0,10*ROW('Sanitation Data'!D126)),NA())</f>
        <v>#N/A</v>
      </c>
      <c r="Z132" s="501" t="e">
        <f ca="1">+IF(AND(ISNUMBER(OFFSET('Sanitation Data'!$D$12,0,10*ROW('Sanitation Data'!D126))),'Data Summary'!CO132="Yes"),OFFSET('Sanitation Data'!$D$12,0,10*ROW('Sanitation Data'!D126)),NA())</f>
        <v>#N/A</v>
      </c>
      <c r="AA132" s="501" t="e">
        <f ca="1">+IF(AND(ISNUMBER(OFFSET('Sanitation Data'!$E$4,0,10*ROW('Sanitation Data'!E126))),'Data Summary'!CP132="Yes"),100-OFFSET('Sanitation Data'!$E$4,0,10*ROW('Sanitation Data'!E126)),NA())</f>
        <v>#N/A</v>
      </c>
      <c r="AB132" s="501" t="e">
        <f ca="1">+IF(AND(ISNUMBER(OFFSET('Sanitation Data'!$E$6,0,10*ROW('Sanitation Data'!E126))),'Data Summary'!CQ132="Yes"),OFFSET('Sanitation Data'!$E$6,0,10*ROW('Sanitation Data'!E126)),NA())</f>
        <v>#N/A</v>
      </c>
      <c r="AC132" s="501" t="e">
        <f ca="1">+IF(AND(ISNUMBER(OFFSET('Sanitation Data'!$E$10,0,10*ROW('Sanitation Data'!E126))),'Data Summary'!CR132="Yes"),OFFSET('Sanitation Data'!$E$10,0,10*ROW('Sanitation Data'!E126)),NA())</f>
        <v>#N/A</v>
      </c>
      <c r="AD132" s="501" t="e">
        <f ca="1">+IF(AND(ISNUMBER(OFFSET('Sanitation Data'!$E$11,0,10*ROW('Sanitation Data'!E126))),'Data Summary'!CS132="Yes"),OFFSET('Sanitation Data'!$E$11,0,10*ROW('Sanitation Data'!E126)),NA())</f>
        <v>#N/A</v>
      </c>
      <c r="AE132" s="501" t="e">
        <f ca="1">+IF(AND(ISNUMBER(OFFSET('Sanitation Data'!$E$12,0,10*ROW('Sanitation Data'!E126))),'Data Summary'!CT132="Yes"),OFFSET('Sanitation Data'!$E$12,0,10*ROW('Sanitation Data'!E126)),NA())</f>
        <v>#N/A</v>
      </c>
      <c r="AF132" s="501" t="e">
        <f ca="1">+IF(AND(ISNUMBER(OFFSET('Sanitation Data'!$F$4,0,10*ROW('Sanitation Data'!F126))),'Data Summary'!CU132="Yes"),100-OFFSET('Sanitation Data'!$F$4,0,10*ROW('Sanitation Data'!F126)),NA())</f>
        <v>#N/A</v>
      </c>
      <c r="AG132" s="501" t="e">
        <f ca="1">+IF(AND(ISNUMBER(OFFSET('Sanitation Data'!$F$6,0,10*ROW('Sanitation Data'!F126))),'Data Summary'!CV132="Yes"),OFFSET('Sanitation Data'!$F$6,0,10*ROW('Sanitation Data'!F126)),NA())</f>
        <v>#N/A</v>
      </c>
      <c r="AH132" s="501" t="e">
        <f ca="1">+IF(AND(ISNUMBER(OFFSET('Sanitation Data'!$F$10,0,10*ROW('Sanitation Data'!F126))),'Data Summary'!CW132="Yes"),OFFSET('Sanitation Data'!$F$10,0,10*ROW('Sanitation Data'!F126)),NA())</f>
        <v>#N/A</v>
      </c>
      <c r="AI132" s="501" t="e">
        <f ca="1">+IF(AND(ISNUMBER(OFFSET('Sanitation Data'!$F$11,0,10*ROW('Sanitation Data'!F126))),'Data Summary'!CX132="Yes"),OFFSET('Sanitation Data'!$F$11,0,10*ROW('Sanitation Data'!F126)),NA())</f>
        <v>#N/A</v>
      </c>
      <c r="AJ132" s="501" t="e">
        <f ca="1">+IF(AND(ISNUMBER(OFFSET('Sanitation Data'!$F$12,0,10*ROW('Sanitation Data'!F126))),'Data Summary'!CY132="Yes"),OFFSET('Sanitation Data'!$F$12,0,10*ROW('Sanitation Data'!F126)),NA())</f>
        <v>#N/A</v>
      </c>
      <c r="AK132" s="501" t="e">
        <f ca="1">+IF(AND(ISNUMBER(OFFSET('Sanitation Data'!$G$4,0,10*ROW('Sanitation Data'!G126))),'Data Summary'!CZ132="Yes"),100-OFFSET('Sanitation Data'!$G$4,0,10*ROW('Sanitation Data'!G126)),NA())</f>
        <v>#N/A</v>
      </c>
      <c r="AL132" s="501" t="e">
        <f ca="1">+IF(AND(ISNUMBER(OFFSET('Sanitation Data'!$G$6,0,10*ROW('Sanitation Data'!G126))),'Data Summary'!DA132="Yes"),OFFSET('Sanitation Data'!$G$6,0,10*ROW('Sanitation Data'!G126)),NA())</f>
        <v>#N/A</v>
      </c>
      <c r="AM132" s="501" t="e">
        <f ca="1">+IF(AND(ISNUMBER(OFFSET('Sanitation Data'!$G$10,0,10*ROW('Sanitation Data'!G126))),'Data Summary'!DB132="Yes"),OFFSET('Sanitation Data'!$G$10,0,10*ROW('Sanitation Data'!G126)),NA())</f>
        <v>#N/A</v>
      </c>
      <c r="AN132" s="501" t="e">
        <f ca="1">+IF(AND(ISNUMBER(OFFSET('Sanitation Data'!$G$11,0,10*ROW('Sanitation Data'!G126))),'Data Summary'!DC132="Yes"),OFFSET('Sanitation Data'!$G$11,0,10*ROW('Sanitation Data'!G126)),NA())</f>
        <v>#N/A</v>
      </c>
      <c r="AO132" s="501" t="e">
        <f ca="1">+IF(AND(ISNUMBER(OFFSET('Sanitation Data'!$G$12,0,10*ROW('Sanitation Data'!G126))),'Data Summary'!DD132="Yes"),OFFSET('Sanitation Data'!$G$12,0,10*ROW('Sanitation Data'!G126)),NA())</f>
        <v>#N/A</v>
      </c>
      <c r="AP132" s="501" t="e">
        <f ca="1">+IF(AND(ISNUMBER(OFFSET('Sanitation Data'!$H$4,0,10*ROW('Sanitation Data'!H126))),'Data Summary'!DE132="Yes"),100-OFFSET('Sanitation Data'!$H$4,0,10*ROW('Sanitation Data'!H126)),NA())</f>
        <v>#N/A</v>
      </c>
      <c r="AQ132" s="501" t="e">
        <f ca="1">+IF(AND(ISNUMBER(OFFSET('Sanitation Data'!$H$6,0,10*ROW('Sanitation Data'!H126))),'Data Summary'!DF132="Yes"),OFFSET('Sanitation Data'!$H$6,0,10*ROW('Sanitation Data'!H126)),NA())</f>
        <v>#N/A</v>
      </c>
      <c r="AR132" s="501" t="e">
        <f ca="1">+IF(AND(ISNUMBER(OFFSET('Sanitation Data'!$H$10,0,10*ROW('Sanitation Data'!H126))),'Data Summary'!DG132="Yes"),OFFSET('Sanitation Data'!$H$10,0,10*ROW('Sanitation Data'!H126)),NA())</f>
        <v>#N/A</v>
      </c>
      <c r="AS132" s="501" t="e">
        <f ca="1">+IF(AND(ISNUMBER(OFFSET('Sanitation Data'!$H$11,0,10*ROW('Sanitation Data'!H126))),'Data Summary'!DH132="Yes"),OFFSET('Sanitation Data'!$H$11,0,10*ROW('Sanitation Data'!H126)),NA())</f>
        <v>#N/A</v>
      </c>
      <c r="AT132" s="501" t="e">
        <f ca="1">+IF(AND(ISNUMBER(OFFSET('Sanitation Data'!$H$12,0,10*ROW('Sanitation Data'!H126))),'Data Summary'!DI132="Yes"),OFFSET('Sanitation Data'!$H$12,0,10*ROW('Sanitation Data'!H126)),NA())</f>
        <v>#N/A</v>
      </c>
      <c r="AU132" s="501" t="e">
        <f ca="1">+IF(AND(ISNUMBER(OFFSET('Sanitation Data'!$I$4,0,10*ROW('Sanitation Data'!I126))),'Data Summary'!DJ132="Yes"),100-OFFSET('Sanitation Data'!$I$4,0,10*ROW('Sanitation Data'!I126)),NA())</f>
        <v>#N/A</v>
      </c>
      <c r="AV132" s="501" t="e">
        <f ca="1">+IF(AND(ISNUMBER(OFFSET('Sanitation Data'!$I$6,0,10*ROW('Sanitation Data'!I126))),'Data Summary'!DK132="Yes"),OFFSET('Sanitation Data'!$I$6,0,10*ROW('Sanitation Data'!I126)),NA())</f>
        <v>#N/A</v>
      </c>
      <c r="AW132" s="501" t="e">
        <f ca="1">+IF(AND(ISNUMBER(OFFSET('Sanitation Data'!$I$10,0,10*ROW('Sanitation Data'!I126))),'Data Summary'!DL132="Yes"),OFFSET('Sanitation Data'!$I$10,0,10*ROW('Sanitation Data'!I126)),NA())</f>
        <v>#N/A</v>
      </c>
      <c r="AX132" s="501" t="e">
        <f ca="1">+IF(AND(ISNUMBER(OFFSET('Sanitation Data'!$I$11,0,10*ROW('Sanitation Data'!I126))),'Data Summary'!DM132="Yes"),OFFSET('Sanitation Data'!$I$11,0,10*ROW('Sanitation Data'!I126)),NA())</f>
        <v>#N/A</v>
      </c>
      <c r="AY132" s="501" t="e">
        <f ca="1">+IF(AND(ISNUMBER(OFFSET('Sanitation Data'!$I$12,0,10*ROW('Sanitation Data'!I126))),'Data Summary'!DN132="Yes"),OFFSET('Sanitation Data'!$I$12,0,10*ROW('Sanitation Data'!I126)),NA())</f>
        <v>#N/A</v>
      </c>
      <c r="AZ132" s="502" t="e">
        <f ca="1">+IF(AND(ISNUMBER(OFFSET('Hygiene Data'!$D$5,0,10*ROW('Hygiene Data'!D126))),'Data Summary'!DO132="Yes"),OFFSET('Hygiene Data'!$D$5,0,10*ROW('Hygiene Data'!D126)),NA())</f>
        <v>#N/A</v>
      </c>
      <c r="BA132" s="502" t="e">
        <f ca="1">+IF(AND(ISNUMBER(OFFSET('Hygiene Data'!$D$7,0,10*ROW('Hygiene Data'!D126))),'Data Summary'!DP132="Yes"),OFFSET('Hygiene Data'!$D$7,0,10*ROW('Hygiene Data'!D126)),NA())</f>
        <v>#N/A</v>
      </c>
      <c r="BB132" s="502" t="e">
        <f ca="1">+IF(AND(ISNUMBER(OFFSET('Hygiene Data'!$D$9,0,10*ROW('Hygiene Data'!D126))),'Data Summary'!DQ132="Yes"),OFFSET('Hygiene Data'!$D$9,0,10*ROW('Hygiene Data'!D126)),NA())</f>
        <v>#N/A</v>
      </c>
      <c r="BC132" s="502" t="e">
        <f ca="1">+IF(AND(ISNUMBER(OFFSET('Hygiene Data'!$E$5,0,10*ROW('Hygiene Data'!E126))),'Data Summary'!DR132="Yes"),OFFSET('Hygiene Data'!$E$5,0,10*ROW('Hygiene Data'!E126)),NA())</f>
        <v>#N/A</v>
      </c>
      <c r="BD132" s="502" t="e">
        <f ca="1">+IF(AND(ISNUMBER(OFFSET('Hygiene Data'!$E$7,0,10*ROW('Hygiene Data'!E126))),'Data Summary'!DS132="Yes"),OFFSET('Hygiene Data'!$E$7,0,10*ROW('Hygiene Data'!E126)),NA())</f>
        <v>#N/A</v>
      </c>
      <c r="BE132" s="502" t="e">
        <f ca="1">+IF(AND(ISNUMBER(OFFSET('Hygiene Data'!$E$9,0,10*ROW('Hygiene Data'!E126))),'Data Summary'!DT132="Yes"),OFFSET('Hygiene Data'!$E$9,0,10*ROW('Hygiene Data'!E126)),NA())</f>
        <v>#N/A</v>
      </c>
      <c r="BF132" s="502" t="e">
        <f ca="1">+IF(AND(ISNUMBER(OFFSET('Hygiene Data'!$F$5,0,10*ROW('Hygiene Data'!F126))),'Data Summary'!DU132="Yes"),OFFSET('Hygiene Data'!$F$5,0,10*ROW('Hygiene Data'!F126)),NA())</f>
        <v>#N/A</v>
      </c>
      <c r="BG132" s="502" t="e">
        <f ca="1">+IF(AND(ISNUMBER(OFFSET('Hygiene Data'!$F$7,0,10*ROW('Hygiene Data'!F126))),'Data Summary'!DV132="Yes"),OFFSET('Hygiene Data'!$F$7,0,10*ROW('Hygiene Data'!F126)),NA())</f>
        <v>#N/A</v>
      </c>
      <c r="BH132" s="502" t="e">
        <f ca="1">+IF(AND(ISNUMBER(OFFSET('Hygiene Data'!$F$9,0,10*ROW('Hygiene Data'!F126))),'Data Summary'!DW132="Yes"),OFFSET('Hygiene Data'!$F$9,0,10*ROW('Hygiene Data'!F126)),NA())</f>
        <v>#N/A</v>
      </c>
      <c r="BI132" s="502" t="e">
        <f ca="1">+IF(AND(ISNUMBER(OFFSET('Hygiene Data'!$G$5,0,10*ROW('Hygiene Data'!G126))),'Data Summary'!DX132="Yes"),OFFSET('Hygiene Data'!$G$5,0,10*ROW('Hygiene Data'!G126)),NA())</f>
        <v>#N/A</v>
      </c>
      <c r="BJ132" s="502" t="e">
        <f ca="1">+IF(AND(ISNUMBER(OFFSET('Hygiene Data'!$G$7,0,10*ROW('Hygiene Data'!G126))),'Data Summary'!DY132="Yes"),OFFSET('Hygiene Data'!$G$7,0,10*ROW('Hygiene Data'!G126)),NA())</f>
        <v>#N/A</v>
      </c>
      <c r="BK132" s="502" t="e">
        <f ca="1">+IF(AND(ISNUMBER(OFFSET('Hygiene Data'!$G$9,0,10*ROW('Hygiene Data'!G126))),'Data Summary'!DZ132="Yes"),OFFSET('Hygiene Data'!$G$9,0,10*ROW('Hygiene Data'!G126)),NA())</f>
        <v>#N/A</v>
      </c>
      <c r="BL132" s="502" t="e">
        <f ca="1">+IF(AND(ISNUMBER(OFFSET('Hygiene Data'!$H$5,0,10*ROW('Hygiene Data'!H126))),'Data Summary'!EA132="Yes"),OFFSET('Hygiene Data'!$H$5,0,10*ROW('Hygiene Data'!H126)),NA())</f>
        <v>#N/A</v>
      </c>
      <c r="BM132" s="502" t="e">
        <f ca="1">+IF(AND(ISNUMBER(OFFSET('Hygiene Data'!$H$7,0,10*ROW('Hygiene Data'!H126))),'Data Summary'!EB132="Yes"),OFFSET('Hygiene Data'!$H$7,0,10*ROW('Hygiene Data'!H126)),NA())</f>
        <v>#N/A</v>
      </c>
      <c r="BN132" s="502" t="e">
        <f ca="1">+IF(AND(ISNUMBER(OFFSET('Hygiene Data'!$H$9,0,10*ROW('Hygiene Data'!H126))),'Data Summary'!EC132="Yes"),OFFSET('Hygiene Data'!$H$9,0,10*ROW('Hygiene Data'!H126)),NA())</f>
        <v>#N/A</v>
      </c>
      <c r="BO132" s="502" t="e">
        <f ca="1">+IF(AND(ISNUMBER(OFFSET('Hygiene Data'!$I$5,0,10*ROW('Hygiene Data'!I126))),'Data Summary'!ED132="Yes"),OFFSET('Hygiene Data'!$I$5,0,10*ROW('Hygiene Data'!I126)),NA())</f>
        <v>#N/A</v>
      </c>
      <c r="BP132" s="502" t="e">
        <f ca="1">+IF(AND(ISNUMBER(OFFSET('Hygiene Data'!$I$7,0,10*ROW('Hygiene Data'!I126))),'Data Summary'!EE132="Yes"),OFFSET('Hygiene Data'!$I$7,0,10*ROW('Hygiene Data'!I126)),NA())</f>
        <v>#N/A</v>
      </c>
      <c r="BQ132" s="502" t="e">
        <f ca="1">+IF(AND(ISNUMBER(OFFSET('Hygiene Data'!$I$9,0,10*ROW('Hygiene Data'!I126))),'Data Summary'!EF132="Yes"),OFFSET('Hygiene Data'!$I$9,0,10*ROW('Hygiene Data'!I126)),NA())</f>
        <v>#N/A</v>
      </c>
    </row>
    <row r="133" spans="1:69" x14ac:dyDescent="0.25">
      <c r="A133" s="498" t="e">
        <f ca="1">+RIGHT('Data Summary'!A133,LEN('Data Summary'!A133)-9)</f>
        <v>#VALUE!</v>
      </c>
      <c r="B133" s="472" t="str">
        <f ca="1">+IF(ISTEXT('Data Summary'!B133),'Data Summary'!B133,"")</f>
        <v/>
      </c>
      <c r="C133" s="499" t="e">
        <f ca="1">+VALUE('Data Summary'!C133)</f>
        <v>#VALUE!</v>
      </c>
      <c r="D133" s="500" t="e">
        <f ca="1">+IF(AND(ISNUMBER(OFFSET('Water Data'!$D$4,0,10*ROW('Water Data'!D127))),'Data Summary'!BS133="Yes"),100-OFFSET('Water Data'!$D$4,0,10*ROW('Water Data'!D127)),NA())</f>
        <v>#N/A</v>
      </c>
      <c r="E133" s="500" t="e">
        <f ca="1">+IF(AND(ISNUMBER(OFFSET('Water Data'!$D$6,0,10*ROW('Water Data'!D127))),'Data Summary'!BT133="Yes"),OFFSET('Water Data'!$D$6,0,10*ROW('Water Data'!D127)),NA())</f>
        <v>#N/A</v>
      </c>
      <c r="F133" s="500" t="e">
        <f ca="1">+IF(AND(ISNUMBER(OFFSET('Water Data'!$D$9,0,10*ROW('Water Data'!D127))),'Data Summary'!BU133="Yes"),OFFSET('Water Data'!$D$9,0,10*ROW('Water Data'!D127)),NA())</f>
        <v>#N/A</v>
      </c>
      <c r="G133" s="500" t="e">
        <f ca="1">+IF(AND(ISNUMBER(OFFSET('Water Data'!$E$4,0,10*ROW('Water Data'!E127))),'Data Summary'!BV133="Yes"),100-OFFSET('Water Data'!$E$4,0,10*ROW('Water Data'!E127)),NA())</f>
        <v>#N/A</v>
      </c>
      <c r="H133" s="500" t="e">
        <f ca="1">+IF(AND(ISNUMBER(OFFSET('Water Data'!$E$6,0,10*ROW('Water Data'!E127))),'Data Summary'!BW133="Yes"),OFFSET('Water Data'!$E$6,0,10*ROW('Water Data'!E127)),NA())</f>
        <v>#N/A</v>
      </c>
      <c r="I133" s="500" t="e">
        <f ca="1">+IF(AND(ISNUMBER(OFFSET('Water Data'!$E$9,0,10*ROW('Water Data'!E127))),'Data Summary'!BX133="Yes"),OFFSET('Water Data'!$E$9,0,10*ROW('Water Data'!E127)),NA())</f>
        <v>#N/A</v>
      </c>
      <c r="J133" s="500" t="e">
        <f ca="1">+IF(AND(ISNUMBER(OFFSET('Water Data'!$F$4,0,10*ROW('Water Data'!F127))),'Data Summary'!BY133="Yes"),100-OFFSET('Water Data'!$F$4,0,10*ROW('Water Data'!F127)),NA())</f>
        <v>#N/A</v>
      </c>
      <c r="K133" s="500" t="e">
        <f ca="1">+IF(AND(ISNUMBER(OFFSET('Water Data'!$F$6,0,10*ROW('Water Data'!F127))),'Data Summary'!BZ133="Yes"),OFFSET('Water Data'!$F$6,0,10*ROW('Water Data'!F127)),NA())</f>
        <v>#N/A</v>
      </c>
      <c r="L133" s="500" t="e">
        <f ca="1">+IF(AND(ISNUMBER(OFFSET('Water Data'!$F$9,0,10*ROW('Water Data'!F127))),'Data Summary'!CA133="Yes"),OFFSET('Water Data'!$F$9,0,10*ROW('Water Data'!F127)),NA())</f>
        <v>#N/A</v>
      </c>
      <c r="M133" s="500" t="e">
        <f ca="1">+IF(AND(ISNUMBER(OFFSET('Water Data'!$G$4,0,10*ROW('Water Data'!G127))),'Data Summary'!CB133="Yes"),100-OFFSET('Water Data'!$G$4,0,10*ROW('Water Data'!G127)),NA())</f>
        <v>#N/A</v>
      </c>
      <c r="N133" s="500" t="e">
        <f ca="1">+IF(AND(ISNUMBER(OFFSET('Water Data'!$G$6,0,10*ROW('Water Data'!G127))),'Data Summary'!CC133="Yes"),OFFSET('Water Data'!$G$6,0,10*ROW('Water Data'!G127)),NA())</f>
        <v>#N/A</v>
      </c>
      <c r="O133" s="500" t="e">
        <f ca="1">+IF(AND(ISNUMBER(OFFSET('Water Data'!$G$9,0,10*ROW('Water Data'!G127))),'Data Summary'!CD133="Yes"),OFFSET('Water Data'!$G$9,0,10*ROW('Water Data'!G127)),NA())</f>
        <v>#N/A</v>
      </c>
      <c r="P133" s="500" t="e">
        <f ca="1">+IF(AND(ISNUMBER(OFFSET('Water Data'!$H$4,0,10*ROW('Water Data'!H127))),'Data Summary'!CE133="Yes"),100-OFFSET('Water Data'!$H$4,0,10*ROW('Water Data'!H127)),NA())</f>
        <v>#N/A</v>
      </c>
      <c r="Q133" s="500" t="e">
        <f ca="1">+IF(AND(ISNUMBER(OFFSET('Water Data'!$H$6,0,10*ROW('Water Data'!H127))),'Data Summary'!CF133="Yes"),OFFSET('Water Data'!$H$6,0,10*ROW('Water Data'!H127)),NA())</f>
        <v>#N/A</v>
      </c>
      <c r="R133" s="500" t="e">
        <f ca="1">+IF(AND(ISNUMBER(OFFSET('Water Data'!$H$9,0,10*ROW('Water Data'!H127))),'Data Summary'!CG133="Yes"),OFFSET('Water Data'!$H$9,0,10*ROW('Water Data'!H127)),NA())</f>
        <v>#N/A</v>
      </c>
      <c r="S133" s="500" t="e">
        <f ca="1">+IF(AND(ISNUMBER(OFFSET('Water Data'!$I$4,0,10*ROW('Water Data'!I127))),'Data Summary'!CH133="Yes"),100-OFFSET('Water Data'!$I$4,0,10*ROW('Water Data'!I127)),NA())</f>
        <v>#N/A</v>
      </c>
      <c r="T133" s="500" t="e">
        <f ca="1">+IF(AND(ISNUMBER(OFFSET('Water Data'!$I$6,0,10*ROW('Water Data'!I127))),'Data Summary'!CI133="Yes"),OFFSET('Water Data'!$I$6,0,10*ROW('Water Data'!I127)),NA())</f>
        <v>#N/A</v>
      </c>
      <c r="U133" s="500" t="e">
        <f ca="1">+IF(AND(ISNUMBER(OFFSET('Water Data'!$I$9,0,10*ROW('Water Data'!I127))),'Data Summary'!CJ133="Yes"),OFFSET('Water Data'!$I$9,0,10*ROW('Water Data'!I127)),NA())</f>
        <v>#N/A</v>
      </c>
      <c r="V133" s="501" t="e">
        <f ca="1">+IF(AND(ISNUMBER(OFFSET('Sanitation Data'!$D$4,0,10*ROW('Sanitation Data'!D127))),'Data Summary'!CK133="Yes"),100-OFFSET('Sanitation Data'!$D$4,0,10*ROW('Sanitation Data'!D127)),NA())</f>
        <v>#N/A</v>
      </c>
      <c r="W133" s="501" t="e">
        <f ca="1">+IF(AND(ISNUMBER(OFFSET('Sanitation Data'!$D$6,0,10*ROW('Sanitation Data'!D127))),'Data Summary'!CL133="Yes"),OFFSET('Sanitation Data'!$D$6,0,10*ROW('Sanitation Data'!D127)),NA())</f>
        <v>#N/A</v>
      </c>
      <c r="X133" s="501" t="e">
        <f ca="1">+IF(AND(ISNUMBER(OFFSET('Sanitation Data'!$D$10,0,10*ROW('Sanitation Data'!D127))),'Data Summary'!CM133="Yes"),OFFSET('Sanitation Data'!$D$10,0,10*ROW('Sanitation Data'!D127)),NA())</f>
        <v>#N/A</v>
      </c>
      <c r="Y133" s="501" t="e">
        <f ca="1">+IF(AND(ISNUMBER(OFFSET('Sanitation Data'!$D$11,0,10*ROW('Sanitation Data'!D127))),'Data Summary'!CN133="Yes"),OFFSET('Sanitation Data'!$D$11,0,10*ROW('Sanitation Data'!D127)),NA())</f>
        <v>#N/A</v>
      </c>
      <c r="Z133" s="501" t="e">
        <f ca="1">+IF(AND(ISNUMBER(OFFSET('Sanitation Data'!$D$12,0,10*ROW('Sanitation Data'!D127))),'Data Summary'!CO133="Yes"),OFFSET('Sanitation Data'!$D$12,0,10*ROW('Sanitation Data'!D127)),NA())</f>
        <v>#N/A</v>
      </c>
      <c r="AA133" s="501" t="e">
        <f ca="1">+IF(AND(ISNUMBER(OFFSET('Sanitation Data'!$E$4,0,10*ROW('Sanitation Data'!E127))),'Data Summary'!CP133="Yes"),100-OFFSET('Sanitation Data'!$E$4,0,10*ROW('Sanitation Data'!E127)),NA())</f>
        <v>#N/A</v>
      </c>
      <c r="AB133" s="501" t="e">
        <f ca="1">+IF(AND(ISNUMBER(OFFSET('Sanitation Data'!$E$6,0,10*ROW('Sanitation Data'!E127))),'Data Summary'!CQ133="Yes"),OFFSET('Sanitation Data'!$E$6,0,10*ROW('Sanitation Data'!E127)),NA())</f>
        <v>#N/A</v>
      </c>
      <c r="AC133" s="501" t="e">
        <f ca="1">+IF(AND(ISNUMBER(OFFSET('Sanitation Data'!$E$10,0,10*ROW('Sanitation Data'!E127))),'Data Summary'!CR133="Yes"),OFFSET('Sanitation Data'!$E$10,0,10*ROW('Sanitation Data'!E127)),NA())</f>
        <v>#N/A</v>
      </c>
      <c r="AD133" s="501" t="e">
        <f ca="1">+IF(AND(ISNUMBER(OFFSET('Sanitation Data'!$E$11,0,10*ROW('Sanitation Data'!E127))),'Data Summary'!CS133="Yes"),OFFSET('Sanitation Data'!$E$11,0,10*ROW('Sanitation Data'!E127)),NA())</f>
        <v>#N/A</v>
      </c>
      <c r="AE133" s="501" t="e">
        <f ca="1">+IF(AND(ISNUMBER(OFFSET('Sanitation Data'!$E$12,0,10*ROW('Sanitation Data'!E127))),'Data Summary'!CT133="Yes"),OFFSET('Sanitation Data'!$E$12,0,10*ROW('Sanitation Data'!E127)),NA())</f>
        <v>#N/A</v>
      </c>
      <c r="AF133" s="501" t="e">
        <f ca="1">+IF(AND(ISNUMBER(OFFSET('Sanitation Data'!$F$4,0,10*ROW('Sanitation Data'!F127))),'Data Summary'!CU133="Yes"),100-OFFSET('Sanitation Data'!$F$4,0,10*ROW('Sanitation Data'!F127)),NA())</f>
        <v>#N/A</v>
      </c>
      <c r="AG133" s="501" t="e">
        <f ca="1">+IF(AND(ISNUMBER(OFFSET('Sanitation Data'!$F$6,0,10*ROW('Sanitation Data'!F127))),'Data Summary'!CV133="Yes"),OFFSET('Sanitation Data'!$F$6,0,10*ROW('Sanitation Data'!F127)),NA())</f>
        <v>#N/A</v>
      </c>
      <c r="AH133" s="501" t="e">
        <f ca="1">+IF(AND(ISNUMBER(OFFSET('Sanitation Data'!$F$10,0,10*ROW('Sanitation Data'!F127))),'Data Summary'!CW133="Yes"),OFFSET('Sanitation Data'!$F$10,0,10*ROW('Sanitation Data'!F127)),NA())</f>
        <v>#N/A</v>
      </c>
      <c r="AI133" s="501" t="e">
        <f ca="1">+IF(AND(ISNUMBER(OFFSET('Sanitation Data'!$F$11,0,10*ROW('Sanitation Data'!F127))),'Data Summary'!CX133="Yes"),OFFSET('Sanitation Data'!$F$11,0,10*ROW('Sanitation Data'!F127)),NA())</f>
        <v>#N/A</v>
      </c>
      <c r="AJ133" s="501" t="e">
        <f ca="1">+IF(AND(ISNUMBER(OFFSET('Sanitation Data'!$F$12,0,10*ROW('Sanitation Data'!F127))),'Data Summary'!CY133="Yes"),OFFSET('Sanitation Data'!$F$12,0,10*ROW('Sanitation Data'!F127)),NA())</f>
        <v>#N/A</v>
      </c>
      <c r="AK133" s="501" t="e">
        <f ca="1">+IF(AND(ISNUMBER(OFFSET('Sanitation Data'!$G$4,0,10*ROW('Sanitation Data'!G127))),'Data Summary'!CZ133="Yes"),100-OFFSET('Sanitation Data'!$G$4,0,10*ROW('Sanitation Data'!G127)),NA())</f>
        <v>#N/A</v>
      </c>
      <c r="AL133" s="501" t="e">
        <f ca="1">+IF(AND(ISNUMBER(OFFSET('Sanitation Data'!$G$6,0,10*ROW('Sanitation Data'!G127))),'Data Summary'!DA133="Yes"),OFFSET('Sanitation Data'!$G$6,0,10*ROW('Sanitation Data'!G127)),NA())</f>
        <v>#N/A</v>
      </c>
      <c r="AM133" s="501" t="e">
        <f ca="1">+IF(AND(ISNUMBER(OFFSET('Sanitation Data'!$G$10,0,10*ROW('Sanitation Data'!G127))),'Data Summary'!DB133="Yes"),OFFSET('Sanitation Data'!$G$10,0,10*ROW('Sanitation Data'!G127)),NA())</f>
        <v>#N/A</v>
      </c>
      <c r="AN133" s="501" t="e">
        <f ca="1">+IF(AND(ISNUMBER(OFFSET('Sanitation Data'!$G$11,0,10*ROW('Sanitation Data'!G127))),'Data Summary'!DC133="Yes"),OFFSET('Sanitation Data'!$G$11,0,10*ROW('Sanitation Data'!G127)),NA())</f>
        <v>#N/A</v>
      </c>
      <c r="AO133" s="501" t="e">
        <f ca="1">+IF(AND(ISNUMBER(OFFSET('Sanitation Data'!$G$12,0,10*ROW('Sanitation Data'!G127))),'Data Summary'!DD133="Yes"),OFFSET('Sanitation Data'!$G$12,0,10*ROW('Sanitation Data'!G127)),NA())</f>
        <v>#N/A</v>
      </c>
      <c r="AP133" s="501" t="e">
        <f ca="1">+IF(AND(ISNUMBER(OFFSET('Sanitation Data'!$H$4,0,10*ROW('Sanitation Data'!H127))),'Data Summary'!DE133="Yes"),100-OFFSET('Sanitation Data'!$H$4,0,10*ROW('Sanitation Data'!H127)),NA())</f>
        <v>#N/A</v>
      </c>
      <c r="AQ133" s="501" t="e">
        <f ca="1">+IF(AND(ISNUMBER(OFFSET('Sanitation Data'!$H$6,0,10*ROW('Sanitation Data'!H127))),'Data Summary'!DF133="Yes"),OFFSET('Sanitation Data'!$H$6,0,10*ROW('Sanitation Data'!H127)),NA())</f>
        <v>#N/A</v>
      </c>
      <c r="AR133" s="501" t="e">
        <f ca="1">+IF(AND(ISNUMBER(OFFSET('Sanitation Data'!$H$10,0,10*ROW('Sanitation Data'!H127))),'Data Summary'!DG133="Yes"),OFFSET('Sanitation Data'!$H$10,0,10*ROW('Sanitation Data'!H127)),NA())</f>
        <v>#N/A</v>
      </c>
      <c r="AS133" s="501" t="e">
        <f ca="1">+IF(AND(ISNUMBER(OFFSET('Sanitation Data'!$H$11,0,10*ROW('Sanitation Data'!H127))),'Data Summary'!DH133="Yes"),OFFSET('Sanitation Data'!$H$11,0,10*ROW('Sanitation Data'!H127)),NA())</f>
        <v>#N/A</v>
      </c>
      <c r="AT133" s="501" t="e">
        <f ca="1">+IF(AND(ISNUMBER(OFFSET('Sanitation Data'!$H$12,0,10*ROW('Sanitation Data'!H127))),'Data Summary'!DI133="Yes"),OFFSET('Sanitation Data'!$H$12,0,10*ROW('Sanitation Data'!H127)),NA())</f>
        <v>#N/A</v>
      </c>
      <c r="AU133" s="501" t="e">
        <f ca="1">+IF(AND(ISNUMBER(OFFSET('Sanitation Data'!$I$4,0,10*ROW('Sanitation Data'!I127))),'Data Summary'!DJ133="Yes"),100-OFFSET('Sanitation Data'!$I$4,0,10*ROW('Sanitation Data'!I127)),NA())</f>
        <v>#N/A</v>
      </c>
      <c r="AV133" s="501" t="e">
        <f ca="1">+IF(AND(ISNUMBER(OFFSET('Sanitation Data'!$I$6,0,10*ROW('Sanitation Data'!I127))),'Data Summary'!DK133="Yes"),OFFSET('Sanitation Data'!$I$6,0,10*ROW('Sanitation Data'!I127)),NA())</f>
        <v>#N/A</v>
      </c>
      <c r="AW133" s="501" t="e">
        <f ca="1">+IF(AND(ISNUMBER(OFFSET('Sanitation Data'!$I$10,0,10*ROW('Sanitation Data'!I127))),'Data Summary'!DL133="Yes"),OFFSET('Sanitation Data'!$I$10,0,10*ROW('Sanitation Data'!I127)),NA())</f>
        <v>#N/A</v>
      </c>
      <c r="AX133" s="501" t="e">
        <f ca="1">+IF(AND(ISNUMBER(OFFSET('Sanitation Data'!$I$11,0,10*ROW('Sanitation Data'!I127))),'Data Summary'!DM133="Yes"),OFFSET('Sanitation Data'!$I$11,0,10*ROW('Sanitation Data'!I127)),NA())</f>
        <v>#N/A</v>
      </c>
      <c r="AY133" s="501" t="e">
        <f ca="1">+IF(AND(ISNUMBER(OFFSET('Sanitation Data'!$I$12,0,10*ROW('Sanitation Data'!I127))),'Data Summary'!DN133="Yes"),OFFSET('Sanitation Data'!$I$12,0,10*ROW('Sanitation Data'!I127)),NA())</f>
        <v>#N/A</v>
      </c>
      <c r="AZ133" s="502" t="e">
        <f ca="1">+IF(AND(ISNUMBER(OFFSET('Hygiene Data'!$D$5,0,10*ROW('Hygiene Data'!D127))),'Data Summary'!DO133="Yes"),OFFSET('Hygiene Data'!$D$5,0,10*ROW('Hygiene Data'!D127)),NA())</f>
        <v>#N/A</v>
      </c>
      <c r="BA133" s="502" t="e">
        <f ca="1">+IF(AND(ISNUMBER(OFFSET('Hygiene Data'!$D$7,0,10*ROW('Hygiene Data'!D127))),'Data Summary'!DP133="Yes"),OFFSET('Hygiene Data'!$D$7,0,10*ROW('Hygiene Data'!D127)),NA())</f>
        <v>#N/A</v>
      </c>
      <c r="BB133" s="502" t="e">
        <f ca="1">+IF(AND(ISNUMBER(OFFSET('Hygiene Data'!$D$9,0,10*ROW('Hygiene Data'!D127))),'Data Summary'!DQ133="Yes"),OFFSET('Hygiene Data'!$D$9,0,10*ROW('Hygiene Data'!D127)),NA())</f>
        <v>#N/A</v>
      </c>
      <c r="BC133" s="502" t="e">
        <f ca="1">+IF(AND(ISNUMBER(OFFSET('Hygiene Data'!$E$5,0,10*ROW('Hygiene Data'!E127))),'Data Summary'!DR133="Yes"),OFFSET('Hygiene Data'!$E$5,0,10*ROW('Hygiene Data'!E127)),NA())</f>
        <v>#N/A</v>
      </c>
      <c r="BD133" s="502" t="e">
        <f ca="1">+IF(AND(ISNUMBER(OFFSET('Hygiene Data'!$E$7,0,10*ROW('Hygiene Data'!E127))),'Data Summary'!DS133="Yes"),OFFSET('Hygiene Data'!$E$7,0,10*ROW('Hygiene Data'!E127)),NA())</f>
        <v>#N/A</v>
      </c>
      <c r="BE133" s="502" t="e">
        <f ca="1">+IF(AND(ISNUMBER(OFFSET('Hygiene Data'!$E$9,0,10*ROW('Hygiene Data'!E127))),'Data Summary'!DT133="Yes"),OFFSET('Hygiene Data'!$E$9,0,10*ROW('Hygiene Data'!E127)),NA())</f>
        <v>#N/A</v>
      </c>
      <c r="BF133" s="502" t="e">
        <f ca="1">+IF(AND(ISNUMBER(OFFSET('Hygiene Data'!$F$5,0,10*ROW('Hygiene Data'!F127))),'Data Summary'!DU133="Yes"),OFFSET('Hygiene Data'!$F$5,0,10*ROW('Hygiene Data'!F127)),NA())</f>
        <v>#N/A</v>
      </c>
      <c r="BG133" s="502" t="e">
        <f ca="1">+IF(AND(ISNUMBER(OFFSET('Hygiene Data'!$F$7,0,10*ROW('Hygiene Data'!F127))),'Data Summary'!DV133="Yes"),OFFSET('Hygiene Data'!$F$7,0,10*ROW('Hygiene Data'!F127)),NA())</f>
        <v>#N/A</v>
      </c>
      <c r="BH133" s="502" t="e">
        <f ca="1">+IF(AND(ISNUMBER(OFFSET('Hygiene Data'!$F$9,0,10*ROW('Hygiene Data'!F127))),'Data Summary'!DW133="Yes"),OFFSET('Hygiene Data'!$F$9,0,10*ROW('Hygiene Data'!F127)),NA())</f>
        <v>#N/A</v>
      </c>
      <c r="BI133" s="502" t="e">
        <f ca="1">+IF(AND(ISNUMBER(OFFSET('Hygiene Data'!$G$5,0,10*ROW('Hygiene Data'!G127))),'Data Summary'!DX133="Yes"),OFFSET('Hygiene Data'!$G$5,0,10*ROW('Hygiene Data'!G127)),NA())</f>
        <v>#N/A</v>
      </c>
      <c r="BJ133" s="502" t="e">
        <f ca="1">+IF(AND(ISNUMBER(OFFSET('Hygiene Data'!$G$7,0,10*ROW('Hygiene Data'!G127))),'Data Summary'!DY133="Yes"),OFFSET('Hygiene Data'!$G$7,0,10*ROW('Hygiene Data'!G127)),NA())</f>
        <v>#N/A</v>
      </c>
      <c r="BK133" s="502" t="e">
        <f ca="1">+IF(AND(ISNUMBER(OFFSET('Hygiene Data'!$G$9,0,10*ROW('Hygiene Data'!G127))),'Data Summary'!DZ133="Yes"),OFFSET('Hygiene Data'!$G$9,0,10*ROW('Hygiene Data'!G127)),NA())</f>
        <v>#N/A</v>
      </c>
      <c r="BL133" s="502" t="e">
        <f ca="1">+IF(AND(ISNUMBER(OFFSET('Hygiene Data'!$H$5,0,10*ROW('Hygiene Data'!H127))),'Data Summary'!EA133="Yes"),OFFSET('Hygiene Data'!$H$5,0,10*ROW('Hygiene Data'!H127)),NA())</f>
        <v>#N/A</v>
      </c>
      <c r="BM133" s="502" t="e">
        <f ca="1">+IF(AND(ISNUMBER(OFFSET('Hygiene Data'!$H$7,0,10*ROW('Hygiene Data'!H127))),'Data Summary'!EB133="Yes"),OFFSET('Hygiene Data'!$H$7,0,10*ROW('Hygiene Data'!H127)),NA())</f>
        <v>#N/A</v>
      </c>
      <c r="BN133" s="502" t="e">
        <f ca="1">+IF(AND(ISNUMBER(OFFSET('Hygiene Data'!$H$9,0,10*ROW('Hygiene Data'!H127))),'Data Summary'!EC133="Yes"),OFFSET('Hygiene Data'!$H$9,0,10*ROW('Hygiene Data'!H127)),NA())</f>
        <v>#N/A</v>
      </c>
      <c r="BO133" s="502" t="e">
        <f ca="1">+IF(AND(ISNUMBER(OFFSET('Hygiene Data'!$I$5,0,10*ROW('Hygiene Data'!I127))),'Data Summary'!ED133="Yes"),OFFSET('Hygiene Data'!$I$5,0,10*ROW('Hygiene Data'!I127)),NA())</f>
        <v>#N/A</v>
      </c>
      <c r="BP133" s="502" t="e">
        <f ca="1">+IF(AND(ISNUMBER(OFFSET('Hygiene Data'!$I$7,0,10*ROW('Hygiene Data'!I127))),'Data Summary'!EE133="Yes"),OFFSET('Hygiene Data'!$I$7,0,10*ROW('Hygiene Data'!I127)),NA())</f>
        <v>#N/A</v>
      </c>
      <c r="BQ133" s="502" t="e">
        <f ca="1">+IF(AND(ISNUMBER(OFFSET('Hygiene Data'!$I$9,0,10*ROW('Hygiene Data'!I127))),'Data Summary'!EF133="Yes"),OFFSET('Hygiene Data'!$I$9,0,10*ROW('Hygiene Data'!I127)),NA())</f>
        <v>#N/A</v>
      </c>
    </row>
    <row r="134" spans="1:69" x14ac:dyDescent="0.25">
      <c r="A134" s="498" t="e">
        <f ca="1">+RIGHT('Data Summary'!A134,LEN('Data Summary'!A134)-9)</f>
        <v>#VALUE!</v>
      </c>
      <c r="B134" s="472" t="str">
        <f ca="1">+IF(ISTEXT('Data Summary'!B134),'Data Summary'!B134,"")</f>
        <v/>
      </c>
      <c r="C134" s="499" t="e">
        <f ca="1">+VALUE('Data Summary'!C134)</f>
        <v>#VALUE!</v>
      </c>
      <c r="D134" s="500" t="e">
        <f ca="1">+IF(AND(ISNUMBER(OFFSET('Water Data'!$D$4,0,10*ROW('Water Data'!D128))),'Data Summary'!BS134="Yes"),100-OFFSET('Water Data'!$D$4,0,10*ROW('Water Data'!D128)),NA())</f>
        <v>#N/A</v>
      </c>
      <c r="E134" s="500" t="e">
        <f ca="1">+IF(AND(ISNUMBER(OFFSET('Water Data'!$D$6,0,10*ROW('Water Data'!D128))),'Data Summary'!BT134="Yes"),OFFSET('Water Data'!$D$6,0,10*ROW('Water Data'!D128)),NA())</f>
        <v>#N/A</v>
      </c>
      <c r="F134" s="500" t="e">
        <f ca="1">+IF(AND(ISNUMBER(OFFSET('Water Data'!$D$9,0,10*ROW('Water Data'!D128))),'Data Summary'!BU134="Yes"),OFFSET('Water Data'!$D$9,0,10*ROW('Water Data'!D128)),NA())</f>
        <v>#N/A</v>
      </c>
      <c r="G134" s="500" t="e">
        <f ca="1">+IF(AND(ISNUMBER(OFFSET('Water Data'!$E$4,0,10*ROW('Water Data'!E128))),'Data Summary'!BV134="Yes"),100-OFFSET('Water Data'!$E$4,0,10*ROW('Water Data'!E128)),NA())</f>
        <v>#N/A</v>
      </c>
      <c r="H134" s="500" t="e">
        <f ca="1">+IF(AND(ISNUMBER(OFFSET('Water Data'!$E$6,0,10*ROW('Water Data'!E128))),'Data Summary'!BW134="Yes"),OFFSET('Water Data'!$E$6,0,10*ROW('Water Data'!E128)),NA())</f>
        <v>#N/A</v>
      </c>
      <c r="I134" s="500" t="e">
        <f ca="1">+IF(AND(ISNUMBER(OFFSET('Water Data'!$E$9,0,10*ROW('Water Data'!E128))),'Data Summary'!BX134="Yes"),OFFSET('Water Data'!$E$9,0,10*ROW('Water Data'!E128)),NA())</f>
        <v>#N/A</v>
      </c>
      <c r="J134" s="500" t="e">
        <f ca="1">+IF(AND(ISNUMBER(OFFSET('Water Data'!$F$4,0,10*ROW('Water Data'!F128))),'Data Summary'!BY134="Yes"),100-OFFSET('Water Data'!$F$4,0,10*ROW('Water Data'!F128)),NA())</f>
        <v>#N/A</v>
      </c>
      <c r="K134" s="500" t="e">
        <f ca="1">+IF(AND(ISNUMBER(OFFSET('Water Data'!$F$6,0,10*ROW('Water Data'!F128))),'Data Summary'!BZ134="Yes"),OFFSET('Water Data'!$F$6,0,10*ROW('Water Data'!F128)),NA())</f>
        <v>#N/A</v>
      </c>
      <c r="L134" s="500" t="e">
        <f ca="1">+IF(AND(ISNUMBER(OFFSET('Water Data'!$F$9,0,10*ROW('Water Data'!F128))),'Data Summary'!CA134="Yes"),OFFSET('Water Data'!$F$9,0,10*ROW('Water Data'!F128)),NA())</f>
        <v>#N/A</v>
      </c>
      <c r="M134" s="500" t="e">
        <f ca="1">+IF(AND(ISNUMBER(OFFSET('Water Data'!$G$4,0,10*ROW('Water Data'!G128))),'Data Summary'!CB134="Yes"),100-OFFSET('Water Data'!$G$4,0,10*ROW('Water Data'!G128)),NA())</f>
        <v>#N/A</v>
      </c>
      <c r="N134" s="500" t="e">
        <f ca="1">+IF(AND(ISNUMBER(OFFSET('Water Data'!$G$6,0,10*ROW('Water Data'!G128))),'Data Summary'!CC134="Yes"),OFFSET('Water Data'!$G$6,0,10*ROW('Water Data'!G128)),NA())</f>
        <v>#N/A</v>
      </c>
      <c r="O134" s="500" t="e">
        <f ca="1">+IF(AND(ISNUMBER(OFFSET('Water Data'!$G$9,0,10*ROW('Water Data'!G128))),'Data Summary'!CD134="Yes"),OFFSET('Water Data'!$G$9,0,10*ROW('Water Data'!G128)),NA())</f>
        <v>#N/A</v>
      </c>
      <c r="P134" s="500" t="e">
        <f ca="1">+IF(AND(ISNUMBER(OFFSET('Water Data'!$H$4,0,10*ROW('Water Data'!H128))),'Data Summary'!CE134="Yes"),100-OFFSET('Water Data'!$H$4,0,10*ROW('Water Data'!H128)),NA())</f>
        <v>#N/A</v>
      </c>
      <c r="Q134" s="500" t="e">
        <f ca="1">+IF(AND(ISNUMBER(OFFSET('Water Data'!$H$6,0,10*ROW('Water Data'!H128))),'Data Summary'!CF134="Yes"),OFFSET('Water Data'!$H$6,0,10*ROW('Water Data'!H128)),NA())</f>
        <v>#N/A</v>
      </c>
      <c r="R134" s="500" t="e">
        <f ca="1">+IF(AND(ISNUMBER(OFFSET('Water Data'!$H$9,0,10*ROW('Water Data'!H128))),'Data Summary'!CG134="Yes"),OFFSET('Water Data'!$H$9,0,10*ROW('Water Data'!H128)),NA())</f>
        <v>#N/A</v>
      </c>
      <c r="S134" s="500" t="e">
        <f ca="1">+IF(AND(ISNUMBER(OFFSET('Water Data'!$I$4,0,10*ROW('Water Data'!I128))),'Data Summary'!CH134="Yes"),100-OFFSET('Water Data'!$I$4,0,10*ROW('Water Data'!I128)),NA())</f>
        <v>#N/A</v>
      </c>
      <c r="T134" s="500" t="e">
        <f ca="1">+IF(AND(ISNUMBER(OFFSET('Water Data'!$I$6,0,10*ROW('Water Data'!I128))),'Data Summary'!CI134="Yes"),OFFSET('Water Data'!$I$6,0,10*ROW('Water Data'!I128)),NA())</f>
        <v>#N/A</v>
      </c>
      <c r="U134" s="500" t="e">
        <f ca="1">+IF(AND(ISNUMBER(OFFSET('Water Data'!$I$9,0,10*ROW('Water Data'!I128))),'Data Summary'!CJ134="Yes"),OFFSET('Water Data'!$I$9,0,10*ROW('Water Data'!I128)),NA())</f>
        <v>#N/A</v>
      </c>
      <c r="V134" s="501" t="e">
        <f ca="1">+IF(AND(ISNUMBER(OFFSET('Sanitation Data'!$D$4,0,10*ROW('Sanitation Data'!D128))),'Data Summary'!CK134="Yes"),100-OFFSET('Sanitation Data'!$D$4,0,10*ROW('Sanitation Data'!D128)),NA())</f>
        <v>#N/A</v>
      </c>
      <c r="W134" s="501" t="e">
        <f ca="1">+IF(AND(ISNUMBER(OFFSET('Sanitation Data'!$D$6,0,10*ROW('Sanitation Data'!D128))),'Data Summary'!CL134="Yes"),OFFSET('Sanitation Data'!$D$6,0,10*ROW('Sanitation Data'!D128)),NA())</f>
        <v>#N/A</v>
      </c>
      <c r="X134" s="501" t="e">
        <f ca="1">+IF(AND(ISNUMBER(OFFSET('Sanitation Data'!$D$10,0,10*ROW('Sanitation Data'!D128))),'Data Summary'!CM134="Yes"),OFFSET('Sanitation Data'!$D$10,0,10*ROW('Sanitation Data'!D128)),NA())</f>
        <v>#N/A</v>
      </c>
      <c r="Y134" s="501" t="e">
        <f ca="1">+IF(AND(ISNUMBER(OFFSET('Sanitation Data'!$D$11,0,10*ROW('Sanitation Data'!D128))),'Data Summary'!CN134="Yes"),OFFSET('Sanitation Data'!$D$11,0,10*ROW('Sanitation Data'!D128)),NA())</f>
        <v>#N/A</v>
      </c>
      <c r="Z134" s="501" t="e">
        <f ca="1">+IF(AND(ISNUMBER(OFFSET('Sanitation Data'!$D$12,0,10*ROW('Sanitation Data'!D128))),'Data Summary'!CO134="Yes"),OFFSET('Sanitation Data'!$D$12,0,10*ROW('Sanitation Data'!D128)),NA())</f>
        <v>#N/A</v>
      </c>
      <c r="AA134" s="501" t="e">
        <f ca="1">+IF(AND(ISNUMBER(OFFSET('Sanitation Data'!$E$4,0,10*ROW('Sanitation Data'!E128))),'Data Summary'!CP134="Yes"),100-OFFSET('Sanitation Data'!$E$4,0,10*ROW('Sanitation Data'!E128)),NA())</f>
        <v>#N/A</v>
      </c>
      <c r="AB134" s="501" t="e">
        <f ca="1">+IF(AND(ISNUMBER(OFFSET('Sanitation Data'!$E$6,0,10*ROW('Sanitation Data'!E128))),'Data Summary'!CQ134="Yes"),OFFSET('Sanitation Data'!$E$6,0,10*ROW('Sanitation Data'!E128)),NA())</f>
        <v>#N/A</v>
      </c>
      <c r="AC134" s="501" t="e">
        <f ca="1">+IF(AND(ISNUMBER(OFFSET('Sanitation Data'!$E$10,0,10*ROW('Sanitation Data'!E128))),'Data Summary'!CR134="Yes"),OFFSET('Sanitation Data'!$E$10,0,10*ROW('Sanitation Data'!E128)),NA())</f>
        <v>#N/A</v>
      </c>
      <c r="AD134" s="501" t="e">
        <f ca="1">+IF(AND(ISNUMBER(OFFSET('Sanitation Data'!$E$11,0,10*ROW('Sanitation Data'!E128))),'Data Summary'!CS134="Yes"),OFFSET('Sanitation Data'!$E$11,0,10*ROW('Sanitation Data'!E128)),NA())</f>
        <v>#N/A</v>
      </c>
      <c r="AE134" s="501" t="e">
        <f ca="1">+IF(AND(ISNUMBER(OFFSET('Sanitation Data'!$E$12,0,10*ROW('Sanitation Data'!E128))),'Data Summary'!CT134="Yes"),OFFSET('Sanitation Data'!$E$12,0,10*ROW('Sanitation Data'!E128)),NA())</f>
        <v>#N/A</v>
      </c>
      <c r="AF134" s="501" t="e">
        <f ca="1">+IF(AND(ISNUMBER(OFFSET('Sanitation Data'!$F$4,0,10*ROW('Sanitation Data'!F128))),'Data Summary'!CU134="Yes"),100-OFFSET('Sanitation Data'!$F$4,0,10*ROW('Sanitation Data'!F128)),NA())</f>
        <v>#N/A</v>
      </c>
      <c r="AG134" s="501" t="e">
        <f ca="1">+IF(AND(ISNUMBER(OFFSET('Sanitation Data'!$F$6,0,10*ROW('Sanitation Data'!F128))),'Data Summary'!CV134="Yes"),OFFSET('Sanitation Data'!$F$6,0,10*ROW('Sanitation Data'!F128)),NA())</f>
        <v>#N/A</v>
      </c>
      <c r="AH134" s="501" t="e">
        <f ca="1">+IF(AND(ISNUMBER(OFFSET('Sanitation Data'!$F$10,0,10*ROW('Sanitation Data'!F128))),'Data Summary'!CW134="Yes"),OFFSET('Sanitation Data'!$F$10,0,10*ROW('Sanitation Data'!F128)),NA())</f>
        <v>#N/A</v>
      </c>
      <c r="AI134" s="501" t="e">
        <f ca="1">+IF(AND(ISNUMBER(OFFSET('Sanitation Data'!$F$11,0,10*ROW('Sanitation Data'!F128))),'Data Summary'!CX134="Yes"),OFFSET('Sanitation Data'!$F$11,0,10*ROW('Sanitation Data'!F128)),NA())</f>
        <v>#N/A</v>
      </c>
      <c r="AJ134" s="501" t="e">
        <f ca="1">+IF(AND(ISNUMBER(OFFSET('Sanitation Data'!$F$12,0,10*ROW('Sanitation Data'!F128))),'Data Summary'!CY134="Yes"),OFFSET('Sanitation Data'!$F$12,0,10*ROW('Sanitation Data'!F128)),NA())</f>
        <v>#N/A</v>
      </c>
      <c r="AK134" s="501" t="e">
        <f ca="1">+IF(AND(ISNUMBER(OFFSET('Sanitation Data'!$G$4,0,10*ROW('Sanitation Data'!G128))),'Data Summary'!CZ134="Yes"),100-OFFSET('Sanitation Data'!$G$4,0,10*ROW('Sanitation Data'!G128)),NA())</f>
        <v>#N/A</v>
      </c>
      <c r="AL134" s="501" t="e">
        <f ca="1">+IF(AND(ISNUMBER(OFFSET('Sanitation Data'!$G$6,0,10*ROW('Sanitation Data'!G128))),'Data Summary'!DA134="Yes"),OFFSET('Sanitation Data'!$G$6,0,10*ROW('Sanitation Data'!G128)),NA())</f>
        <v>#N/A</v>
      </c>
      <c r="AM134" s="501" t="e">
        <f ca="1">+IF(AND(ISNUMBER(OFFSET('Sanitation Data'!$G$10,0,10*ROW('Sanitation Data'!G128))),'Data Summary'!DB134="Yes"),OFFSET('Sanitation Data'!$G$10,0,10*ROW('Sanitation Data'!G128)),NA())</f>
        <v>#N/A</v>
      </c>
      <c r="AN134" s="501" t="e">
        <f ca="1">+IF(AND(ISNUMBER(OFFSET('Sanitation Data'!$G$11,0,10*ROW('Sanitation Data'!G128))),'Data Summary'!DC134="Yes"),OFFSET('Sanitation Data'!$G$11,0,10*ROW('Sanitation Data'!G128)),NA())</f>
        <v>#N/A</v>
      </c>
      <c r="AO134" s="501" t="e">
        <f ca="1">+IF(AND(ISNUMBER(OFFSET('Sanitation Data'!$G$12,0,10*ROW('Sanitation Data'!G128))),'Data Summary'!DD134="Yes"),OFFSET('Sanitation Data'!$G$12,0,10*ROW('Sanitation Data'!G128)),NA())</f>
        <v>#N/A</v>
      </c>
      <c r="AP134" s="501" t="e">
        <f ca="1">+IF(AND(ISNUMBER(OFFSET('Sanitation Data'!$H$4,0,10*ROW('Sanitation Data'!H128))),'Data Summary'!DE134="Yes"),100-OFFSET('Sanitation Data'!$H$4,0,10*ROW('Sanitation Data'!H128)),NA())</f>
        <v>#N/A</v>
      </c>
      <c r="AQ134" s="501" t="e">
        <f ca="1">+IF(AND(ISNUMBER(OFFSET('Sanitation Data'!$H$6,0,10*ROW('Sanitation Data'!H128))),'Data Summary'!DF134="Yes"),OFFSET('Sanitation Data'!$H$6,0,10*ROW('Sanitation Data'!H128)),NA())</f>
        <v>#N/A</v>
      </c>
      <c r="AR134" s="501" t="e">
        <f ca="1">+IF(AND(ISNUMBER(OFFSET('Sanitation Data'!$H$10,0,10*ROW('Sanitation Data'!H128))),'Data Summary'!DG134="Yes"),OFFSET('Sanitation Data'!$H$10,0,10*ROW('Sanitation Data'!H128)),NA())</f>
        <v>#N/A</v>
      </c>
      <c r="AS134" s="501" t="e">
        <f ca="1">+IF(AND(ISNUMBER(OFFSET('Sanitation Data'!$H$11,0,10*ROW('Sanitation Data'!H128))),'Data Summary'!DH134="Yes"),OFFSET('Sanitation Data'!$H$11,0,10*ROW('Sanitation Data'!H128)),NA())</f>
        <v>#N/A</v>
      </c>
      <c r="AT134" s="501" t="e">
        <f ca="1">+IF(AND(ISNUMBER(OFFSET('Sanitation Data'!$H$12,0,10*ROW('Sanitation Data'!H128))),'Data Summary'!DI134="Yes"),OFFSET('Sanitation Data'!$H$12,0,10*ROW('Sanitation Data'!H128)),NA())</f>
        <v>#N/A</v>
      </c>
      <c r="AU134" s="501" t="e">
        <f ca="1">+IF(AND(ISNUMBER(OFFSET('Sanitation Data'!$I$4,0,10*ROW('Sanitation Data'!I128))),'Data Summary'!DJ134="Yes"),100-OFFSET('Sanitation Data'!$I$4,0,10*ROW('Sanitation Data'!I128)),NA())</f>
        <v>#N/A</v>
      </c>
      <c r="AV134" s="501" t="e">
        <f ca="1">+IF(AND(ISNUMBER(OFFSET('Sanitation Data'!$I$6,0,10*ROW('Sanitation Data'!I128))),'Data Summary'!DK134="Yes"),OFFSET('Sanitation Data'!$I$6,0,10*ROW('Sanitation Data'!I128)),NA())</f>
        <v>#N/A</v>
      </c>
      <c r="AW134" s="501" t="e">
        <f ca="1">+IF(AND(ISNUMBER(OFFSET('Sanitation Data'!$I$10,0,10*ROW('Sanitation Data'!I128))),'Data Summary'!DL134="Yes"),OFFSET('Sanitation Data'!$I$10,0,10*ROW('Sanitation Data'!I128)),NA())</f>
        <v>#N/A</v>
      </c>
      <c r="AX134" s="501" t="e">
        <f ca="1">+IF(AND(ISNUMBER(OFFSET('Sanitation Data'!$I$11,0,10*ROW('Sanitation Data'!I128))),'Data Summary'!DM134="Yes"),OFFSET('Sanitation Data'!$I$11,0,10*ROW('Sanitation Data'!I128)),NA())</f>
        <v>#N/A</v>
      </c>
      <c r="AY134" s="501" t="e">
        <f ca="1">+IF(AND(ISNUMBER(OFFSET('Sanitation Data'!$I$12,0,10*ROW('Sanitation Data'!I128))),'Data Summary'!DN134="Yes"),OFFSET('Sanitation Data'!$I$12,0,10*ROW('Sanitation Data'!I128)),NA())</f>
        <v>#N/A</v>
      </c>
      <c r="AZ134" s="502" t="e">
        <f ca="1">+IF(AND(ISNUMBER(OFFSET('Hygiene Data'!$D$5,0,10*ROW('Hygiene Data'!D128))),'Data Summary'!DO134="Yes"),OFFSET('Hygiene Data'!$D$5,0,10*ROW('Hygiene Data'!D128)),NA())</f>
        <v>#N/A</v>
      </c>
      <c r="BA134" s="502" t="e">
        <f ca="1">+IF(AND(ISNUMBER(OFFSET('Hygiene Data'!$D$7,0,10*ROW('Hygiene Data'!D128))),'Data Summary'!DP134="Yes"),OFFSET('Hygiene Data'!$D$7,0,10*ROW('Hygiene Data'!D128)),NA())</f>
        <v>#N/A</v>
      </c>
      <c r="BB134" s="502" t="e">
        <f ca="1">+IF(AND(ISNUMBER(OFFSET('Hygiene Data'!$D$9,0,10*ROW('Hygiene Data'!D128))),'Data Summary'!DQ134="Yes"),OFFSET('Hygiene Data'!$D$9,0,10*ROW('Hygiene Data'!D128)),NA())</f>
        <v>#N/A</v>
      </c>
      <c r="BC134" s="502" t="e">
        <f ca="1">+IF(AND(ISNUMBER(OFFSET('Hygiene Data'!$E$5,0,10*ROW('Hygiene Data'!E128))),'Data Summary'!DR134="Yes"),OFFSET('Hygiene Data'!$E$5,0,10*ROW('Hygiene Data'!E128)),NA())</f>
        <v>#N/A</v>
      </c>
      <c r="BD134" s="502" t="e">
        <f ca="1">+IF(AND(ISNUMBER(OFFSET('Hygiene Data'!$E$7,0,10*ROW('Hygiene Data'!E128))),'Data Summary'!DS134="Yes"),OFFSET('Hygiene Data'!$E$7,0,10*ROW('Hygiene Data'!E128)),NA())</f>
        <v>#N/A</v>
      </c>
      <c r="BE134" s="502" t="e">
        <f ca="1">+IF(AND(ISNUMBER(OFFSET('Hygiene Data'!$E$9,0,10*ROW('Hygiene Data'!E128))),'Data Summary'!DT134="Yes"),OFFSET('Hygiene Data'!$E$9,0,10*ROW('Hygiene Data'!E128)),NA())</f>
        <v>#N/A</v>
      </c>
      <c r="BF134" s="502" t="e">
        <f ca="1">+IF(AND(ISNUMBER(OFFSET('Hygiene Data'!$F$5,0,10*ROW('Hygiene Data'!F128))),'Data Summary'!DU134="Yes"),OFFSET('Hygiene Data'!$F$5,0,10*ROW('Hygiene Data'!F128)),NA())</f>
        <v>#N/A</v>
      </c>
      <c r="BG134" s="502" t="e">
        <f ca="1">+IF(AND(ISNUMBER(OFFSET('Hygiene Data'!$F$7,0,10*ROW('Hygiene Data'!F128))),'Data Summary'!DV134="Yes"),OFFSET('Hygiene Data'!$F$7,0,10*ROW('Hygiene Data'!F128)),NA())</f>
        <v>#N/A</v>
      </c>
      <c r="BH134" s="502" t="e">
        <f ca="1">+IF(AND(ISNUMBER(OFFSET('Hygiene Data'!$F$9,0,10*ROW('Hygiene Data'!F128))),'Data Summary'!DW134="Yes"),OFFSET('Hygiene Data'!$F$9,0,10*ROW('Hygiene Data'!F128)),NA())</f>
        <v>#N/A</v>
      </c>
      <c r="BI134" s="502" t="e">
        <f ca="1">+IF(AND(ISNUMBER(OFFSET('Hygiene Data'!$G$5,0,10*ROW('Hygiene Data'!G128))),'Data Summary'!DX134="Yes"),OFFSET('Hygiene Data'!$G$5,0,10*ROW('Hygiene Data'!G128)),NA())</f>
        <v>#N/A</v>
      </c>
      <c r="BJ134" s="502" t="e">
        <f ca="1">+IF(AND(ISNUMBER(OFFSET('Hygiene Data'!$G$7,0,10*ROW('Hygiene Data'!G128))),'Data Summary'!DY134="Yes"),OFFSET('Hygiene Data'!$G$7,0,10*ROW('Hygiene Data'!G128)),NA())</f>
        <v>#N/A</v>
      </c>
      <c r="BK134" s="502" t="e">
        <f ca="1">+IF(AND(ISNUMBER(OFFSET('Hygiene Data'!$G$9,0,10*ROW('Hygiene Data'!G128))),'Data Summary'!DZ134="Yes"),OFFSET('Hygiene Data'!$G$9,0,10*ROW('Hygiene Data'!G128)),NA())</f>
        <v>#N/A</v>
      </c>
      <c r="BL134" s="502" t="e">
        <f ca="1">+IF(AND(ISNUMBER(OFFSET('Hygiene Data'!$H$5,0,10*ROW('Hygiene Data'!H128))),'Data Summary'!EA134="Yes"),OFFSET('Hygiene Data'!$H$5,0,10*ROW('Hygiene Data'!H128)),NA())</f>
        <v>#N/A</v>
      </c>
      <c r="BM134" s="502" t="e">
        <f ca="1">+IF(AND(ISNUMBER(OFFSET('Hygiene Data'!$H$7,0,10*ROW('Hygiene Data'!H128))),'Data Summary'!EB134="Yes"),OFFSET('Hygiene Data'!$H$7,0,10*ROW('Hygiene Data'!H128)),NA())</f>
        <v>#N/A</v>
      </c>
      <c r="BN134" s="502" t="e">
        <f ca="1">+IF(AND(ISNUMBER(OFFSET('Hygiene Data'!$H$9,0,10*ROW('Hygiene Data'!H128))),'Data Summary'!EC134="Yes"),OFFSET('Hygiene Data'!$H$9,0,10*ROW('Hygiene Data'!H128)),NA())</f>
        <v>#N/A</v>
      </c>
      <c r="BO134" s="502" t="e">
        <f ca="1">+IF(AND(ISNUMBER(OFFSET('Hygiene Data'!$I$5,0,10*ROW('Hygiene Data'!I128))),'Data Summary'!ED134="Yes"),OFFSET('Hygiene Data'!$I$5,0,10*ROW('Hygiene Data'!I128)),NA())</f>
        <v>#N/A</v>
      </c>
      <c r="BP134" s="502" t="e">
        <f ca="1">+IF(AND(ISNUMBER(OFFSET('Hygiene Data'!$I$7,0,10*ROW('Hygiene Data'!I128))),'Data Summary'!EE134="Yes"),OFFSET('Hygiene Data'!$I$7,0,10*ROW('Hygiene Data'!I128)),NA())</f>
        <v>#N/A</v>
      </c>
      <c r="BQ134" s="502" t="e">
        <f ca="1">+IF(AND(ISNUMBER(OFFSET('Hygiene Data'!$I$9,0,10*ROW('Hygiene Data'!I128))),'Data Summary'!EF134="Yes"),OFFSET('Hygiene Data'!$I$9,0,10*ROW('Hygiene Data'!I128)),NA())</f>
        <v>#N/A</v>
      </c>
    </row>
    <row r="135" spans="1:69" x14ac:dyDescent="0.25">
      <c r="A135" s="498" t="e">
        <f ca="1">+RIGHT('Data Summary'!A135,LEN('Data Summary'!A135)-9)</f>
        <v>#VALUE!</v>
      </c>
      <c r="B135" s="472" t="str">
        <f ca="1">+IF(ISTEXT('Data Summary'!B135),'Data Summary'!B135,"")</f>
        <v/>
      </c>
      <c r="C135" s="499" t="e">
        <f ca="1">+VALUE('Data Summary'!C135)</f>
        <v>#VALUE!</v>
      </c>
      <c r="D135" s="500" t="e">
        <f ca="1">+IF(AND(ISNUMBER(OFFSET('Water Data'!$D$4,0,10*ROW('Water Data'!D129))),'Data Summary'!BS135="Yes"),100-OFFSET('Water Data'!$D$4,0,10*ROW('Water Data'!D129)),NA())</f>
        <v>#N/A</v>
      </c>
      <c r="E135" s="500" t="e">
        <f ca="1">+IF(AND(ISNUMBER(OFFSET('Water Data'!$D$6,0,10*ROW('Water Data'!D129))),'Data Summary'!BT135="Yes"),OFFSET('Water Data'!$D$6,0,10*ROW('Water Data'!D129)),NA())</f>
        <v>#N/A</v>
      </c>
      <c r="F135" s="500" t="e">
        <f ca="1">+IF(AND(ISNUMBER(OFFSET('Water Data'!$D$9,0,10*ROW('Water Data'!D129))),'Data Summary'!BU135="Yes"),OFFSET('Water Data'!$D$9,0,10*ROW('Water Data'!D129)),NA())</f>
        <v>#N/A</v>
      </c>
      <c r="G135" s="500" t="e">
        <f ca="1">+IF(AND(ISNUMBER(OFFSET('Water Data'!$E$4,0,10*ROW('Water Data'!E129))),'Data Summary'!BV135="Yes"),100-OFFSET('Water Data'!$E$4,0,10*ROW('Water Data'!E129)),NA())</f>
        <v>#N/A</v>
      </c>
      <c r="H135" s="500" t="e">
        <f ca="1">+IF(AND(ISNUMBER(OFFSET('Water Data'!$E$6,0,10*ROW('Water Data'!E129))),'Data Summary'!BW135="Yes"),OFFSET('Water Data'!$E$6,0,10*ROW('Water Data'!E129)),NA())</f>
        <v>#N/A</v>
      </c>
      <c r="I135" s="500" t="e">
        <f ca="1">+IF(AND(ISNUMBER(OFFSET('Water Data'!$E$9,0,10*ROW('Water Data'!E129))),'Data Summary'!BX135="Yes"),OFFSET('Water Data'!$E$9,0,10*ROW('Water Data'!E129)),NA())</f>
        <v>#N/A</v>
      </c>
      <c r="J135" s="500" t="e">
        <f ca="1">+IF(AND(ISNUMBER(OFFSET('Water Data'!$F$4,0,10*ROW('Water Data'!F129))),'Data Summary'!BY135="Yes"),100-OFFSET('Water Data'!$F$4,0,10*ROW('Water Data'!F129)),NA())</f>
        <v>#N/A</v>
      </c>
      <c r="K135" s="500" t="e">
        <f ca="1">+IF(AND(ISNUMBER(OFFSET('Water Data'!$F$6,0,10*ROW('Water Data'!F129))),'Data Summary'!BZ135="Yes"),OFFSET('Water Data'!$F$6,0,10*ROW('Water Data'!F129)),NA())</f>
        <v>#N/A</v>
      </c>
      <c r="L135" s="500" t="e">
        <f ca="1">+IF(AND(ISNUMBER(OFFSET('Water Data'!$F$9,0,10*ROW('Water Data'!F129))),'Data Summary'!CA135="Yes"),OFFSET('Water Data'!$F$9,0,10*ROW('Water Data'!F129)),NA())</f>
        <v>#N/A</v>
      </c>
      <c r="M135" s="500" t="e">
        <f ca="1">+IF(AND(ISNUMBER(OFFSET('Water Data'!$G$4,0,10*ROW('Water Data'!G129))),'Data Summary'!CB135="Yes"),100-OFFSET('Water Data'!$G$4,0,10*ROW('Water Data'!G129)),NA())</f>
        <v>#N/A</v>
      </c>
      <c r="N135" s="500" t="e">
        <f ca="1">+IF(AND(ISNUMBER(OFFSET('Water Data'!$G$6,0,10*ROW('Water Data'!G129))),'Data Summary'!CC135="Yes"),OFFSET('Water Data'!$G$6,0,10*ROW('Water Data'!G129)),NA())</f>
        <v>#N/A</v>
      </c>
      <c r="O135" s="500" t="e">
        <f ca="1">+IF(AND(ISNUMBER(OFFSET('Water Data'!$G$9,0,10*ROW('Water Data'!G129))),'Data Summary'!CD135="Yes"),OFFSET('Water Data'!$G$9,0,10*ROW('Water Data'!G129)),NA())</f>
        <v>#N/A</v>
      </c>
      <c r="P135" s="500" t="e">
        <f ca="1">+IF(AND(ISNUMBER(OFFSET('Water Data'!$H$4,0,10*ROW('Water Data'!H129))),'Data Summary'!CE135="Yes"),100-OFFSET('Water Data'!$H$4,0,10*ROW('Water Data'!H129)),NA())</f>
        <v>#N/A</v>
      </c>
      <c r="Q135" s="500" t="e">
        <f ca="1">+IF(AND(ISNUMBER(OFFSET('Water Data'!$H$6,0,10*ROW('Water Data'!H129))),'Data Summary'!CF135="Yes"),OFFSET('Water Data'!$H$6,0,10*ROW('Water Data'!H129)),NA())</f>
        <v>#N/A</v>
      </c>
      <c r="R135" s="500" t="e">
        <f ca="1">+IF(AND(ISNUMBER(OFFSET('Water Data'!$H$9,0,10*ROW('Water Data'!H129))),'Data Summary'!CG135="Yes"),OFFSET('Water Data'!$H$9,0,10*ROW('Water Data'!H129)),NA())</f>
        <v>#N/A</v>
      </c>
      <c r="S135" s="500" t="e">
        <f ca="1">+IF(AND(ISNUMBER(OFFSET('Water Data'!$I$4,0,10*ROW('Water Data'!I129))),'Data Summary'!CH135="Yes"),100-OFFSET('Water Data'!$I$4,0,10*ROW('Water Data'!I129)),NA())</f>
        <v>#N/A</v>
      </c>
      <c r="T135" s="500" t="e">
        <f ca="1">+IF(AND(ISNUMBER(OFFSET('Water Data'!$I$6,0,10*ROW('Water Data'!I129))),'Data Summary'!CI135="Yes"),OFFSET('Water Data'!$I$6,0,10*ROW('Water Data'!I129)),NA())</f>
        <v>#N/A</v>
      </c>
      <c r="U135" s="500" t="e">
        <f ca="1">+IF(AND(ISNUMBER(OFFSET('Water Data'!$I$9,0,10*ROW('Water Data'!I129))),'Data Summary'!CJ135="Yes"),OFFSET('Water Data'!$I$9,0,10*ROW('Water Data'!I129)),NA())</f>
        <v>#N/A</v>
      </c>
      <c r="V135" s="501" t="e">
        <f ca="1">+IF(AND(ISNUMBER(OFFSET('Sanitation Data'!$D$4,0,10*ROW('Sanitation Data'!D129))),'Data Summary'!CK135="Yes"),100-OFFSET('Sanitation Data'!$D$4,0,10*ROW('Sanitation Data'!D129)),NA())</f>
        <v>#N/A</v>
      </c>
      <c r="W135" s="501" t="e">
        <f ca="1">+IF(AND(ISNUMBER(OFFSET('Sanitation Data'!$D$6,0,10*ROW('Sanitation Data'!D129))),'Data Summary'!CL135="Yes"),OFFSET('Sanitation Data'!$D$6,0,10*ROW('Sanitation Data'!D129)),NA())</f>
        <v>#N/A</v>
      </c>
      <c r="X135" s="501" t="e">
        <f ca="1">+IF(AND(ISNUMBER(OFFSET('Sanitation Data'!$D$10,0,10*ROW('Sanitation Data'!D129))),'Data Summary'!CM135="Yes"),OFFSET('Sanitation Data'!$D$10,0,10*ROW('Sanitation Data'!D129)),NA())</f>
        <v>#N/A</v>
      </c>
      <c r="Y135" s="501" t="e">
        <f ca="1">+IF(AND(ISNUMBER(OFFSET('Sanitation Data'!$D$11,0,10*ROW('Sanitation Data'!D129))),'Data Summary'!CN135="Yes"),OFFSET('Sanitation Data'!$D$11,0,10*ROW('Sanitation Data'!D129)),NA())</f>
        <v>#N/A</v>
      </c>
      <c r="Z135" s="501" t="e">
        <f ca="1">+IF(AND(ISNUMBER(OFFSET('Sanitation Data'!$D$12,0,10*ROW('Sanitation Data'!D129))),'Data Summary'!CO135="Yes"),OFFSET('Sanitation Data'!$D$12,0,10*ROW('Sanitation Data'!D129)),NA())</f>
        <v>#N/A</v>
      </c>
      <c r="AA135" s="501" t="e">
        <f ca="1">+IF(AND(ISNUMBER(OFFSET('Sanitation Data'!$E$4,0,10*ROW('Sanitation Data'!E129))),'Data Summary'!CP135="Yes"),100-OFFSET('Sanitation Data'!$E$4,0,10*ROW('Sanitation Data'!E129)),NA())</f>
        <v>#N/A</v>
      </c>
      <c r="AB135" s="501" t="e">
        <f ca="1">+IF(AND(ISNUMBER(OFFSET('Sanitation Data'!$E$6,0,10*ROW('Sanitation Data'!E129))),'Data Summary'!CQ135="Yes"),OFFSET('Sanitation Data'!$E$6,0,10*ROW('Sanitation Data'!E129)),NA())</f>
        <v>#N/A</v>
      </c>
      <c r="AC135" s="501" t="e">
        <f ca="1">+IF(AND(ISNUMBER(OFFSET('Sanitation Data'!$E$10,0,10*ROW('Sanitation Data'!E129))),'Data Summary'!CR135="Yes"),OFFSET('Sanitation Data'!$E$10,0,10*ROW('Sanitation Data'!E129)),NA())</f>
        <v>#N/A</v>
      </c>
      <c r="AD135" s="501" t="e">
        <f ca="1">+IF(AND(ISNUMBER(OFFSET('Sanitation Data'!$E$11,0,10*ROW('Sanitation Data'!E129))),'Data Summary'!CS135="Yes"),OFFSET('Sanitation Data'!$E$11,0,10*ROW('Sanitation Data'!E129)),NA())</f>
        <v>#N/A</v>
      </c>
      <c r="AE135" s="501" t="e">
        <f ca="1">+IF(AND(ISNUMBER(OFFSET('Sanitation Data'!$E$12,0,10*ROW('Sanitation Data'!E129))),'Data Summary'!CT135="Yes"),OFFSET('Sanitation Data'!$E$12,0,10*ROW('Sanitation Data'!E129)),NA())</f>
        <v>#N/A</v>
      </c>
      <c r="AF135" s="501" t="e">
        <f ca="1">+IF(AND(ISNUMBER(OFFSET('Sanitation Data'!$F$4,0,10*ROW('Sanitation Data'!F129))),'Data Summary'!CU135="Yes"),100-OFFSET('Sanitation Data'!$F$4,0,10*ROW('Sanitation Data'!F129)),NA())</f>
        <v>#N/A</v>
      </c>
      <c r="AG135" s="501" t="e">
        <f ca="1">+IF(AND(ISNUMBER(OFFSET('Sanitation Data'!$F$6,0,10*ROW('Sanitation Data'!F129))),'Data Summary'!CV135="Yes"),OFFSET('Sanitation Data'!$F$6,0,10*ROW('Sanitation Data'!F129)),NA())</f>
        <v>#N/A</v>
      </c>
      <c r="AH135" s="501" t="e">
        <f ca="1">+IF(AND(ISNUMBER(OFFSET('Sanitation Data'!$F$10,0,10*ROW('Sanitation Data'!F129))),'Data Summary'!CW135="Yes"),OFFSET('Sanitation Data'!$F$10,0,10*ROW('Sanitation Data'!F129)),NA())</f>
        <v>#N/A</v>
      </c>
      <c r="AI135" s="501" t="e">
        <f ca="1">+IF(AND(ISNUMBER(OFFSET('Sanitation Data'!$F$11,0,10*ROW('Sanitation Data'!F129))),'Data Summary'!CX135="Yes"),OFFSET('Sanitation Data'!$F$11,0,10*ROW('Sanitation Data'!F129)),NA())</f>
        <v>#N/A</v>
      </c>
      <c r="AJ135" s="501" t="e">
        <f ca="1">+IF(AND(ISNUMBER(OFFSET('Sanitation Data'!$F$12,0,10*ROW('Sanitation Data'!F129))),'Data Summary'!CY135="Yes"),OFFSET('Sanitation Data'!$F$12,0,10*ROW('Sanitation Data'!F129)),NA())</f>
        <v>#N/A</v>
      </c>
      <c r="AK135" s="501" t="e">
        <f ca="1">+IF(AND(ISNUMBER(OFFSET('Sanitation Data'!$G$4,0,10*ROW('Sanitation Data'!G129))),'Data Summary'!CZ135="Yes"),100-OFFSET('Sanitation Data'!$G$4,0,10*ROW('Sanitation Data'!G129)),NA())</f>
        <v>#N/A</v>
      </c>
      <c r="AL135" s="501" t="e">
        <f ca="1">+IF(AND(ISNUMBER(OFFSET('Sanitation Data'!$G$6,0,10*ROW('Sanitation Data'!G129))),'Data Summary'!DA135="Yes"),OFFSET('Sanitation Data'!$G$6,0,10*ROW('Sanitation Data'!G129)),NA())</f>
        <v>#N/A</v>
      </c>
      <c r="AM135" s="501" t="e">
        <f ca="1">+IF(AND(ISNUMBER(OFFSET('Sanitation Data'!$G$10,0,10*ROW('Sanitation Data'!G129))),'Data Summary'!DB135="Yes"),OFFSET('Sanitation Data'!$G$10,0,10*ROW('Sanitation Data'!G129)),NA())</f>
        <v>#N/A</v>
      </c>
      <c r="AN135" s="501" t="e">
        <f ca="1">+IF(AND(ISNUMBER(OFFSET('Sanitation Data'!$G$11,0,10*ROW('Sanitation Data'!G129))),'Data Summary'!DC135="Yes"),OFFSET('Sanitation Data'!$G$11,0,10*ROW('Sanitation Data'!G129)),NA())</f>
        <v>#N/A</v>
      </c>
      <c r="AO135" s="501" t="e">
        <f ca="1">+IF(AND(ISNUMBER(OFFSET('Sanitation Data'!$G$12,0,10*ROW('Sanitation Data'!G129))),'Data Summary'!DD135="Yes"),OFFSET('Sanitation Data'!$G$12,0,10*ROW('Sanitation Data'!G129)),NA())</f>
        <v>#N/A</v>
      </c>
      <c r="AP135" s="501" t="e">
        <f ca="1">+IF(AND(ISNUMBER(OFFSET('Sanitation Data'!$H$4,0,10*ROW('Sanitation Data'!H129))),'Data Summary'!DE135="Yes"),100-OFFSET('Sanitation Data'!$H$4,0,10*ROW('Sanitation Data'!H129)),NA())</f>
        <v>#N/A</v>
      </c>
      <c r="AQ135" s="501" t="e">
        <f ca="1">+IF(AND(ISNUMBER(OFFSET('Sanitation Data'!$H$6,0,10*ROW('Sanitation Data'!H129))),'Data Summary'!DF135="Yes"),OFFSET('Sanitation Data'!$H$6,0,10*ROW('Sanitation Data'!H129)),NA())</f>
        <v>#N/A</v>
      </c>
      <c r="AR135" s="501" t="e">
        <f ca="1">+IF(AND(ISNUMBER(OFFSET('Sanitation Data'!$H$10,0,10*ROW('Sanitation Data'!H129))),'Data Summary'!DG135="Yes"),OFFSET('Sanitation Data'!$H$10,0,10*ROW('Sanitation Data'!H129)),NA())</f>
        <v>#N/A</v>
      </c>
      <c r="AS135" s="501" t="e">
        <f ca="1">+IF(AND(ISNUMBER(OFFSET('Sanitation Data'!$H$11,0,10*ROW('Sanitation Data'!H129))),'Data Summary'!DH135="Yes"),OFFSET('Sanitation Data'!$H$11,0,10*ROW('Sanitation Data'!H129)),NA())</f>
        <v>#N/A</v>
      </c>
      <c r="AT135" s="501" t="e">
        <f ca="1">+IF(AND(ISNUMBER(OFFSET('Sanitation Data'!$H$12,0,10*ROW('Sanitation Data'!H129))),'Data Summary'!DI135="Yes"),OFFSET('Sanitation Data'!$H$12,0,10*ROW('Sanitation Data'!H129)),NA())</f>
        <v>#N/A</v>
      </c>
      <c r="AU135" s="501" t="e">
        <f ca="1">+IF(AND(ISNUMBER(OFFSET('Sanitation Data'!$I$4,0,10*ROW('Sanitation Data'!I129))),'Data Summary'!DJ135="Yes"),100-OFFSET('Sanitation Data'!$I$4,0,10*ROW('Sanitation Data'!I129)),NA())</f>
        <v>#N/A</v>
      </c>
      <c r="AV135" s="501" t="e">
        <f ca="1">+IF(AND(ISNUMBER(OFFSET('Sanitation Data'!$I$6,0,10*ROW('Sanitation Data'!I129))),'Data Summary'!DK135="Yes"),OFFSET('Sanitation Data'!$I$6,0,10*ROW('Sanitation Data'!I129)),NA())</f>
        <v>#N/A</v>
      </c>
      <c r="AW135" s="501" t="e">
        <f ca="1">+IF(AND(ISNUMBER(OFFSET('Sanitation Data'!$I$10,0,10*ROW('Sanitation Data'!I129))),'Data Summary'!DL135="Yes"),OFFSET('Sanitation Data'!$I$10,0,10*ROW('Sanitation Data'!I129)),NA())</f>
        <v>#N/A</v>
      </c>
      <c r="AX135" s="501" t="e">
        <f ca="1">+IF(AND(ISNUMBER(OFFSET('Sanitation Data'!$I$11,0,10*ROW('Sanitation Data'!I129))),'Data Summary'!DM135="Yes"),OFFSET('Sanitation Data'!$I$11,0,10*ROW('Sanitation Data'!I129)),NA())</f>
        <v>#N/A</v>
      </c>
      <c r="AY135" s="501" t="e">
        <f ca="1">+IF(AND(ISNUMBER(OFFSET('Sanitation Data'!$I$12,0,10*ROW('Sanitation Data'!I129))),'Data Summary'!DN135="Yes"),OFFSET('Sanitation Data'!$I$12,0,10*ROW('Sanitation Data'!I129)),NA())</f>
        <v>#N/A</v>
      </c>
      <c r="AZ135" s="502" t="e">
        <f ca="1">+IF(AND(ISNUMBER(OFFSET('Hygiene Data'!$D$5,0,10*ROW('Hygiene Data'!D129))),'Data Summary'!DO135="Yes"),OFFSET('Hygiene Data'!$D$5,0,10*ROW('Hygiene Data'!D129)),NA())</f>
        <v>#N/A</v>
      </c>
      <c r="BA135" s="502" t="e">
        <f ca="1">+IF(AND(ISNUMBER(OFFSET('Hygiene Data'!$D$7,0,10*ROW('Hygiene Data'!D129))),'Data Summary'!DP135="Yes"),OFFSET('Hygiene Data'!$D$7,0,10*ROW('Hygiene Data'!D129)),NA())</f>
        <v>#N/A</v>
      </c>
      <c r="BB135" s="502" t="e">
        <f ca="1">+IF(AND(ISNUMBER(OFFSET('Hygiene Data'!$D$9,0,10*ROW('Hygiene Data'!D129))),'Data Summary'!DQ135="Yes"),OFFSET('Hygiene Data'!$D$9,0,10*ROW('Hygiene Data'!D129)),NA())</f>
        <v>#N/A</v>
      </c>
      <c r="BC135" s="502" t="e">
        <f ca="1">+IF(AND(ISNUMBER(OFFSET('Hygiene Data'!$E$5,0,10*ROW('Hygiene Data'!E129))),'Data Summary'!DR135="Yes"),OFFSET('Hygiene Data'!$E$5,0,10*ROW('Hygiene Data'!E129)),NA())</f>
        <v>#N/A</v>
      </c>
      <c r="BD135" s="502" t="e">
        <f ca="1">+IF(AND(ISNUMBER(OFFSET('Hygiene Data'!$E$7,0,10*ROW('Hygiene Data'!E129))),'Data Summary'!DS135="Yes"),OFFSET('Hygiene Data'!$E$7,0,10*ROW('Hygiene Data'!E129)),NA())</f>
        <v>#N/A</v>
      </c>
      <c r="BE135" s="502" t="e">
        <f ca="1">+IF(AND(ISNUMBER(OFFSET('Hygiene Data'!$E$9,0,10*ROW('Hygiene Data'!E129))),'Data Summary'!DT135="Yes"),OFFSET('Hygiene Data'!$E$9,0,10*ROW('Hygiene Data'!E129)),NA())</f>
        <v>#N/A</v>
      </c>
      <c r="BF135" s="502" t="e">
        <f ca="1">+IF(AND(ISNUMBER(OFFSET('Hygiene Data'!$F$5,0,10*ROW('Hygiene Data'!F129))),'Data Summary'!DU135="Yes"),OFFSET('Hygiene Data'!$F$5,0,10*ROW('Hygiene Data'!F129)),NA())</f>
        <v>#N/A</v>
      </c>
      <c r="BG135" s="502" t="e">
        <f ca="1">+IF(AND(ISNUMBER(OFFSET('Hygiene Data'!$F$7,0,10*ROW('Hygiene Data'!F129))),'Data Summary'!DV135="Yes"),OFFSET('Hygiene Data'!$F$7,0,10*ROW('Hygiene Data'!F129)),NA())</f>
        <v>#N/A</v>
      </c>
      <c r="BH135" s="502" t="e">
        <f ca="1">+IF(AND(ISNUMBER(OFFSET('Hygiene Data'!$F$9,0,10*ROW('Hygiene Data'!F129))),'Data Summary'!DW135="Yes"),OFFSET('Hygiene Data'!$F$9,0,10*ROW('Hygiene Data'!F129)),NA())</f>
        <v>#N/A</v>
      </c>
      <c r="BI135" s="502" t="e">
        <f ca="1">+IF(AND(ISNUMBER(OFFSET('Hygiene Data'!$G$5,0,10*ROW('Hygiene Data'!G129))),'Data Summary'!DX135="Yes"),OFFSET('Hygiene Data'!$G$5,0,10*ROW('Hygiene Data'!G129)),NA())</f>
        <v>#N/A</v>
      </c>
      <c r="BJ135" s="502" t="e">
        <f ca="1">+IF(AND(ISNUMBER(OFFSET('Hygiene Data'!$G$7,0,10*ROW('Hygiene Data'!G129))),'Data Summary'!DY135="Yes"),OFFSET('Hygiene Data'!$G$7,0,10*ROW('Hygiene Data'!G129)),NA())</f>
        <v>#N/A</v>
      </c>
      <c r="BK135" s="502" t="e">
        <f ca="1">+IF(AND(ISNUMBER(OFFSET('Hygiene Data'!$G$9,0,10*ROW('Hygiene Data'!G129))),'Data Summary'!DZ135="Yes"),OFFSET('Hygiene Data'!$G$9,0,10*ROW('Hygiene Data'!G129)),NA())</f>
        <v>#N/A</v>
      </c>
      <c r="BL135" s="502" t="e">
        <f ca="1">+IF(AND(ISNUMBER(OFFSET('Hygiene Data'!$H$5,0,10*ROW('Hygiene Data'!H129))),'Data Summary'!EA135="Yes"),OFFSET('Hygiene Data'!$H$5,0,10*ROW('Hygiene Data'!H129)),NA())</f>
        <v>#N/A</v>
      </c>
      <c r="BM135" s="502" t="e">
        <f ca="1">+IF(AND(ISNUMBER(OFFSET('Hygiene Data'!$H$7,0,10*ROW('Hygiene Data'!H129))),'Data Summary'!EB135="Yes"),OFFSET('Hygiene Data'!$H$7,0,10*ROW('Hygiene Data'!H129)),NA())</f>
        <v>#N/A</v>
      </c>
      <c r="BN135" s="502" t="e">
        <f ca="1">+IF(AND(ISNUMBER(OFFSET('Hygiene Data'!$H$9,0,10*ROW('Hygiene Data'!H129))),'Data Summary'!EC135="Yes"),OFFSET('Hygiene Data'!$H$9,0,10*ROW('Hygiene Data'!H129)),NA())</f>
        <v>#N/A</v>
      </c>
      <c r="BO135" s="502" t="e">
        <f ca="1">+IF(AND(ISNUMBER(OFFSET('Hygiene Data'!$I$5,0,10*ROW('Hygiene Data'!I129))),'Data Summary'!ED135="Yes"),OFFSET('Hygiene Data'!$I$5,0,10*ROW('Hygiene Data'!I129)),NA())</f>
        <v>#N/A</v>
      </c>
      <c r="BP135" s="502" t="e">
        <f ca="1">+IF(AND(ISNUMBER(OFFSET('Hygiene Data'!$I$7,0,10*ROW('Hygiene Data'!I129))),'Data Summary'!EE135="Yes"),OFFSET('Hygiene Data'!$I$7,0,10*ROW('Hygiene Data'!I129)),NA())</f>
        <v>#N/A</v>
      </c>
      <c r="BQ135" s="502" t="e">
        <f ca="1">+IF(AND(ISNUMBER(OFFSET('Hygiene Data'!$I$9,0,10*ROW('Hygiene Data'!I129))),'Data Summary'!EF135="Yes"),OFFSET('Hygiene Data'!$I$9,0,10*ROW('Hygiene Data'!I129)),NA())</f>
        <v>#N/A</v>
      </c>
    </row>
    <row r="136" spans="1:69" x14ac:dyDescent="0.25">
      <c r="A136" s="498" t="e">
        <f ca="1">+RIGHT('Data Summary'!A136,LEN('Data Summary'!A136)-9)</f>
        <v>#VALUE!</v>
      </c>
      <c r="B136" s="472" t="str">
        <f ca="1">+IF(ISTEXT('Data Summary'!B136),'Data Summary'!B136,"")</f>
        <v/>
      </c>
      <c r="C136" s="499" t="e">
        <f ca="1">+VALUE('Data Summary'!C136)</f>
        <v>#VALUE!</v>
      </c>
      <c r="D136" s="500" t="e">
        <f ca="1">+IF(AND(ISNUMBER(OFFSET('Water Data'!$D$4,0,10*ROW('Water Data'!D130))),'Data Summary'!BS136="Yes"),100-OFFSET('Water Data'!$D$4,0,10*ROW('Water Data'!D130)),NA())</f>
        <v>#N/A</v>
      </c>
      <c r="E136" s="500" t="e">
        <f ca="1">+IF(AND(ISNUMBER(OFFSET('Water Data'!$D$6,0,10*ROW('Water Data'!D130))),'Data Summary'!BT136="Yes"),OFFSET('Water Data'!$D$6,0,10*ROW('Water Data'!D130)),NA())</f>
        <v>#N/A</v>
      </c>
      <c r="F136" s="500" t="e">
        <f ca="1">+IF(AND(ISNUMBER(OFFSET('Water Data'!$D$9,0,10*ROW('Water Data'!D130))),'Data Summary'!BU136="Yes"),OFFSET('Water Data'!$D$9,0,10*ROW('Water Data'!D130)),NA())</f>
        <v>#N/A</v>
      </c>
      <c r="G136" s="500" t="e">
        <f ca="1">+IF(AND(ISNUMBER(OFFSET('Water Data'!$E$4,0,10*ROW('Water Data'!E130))),'Data Summary'!BV136="Yes"),100-OFFSET('Water Data'!$E$4,0,10*ROW('Water Data'!E130)),NA())</f>
        <v>#N/A</v>
      </c>
      <c r="H136" s="500" t="e">
        <f ca="1">+IF(AND(ISNUMBER(OFFSET('Water Data'!$E$6,0,10*ROW('Water Data'!E130))),'Data Summary'!BW136="Yes"),OFFSET('Water Data'!$E$6,0,10*ROW('Water Data'!E130)),NA())</f>
        <v>#N/A</v>
      </c>
      <c r="I136" s="500" t="e">
        <f ca="1">+IF(AND(ISNUMBER(OFFSET('Water Data'!$E$9,0,10*ROW('Water Data'!E130))),'Data Summary'!BX136="Yes"),OFFSET('Water Data'!$E$9,0,10*ROW('Water Data'!E130)),NA())</f>
        <v>#N/A</v>
      </c>
      <c r="J136" s="500" t="e">
        <f ca="1">+IF(AND(ISNUMBER(OFFSET('Water Data'!$F$4,0,10*ROW('Water Data'!F130))),'Data Summary'!BY136="Yes"),100-OFFSET('Water Data'!$F$4,0,10*ROW('Water Data'!F130)),NA())</f>
        <v>#N/A</v>
      </c>
      <c r="K136" s="500" t="e">
        <f ca="1">+IF(AND(ISNUMBER(OFFSET('Water Data'!$F$6,0,10*ROW('Water Data'!F130))),'Data Summary'!BZ136="Yes"),OFFSET('Water Data'!$F$6,0,10*ROW('Water Data'!F130)),NA())</f>
        <v>#N/A</v>
      </c>
      <c r="L136" s="500" t="e">
        <f ca="1">+IF(AND(ISNUMBER(OFFSET('Water Data'!$F$9,0,10*ROW('Water Data'!F130))),'Data Summary'!CA136="Yes"),OFFSET('Water Data'!$F$9,0,10*ROW('Water Data'!F130)),NA())</f>
        <v>#N/A</v>
      </c>
      <c r="M136" s="500" t="e">
        <f ca="1">+IF(AND(ISNUMBER(OFFSET('Water Data'!$G$4,0,10*ROW('Water Data'!G130))),'Data Summary'!CB136="Yes"),100-OFFSET('Water Data'!$G$4,0,10*ROW('Water Data'!G130)),NA())</f>
        <v>#N/A</v>
      </c>
      <c r="N136" s="500" t="e">
        <f ca="1">+IF(AND(ISNUMBER(OFFSET('Water Data'!$G$6,0,10*ROW('Water Data'!G130))),'Data Summary'!CC136="Yes"),OFFSET('Water Data'!$G$6,0,10*ROW('Water Data'!G130)),NA())</f>
        <v>#N/A</v>
      </c>
      <c r="O136" s="500" t="e">
        <f ca="1">+IF(AND(ISNUMBER(OFFSET('Water Data'!$G$9,0,10*ROW('Water Data'!G130))),'Data Summary'!CD136="Yes"),OFFSET('Water Data'!$G$9,0,10*ROW('Water Data'!G130)),NA())</f>
        <v>#N/A</v>
      </c>
      <c r="P136" s="500" t="e">
        <f ca="1">+IF(AND(ISNUMBER(OFFSET('Water Data'!$H$4,0,10*ROW('Water Data'!H130))),'Data Summary'!CE136="Yes"),100-OFFSET('Water Data'!$H$4,0,10*ROW('Water Data'!H130)),NA())</f>
        <v>#N/A</v>
      </c>
      <c r="Q136" s="500" t="e">
        <f ca="1">+IF(AND(ISNUMBER(OFFSET('Water Data'!$H$6,0,10*ROW('Water Data'!H130))),'Data Summary'!CF136="Yes"),OFFSET('Water Data'!$H$6,0,10*ROW('Water Data'!H130)),NA())</f>
        <v>#N/A</v>
      </c>
      <c r="R136" s="500" t="e">
        <f ca="1">+IF(AND(ISNUMBER(OFFSET('Water Data'!$H$9,0,10*ROW('Water Data'!H130))),'Data Summary'!CG136="Yes"),OFFSET('Water Data'!$H$9,0,10*ROW('Water Data'!H130)),NA())</f>
        <v>#N/A</v>
      </c>
      <c r="S136" s="500" t="e">
        <f ca="1">+IF(AND(ISNUMBER(OFFSET('Water Data'!$I$4,0,10*ROW('Water Data'!I130))),'Data Summary'!CH136="Yes"),100-OFFSET('Water Data'!$I$4,0,10*ROW('Water Data'!I130)),NA())</f>
        <v>#N/A</v>
      </c>
      <c r="T136" s="500" t="e">
        <f ca="1">+IF(AND(ISNUMBER(OFFSET('Water Data'!$I$6,0,10*ROW('Water Data'!I130))),'Data Summary'!CI136="Yes"),OFFSET('Water Data'!$I$6,0,10*ROW('Water Data'!I130)),NA())</f>
        <v>#N/A</v>
      </c>
      <c r="U136" s="500" t="e">
        <f ca="1">+IF(AND(ISNUMBER(OFFSET('Water Data'!$I$9,0,10*ROW('Water Data'!I130))),'Data Summary'!CJ136="Yes"),OFFSET('Water Data'!$I$9,0,10*ROW('Water Data'!I130)),NA())</f>
        <v>#N/A</v>
      </c>
      <c r="V136" s="501" t="e">
        <f ca="1">+IF(AND(ISNUMBER(OFFSET('Sanitation Data'!$D$4,0,10*ROW('Sanitation Data'!D130))),'Data Summary'!CK136="Yes"),100-OFFSET('Sanitation Data'!$D$4,0,10*ROW('Sanitation Data'!D130)),NA())</f>
        <v>#N/A</v>
      </c>
      <c r="W136" s="501" t="e">
        <f ca="1">+IF(AND(ISNUMBER(OFFSET('Sanitation Data'!$D$6,0,10*ROW('Sanitation Data'!D130))),'Data Summary'!CL136="Yes"),OFFSET('Sanitation Data'!$D$6,0,10*ROW('Sanitation Data'!D130)),NA())</f>
        <v>#N/A</v>
      </c>
      <c r="X136" s="501" t="e">
        <f ca="1">+IF(AND(ISNUMBER(OFFSET('Sanitation Data'!$D$10,0,10*ROW('Sanitation Data'!D130))),'Data Summary'!CM136="Yes"),OFFSET('Sanitation Data'!$D$10,0,10*ROW('Sanitation Data'!D130)),NA())</f>
        <v>#N/A</v>
      </c>
      <c r="Y136" s="501" t="e">
        <f ca="1">+IF(AND(ISNUMBER(OFFSET('Sanitation Data'!$D$11,0,10*ROW('Sanitation Data'!D130))),'Data Summary'!CN136="Yes"),OFFSET('Sanitation Data'!$D$11,0,10*ROW('Sanitation Data'!D130)),NA())</f>
        <v>#N/A</v>
      </c>
      <c r="Z136" s="501" t="e">
        <f ca="1">+IF(AND(ISNUMBER(OFFSET('Sanitation Data'!$D$12,0,10*ROW('Sanitation Data'!D130))),'Data Summary'!CO136="Yes"),OFFSET('Sanitation Data'!$D$12,0,10*ROW('Sanitation Data'!D130)),NA())</f>
        <v>#N/A</v>
      </c>
      <c r="AA136" s="501" t="e">
        <f ca="1">+IF(AND(ISNUMBER(OFFSET('Sanitation Data'!$E$4,0,10*ROW('Sanitation Data'!E130))),'Data Summary'!CP136="Yes"),100-OFFSET('Sanitation Data'!$E$4,0,10*ROW('Sanitation Data'!E130)),NA())</f>
        <v>#N/A</v>
      </c>
      <c r="AB136" s="501" t="e">
        <f ca="1">+IF(AND(ISNUMBER(OFFSET('Sanitation Data'!$E$6,0,10*ROW('Sanitation Data'!E130))),'Data Summary'!CQ136="Yes"),OFFSET('Sanitation Data'!$E$6,0,10*ROW('Sanitation Data'!E130)),NA())</f>
        <v>#N/A</v>
      </c>
      <c r="AC136" s="501" t="e">
        <f ca="1">+IF(AND(ISNUMBER(OFFSET('Sanitation Data'!$E$10,0,10*ROW('Sanitation Data'!E130))),'Data Summary'!CR136="Yes"),OFFSET('Sanitation Data'!$E$10,0,10*ROW('Sanitation Data'!E130)),NA())</f>
        <v>#N/A</v>
      </c>
      <c r="AD136" s="501" t="e">
        <f ca="1">+IF(AND(ISNUMBER(OFFSET('Sanitation Data'!$E$11,0,10*ROW('Sanitation Data'!E130))),'Data Summary'!CS136="Yes"),OFFSET('Sanitation Data'!$E$11,0,10*ROW('Sanitation Data'!E130)),NA())</f>
        <v>#N/A</v>
      </c>
      <c r="AE136" s="501" t="e">
        <f ca="1">+IF(AND(ISNUMBER(OFFSET('Sanitation Data'!$E$12,0,10*ROW('Sanitation Data'!E130))),'Data Summary'!CT136="Yes"),OFFSET('Sanitation Data'!$E$12,0,10*ROW('Sanitation Data'!E130)),NA())</f>
        <v>#N/A</v>
      </c>
      <c r="AF136" s="501" t="e">
        <f ca="1">+IF(AND(ISNUMBER(OFFSET('Sanitation Data'!$F$4,0,10*ROW('Sanitation Data'!F130))),'Data Summary'!CU136="Yes"),100-OFFSET('Sanitation Data'!$F$4,0,10*ROW('Sanitation Data'!F130)),NA())</f>
        <v>#N/A</v>
      </c>
      <c r="AG136" s="501" t="e">
        <f ca="1">+IF(AND(ISNUMBER(OFFSET('Sanitation Data'!$F$6,0,10*ROW('Sanitation Data'!F130))),'Data Summary'!CV136="Yes"),OFFSET('Sanitation Data'!$F$6,0,10*ROW('Sanitation Data'!F130)),NA())</f>
        <v>#N/A</v>
      </c>
      <c r="AH136" s="501" t="e">
        <f ca="1">+IF(AND(ISNUMBER(OFFSET('Sanitation Data'!$F$10,0,10*ROW('Sanitation Data'!F130))),'Data Summary'!CW136="Yes"),OFFSET('Sanitation Data'!$F$10,0,10*ROW('Sanitation Data'!F130)),NA())</f>
        <v>#N/A</v>
      </c>
      <c r="AI136" s="501" t="e">
        <f ca="1">+IF(AND(ISNUMBER(OFFSET('Sanitation Data'!$F$11,0,10*ROW('Sanitation Data'!F130))),'Data Summary'!CX136="Yes"),OFFSET('Sanitation Data'!$F$11,0,10*ROW('Sanitation Data'!F130)),NA())</f>
        <v>#N/A</v>
      </c>
      <c r="AJ136" s="501" t="e">
        <f ca="1">+IF(AND(ISNUMBER(OFFSET('Sanitation Data'!$F$12,0,10*ROW('Sanitation Data'!F130))),'Data Summary'!CY136="Yes"),OFFSET('Sanitation Data'!$F$12,0,10*ROW('Sanitation Data'!F130)),NA())</f>
        <v>#N/A</v>
      </c>
      <c r="AK136" s="501" t="e">
        <f ca="1">+IF(AND(ISNUMBER(OFFSET('Sanitation Data'!$G$4,0,10*ROW('Sanitation Data'!G130))),'Data Summary'!CZ136="Yes"),100-OFFSET('Sanitation Data'!$G$4,0,10*ROW('Sanitation Data'!G130)),NA())</f>
        <v>#N/A</v>
      </c>
      <c r="AL136" s="501" t="e">
        <f ca="1">+IF(AND(ISNUMBER(OFFSET('Sanitation Data'!$G$6,0,10*ROW('Sanitation Data'!G130))),'Data Summary'!DA136="Yes"),OFFSET('Sanitation Data'!$G$6,0,10*ROW('Sanitation Data'!G130)),NA())</f>
        <v>#N/A</v>
      </c>
      <c r="AM136" s="501" t="e">
        <f ca="1">+IF(AND(ISNUMBER(OFFSET('Sanitation Data'!$G$10,0,10*ROW('Sanitation Data'!G130))),'Data Summary'!DB136="Yes"),OFFSET('Sanitation Data'!$G$10,0,10*ROW('Sanitation Data'!G130)),NA())</f>
        <v>#N/A</v>
      </c>
      <c r="AN136" s="501" t="e">
        <f ca="1">+IF(AND(ISNUMBER(OFFSET('Sanitation Data'!$G$11,0,10*ROW('Sanitation Data'!G130))),'Data Summary'!DC136="Yes"),OFFSET('Sanitation Data'!$G$11,0,10*ROW('Sanitation Data'!G130)),NA())</f>
        <v>#N/A</v>
      </c>
      <c r="AO136" s="501" t="e">
        <f ca="1">+IF(AND(ISNUMBER(OFFSET('Sanitation Data'!$G$12,0,10*ROW('Sanitation Data'!G130))),'Data Summary'!DD136="Yes"),OFFSET('Sanitation Data'!$G$12,0,10*ROW('Sanitation Data'!G130)),NA())</f>
        <v>#N/A</v>
      </c>
      <c r="AP136" s="501" t="e">
        <f ca="1">+IF(AND(ISNUMBER(OFFSET('Sanitation Data'!$H$4,0,10*ROW('Sanitation Data'!H130))),'Data Summary'!DE136="Yes"),100-OFFSET('Sanitation Data'!$H$4,0,10*ROW('Sanitation Data'!H130)),NA())</f>
        <v>#N/A</v>
      </c>
      <c r="AQ136" s="501" t="e">
        <f ca="1">+IF(AND(ISNUMBER(OFFSET('Sanitation Data'!$H$6,0,10*ROW('Sanitation Data'!H130))),'Data Summary'!DF136="Yes"),OFFSET('Sanitation Data'!$H$6,0,10*ROW('Sanitation Data'!H130)),NA())</f>
        <v>#N/A</v>
      </c>
      <c r="AR136" s="501" t="e">
        <f ca="1">+IF(AND(ISNUMBER(OFFSET('Sanitation Data'!$H$10,0,10*ROW('Sanitation Data'!H130))),'Data Summary'!DG136="Yes"),OFFSET('Sanitation Data'!$H$10,0,10*ROW('Sanitation Data'!H130)),NA())</f>
        <v>#N/A</v>
      </c>
      <c r="AS136" s="501" t="e">
        <f ca="1">+IF(AND(ISNUMBER(OFFSET('Sanitation Data'!$H$11,0,10*ROW('Sanitation Data'!H130))),'Data Summary'!DH136="Yes"),OFFSET('Sanitation Data'!$H$11,0,10*ROW('Sanitation Data'!H130)),NA())</f>
        <v>#N/A</v>
      </c>
      <c r="AT136" s="501" t="e">
        <f ca="1">+IF(AND(ISNUMBER(OFFSET('Sanitation Data'!$H$12,0,10*ROW('Sanitation Data'!H130))),'Data Summary'!DI136="Yes"),OFFSET('Sanitation Data'!$H$12,0,10*ROW('Sanitation Data'!H130)),NA())</f>
        <v>#N/A</v>
      </c>
      <c r="AU136" s="501" t="e">
        <f ca="1">+IF(AND(ISNUMBER(OFFSET('Sanitation Data'!$I$4,0,10*ROW('Sanitation Data'!I130))),'Data Summary'!DJ136="Yes"),100-OFFSET('Sanitation Data'!$I$4,0,10*ROW('Sanitation Data'!I130)),NA())</f>
        <v>#N/A</v>
      </c>
      <c r="AV136" s="501" t="e">
        <f ca="1">+IF(AND(ISNUMBER(OFFSET('Sanitation Data'!$I$6,0,10*ROW('Sanitation Data'!I130))),'Data Summary'!DK136="Yes"),OFFSET('Sanitation Data'!$I$6,0,10*ROW('Sanitation Data'!I130)),NA())</f>
        <v>#N/A</v>
      </c>
      <c r="AW136" s="501" t="e">
        <f ca="1">+IF(AND(ISNUMBER(OFFSET('Sanitation Data'!$I$10,0,10*ROW('Sanitation Data'!I130))),'Data Summary'!DL136="Yes"),OFFSET('Sanitation Data'!$I$10,0,10*ROW('Sanitation Data'!I130)),NA())</f>
        <v>#N/A</v>
      </c>
      <c r="AX136" s="501" t="e">
        <f ca="1">+IF(AND(ISNUMBER(OFFSET('Sanitation Data'!$I$11,0,10*ROW('Sanitation Data'!I130))),'Data Summary'!DM136="Yes"),OFFSET('Sanitation Data'!$I$11,0,10*ROW('Sanitation Data'!I130)),NA())</f>
        <v>#N/A</v>
      </c>
      <c r="AY136" s="501" t="e">
        <f ca="1">+IF(AND(ISNUMBER(OFFSET('Sanitation Data'!$I$12,0,10*ROW('Sanitation Data'!I130))),'Data Summary'!DN136="Yes"),OFFSET('Sanitation Data'!$I$12,0,10*ROW('Sanitation Data'!I130)),NA())</f>
        <v>#N/A</v>
      </c>
      <c r="AZ136" s="502" t="e">
        <f ca="1">+IF(AND(ISNUMBER(OFFSET('Hygiene Data'!$D$5,0,10*ROW('Hygiene Data'!D130))),'Data Summary'!DO136="Yes"),OFFSET('Hygiene Data'!$D$5,0,10*ROW('Hygiene Data'!D130)),NA())</f>
        <v>#N/A</v>
      </c>
      <c r="BA136" s="502" t="e">
        <f ca="1">+IF(AND(ISNUMBER(OFFSET('Hygiene Data'!$D$7,0,10*ROW('Hygiene Data'!D130))),'Data Summary'!DP136="Yes"),OFFSET('Hygiene Data'!$D$7,0,10*ROW('Hygiene Data'!D130)),NA())</f>
        <v>#N/A</v>
      </c>
      <c r="BB136" s="502" t="e">
        <f ca="1">+IF(AND(ISNUMBER(OFFSET('Hygiene Data'!$D$9,0,10*ROW('Hygiene Data'!D130))),'Data Summary'!DQ136="Yes"),OFFSET('Hygiene Data'!$D$9,0,10*ROW('Hygiene Data'!D130)),NA())</f>
        <v>#N/A</v>
      </c>
      <c r="BC136" s="502" t="e">
        <f ca="1">+IF(AND(ISNUMBER(OFFSET('Hygiene Data'!$E$5,0,10*ROW('Hygiene Data'!E130))),'Data Summary'!DR136="Yes"),OFFSET('Hygiene Data'!$E$5,0,10*ROW('Hygiene Data'!E130)),NA())</f>
        <v>#N/A</v>
      </c>
      <c r="BD136" s="502" t="e">
        <f ca="1">+IF(AND(ISNUMBER(OFFSET('Hygiene Data'!$E$7,0,10*ROW('Hygiene Data'!E130))),'Data Summary'!DS136="Yes"),OFFSET('Hygiene Data'!$E$7,0,10*ROW('Hygiene Data'!E130)),NA())</f>
        <v>#N/A</v>
      </c>
      <c r="BE136" s="502" t="e">
        <f ca="1">+IF(AND(ISNUMBER(OFFSET('Hygiene Data'!$E$9,0,10*ROW('Hygiene Data'!E130))),'Data Summary'!DT136="Yes"),OFFSET('Hygiene Data'!$E$9,0,10*ROW('Hygiene Data'!E130)),NA())</f>
        <v>#N/A</v>
      </c>
      <c r="BF136" s="502" t="e">
        <f ca="1">+IF(AND(ISNUMBER(OFFSET('Hygiene Data'!$F$5,0,10*ROW('Hygiene Data'!F130))),'Data Summary'!DU136="Yes"),OFFSET('Hygiene Data'!$F$5,0,10*ROW('Hygiene Data'!F130)),NA())</f>
        <v>#N/A</v>
      </c>
      <c r="BG136" s="502" t="e">
        <f ca="1">+IF(AND(ISNUMBER(OFFSET('Hygiene Data'!$F$7,0,10*ROW('Hygiene Data'!F130))),'Data Summary'!DV136="Yes"),OFFSET('Hygiene Data'!$F$7,0,10*ROW('Hygiene Data'!F130)),NA())</f>
        <v>#N/A</v>
      </c>
      <c r="BH136" s="502" t="e">
        <f ca="1">+IF(AND(ISNUMBER(OFFSET('Hygiene Data'!$F$9,0,10*ROW('Hygiene Data'!F130))),'Data Summary'!DW136="Yes"),OFFSET('Hygiene Data'!$F$9,0,10*ROW('Hygiene Data'!F130)),NA())</f>
        <v>#N/A</v>
      </c>
      <c r="BI136" s="502" t="e">
        <f ca="1">+IF(AND(ISNUMBER(OFFSET('Hygiene Data'!$G$5,0,10*ROW('Hygiene Data'!G130))),'Data Summary'!DX136="Yes"),OFFSET('Hygiene Data'!$G$5,0,10*ROW('Hygiene Data'!G130)),NA())</f>
        <v>#N/A</v>
      </c>
      <c r="BJ136" s="502" t="e">
        <f ca="1">+IF(AND(ISNUMBER(OFFSET('Hygiene Data'!$G$7,0,10*ROW('Hygiene Data'!G130))),'Data Summary'!DY136="Yes"),OFFSET('Hygiene Data'!$G$7,0,10*ROW('Hygiene Data'!G130)),NA())</f>
        <v>#N/A</v>
      </c>
      <c r="BK136" s="502" t="e">
        <f ca="1">+IF(AND(ISNUMBER(OFFSET('Hygiene Data'!$G$9,0,10*ROW('Hygiene Data'!G130))),'Data Summary'!DZ136="Yes"),OFFSET('Hygiene Data'!$G$9,0,10*ROW('Hygiene Data'!G130)),NA())</f>
        <v>#N/A</v>
      </c>
      <c r="BL136" s="502" t="e">
        <f ca="1">+IF(AND(ISNUMBER(OFFSET('Hygiene Data'!$H$5,0,10*ROW('Hygiene Data'!H130))),'Data Summary'!EA136="Yes"),OFFSET('Hygiene Data'!$H$5,0,10*ROW('Hygiene Data'!H130)),NA())</f>
        <v>#N/A</v>
      </c>
      <c r="BM136" s="502" t="e">
        <f ca="1">+IF(AND(ISNUMBER(OFFSET('Hygiene Data'!$H$7,0,10*ROW('Hygiene Data'!H130))),'Data Summary'!EB136="Yes"),OFFSET('Hygiene Data'!$H$7,0,10*ROW('Hygiene Data'!H130)),NA())</f>
        <v>#N/A</v>
      </c>
      <c r="BN136" s="502" t="e">
        <f ca="1">+IF(AND(ISNUMBER(OFFSET('Hygiene Data'!$H$9,0,10*ROW('Hygiene Data'!H130))),'Data Summary'!EC136="Yes"),OFFSET('Hygiene Data'!$H$9,0,10*ROW('Hygiene Data'!H130)),NA())</f>
        <v>#N/A</v>
      </c>
      <c r="BO136" s="502" t="e">
        <f ca="1">+IF(AND(ISNUMBER(OFFSET('Hygiene Data'!$I$5,0,10*ROW('Hygiene Data'!I130))),'Data Summary'!ED136="Yes"),OFFSET('Hygiene Data'!$I$5,0,10*ROW('Hygiene Data'!I130)),NA())</f>
        <v>#N/A</v>
      </c>
      <c r="BP136" s="502" t="e">
        <f ca="1">+IF(AND(ISNUMBER(OFFSET('Hygiene Data'!$I$7,0,10*ROW('Hygiene Data'!I130))),'Data Summary'!EE136="Yes"),OFFSET('Hygiene Data'!$I$7,0,10*ROW('Hygiene Data'!I130)),NA())</f>
        <v>#N/A</v>
      </c>
      <c r="BQ136" s="502" t="e">
        <f ca="1">+IF(AND(ISNUMBER(OFFSET('Hygiene Data'!$I$9,0,10*ROW('Hygiene Data'!I130))),'Data Summary'!EF136="Yes"),OFFSET('Hygiene Data'!$I$9,0,10*ROW('Hygiene Data'!I130)),NA())</f>
        <v>#N/A</v>
      </c>
    </row>
    <row r="137" spans="1:69" x14ac:dyDescent="0.25">
      <c r="A137" s="498" t="e">
        <f ca="1">+RIGHT('Data Summary'!A137,LEN('Data Summary'!A137)-9)</f>
        <v>#VALUE!</v>
      </c>
      <c r="B137" s="472" t="str">
        <f ca="1">+IF(ISTEXT('Data Summary'!B137),'Data Summary'!B137,"")</f>
        <v/>
      </c>
      <c r="C137" s="499" t="e">
        <f ca="1">+VALUE('Data Summary'!C137)</f>
        <v>#VALUE!</v>
      </c>
      <c r="D137" s="500" t="e">
        <f ca="1">+IF(AND(ISNUMBER(OFFSET('Water Data'!$D$4,0,10*ROW('Water Data'!D131))),'Data Summary'!BS137="Yes"),100-OFFSET('Water Data'!$D$4,0,10*ROW('Water Data'!D131)),NA())</f>
        <v>#N/A</v>
      </c>
      <c r="E137" s="500" t="e">
        <f ca="1">+IF(AND(ISNUMBER(OFFSET('Water Data'!$D$6,0,10*ROW('Water Data'!D131))),'Data Summary'!BT137="Yes"),OFFSET('Water Data'!$D$6,0,10*ROW('Water Data'!D131)),NA())</f>
        <v>#N/A</v>
      </c>
      <c r="F137" s="500" t="e">
        <f ca="1">+IF(AND(ISNUMBER(OFFSET('Water Data'!$D$9,0,10*ROW('Water Data'!D131))),'Data Summary'!BU137="Yes"),OFFSET('Water Data'!$D$9,0,10*ROW('Water Data'!D131)),NA())</f>
        <v>#N/A</v>
      </c>
      <c r="G137" s="500" t="e">
        <f ca="1">+IF(AND(ISNUMBER(OFFSET('Water Data'!$E$4,0,10*ROW('Water Data'!E131))),'Data Summary'!BV137="Yes"),100-OFFSET('Water Data'!$E$4,0,10*ROW('Water Data'!E131)),NA())</f>
        <v>#N/A</v>
      </c>
      <c r="H137" s="500" t="e">
        <f ca="1">+IF(AND(ISNUMBER(OFFSET('Water Data'!$E$6,0,10*ROW('Water Data'!E131))),'Data Summary'!BW137="Yes"),OFFSET('Water Data'!$E$6,0,10*ROW('Water Data'!E131)),NA())</f>
        <v>#N/A</v>
      </c>
      <c r="I137" s="500" t="e">
        <f ca="1">+IF(AND(ISNUMBER(OFFSET('Water Data'!$E$9,0,10*ROW('Water Data'!E131))),'Data Summary'!BX137="Yes"),OFFSET('Water Data'!$E$9,0,10*ROW('Water Data'!E131)),NA())</f>
        <v>#N/A</v>
      </c>
      <c r="J137" s="500" t="e">
        <f ca="1">+IF(AND(ISNUMBER(OFFSET('Water Data'!$F$4,0,10*ROW('Water Data'!F131))),'Data Summary'!BY137="Yes"),100-OFFSET('Water Data'!$F$4,0,10*ROW('Water Data'!F131)),NA())</f>
        <v>#N/A</v>
      </c>
      <c r="K137" s="500" t="e">
        <f ca="1">+IF(AND(ISNUMBER(OFFSET('Water Data'!$F$6,0,10*ROW('Water Data'!F131))),'Data Summary'!BZ137="Yes"),OFFSET('Water Data'!$F$6,0,10*ROW('Water Data'!F131)),NA())</f>
        <v>#N/A</v>
      </c>
      <c r="L137" s="500" t="e">
        <f ca="1">+IF(AND(ISNUMBER(OFFSET('Water Data'!$F$9,0,10*ROW('Water Data'!F131))),'Data Summary'!CA137="Yes"),OFFSET('Water Data'!$F$9,0,10*ROW('Water Data'!F131)),NA())</f>
        <v>#N/A</v>
      </c>
      <c r="M137" s="500" t="e">
        <f ca="1">+IF(AND(ISNUMBER(OFFSET('Water Data'!$G$4,0,10*ROW('Water Data'!G131))),'Data Summary'!CB137="Yes"),100-OFFSET('Water Data'!$G$4,0,10*ROW('Water Data'!G131)),NA())</f>
        <v>#N/A</v>
      </c>
      <c r="N137" s="500" t="e">
        <f ca="1">+IF(AND(ISNUMBER(OFFSET('Water Data'!$G$6,0,10*ROW('Water Data'!G131))),'Data Summary'!CC137="Yes"),OFFSET('Water Data'!$G$6,0,10*ROW('Water Data'!G131)),NA())</f>
        <v>#N/A</v>
      </c>
      <c r="O137" s="500" t="e">
        <f ca="1">+IF(AND(ISNUMBER(OFFSET('Water Data'!$G$9,0,10*ROW('Water Data'!G131))),'Data Summary'!CD137="Yes"),OFFSET('Water Data'!$G$9,0,10*ROW('Water Data'!G131)),NA())</f>
        <v>#N/A</v>
      </c>
      <c r="P137" s="500" t="e">
        <f ca="1">+IF(AND(ISNUMBER(OFFSET('Water Data'!$H$4,0,10*ROW('Water Data'!H131))),'Data Summary'!CE137="Yes"),100-OFFSET('Water Data'!$H$4,0,10*ROW('Water Data'!H131)),NA())</f>
        <v>#N/A</v>
      </c>
      <c r="Q137" s="500" t="e">
        <f ca="1">+IF(AND(ISNUMBER(OFFSET('Water Data'!$H$6,0,10*ROW('Water Data'!H131))),'Data Summary'!CF137="Yes"),OFFSET('Water Data'!$H$6,0,10*ROW('Water Data'!H131)),NA())</f>
        <v>#N/A</v>
      </c>
      <c r="R137" s="500" t="e">
        <f ca="1">+IF(AND(ISNUMBER(OFFSET('Water Data'!$H$9,0,10*ROW('Water Data'!H131))),'Data Summary'!CG137="Yes"),OFFSET('Water Data'!$H$9,0,10*ROW('Water Data'!H131)),NA())</f>
        <v>#N/A</v>
      </c>
      <c r="S137" s="500" t="e">
        <f ca="1">+IF(AND(ISNUMBER(OFFSET('Water Data'!$I$4,0,10*ROW('Water Data'!I131))),'Data Summary'!CH137="Yes"),100-OFFSET('Water Data'!$I$4,0,10*ROW('Water Data'!I131)),NA())</f>
        <v>#N/A</v>
      </c>
      <c r="T137" s="500" t="e">
        <f ca="1">+IF(AND(ISNUMBER(OFFSET('Water Data'!$I$6,0,10*ROW('Water Data'!I131))),'Data Summary'!CI137="Yes"),OFFSET('Water Data'!$I$6,0,10*ROW('Water Data'!I131)),NA())</f>
        <v>#N/A</v>
      </c>
      <c r="U137" s="500" t="e">
        <f ca="1">+IF(AND(ISNUMBER(OFFSET('Water Data'!$I$9,0,10*ROW('Water Data'!I131))),'Data Summary'!CJ137="Yes"),OFFSET('Water Data'!$I$9,0,10*ROW('Water Data'!I131)),NA())</f>
        <v>#N/A</v>
      </c>
      <c r="V137" s="501" t="e">
        <f ca="1">+IF(AND(ISNUMBER(OFFSET('Sanitation Data'!$D$4,0,10*ROW('Sanitation Data'!D131))),'Data Summary'!CK137="Yes"),100-OFFSET('Sanitation Data'!$D$4,0,10*ROW('Sanitation Data'!D131)),NA())</f>
        <v>#N/A</v>
      </c>
      <c r="W137" s="501" t="e">
        <f ca="1">+IF(AND(ISNUMBER(OFFSET('Sanitation Data'!$D$6,0,10*ROW('Sanitation Data'!D131))),'Data Summary'!CL137="Yes"),OFFSET('Sanitation Data'!$D$6,0,10*ROW('Sanitation Data'!D131)),NA())</f>
        <v>#N/A</v>
      </c>
      <c r="X137" s="501" t="e">
        <f ca="1">+IF(AND(ISNUMBER(OFFSET('Sanitation Data'!$D$10,0,10*ROW('Sanitation Data'!D131))),'Data Summary'!CM137="Yes"),OFFSET('Sanitation Data'!$D$10,0,10*ROW('Sanitation Data'!D131)),NA())</f>
        <v>#N/A</v>
      </c>
      <c r="Y137" s="501" t="e">
        <f ca="1">+IF(AND(ISNUMBER(OFFSET('Sanitation Data'!$D$11,0,10*ROW('Sanitation Data'!D131))),'Data Summary'!CN137="Yes"),OFFSET('Sanitation Data'!$D$11,0,10*ROW('Sanitation Data'!D131)),NA())</f>
        <v>#N/A</v>
      </c>
      <c r="Z137" s="501" t="e">
        <f ca="1">+IF(AND(ISNUMBER(OFFSET('Sanitation Data'!$D$12,0,10*ROW('Sanitation Data'!D131))),'Data Summary'!CO137="Yes"),OFFSET('Sanitation Data'!$D$12,0,10*ROW('Sanitation Data'!D131)),NA())</f>
        <v>#N/A</v>
      </c>
      <c r="AA137" s="501" t="e">
        <f ca="1">+IF(AND(ISNUMBER(OFFSET('Sanitation Data'!$E$4,0,10*ROW('Sanitation Data'!E131))),'Data Summary'!CP137="Yes"),100-OFFSET('Sanitation Data'!$E$4,0,10*ROW('Sanitation Data'!E131)),NA())</f>
        <v>#N/A</v>
      </c>
      <c r="AB137" s="501" t="e">
        <f ca="1">+IF(AND(ISNUMBER(OFFSET('Sanitation Data'!$E$6,0,10*ROW('Sanitation Data'!E131))),'Data Summary'!CQ137="Yes"),OFFSET('Sanitation Data'!$E$6,0,10*ROW('Sanitation Data'!E131)),NA())</f>
        <v>#N/A</v>
      </c>
      <c r="AC137" s="501" t="e">
        <f ca="1">+IF(AND(ISNUMBER(OFFSET('Sanitation Data'!$E$10,0,10*ROW('Sanitation Data'!E131))),'Data Summary'!CR137="Yes"),OFFSET('Sanitation Data'!$E$10,0,10*ROW('Sanitation Data'!E131)),NA())</f>
        <v>#N/A</v>
      </c>
      <c r="AD137" s="501" t="e">
        <f ca="1">+IF(AND(ISNUMBER(OFFSET('Sanitation Data'!$E$11,0,10*ROW('Sanitation Data'!E131))),'Data Summary'!CS137="Yes"),OFFSET('Sanitation Data'!$E$11,0,10*ROW('Sanitation Data'!E131)),NA())</f>
        <v>#N/A</v>
      </c>
      <c r="AE137" s="501" t="e">
        <f ca="1">+IF(AND(ISNUMBER(OFFSET('Sanitation Data'!$E$12,0,10*ROW('Sanitation Data'!E131))),'Data Summary'!CT137="Yes"),OFFSET('Sanitation Data'!$E$12,0,10*ROW('Sanitation Data'!E131)),NA())</f>
        <v>#N/A</v>
      </c>
      <c r="AF137" s="501" t="e">
        <f ca="1">+IF(AND(ISNUMBER(OFFSET('Sanitation Data'!$F$4,0,10*ROW('Sanitation Data'!F131))),'Data Summary'!CU137="Yes"),100-OFFSET('Sanitation Data'!$F$4,0,10*ROW('Sanitation Data'!F131)),NA())</f>
        <v>#N/A</v>
      </c>
      <c r="AG137" s="501" t="e">
        <f ca="1">+IF(AND(ISNUMBER(OFFSET('Sanitation Data'!$F$6,0,10*ROW('Sanitation Data'!F131))),'Data Summary'!CV137="Yes"),OFFSET('Sanitation Data'!$F$6,0,10*ROW('Sanitation Data'!F131)),NA())</f>
        <v>#N/A</v>
      </c>
      <c r="AH137" s="501" t="e">
        <f ca="1">+IF(AND(ISNUMBER(OFFSET('Sanitation Data'!$F$10,0,10*ROW('Sanitation Data'!F131))),'Data Summary'!CW137="Yes"),OFFSET('Sanitation Data'!$F$10,0,10*ROW('Sanitation Data'!F131)),NA())</f>
        <v>#N/A</v>
      </c>
      <c r="AI137" s="501" t="e">
        <f ca="1">+IF(AND(ISNUMBER(OFFSET('Sanitation Data'!$F$11,0,10*ROW('Sanitation Data'!F131))),'Data Summary'!CX137="Yes"),OFFSET('Sanitation Data'!$F$11,0,10*ROW('Sanitation Data'!F131)),NA())</f>
        <v>#N/A</v>
      </c>
      <c r="AJ137" s="501" t="e">
        <f ca="1">+IF(AND(ISNUMBER(OFFSET('Sanitation Data'!$F$12,0,10*ROW('Sanitation Data'!F131))),'Data Summary'!CY137="Yes"),OFFSET('Sanitation Data'!$F$12,0,10*ROW('Sanitation Data'!F131)),NA())</f>
        <v>#N/A</v>
      </c>
      <c r="AK137" s="501" t="e">
        <f ca="1">+IF(AND(ISNUMBER(OFFSET('Sanitation Data'!$G$4,0,10*ROW('Sanitation Data'!G131))),'Data Summary'!CZ137="Yes"),100-OFFSET('Sanitation Data'!$G$4,0,10*ROW('Sanitation Data'!G131)),NA())</f>
        <v>#N/A</v>
      </c>
      <c r="AL137" s="501" t="e">
        <f ca="1">+IF(AND(ISNUMBER(OFFSET('Sanitation Data'!$G$6,0,10*ROW('Sanitation Data'!G131))),'Data Summary'!DA137="Yes"),OFFSET('Sanitation Data'!$G$6,0,10*ROW('Sanitation Data'!G131)),NA())</f>
        <v>#N/A</v>
      </c>
      <c r="AM137" s="501" t="e">
        <f ca="1">+IF(AND(ISNUMBER(OFFSET('Sanitation Data'!$G$10,0,10*ROW('Sanitation Data'!G131))),'Data Summary'!DB137="Yes"),OFFSET('Sanitation Data'!$G$10,0,10*ROW('Sanitation Data'!G131)),NA())</f>
        <v>#N/A</v>
      </c>
      <c r="AN137" s="501" t="e">
        <f ca="1">+IF(AND(ISNUMBER(OFFSET('Sanitation Data'!$G$11,0,10*ROW('Sanitation Data'!G131))),'Data Summary'!DC137="Yes"),OFFSET('Sanitation Data'!$G$11,0,10*ROW('Sanitation Data'!G131)),NA())</f>
        <v>#N/A</v>
      </c>
      <c r="AO137" s="501" t="e">
        <f ca="1">+IF(AND(ISNUMBER(OFFSET('Sanitation Data'!$G$12,0,10*ROW('Sanitation Data'!G131))),'Data Summary'!DD137="Yes"),OFFSET('Sanitation Data'!$G$12,0,10*ROW('Sanitation Data'!G131)),NA())</f>
        <v>#N/A</v>
      </c>
      <c r="AP137" s="501" t="e">
        <f ca="1">+IF(AND(ISNUMBER(OFFSET('Sanitation Data'!$H$4,0,10*ROW('Sanitation Data'!H131))),'Data Summary'!DE137="Yes"),100-OFFSET('Sanitation Data'!$H$4,0,10*ROW('Sanitation Data'!H131)),NA())</f>
        <v>#N/A</v>
      </c>
      <c r="AQ137" s="501" t="e">
        <f ca="1">+IF(AND(ISNUMBER(OFFSET('Sanitation Data'!$H$6,0,10*ROW('Sanitation Data'!H131))),'Data Summary'!DF137="Yes"),OFFSET('Sanitation Data'!$H$6,0,10*ROW('Sanitation Data'!H131)),NA())</f>
        <v>#N/A</v>
      </c>
      <c r="AR137" s="501" t="e">
        <f ca="1">+IF(AND(ISNUMBER(OFFSET('Sanitation Data'!$H$10,0,10*ROW('Sanitation Data'!H131))),'Data Summary'!DG137="Yes"),OFFSET('Sanitation Data'!$H$10,0,10*ROW('Sanitation Data'!H131)),NA())</f>
        <v>#N/A</v>
      </c>
      <c r="AS137" s="501" t="e">
        <f ca="1">+IF(AND(ISNUMBER(OFFSET('Sanitation Data'!$H$11,0,10*ROW('Sanitation Data'!H131))),'Data Summary'!DH137="Yes"),OFFSET('Sanitation Data'!$H$11,0,10*ROW('Sanitation Data'!H131)),NA())</f>
        <v>#N/A</v>
      </c>
      <c r="AT137" s="501" t="e">
        <f ca="1">+IF(AND(ISNUMBER(OFFSET('Sanitation Data'!$H$12,0,10*ROW('Sanitation Data'!H131))),'Data Summary'!DI137="Yes"),OFFSET('Sanitation Data'!$H$12,0,10*ROW('Sanitation Data'!H131)),NA())</f>
        <v>#N/A</v>
      </c>
      <c r="AU137" s="501" t="e">
        <f ca="1">+IF(AND(ISNUMBER(OFFSET('Sanitation Data'!$I$4,0,10*ROW('Sanitation Data'!I131))),'Data Summary'!DJ137="Yes"),100-OFFSET('Sanitation Data'!$I$4,0,10*ROW('Sanitation Data'!I131)),NA())</f>
        <v>#N/A</v>
      </c>
      <c r="AV137" s="501" t="e">
        <f ca="1">+IF(AND(ISNUMBER(OFFSET('Sanitation Data'!$I$6,0,10*ROW('Sanitation Data'!I131))),'Data Summary'!DK137="Yes"),OFFSET('Sanitation Data'!$I$6,0,10*ROW('Sanitation Data'!I131)),NA())</f>
        <v>#N/A</v>
      </c>
      <c r="AW137" s="501" t="e">
        <f ca="1">+IF(AND(ISNUMBER(OFFSET('Sanitation Data'!$I$10,0,10*ROW('Sanitation Data'!I131))),'Data Summary'!DL137="Yes"),OFFSET('Sanitation Data'!$I$10,0,10*ROW('Sanitation Data'!I131)),NA())</f>
        <v>#N/A</v>
      </c>
      <c r="AX137" s="501" t="e">
        <f ca="1">+IF(AND(ISNUMBER(OFFSET('Sanitation Data'!$I$11,0,10*ROW('Sanitation Data'!I131))),'Data Summary'!DM137="Yes"),OFFSET('Sanitation Data'!$I$11,0,10*ROW('Sanitation Data'!I131)),NA())</f>
        <v>#N/A</v>
      </c>
      <c r="AY137" s="501" t="e">
        <f ca="1">+IF(AND(ISNUMBER(OFFSET('Sanitation Data'!$I$12,0,10*ROW('Sanitation Data'!I131))),'Data Summary'!DN137="Yes"),OFFSET('Sanitation Data'!$I$12,0,10*ROW('Sanitation Data'!I131)),NA())</f>
        <v>#N/A</v>
      </c>
      <c r="AZ137" s="502" t="e">
        <f ca="1">+IF(AND(ISNUMBER(OFFSET('Hygiene Data'!$D$5,0,10*ROW('Hygiene Data'!D131))),'Data Summary'!DO137="Yes"),OFFSET('Hygiene Data'!$D$5,0,10*ROW('Hygiene Data'!D131)),NA())</f>
        <v>#N/A</v>
      </c>
      <c r="BA137" s="502" t="e">
        <f ca="1">+IF(AND(ISNUMBER(OFFSET('Hygiene Data'!$D$7,0,10*ROW('Hygiene Data'!D131))),'Data Summary'!DP137="Yes"),OFFSET('Hygiene Data'!$D$7,0,10*ROW('Hygiene Data'!D131)),NA())</f>
        <v>#N/A</v>
      </c>
      <c r="BB137" s="502" t="e">
        <f ca="1">+IF(AND(ISNUMBER(OFFSET('Hygiene Data'!$D$9,0,10*ROW('Hygiene Data'!D131))),'Data Summary'!DQ137="Yes"),OFFSET('Hygiene Data'!$D$9,0,10*ROW('Hygiene Data'!D131)),NA())</f>
        <v>#N/A</v>
      </c>
      <c r="BC137" s="502" t="e">
        <f ca="1">+IF(AND(ISNUMBER(OFFSET('Hygiene Data'!$E$5,0,10*ROW('Hygiene Data'!E131))),'Data Summary'!DR137="Yes"),OFFSET('Hygiene Data'!$E$5,0,10*ROW('Hygiene Data'!E131)),NA())</f>
        <v>#N/A</v>
      </c>
      <c r="BD137" s="502" t="e">
        <f ca="1">+IF(AND(ISNUMBER(OFFSET('Hygiene Data'!$E$7,0,10*ROW('Hygiene Data'!E131))),'Data Summary'!DS137="Yes"),OFFSET('Hygiene Data'!$E$7,0,10*ROW('Hygiene Data'!E131)),NA())</f>
        <v>#N/A</v>
      </c>
      <c r="BE137" s="502" t="e">
        <f ca="1">+IF(AND(ISNUMBER(OFFSET('Hygiene Data'!$E$9,0,10*ROW('Hygiene Data'!E131))),'Data Summary'!DT137="Yes"),OFFSET('Hygiene Data'!$E$9,0,10*ROW('Hygiene Data'!E131)),NA())</f>
        <v>#N/A</v>
      </c>
      <c r="BF137" s="502" t="e">
        <f ca="1">+IF(AND(ISNUMBER(OFFSET('Hygiene Data'!$F$5,0,10*ROW('Hygiene Data'!F131))),'Data Summary'!DU137="Yes"),OFFSET('Hygiene Data'!$F$5,0,10*ROW('Hygiene Data'!F131)),NA())</f>
        <v>#N/A</v>
      </c>
      <c r="BG137" s="502" t="e">
        <f ca="1">+IF(AND(ISNUMBER(OFFSET('Hygiene Data'!$F$7,0,10*ROW('Hygiene Data'!F131))),'Data Summary'!DV137="Yes"),OFFSET('Hygiene Data'!$F$7,0,10*ROW('Hygiene Data'!F131)),NA())</f>
        <v>#N/A</v>
      </c>
      <c r="BH137" s="502" t="e">
        <f ca="1">+IF(AND(ISNUMBER(OFFSET('Hygiene Data'!$F$9,0,10*ROW('Hygiene Data'!F131))),'Data Summary'!DW137="Yes"),OFFSET('Hygiene Data'!$F$9,0,10*ROW('Hygiene Data'!F131)),NA())</f>
        <v>#N/A</v>
      </c>
      <c r="BI137" s="502" t="e">
        <f ca="1">+IF(AND(ISNUMBER(OFFSET('Hygiene Data'!$G$5,0,10*ROW('Hygiene Data'!G131))),'Data Summary'!DX137="Yes"),OFFSET('Hygiene Data'!$G$5,0,10*ROW('Hygiene Data'!G131)),NA())</f>
        <v>#N/A</v>
      </c>
      <c r="BJ137" s="502" t="e">
        <f ca="1">+IF(AND(ISNUMBER(OFFSET('Hygiene Data'!$G$7,0,10*ROW('Hygiene Data'!G131))),'Data Summary'!DY137="Yes"),OFFSET('Hygiene Data'!$G$7,0,10*ROW('Hygiene Data'!G131)),NA())</f>
        <v>#N/A</v>
      </c>
      <c r="BK137" s="502" t="e">
        <f ca="1">+IF(AND(ISNUMBER(OFFSET('Hygiene Data'!$G$9,0,10*ROW('Hygiene Data'!G131))),'Data Summary'!DZ137="Yes"),OFFSET('Hygiene Data'!$G$9,0,10*ROW('Hygiene Data'!G131)),NA())</f>
        <v>#N/A</v>
      </c>
      <c r="BL137" s="502" t="e">
        <f ca="1">+IF(AND(ISNUMBER(OFFSET('Hygiene Data'!$H$5,0,10*ROW('Hygiene Data'!H131))),'Data Summary'!EA137="Yes"),OFFSET('Hygiene Data'!$H$5,0,10*ROW('Hygiene Data'!H131)),NA())</f>
        <v>#N/A</v>
      </c>
      <c r="BM137" s="502" t="e">
        <f ca="1">+IF(AND(ISNUMBER(OFFSET('Hygiene Data'!$H$7,0,10*ROW('Hygiene Data'!H131))),'Data Summary'!EB137="Yes"),OFFSET('Hygiene Data'!$H$7,0,10*ROW('Hygiene Data'!H131)),NA())</f>
        <v>#N/A</v>
      </c>
      <c r="BN137" s="502" t="e">
        <f ca="1">+IF(AND(ISNUMBER(OFFSET('Hygiene Data'!$H$9,0,10*ROW('Hygiene Data'!H131))),'Data Summary'!EC137="Yes"),OFFSET('Hygiene Data'!$H$9,0,10*ROW('Hygiene Data'!H131)),NA())</f>
        <v>#N/A</v>
      </c>
      <c r="BO137" s="502" t="e">
        <f ca="1">+IF(AND(ISNUMBER(OFFSET('Hygiene Data'!$I$5,0,10*ROW('Hygiene Data'!I131))),'Data Summary'!ED137="Yes"),OFFSET('Hygiene Data'!$I$5,0,10*ROW('Hygiene Data'!I131)),NA())</f>
        <v>#N/A</v>
      </c>
      <c r="BP137" s="502" t="e">
        <f ca="1">+IF(AND(ISNUMBER(OFFSET('Hygiene Data'!$I$7,0,10*ROW('Hygiene Data'!I131))),'Data Summary'!EE137="Yes"),OFFSET('Hygiene Data'!$I$7,0,10*ROW('Hygiene Data'!I131)),NA())</f>
        <v>#N/A</v>
      </c>
      <c r="BQ137" s="502" t="e">
        <f ca="1">+IF(AND(ISNUMBER(OFFSET('Hygiene Data'!$I$9,0,10*ROW('Hygiene Data'!I131))),'Data Summary'!EF137="Yes"),OFFSET('Hygiene Data'!$I$9,0,10*ROW('Hygiene Data'!I131)),NA())</f>
        <v>#N/A</v>
      </c>
    </row>
    <row r="138" spans="1:69" x14ac:dyDescent="0.25">
      <c r="A138" s="498" t="e">
        <f ca="1">+RIGHT('Data Summary'!A138,LEN('Data Summary'!A138)-9)</f>
        <v>#VALUE!</v>
      </c>
      <c r="B138" s="472" t="str">
        <f ca="1">+IF(ISTEXT('Data Summary'!B138),'Data Summary'!B138,"")</f>
        <v/>
      </c>
      <c r="C138" s="499" t="e">
        <f ca="1">+VALUE('Data Summary'!C138)</f>
        <v>#VALUE!</v>
      </c>
      <c r="D138" s="500" t="e">
        <f ca="1">+IF(AND(ISNUMBER(OFFSET('Water Data'!$D$4,0,10*ROW('Water Data'!D132))),'Data Summary'!BS138="Yes"),100-OFFSET('Water Data'!$D$4,0,10*ROW('Water Data'!D132)),NA())</f>
        <v>#N/A</v>
      </c>
      <c r="E138" s="500" t="e">
        <f ca="1">+IF(AND(ISNUMBER(OFFSET('Water Data'!$D$6,0,10*ROW('Water Data'!D132))),'Data Summary'!BT138="Yes"),OFFSET('Water Data'!$D$6,0,10*ROW('Water Data'!D132)),NA())</f>
        <v>#N/A</v>
      </c>
      <c r="F138" s="500" t="e">
        <f ca="1">+IF(AND(ISNUMBER(OFFSET('Water Data'!$D$9,0,10*ROW('Water Data'!D132))),'Data Summary'!BU138="Yes"),OFFSET('Water Data'!$D$9,0,10*ROW('Water Data'!D132)),NA())</f>
        <v>#N/A</v>
      </c>
      <c r="G138" s="500" t="e">
        <f ca="1">+IF(AND(ISNUMBER(OFFSET('Water Data'!$E$4,0,10*ROW('Water Data'!E132))),'Data Summary'!BV138="Yes"),100-OFFSET('Water Data'!$E$4,0,10*ROW('Water Data'!E132)),NA())</f>
        <v>#N/A</v>
      </c>
      <c r="H138" s="500" t="e">
        <f ca="1">+IF(AND(ISNUMBER(OFFSET('Water Data'!$E$6,0,10*ROW('Water Data'!E132))),'Data Summary'!BW138="Yes"),OFFSET('Water Data'!$E$6,0,10*ROW('Water Data'!E132)),NA())</f>
        <v>#N/A</v>
      </c>
      <c r="I138" s="500" t="e">
        <f ca="1">+IF(AND(ISNUMBER(OFFSET('Water Data'!$E$9,0,10*ROW('Water Data'!E132))),'Data Summary'!BX138="Yes"),OFFSET('Water Data'!$E$9,0,10*ROW('Water Data'!E132)),NA())</f>
        <v>#N/A</v>
      </c>
      <c r="J138" s="500" t="e">
        <f ca="1">+IF(AND(ISNUMBER(OFFSET('Water Data'!$F$4,0,10*ROW('Water Data'!F132))),'Data Summary'!BY138="Yes"),100-OFFSET('Water Data'!$F$4,0,10*ROW('Water Data'!F132)),NA())</f>
        <v>#N/A</v>
      </c>
      <c r="K138" s="500" t="e">
        <f ca="1">+IF(AND(ISNUMBER(OFFSET('Water Data'!$F$6,0,10*ROW('Water Data'!F132))),'Data Summary'!BZ138="Yes"),OFFSET('Water Data'!$F$6,0,10*ROW('Water Data'!F132)),NA())</f>
        <v>#N/A</v>
      </c>
      <c r="L138" s="500" t="e">
        <f ca="1">+IF(AND(ISNUMBER(OFFSET('Water Data'!$F$9,0,10*ROW('Water Data'!F132))),'Data Summary'!CA138="Yes"),OFFSET('Water Data'!$F$9,0,10*ROW('Water Data'!F132)),NA())</f>
        <v>#N/A</v>
      </c>
      <c r="M138" s="500" t="e">
        <f ca="1">+IF(AND(ISNUMBER(OFFSET('Water Data'!$G$4,0,10*ROW('Water Data'!G132))),'Data Summary'!CB138="Yes"),100-OFFSET('Water Data'!$G$4,0,10*ROW('Water Data'!G132)),NA())</f>
        <v>#N/A</v>
      </c>
      <c r="N138" s="500" t="e">
        <f ca="1">+IF(AND(ISNUMBER(OFFSET('Water Data'!$G$6,0,10*ROW('Water Data'!G132))),'Data Summary'!CC138="Yes"),OFFSET('Water Data'!$G$6,0,10*ROW('Water Data'!G132)),NA())</f>
        <v>#N/A</v>
      </c>
      <c r="O138" s="500" t="e">
        <f ca="1">+IF(AND(ISNUMBER(OFFSET('Water Data'!$G$9,0,10*ROW('Water Data'!G132))),'Data Summary'!CD138="Yes"),OFFSET('Water Data'!$G$9,0,10*ROW('Water Data'!G132)),NA())</f>
        <v>#N/A</v>
      </c>
      <c r="P138" s="500" t="e">
        <f ca="1">+IF(AND(ISNUMBER(OFFSET('Water Data'!$H$4,0,10*ROW('Water Data'!H132))),'Data Summary'!CE138="Yes"),100-OFFSET('Water Data'!$H$4,0,10*ROW('Water Data'!H132)),NA())</f>
        <v>#N/A</v>
      </c>
      <c r="Q138" s="500" t="e">
        <f ca="1">+IF(AND(ISNUMBER(OFFSET('Water Data'!$H$6,0,10*ROW('Water Data'!H132))),'Data Summary'!CF138="Yes"),OFFSET('Water Data'!$H$6,0,10*ROW('Water Data'!H132)),NA())</f>
        <v>#N/A</v>
      </c>
      <c r="R138" s="500" t="e">
        <f ca="1">+IF(AND(ISNUMBER(OFFSET('Water Data'!$H$9,0,10*ROW('Water Data'!H132))),'Data Summary'!CG138="Yes"),OFFSET('Water Data'!$H$9,0,10*ROW('Water Data'!H132)),NA())</f>
        <v>#N/A</v>
      </c>
      <c r="S138" s="500" t="e">
        <f ca="1">+IF(AND(ISNUMBER(OFFSET('Water Data'!$I$4,0,10*ROW('Water Data'!I132))),'Data Summary'!CH138="Yes"),100-OFFSET('Water Data'!$I$4,0,10*ROW('Water Data'!I132)),NA())</f>
        <v>#N/A</v>
      </c>
      <c r="T138" s="500" t="e">
        <f ca="1">+IF(AND(ISNUMBER(OFFSET('Water Data'!$I$6,0,10*ROW('Water Data'!I132))),'Data Summary'!CI138="Yes"),OFFSET('Water Data'!$I$6,0,10*ROW('Water Data'!I132)),NA())</f>
        <v>#N/A</v>
      </c>
      <c r="U138" s="500" t="e">
        <f ca="1">+IF(AND(ISNUMBER(OFFSET('Water Data'!$I$9,0,10*ROW('Water Data'!I132))),'Data Summary'!CJ138="Yes"),OFFSET('Water Data'!$I$9,0,10*ROW('Water Data'!I132)),NA())</f>
        <v>#N/A</v>
      </c>
      <c r="V138" s="501" t="e">
        <f ca="1">+IF(AND(ISNUMBER(OFFSET('Sanitation Data'!$D$4,0,10*ROW('Sanitation Data'!D132))),'Data Summary'!CK138="Yes"),100-OFFSET('Sanitation Data'!$D$4,0,10*ROW('Sanitation Data'!D132)),NA())</f>
        <v>#N/A</v>
      </c>
      <c r="W138" s="501" t="e">
        <f ca="1">+IF(AND(ISNUMBER(OFFSET('Sanitation Data'!$D$6,0,10*ROW('Sanitation Data'!D132))),'Data Summary'!CL138="Yes"),OFFSET('Sanitation Data'!$D$6,0,10*ROW('Sanitation Data'!D132)),NA())</f>
        <v>#N/A</v>
      </c>
      <c r="X138" s="501" t="e">
        <f ca="1">+IF(AND(ISNUMBER(OFFSET('Sanitation Data'!$D$10,0,10*ROW('Sanitation Data'!D132))),'Data Summary'!CM138="Yes"),OFFSET('Sanitation Data'!$D$10,0,10*ROW('Sanitation Data'!D132)),NA())</f>
        <v>#N/A</v>
      </c>
      <c r="Y138" s="501" t="e">
        <f ca="1">+IF(AND(ISNUMBER(OFFSET('Sanitation Data'!$D$11,0,10*ROW('Sanitation Data'!D132))),'Data Summary'!CN138="Yes"),OFFSET('Sanitation Data'!$D$11,0,10*ROW('Sanitation Data'!D132)),NA())</f>
        <v>#N/A</v>
      </c>
      <c r="Z138" s="501" t="e">
        <f ca="1">+IF(AND(ISNUMBER(OFFSET('Sanitation Data'!$D$12,0,10*ROW('Sanitation Data'!D132))),'Data Summary'!CO138="Yes"),OFFSET('Sanitation Data'!$D$12,0,10*ROW('Sanitation Data'!D132)),NA())</f>
        <v>#N/A</v>
      </c>
      <c r="AA138" s="501" t="e">
        <f ca="1">+IF(AND(ISNUMBER(OFFSET('Sanitation Data'!$E$4,0,10*ROW('Sanitation Data'!E132))),'Data Summary'!CP138="Yes"),100-OFFSET('Sanitation Data'!$E$4,0,10*ROW('Sanitation Data'!E132)),NA())</f>
        <v>#N/A</v>
      </c>
      <c r="AB138" s="501" t="e">
        <f ca="1">+IF(AND(ISNUMBER(OFFSET('Sanitation Data'!$E$6,0,10*ROW('Sanitation Data'!E132))),'Data Summary'!CQ138="Yes"),OFFSET('Sanitation Data'!$E$6,0,10*ROW('Sanitation Data'!E132)),NA())</f>
        <v>#N/A</v>
      </c>
      <c r="AC138" s="501" t="e">
        <f ca="1">+IF(AND(ISNUMBER(OFFSET('Sanitation Data'!$E$10,0,10*ROW('Sanitation Data'!E132))),'Data Summary'!CR138="Yes"),OFFSET('Sanitation Data'!$E$10,0,10*ROW('Sanitation Data'!E132)),NA())</f>
        <v>#N/A</v>
      </c>
      <c r="AD138" s="501" t="e">
        <f ca="1">+IF(AND(ISNUMBER(OFFSET('Sanitation Data'!$E$11,0,10*ROW('Sanitation Data'!E132))),'Data Summary'!CS138="Yes"),OFFSET('Sanitation Data'!$E$11,0,10*ROW('Sanitation Data'!E132)),NA())</f>
        <v>#N/A</v>
      </c>
      <c r="AE138" s="501" t="e">
        <f ca="1">+IF(AND(ISNUMBER(OFFSET('Sanitation Data'!$E$12,0,10*ROW('Sanitation Data'!E132))),'Data Summary'!CT138="Yes"),OFFSET('Sanitation Data'!$E$12,0,10*ROW('Sanitation Data'!E132)),NA())</f>
        <v>#N/A</v>
      </c>
      <c r="AF138" s="501" t="e">
        <f ca="1">+IF(AND(ISNUMBER(OFFSET('Sanitation Data'!$F$4,0,10*ROW('Sanitation Data'!F132))),'Data Summary'!CU138="Yes"),100-OFFSET('Sanitation Data'!$F$4,0,10*ROW('Sanitation Data'!F132)),NA())</f>
        <v>#N/A</v>
      </c>
      <c r="AG138" s="501" t="e">
        <f ca="1">+IF(AND(ISNUMBER(OFFSET('Sanitation Data'!$F$6,0,10*ROW('Sanitation Data'!F132))),'Data Summary'!CV138="Yes"),OFFSET('Sanitation Data'!$F$6,0,10*ROW('Sanitation Data'!F132)),NA())</f>
        <v>#N/A</v>
      </c>
      <c r="AH138" s="501" t="e">
        <f ca="1">+IF(AND(ISNUMBER(OFFSET('Sanitation Data'!$F$10,0,10*ROW('Sanitation Data'!F132))),'Data Summary'!CW138="Yes"),OFFSET('Sanitation Data'!$F$10,0,10*ROW('Sanitation Data'!F132)),NA())</f>
        <v>#N/A</v>
      </c>
      <c r="AI138" s="501" t="e">
        <f ca="1">+IF(AND(ISNUMBER(OFFSET('Sanitation Data'!$F$11,0,10*ROW('Sanitation Data'!F132))),'Data Summary'!CX138="Yes"),OFFSET('Sanitation Data'!$F$11,0,10*ROW('Sanitation Data'!F132)),NA())</f>
        <v>#N/A</v>
      </c>
      <c r="AJ138" s="501" t="e">
        <f ca="1">+IF(AND(ISNUMBER(OFFSET('Sanitation Data'!$F$12,0,10*ROW('Sanitation Data'!F132))),'Data Summary'!CY138="Yes"),OFFSET('Sanitation Data'!$F$12,0,10*ROW('Sanitation Data'!F132)),NA())</f>
        <v>#N/A</v>
      </c>
      <c r="AK138" s="501" t="e">
        <f ca="1">+IF(AND(ISNUMBER(OFFSET('Sanitation Data'!$G$4,0,10*ROW('Sanitation Data'!G132))),'Data Summary'!CZ138="Yes"),100-OFFSET('Sanitation Data'!$G$4,0,10*ROW('Sanitation Data'!G132)),NA())</f>
        <v>#N/A</v>
      </c>
      <c r="AL138" s="501" t="e">
        <f ca="1">+IF(AND(ISNUMBER(OFFSET('Sanitation Data'!$G$6,0,10*ROW('Sanitation Data'!G132))),'Data Summary'!DA138="Yes"),OFFSET('Sanitation Data'!$G$6,0,10*ROW('Sanitation Data'!G132)),NA())</f>
        <v>#N/A</v>
      </c>
      <c r="AM138" s="501" t="e">
        <f ca="1">+IF(AND(ISNUMBER(OFFSET('Sanitation Data'!$G$10,0,10*ROW('Sanitation Data'!G132))),'Data Summary'!DB138="Yes"),OFFSET('Sanitation Data'!$G$10,0,10*ROW('Sanitation Data'!G132)),NA())</f>
        <v>#N/A</v>
      </c>
      <c r="AN138" s="501" t="e">
        <f ca="1">+IF(AND(ISNUMBER(OFFSET('Sanitation Data'!$G$11,0,10*ROW('Sanitation Data'!G132))),'Data Summary'!DC138="Yes"),OFFSET('Sanitation Data'!$G$11,0,10*ROW('Sanitation Data'!G132)),NA())</f>
        <v>#N/A</v>
      </c>
      <c r="AO138" s="501" t="e">
        <f ca="1">+IF(AND(ISNUMBER(OFFSET('Sanitation Data'!$G$12,0,10*ROW('Sanitation Data'!G132))),'Data Summary'!DD138="Yes"),OFFSET('Sanitation Data'!$G$12,0,10*ROW('Sanitation Data'!G132)),NA())</f>
        <v>#N/A</v>
      </c>
      <c r="AP138" s="501" t="e">
        <f ca="1">+IF(AND(ISNUMBER(OFFSET('Sanitation Data'!$H$4,0,10*ROW('Sanitation Data'!H132))),'Data Summary'!DE138="Yes"),100-OFFSET('Sanitation Data'!$H$4,0,10*ROW('Sanitation Data'!H132)),NA())</f>
        <v>#N/A</v>
      </c>
      <c r="AQ138" s="501" t="e">
        <f ca="1">+IF(AND(ISNUMBER(OFFSET('Sanitation Data'!$H$6,0,10*ROW('Sanitation Data'!H132))),'Data Summary'!DF138="Yes"),OFFSET('Sanitation Data'!$H$6,0,10*ROW('Sanitation Data'!H132)),NA())</f>
        <v>#N/A</v>
      </c>
      <c r="AR138" s="501" t="e">
        <f ca="1">+IF(AND(ISNUMBER(OFFSET('Sanitation Data'!$H$10,0,10*ROW('Sanitation Data'!H132))),'Data Summary'!DG138="Yes"),OFFSET('Sanitation Data'!$H$10,0,10*ROW('Sanitation Data'!H132)),NA())</f>
        <v>#N/A</v>
      </c>
      <c r="AS138" s="501" t="e">
        <f ca="1">+IF(AND(ISNUMBER(OFFSET('Sanitation Data'!$H$11,0,10*ROW('Sanitation Data'!H132))),'Data Summary'!DH138="Yes"),OFFSET('Sanitation Data'!$H$11,0,10*ROW('Sanitation Data'!H132)),NA())</f>
        <v>#N/A</v>
      </c>
      <c r="AT138" s="501" t="e">
        <f ca="1">+IF(AND(ISNUMBER(OFFSET('Sanitation Data'!$H$12,0,10*ROW('Sanitation Data'!H132))),'Data Summary'!DI138="Yes"),OFFSET('Sanitation Data'!$H$12,0,10*ROW('Sanitation Data'!H132)),NA())</f>
        <v>#N/A</v>
      </c>
      <c r="AU138" s="501" t="e">
        <f ca="1">+IF(AND(ISNUMBER(OFFSET('Sanitation Data'!$I$4,0,10*ROW('Sanitation Data'!I132))),'Data Summary'!DJ138="Yes"),100-OFFSET('Sanitation Data'!$I$4,0,10*ROW('Sanitation Data'!I132)),NA())</f>
        <v>#N/A</v>
      </c>
      <c r="AV138" s="501" t="e">
        <f ca="1">+IF(AND(ISNUMBER(OFFSET('Sanitation Data'!$I$6,0,10*ROW('Sanitation Data'!I132))),'Data Summary'!DK138="Yes"),OFFSET('Sanitation Data'!$I$6,0,10*ROW('Sanitation Data'!I132)),NA())</f>
        <v>#N/A</v>
      </c>
      <c r="AW138" s="501" t="e">
        <f ca="1">+IF(AND(ISNUMBER(OFFSET('Sanitation Data'!$I$10,0,10*ROW('Sanitation Data'!I132))),'Data Summary'!DL138="Yes"),OFFSET('Sanitation Data'!$I$10,0,10*ROW('Sanitation Data'!I132)),NA())</f>
        <v>#N/A</v>
      </c>
      <c r="AX138" s="501" t="e">
        <f ca="1">+IF(AND(ISNUMBER(OFFSET('Sanitation Data'!$I$11,0,10*ROW('Sanitation Data'!I132))),'Data Summary'!DM138="Yes"),OFFSET('Sanitation Data'!$I$11,0,10*ROW('Sanitation Data'!I132)),NA())</f>
        <v>#N/A</v>
      </c>
      <c r="AY138" s="501" t="e">
        <f ca="1">+IF(AND(ISNUMBER(OFFSET('Sanitation Data'!$I$12,0,10*ROW('Sanitation Data'!I132))),'Data Summary'!DN138="Yes"),OFFSET('Sanitation Data'!$I$12,0,10*ROW('Sanitation Data'!I132)),NA())</f>
        <v>#N/A</v>
      </c>
      <c r="AZ138" s="502" t="e">
        <f ca="1">+IF(AND(ISNUMBER(OFFSET('Hygiene Data'!$D$5,0,10*ROW('Hygiene Data'!D132))),'Data Summary'!DO138="Yes"),OFFSET('Hygiene Data'!$D$5,0,10*ROW('Hygiene Data'!D132)),NA())</f>
        <v>#N/A</v>
      </c>
      <c r="BA138" s="502" t="e">
        <f ca="1">+IF(AND(ISNUMBER(OFFSET('Hygiene Data'!$D$7,0,10*ROW('Hygiene Data'!D132))),'Data Summary'!DP138="Yes"),OFFSET('Hygiene Data'!$D$7,0,10*ROW('Hygiene Data'!D132)),NA())</f>
        <v>#N/A</v>
      </c>
      <c r="BB138" s="502" t="e">
        <f ca="1">+IF(AND(ISNUMBER(OFFSET('Hygiene Data'!$D$9,0,10*ROW('Hygiene Data'!D132))),'Data Summary'!DQ138="Yes"),OFFSET('Hygiene Data'!$D$9,0,10*ROW('Hygiene Data'!D132)),NA())</f>
        <v>#N/A</v>
      </c>
      <c r="BC138" s="502" t="e">
        <f ca="1">+IF(AND(ISNUMBER(OFFSET('Hygiene Data'!$E$5,0,10*ROW('Hygiene Data'!E132))),'Data Summary'!DR138="Yes"),OFFSET('Hygiene Data'!$E$5,0,10*ROW('Hygiene Data'!E132)),NA())</f>
        <v>#N/A</v>
      </c>
      <c r="BD138" s="502" t="e">
        <f ca="1">+IF(AND(ISNUMBER(OFFSET('Hygiene Data'!$E$7,0,10*ROW('Hygiene Data'!E132))),'Data Summary'!DS138="Yes"),OFFSET('Hygiene Data'!$E$7,0,10*ROW('Hygiene Data'!E132)),NA())</f>
        <v>#N/A</v>
      </c>
      <c r="BE138" s="502" t="e">
        <f ca="1">+IF(AND(ISNUMBER(OFFSET('Hygiene Data'!$E$9,0,10*ROW('Hygiene Data'!E132))),'Data Summary'!DT138="Yes"),OFFSET('Hygiene Data'!$E$9,0,10*ROW('Hygiene Data'!E132)),NA())</f>
        <v>#N/A</v>
      </c>
      <c r="BF138" s="502" t="e">
        <f ca="1">+IF(AND(ISNUMBER(OFFSET('Hygiene Data'!$F$5,0,10*ROW('Hygiene Data'!F132))),'Data Summary'!DU138="Yes"),OFFSET('Hygiene Data'!$F$5,0,10*ROW('Hygiene Data'!F132)),NA())</f>
        <v>#N/A</v>
      </c>
      <c r="BG138" s="502" t="e">
        <f ca="1">+IF(AND(ISNUMBER(OFFSET('Hygiene Data'!$F$7,0,10*ROW('Hygiene Data'!F132))),'Data Summary'!DV138="Yes"),OFFSET('Hygiene Data'!$F$7,0,10*ROW('Hygiene Data'!F132)),NA())</f>
        <v>#N/A</v>
      </c>
      <c r="BH138" s="502" t="e">
        <f ca="1">+IF(AND(ISNUMBER(OFFSET('Hygiene Data'!$F$9,0,10*ROW('Hygiene Data'!F132))),'Data Summary'!DW138="Yes"),OFFSET('Hygiene Data'!$F$9,0,10*ROW('Hygiene Data'!F132)),NA())</f>
        <v>#N/A</v>
      </c>
      <c r="BI138" s="502" t="e">
        <f ca="1">+IF(AND(ISNUMBER(OFFSET('Hygiene Data'!$G$5,0,10*ROW('Hygiene Data'!G132))),'Data Summary'!DX138="Yes"),OFFSET('Hygiene Data'!$G$5,0,10*ROW('Hygiene Data'!G132)),NA())</f>
        <v>#N/A</v>
      </c>
      <c r="BJ138" s="502" t="e">
        <f ca="1">+IF(AND(ISNUMBER(OFFSET('Hygiene Data'!$G$7,0,10*ROW('Hygiene Data'!G132))),'Data Summary'!DY138="Yes"),OFFSET('Hygiene Data'!$G$7,0,10*ROW('Hygiene Data'!G132)),NA())</f>
        <v>#N/A</v>
      </c>
      <c r="BK138" s="502" t="e">
        <f ca="1">+IF(AND(ISNUMBER(OFFSET('Hygiene Data'!$G$9,0,10*ROW('Hygiene Data'!G132))),'Data Summary'!DZ138="Yes"),OFFSET('Hygiene Data'!$G$9,0,10*ROW('Hygiene Data'!G132)),NA())</f>
        <v>#N/A</v>
      </c>
      <c r="BL138" s="502" t="e">
        <f ca="1">+IF(AND(ISNUMBER(OFFSET('Hygiene Data'!$H$5,0,10*ROW('Hygiene Data'!H132))),'Data Summary'!EA138="Yes"),OFFSET('Hygiene Data'!$H$5,0,10*ROW('Hygiene Data'!H132)),NA())</f>
        <v>#N/A</v>
      </c>
      <c r="BM138" s="502" t="e">
        <f ca="1">+IF(AND(ISNUMBER(OFFSET('Hygiene Data'!$H$7,0,10*ROW('Hygiene Data'!H132))),'Data Summary'!EB138="Yes"),OFFSET('Hygiene Data'!$H$7,0,10*ROW('Hygiene Data'!H132)),NA())</f>
        <v>#N/A</v>
      </c>
      <c r="BN138" s="502" t="e">
        <f ca="1">+IF(AND(ISNUMBER(OFFSET('Hygiene Data'!$H$9,0,10*ROW('Hygiene Data'!H132))),'Data Summary'!EC138="Yes"),OFFSET('Hygiene Data'!$H$9,0,10*ROW('Hygiene Data'!H132)),NA())</f>
        <v>#N/A</v>
      </c>
      <c r="BO138" s="502" t="e">
        <f ca="1">+IF(AND(ISNUMBER(OFFSET('Hygiene Data'!$I$5,0,10*ROW('Hygiene Data'!I132))),'Data Summary'!ED138="Yes"),OFFSET('Hygiene Data'!$I$5,0,10*ROW('Hygiene Data'!I132)),NA())</f>
        <v>#N/A</v>
      </c>
      <c r="BP138" s="502" t="e">
        <f ca="1">+IF(AND(ISNUMBER(OFFSET('Hygiene Data'!$I$7,0,10*ROW('Hygiene Data'!I132))),'Data Summary'!EE138="Yes"),OFFSET('Hygiene Data'!$I$7,0,10*ROW('Hygiene Data'!I132)),NA())</f>
        <v>#N/A</v>
      </c>
      <c r="BQ138" s="502" t="e">
        <f ca="1">+IF(AND(ISNUMBER(OFFSET('Hygiene Data'!$I$9,0,10*ROW('Hygiene Data'!I132))),'Data Summary'!EF138="Yes"),OFFSET('Hygiene Data'!$I$9,0,10*ROW('Hygiene Data'!I132)),NA())</f>
        <v>#N/A</v>
      </c>
    </row>
    <row r="139" spans="1:69" x14ac:dyDescent="0.25">
      <c r="A139" s="498" t="e">
        <f ca="1">+RIGHT('Data Summary'!A139,LEN('Data Summary'!A139)-9)</f>
        <v>#VALUE!</v>
      </c>
      <c r="B139" s="472" t="str">
        <f ca="1">+IF(ISTEXT('Data Summary'!B139),'Data Summary'!B139,"")</f>
        <v/>
      </c>
      <c r="C139" s="499" t="e">
        <f ca="1">+VALUE('Data Summary'!C139)</f>
        <v>#VALUE!</v>
      </c>
      <c r="D139" s="500" t="e">
        <f ca="1">+IF(AND(ISNUMBER(OFFSET('Water Data'!$D$4,0,10*ROW('Water Data'!D133))),'Data Summary'!BS139="Yes"),100-OFFSET('Water Data'!$D$4,0,10*ROW('Water Data'!D133)),NA())</f>
        <v>#N/A</v>
      </c>
      <c r="E139" s="500" t="e">
        <f ca="1">+IF(AND(ISNUMBER(OFFSET('Water Data'!$D$6,0,10*ROW('Water Data'!D133))),'Data Summary'!BT139="Yes"),OFFSET('Water Data'!$D$6,0,10*ROW('Water Data'!D133)),NA())</f>
        <v>#N/A</v>
      </c>
      <c r="F139" s="500" t="e">
        <f ca="1">+IF(AND(ISNUMBER(OFFSET('Water Data'!$D$9,0,10*ROW('Water Data'!D133))),'Data Summary'!BU139="Yes"),OFFSET('Water Data'!$D$9,0,10*ROW('Water Data'!D133)),NA())</f>
        <v>#N/A</v>
      </c>
      <c r="G139" s="500" t="e">
        <f ca="1">+IF(AND(ISNUMBER(OFFSET('Water Data'!$E$4,0,10*ROW('Water Data'!E133))),'Data Summary'!BV139="Yes"),100-OFFSET('Water Data'!$E$4,0,10*ROW('Water Data'!E133)),NA())</f>
        <v>#N/A</v>
      </c>
      <c r="H139" s="500" t="e">
        <f ca="1">+IF(AND(ISNUMBER(OFFSET('Water Data'!$E$6,0,10*ROW('Water Data'!E133))),'Data Summary'!BW139="Yes"),OFFSET('Water Data'!$E$6,0,10*ROW('Water Data'!E133)),NA())</f>
        <v>#N/A</v>
      </c>
      <c r="I139" s="500" t="e">
        <f ca="1">+IF(AND(ISNUMBER(OFFSET('Water Data'!$E$9,0,10*ROW('Water Data'!E133))),'Data Summary'!BX139="Yes"),OFFSET('Water Data'!$E$9,0,10*ROW('Water Data'!E133)),NA())</f>
        <v>#N/A</v>
      </c>
      <c r="J139" s="500" t="e">
        <f ca="1">+IF(AND(ISNUMBER(OFFSET('Water Data'!$F$4,0,10*ROW('Water Data'!F133))),'Data Summary'!BY139="Yes"),100-OFFSET('Water Data'!$F$4,0,10*ROW('Water Data'!F133)),NA())</f>
        <v>#N/A</v>
      </c>
      <c r="K139" s="500" t="e">
        <f ca="1">+IF(AND(ISNUMBER(OFFSET('Water Data'!$F$6,0,10*ROW('Water Data'!F133))),'Data Summary'!BZ139="Yes"),OFFSET('Water Data'!$F$6,0,10*ROW('Water Data'!F133)),NA())</f>
        <v>#N/A</v>
      </c>
      <c r="L139" s="500" t="e">
        <f ca="1">+IF(AND(ISNUMBER(OFFSET('Water Data'!$F$9,0,10*ROW('Water Data'!F133))),'Data Summary'!CA139="Yes"),OFFSET('Water Data'!$F$9,0,10*ROW('Water Data'!F133)),NA())</f>
        <v>#N/A</v>
      </c>
      <c r="M139" s="500" t="e">
        <f ca="1">+IF(AND(ISNUMBER(OFFSET('Water Data'!$G$4,0,10*ROW('Water Data'!G133))),'Data Summary'!CB139="Yes"),100-OFFSET('Water Data'!$G$4,0,10*ROW('Water Data'!G133)),NA())</f>
        <v>#N/A</v>
      </c>
      <c r="N139" s="500" t="e">
        <f ca="1">+IF(AND(ISNUMBER(OFFSET('Water Data'!$G$6,0,10*ROW('Water Data'!G133))),'Data Summary'!CC139="Yes"),OFFSET('Water Data'!$G$6,0,10*ROW('Water Data'!G133)),NA())</f>
        <v>#N/A</v>
      </c>
      <c r="O139" s="500" t="e">
        <f ca="1">+IF(AND(ISNUMBER(OFFSET('Water Data'!$G$9,0,10*ROW('Water Data'!G133))),'Data Summary'!CD139="Yes"),OFFSET('Water Data'!$G$9,0,10*ROW('Water Data'!G133)),NA())</f>
        <v>#N/A</v>
      </c>
      <c r="P139" s="500" t="e">
        <f ca="1">+IF(AND(ISNUMBER(OFFSET('Water Data'!$H$4,0,10*ROW('Water Data'!H133))),'Data Summary'!CE139="Yes"),100-OFFSET('Water Data'!$H$4,0,10*ROW('Water Data'!H133)),NA())</f>
        <v>#N/A</v>
      </c>
      <c r="Q139" s="500" t="e">
        <f ca="1">+IF(AND(ISNUMBER(OFFSET('Water Data'!$H$6,0,10*ROW('Water Data'!H133))),'Data Summary'!CF139="Yes"),OFFSET('Water Data'!$H$6,0,10*ROW('Water Data'!H133)),NA())</f>
        <v>#N/A</v>
      </c>
      <c r="R139" s="500" t="e">
        <f ca="1">+IF(AND(ISNUMBER(OFFSET('Water Data'!$H$9,0,10*ROW('Water Data'!H133))),'Data Summary'!CG139="Yes"),OFFSET('Water Data'!$H$9,0,10*ROW('Water Data'!H133)),NA())</f>
        <v>#N/A</v>
      </c>
      <c r="S139" s="500" t="e">
        <f ca="1">+IF(AND(ISNUMBER(OFFSET('Water Data'!$I$4,0,10*ROW('Water Data'!I133))),'Data Summary'!CH139="Yes"),100-OFFSET('Water Data'!$I$4,0,10*ROW('Water Data'!I133)),NA())</f>
        <v>#N/A</v>
      </c>
      <c r="T139" s="500" t="e">
        <f ca="1">+IF(AND(ISNUMBER(OFFSET('Water Data'!$I$6,0,10*ROW('Water Data'!I133))),'Data Summary'!CI139="Yes"),OFFSET('Water Data'!$I$6,0,10*ROW('Water Data'!I133)),NA())</f>
        <v>#N/A</v>
      </c>
      <c r="U139" s="500" t="e">
        <f ca="1">+IF(AND(ISNUMBER(OFFSET('Water Data'!$I$9,0,10*ROW('Water Data'!I133))),'Data Summary'!CJ139="Yes"),OFFSET('Water Data'!$I$9,0,10*ROW('Water Data'!I133)),NA())</f>
        <v>#N/A</v>
      </c>
      <c r="V139" s="501" t="e">
        <f ca="1">+IF(AND(ISNUMBER(OFFSET('Sanitation Data'!$D$4,0,10*ROW('Sanitation Data'!D133))),'Data Summary'!CK139="Yes"),100-OFFSET('Sanitation Data'!$D$4,0,10*ROW('Sanitation Data'!D133)),NA())</f>
        <v>#N/A</v>
      </c>
      <c r="W139" s="501" t="e">
        <f ca="1">+IF(AND(ISNUMBER(OFFSET('Sanitation Data'!$D$6,0,10*ROW('Sanitation Data'!D133))),'Data Summary'!CL139="Yes"),OFFSET('Sanitation Data'!$D$6,0,10*ROW('Sanitation Data'!D133)),NA())</f>
        <v>#N/A</v>
      </c>
      <c r="X139" s="501" t="e">
        <f ca="1">+IF(AND(ISNUMBER(OFFSET('Sanitation Data'!$D$10,0,10*ROW('Sanitation Data'!D133))),'Data Summary'!CM139="Yes"),OFFSET('Sanitation Data'!$D$10,0,10*ROW('Sanitation Data'!D133)),NA())</f>
        <v>#N/A</v>
      </c>
      <c r="Y139" s="501" t="e">
        <f ca="1">+IF(AND(ISNUMBER(OFFSET('Sanitation Data'!$D$11,0,10*ROW('Sanitation Data'!D133))),'Data Summary'!CN139="Yes"),OFFSET('Sanitation Data'!$D$11,0,10*ROW('Sanitation Data'!D133)),NA())</f>
        <v>#N/A</v>
      </c>
      <c r="Z139" s="501" t="e">
        <f ca="1">+IF(AND(ISNUMBER(OFFSET('Sanitation Data'!$D$12,0,10*ROW('Sanitation Data'!D133))),'Data Summary'!CO139="Yes"),OFFSET('Sanitation Data'!$D$12,0,10*ROW('Sanitation Data'!D133)),NA())</f>
        <v>#N/A</v>
      </c>
      <c r="AA139" s="501" t="e">
        <f ca="1">+IF(AND(ISNUMBER(OFFSET('Sanitation Data'!$E$4,0,10*ROW('Sanitation Data'!E133))),'Data Summary'!CP139="Yes"),100-OFFSET('Sanitation Data'!$E$4,0,10*ROW('Sanitation Data'!E133)),NA())</f>
        <v>#N/A</v>
      </c>
      <c r="AB139" s="501" t="e">
        <f ca="1">+IF(AND(ISNUMBER(OFFSET('Sanitation Data'!$E$6,0,10*ROW('Sanitation Data'!E133))),'Data Summary'!CQ139="Yes"),OFFSET('Sanitation Data'!$E$6,0,10*ROW('Sanitation Data'!E133)),NA())</f>
        <v>#N/A</v>
      </c>
      <c r="AC139" s="501" t="e">
        <f ca="1">+IF(AND(ISNUMBER(OFFSET('Sanitation Data'!$E$10,0,10*ROW('Sanitation Data'!E133))),'Data Summary'!CR139="Yes"),OFFSET('Sanitation Data'!$E$10,0,10*ROW('Sanitation Data'!E133)),NA())</f>
        <v>#N/A</v>
      </c>
      <c r="AD139" s="501" t="e">
        <f ca="1">+IF(AND(ISNUMBER(OFFSET('Sanitation Data'!$E$11,0,10*ROW('Sanitation Data'!E133))),'Data Summary'!CS139="Yes"),OFFSET('Sanitation Data'!$E$11,0,10*ROW('Sanitation Data'!E133)),NA())</f>
        <v>#N/A</v>
      </c>
      <c r="AE139" s="501" t="e">
        <f ca="1">+IF(AND(ISNUMBER(OFFSET('Sanitation Data'!$E$12,0,10*ROW('Sanitation Data'!E133))),'Data Summary'!CT139="Yes"),OFFSET('Sanitation Data'!$E$12,0,10*ROW('Sanitation Data'!E133)),NA())</f>
        <v>#N/A</v>
      </c>
      <c r="AF139" s="501" t="e">
        <f ca="1">+IF(AND(ISNUMBER(OFFSET('Sanitation Data'!$F$4,0,10*ROW('Sanitation Data'!F133))),'Data Summary'!CU139="Yes"),100-OFFSET('Sanitation Data'!$F$4,0,10*ROW('Sanitation Data'!F133)),NA())</f>
        <v>#N/A</v>
      </c>
      <c r="AG139" s="501" t="e">
        <f ca="1">+IF(AND(ISNUMBER(OFFSET('Sanitation Data'!$F$6,0,10*ROW('Sanitation Data'!F133))),'Data Summary'!CV139="Yes"),OFFSET('Sanitation Data'!$F$6,0,10*ROW('Sanitation Data'!F133)),NA())</f>
        <v>#N/A</v>
      </c>
      <c r="AH139" s="501" t="e">
        <f ca="1">+IF(AND(ISNUMBER(OFFSET('Sanitation Data'!$F$10,0,10*ROW('Sanitation Data'!F133))),'Data Summary'!CW139="Yes"),OFFSET('Sanitation Data'!$F$10,0,10*ROW('Sanitation Data'!F133)),NA())</f>
        <v>#N/A</v>
      </c>
      <c r="AI139" s="501" t="e">
        <f ca="1">+IF(AND(ISNUMBER(OFFSET('Sanitation Data'!$F$11,0,10*ROW('Sanitation Data'!F133))),'Data Summary'!CX139="Yes"),OFFSET('Sanitation Data'!$F$11,0,10*ROW('Sanitation Data'!F133)),NA())</f>
        <v>#N/A</v>
      </c>
      <c r="AJ139" s="501" t="e">
        <f ca="1">+IF(AND(ISNUMBER(OFFSET('Sanitation Data'!$F$12,0,10*ROW('Sanitation Data'!F133))),'Data Summary'!CY139="Yes"),OFFSET('Sanitation Data'!$F$12,0,10*ROW('Sanitation Data'!F133)),NA())</f>
        <v>#N/A</v>
      </c>
      <c r="AK139" s="501" t="e">
        <f ca="1">+IF(AND(ISNUMBER(OFFSET('Sanitation Data'!$G$4,0,10*ROW('Sanitation Data'!G133))),'Data Summary'!CZ139="Yes"),100-OFFSET('Sanitation Data'!$G$4,0,10*ROW('Sanitation Data'!G133)),NA())</f>
        <v>#N/A</v>
      </c>
      <c r="AL139" s="501" t="e">
        <f ca="1">+IF(AND(ISNUMBER(OFFSET('Sanitation Data'!$G$6,0,10*ROW('Sanitation Data'!G133))),'Data Summary'!DA139="Yes"),OFFSET('Sanitation Data'!$G$6,0,10*ROW('Sanitation Data'!G133)),NA())</f>
        <v>#N/A</v>
      </c>
      <c r="AM139" s="501" t="e">
        <f ca="1">+IF(AND(ISNUMBER(OFFSET('Sanitation Data'!$G$10,0,10*ROW('Sanitation Data'!G133))),'Data Summary'!DB139="Yes"),OFFSET('Sanitation Data'!$G$10,0,10*ROW('Sanitation Data'!G133)),NA())</f>
        <v>#N/A</v>
      </c>
      <c r="AN139" s="501" t="e">
        <f ca="1">+IF(AND(ISNUMBER(OFFSET('Sanitation Data'!$G$11,0,10*ROW('Sanitation Data'!G133))),'Data Summary'!DC139="Yes"),OFFSET('Sanitation Data'!$G$11,0,10*ROW('Sanitation Data'!G133)),NA())</f>
        <v>#N/A</v>
      </c>
      <c r="AO139" s="501" t="e">
        <f ca="1">+IF(AND(ISNUMBER(OFFSET('Sanitation Data'!$G$12,0,10*ROW('Sanitation Data'!G133))),'Data Summary'!DD139="Yes"),OFFSET('Sanitation Data'!$G$12,0,10*ROW('Sanitation Data'!G133)),NA())</f>
        <v>#N/A</v>
      </c>
      <c r="AP139" s="501" t="e">
        <f ca="1">+IF(AND(ISNUMBER(OFFSET('Sanitation Data'!$H$4,0,10*ROW('Sanitation Data'!H133))),'Data Summary'!DE139="Yes"),100-OFFSET('Sanitation Data'!$H$4,0,10*ROW('Sanitation Data'!H133)),NA())</f>
        <v>#N/A</v>
      </c>
      <c r="AQ139" s="501" t="e">
        <f ca="1">+IF(AND(ISNUMBER(OFFSET('Sanitation Data'!$H$6,0,10*ROW('Sanitation Data'!H133))),'Data Summary'!DF139="Yes"),OFFSET('Sanitation Data'!$H$6,0,10*ROW('Sanitation Data'!H133)),NA())</f>
        <v>#N/A</v>
      </c>
      <c r="AR139" s="501" t="e">
        <f ca="1">+IF(AND(ISNUMBER(OFFSET('Sanitation Data'!$H$10,0,10*ROW('Sanitation Data'!H133))),'Data Summary'!DG139="Yes"),OFFSET('Sanitation Data'!$H$10,0,10*ROW('Sanitation Data'!H133)),NA())</f>
        <v>#N/A</v>
      </c>
      <c r="AS139" s="501" t="e">
        <f ca="1">+IF(AND(ISNUMBER(OFFSET('Sanitation Data'!$H$11,0,10*ROW('Sanitation Data'!H133))),'Data Summary'!DH139="Yes"),OFFSET('Sanitation Data'!$H$11,0,10*ROW('Sanitation Data'!H133)),NA())</f>
        <v>#N/A</v>
      </c>
      <c r="AT139" s="501" t="e">
        <f ca="1">+IF(AND(ISNUMBER(OFFSET('Sanitation Data'!$H$12,0,10*ROW('Sanitation Data'!H133))),'Data Summary'!DI139="Yes"),OFFSET('Sanitation Data'!$H$12,0,10*ROW('Sanitation Data'!H133)),NA())</f>
        <v>#N/A</v>
      </c>
      <c r="AU139" s="501" t="e">
        <f ca="1">+IF(AND(ISNUMBER(OFFSET('Sanitation Data'!$I$4,0,10*ROW('Sanitation Data'!I133))),'Data Summary'!DJ139="Yes"),100-OFFSET('Sanitation Data'!$I$4,0,10*ROW('Sanitation Data'!I133)),NA())</f>
        <v>#N/A</v>
      </c>
      <c r="AV139" s="501" t="e">
        <f ca="1">+IF(AND(ISNUMBER(OFFSET('Sanitation Data'!$I$6,0,10*ROW('Sanitation Data'!I133))),'Data Summary'!DK139="Yes"),OFFSET('Sanitation Data'!$I$6,0,10*ROW('Sanitation Data'!I133)),NA())</f>
        <v>#N/A</v>
      </c>
      <c r="AW139" s="501" t="e">
        <f ca="1">+IF(AND(ISNUMBER(OFFSET('Sanitation Data'!$I$10,0,10*ROW('Sanitation Data'!I133))),'Data Summary'!DL139="Yes"),OFFSET('Sanitation Data'!$I$10,0,10*ROW('Sanitation Data'!I133)),NA())</f>
        <v>#N/A</v>
      </c>
      <c r="AX139" s="501" t="e">
        <f ca="1">+IF(AND(ISNUMBER(OFFSET('Sanitation Data'!$I$11,0,10*ROW('Sanitation Data'!I133))),'Data Summary'!DM139="Yes"),OFFSET('Sanitation Data'!$I$11,0,10*ROW('Sanitation Data'!I133)),NA())</f>
        <v>#N/A</v>
      </c>
      <c r="AY139" s="501" t="e">
        <f ca="1">+IF(AND(ISNUMBER(OFFSET('Sanitation Data'!$I$12,0,10*ROW('Sanitation Data'!I133))),'Data Summary'!DN139="Yes"),OFFSET('Sanitation Data'!$I$12,0,10*ROW('Sanitation Data'!I133)),NA())</f>
        <v>#N/A</v>
      </c>
      <c r="AZ139" s="502" t="e">
        <f ca="1">+IF(AND(ISNUMBER(OFFSET('Hygiene Data'!$D$5,0,10*ROW('Hygiene Data'!D133))),'Data Summary'!DO139="Yes"),OFFSET('Hygiene Data'!$D$5,0,10*ROW('Hygiene Data'!D133)),NA())</f>
        <v>#N/A</v>
      </c>
      <c r="BA139" s="502" t="e">
        <f ca="1">+IF(AND(ISNUMBER(OFFSET('Hygiene Data'!$D$7,0,10*ROW('Hygiene Data'!D133))),'Data Summary'!DP139="Yes"),OFFSET('Hygiene Data'!$D$7,0,10*ROW('Hygiene Data'!D133)),NA())</f>
        <v>#N/A</v>
      </c>
      <c r="BB139" s="502" t="e">
        <f ca="1">+IF(AND(ISNUMBER(OFFSET('Hygiene Data'!$D$9,0,10*ROW('Hygiene Data'!D133))),'Data Summary'!DQ139="Yes"),OFFSET('Hygiene Data'!$D$9,0,10*ROW('Hygiene Data'!D133)),NA())</f>
        <v>#N/A</v>
      </c>
      <c r="BC139" s="502" t="e">
        <f ca="1">+IF(AND(ISNUMBER(OFFSET('Hygiene Data'!$E$5,0,10*ROW('Hygiene Data'!E133))),'Data Summary'!DR139="Yes"),OFFSET('Hygiene Data'!$E$5,0,10*ROW('Hygiene Data'!E133)),NA())</f>
        <v>#N/A</v>
      </c>
      <c r="BD139" s="502" t="e">
        <f ca="1">+IF(AND(ISNUMBER(OFFSET('Hygiene Data'!$E$7,0,10*ROW('Hygiene Data'!E133))),'Data Summary'!DS139="Yes"),OFFSET('Hygiene Data'!$E$7,0,10*ROW('Hygiene Data'!E133)),NA())</f>
        <v>#N/A</v>
      </c>
      <c r="BE139" s="502" t="e">
        <f ca="1">+IF(AND(ISNUMBER(OFFSET('Hygiene Data'!$E$9,0,10*ROW('Hygiene Data'!E133))),'Data Summary'!DT139="Yes"),OFFSET('Hygiene Data'!$E$9,0,10*ROW('Hygiene Data'!E133)),NA())</f>
        <v>#N/A</v>
      </c>
      <c r="BF139" s="502" t="e">
        <f ca="1">+IF(AND(ISNUMBER(OFFSET('Hygiene Data'!$F$5,0,10*ROW('Hygiene Data'!F133))),'Data Summary'!DU139="Yes"),OFFSET('Hygiene Data'!$F$5,0,10*ROW('Hygiene Data'!F133)),NA())</f>
        <v>#N/A</v>
      </c>
      <c r="BG139" s="502" t="e">
        <f ca="1">+IF(AND(ISNUMBER(OFFSET('Hygiene Data'!$F$7,0,10*ROW('Hygiene Data'!F133))),'Data Summary'!DV139="Yes"),OFFSET('Hygiene Data'!$F$7,0,10*ROW('Hygiene Data'!F133)),NA())</f>
        <v>#N/A</v>
      </c>
      <c r="BH139" s="502" t="e">
        <f ca="1">+IF(AND(ISNUMBER(OFFSET('Hygiene Data'!$F$9,0,10*ROW('Hygiene Data'!F133))),'Data Summary'!DW139="Yes"),OFFSET('Hygiene Data'!$F$9,0,10*ROW('Hygiene Data'!F133)),NA())</f>
        <v>#N/A</v>
      </c>
      <c r="BI139" s="502" t="e">
        <f ca="1">+IF(AND(ISNUMBER(OFFSET('Hygiene Data'!$G$5,0,10*ROW('Hygiene Data'!G133))),'Data Summary'!DX139="Yes"),OFFSET('Hygiene Data'!$G$5,0,10*ROW('Hygiene Data'!G133)),NA())</f>
        <v>#N/A</v>
      </c>
      <c r="BJ139" s="502" t="e">
        <f ca="1">+IF(AND(ISNUMBER(OFFSET('Hygiene Data'!$G$7,0,10*ROW('Hygiene Data'!G133))),'Data Summary'!DY139="Yes"),OFFSET('Hygiene Data'!$G$7,0,10*ROW('Hygiene Data'!G133)),NA())</f>
        <v>#N/A</v>
      </c>
      <c r="BK139" s="502" t="e">
        <f ca="1">+IF(AND(ISNUMBER(OFFSET('Hygiene Data'!$G$9,0,10*ROW('Hygiene Data'!G133))),'Data Summary'!DZ139="Yes"),OFFSET('Hygiene Data'!$G$9,0,10*ROW('Hygiene Data'!G133)),NA())</f>
        <v>#N/A</v>
      </c>
      <c r="BL139" s="502" t="e">
        <f ca="1">+IF(AND(ISNUMBER(OFFSET('Hygiene Data'!$H$5,0,10*ROW('Hygiene Data'!H133))),'Data Summary'!EA139="Yes"),OFFSET('Hygiene Data'!$H$5,0,10*ROW('Hygiene Data'!H133)),NA())</f>
        <v>#N/A</v>
      </c>
      <c r="BM139" s="502" t="e">
        <f ca="1">+IF(AND(ISNUMBER(OFFSET('Hygiene Data'!$H$7,0,10*ROW('Hygiene Data'!H133))),'Data Summary'!EB139="Yes"),OFFSET('Hygiene Data'!$H$7,0,10*ROW('Hygiene Data'!H133)),NA())</f>
        <v>#N/A</v>
      </c>
      <c r="BN139" s="502" t="e">
        <f ca="1">+IF(AND(ISNUMBER(OFFSET('Hygiene Data'!$H$9,0,10*ROW('Hygiene Data'!H133))),'Data Summary'!EC139="Yes"),OFFSET('Hygiene Data'!$H$9,0,10*ROW('Hygiene Data'!H133)),NA())</f>
        <v>#N/A</v>
      </c>
      <c r="BO139" s="502" t="e">
        <f ca="1">+IF(AND(ISNUMBER(OFFSET('Hygiene Data'!$I$5,0,10*ROW('Hygiene Data'!I133))),'Data Summary'!ED139="Yes"),OFFSET('Hygiene Data'!$I$5,0,10*ROW('Hygiene Data'!I133)),NA())</f>
        <v>#N/A</v>
      </c>
      <c r="BP139" s="502" t="e">
        <f ca="1">+IF(AND(ISNUMBER(OFFSET('Hygiene Data'!$I$7,0,10*ROW('Hygiene Data'!I133))),'Data Summary'!EE139="Yes"),OFFSET('Hygiene Data'!$I$7,0,10*ROW('Hygiene Data'!I133)),NA())</f>
        <v>#N/A</v>
      </c>
      <c r="BQ139" s="502" t="e">
        <f ca="1">+IF(AND(ISNUMBER(OFFSET('Hygiene Data'!$I$9,0,10*ROW('Hygiene Data'!I133))),'Data Summary'!EF139="Yes"),OFFSET('Hygiene Data'!$I$9,0,10*ROW('Hygiene Data'!I133)),NA())</f>
        <v>#N/A</v>
      </c>
    </row>
    <row r="140" spans="1:69" x14ac:dyDescent="0.25">
      <c r="A140" s="498" t="e">
        <f ca="1">+RIGHT('Data Summary'!A140,LEN('Data Summary'!A140)-9)</f>
        <v>#VALUE!</v>
      </c>
      <c r="B140" s="472" t="str">
        <f ca="1">+IF(ISTEXT('Data Summary'!B140),'Data Summary'!B140,"")</f>
        <v/>
      </c>
      <c r="C140" s="499" t="e">
        <f ca="1">+VALUE('Data Summary'!C140)</f>
        <v>#VALUE!</v>
      </c>
      <c r="D140" s="500" t="e">
        <f ca="1">+IF(AND(ISNUMBER(OFFSET('Water Data'!$D$4,0,10*ROW('Water Data'!D134))),'Data Summary'!BS140="Yes"),100-OFFSET('Water Data'!$D$4,0,10*ROW('Water Data'!D134)),NA())</f>
        <v>#N/A</v>
      </c>
      <c r="E140" s="500" t="e">
        <f ca="1">+IF(AND(ISNUMBER(OFFSET('Water Data'!$D$6,0,10*ROW('Water Data'!D134))),'Data Summary'!BT140="Yes"),OFFSET('Water Data'!$D$6,0,10*ROW('Water Data'!D134)),NA())</f>
        <v>#N/A</v>
      </c>
      <c r="F140" s="500" t="e">
        <f ca="1">+IF(AND(ISNUMBER(OFFSET('Water Data'!$D$9,0,10*ROW('Water Data'!D134))),'Data Summary'!BU140="Yes"),OFFSET('Water Data'!$D$9,0,10*ROW('Water Data'!D134)),NA())</f>
        <v>#N/A</v>
      </c>
      <c r="G140" s="500" t="e">
        <f ca="1">+IF(AND(ISNUMBER(OFFSET('Water Data'!$E$4,0,10*ROW('Water Data'!E134))),'Data Summary'!BV140="Yes"),100-OFFSET('Water Data'!$E$4,0,10*ROW('Water Data'!E134)),NA())</f>
        <v>#N/A</v>
      </c>
      <c r="H140" s="500" t="e">
        <f ca="1">+IF(AND(ISNUMBER(OFFSET('Water Data'!$E$6,0,10*ROW('Water Data'!E134))),'Data Summary'!BW140="Yes"),OFFSET('Water Data'!$E$6,0,10*ROW('Water Data'!E134)),NA())</f>
        <v>#N/A</v>
      </c>
      <c r="I140" s="500" t="e">
        <f ca="1">+IF(AND(ISNUMBER(OFFSET('Water Data'!$E$9,0,10*ROW('Water Data'!E134))),'Data Summary'!BX140="Yes"),OFFSET('Water Data'!$E$9,0,10*ROW('Water Data'!E134)),NA())</f>
        <v>#N/A</v>
      </c>
      <c r="J140" s="500" t="e">
        <f ca="1">+IF(AND(ISNUMBER(OFFSET('Water Data'!$F$4,0,10*ROW('Water Data'!F134))),'Data Summary'!BY140="Yes"),100-OFFSET('Water Data'!$F$4,0,10*ROW('Water Data'!F134)),NA())</f>
        <v>#N/A</v>
      </c>
      <c r="K140" s="500" t="e">
        <f ca="1">+IF(AND(ISNUMBER(OFFSET('Water Data'!$F$6,0,10*ROW('Water Data'!F134))),'Data Summary'!BZ140="Yes"),OFFSET('Water Data'!$F$6,0,10*ROW('Water Data'!F134)),NA())</f>
        <v>#N/A</v>
      </c>
      <c r="L140" s="500" t="e">
        <f ca="1">+IF(AND(ISNUMBER(OFFSET('Water Data'!$F$9,0,10*ROW('Water Data'!F134))),'Data Summary'!CA140="Yes"),OFFSET('Water Data'!$F$9,0,10*ROW('Water Data'!F134)),NA())</f>
        <v>#N/A</v>
      </c>
      <c r="M140" s="500" t="e">
        <f ca="1">+IF(AND(ISNUMBER(OFFSET('Water Data'!$G$4,0,10*ROW('Water Data'!G134))),'Data Summary'!CB140="Yes"),100-OFFSET('Water Data'!$G$4,0,10*ROW('Water Data'!G134)),NA())</f>
        <v>#N/A</v>
      </c>
      <c r="N140" s="500" t="e">
        <f ca="1">+IF(AND(ISNUMBER(OFFSET('Water Data'!$G$6,0,10*ROW('Water Data'!G134))),'Data Summary'!CC140="Yes"),OFFSET('Water Data'!$G$6,0,10*ROW('Water Data'!G134)),NA())</f>
        <v>#N/A</v>
      </c>
      <c r="O140" s="500" t="e">
        <f ca="1">+IF(AND(ISNUMBER(OFFSET('Water Data'!$G$9,0,10*ROW('Water Data'!G134))),'Data Summary'!CD140="Yes"),OFFSET('Water Data'!$G$9,0,10*ROW('Water Data'!G134)),NA())</f>
        <v>#N/A</v>
      </c>
      <c r="P140" s="500" t="e">
        <f ca="1">+IF(AND(ISNUMBER(OFFSET('Water Data'!$H$4,0,10*ROW('Water Data'!H134))),'Data Summary'!CE140="Yes"),100-OFFSET('Water Data'!$H$4,0,10*ROW('Water Data'!H134)),NA())</f>
        <v>#N/A</v>
      </c>
      <c r="Q140" s="500" t="e">
        <f ca="1">+IF(AND(ISNUMBER(OFFSET('Water Data'!$H$6,0,10*ROW('Water Data'!H134))),'Data Summary'!CF140="Yes"),OFFSET('Water Data'!$H$6,0,10*ROW('Water Data'!H134)),NA())</f>
        <v>#N/A</v>
      </c>
      <c r="R140" s="500" t="e">
        <f ca="1">+IF(AND(ISNUMBER(OFFSET('Water Data'!$H$9,0,10*ROW('Water Data'!H134))),'Data Summary'!CG140="Yes"),OFFSET('Water Data'!$H$9,0,10*ROW('Water Data'!H134)),NA())</f>
        <v>#N/A</v>
      </c>
      <c r="S140" s="500" t="e">
        <f ca="1">+IF(AND(ISNUMBER(OFFSET('Water Data'!$I$4,0,10*ROW('Water Data'!I134))),'Data Summary'!CH140="Yes"),100-OFFSET('Water Data'!$I$4,0,10*ROW('Water Data'!I134)),NA())</f>
        <v>#N/A</v>
      </c>
      <c r="T140" s="500" t="e">
        <f ca="1">+IF(AND(ISNUMBER(OFFSET('Water Data'!$I$6,0,10*ROW('Water Data'!I134))),'Data Summary'!CI140="Yes"),OFFSET('Water Data'!$I$6,0,10*ROW('Water Data'!I134)),NA())</f>
        <v>#N/A</v>
      </c>
      <c r="U140" s="500" t="e">
        <f ca="1">+IF(AND(ISNUMBER(OFFSET('Water Data'!$I$9,0,10*ROW('Water Data'!I134))),'Data Summary'!CJ140="Yes"),OFFSET('Water Data'!$I$9,0,10*ROW('Water Data'!I134)),NA())</f>
        <v>#N/A</v>
      </c>
      <c r="V140" s="501" t="e">
        <f ca="1">+IF(AND(ISNUMBER(OFFSET('Sanitation Data'!$D$4,0,10*ROW('Sanitation Data'!D134))),'Data Summary'!CK140="Yes"),100-OFFSET('Sanitation Data'!$D$4,0,10*ROW('Sanitation Data'!D134)),NA())</f>
        <v>#N/A</v>
      </c>
      <c r="W140" s="501" t="e">
        <f ca="1">+IF(AND(ISNUMBER(OFFSET('Sanitation Data'!$D$6,0,10*ROW('Sanitation Data'!D134))),'Data Summary'!CL140="Yes"),OFFSET('Sanitation Data'!$D$6,0,10*ROW('Sanitation Data'!D134)),NA())</f>
        <v>#N/A</v>
      </c>
      <c r="X140" s="501" t="e">
        <f ca="1">+IF(AND(ISNUMBER(OFFSET('Sanitation Data'!$D$10,0,10*ROW('Sanitation Data'!D134))),'Data Summary'!CM140="Yes"),OFFSET('Sanitation Data'!$D$10,0,10*ROW('Sanitation Data'!D134)),NA())</f>
        <v>#N/A</v>
      </c>
      <c r="Y140" s="501" t="e">
        <f ca="1">+IF(AND(ISNUMBER(OFFSET('Sanitation Data'!$D$11,0,10*ROW('Sanitation Data'!D134))),'Data Summary'!CN140="Yes"),OFFSET('Sanitation Data'!$D$11,0,10*ROW('Sanitation Data'!D134)),NA())</f>
        <v>#N/A</v>
      </c>
      <c r="Z140" s="501" t="e">
        <f ca="1">+IF(AND(ISNUMBER(OFFSET('Sanitation Data'!$D$12,0,10*ROW('Sanitation Data'!D134))),'Data Summary'!CO140="Yes"),OFFSET('Sanitation Data'!$D$12,0,10*ROW('Sanitation Data'!D134)),NA())</f>
        <v>#N/A</v>
      </c>
      <c r="AA140" s="501" t="e">
        <f ca="1">+IF(AND(ISNUMBER(OFFSET('Sanitation Data'!$E$4,0,10*ROW('Sanitation Data'!E134))),'Data Summary'!CP140="Yes"),100-OFFSET('Sanitation Data'!$E$4,0,10*ROW('Sanitation Data'!E134)),NA())</f>
        <v>#N/A</v>
      </c>
      <c r="AB140" s="501" t="e">
        <f ca="1">+IF(AND(ISNUMBER(OFFSET('Sanitation Data'!$E$6,0,10*ROW('Sanitation Data'!E134))),'Data Summary'!CQ140="Yes"),OFFSET('Sanitation Data'!$E$6,0,10*ROW('Sanitation Data'!E134)),NA())</f>
        <v>#N/A</v>
      </c>
      <c r="AC140" s="501" t="e">
        <f ca="1">+IF(AND(ISNUMBER(OFFSET('Sanitation Data'!$E$10,0,10*ROW('Sanitation Data'!E134))),'Data Summary'!CR140="Yes"),OFFSET('Sanitation Data'!$E$10,0,10*ROW('Sanitation Data'!E134)),NA())</f>
        <v>#N/A</v>
      </c>
      <c r="AD140" s="501" t="e">
        <f ca="1">+IF(AND(ISNUMBER(OFFSET('Sanitation Data'!$E$11,0,10*ROW('Sanitation Data'!E134))),'Data Summary'!CS140="Yes"),OFFSET('Sanitation Data'!$E$11,0,10*ROW('Sanitation Data'!E134)),NA())</f>
        <v>#N/A</v>
      </c>
      <c r="AE140" s="501" t="e">
        <f ca="1">+IF(AND(ISNUMBER(OFFSET('Sanitation Data'!$E$12,0,10*ROW('Sanitation Data'!E134))),'Data Summary'!CT140="Yes"),OFFSET('Sanitation Data'!$E$12,0,10*ROW('Sanitation Data'!E134)),NA())</f>
        <v>#N/A</v>
      </c>
      <c r="AF140" s="501" t="e">
        <f ca="1">+IF(AND(ISNUMBER(OFFSET('Sanitation Data'!$F$4,0,10*ROW('Sanitation Data'!F134))),'Data Summary'!CU140="Yes"),100-OFFSET('Sanitation Data'!$F$4,0,10*ROW('Sanitation Data'!F134)),NA())</f>
        <v>#N/A</v>
      </c>
      <c r="AG140" s="501" t="e">
        <f ca="1">+IF(AND(ISNUMBER(OFFSET('Sanitation Data'!$F$6,0,10*ROW('Sanitation Data'!F134))),'Data Summary'!CV140="Yes"),OFFSET('Sanitation Data'!$F$6,0,10*ROW('Sanitation Data'!F134)),NA())</f>
        <v>#N/A</v>
      </c>
      <c r="AH140" s="501" t="e">
        <f ca="1">+IF(AND(ISNUMBER(OFFSET('Sanitation Data'!$F$10,0,10*ROW('Sanitation Data'!F134))),'Data Summary'!CW140="Yes"),OFFSET('Sanitation Data'!$F$10,0,10*ROW('Sanitation Data'!F134)),NA())</f>
        <v>#N/A</v>
      </c>
      <c r="AI140" s="501" t="e">
        <f ca="1">+IF(AND(ISNUMBER(OFFSET('Sanitation Data'!$F$11,0,10*ROW('Sanitation Data'!F134))),'Data Summary'!CX140="Yes"),OFFSET('Sanitation Data'!$F$11,0,10*ROW('Sanitation Data'!F134)),NA())</f>
        <v>#N/A</v>
      </c>
      <c r="AJ140" s="501" t="e">
        <f ca="1">+IF(AND(ISNUMBER(OFFSET('Sanitation Data'!$F$12,0,10*ROW('Sanitation Data'!F134))),'Data Summary'!CY140="Yes"),OFFSET('Sanitation Data'!$F$12,0,10*ROW('Sanitation Data'!F134)),NA())</f>
        <v>#N/A</v>
      </c>
      <c r="AK140" s="501" t="e">
        <f ca="1">+IF(AND(ISNUMBER(OFFSET('Sanitation Data'!$G$4,0,10*ROW('Sanitation Data'!G134))),'Data Summary'!CZ140="Yes"),100-OFFSET('Sanitation Data'!$G$4,0,10*ROW('Sanitation Data'!G134)),NA())</f>
        <v>#N/A</v>
      </c>
      <c r="AL140" s="501" t="e">
        <f ca="1">+IF(AND(ISNUMBER(OFFSET('Sanitation Data'!$G$6,0,10*ROW('Sanitation Data'!G134))),'Data Summary'!DA140="Yes"),OFFSET('Sanitation Data'!$G$6,0,10*ROW('Sanitation Data'!G134)),NA())</f>
        <v>#N/A</v>
      </c>
      <c r="AM140" s="501" t="e">
        <f ca="1">+IF(AND(ISNUMBER(OFFSET('Sanitation Data'!$G$10,0,10*ROW('Sanitation Data'!G134))),'Data Summary'!DB140="Yes"),OFFSET('Sanitation Data'!$G$10,0,10*ROW('Sanitation Data'!G134)),NA())</f>
        <v>#N/A</v>
      </c>
      <c r="AN140" s="501" t="e">
        <f ca="1">+IF(AND(ISNUMBER(OFFSET('Sanitation Data'!$G$11,0,10*ROW('Sanitation Data'!G134))),'Data Summary'!DC140="Yes"),OFFSET('Sanitation Data'!$G$11,0,10*ROW('Sanitation Data'!G134)),NA())</f>
        <v>#N/A</v>
      </c>
      <c r="AO140" s="501" t="e">
        <f ca="1">+IF(AND(ISNUMBER(OFFSET('Sanitation Data'!$G$12,0,10*ROW('Sanitation Data'!G134))),'Data Summary'!DD140="Yes"),OFFSET('Sanitation Data'!$G$12,0,10*ROW('Sanitation Data'!G134)),NA())</f>
        <v>#N/A</v>
      </c>
      <c r="AP140" s="501" t="e">
        <f ca="1">+IF(AND(ISNUMBER(OFFSET('Sanitation Data'!$H$4,0,10*ROW('Sanitation Data'!H134))),'Data Summary'!DE140="Yes"),100-OFFSET('Sanitation Data'!$H$4,0,10*ROW('Sanitation Data'!H134)),NA())</f>
        <v>#N/A</v>
      </c>
      <c r="AQ140" s="501" t="e">
        <f ca="1">+IF(AND(ISNUMBER(OFFSET('Sanitation Data'!$H$6,0,10*ROW('Sanitation Data'!H134))),'Data Summary'!DF140="Yes"),OFFSET('Sanitation Data'!$H$6,0,10*ROW('Sanitation Data'!H134)),NA())</f>
        <v>#N/A</v>
      </c>
      <c r="AR140" s="501" t="e">
        <f ca="1">+IF(AND(ISNUMBER(OFFSET('Sanitation Data'!$H$10,0,10*ROW('Sanitation Data'!H134))),'Data Summary'!DG140="Yes"),OFFSET('Sanitation Data'!$H$10,0,10*ROW('Sanitation Data'!H134)),NA())</f>
        <v>#N/A</v>
      </c>
      <c r="AS140" s="501" t="e">
        <f ca="1">+IF(AND(ISNUMBER(OFFSET('Sanitation Data'!$H$11,0,10*ROW('Sanitation Data'!H134))),'Data Summary'!DH140="Yes"),OFFSET('Sanitation Data'!$H$11,0,10*ROW('Sanitation Data'!H134)),NA())</f>
        <v>#N/A</v>
      </c>
      <c r="AT140" s="501" t="e">
        <f ca="1">+IF(AND(ISNUMBER(OFFSET('Sanitation Data'!$H$12,0,10*ROW('Sanitation Data'!H134))),'Data Summary'!DI140="Yes"),OFFSET('Sanitation Data'!$H$12,0,10*ROW('Sanitation Data'!H134)),NA())</f>
        <v>#N/A</v>
      </c>
      <c r="AU140" s="501" t="e">
        <f ca="1">+IF(AND(ISNUMBER(OFFSET('Sanitation Data'!$I$4,0,10*ROW('Sanitation Data'!I134))),'Data Summary'!DJ140="Yes"),100-OFFSET('Sanitation Data'!$I$4,0,10*ROW('Sanitation Data'!I134)),NA())</f>
        <v>#N/A</v>
      </c>
      <c r="AV140" s="501" t="e">
        <f ca="1">+IF(AND(ISNUMBER(OFFSET('Sanitation Data'!$I$6,0,10*ROW('Sanitation Data'!I134))),'Data Summary'!DK140="Yes"),OFFSET('Sanitation Data'!$I$6,0,10*ROW('Sanitation Data'!I134)),NA())</f>
        <v>#N/A</v>
      </c>
      <c r="AW140" s="501" t="e">
        <f ca="1">+IF(AND(ISNUMBER(OFFSET('Sanitation Data'!$I$10,0,10*ROW('Sanitation Data'!I134))),'Data Summary'!DL140="Yes"),OFFSET('Sanitation Data'!$I$10,0,10*ROW('Sanitation Data'!I134)),NA())</f>
        <v>#N/A</v>
      </c>
      <c r="AX140" s="501" t="e">
        <f ca="1">+IF(AND(ISNUMBER(OFFSET('Sanitation Data'!$I$11,0,10*ROW('Sanitation Data'!I134))),'Data Summary'!DM140="Yes"),OFFSET('Sanitation Data'!$I$11,0,10*ROW('Sanitation Data'!I134)),NA())</f>
        <v>#N/A</v>
      </c>
      <c r="AY140" s="501" t="e">
        <f ca="1">+IF(AND(ISNUMBER(OFFSET('Sanitation Data'!$I$12,0,10*ROW('Sanitation Data'!I134))),'Data Summary'!DN140="Yes"),OFFSET('Sanitation Data'!$I$12,0,10*ROW('Sanitation Data'!I134)),NA())</f>
        <v>#N/A</v>
      </c>
      <c r="AZ140" s="502" t="e">
        <f ca="1">+IF(AND(ISNUMBER(OFFSET('Hygiene Data'!$D$5,0,10*ROW('Hygiene Data'!D134))),'Data Summary'!DO140="Yes"),OFFSET('Hygiene Data'!$D$5,0,10*ROW('Hygiene Data'!D134)),NA())</f>
        <v>#N/A</v>
      </c>
      <c r="BA140" s="502" t="e">
        <f ca="1">+IF(AND(ISNUMBER(OFFSET('Hygiene Data'!$D$7,0,10*ROW('Hygiene Data'!D134))),'Data Summary'!DP140="Yes"),OFFSET('Hygiene Data'!$D$7,0,10*ROW('Hygiene Data'!D134)),NA())</f>
        <v>#N/A</v>
      </c>
      <c r="BB140" s="502" t="e">
        <f ca="1">+IF(AND(ISNUMBER(OFFSET('Hygiene Data'!$D$9,0,10*ROW('Hygiene Data'!D134))),'Data Summary'!DQ140="Yes"),OFFSET('Hygiene Data'!$D$9,0,10*ROW('Hygiene Data'!D134)),NA())</f>
        <v>#N/A</v>
      </c>
      <c r="BC140" s="502" t="e">
        <f ca="1">+IF(AND(ISNUMBER(OFFSET('Hygiene Data'!$E$5,0,10*ROW('Hygiene Data'!E134))),'Data Summary'!DR140="Yes"),OFFSET('Hygiene Data'!$E$5,0,10*ROW('Hygiene Data'!E134)),NA())</f>
        <v>#N/A</v>
      </c>
      <c r="BD140" s="502" t="e">
        <f ca="1">+IF(AND(ISNUMBER(OFFSET('Hygiene Data'!$E$7,0,10*ROW('Hygiene Data'!E134))),'Data Summary'!DS140="Yes"),OFFSET('Hygiene Data'!$E$7,0,10*ROW('Hygiene Data'!E134)),NA())</f>
        <v>#N/A</v>
      </c>
      <c r="BE140" s="502" t="e">
        <f ca="1">+IF(AND(ISNUMBER(OFFSET('Hygiene Data'!$E$9,0,10*ROW('Hygiene Data'!E134))),'Data Summary'!DT140="Yes"),OFFSET('Hygiene Data'!$E$9,0,10*ROW('Hygiene Data'!E134)),NA())</f>
        <v>#N/A</v>
      </c>
      <c r="BF140" s="502" t="e">
        <f ca="1">+IF(AND(ISNUMBER(OFFSET('Hygiene Data'!$F$5,0,10*ROW('Hygiene Data'!F134))),'Data Summary'!DU140="Yes"),OFFSET('Hygiene Data'!$F$5,0,10*ROW('Hygiene Data'!F134)),NA())</f>
        <v>#N/A</v>
      </c>
      <c r="BG140" s="502" t="e">
        <f ca="1">+IF(AND(ISNUMBER(OFFSET('Hygiene Data'!$F$7,0,10*ROW('Hygiene Data'!F134))),'Data Summary'!DV140="Yes"),OFFSET('Hygiene Data'!$F$7,0,10*ROW('Hygiene Data'!F134)),NA())</f>
        <v>#N/A</v>
      </c>
      <c r="BH140" s="502" t="e">
        <f ca="1">+IF(AND(ISNUMBER(OFFSET('Hygiene Data'!$F$9,0,10*ROW('Hygiene Data'!F134))),'Data Summary'!DW140="Yes"),OFFSET('Hygiene Data'!$F$9,0,10*ROW('Hygiene Data'!F134)),NA())</f>
        <v>#N/A</v>
      </c>
      <c r="BI140" s="502" t="e">
        <f ca="1">+IF(AND(ISNUMBER(OFFSET('Hygiene Data'!$G$5,0,10*ROW('Hygiene Data'!G134))),'Data Summary'!DX140="Yes"),OFFSET('Hygiene Data'!$G$5,0,10*ROW('Hygiene Data'!G134)),NA())</f>
        <v>#N/A</v>
      </c>
      <c r="BJ140" s="502" t="e">
        <f ca="1">+IF(AND(ISNUMBER(OFFSET('Hygiene Data'!$G$7,0,10*ROW('Hygiene Data'!G134))),'Data Summary'!DY140="Yes"),OFFSET('Hygiene Data'!$G$7,0,10*ROW('Hygiene Data'!G134)),NA())</f>
        <v>#N/A</v>
      </c>
      <c r="BK140" s="502" t="e">
        <f ca="1">+IF(AND(ISNUMBER(OFFSET('Hygiene Data'!$G$9,0,10*ROW('Hygiene Data'!G134))),'Data Summary'!DZ140="Yes"),OFFSET('Hygiene Data'!$G$9,0,10*ROW('Hygiene Data'!G134)),NA())</f>
        <v>#N/A</v>
      </c>
      <c r="BL140" s="502" t="e">
        <f ca="1">+IF(AND(ISNUMBER(OFFSET('Hygiene Data'!$H$5,0,10*ROW('Hygiene Data'!H134))),'Data Summary'!EA140="Yes"),OFFSET('Hygiene Data'!$H$5,0,10*ROW('Hygiene Data'!H134)),NA())</f>
        <v>#N/A</v>
      </c>
      <c r="BM140" s="502" t="e">
        <f ca="1">+IF(AND(ISNUMBER(OFFSET('Hygiene Data'!$H$7,0,10*ROW('Hygiene Data'!H134))),'Data Summary'!EB140="Yes"),OFFSET('Hygiene Data'!$H$7,0,10*ROW('Hygiene Data'!H134)),NA())</f>
        <v>#N/A</v>
      </c>
      <c r="BN140" s="502" t="e">
        <f ca="1">+IF(AND(ISNUMBER(OFFSET('Hygiene Data'!$H$9,0,10*ROW('Hygiene Data'!H134))),'Data Summary'!EC140="Yes"),OFFSET('Hygiene Data'!$H$9,0,10*ROW('Hygiene Data'!H134)),NA())</f>
        <v>#N/A</v>
      </c>
      <c r="BO140" s="502" t="e">
        <f ca="1">+IF(AND(ISNUMBER(OFFSET('Hygiene Data'!$I$5,0,10*ROW('Hygiene Data'!I134))),'Data Summary'!ED140="Yes"),OFFSET('Hygiene Data'!$I$5,0,10*ROW('Hygiene Data'!I134)),NA())</f>
        <v>#N/A</v>
      </c>
      <c r="BP140" s="502" t="e">
        <f ca="1">+IF(AND(ISNUMBER(OFFSET('Hygiene Data'!$I$7,0,10*ROW('Hygiene Data'!I134))),'Data Summary'!EE140="Yes"),OFFSET('Hygiene Data'!$I$7,0,10*ROW('Hygiene Data'!I134)),NA())</f>
        <v>#N/A</v>
      </c>
      <c r="BQ140" s="502" t="e">
        <f ca="1">+IF(AND(ISNUMBER(OFFSET('Hygiene Data'!$I$9,0,10*ROW('Hygiene Data'!I134))),'Data Summary'!EF140="Yes"),OFFSET('Hygiene Data'!$I$9,0,10*ROW('Hygiene Data'!I134)),NA())</f>
        <v>#N/A</v>
      </c>
    </row>
    <row r="141" spans="1:69" x14ac:dyDescent="0.25">
      <c r="A141" s="498" t="e">
        <f ca="1">+RIGHT('Data Summary'!A141,LEN('Data Summary'!A141)-9)</f>
        <v>#VALUE!</v>
      </c>
      <c r="B141" s="472" t="str">
        <f ca="1">+IF(ISTEXT('Data Summary'!B141),'Data Summary'!B141,"")</f>
        <v/>
      </c>
      <c r="C141" s="499" t="e">
        <f ca="1">+VALUE('Data Summary'!C141)</f>
        <v>#VALUE!</v>
      </c>
      <c r="D141" s="500" t="e">
        <f ca="1">+IF(AND(ISNUMBER(OFFSET('Water Data'!$D$4,0,10*ROW('Water Data'!D135))),'Data Summary'!BS141="Yes"),100-OFFSET('Water Data'!$D$4,0,10*ROW('Water Data'!D135)),NA())</f>
        <v>#N/A</v>
      </c>
      <c r="E141" s="500" t="e">
        <f ca="1">+IF(AND(ISNUMBER(OFFSET('Water Data'!$D$6,0,10*ROW('Water Data'!D135))),'Data Summary'!BT141="Yes"),OFFSET('Water Data'!$D$6,0,10*ROW('Water Data'!D135)),NA())</f>
        <v>#N/A</v>
      </c>
      <c r="F141" s="500" t="e">
        <f ca="1">+IF(AND(ISNUMBER(OFFSET('Water Data'!$D$9,0,10*ROW('Water Data'!D135))),'Data Summary'!BU141="Yes"),OFFSET('Water Data'!$D$9,0,10*ROW('Water Data'!D135)),NA())</f>
        <v>#N/A</v>
      </c>
      <c r="G141" s="500" t="e">
        <f ca="1">+IF(AND(ISNUMBER(OFFSET('Water Data'!$E$4,0,10*ROW('Water Data'!E135))),'Data Summary'!BV141="Yes"),100-OFFSET('Water Data'!$E$4,0,10*ROW('Water Data'!E135)),NA())</f>
        <v>#N/A</v>
      </c>
      <c r="H141" s="500" t="e">
        <f ca="1">+IF(AND(ISNUMBER(OFFSET('Water Data'!$E$6,0,10*ROW('Water Data'!E135))),'Data Summary'!BW141="Yes"),OFFSET('Water Data'!$E$6,0,10*ROW('Water Data'!E135)),NA())</f>
        <v>#N/A</v>
      </c>
      <c r="I141" s="500" t="e">
        <f ca="1">+IF(AND(ISNUMBER(OFFSET('Water Data'!$E$9,0,10*ROW('Water Data'!E135))),'Data Summary'!BX141="Yes"),OFFSET('Water Data'!$E$9,0,10*ROW('Water Data'!E135)),NA())</f>
        <v>#N/A</v>
      </c>
      <c r="J141" s="500" t="e">
        <f ca="1">+IF(AND(ISNUMBER(OFFSET('Water Data'!$F$4,0,10*ROW('Water Data'!F135))),'Data Summary'!BY141="Yes"),100-OFFSET('Water Data'!$F$4,0,10*ROW('Water Data'!F135)),NA())</f>
        <v>#N/A</v>
      </c>
      <c r="K141" s="500" t="e">
        <f ca="1">+IF(AND(ISNUMBER(OFFSET('Water Data'!$F$6,0,10*ROW('Water Data'!F135))),'Data Summary'!BZ141="Yes"),OFFSET('Water Data'!$F$6,0,10*ROW('Water Data'!F135)),NA())</f>
        <v>#N/A</v>
      </c>
      <c r="L141" s="500" t="e">
        <f ca="1">+IF(AND(ISNUMBER(OFFSET('Water Data'!$F$9,0,10*ROW('Water Data'!F135))),'Data Summary'!CA141="Yes"),OFFSET('Water Data'!$F$9,0,10*ROW('Water Data'!F135)),NA())</f>
        <v>#N/A</v>
      </c>
      <c r="M141" s="500" t="e">
        <f ca="1">+IF(AND(ISNUMBER(OFFSET('Water Data'!$G$4,0,10*ROW('Water Data'!G135))),'Data Summary'!CB141="Yes"),100-OFFSET('Water Data'!$G$4,0,10*ROW('Water Data'!G135)),NA())</f>
        <v>#N/A</v>
      </c>
      <c r="N141" s="500" t="e">
        <f ca="1">+IF(AND(ISNUMBER(OFFSET('Water Data'!$G$6,0,10*ROW('Water Data'!G135))),'Data Summary'!CC141="Yes"),OFFSET('Water Data'!$G$6,0,10*ROW('Water Data'!G135)),NA())</f>
        <v>#N/A</v>
      </c>
      <c r="O141" s="500" t="e">
        <f ca="1">+IF(AND(ISNUMBER(OFFSET('Water Data'!$G$9,0,10*ROW('Water Data'!G135))),'Data Summary'!CD141="Yes"),OFFSET('Water Data'!$G$9,0,10*ROW('Water Data'!G135)),NA())</f>
        <v>#N/A</v>
      </c>
      <c r="P141" s="500" t="e">
        <f ca="1">+IF(AND(ISNUMBER(OFFSET('Water Data'!$H$4,0,10*ROW('Water Data'!H135))),'Data Summary'!CE141="Yes"),100-OFFSET('Water Data'!$H$4,0,10*ROW('Water Data'!H135)),NA())</f>
        <v>#N/A</v>
      </c>
      <c r="Q141" s="500" t="e">
        <f ca="1">+IF(AND(ISNUMBER(OFFSET('Water Data'!$H$6,0,10*ROW('Water Data'!H135))),'Data Summary'!CF141="Yes"),OFFSET('Water Data'!$H$6,0,10*ROW('Water Data'!H135)),NA())</f>
        <v>#N/A</v>
      </c>
      <c r="R141" s="500" t="e">
        <f ca="1">+IF(AND(ISNUMBER(OFFSET('Water Data'!$H$9,0,10*ROW('Water Data'!H135))),'Data Summary'!CG141="Yes"),OFFSET('Water Data'!$H$9,0,10*ROW('Water Data'!H135)),NA())</f>
        <v>#N/A</v>
      </c>
      <c r="S141" s="500" t="e">
        <f ca="1">+IF(AND(ISNUMBER(OFFSET('Water Data'!$I$4,0,10*ROW('Water Data'!I135))),'Data Summary'!CH141="Yes"),100-OFFSET('Water Data'!$I$4,0,10*ROW('Water Data'!I135)),NA())</f>
        <v>#N/A</v>
      </c>
      <c r="T141" s="500" t="e">
        <f ca="1">+IF(AND(ISNUMBER(OFFSET('Water Data'!$I$6,0,10*ROW('Water Data'!I135))),'Data Summary'!CI141="Yes"),OFFSET('Water Data'!$I$6,0,10*ROW('Water Data'!I135)),NA())</f>
        <v>#N/A</v>
      </c>
      <c r="U141" s="500" t="e">
        <f ca="1">+IF(AND(ISNUMBER(OFFSET('Water Data'!$I$9,0,10*ROW('Water Data'!I135))),'Data Summary'!CJ141="Yes"),OFFSET('Water Data'!$I$9,0,10*ROW('Water Data'!I135)),NA())</f>
        <v>#N/A</v>
      </c>
      <c r="V141" s="501" t="e">
        <f ca="1">+IF(AND(ISNUMBER(OFFSET('Sanitation Data'!$D$4,0,10*ROW('Sanitation Data'!D135))),'Data Summary'!CK141="Yes"),100-OFFSET('Sanitation Data'!$D$4,0,10*ROW('Sanitation Data'!D135)),NA())</f>
        <v>#N/A</v>
      </c>
      <c r="W141" s="501" t="e">
        <f ca="1">+IF(AND(ISNUMBER(OFFSET('Sanitation Data'!$D$6,0,10*ROW('Sanitation Data'!D135))),'Data Summary'!CL141="Yes"),OFFSET('Sanitation Data'!$D$6,0,10*ROW('Sanitation Data'!D135)),NA())</f>
        <v>#N/A</v>
      </c>
      <c r="X141" s="501" t="e">
        <f ca="1">+IF(AND(ISNUMBER(OFFSET('Sanitation Data'!$D$10,0,10*ROW('Sanitation Data'!D135))),'Data Summary'!CM141="Yes"),OFFSET('Sanitation Data'!$D$10,0,10*ROW('Sanitation Data'!D135)),NA())</f>
        <v>#N/A</v>
      </c>
      <c r="Y141" s="501" t="e">
        <f ca="1">+IF(AND(ISNUMBER(OFFSET('Sanitation Data'!$D$11,0,10*ROW('Sanitation Data'!D135))),'Data Summary'!CN141="Yes"),OFFSET('Sanitation Data'!$D$11,0,10*ROW('Sanitation Data'!D135)),NA())</f>
        <v>#N/A</v>
      </c>
      <c r="Z141" s="501" t="e">
        <f ca="1">+IF(AND(ISNUMBER(OFFSET('Sanitation Data'!$D$12,0,10*ROW('Sanitation Data'!D135))),'Data Summary'!CO141="Yes"),OFFSET('Sanitation Data'!$D$12,0,10*ROW('Sanitation Data'!D135)),NA())</f>
        <v>#N/A</v>
      </c>
      <c r="AA141" s="501" t="e">
        <f ca="1">+IF(AND(ISNUMBER(OFFSET('Sanitation Data'!$E$4,0,10*ROW('Sanitation Data'!E135))),'Data Summary'!CP141="Yes"),100-OFFSET('Sanitation Data'!$E$4,0,10*ROW('Sanitation Data'!E135)),NA())</f>
        <v>#N/A</v>
      </c>
      <c r="AB141" s="501" t="e">
        <f ca="1">+IF(AND(ISNUMBER(OFFSET('Sanitation Data'!$E$6,0,10*ROW('Sanitation Data'!E135))),'Data Summary'!CQ141="Yes"),OFFSET('Sanitation Data'!$E$6,0,10*ROW('Sanitation Data'!E135)),NA())</f>
        <v>#N/A</v>
      </c>
      <c r="AC141" s="501" t="e">
        <f ca="1">+IF(AND(ISNUMBER(OFFSET('Sanitation Data'!$E$10,0,10*ROW('Sanitation Data'!E135))),'Data Summary'!CR141="Yes"),OFFSET('Sanitation Data'!$E$10,0,10*ROW('Sanitation Data'!E135)),NA())</f>
        <v>#N/A</v>
      </c>
      <c r="AD141" s="501" t="e">
        <f ca="1">+IF(AND(ISNUMBER(OFFSET('Sanitation Data'!$E$11,0,10*ROW('Sanitation Data'!E135))),'Data Summary'!CS141="Yes"),OFFSET('Sanitation Data'!$E$11,0,10*ROW('Sanitation Data'!E135)),NA())</f>
        <v>#N/A</v>
      </c>
      <c r="AE141" s="501" t="e">
        <f ca="1">+IF(AND(ISNUMBER(OFFSET('Sanitation Data'!$E$12,0,10*ROW('Sanitation Data'!E135))),'Data Summary'!CT141="Yes"),OFFSET('Sanitation Data'!$E$12,0,10*ROW('Sanitation Data'!E135)),NA())</f>
        <v>#N/A</v>
      </c>
      <c r="AF141" s="501" t="e">
        <f ca="1">+IF(AND(ISNUMBER(OFFSET('Sanitation Data'!$F$4,0,10*ROW('Sanitation Data'!F135))),'Data Summary'!CU141="Yes"),100-OFFSET('Sanitation Data'!$F$4,0,10*ROW('Sanitation Data'!F135)),NA())</f>
        <v>#N/A</v>
      </c>
      <c r="AG141" s="501" t="e">
        <f ca="1">+IF(AND(ISNUMBER(OFFSET('Sanitation Data'!$F$6,0,10*ROW('Sanitation Data'!F135))),'Data Summary'!CV141="Yes"),OFFSET('Sanitation Data'!$F$6,0,10*ROW('Sanitation Data'!F135)),NA())</f>
        <v>#N/A</v>
      </c>
      <c r="AH141" s="501" t="e">
        <f ca="1">+IF(AND(ISNUMBER(OFFSET('Sanitation Data'!$F$10,0,10*ROW('Sanitation Data'!F135))),'Data Summary'!CW141="Yes"),OFFSET('Sanitation Data'!$F$10,0,10*ROW('Sanitation Data'!F135)),NA())</f>
        <v>#N/A</v>
      </c>
      <c r="AI141" s="501" t="e">
        <f ca="1">+IF(AND(ISNUMBER(OFFSET('Sanitation Data'!$F$11,0,10*ROW('Sanitation Data'!F135))),'Data Summary'!CX141="Yes"),OFFSET('Sanitation Data'!$F$11,0,10*ROW('Sanitation Data'!F135)),NA())</f>
        <v>#N/A</v>
      </c>
      <c r="AJ141" s="501" t="e">
        <f ca="1">+IF(AND(ISNUMBER(OFFSET('Sanitation Data'!$F$12,0,10*ROW('Sanitation Data'!F135))),'Data Summary'!CY141="Yes"),OFFSET('Sanitation Data'!$F$12,0,10*ROW('Sanitation Data'!F135)),NA())</f>
        <v>#N/A</v>
      </c>
      <c r="AK141" s="501" t="e">
        <f ca="1">+IF(AND(ISNUMBER(OFFSET('Sanitation Data'!$G$4,0,10*ROW('Sanitation Data'!G135))),'Data Summary'!CZ141="Yes"),100-OFFSET('Sanitation Data'!$G$4,0,10*ROW('Sanitation Data'!G135)),NA())</f>
        <v>#N/A</v>
      </c>
      <c r="AL141" s="501" t="e">
        <f ca="1">+IF(AND(ISNUMBER(OFFSET('Sanitation Data'!$G$6,0,10*ROW('Sanitation Data'!G135))),'Data Summary'!DA141="Yes"),OFFSET('Sanitation Data'!$G$6,0,10*ROW('Sanitation Data'!G135)),NA())</f>
        <v>#N/A</v>
      </c>
      <c r="AM141" s="501" t="e">
        <f ca="1">+IF(AND(ISNUMBER(OFFSET('Sanitation Data'!$G$10,0,10*ROW('Sanitation Data'!G135))),'Data Summary'!DB141="Yes"),OFFSET('Sanitation Data'!$G$10,0,10*ROW('Sanitation Data'!G135)),NA())</f>
        <v>#N/A</v>
      </c>
      <c r="AN141" s="501" t="e">
        <f ca="1">+IF(AND(ISNUMBER(OFFSET('Sanitation Data'!$G$11,0,10*ROW('Sanitation Data'!G135))),'Data Summary'!DC141="Yes"),OFFSET('Sanitation Data'!$G$11,0,10*ROW('Sanitation Data'!G135)),NA())</f>
        <v>#N/A</v>
      </c>
      <c r="AO141" s="501" t="e">
        <f ca="1">+IF(AND(ISNUMBER(OFFSET('Sanitation Data'!$G$12,0,10*ROW('Sanitation Data'!G135))),'Data Summary'!DD141="Yes"),OFFSET('Sanitation Data'!$G$12,0,10*ROW('Sanitation Data'!G135)),NA())</f>
        <v>#N/A</v>
      </c>
      <c r="AP141" s="501" t="e">
        <f ca="1">+IF(AND(ISNUMBER(OFFSET('Sanitation Data'!$H$4,0,10*ROW('Sanitation Data'!H135))),'Data Summary'!DE141="Yes"),100-OFFSET('Sanitation Data'!$H$4,0,10*ROW('Sanitation Data'!H135)),NA())</f>
        <v>#N/A</v>
      </c>
      <c r="AQ141" s="501" t="e">
        <f ca="1">+IF(AND(ISNUMBER(OFFSET('Sanitation Data'!$H$6,0,10*ROW('Sanitation Data'!H135))),'Data Summary'!DF141="Yes"),OFFSET('Sanitation Data'!$H$6,0,10*ROW('Sanitation Data'!H135)),NA())</f>
        <v>#N/A</v>
      </c>
      <c r="AR141" s="501" t="e">
        <f ca="1">+IF(AND(ISNUMBER(OFFSET('Sanitation Data'!$H$10,0,10*ROW('Sanitation Data'!H135))),'Data Summary'!DG141="Yes"),OFFSET('Sanitation Data'!$H$10,0,10*ROW('Sanitation Data'!H135)),NA())</f>
        <v>#N/A</v>
      </c>
      <c r="AS141" s="501" t="e">
        <f ca="1">+IF(AND(ISNUMBER(OFFSET('Sanitation Data'!$H$11,0,10*ROW('Sanitation Data'!H135))),'Data Summary'!DH141="Yes"),OFFSET('Sanitation Data'!$H$11,0,10*ROW('Sanitation Data'!H135)),NA())</f>
        <v>#N/A</v>
      </c>
      <c r="AT141" s="501" t="e">
        <f ca="1">+IF(AND(ISNUMBER(OFFSET('Sanitation Data'!$H$12,0,10*ROW('Sanitation Data'!H135))),'Data Summary'!DI141="Yes"),OFFSET('Sanitation Data'!$H$12,0,10*ROW('Sanitation Data'!H135)),NA())</f>
        <v>#N/A</v>
      </c>
      <c r="AU141" s="501" t="e">
        <f ca="1">+IF(AND(ISNUMBER(OFFSET('Sanitation Data'!$I$4,0,10*ROW('Sanitation Data'!I135))),'Data Summary'!DJ141="Yes"),100-OFFSET('Sanitation Data'!$I$4,0,10*ROW('Sanitation Data'!I135)),NA())</f>
        <v>#N/A</v>
      </c>
      <c r="AV141" s="501" t="e">
        <f ca="1">+IF(AND(ISNUMBER(OFFSET('Sanitation Data'!$I$6,0,10*ROW('Sanitation Data'!I135))),'Data Summary'!DK141="Yes"),OFFSET('Sanitation Data'!$I$6,0,10*ROW('Sanitation Data'!I135)),NA())</f>
        <v>#N/A</v>
      </c>
      <c r="AW141" s="501" t="e">
        <f ca="1">+IF(AND(ISNUMBER(OFFSET('Sanitation Data'!$I$10,0,10*ROW('Sanitation Data'!I135))),'Data Summary'!DL141="Yes"),OFFSET('Sanitation Data'!$I$10,0,10*ROW('Sanitation Data'!I135)),NA())</f>
        <v>#N/A</v>
      </c>
      <c r="AX141" s="501" t="e">
        <f ca="1">+IF(AND(ISNUMBER(OFFSET('Sanitation Data'!$I$11,0,10*ROW('Sanitation Data'!I135))),'Data Summary'!DM141="Yes"),OFFSET('Sanitation Data'!$I$11,0,10*ROW('Sanitation Data'!I135)),NA())</f>
        <v>#N/A</v>
      </c>
      <c r="AY141" s="501" t="e">
        <f ca="1">+IF(AND(ISNUMBER(OFFSET('Sanitation Data'!$I$12,0,10*ROW('Sanitation Data'!I135))),'Data Summary'!DN141="Yes"),OFFSET('Sanitation Data'!$I$12,0,10*ROW('Sanitation Data'!I135)),NA())</f>
        <v>#N/A</v>
      </c>
      <c r="AZ141" s="502" t="e">
        <f ca="1">+IF(AND(ISNUMBER(OFFSET('Hygiene Data'!$D$5,0,10*ROW('Hygiene Data'!D135))),'Data Summary'!DO141="Yes"),OFFSET('Hygiene Data'!$D$5,0,10*ROW('Hygiene Data'!D135)),NA())</f>
        <v>#N/A</v>
      </c>
      <c r="BA141" s="502" t="e">
        <f ca="1">+IF(AND(ISNUMBER(OFFSET('Hygiene Data'!$D$7,0,10*ROW('Hygiene Data'!D135))),'Data Summary'!DP141="Yes"),OFFSET('Hygiene Data'!$D$7,0,10*ROW('Hygiene Data'!D135)),NA())</f>
        <v>#N/A</v>
      </c>
      <c r="BB141" s="502" t="e">
        <f ca="1">+IF(AND(ISNUMBER(OFFSET('Hygiene Data'!$D$9,0,10*ROW('Hygiene Data'!D135))),'Data Summary'!DQ141="Yes"),OFFSET('Hygiene Data'!$D$9,0,10*ROW('Hygiene Data'!D135)),NA())</f>
        <v>#N/A</v>
      </c>
      <c r="BC141" s="502" t="e">
        <f ca="1">+IF(AND(ISNUMBER(OFFSET('Hygiene Data'!$E$5,0,10*ROW('Hygiene Data'!E135))),'Data Summary'!DR141="Yes"),OFFSET('Hygiene Data'!$E$5,0,10*ROW('Hygiene Data'!E135)),NA())</f>
        <v>#N/A</v>
      </c>
      <c r="BD141" s="502" t="e">
        <f ca="1">+IF(AND(ISNUMBER(OFFSET('Hygiene Data'!$E$7,0,10*ROW('Hygiene Data'!E135))),'Data Summary'!DS141="Yes"),OFFSET('Hygiene Data'!$E$7,0,10*ROW('Hygiene Data'!E135)),NA())</f>
        <v>#N/A</v>
      </c>
      <c r="BE141" s="502" t="e">
        <f ca="1">+IF(AND(ISNUMBER(OFFSET('Hygiene Data'!$E$9,0,10*ROW('Hygiene Data'!E135))),'Data Summary'!DT141="Yes"),OFFSET('Hygiene Data'!$E$9,0,10*ROW('Hygiene Data'!E135)),NA())</f>
        <v>#N/A</v>
      </c>
      <c r="BF141" s="502" t="e">
        <f ca="1">+IF(AND(ISNUMBER(OFFSET('Hygiene Data'!$F$5,0,10*ROW('Hygiene Data'!F135))),'Data Summary'!DU141="Yes"),OFFSET('Hygiene Data'!$F$5,0,10*ROW('Hygiene Data'!F135)),NA())</f>
        <v>#N/A</v>
      </c>
      <c r="BG141" s="502" t="e">
        <f ca="1">+IF(AND(ISNUMBER(OFFSET('Hygiene Data'!$F$7,0,10*ROW('Hygiene Data'!F135))),'Data Summary'!DV141="Yes"),OFFSET('Hygiene Data'!$F$7,0,10*ROW('Hygiene Data'!F135)),NA())</f>
        <v>#N/A</v>
      </c>
      <c r="BH141" s="502" t="e">
        <f ca="1">+IF(AND(ISNUMBER(OFFSET('Hygiene Data'!$F$9,0,10*ROW('Hygiene Data'!F135))),'Data Summary'!DW141="Yes"),OFFSET('Hygiene Data'!$F$9,0,10*ROW('Hygiene Data'!F135)),NA())</f>
        <v>#N/A</v>
      </c>
      <c r="BI141" s="502" t="e">
        <f ca="1">+IF(AND(ISNUMBER(OFFSET('Hygiene Data'!$G$5,0,10*ROW('Hygiene Data'!G135))),'Data Summary'!DX141="Yes"),OFFSET('Hygiene Data'!$G$5,0,10*ROW('Hygiene Data'!G135)),NA())</f>
        <v>#N/A</v>
      </c>
      <c r="BJ141" s="502" t="e">
        <f ca="1">+IF(AND(ISNUMBER(OFFSET('Hygiene Data'!$G$7,0,10*ROW('Hygiene Data'!G135))),'Data Summary'!DY141="Yes"),OFFSET('Hygiene Data'!$G$7,0,10*ROW('Hygiene Data'!G135)),NA())</f>
        <v>#N/A</v>
      </c>
      <c r="BK141" s="502" t="e">
        <f ca="1">+IF(AND(ISNUMBER(OFFSET('Hygiene Data'!$G$9,0,10*ROW('Hygiene Data'!G135))),'Data Summary'!DZ141="Yes"),OFFSET('Hygiene Data'!$G$9,0,10*ROW('Hygiene Data'!G135)),NA())</f>
        <v>#N/A</v>
      </c>
      <c r="BL141" s="502" t="e">
        <f ca="1">+IF(AND(ISNUMBER(OFFSET('Hygiene Data'!$H$5,0,10*ROW('Hygiene Data'!H135))),'Data Summary'!EA141="Yes"),OFFSET('Hygiene Data'!$H$5,0,10*ROW('Hygiene Data'!H135)),NA())</f>
        <v>#N/A</v>
      </c>
      <c r="BM141" s="502" t="e">
        <f ca="1">+IF(AND(ISNUMBER(OFFSET('Hygiene Data'!$H$7,0,10*ROW('Hygiene Data'!H135))),'Data Summary'!EB141="Yes"),OFFSET('Hygiene Data'!$H$7,0,10*ROW('Hygiene Data'!H135)),NA())</f>
        <v>#N/A</v>
      </c>
      <c r="BN141" s="502" t="e">
        <f ca="1">+IF(AND(ISNUMBER(OFFSET('Hygiene Data'!$H$9,0,10*ROW('Hygiene Data'!H135))),'Data Summary'!EC141="Yes"),OFFSET('Hygiene Data'!$H$9,0,10*ROW('Hygiene Data'!H135)),NA())</f>
        <v>#N/A</v>
      </c>
      <c r="BO141" s="502" t="e">
        <f ca="1">+IF(AND(ISNUMBER(OFFSET('Hygiene Data'!$I$5,0,10*ROW('Hygiene Data'!I135))),'Data Summary'!ED141="Yes"),OFFSET('Hygiene Data'!$I$5,0,10*ROW('Hygiene Data'!I135)),NA())</f>
        <v>#N/A</v>
      </c>
      <c r="BP141" s="502" t="e">
        <f ca="1">+IF(AND(ISNUMBER(OFFSET('Hygiene Data'!$I$7,0,10*ROW('Hygiene Data'!I135))),'Data Summary'!EE141="Yes"),OFFSET('Hygiene Data'!$I$7,0,10*ROW('Hygiene Data'!I135)),NA())</f>
        <v>#N/A</v>
      </c>
      <c r="BQ141" s="502" t="e">
        <f ca="1">+IF(AND(ISNUMBER(OFFSET('Hygiene Data'!$I$9,0,10*ROW('Hygiene Data'!I135))),'Data Summary'!EF141="Yes"),OFFSET('Hygiene Data'!$I$9,0,10*ROW('Hygiene Data'!I135)),NA())</f>
        <v>#N/A</v>
      </c>
    </row>
    <row r="142" spans="1:69" x14ac:dyDescent="0.25">
      <c r="A142" s="498" t="e">
        <f ca="1">+RIGHT('Data Summary'!A142,LEN('Data Summary'!A142)-9)</f>
        <v>#VALUE!</v>
      </c>
      <c r="B142" s="472" t="str">
        <f ca="1">+IF(ISTEXT('Data Summary'!B142),'Data Summary'!B142,"")</f>
        <v/>
      </c>
      <c r="C142" s="499" t="e">
        <f ca="1">+VALUE('Data Summary'!C142)</f>
        <v>#VALUE!</v>
      </c>
      <c r="D142" s="500" t="e">
        <f ca="1">+IF(AND(ISNUMBER(OFFSET('Water Data'!$D$4,0,10*ROW('Water Data'!D136))),'Data Summary'!BS142="Yes"),100-OFFSET('Water Data'!$D$4,0,10*ROW('Water Data'!D136)),NA())</f>
        <v>#N/A</v>
      </c>
      <c r="E142" s="500" t="e">
        <f ca="1">+IF(AND(ISNUMBER(OFFSET('Water Data'!$D$6,0,10*ROW('Water Data'!D136))),'Data Summary'!BT142="Yes"),OFFSET('Water Data'!$D$6,0,10*ROW('Water Data'!D136)),NA())</f>
        <v>#N/A</v>
      </c>
      <c r="F142" s="500" t="e">
        <f ca="1">+IF(AND(ISNUMBER(OFFSET('Water Data'!$D$9,0,10*ROW('Water Data'!D136))),'Data Summary'!BU142="Yes"),OFFSET('Water Data'!$D$9,0,10*ROW('Water Data'!D136)),NA())</f>
        <v>#N/A</v>
      </c>
      <c r="G142" s="500" t="e">
        <f ca="1">+IF(AND(ISNUMBER(OFFSET('Water Data'!$E$4,0,10*ROW('Water Data'!E136))),'Data Summary'!BV142="Yes"),100-OFFSET('Water Data'!$E$4,0,10*ROW('Water Data'!E136)),NA())</f>
        <v>#N/A</v>
      </c>
      <c r="H142" s="500" t="e">
        <f ca="1">+IF(AND(ISNUMBER(OFFSET('Water Data'!$E$6,0,10*ROW('Water Data'!E136))),'Data Summary'!BW142="Yes"),OFFSET('Water Data'!$E$6,0,10*ROW('Water Data'!E136)),NA())</f>
        <v>#N/A</v>
      </c>
      <c r="I142" s="500" t="e">
        <f ca="1">+IF(AND(ISNUMBER(OFFSET('Water Data'!$E$9,0,10*ROW('Water Data'!E136))),'Data Summary'!BX142="Yes"),OFFSET('Water Data'!$E$9,0,10*ROW('Water Data'!E136)),NA())</f>
        <v>#N/A</v>
      </c>
      <c r="J142" s="500" t="e">
        <f ca="1">+IF(AND(ISNUMBER(OFFSET('Water Data'!$F$4,0,10*ROW('Water Data'!F136))),'Data Summary'!BY142="Yes"),100-OFFSET('Water Data'!$F$4,0,10*ROW('Water Data'!F136)),NA())</f>
        <v>#N/A</v>
      </c>
      <c r="K142" s="500" t="e">
        <f ca="1">+IF(AND(ISNUMBER(OFFSET('Water Data'!$F$6,0,10*ROW('Water Data'!F136))),'Data Summary'!BZ142="Yes"),OFFSET('Water Data'!$F$6,0,10*ROW('Water Data'!F136)),NA())</f>
        <v>#N/A</v>
      </c>
      <c r="L142" s="500" t="e">
        <f ca="1">+IF(AND(ISNUMBER(OFFSET('Water Data'!$F$9,0,10*ROW('Water Data'!F136))),'Data Summary'!CA142="Yes"),OFFSET('Water Data'!$F$9,0,10*ROW('Water Data'!F136)),NA())</f>
        <v>#N/A</v>
      </c>
      <c r="M142" s="500" t="e">
        <f ca="1">+IF(AND(ISNUMBER(OFFSET('Water Data'!$G$4,0,10*ROW('Water Data'!G136))),'Data Summary'!CB142="Yes"),100-OFFSET('Water Data'!$G$4,0,10*ROW('Water Data'!G136)),NA())</f>
        <v>#N/A</v>
      </c>
      <c r="N142" s="500" t="e">
        <f ca="1">+IF(AND(ISNUMBER(OFFSET('Water Data'!$G$6,0,10*ROW('Water Data'!G136))),'Data Summary'!CC142="Yes"),OFFSET('Water Data'!$G$6,0,10*ROW('Water Data'!G136)),NA())</f>
        <v>#N/A</v>
      </c>
      <c r="O142" s="500" t="e">
        <f ca="1">+IF(AND(ISNUMBER(OFFSET('Water Data'!$G$9,0,10*ROW('Water Data'!G136))),'Data Summary'!CD142="Yes"),OFFSET('Water Data'!$G$9,0,10*ROW('Water Data'!G136)),NA())</f>
        <v>#N/A</v>
      </c>
      <c r="P142" s="500" t="e">
        <f ca="1">+IF(AND(ISNUMBER(OFFSET('Water Data'!$H$4,0,10*ROW('Water Data'!H136))),'Data Summary'!CE142="Yes"),100-OFFSET('Water Data'!$H$4,0,10*ROW('Water Data'!H136)),NA())</f>
        <v>#N/A</v>
      </c>
      <c r="Q142" s="500" t="e">
        <f ca="1">+IF(AND(ISNUMBER(OFFSET('Water Data'!$H$6,0,10*ROW('Water Data'!H136))),'Data Summary'!CF142="Yes"),OFFSET('Water Data'!$H$6,0,10*ROW('Water Data'!H136)),NA())</f>
        <v>#N/A</v>
      </c>
      <c r="R142" s="500" t="e">
        <f ca="1">+IF(AND(ISNUMBER(OFFSET('Water Data'!$H$9,0,10*ROW('Water Data'!H136))),'Data Summary'!CG142="Yes"),OFFSET('Water Data'!$H$9,0,10*ROW('Water Data'!H136)),NA())</f>
        <v>#N/A</v>
      </c>
      <c r="S142" s="500" t="e">
        <f ca="1">+IF(AND(ISNUMBER(OFFSET('Water Data'!$I$4,0,10*ROW('Water Data'!I136))),'Data Summary'!CH142="Yes"),100-OFFSET('Water Data'!$I$4,0,10*ROW('Water Data'!I136)),NA())</f>
        <v>#N/A</v>
      </c>
      <c r="T142" s="500" t="e">
        <f ca="1">+IF(AND(ISNUMBER(OFFSET('Water Data'!$I$6,0,10*ROW('Water Data'!I136))),'Data Summary'!CI142="Yes"),OFFSET('Water Data'!$I$6,0,10*ROW('Water Data'!I136)),NA())</f>
        <v>#N/A</v>
      </c>
      <c r="U142" s="500" t="e">
        <f ca="1">+IF(AND(ISNUMBER(OFFSET('Water Data'!$I$9,0,10*ROW('Water Data'!I136))),'Data Summary'!CJ142="Yes"),OFFSET('Water Data'!$I$9,0,10*ROW('Water Data'!I136)),NA())</f>
        <v>#N/A</v>
      </c>
      <c r="V142" s="501" t="e">
        <f ca="1">+IF(AND(ISNUMBER(OFFSET('Sanitation Data'!$D$4,0,10*ROW('Sanitation Data'!D136))),'Data Summary'!CK142="Yes"),100-OFFSET('Sanitation Data'!$D$4,0,10*ROW('Sanitation Data'!D136)),NA())</f>
        <v>#N/A</v>
      </c>
      <c r="W142" s="501" t="e">
        <f ca="1">+IF(AND(ISNUMBER(OFFSET('Sanitation Data'!$D$6,0,10*ROW('Sanitation Data'!D136))),'Data Summary'!CL142="Yes"),OFFSET('Sanitation Data'!$D$6,0,10*ROW('Sanitation Data'!D136)),NA())</f>
        <v>#N/A</v>
      </c>
      <c r="X142" s="501" t="e">
        <f ca="1">+IF(AND(ISNUMBER(OFFSET('Sanitation Data'!$D$10,0,10*ROW('Sanitation Data'!D136))),'Data Summary'!CM142="Yes"),OFFSET('Sanitation Data'!$D$10,0,10*ROW('Sanitation Data'!D136)),NA())</f>
        <v>#N/A</v>
      </c>
      <c r="Y142" s="501" t="e">
        <f ca="1">+IF(AND(ISNUMBER(OFFSET('Sanitation Data'!$D$11,0,10*ROW('Sanitation Data'!D136))),'Data Summary'!CN142="Yes"),OFFSET('Sanitation Data'!$D$11,0,10*ROW('Sanitation Data'!D136)),NA())</f>
        <v>#N/A</v>
      </c>
      <c r="Z142" s="501" t="e">
        <f ca="1">+IF(AND(ISNUMBER(OFFSET('Sanitation Data'!$D$12,0,10*ROW('Sanitation Data'!D136))),'Data Summary'!CO142="Yes"),OFFSET('Sanitation Data'!$D$12,0,10*ROW('Sanitation Data'!D136)),NA())</f>
        <v>#N/A</v>
      </c>
      <c r="AA142" s="501" t="e">
        <f ca="1">+IF(AND(ISNUMBER(OFFSET('Sanitation Data'!$E$4,0,10*ROW('Sanitation Data'!E136))),'Data Summary'!CP142="Yes"),100-OFFSET('Sanitation Data'!$E$4,0,10*ROW('Sanitation Data'!E136)),NA())</f>
        <v>#N/A</v>
      </c>
      <c r="AB142" s="501" t="e">
        <f ca="1">+IF(AND(ISNUMBER(OFFSET('Sanitation Data'!$E$6,0,10*ROW('Sanitation Data'!E136))),'Data Summary'!CQ142="Yes"),OFFSET('Sanitation Data'!$E$6,0,10*ROW('Sanitation Data'!E136)),NA())</f>
        <v>#N/A</v>
      </c>
      <c r="AC142" s="501" t="e">
        <f ca="1">+IF(AND(ISNUMBER(OFFSET('Sanitation Data'!$E$10,0,10*ROW('Sanitation Data'!E136))),'Data Summary'!CR142="Yes"),OFFSET('Sanitation Data'!$E$10,0,10*ROW('Sanitation Data'!E136)),NA())</f>
        <v>#N/A</v>
      </c>
      <c r="AD142" s="501" t="e">
        <f ca="1">+IF(AND(ISNUMBER(OFFSET('Sanitation Data'!$E$11,0,10*ROW('Sanitation Data'!E136))),'Data Summary'!CS142="Yes"),OFFSET('Sanitation Data'!$E$11,0,10*ROW('Sanitation Data'!E136)),NA())</f>
        <v>#N/A</v>
      </c>
      <c r="AE142" s="501" t="e">
        <f ca="1">+IF(AND(ISNUMBER(OFFSET('Sanitation Data'!$E$12,0,10*ROW('Sanitation Data'!E136))),'Data Summary'!CT142="Yes"),OFFSET('Sanitation Data'!$E$12,0,10*ROW('Sanitation Data'!E136)),NA())</f>
        <v>#N/A</v>
      </c>
      <c r="AF142" s="501" t="e">
        <f ca="1">+IF(AND(ISNUMBER(OFFSET('Sanitation Data'!$F$4,0,10*ROW('Sanitation Data'!F136))),'Data Summary'!CU142="Yes"),100-OFFSET('Sanitation Data'!$F$4,0,10*ROW('Sanitation Data'!F136)),NA())</f>
        <v>#N/A</v>
      </c>
      <c r="AG142" s="501" t="e">
        <f ca="1">+IF(AND(ISNUMBER(OFFSET('Sanitation Data'!$F$6,0,10*ROW('Sanitation Data'!F136))),'Data Summary'!CV142="Yes"),OFFSET('Sanitation Data'!$F$6,0,10*ROW('Sanitation Data'!F136)),NA())</f>
        <v>#N/A</v>
      </c>
      <c r="AH142" s="501" t="e">
        <f ca="1">+IF(AND(ISNUMBER(OFFSET('Sanitation Data'!$F$10,0,10*ROW('Sanitation Data'!F136))),'Data Summary'!CW142="Yes"),OFFSET('Sanitation Data'!$F$10,0,10*ROW('Sanitation Data'!F136)),NA())</f>
        <v>#N/A</v>
      </c>
      <c r="AI142" s="501" t="e">
        <f ca="1">+IF(AND(ISNUMBER(OFFSET('Sanitation Data'!$F$11,0,10*ROW('Sanitation Data'!F136))),'Data Summary'!CX142="Yes"),OFFSET('Sanitation Data'!$F$11,0,10*ROW('Sanitation Data'!F136)),NA())</f>
        <v>#N/A</v>
      </c>
      <c r="AJ142" s="501" t="e">
        <f ca="1">+IF(AND(ISNUMBER(OFFSET('Sanitation Data'!$F$12,0,10*ROW('Sanitation Data'!F136))),'Data Summary'!CY142="Yes"),OFFSET('Sanitation Data'!$F$12,0,10*ROW('Sanitation Data'!F136)),NA())</f>
        <v>#N/A</v>
      </c>
      <c r="AK142" s="501" t="e">
        <f ca="1">+IF(AND(ISNUMBER(OFFSET('Sanitation Data'!$G$4,0,10*ROW('Sanitation Data'!G136))),'Data Summary'!CZ142="Yes"),100-OFFSET('Sanitation Data'!$G$4,0,10*ROW('Sanitation Data'!G136)),NA())</f>
        <v>#N/A</v>
      </c>
      <c r="AL142" s="501" t="e">
        <f ca="1">+IF(AND(ISNUMBER(OFFSET('Sanitation Data'!$G$6,0,10*ROW('Sanitation Data'!G136))),'Data Summary'!DA142="Yes"),OFFSET('Sanitation Data'!$G$6,0,10*ROW('Sanitation Data'!G136)),NA())</f>
        <v>#N/A</v>
      </c>
      <c r="AM142" s="501" t="e">
        <f ca="1">+IF(AND(ISNUMBER(OFFSET('Sanitation Data'!$G$10,0,10*ROW('Sanitation Data'!G136))),'Data Summary'!DB142="Yes"),OFFSET('Sanitation Data'!$G$10,0,10*ROW('Sanitation Data'!G136)),NA())</f>
        <v>#N/A</v>
      </c>
      <c r="AN142" s="501" t="e">
        <f ca="1">+IF(AND(ISNUMBER(OFFSET('Sanitation Data'!$G$11,0,10*ROW('Sanitation Data'!G136))),'Data Summary'!DC142="Yes"),OFFSET('Sanitation Data'!$G$11,0,10*ROW('Sanitation Data'!G136)),NA())</f>
        <v>#N/A</v>
      </c>
      <c r="AO142" s="501" t="e">
        <f ca="1">+IF(AND(ISNUMBER(OFFSET('Sanitation Data'!$G$12,0,10*ROW('Sanitation Data'!G136))),'Data Summary'!DD142="Yes"),OFFSET('Sanitation Data'!$G$12,0,10*ROW('Sanitation Data'!G136)),NA())</f>
        <v>#N/A</v>
      </c>
      <c r="AP142" s="501" t="e">
        <f ca="1">+IF(AND(ISNUMBER(OFFSET('Sanitation Data'!$H$4,0,10*ROW('Sanitation Data'!H136))),'Data Summary'!DE142="Yes"),100-OFFSET('Sanitation Data'!$H$4,0,10*ROW('Sanitation Data'!H136)),NA())</f>
        <v>#N/A</v>
      </c>
      <c r="AQ142" s="501" t="e">
        <f ca="1">+IF(AND(ISNUMBER(OFFSET('Sanitation Data'!$H$6,0,10*ROW('Sanitation Data'!H136))),'Data Summary'!DF142="Yes"),OFFSET('Sanitation Data'!$H$6,0,10*ROW('Sanitation Data'!H136)),NA())</f>
        <v>#N/A</v>
      </c>
      <c r="AR142" s="501" t="e">
        <f ca="1">+IF(AND(ISNUMBER(OFFSET('Sanitation Data'!$H$10,0,10*ROW('Sanitation Data'!H136))),'Data Summary'!DG142="Yes"),OFFSET('Sanitation Data'!$H$10,0,10*ROW('Sanitation Data'!H136)),NA())</f>
        <v>#N/A</v>
      </c>
      <c r="AS142" s="501" t="e">
        <f ca="1">+IF(AND(ISNUMBER(OFFSET('Sanitation Data'!$H$11,0,10*ROW('Sanitation Data'!H136))),'Data Summary'!DH142="Yes"),OFFSET('Sanitation Data'!$H$11,0,10*ROW('Sanitation Data'!H136)),NA())</f>
        <v>#N/A</v>
      </c>
      <c r="AT142" s="501" t="e">
        <f ca="1">+IF(AND(ISNUMBER(OFFSET('Sanitation Data'!$H$12,0,10*ROW('Sanitation Data'!H136))),'Data Summary'!DI142="Yes"),OFFSET('Sanitation Data'!$H$12,0,10*ROW('Sanitation Data'!H136)),NA())</f>
        <v>#N/A</v>
      </c>
      <c r="AU142" s="501" t="e">
        <f ca="1">+IF(AND(ISNUMBER(OFFSET('Sanitation Data'!$I$4,0,10*ROW('Sanitation Data'!I136))),'Data Summary'!DJ142="Yes"),100-OFFSET('Sanitation Data'!$I$4,0,10*ROW('Sanitation Data'!I136)),NA())</f>
        <v>#N/A</v>
      </c>
      <c r="AV142" s="501" t="e">
        <f ca="1">+IF(AND(ISNUMBER(OFFSET('Sanitation Data'!$I$6,0,10*ROW('Sanitation Data'!I136))),'Data Summary'!DK142="Yes"),OFFSET('Sanitation Data'!$I$6,0,10*ROW('Sanitation Data'!I136)),NA())</f>
        <v>#N/A</v>
      </c>
      <c r="AW142" s="501" t="e">
        <f ca="1">+IF(AND(ISNUMBER(OFFSET('Sanitation Data'!$I$10,0,10*ROW('Sanitation Data'!I136))),'Data Summary'!DL142="Yes"),OFFSET('Sanitation Data'!$I$10,0,10*ROW('Sanitation Data'!I136)),NA())</f>
        <v>#N/A</v>
      </c>
      <c r="AX142" s="501" t="e">
        <f ca="1">+IF(AND(ISNUMBER(OFFSET('Sanitation Data'!$I$11,0,10*ROW('Sanitation Data'!I136))),'Data Summary'!DM142="Yes"),OFFSET('Sanitation Data'!$I$11,0,10*ROW('Sanitation Data'!I136)),NA())</f>
        <v>#N/A</v>
      </c>
      <c r="AY142" s="501" t="e">
        <f ca="1">+IF(AND(ISNUMBER(OFFSET('Sanitation Data'!$I$12,0,10*ROW('Sanitation Data'!I136))),'Data Summary'!DN142="Yes"),OFFSET('Sanitation Data'!$I$12,0,10*ROW('Sanitation Data'!I136)),NA())</f>
        <v>#N/A</v>
      </c>
      <c r="AZ142" s="502" t="e">
        <f ca="1">+IF(AND(ISNUMBER(OFFSET('Hygiene Data'!$D$5,0,10*ROW('Hygiene Data'!D136))),'Data Summary'!DO142="Yes"),OFFSET('Hygiene Data'!$D$5,0,10*ROW('Hygiene Data'!D136)),NA())</f>
        <v>#N/A</v>
      </c>
      <c r="BA142" s="502" t="e">
        <f ca="1">+IF(AND(ISNUMBER(OFFSET('Hygiene Data'!$D$7,0,10*ROW('Hygiene Data'!D136))),'Data Summary'!DP142="Yes"),OFFSET('Hygiene Data'!$D$7,0,10*ROW('Hygiene Data'!D136)),NA())</f>
        <v>#N/A</v>
      </c>
      <c r="BB142" s="502" t="e">
        <f ca="1">+IF(AND(ISNUMBER(OFFSET('Hygiene Data'!$D$9,0,10*ROW('Hygiene Data'!D136))),'Data Summary'!DQ142="Yes"),OFFSET('Hygiene Data'!$D$9,0,10*ROW('Hygiene Data'!D136)),NA())</f>
        <v>#N/A</v>
      </c>
      <c r="BC142" s="502" t="e">
        <f ca="1">+IF(AND(ISNUMBER(OFFSET('Hygiene Data'!$E$5,0,10*ROW('Hygiene Data'!E136))),'Data Summary'!DR142="Yes"),OFFSET('Hygiene Data'!$E$5,0,10*ROW('Hygiene Data'!E136)),NA())</f>
        <v>#N/A</v>
      </c>
      <c r="BD142" s="502" t="e">
        <f ca="1">+IF(AND(ISNUMBER(OFFSET('Hygiene Data'!$E$7,0,10*ROW('Hygiene Data'!E136))),'Data Summary'!DS142="Yes"),OFFSET('Hygiene Data'!$E$7,0,10*ROW('Hygiene Data'!E136)),NA())</f>
        <v>#N/A</v>
      </c>
      <c r="BE142" s="502" t="e">
        <f ca="1">+IF(AND(ISNUMBER(OFFSET('Hygiene Data'!$E$9,0,10*ROW('Hygiene Data'!E136))),'Data Summary'!DT142="Yes"),OFFSET('Hygiene Data'!$E$9,0,10*ROW('Hygiene Data'!E136)),NA())</f>
        <v>#N/A</v>
      </c>
      <c r="BF142" s="502" t="e">
        <f ca="1">+IF(AND(ISNUMBER(OFFSET('Hygiene Data'!$F$5,0,10*ROW('Hygiene Data'!F136))),'Data Summary'!DU142="Yes"),OFFSET('Hygiene Data'!$F$5,0,10*ROW('Hygiene Data'!F136)),NA())</f>
        <v>#N/A</v>
      </c>
      <c r="BG142" s="502" t="e">
        <f ca="1">+IF(AND(ISNUMBER(OFFSET('Hygiene Data'!$F$7,0,10*ROW('Hygiene Data'!F136))),'Data Summary'!DV142="Yes"),OFFSET('Hygiene Data'!$F$7,0,10*ROW('Hygiene Data'!F136)),NA())</f>
        <v>#N/A</v>
      </c>
      <c r="BH142" s="502" t="e">
        <f ca="1">+IF(AND(ISNUMBER(OFFSET('Hygiene Data'!$F$9,0,10*ROW('Hygiene Data'!F136))),'Data Summary'!DW142="Yes"),OFFSET('Hygiene Data'!$F$9,0,10*ROW('Hygiene Data'!F136)),NA())</f>
        <v>#N/A</v>
      </c>
      <c r="BI142" s="502" t="e">
        <f ca="1">+IF(AND(ISNUMBER(OFFSET('Hygiene Data'!$G$5,0,10*ROW('Hygiene Data'!G136))),'Data Summary'!DX142="Yes"),OFFSET('Hygiene Data'!$G$5,0,10*ROW('Hygiene Data'!G136)),NA())</f>
        <v>#N/A</v>
      </c>
      <c r="BJ142" s="502" t="e">
        <f ca="1">+IF(AND(ISNUMBER(OFFSET('Hygiene Data'!$G$7,0,10*ROW('Hygiene Data'!G136))),'Data Summary'!DY142="Yes"),OFFSET('Hygiene Data'!$G$7,0,10*ROW('Hygiene Data'!G136)),NA())</f>
        <v>#N/A</v>
      </c>
      <c r="BK142" s="502" t="e">
        <f ca="1">+IF(AND(ISNUMBER(OFFSET('Hygiene Data'!$G$9,0,10*ROW('Hygiene Data'!G136))),'Data Summary'!DZ142="Yes"),OFFSET('Hygiene Data'!$G$9,0,10*ROW('Hygiene Data'!G136)),NA())</f>
        <v>#N/A</v>
      </c>
      <c r="BL142" s="502" t="e">
        <f ca="1">+IF(AND(ISNUMBER(OFFSET('Hygiene Data'!$H$5,0,10*ROW('Hygiene Data'!H136))),'Data Summary'!EA142="Yes"),OFFSET('Hygiene Data'!$H$5,0,10*ROW('Hygiene Data'!H136)),NA())</f>
        <v>#N/A</v>
      </c>
      <c r="BM142" s="502" t="e">
        <f ca="1">+IF(AND(ISNUMBER(OFFSET('Hygiene Data'!$H$7,0,10*ROW('Hygiene Data'!H136))),'Data Summary'!EB142="Yes"),OFFSET('Hygiene Data'!$H$7,0,10*ROW('Hygiene Data'!H136)),NA())</f>
        <v>#N/A</v>
      </c>
      <c r="BN142" s="502" t="e">
        <f ca="1">+IF(AND(ISNUMBER(OFFSET('Hygiene Data'!$H$9,0,10*ROW('Hygiene Data'!H136))),'Data Summary'!EC142="Yes"),OFFSET('Hygiene Data'!$H$9,0,10*ROW('Hygiene Data'!H136)),NA())</f>
        <v>#N/A</v>
      </c>
      <c r="BO142" s="502" t="e">
        <f ca="1">+IF(AND(ISNUMBER(OFFSET('Hygiene Data'!$I$5,0,10*ROW('Hygiene Data'!I136))),'Data Summary'!ED142="Yes"),OFFSET('Hygiene Data'!$I$5,0,10*ROW('Hygiene Data'!I136)),NA())</f>
        <v>#N/A</v>
      </c>
      <c r="BP142" s="502" t="e">
        <f ca="1">+IF(AND(ISNUMBER(OFFSET('Hygiene Data'!$I$7,0,10*ROW('Hygiene Data'!I136))),'Data Summary'!EE142="Yes"),OFFSET('Hygiene Data'!$I$7,0,10*ROW('Hygiene Data'!I136)),NA())</f>
        <v>#N/A</v>
      </c>
      <c r="BQ142" s="502" t="e">
        <f ca="1">+IF(AND(ISNUMBER(OFFSET('Hygiene Data'!$I$9,0,10*ROW('Hygiene Data'!I136))),'Data Summary'!EF142="Yes"),OFFSET('Hygiene Data'!$I$9,0,10*ROW('Hygiene Data'!I136)),NA())</f>
        <v>#N/A</v>
      </c>
    </row>
    <row r="143" spans="1:69" x14ac:dyDescent="0.25">
      <c r="A143" s="498" t="e">
        <f ca="1">+RIGHT('Data Summary'!A143,LEN('Data Summary'!A143)-9)</f>
        <v>#VALUE!</v>
      </c>
      <c r="B143" s="472" t="str">
        <f ca="1">+IF(ISTEXT('Data Summary'!B143),'Data Summary'!B143,"")</f>
        <v/>
      </c>
      <c r="C143" s="499" t="e">
        <f ca="1">+VALUE('Data Summary'!C143)</f>
        <v>#VALUE!</v>
      </c>
      <c r="D143" s="500" t="e">
        <f ca="1">+IF(AND(ISNUMBER(OFFSET('Water Data'!$D$4,0,10*ROW('Water Data'!D137))),'Data Summary'!BS143="Yes"),100-OFFSET('Water Data'!$D$4,0,10*ROW('Water Data'!D137)),NA())</f>
        <v>#N/A</v>
      </c>
      <c r="E143" s="500" t="e">
        <f ca="1">+IF(AND(ISNUMBER(OFFSET('Water Data'!$D$6,0,10*ROW('Water Data'!D137))),'Data Summary'!BT143="Yes"),OFFSET('Water Data'!$D$6,0,10*ROW('Water Data'!D137)),NA())</f>
        <v>#N/A</v>
      </c>
      <c r="F143" s="500" t="e">
        <f ca="1">+IF(AND(ISNUMBER(OFFSET('Water Data'!$D$9,0,10*ROW('Water Data'!D137))),'Data Summary'!BU143="Yes"),OFFSET('Water Data'!$D$9,0,10*ROW('Water Data'!D137)),NA())</f>
        <v>#N/A</v>
      </c>
      <c r="G143" s="500" t="e">
        <f ca="1">+IF(AND(ISNUMBER(OFFSET('Water Data'!$E$4,0,10*ROW('Water Data'!E137))),'Data Summary'!BV143="Yes"),100-OFFSET('Water Data'!$E$4,0,10*ROW('Water Data'!E137)),NA())</f>
        <v>#N/A</v>
      </c>
      <c r="H143" s="500" t="e">
        <f ca="1">+IF(AND(ISNUMBER(OFFSET('Water Data'!$E$6,0,10*ROW('Water Data'!E137))),'Data Summary'!BW143="Yes"),OFFSET('Water Data'!$E$6,0,10*ROW('Water Data'!E137)),NA())</f>
        <v>#N/A</v>
      </c>
      <c r="I143" s="500" t="e">
        <f ca="1">+IF(AND(ISNUMBER(OFFSET('Water Data'!$E$9,0,10*ROW('Water Data'!E137))),'Data Summary'!BX143="Yes"),OFFSET('Water Data'!$E$9,0,10*ROW('Water Data'!E137)),NA())</f>
        <v>#N/A</v>
      </c>
      <c r="J143" s="500" t="e">
        <f ca="1">+IF(AND(ISNUMBER(OFFSET('Water Data'!$F$4,0,10*ROW('Water Data'!F137))),'Data Summary'!BY143="Yes"),100-OFFSET('Water Data'!$F$4,0,10*ROW('Water Data'!F137)),NA())</f>
        <v>#N/A</v>
      </c>
      <c r="K143" s="500" t="e">
        <f ca="1">+IF(AND(ISNUMBER(OFFSET('Water Data'!$F$6,0,10*ROW('Water Data'!F137))),'Data Summary'!BZ143="Yes"),OFFSET('Water Data'!$F$6,0,10*ROW('Water Data'!F137)),NA())</f>
        <v>#N/A</v>
      </c>
      <c r="L143" s="500" t="e">
        <f ca="1">+IF(AND(ISNUMBER(OFFSET('Water Data'!$F$9,0,10*ROW('Water Data'!F137))),'Data Summary'!CA143="Yes"),OFFSET('Water Data'!$F$9,0,10*ROW('Water Data'!F137)),NA())</f>
        <v>#N/A</v>
      </c>
      <c r="M143" s="500" t="e">
        <f ca="1">+IF(AND(ISNUMBER(OFFSET('Water Data'!$G$4,0,10*ROW('Water Data'!G137))),'Data Summary'!CB143="Yes"),100-OFFSET('Water Data'!$G$4,0,10*ROW('Water Data'!G137)),NA())</f>
        <v>#N/A</v>
      </c>
      <c r="N143" s="500" t="e">
        <f ca="1">+IF(AND(ISNUMBER(OFFSET('Water Data'!$G$6,0,10*ROW('Water Data'!G137))),'Data Summary'!CC143="Yes"),OFFSET('Water Data'!$G$6,0,10*ROW('Water Data'!G137)),NA())</f>
        <v>#N/A</v>
      </c>
      <c r="O143" s="500" t="e">
        <f ca="1">+IF(AND(ISNUMBER(OFFSET('Water Data'!$G$9,0,10*ROW('Water Data'!G137))),'Data Summary'!CD143="Yes"),OFFSET('Water Data'!$G$9,0,10*ROW('Water Data'!G137)),NA())</f>
        <v>#N/A</v>
      </c>
      <c r="P143" s="500" t="e">
        <f ca="1">+IF(AND(ISNUMBER(OFFSET('Water Data'!$H$4,0,10*ROW('Water Data'!H137))),'Data Summary'!CE143="Yes"),100-OFFSET('Water Data'!$H$4,0,10*ROW('Water Data'!H137)),NA())</f>
        <v>#N/A</v>
      </c>
      <c r="Q143" s="500" t="e">
        <f ca="1">+IF(AND(ISNUMBER(OFFSET('Water Data'!$H$6,0,10*ROW('Water Data'!H137))),'Data Summary'!CF143="Yes"),OFFSET('Water Data'!$H$6,0,10*ROW('Water Data'!H137)),NA())</f>
        <v>#N/A</v>
      </c>
      <c r="R143" s="500" t="e">
        <f ca="1">+IF(AND(ISNUMBER(OFFSET('Water Data'!$H$9,0,10*ROW('Water Data'!H137))),'Data Summary'!CG143="Yes"),OFFSET('Water Data'!$H$9,0,10*ROW('Water Data'!H137)),NA())</f>
        <v>#N/A</v>
      </c>
      <c r="S143" s="500" t="e">
        <f ca="1">+IF(AND(ISNUMBER(OFFSET('Water Data'!$I$4,0,10*ROW('Water Data'!I137))),'Data Summary'!CH143="Yes"),100-OFFSET('Water Data'!$I$4,0,10*ROW('Water Data'!I137)),NA())</f>
        <v>#N/A</v>
      </c>
      <c r="T143" s="500" t="e">
        <f ca="1">+IF(AND(ISNUMBER(OFFSET('Water Data'!$I$6,0,10*ROW('Water Data'!I137))),'Data Summary'!CI143="Yes"),OFFSET('Water Data'!$I$6,0,10*ROW('Water Data'!I137)),NA())</f>
        <v>#N/A</v>
      </c>
      <c r="U143" s="500" t="e">
        <f ca="1">+IF(AND(ISNUMBER(OFFSET('Water Data'!$I$9,0,10*ROW('Water Data'!I137))),'Data Summary'!CJ143="Yes"),OFFSET('Water Data'!$I$9,0,10*ROW('Water Data'!I137)),NA())</f>
        <v>#N/A</v>
      </c>
      <c r="V143" s="501" t="e">
        <f ca="1">+IF(AND(ISNUMBER(OFFSET('Sanitation Data'!$D$4,0,10*ROW('Sanitation Data'!D137))),'Data Summary'!CK143="Yes"),100-OFFSET('Sanitation Data'!$D$4,0,10*ROW('Sanitation Data'!D137)),NA())</f>
        <v>#N/A</v>
      </c>
      <c r="W143" s="501" t="e">
        <f ca="1">+IF(AND(ISNUMBER(OFFSET('Sanitation Data'!$D$6,0,10*ROW('Sanitation Data'!D137))),'Data Summary'!CL143="Yes"),OFFSET('Sanitation Data'!$D$6,0,10*ROW('Sanitation Data'!D137)),NA())</f>
        <v>#N/A</v>
      </c>
      <c r="X143" s="501" t="e">
        <f ca="1">+IF(AND(ISNUMBER(OFFSET('Sanitation Data'!$D$10,0,10*ROW('Sanitation Data'!D137))),'Data Summary'!CM143="Yes"),OFFSET('Sanitation Data'!$D$10,0,10*ROW('Sanitation Data'!D137)),NA())</f>
        <v>#N/A</v>
      </c>
      <c r="Y143" s="501" t="e">
        <f ca="1">+IF(AND(ISNUMBER(OFFSET('Sanitation Data'!$D$11,0,10*ROW('Sanitation Data'!D137))),'Data Summary'!CN143="Yes"),OFFSET('Sanitation Data'!$D$11,0,10*ROW('Sanitation Data'!D137)),NA())</f>
        <v>#N/A</v>
      </c>
      <c r="Z143" s="501" t="e">
        <f ca="1">+IF(AND(ISNUMBER(OFFSET('Sanitation Data'!$D$12,0,10*ROW('Sanitation Data'!D137))),'Data Summary'!CO143="Yes"),OFFSET('Sanitation Data'!$D$12,0,10*ROW('Sanitation Data'!D137)),NA())</f>
        <v>#N/A</v>
      </c>
      <c r="AA143" s="501" t="e">
        <f ca="1">+IF(AND(ISNUMBER(OFFSET('Sanitation Data'!$E$4,0,10*ROW('Sanitation Data'!E137))),'Data Summary'!CP143="Yes"),100-OFFSET('Sanitation Data'!$E$4,0,10*ROW('Sanitation Data'!E137)),NA())</f>
        <v>#N/A</v>
      </c>
      <c r="AB143" s="501" t="e">
        <f ca="1">+IF(AND(ISNUMBER(OFFSET('Sanitation Data'!$E$6,0,10*ROW('Sanitation Data'!E137))),'Data Summary'!CQ143="Yes"),OFFSET('Sanitation Data'!$E$6,0,10*ROW('Sanitation Data'!E137)),NA())</f>
        <v>#N/A</v>
      </c>
      <c r="AC143" s="501" t="e">
        <f ca="1">+IF(AND(ISNUMBER(OFFSET('Sanitation Data'!$E$10,0,10*ROW('Sanitation Data'!E137))),'Data Summary'!CR143="Yes"),OFFSET('Sanitation Data'!$E$10,0,10*ROW('Sanitation Data'!E137)),NA())</f>
        <v>#N/A</v>
      </c>
      <c r="AD143" s="501" t="e">
        <f ca="1">+IF(AND(ISNUMBER(OFFSET('Sanitation Data'!$E$11,0,10*ROW('Sanitation Data'!E137))),'Data Summary'!CS143="Yes"),OFFSET('Sanitation Data'!$E$11,0,10*ROW('Sanitation Data'!E137)),NA())</f>
        <v>#N/A</v>
      </c>
      <c r="AE143" s="501" t="e">
        <f ca="1">+IF(AND(ISNUMBER(OFFSET('Sanitation Data'!$E$12,0,10*ROW('Sanitation Data'!E137))),'Data Summary'!CT143="Yes"),OFFSET('Sanitation Data'!$E$12,0,10*ROW('Sanitation Data'!E137)),NA())</f>
        <v>#N/A</v>
      </c>
      <c r="AF143" s="501" t="e">
        <f ca="1">+IF(AND(ISNUMBER(OFFSET('Sanitation Data'!$F$4,0,10*ROW('Sanitation Data'!F137))),'Data Summary'!CU143="Yes"),100-OFFSET('Sanitation Data'!$F$4,0,10*ROW('Sanitation Data'!F137)),NA())</f>
        <v>#N/A</v>
      </c>
      <c r="AG143" s="501" t="e">
        <f ca="1">+IF(AND(ISNUMBER(OFFSET('Sanitation Data'!$F$6,0,10*ROW('Sanitation Data'!F137))),'Data Summary'!CV143="Yes"),OFFSET('Sanitation Data'!$F$6,0,10*ROW('Sanitation Data'!F137)),NA())</f>
        <v>#N/A</v>
      </c>
      <c r="AH143" s="501" t="e">
        <f ca="1">+IF(AND(ISNUMBER(OFFSET('Sanitation Data'!$F$10,0,10*ROW('Sanitation Data'!F137))),'Data Summary'!CW143="Yes"),OFFSET('Sanitation Data'!$F$10,0,10*ROW('Sanitation Data'!F137)),NA())</f>
        <v>#N/A</v>
      </c>
      <c r="AI143" s="501" t="e">
        <f ca="1">+IF(AND(ISNUMBER(OFFSET('Sanitation Data'!$F$11,0,10*ROW('Sanitation Data'!F137))),'Data Summary'!CX143="Yes"),OFFSET('Sanitation Data'!$F$11,0,10*ROW('Sanitation Data'!F137)),NA())</f>
        <v>#N/A</v>
      </c>
      <c r="AJ143" s="501" t="e">
        <f ca="1">+IF(AND(ISNUMBER(OFFSET('Sanitation Data'!$F$12,0,10*ROW('Sanitation Data'!F137))),'Data Summary'!CY143="Yes"),OFFSET('Sanitation Data'!$F$12,0,10*ROW('Sanitation Data'!F137)),NA())</f>
        <v>#N/A</v>
      </c>
      <c r="AK143" s="501" t="e">
        <f ca="1">+IF(AND(ISNUMBER(OFFSET('Sanitation Data'!$G$4,0,10*ROW('Sanitation Data'!G137))),'Data Summary'!CZ143="Yes"),100-OFFSET('Sanitation Data'!$G$4,0,10*ROW('Sanitation Data'!G137)),NA())</f>
        <v>#N/A</v>
      </c>
      <c r="AL143" s="501" t="e">
        <f ca="1">+IF(AND(ISNUMBER(OFFSET('Sanitation Data'!$G$6,0,10*ROW('Sanitation Data'!G137))),'Data Summary'!DA143="Yes"),OFFSET('Sanitation Data'!$G$6,0,10*ROW('Sanitation Data'!G137)),NA())</f>
        <v>#N/A</v>
      </c>
      <c r="AM143" s="501" t="e">
        <f ca="1">+IF(AND(ISNUMBER(OFFSET('Sanitation Data'!$G$10,0,10*ROW('Sanitation Data'!G137))),'Data Summary'!DB143="Yes"),OFFSET('Sanitation Data'!$G$10,0,10*ROW('Sanitation Data'!G137)),NA())</f>
        <v>#N/A</v>
      </c>
      <c r="AN143" s="501" t="e">
        <f ca="1">+IF(AND(ISNUMBER(OFFSET('Sanitation Data'!$G$11,0,10*ROW('Sanitation Data'!G137))),'Data Summary'!DC143="Yes"),OFFSET('Sanitation Data'!$G$11,0,10*ROW('Sanitation Data'!G137)),NA())</f>
        <v>#N/A</v>
      </c>
      <c r="AO143" s="501" t="e">
        <f ca="1">+IF(AND(ISNUMBER(OFFSET('Sanitation Data'!$G$12,0,10*ROW('Sanitation Data'!G137))),'Data Summary'!DD143="Yes"),OFFSET('Sanitation Data'!$G$12,0,10*ROW('Sanitation Data'!G137)),NA())</f>
        <v>#N/A</v>
      </c>
      <c r="AP143" s="501" t="e">
        <f ca="1">+IF(AND(ISNUMBER(OFFSET('Sanitation Data'!$H$4,0,10*ROW('Sanitation Data'!H137))),'Data Summary'!DE143="Yes"),100-OFFSET('Sanitation Data'!$H$4,0,10*ROW('Sanitation Data'!H137)),NA())</f>
        <v>#N/A</v>
      </c>
      <c r="AQ143" s="501" t="e">
        <f ca="1">+IF(AND(ISNUMBER(OFFSET('Sanitation Data'!$H$6,0,10*ROW('Sanitation Data'!H137))),'Data Summary'!DF143="Yes"),OFFSET('Sanitation Data'!$H$6,0,10*ROW('Sanitation Data'!H137)),NA())</f>
        <v>#N/A</v>
      </c>
      <c r="AR143" s="501" t="e">
        <f ca="1">+IF(AND(ISNUMBER(OFFSET('Sanitation Data'!$H$10,0,10*ROW('Sanitation Data'!H137))),'Data Summary'!DG143="Yes"),OFFSET('Sanitation Data'!$H$10,0,10*ROW('Sanitation Data'!H137)),NA())</f>
        <v>#N/A</v>
      </c>
      <c r="AS143" s="501" t="e">
        <f ca="1">+IF(AND(ISNUMBER(OFFSET('Sanitation Data'!$H$11,0,10*ROW('Sanitation Data'!H137))),'Data Summary'!DH143="Yes"),OFFSET('Sanitation Data'!$H$11,0,10*ROW('Sanitation Data'!H137)),NA())</f>
        <v>#N/A</v>
      </c>
      <c r="AT143" s="501" t="e">
        <f ca="1">+IF(AND(ISNUMBER(OFFSET('Sanitation Data'!$H$12,0,10*ROW('Sanitation Data'!H137))),'Data Summary'!DI143="Yes"),OFFSET('Sanitation Data'!$H$12,0,10*ROW('Sanitation Data'!H137)),NA())</f>
        <v>#N/A</v>
      </c>
      <c r="AU143" s="501" t="e">
        <f ca="1">+IF(AND(ISNUMBER(OFFSET('Sanitation Data'!$I$4,0,10*ROW('Sanitation Data'!I137))),'Data Summary'!DJ143="Yes"),100-OFFSET('Sanitation Data'!$I$4,0,10*ROW('Sanitation Data'!I137)),NA())</f>
        <v>#N/A</v>
      </c>
      <c r="AV143" s="501" t="e">
        <f ca="1">+IF(AND(ISNUMBER(OFFSET('Sanitation Data'!$I$6,0,10*ROW('Sanitation Data'!I137))),'Data Summary'!DK143="Yes"),OFFSET('Sanitation Data'!$I$6,0,10*ROW('Sanitation Data'!I137)),NA())</f>
        <v>#N/A</v>
      </c>
      <c r="AW143" s="501" t="e">
        <f ca="1">+IF(AND(ISNUMBER(OFFSET('Sanitation Data'!$I$10,0,10*ROW('Sanitation Data'!I137))),'Data Summary'!DL143="Yes"),OFFSET('Sanitation Data'!$I$10,0,10*ROW('Sanitation Data'!I137)),NA())</f>
        <v>#N/A</v>
      </c>
      <c r="AX143" s="501" t="e">
        <f ca="1">+IF(AND(ISNUMBER(OFFSET('Sanitation Data'!$I$11,0,10*ROW('Sanitation Data'!I137))),'Data Summary'!DM143="Yes"),OFFSET('Sanitation Data'!$I$11,0,10*ROW('Sanitation Data'!I137)),NA())</f>
        <v>#N/A</v>
      </c>
      <c r="AY143" s="501" t="e">
        <f ca="1">+IF(AND(ISNUMBER(OFFSET('Sanitation Data'!$I$12,0,10*ROW('Sanitation Data'!I137))),'Data Summary'!DN143="Yes"),OFFSET('Sanitation Data'!$I$12,0,10*ROW('Sanitation Data'!I137)),NA())</f>
        <v>#N/A</v>
      </c>
      <c r="AZ143" s="502" t="e">
        <f ca="1">+IF(AND(ISNUMBER(OFFSET('Hygiene Data'!$D$5,0,10*ROW('Hygiene Data'!D137))),'Data Summary'!DO143="Yes"),OFFSET('Hygiene Data'!$D$5,0,10*ROW('Hygiene Data'!D137)),NA())</f>
        <v>#N/A</v>
      </c>
      <c r="BA143" s="502" t="e">
        <f ca="1">+IF(AND(ISNUMBER(OFFSET('Hygiene Data'!$D$7,0,10*ROW('Hygiene Data'!D137))),'Data Summary'!DP143="Yes"),OFFSET('Hygiene Data'!$D$7,0,10*ROW('Hygiene Data'!D137)),NA())</f>
        <v>#N/A</v>
      </c>
      <c r="BB143" s="502" t="e">
        <f ca="1">+IF(AND(ISNUMBER(OFFSET('Hygiene Data'!$D$9,0,10*ROW('Hygiene Data'!D137))),'Data Summary'!DQ143="Yes"),OFFSET('Hygiene Data'!$D$9,0,10*ROW('Hygiene Data'!D137)),NA())</f>
        <v>#N/A</v>
      </c>
      <c r="BC143" s="502" t="e">
        <f ca="1">+IF(AND(ISNUMBER(OFFSET('Hygiene Data'!$E$5,0,10*ROW('Hygiene Data'!E137))),'Data Summary'!DR143="Yes"),OFFSET('Hygiene Data'!$E$5,0,10*ROW('Hygiene Data'!E137)),NA())</f>
        <v>#N/A</v>
      </c>
      <c r="BD143" s="502" t="e">
        <f ca="1">+IF(AND(ISNUMBER(OFFSET('Hygiene Data'!$E$7,0,10*ROW('Hygiene Data'!E137))),'Data Summary'!DS143="Yes"),OFFSET('Hygiene Data'!$E$7,0,10*ROW('Hygiene Data'!E137)),NA())</f>
        <v>#N/A</v>
      </c>
      <c r="BE143" s="502" t="e">
        <f ca="1">+IF(AND(ISNUMBER(OFFSET('Hygiene Data'!$E$9,0,10*ROW('Hygiene Data'!E137))),'Data Summary'!DT143="Yes"),OFFSET('Hygiene Data'!$E$9,0,10*ROW('Hygiene Data'!E137)),NA())</f>
        <v>#N/A</v>
      </c>
      <c r="BF143" s="502" t="e">
        <f ca="1">+IF(AND(ISNUMBER(OFFSET('Hygiene Data'!$F$5,0,10*ROW('Hygiene Data'!F137))),'Data Summary'!DU143="Yes"),OFFSET('Hygiene Data'!$F$5,0,10*ROW('Hygiene Data'!F137)),NA())</f>
        <v>#N/A</v>
      </c>
      <c r="BG143" s="502" t="e">
        <f ca="1">+IF(AND(ISNUMBER(OFFSET('Hygiene Data'!$F$7,0,10*ROW('Hygiene Data'!F137))),'Data Summary'!DV143="Yes"),OFFSET('Hygiene Data'!$F$7,0,10*ROW('Hygiene Data'!F137)),NA())</f>
        <v>#N/A</v>
      </c>
      <c r="BH143" s="502" t="e">
        <f ca="1">+IF(AND(ISNUMBER(OFFSET('Hygiene Data'!$F$9,0,10*ROW('Hygiene Data'!F137))),'Data Summary'!DW143="Yes"),OFFSET('Hygiene Data'!$F$9,0,10*ROW('Hygiene Data'!F137)),NA())</f>
        <v>#N/A</v>
      </c>
      <c r="BI143" s="502" t="e">
        <f ca="1">+IF(AND(ISNUMBER(OFFSET('Hygiene Data'!$G$5,0,10*ROW('Hygiene Data'!G137))),'Data Summary'!DX143="Yes"),OFFSET('Hygiene Data'!$G$5,0,10*ROW('Hygiene Data'!G137)),NA())</f>
        <v>#N/A</v>
      </c>
      <c r="BJ143" s="502" t="e">
        <f ca="1">+IF(AND(ISNUMBER(OFFSET('Hygiene Data'!$G$7,0,10*ROW('Hygiene Data'!G137))),'Data Summary'!DY143="Yes"),OFFSET('Hygiene Data'!$G$7,0,10*ROW('Hygiene Data'!G137)),NA())</f>
        <v>#N/A</v>
      </c>
      <c r="BK143" s="502" t="e">
        <f ca="1">+IF(AND(ISNUMBER(OFFSET('Hygiene Data'!$G$9,0,10*ROW('Hygiene Data'!G137))),'Data Summary'!DZ143="Yes"),OFFSET('Hygiene Data'!$G$9,0,10*ROW('Hygiene Data'!G137)),NA())</f>
        <v>#N/A</v>
      </c>
      <c r="BL143" s="502" t="e">
        <f ca="1">+IF(AND(ISNUMBER(OFFSET('Hygiene Data'!$H$5,0,10*ROW('Hygiene Data'!H137))),'Data Summary'!EA143="Yes"),OFFSET('Hygiene Data'!$H$5,0,10*ROW('Hygiene Data'!H137)),NA())</f>
        <v>#N/A</v>
      </c>
      <c r="BM143" s="502" t="e">
        <f ca="1">+IF(AND(ISNUMBER(OFFSET('Hygiene Data'!$H$7,0,10*ROW('Hygiene Data'!H137))),'Data Summary'!EB143="Yes"),OFFSET('Hygiene Data'!$H$7,0,10*ROW('Hygiene Data'!H137)),NA())</f>
        <v>#N/A</v>
      </c>
      <c r="BN143" s="502" t="e">
        <f ca="1">+IF(AND(ISNUMBER(OFFSET('Hygiene Data'!$H$9,0,10*ROW('Hygiene Data'!H137))),'Data Summary'!EC143="Yes"),OFFSET('Hygiene Data'!$H$9,0,10*ROW('Hygiene Data'!H137)),NA())</f>
        <v>#N/A</v>
      </c>
      <c r="BO143" s="502" t="e">
        <f ca="1">+IF(AND(ISNUMBER(OFFSET('Hygiene Data'!$I$5,0,10*ROW('Hygiene Data'!I137))),'Data Summary'!ED143="Yes"),OFFSET('Hygiene Data'!$I$5,0,10*ROW('Hygiene Data'!I137)),NA())</f>
        <v>#N/A</v>
      </c>
      <c r="BP143" s="502" t="e">
        <f ca="1">+IF(AND(ISNUMBER(OFFSET('Hygiene Data'!$I$7,0,10*ROW('Hygiene Data'!I137))),'Data Summary'!EE143="Yes"),OFFSET('Hygiene Data'!$I$7,0,10*ROW('Hygiene Data'!I137)),NA())</f>
        <v>#N/A</v>
      </c>
      <c r="BQ143" s="502" t="e">
        <f ca="1">+IF(AND(ISNUMBER(OFFSET('Hygiene Data'!$I$9,0,10*ROW('Hygiene Data'!I137))),'Data Summary'!EF143="Yes"),OFFSET('Hygiene Data'!$I$9,0,10*ROW('Hygiene Data'!I137)),NA())</f>
        <v>#N/A</v>
      </c>
    </row>
    <row r="144" spans="1:69" x14ac:dyDescent="0.25">
      <c r="A144" s="498" t="e">
        <f ca="1">+RIGHT('Data Summary'!A144,LEN('Data Summary'!A144)-9)</f>
        <v>#VALUE!</v>
      </c>
      <c r="B144" s="472" t="str">
        <f ca="1">+IF(ISTEXT('Data Summary'!B144),'Data Summary'!B144,"")</f>
        <v/>
      </c>
      <c r="C144" s="499" t="e">
        <f ca="1">+VALUE('Data Summary'!C144)</f>
        <v>#VALUE!</v>
      </c>
      <c r="D144" s="500" t="e">
        <f ca="1">+IF(AND(ISNUMBER(OFFSET('Water Data'!$D$4,0,10*ROW('Water Data'!D138))),'Data Summary'!BS144="Yes"),100-OFFSET('Water Data'!$D$4,0,10*ROW('Water Data'!D138)),NA())</f>
        <v>#N/A</v>
      </c>
      <c r="E144" s="500" t="e">
        <f ca="1">+IF(AND(ISNUMBER(OFFSET('Water Data'!$D$6,0,10*ROW('Water Data'!D138))),'Data Summary'!BT144="Yes"),OFFSET('Water Data'!$D$6,0,10*ROW('Water Data'!D138)),NA())</f>
        <v>#N/A</v>
      </c>
      <c r="F144" s="500" t="e">
        <f ca="1">+IF(AND(ISNUMBER(OFFSET('Water Data'!$D$9,0,10*ROW('Water Data'!D138))),'Data Summary'!BU144="Yes"),OFFSET('Water Data'!$D$9,0,10*ROW('Water Data'!D138)),NA())</f>
        <v>#N/A</v>
      </c>
      <c r="G144" s="500" t="e">
        <f ca="1">+IF(AND(ISNUMBER(OFFSET('Water Data'!$E$4,0,10*ROW('Water Data'!E138))),'Data Summary'!BV144="Yes"),100-OFFSET('Water Data'!$E$4,0,10*ROW('Water Data'!E138)),NA())</f>
        <v>#N/A</v>
      </c>
      <c r="H144" s="500" t="e">
        <f ca="1">+IF(AND(ISNUMBER(OFFSET('Water Data'!$E$6,0,10*ROW('Water Data'!E138))),'Data Summary'!BW144="Yes"),OFFSET('Water Data'!$E$6,0,10*ROW('Water Data'!E138)),NA())</f>
        <v>#N/A</v>
      </c>
      <c r="I144" s="500" t="e">
        <f ca="1">+IF(AND(ISNUMBER(OFFSET('Water Data'!$E$9,0,10*ROW('Water Data'!E138))),'Data Summary'!BX144="Yes"),OFFSET('Water Data'!$E$9,0,10*ROW('Water Data'!E138)),NA())</f>
        <v>#N/A</v>
      </c>
      <c r="J144" s="500" t="e">
        <f ca="1">+IF(AND(ISNUMBER(OFFSET('Water Data'!$F$4,0,10*ROW('Water Data'!F138))),'Data Summary'!BY144="Yes"),100-OFFSET('Water Data'!$F$4,0,10*ROW('Water Data'!F138)),NA())</f>
        <v>#N/A</v>
      </c>
      <c r="K144" s="500" t="e">
        <f ca="1">+IF(AND(ISNUMBER(OFFSET('Water Data'!$F$6,0,10*ROW('Water Data'!F138))),'Data Summary'!BZ144="Yes"),OFFSET('Water Data'!$F$6,0,10*ROW('Water Data'!F138)),NA())</f>
        <v>#N/A</v>
      </c>
      <c r="L144" s="500" t="e">
        <f ca="1">+IF(AND(ISNUMBER(OFFSET('Water Data'!$F$9,0,10*ROW('Water Data'!F138))),'Data Summary'!CA144="Yes"),OFFSET('Water Data'!$F$9,0,10*ROW('Water Data'!F138)),NA())</f>
        <v>#N/A</v>
      </c>
      <c r="M144" s="500" t="e">
        <f ca="1">+IF(AND(ISNUMBER(OFFSET('Water Data'!$G$4,0,10*ROW('Water Data'!G138))),'Data Summary'!CB144="Yes"),100-OFFSET('Water Data'!$G$4,0,10*ROW('Water Data'!G138)),NA())</f>
        <v>#N/A</v>
      </c>
      <c r="N144" s="500" t="e">
        <f ca="1">+IF(AND(ISNUMBER(OFFSET('Water Data'!$G$6,0,10*ROW('Water Data'!G138))),'Data Summary'!CC144="Yes"),OFFSET('Water Data'!$G$6,0,10*ROW('Water Data'!G138)),NA())</f>
        <v>#N/A</v>
      </c>
      <c r="O144" s="500" t="e">
        <f ca="1">+IF(AND(ISNUMBER(OFFSET('Water Data'!$G$9,0,10*ROW('Water Data'!G138))),'Data Summary'!CD144="Yes"),OFFSET('Water Data'!$G$9,0,10*ROW('Water Data'!G138)),NA())</f>
        <v>#N/A</v>
      </c>
      <c r="P144" s="500" t="e">
        <f ca="1">+IF(AND(ISNUMBER(OFFSET('Water Data'!$H$4,0,10*ROW('Water Data'!H138))),'Data Summary'!CE144="Yes"),100-OFFSET('Water Data'!$H$4,0,10*ROW('Water Data'!H138)),NA())</f>
        <v>#N/A</v>
      </c>
      <c r="Q144" s="500" t="e">
        <f ca="1">+IF(AND(ISNUMBER(OFFSET('Water Data'!$H$6,0,10*ROW('Water Data'!H138))),'Data Summary'!CF144="Yes"),OFFSET('Water Data'!$H$6,0,10*ROW('Water Data'!H138)),NA())</f>
        <v>#N/A</v>
      </c>
      <c r="R144" s="500" t="e">
        <f ca="1">+IF(AND(ISNUMBER(OFFSET('Water Data'!$H$9,0,10*ROW('Water Data'!H138))),'Data Summary'!CG144="Yes"),OFFSET('Water Data'!$H$9,0,10*ROW('Water Data'!H138)),NA())</f>
        <v>#N/A</v>
      </c>
      <c r="S144" s="500" t="e">
        <f ca="1">+IF(AND(ISNUMBER(OFFSET('Water Data'!$I$4,0,10*ROW('Water Data'!I138))),'Data Summary'!CH144="Yes"),100-OFFSET('Water Data'!$I$4,0,10*ROW('Water Data'!I138)),NA())</f>
        <v>#N/A</v>
      </c>
      <c r="T144" s="500" t="e">
        <f ca="1">+IF(AND(ISNUMBER(OFFSET('Water Data'!$I$6,0,10*ROW('Water Data'!I138))),'Data Summary'!CI144="Yes"),OFFSET('Water Data'!$I$6,0,10*ROW('Water Data'!I138)),NA())</f>
        <v>#N/A</v>
      </c>
      <c r="U144" s="500" t="e">
        <f ca="1">+IF(AND(ISNUMBER(OFFSET('Water Data'!$I$9,0,10*ROW('Water Data'!I138))),'Data Summary'!CJ144="Yes"),OFFSET('Water Data'!$I$9,0,10*ROW('Water Data'!I138)),NA())</f>
        <v>#N/A</v>
      </c>
      <c r="V144" s="501" t="e">
        <f ca="1">+IF(AND(ISNUMBER(OFFSET('Sanitation Data'!$D$4,0,10*ROW('Sanitation Data'!D138))),'Data Summary'!CK144="Yes"),100-OFFSET('Sanitation Data'!$D$4,0,10*ROW('Sanitation Data'!D138)),NA())</f>
        <v>#N/A</v>
      </c>
      <c r="W144" s="501" t="e">
        <f ca="1">+IF(AND(ISNUMBER(OFFSET('Sanitation Data'!$D$6,0,10*ROW('Sanitation Data'!D138))),'Data Summary'!CL144="Yes"),OFFSET('Sanitation Data'!$D$6,0,10*ROW('Sanitation Data'!D138)),NA())</f>
        <v>#N/A</v>
      </c>
      <c r="X144" s="501" t="e">
        <f ca="1">+IF(AND(ISNUMBER(OFFSET('Sanitation Data'!$D$10,0,10*ROW('Sanitation Data'!D138))),'Data Summary'!CM144="Yes"),OFFSET('Sanitation Data'!$D$10,0,10*ROW('Sanitation Data'!D138)),NA())</f>
        <v>#N/A</v>
      </c>
      <c r="Y144" s="501" t="e">
        <f ca="1">+IF(AND(ISNUMBER(OFFSET('Sanitation Data'!$D$11,0,10*ROW('Sanitation Data'!D138))),'Data Summary'!CN144="Yes"),OFFSET('Sanitation Data'!$D$11,0,10*ROW('Sanitation Data'!D138)),NA())</f>
        <v>#N/A</v>
      </c>
      <c r="Z144" s="501" t="e">
        <f ca="1">+IF(AND(ISNUMBER(OFFSET('Sanitation Data'!$D$12,0,10*ROW('Sanitation Data'!D138))),'Data Summary'!CO144="Yes"),OFFSET('Sanitation Data'!$D$12,0,10*ROW('Sanitation Data'!D138)),NA())</f>
        <v>#N/A</v>
      </c>
      <c r="AA144" s="501" t="e">
        <f ca="1">+IF(AND(ISNUMBER(OFFSET('Sanitation Data'!$E$4,0,10*ROW('Sanitation Data'!E138))),'Data Summary'!CP144="Yes"),100-OFFSET('Sanitation Data'!$E$4,0,10*ROW('Sanitation Data'!E138)),NA())</f>
        <v>#N/A</v>
      </c>
      <c r="AB144" s="501" t="e">
        <f ca="1">+IF(AND(ISNUMBER(OFFSET('Sanitation Data'!$E$6,0,10*ROW('Sanitation Data'!E138))),'Data Summary'!CQ144="Yes"),OFFSET('Sanitation Data'!$E$6,0,10*ROW('Sanitation Data'!E138)),NA())</f>
        <v>#N/A</v>
      </c>
      <c r="AC144" s="501" t="e">
        <f ca="1">+IF(AND(ISNUMBER(OFFSET('Sanitation Data'!$E$10,0,10*ROW('Sanitation Data'!E138))),'Data Summary'!CR144="Yes"),OFFSET('Sanitation Data'!$E$10,0,10*ROW('Sanitation Data'!E138)),NA())</f>
        <v>#N/A</v>
      </c>
      <c r="AD144" s="501" t="e">
        <f ca="1">+IF(AND(ISNUMBER(OFFSET('Sanitation Data'!$E$11,0,10*ROW('Sanitation Data'!E138))),'Data Summary'!CS144="Yes"),OFFSET('Sanitation Data'!$E$11,0,10*ROW('Sanitation Data'!E138)),NA())</f>
        <v>#N/A</v>
      </c>
      <c r="AE144" s="501" t="e">
        <f ca="1">+IF(AND(ISNUMBER(OFFSET('Sanitation Data'!$E$12,0,10*ROW('Sanitation Data'!E138))),'Data Summary'!CT144="Yes"),OFFSET('Sanitation Data'!$E$12,0,10*ROW('Sanitation Data'!E138)),NA())</f>
        <v>#N/A</v>
      </c>
      <c r="AF144" s="501" t="e">
        <f ca="1">+IF(AND(ISNUMBER(OFFSET('Sanitation Data'!$F$4,0,10*ROW('Sanitation Data'!F138))),'Data Summary'!CU144="Yes"),100-OFFSET('Sanitation Data'!$F$4,0,10*ROW('Sanitation Data'!F138)),NA())</f>
        <v>#N/A</v>
      </c>
      <c r="AG144" s="501" t="e">
        <f ca="1">+IF(AND(ISNUMBER(OFFSET('Sanitation Data'!$F$6,0,10*ROW('Sanitation Data'!F138))),'Data Summary'!CV144="Yes"),OFFSET('Sanitation Data'!$F$6,0,10*ROW('Sanitation Data'!F138)),NA())</f>
        <v>#N/A</v>
      </c>
      <c r="AH144" s="501" t="e">
        <f ca="1">+IF(AND(ISNUMBER(OFFSET('Sanitation Data'!$F$10,0,10*ROW('Sanitation Data'!F138))),'Data Summary'!CW144="Yes"),OFFSET('Sanitation Data'!$F$10,0,10*ROW('Sanitation Data'!F138)),NA())</f>
        <v>#N/A</v>
      </c>
      <c r="AI144" s="501" t="e">
        <f ca="1">+IF(AND(ISNUMBER(OFFSET('Sanitation Data'!$F$11,0,10*ROW('Sanitation Data'!F138))),'Data Summary'!CX144="Yes"),OFFSET('Sanitation Data'!$F$11,0,10*ROW('Sanitation Data'!F138)),NA())</f>
        <v>#N/A</v>
      </c>
      <c r="AJ144" s="501" t="e">
        <f ca="1">+IF(AND(ISNUMBER(OFFSET('Sanitation Data'!$F$12,0,10*ROW('Sanitation Data'!F138))),'Data Summary'!CY144="Yes"),OFFSET('Sanitation Data'!$F$12,0,10*ROW('Sanitation Data'!F138)),NA())</f>
        <v>#N/A</v>
      </c>
      <c r="AK144" s="501" t="e">
        <f ca="1">+IF(AND(ISNUMBER(OFFSET('Sanitation Data'!$G$4,0,10*ROW('Sanitation Data'!G138))),'Data Summary'!CZ144="Yes"),100-OFFSET('Sanitation Data'!$G$4,0,10*ROW('Sanitation Data'!G138)),NA())</f>
        <v>#N/A</v>
      </c>
      <c r="AL144" s="501" t="e">
        <f ca="1">+IF(AND(ISNUMBER(OFFSET('Sanitation Data'!$G$6,0,10*ROW('Sanitation Data'!G138))),'Data Summary'!DA144="Yes"),OFFSET('Sanitation Data'!$G$6,0,10*ROW('Sanitation Data'!G138)),NA())</f>
        <v>#N/A</v>
      </c>
      <c r="AM144" s="501" t="e">
        <f ca="1">+IF(AND(ISNUMBER(OFFSET('Sanitation Data'!$G$10,0,10*ROW('Sanitation Data'!G138))),'Data Summary'!DB144="Yes"),OFFSET('Sanitation Data'!$G$10,0,10*ROW('Sanitation Data'!G138)),NA())</f>
        <v>#N/A</v>
      </c>
      <c r="AN144" s="501" t="e">
        <f ca="1">+IF(AND(ISNUMBER(OFFSET('Sanitation Data'!$G$11,0,10*ROW('Sanitation Data'!G138))),'Data Summary'!DC144="Yes"),OFFSET('Sanitation Data'!$G$11,0,10*ROW('Sanitation Data'!G138)),NA())</f>
        <v>#N/A</v>
      </c>
      <c r="AO144" s="501" t="e">
        <f ca="1">+IF(AND(ISNUMBER(OFFSET('Sanitation Data'!$G$12,0,10*ROW('Sanitation Data'!G138))),'Data Summary'!DD144="Yes"),OFFSET('Sanitation Data'!$G$12,0,10*ROW('Sanitation Data'!G138)),NA())</f>
        <v>#N/A</v>
      </c>
      <c r="AP144" s="501" t="e">
        <f ca="1">+IF(AND(ISNUMBER(OFFSET('Sanitation Data'!$H$4,0,10*ROW('Sanitation Data'!H138))),'Data Summary'!DE144="Yes"),100-OFFSET('Sanitation Data'!$H$4,0,10*ROW('Sanitation Data'!H138)),NA())</f>
        <v>#N/A</v>
      </c>
      <c r="AQ144" s="501" t="e">
        <f ca="1">+IF(AND(ISNUMBER(OFFSET('Sanitation Data'!$H$6,0,10*ROW('Sanitation Data'!H138))),'Data Summary'!DF144="Yes"),OFFSET('Sanitation Data'!$H$6,0,10*ROW('Sanitation Data'!H138)),NA())</f>
        <v>#N/A</v>
      </c>
      <c r="AR144" s="501" t="e">
        <f ca="1">+IF(AND(ISNUMBER(OFFSET('Sanitation Data'!$H$10,0,10*ROW('Sanitation Data'!H138))),'Data Summary'!DG144="Yes"),OFFSET('Sanitation Data'!$H$10,0,10*ROW('Sanitation Data'!H138)),NA())</f>
        <v>#N/A</v>
      </c>
      <c r="AS144" s="501" t="e">
        <f ca="1">+IF(AND(ISNUMBER(OFFSET('Sanitation Data'!$H$11,0,10*ROW('Sanitation Data'!H138))),'Data Summary'!DH144="Yes"),OFFSET('Sanitation Data'!$H$11,0,10*ROW('Sanitation Data'!H138)),NA())</f>
        <v>#N/A</v>
      </c>
      <c r="AT144" s="501" t="e">
        <f ca="1">+IF(AND(ISNUMBER(OFFSET('Sanitation Data'!$H$12,0,10*ROW('Sanitation Data'!H138))),'Data Summary'!DI144="Yes"),OFFSET('Sanitation Data'!$H$12,0,10*ROW('Sanitation Data'!H138)),NA())</f>
        <v>#N/A</v>
      </c>
      <c r="AU144" s="501" t="e">
        <f ca="1">+IF(AND(ISNUMBER(OFFSET('Sanitation Data'!$I$4,0,10*ROW('Sanitation Data'!I138))),'Data Summary'!DJ144="Yes"),100-OFFSET('Sanitation Data'!$I$4,0,10*ROW('Sanitation Data'!I138)),NA())</f>
        <v>#N/A</v>
      </c>
      <c r="AV144" s="501" t="e">
        <f ca="1">+IF(AND(ISNUMBER(OFFSET('Sanitation Data'!$I$6,0,10*ROW('Sanitation Data'!I138))),'Data Summary'!DK144="Yes"),OFFSET('Sanitation Data'!$I$6,0,10*ROW('Sanitation Data'!I138)),NA())</f>
        <v>#N/A</v>
      </c>
      <c r="AW144" s="501" t="e">
        <f ca="1">+IF(AND(ISNUMBER(OFFSET('Sanitation Data'!$I$10,0,10*ROW('Sanitation Data'!I138))),'Data Summary'!DL144="Yes"),OFFSET('Sanitation Data'!$I$10,0,10*ROW('Sanitation Data'!I138)),NA())</f>
        <v>#N/A</v>
      </c>
      <c r="AX144" s="501" t="e">
        <f ca="1">+IF(AND(ISNUMBER(OFFSET('Sanitation Data'!$I$11,0,10*ROW('Sanitation Data'!I138))),'Data Summary'!DM144="Yes"),OFFSET('Sanitation Data'!$I$11,0,10*ROW('Sanitation Data'!I138)),NA())</f>
        <v>#N/A</v>
      </c>
      <c r="AY144" s="501" t="e">
        <f ca="1">+IF(AND(ISNUMBER(OFFSET('Sanitation Data'!$I$12,0,10*ROW('Sanitation Data'!I138))),'Data Summary'!DN144="Yes"),OFFSET('Sanitation Data'!$I$12,0,10*ROW('Sanitation Data'!I138)),NA())</f>
        <v>#N/A</v>
      </c>
      <c r="AZ144" s="502" t="e">
        <f ca="1">+IF(AND(ISNUMBER(OFFSET('Hygiene Data'!$D$5,0,10*ROW('Hygiene Data'!D138))),'Data Summary'!DO144="Yes"),OFFSET('Hygiene Data'!$D$5,0,10*ROW('Hygiene Data'!D138)),NA())</f>
        <v>#N/A</v>
      </c>
      <c r="BA144" s="502" t="e">
        <f ca="1">+IF(AND(ISNUMBER(OFFSET('Hygiene Data'!$D$7,0,10*ROW('Hygiene Data'!D138))),'Data Summary'!DP144="Yes"),OFFSET('Hygiene Data'!$D$7,0,10*ROW('Hygiene Data'!D138)),NA())</f>
        <v>#N/A</v>
      </c>
      <c r="BB144" s="502" t="e">
        <f ca="1">+IF(AND(ISNUMBER(OFFSET('Hygiene Data'!$D$9,0,10*ROW('Hygiene Data'!D138))),'Data Summary'!DQ144="Yes"),OFFSET('Hygiene Data'!$D$9,0,10*ROW('Hygiene Data'!D138)),NA())</f>
        <v>#N/A</v>
      </c>
      <c r="BC144" s="502" t="e">
        <f ca="1">+IF(AND(ISNUMBER(OFFSET('Hygiene Data'!$E$5,0,10*ROW('Hygiene Data'!E138))),'Data Summary'!DR144="Yes"),OFFSET('Hygiene Data'!$E$5,0,10*ROW('Hygiene Data'!E138)),NA())</f>
        <v>#N/A</v>
      </c>
      <c r="BD144" s="502" t="e">
        <f ca="1">+IF(AND(ISNUMBER(OFFSET('Hygiene Data'!$E$7,0,10*ROW('Hygiene Data'!E138))),'Data Summary'!DS144="Yes"),OFFSET('Hygiene Data'!$E$7,0,10*ROW('Hygiene Data'!E138)),NA())</f>
        <v>#N/A</v>
      </c>
      <c r="BE144" s="502" t="e">
        <f ca="1">+IF(AND(ISNUMBER(OFFSET('Hygiene Data'!$E$9,0,10*ROW('Hygiene Data'!E138))),'Data Summary'!DT144="Yes"),OFFSET('Hygiene Data'!$E$9,0,10*ROW('Hygiene Data'!E138)),NA())</f>
        <v>#N/A</v>
      </c>
      <c r="BF144" s="502" t="e">
        <f ca="1">+IF(AND(ISNUMBER(OFFSET('Hygiene Data'!$F$5,0,10*ROW('Hygiene Data'!F138))),'Data Summary'!DU144="Yes"),OFFSET('Hygiene Data'!$F$5,0,10*ROW('Hygiene Data'!F138)),NA())</f>
        <v>#N/A</v>
      </c>
      <c r="BG144" s="502" t="e">
        <f ca="1">+IF(AND(ISNUMBER(OFFSET('Hygiene Data'!$F$7,0,10*ROW('Hygiene Data'!F138))),'Data Summary'!DV144="Yes"),OFFSET('Hygiene Data'!$F$7,0,10*ROW('Hygiene Data'!F138)),NA())</f>
        <v>#N/A</v>
      </c>
      <c r="BH144" s="502" t="e">
        <f ca="1">+IF(AND(ISNUMBER(OFFSET('Hygiene Data'!$F$9,0,10*ROW('Hygiene Data'!F138))),'Data Summary'!DW144="Yes"),OFFSET('Hygiene Data'!$F$9,0,10*ROW('Hygiene Data'!F138)),NA())</f>
        <v>#N/A</v>
      </c>
      <c r="BI144" s="502" t="e">
        <f ca="1">+IF(AND(ISNUMBER(OFFSET('Hygiene Data'!$G$5,0,10*ROW('Hygiene Data'!G138))),'Data Summary'!DX144="Yes"),OFFSET('Hygiene Data'!$G$5,0,10*ROW('Hygiene Data'!G138)),NA())</f>
        <v>#N/A</v>
      </c>
      <c r="BJ144" s="502" t="e">
        <f ca="1">+IF(AND(ISNUMBER(OFFSET('Hygiene Data'!$G$7,0,10*ROW('Hygiene Data'!G138))),'Data Summary'!DY144="Yes"),OFFSET('Hygiene Data'!$G$7,0,10*ROW('Hygiene Data'!G138)),NA())</f>
        <v>#N/A</v>
      </c>
      <c r="BK144" s="502" t="e">
        <f ca="1">+IF(AND(ISNUMBER(OFFSET('Hygiene Data'!$G$9,0,10*ROW('Hygiene Data'!G138))),'Data Summary'!DZ144="Yes"),OFFSET('Hygiene Data'!$G$9,0,10*ROW('Hygiene Data'!G138)),NA())</f>
        <v>#N/A</v>
      </c>
      <c r="BL144" s="502" t="e">
        <f ca="1">+IF(AND(ISNUMBER(OFFSET('Hygiene Data'!$H$5,0,10*ROW('Hygiene Data'!H138))),'Data Summary'!EA144="Yes"),OFFSET('Hygiene Data'!$H$5,0,10*ROW('Hygiene Data'!H138)),NA())</f>
        <v>#N/A</v>
      </c>
      <c r="BM144" s="502" t="e">
        <f ca="1">+IF(AND(ISNUMBER(OFFSET('Hygiene Data'!$H$7,0,10*ROW('Hygiene Data'!H138))),'Data Summary'!EB144="Yes"),OFFSET('Hygiene Data'!$H$7,0,10*ROW('Hygiene Data'!H138)),NA())</f>
        <v>#N/A</v>
      </c>
      <c r="BN144" s="502" t="e">
        <f ca="1">+IF(AND(ISNUMBER(OFFSET('Hygiene Data'!$H$9,0,10*ROW('Hygiene Data'!H138))),'Data Summary'!EC144="Yes"),OFFSET('Hygiene Data'!$H$9,0,10*ROW('Hygiene Data'!H138)),NA())</f>
        <v>#N/A</v>
      </c>
      <c r="BO144" s="502" t="e">
        <f ca="1">+IF(AND(ISNUMBER(OFFSET('Hygiene Data'!$I$5,0,10*ROW('Hygiene Data'!I138))),'Data Summary'!ED144="Yes"),OFFSET('Hygiene Data'!$I$5,0,10*ROW('Hygiene Data'!I138)),NA())</f>
        <v>#N/A</v>
      </c>
      <c r="BP144" s="502" t="e">
        <f ca="1">+IF(AND(ISNUMBER(OFFSET('Hygiene Data'!$I$7,0,10*ROW('Hygiene Data'!I138))),'Data Summary'!EE144="Yes"),OFFSET('Hygiene Data'!$I$7,0,10*ROW('Hygiene Data'!I138)),NA())</f>
        <v>#N/A</v>
      </c>
      <c r="BQ144" s="502" t="e">
        <f ca="1">+IF(AND(ISNUMBER(OFFSET('Hygiene Data'!$I$9,0,10*ROW('Hygiene Data'!I138))),'Data Summary'!EF144="Yes"),OFFSET('Hygiene Data'!$I$9,0,10*ROW('Hygiene Data'!I138)),NA())</f>
        <v>#N/A</v>
      </c>
    </row>
    <row r="145" spans="1:69" x14ac:dyDescent="0.25">
      <c r="A145" s="498" t="e">
        <f ca="1">+RIGHT('Data Summary'!A145,LEN('Data Summary'!A145)-9)</f>
        <v>#VALUE!</v>
      </c>
      <c r="B145" s="472" t="str">
        <f ca="1">+IF(ISTEXT('Data Summary'!B145),'Data Summary'!B145,"")</f>
        <v/>
      </c>
      <c r="C145" s="499" t="e">
        <f ca="1">+VALUE('Data Summary'!C145)</f>
        <v>#VALUE!</v>
      </c>
      <c r="D145" s="500" t="e">
        <f ca="1">+IF(AND(ISNUMBER(OFFSET('Water Data'!$D$4,0,10*ROW('Water Data'!D139))),'Data Summary'!BS145="Yes"),100-OFFSET('Water Data'!$D$4,0,10*ROW('Water Data'!D139)),NA())</f>
        <v>#N/A</v>
      </c>
      <c r="E145" s="500" t="e">
        <f ca="1">+IF(AND(ISNUMBER(OFFSET('Water Data'!$D$6,0,10*ROW('Water Data'!D139))),'Data Summary'!BT145="Yes"),OFFSET('Water Data'!$D$6,0,10*ROW('Water Data'!D139)),NA())</f>
        <v>#N/A</v>
      </c>
      <c r="F145" s="500" t="e">
        <f ca="1">+IF(AND(ISNUMBER(OFFSET('Water Data'!$D$9,0,10*ROW('Water Data'!D139))),'Data Summary'!BU145="Yes"),OFFSET('Water Data'!$D$9,0,10*ROW('Water Data'!D139)),NA())</f>
        <v>#N/A</v>
      </c>
      <c r="G145" s="500" t="e">
        <f ca="1">+IF(AND(ISNUMBER(OFFSET('Water Data'!$E$4,0,10*ROW('Water Data'!E139))),'Data Summary'!BV145="Yes"),100-OFFSET('Water Data'!$E$4,0,10*ROW('Water Data'!E139)),NA())</f>
        <v>#N/A</v>
      </c>
      <c r="H145" s="500" t="e">
        <f ca="1">+IF(AND(ISNUMBER(OFFSET('Water Data'!$E$6,0,10*ROW('Water Data'!E139))),'Data Summary'!BW145="Yes"),OFFSET('Water Data'!$E$6,0,10*ROW('Water Data'!E139)),NA())</f>
        <v>#N/A</v>
      </c>
      <c r="I145" s="500" t="e">
        <f ca="1">+IF(AND(ISNUMBER(OFFSET('Water Data'!$E$9,0,10*ROW('Water Data'!E139))),'Data Summary'!BX145="Yes"),OFFSET('Water Data'!$E$9,0,10*ROW('Water Data'!E139)),NA())</f>
        <v>#N/A</v>
      </c>
      <c r="J145" s="500" t="e">
        <f ca="1">+IF(AND(ISNUMBER(OFFSET('Water Data'!$F$4,0,10*ROW('Water Data'!F139))),'Data Summary'!BY145="Yes"),100-OFFSET('Water Data'!$F$4,0,10*ROW('Water Data'!F139)),NA())</f>
        <v>#N/A</v>
      </c>
      <c r="K145" s="500" t="e">
        <f ca="1">+IF(AND(ISNUMBER(OFFSET('Water Data'!$F$6,0,10*ROW('Water Data'!F139))),'Data Summary'!BZ145="Yes"),OFFSET('Water Data'!$F$6,0,10*ROW('Water Data'!F139)),NA())</f>
        <v>#N/A</v>
      </c>
      <c r="L145" s="500" t="e">
        <f ca="1">+IF(AND(ISNUMBER(OFFSET('Water Data'!$F$9,0,10*ROW('Water Data'!F139))),'Data Summary'!CA145="Yes"),OFFSET('Water Data'!$F$9,0,10*ROW('Water Data'!F139)),NA())</f>
        <v>#N/A</v>
      </c>
      <c r="M145" s="500" t="e">
        <f ca="1">+IF(AND(ISNUMBER(OFFSET('Water Data'!$G$4,0,10*ROW('Water Data'!G139))),'Data Summary'!CB145="Yes"),100-OFFSET('Water Data'!$G$4,0,10*ROW('Water Data'!G139)),NA())</f>
        <v>#N/A</v>
      </c>
      <c r="N145" s="500" t="e">
        <f ca="1">+IF(AND(ISNUMBER(OFFSET('Water Data'!$G$6,0,10*ROW('Water Data'!G139))),'Data Summary'!CC145="Yes"),OFFSET('Water Data'!$G$6,0,10*ROW('Water Data'!G139)),NA())</f>
        <v>#N/A</v>
      </c>
      <c r="O145" s="500" t="e">
        <f ca="1">+IF(AND(ISNUMBER(OFFSET('Water Data'!$G$9,0,10*ROW('Water Data'!G139))),'Data Summary'!CD145="Yes"),OFFSET('Water Data'!$G$9,0,10*ROW('Water Data'!G139)),NA())</f>
        <v>#N/A</v>
      </c>
      <c r="P145" s="500" t="e">
        <f ca="1">+IF(AND(ISNUMBER(OFFSET('Water Data'!$H$4,0,10*ROW('Water Data'!H139))),'Data Summary'!CE145="Yes"),100-OFFSET('Water Data'!$H$4,0,10*ROW('Water Data'!H139)),NA())</f>
        <v>#N/A</v>
      </c>
      <c r="Q145" s="500" t="e">
        <f ca="1">+IF(AND(ISNUMBER(OFFSET('Water Data'!$H$6,0,10*ROW('Water Data'!H139))),'Data Summary'!CF145="Yes"),OFFSET('Water Data'!$H$6,0,10*ROW('Water Data'!H139)),NA())</f>
        <v>#N/A</v>
      </c>
      <c r="R145" s="500" t="e">
        <f ca="1">+IF(AND(ISNUMBER(OFFSET('Water Data'!$H$9,0,10*ROW('Water Data'!H139))),'Data Summary'!CG145="Yes"),OFFSET('Water Data'!$H$9,0,10*ROW('Water Data'!H139)),NA())</f>
        <v>#N/A</v>
      </c>
      <c r="S145" s="500" t="e">
        <f ca="1">+IF(AND(ISNUMBER(OFFSET('Water Data'!$I$4,0,10*ROW('Water Data'!I139))),'Data Summary'!CH145="Yes"),100-OFFSET('Water Data'!$I$4,0,10*ROW('Water Data'!I139)),NA())</f>
        <v>#N/A</v>
      </c>
      <c r="T145" s="500" t="e">
        <f ca="1">+IF(AND(ISNUMBER(OFFSET('Water Data'!$I$6,0,10*ROW('Water Data'!I139))),'Data Summary'!CI145="Yes"),OFFSET('Water Data'!$I$6,0,10*ROW('Water Data'!I139)),NA())</f>
        <v>#N/A</v>
      </c>
      <c r="U145" s="500" t="e">
        <f ca="1">+IF(AND(ISNUMBER(OFFSET('Water Data'!$I$9,0,10*ROW('Water Data'!I139))),'Data Summary'!CJ145="Yes"),OFFSET('Water Data'!$I$9,0,10*ROW('Water Data'!I139)),NA())</f>
        <v>#N/A</v>
      </c>
      <c r="V145" s="501" t="e">
        <f ca="1">+IF(AND(ISNUMBER(OFFSET('Sanitation Data'!$D$4,0,10*ROW('Sanitation Data'!D139))),'Data Summary'!CK145="Yes"),100-OFFSET('Sanitation Data'!$D$4,0,10*ROW('Sanitation Data'!D139)),NA())</f>
        <v>#N/A</v>
      </c>
      <c r="W145" s="501" t="e">
        <f ca="1">+IF(AND(ISNUMBER(OFFSET('Sanitation Data'!$D$6,0,10*ROW('Sanitation Data'!D139))),'Data Summary'!CL145="Yes"),OFFSET('Sanitation Data'!$D$6,0,10*ROW('Sanitation Data'!D139)),NA())</f>
        <v>#N/A</v>
      </c>
      <c r="X145" s="501" t="e">
        <f ca="1">+IF(AND(ISNUMBER(OFFSET('Sanitation Data'!$D$10,0,10*ROW('Sanitation Data'!D139))),'Data Summary'!CM145="Yes"),OFFSET('Sanitation Data'!$D$10,0,10*ROW('Sanitation Data'!D139)),NA())</f>
        <v>#N/A</v>
      </c>
      <c r="Y145" s="501" t="e">
        <f ca="1">+IF(AND(ISNUMBER(OFFSET('Sanitation Data'!$D$11,0,10*ROW('Sanitation Data'!D139))),'Data Summary'!CN145="Yes"),OFFSET('Sanitation Data'!$D$11,0,10*ROW('Sanitation Data'!D139)),NA())</f>
        <v>#N/A</v>
      </c>
      <c r="Z145" s="501" t="e">
        <f ca="1">+IF(AND(ISNUMBER(OFFSET('Sanitation Data'!$D$12,0,10*ROW('Sanitation Data'!D139))),'Data Summary'!CO145="Yes"),OFFSET('Sanitation Data'!$D$12,0,10*ROW('Sanitation Data'!D139)),NA())</f>
        <v>#N/A</v>
      </c>
      <c r="AA145" s="501" t="e">
        <f ca="1">+IF(AND(ISNUMBER(OFFSET('Sanitation Data'!$E$4,0,10*ROW('Sanitation Data'!E139))),'Data Summary'!CP145="Yes"),100-OFFSET('Sanitation Data'!$E$4,0,10*ROW('Sanitation Data'!E139)),NA())</f>
        <v>#N/A</v>
      </c>
      <c r="AB145" s="501" t="e">
        <f ca="1">+IF(AND(ISNUMBER(OFFSET('Sanitation Data'!$E$6,0,10*ROW('Sanitation Data'!E139))),'Data Summary'!CQ145="Yes"),OFFSET('Sanitation Data'!$E$6,0,10*ROW('Sanitation Data'!E139)),NA())</f>
        <v>#N/A</v>
      </c>
      <c r="AC145" s="501" t="e">
        <f ca="1">+IF(AND(ISNUMBER(OFFSET('Sanitation Data'!$E$10,0,10*ROW('Sanitation Data'!E139))),'Data Summary'!CR145="Yes"),OFFSET('Sanitation Data'!$E$10,0,10*ROW('Sanitation Data'!E139)),NA())</f>
        <v>#N/A</v>
      </c>
      <c r="AD145" s="501" t="e">
        <f ca="1">+IF(AND(ISNUMBER(OFFSET('Sanitation Data'!$E$11,0,10*ROW('Sanitation Data'!E139))),'Data Summary'!CS145="Yes"),OFFSET('Sanitation Data'!$E$11,0,10*ROW('Sanitation Data'!E139)),NA())</f>
        <v>#N/A</v>
      </c>
      <c r="AE145" s="501" t="e">
        <f ca="1">+IF(AND(ISNUMBER(OFFSET('Sanitation Data'!$E$12,0,10*ROW('Sanitation Data'!E139))),'Data Summary'!CT145="Yes"),OFFSET('Sanitation Data'!$E$12,0,10*ROW('Sanitation Data'!E139)),NA())</f>
        <v>#N/A</v>
      </c>
      <c r="AF145" s="501" t="e">
        <f ca="1">+IF(AND(ISNUMBER(OFFSET('Sanitation Data'!$F$4,0,10*ROW('Sanitation Data'!F139))),'Data Summary'!CU145="Yes"),100-OFFSET('Sanitation Data'!$F$4,0,10*ROW('Sanitation Data'!F139)),NA())</f>
        <v>#N/A</v>
      </c>
      <c r="AG145" s="501" t="e">
        <f ca="1">+IF(AND(ISNUMBER(OFFSET('Sanitation Data'!$F$6,0,10*ROW('Sanitation Data'!F139))),'Data Summary'!CV145="Yes"),OFFSET('Sanitation Data'!$F$6,0,10*ROW('Sanitation Data'!F139)),NA())</f>
        <v>#N/A</v>
      </c>
      <c r="AH145" s="501" t="e">
        <f ca="1">+IF(AND(ISNUMBER(OFFSET('Sanitation Data'!$F$10,0,10*ROW('Sanitation Data'!F139))),'Data Summary'!CW145="Yes"),OFFSET('Sanitation Data'!$F$10,0,10*ROW('Sanitation Data'!F139)),NA())</f>
        <v>#N/A</v>
      </c>
      <c r="AI145" s="501" t="e">
        <f ca="1">+IF(AND(ISNUMBER(OFFSET('Sanitation Data'!$F$11,0,10*ROW('Sanitation Data'!F139))),'Data Summary'!CX145="Yes"),OFFSET('Sanitation Data'!$F$11,0,10*ROW('Sanitation Data'!F139)),NA())</f>
        <v>#N/A</v>
      </c>
      <c r="AJ145" s="501" t="e">
        <f ca="1">+IF(AND(ISNUMBER(OFFSET('Sanitation Data'!$F$12,0,10*ROW('Sanitation Data'!F139))),'Data Summary'!CY145="Yes"),OFFSET('Sanitation Data'!$F$12,0,10*ROW('Sanitation Data'!F139)),NA())</f>
        <v>#N/A</v>
      </c>
      <c r="AK145" s="501" t="e">
        <f ca="1">+IF(AND(ISNUMBER(OFFSET('Sanitation Data'!$G$4,0,10*ROW('Sanitation Data'!G139))),'Data Summary'!CZ145="Yes"),100-OFFSET('Sanitation Data'!$G$4,0,10*ROW('Sanitation Data'!G139)),NA())</f>
        <v>#N/A</v>
      </c>
      <c r="AL145" s="501" t="e">
        <f ca="1">+IF(AND(ISNUMBER(OFFSET('Sanitation Data'!$G$6,0,10*ROW('Sanitation Data'!G139))),'Data Summary'!DA145="Yes"),OFFSET('Sanitation Data'!$G$6,0,10*ROW('Sanitation Data'!G139)),NA())</f>
        <v>#N/A</v>
      </c>
      <c r="AM145" s="501" t="e">
        <f ca="1">+IF(AND(ISNUMBER(OFFSET('Sanitation Data'!$G$10,0,10*ROW('Sanitation Data'!G139))),'Data Summary'!DB145="Yes"),OFFSET('Sanitation Data'!$G$10,0,10*ROW('Sanitation Data'!G139)),NA())</f>
        <v>#N/A</v>
      </c>
      <c r="AN145" s="501" t="e">
        <f ca="1">+IF(AND(ISNUMBER(OFFSET('Sanitation Data'!$G$11,0,10*ROW('Sanitation Data'!G139))),'Data Summary'!DC145="Yes"),OFFSET('Sanitation Data'!$G$11,0,10*ROW('Sanitation Data'!G139)),NA())</f>
        <v>#N/A</v>
      </c>
      <c r="AO145" s="501" t="e">
        <f ca="1">+IF(AND(ISNUMBER(OFFSET('Sanitation Data'!$G$12,0,10*ROW('Sanitation Data'!G139))),'Data Summary'!DD145="Yes"),OFFSET('Sanitation Data'!$G$12,0,10*ROW('Sanitation Data'!G139)),NA())</f>
        <v>#N/A</v>
      </c>
      <c r="AP145" s="501" t="e">
        <f ca="1">+IF(AND(ISNUMBER(OFFSET('Sanitation Data'!$H$4,0,10*ROW('Sanitation Data'!H139))),'Data Summary'!DE145="Yes"),100-OFFSET('Sanitation Data'!$H$4,0,10*ROW('Sanitation Data'!H139)),NA())</f>
        <v>#N/A</v>
      </c>
      <c r="AQ145" s="501" t="e">
        <f ca="1">+IF(AND(ISNUMBER(OFFSET('Sanitation Data'!$H$6,0,10*ROW('Sanitation Data'!H139))),'Data Summary'!DF145="Yes"),OFFSET('Sanitation Data'!$H$6,0,10*ROW('Sanitation Data'!H139)),NA())</f>
        <v>#N/A</v>
      </c>
      <c r="AR145" s="501" t="e">
        <f ca="1">+IF(AND(ISNUMBER(OFFSET('Sanitation Data'!$H$10,0,10*ROW('Sanitation Data'!H139))),'Data Summary'!DG145="Yes"),OFFSET('Sanitation Data'!$H$10,0,10*ROW('Sanitation Data'!H139)),NA())</f>
        <v>#N/A</v>
      </c>
      <c r="AS145" s="501" t="e">
        <f ca="1">+IF(AND(ISNUMBER(OFFSET('Sanitation Data'!$H$11,0,10*ROW('Sanitation Data'!H139))),'Data Summary'!DH145="Yes"),OFFSET('Sanitation Data'!$H$11,0,10*ROW('Sanitation Data'!H139)),NA())</f>
        <v>#N/A</v>
      </c>
      <c r="AT145" s="501" t="e">
        <f ca="1">+IF(AND(ISNUMBER(OFFSET('Sanitation Data'!$H$12,0,10*ROW('Sanitation Data'!H139))),'Data Summary'!DI145="Yes"),OFFSET('Sanitation Data'!$H$12,0,10*ROW('Sanitation Data'!H139)),NA())</f>
        <v>#N/A</v>
      </c>
      <c r="AU145" s="501" t="e">
        <f ca="1">+IF(AND(ISNUMBER(OFFSET('Sanitation Data'!$I$4,0,10*ROW('Sanitation Data'!I139))),'Data Summary'!DJ145="Yes"),100-OFFSET('Sanitation Data'!$I$4,0,10*ROW('Sanitation Data'!I139)),NA())</f>
        <v>#N/A</v>
      </c>
      <c r="AV145" s="501" t="e">
        <f ca="1">+IF(AND(ISNUMBER(OFFSET('Sanitation Data'!$I$6,0,10*ROW('Sanitation Data'!I139))),'Data Summary'!DK145="Yes"),OFFSET('Sanitation Data'!$I$6,0,10*ROW('Sanitation Data'!I139)),NA())</f>
        <v>#N/A</v>
      </c>
      <c r="AW145" s="501" t="e">
        <f ca="1">+IF(AND(ISNUMBER(OFFSET('Sanitation Data'!$I$10,0,10*ROW('Sanitation Data'!I139))),'Data Summary'!DL145="Yes"),OFFSET('Sanitation Data'!$I$10,0,10*ROW('Sanitation Data'!I139)),NA())</f>
        <v>#N/A</v>
      </c>
      <c r="AX145" s="501" t="e">
        <f ca="1">+IF(AND(ISNUMBER(OFFSET('Sanitation Data'!$I$11,0,10*ROW('Sanitation Data'!I139))),'Data Summary'!DM145="Yes"),OFFSET('Sanitation Data'!$I$11,0,10*ROW('Sanitation Data'!I139)),NA())</f>
        <v>#N/A</v>
      </c>
      <c r="AY145" s="501" t="e">
        <f ca="1">+IF(AND(ISNUMBER(OFFSET('Sanitation Data'!$I$12,0,10*ROW('Sanitation Data'!I139))),'Data Summary'!DN145="Yes"),OFFSET('Sanitation Data'!$I$12,0,10*ROW('Sanitation Data'!I139)),NA())</f>
        <v>#N/A</v>
      </c>
      <c r="AZ145" s="502" t="e">
        <f ca="1">+IF(AND(ISNUMBER(OFFSET('Hygiene Data'!$D$5,0,10*ROW('Hygiene Data'!D139))),'Data Summary'!DO145="Yes"),OFFSET('Hygiene Data'!$D$5,0,10*ROW('Hygiene Data'!D139)),NA())</f>
        <v>#N/A</v>
      </c>
      <c r="BA145" s="502" t="e">
        <f ca="1">+IF(AND(ISNUMBER(OFFSET('Hygiene Data'!$D$7,0,10*ROW('Hygiene Data'!D139))),'Data Summary'!DP145="Yes"),OFFSET('Hygiene Data'!$D$7,0,10*ROW('Hygiene Data'!D139)),NA())</f>
        <v>#N/A</v>
      </c>
      <c r="BB145" s="502" t="e">
        <f ca="1">+IF(AND(ISNUMBER(OFFSET('Hygiene Data'!$D$9,0,10*ROW('Hygiene Data'!D139))),'Data Summary'!DQ145="Yes"),OFFSET('Hygiene Data'!$D$9,0,10*ROW('Hygiene Data'!D139)),NA())</f>
        <v>#N/A</v>
      </c>
      <c r="BC145" s="502" t="e">
        <f ca="1">+IF(AND(ISNUMBER(OFFSET('Hygiene Data'!$E$5,0,10*ROW('Hygiene Data'!E139))),'Data Summary'!DR145="Yes"),OFFSET('Hygiene Data'!$E$5,0,10*ROW('Hygiene Data'!E139)),NA())</f>
        <v>#N/A</v>
      </c>
      <c r="BD145" s="502" t="e">
        <f ca="1">+IF(AND(ISNUMBER(OFFSET('Hygiene Data'!$E$7,0,10*ROW('Hygiene Data'!E139))),'Data Summary'!DS145="Yes"),OFFSET('Hygiene Data'!$E$7,0,10*ROW('Hygiene Data'!E139)),NA())</f>
        <v>#N/A</v>
      </c>
      <c r="BE145" s="502" t="e">
        <f ca="1">+IF(AND(ISNUMBER(OFFSET('Hygiene Data'!$E$9,0,10*ROW('Hygiene Data'!E139))),'Data Summary'!DT145="Yes"),OFFSET('Hygiene Data'!$E$9,0,10*ROW('Hygiene Data'!E139)),NA())</f>
        <v>#N/A</v>
      </c>
      <c r="BF145" s="502" t="e">
        <f ca="1">+IF(AND(ISNUMBER(OFFSET('Hygiene Data'!$F$5,0,10*ROW('Hygiene Data'!F139))),'Data Summary'!DU145="Yes"),OFFSET('Hygiene Data'!$F$5,0,10*ROW('Hygiene Data'!F139)),NA())</f>
        <v>#N/A</v>
      </c>
      <c r="BG145" s="502" t="e">
        <f ca="1">+IF(AND(ISNUMBER(OFFSET('Hygiene Data'!$F$7,0,10*ROW('Hygiene Data'!F139))),'Data Summary'!DV145="Yes"),OFFSET('Hygiene Data'!$F$7,0,10*ROW('Hygiene Data'!F139)),NA())</f>
        <v>#N/A</v>
      </c>
      <c r="BH145" s="502" t="e">
        <f ca="1">+IF(AND(ISNUMBER(OFFSET('Hygiene Data'!$F$9,0,10*ROW('Hygiene Data'!F139))),'Data Summary'!DW145="Yes"),OFFSET('Hygiene Data'!$F$9,0,10*ROW('Hygiene Data'!F139)),NA())</f>
        <v>#N/A</v>
      </c>
      <c r="BI145" s="502" t="e">
        <f ca="1">+IF(AND(ISNUMBER(OFFSET('Hygiene Data'!$G$5,0,10*ROW('Hygiene Data'!G139))),'Data Summary'!DX145="Yes"),OFFSET('Hygiene Data'!$G$5,0,10*ROW('Hygiene Data'!G139)),NA())</f>
        <v>#N/A</v>
      </c>
      <c r="BJ145" s="502" t="e">
        <f ca="1">+IF(AND(ISNUMBER(OFFSET('Hygiene Data'!$G$7,0,10*ROW('Hygiene Data'!G139))),'Data Summary'!DY145="Yes"),OFFSET('Hygiene Data'!$G$7,0,10*ROW('Hygiene Data'!G139)),NA())</f>
        <v>#N/A</v>
      </c>
      <c r="BK145" s="502" t="e">
        <f ca="1">+IF(AND(ISNUMBER(OFFSET('Hygiene Data'!$G$9,0,10*ROW('Hygiene Data'!G139))),'Data Summary'!DZ145="Yes"),OFFSET('Hygiene Data'!$G$9,0,10*ROW('Hygiene Data'!G139)),NA())</f>
        <v>#N/A</v>
      </c>
      <c r="BL145" s="502" t="e">
        <f ca="1">+IF(AND(ISNUMBER(OFFSET('Hygiene Data'!$H$5,0,10*ROW('Hygiene Data'!H139))),'Data Summary'!EA145="Yes"),OFFSET('Hygiene Data'!$H$5,0,10*ROW('Hygiene Data'!H139)),NA())</f>
        <v>#N/A</v>
      </c>
      <c r="BM145" s="502" t="e">
        <f ca="1">+IF(AND(ISNUMBER(OFFSET('Hygiene Data'!$H$7,0,10*ROW('Hygiene Data'!H139))),'Data Summary'!EB145="Yes"),OFFSET('Hygiene Data'!$H$7,0,10*ROW('Hygiene Data'!H139)),NA())</f>
        <v>#N/A</v>
      </c>
      <c r="BN145" s="502" t="e">
        <f ca="1">+IF(AND(ISNUMBER(OFFSET('Hygiene Data'!$H$9,0,10*ROW('Hygiene Data'!H139))),'Data Summary'!EC145="Yes"),OFFSET('Hygiene Data'!$H$9,0,10*ROW('Hygiene Data'!H139)),NA())</f>
        <v>#N/A</v>
      </c>
      <c r="BO145" s="502" t="e">
        <f ca="1">+IF(AND(ISNUMBER(OFFSET('Hygiene Data'!$I$5,0,10*ROW('Hygiene Data'!I139))),'Data Summary'!ED145="Yes"),OFFSET('Hygiene Data'!$I$5,0,10*ROW('Hygiene Data'!I139)),NA())</f>
        <v>#N/A</v>
      </c>
      <c r="BP145" s="502" t="e">
        <f ca="1">+IF(AND(ISNUMBER(OFFSET('Hygiene Data'!$I$7,0,10*ROW('Hygiene Data'!I139))),'Data Summary'!EE145="Yes"),OFFSET('Hygiene Data'!$I$7,0,10*ROW('Hygiene Data'!I139)),NA())</f>
        <v>#N/A</v>
      </c>
      <c r="BQ145" s="502" t="e">
        <f ca="1">+IF(AND(ISNUMBER(OFFSET('Hygiene Data'!$I$9,0,10*ROW('Hygiene Data'!I139))),'Data Summary'!EF145="Yes"),OFFSET('Hygiene Data'!$I$9,0,10*ROW('Hygiene Data'!I139)),NA())</f>
        <v>#N/A</v>
      </c>
    </row>
    <row r="146" spans="1:69" x14ac:dyDescent="0.25">
      <c r="A146" s="498" t="e">
        <f ca="1">+RIGHT('Data Summary'!A146,LEN('Data Summary'!A146)-9)</f>
        <v>#VALUE!</v>
      </c>
      <c r="B146" s="472" t="str">
        <f ca="1">+IF(ISTEXT('Data Summary'!B146),'Data Summary'!B146,"")</f>
        <v/>
      </c>
      <c r="C146" s="499" t="e">
        <f ca="1">+VALUE('Data Summary'!C146)</f>
        <v>#VALUE!</v>
      </c>
      <c r="D146" s="500" t="e">
        <f ca="1">+IF(AND(ISNUMBER(OFFSET('Water Data'!$D$4,0,10*ROW('Water Data'!D140))),'Data Summary'!BS146="Yes"),100-OFFSET('Water Data'!$D$4,0,10*ROW('Water Data'!D140)),NA())</f>
        <v>#N/A</v>
      </c>
      <c r="E146" s="500" t="e">
        <f ca="1">+IF(AND(ISNUMBER(OFFSET('Water Data'!$D$6,0,10*ROW('Water Data'!D140))),'Data Summary'!BT146="Yes"),OFFSET('Water Data'!$D$6,0,10*ROW('Water Data'!D140)),NA())</f>
        <v>#N/A</v>
      </c>
      <c r="F146" s="500" t="e">
        <f ca="1">+IF(AND(ISNUMBER(OFFSET('Water Data'!$D$9,0,10*ROW('Water Data'!D140))),'Data Summary'!BU146="Yes"),OFFSET('Water Data'!$D$9,0,10*ROW('Water Data'!D140)),NA())</f>
        <v>#N/A</v>
      </c>
      <c r="G146" s="500" t="e">
        <f ca="1">+IF(AND(ISNUMBER(OFFSET('Water Data'!$E$4,0,10*ROW('Water Data'!E140))),'Data Summary'!BV146="Yes"),100-OFFSET('Water Data'!$E$4,0,10*ROW('Water Data'!E140)),NA())</f>
        <v>#N/A</v>
      </c>
      <c r="H146" s="500" t="e">
        <f ca="1">+IF(AND(ISNUMBER(OFFSET('Water Data'!$E$6,0,10*ROW('Water Data'!E140))),'Data Summary'!BW146="Yes"),OFFSET('Water Data'!$E$6,0,10*ROW('Water Data'!E140)),NA())</f>
        <v>#N/A</v>
      </c>
      <c r="I146" s="500" t="e">
        <f ca="1">+IF(AND(ISNUMBER(OFFSET('Water Data'!$E$9,0,10*ROW('Water Data'!E140))),'Data Summary'!BX146="Yes"),OFFSET('Water Data'!$E$9,0,10*ROW('Water Data'!E140)),NA())</f>
        <v>#N/A</v>
      </c>
      <c r="J146" s="500" t="e">
        <f ca="1">+IF(AND(ISNUMBER(OFFSET('Water Data'!$F$4,0,10*ROW('Water Data'!F140))),'Data Summary'!BY146="Yes"),100-OFFSET('Water Data'!$F$4,0,10*ROW('Water Data'!F140)),NA())</f>
        <v>#N/A</v>
      </c>
      <c r="K146" s="500" t="e">
        <f ca="1">+IF(AND(ISNUMBER(OFFSET('Water Data'!$F$6,0,10*ROW('Water Data'!F140))),'Data Summary'!BZ146="Yes"),OFFSET('Water Data'!$F$6,0,10*ROW('Water Data'!F140)),NA())</f>
        <v>#N/A</v>
      </c>
      <c r="L146" s="500" t="e">
        <f ca="1">+IF(AND(ISNUMBER(OFFSET('Water Data'!$F$9,0,10*ROW('Water Data'!F140))),'Data Summary'!CA146="Yes"),OFFSET('Water Data'!$F$9,0,10*ROW('Water Data'!F140)),NA())</f>
        <v>#N/A</v>
      </c>
      <c r="M146" s="500" t="e">
        <f ca="1">+IF(AND(ISNUMBER(OFFSET('Water Data'!$G$4,0,10*ROW('Water Data'!G140))),'Data Summary'!CB146="Yes"),100-OFFSET('Water Data'!$G$4,0,10*ROW('Water Data'!G140)),NA())</f>
        <v>#N/A</v>
      </c>
      <c r="N146" s="500" t="e">
        <f ca="1">+IF(AND(ISNUMBER(OFFSET('Water Data'!$G$6,0,10*ROW('Water Data'!G140))),'Data Summary'!CC146="Yes"),OFFSET('Water Data'!$G$6,0,10*ROW('Water Data'!G140)),NA())</f>
        <v>#N/A</v>
      </c>
      <c r="O146" s="500" t="e">
        <f ca="1">+IF(AND(ISNUMBER(OFFSET('Water Data'!$G$9,0,10*ROW('Water Data'!G140))),'Data Summary'!CD146="Yes"),OFFSET('Water Data'!$G$9,0,10*ROW('Water Data'!G140)),NA())</f>
        <v>#N/A</v>
      </c>
      <c r="P146" s="500" t="e">
        <f ca="1">+IF(AND(ISNUMBER(OFFSET('Water Data'!$H$4,0,10*ROW('Water Data'!H140))),'Data Summary'!CE146="Yes"),100-OFFSET('Water Data'!$H$4,0,10*ROW('Water Data'!H140)),NA())</f>
        <v>#N/A</v>
      </c>
      <c r="Q146" s="500" t="e">
        <f ca="1">+IF(AND(ISNUMBER(OFFSET('Water Data'!$H$6,0,10*ROW('Water Data'!H140))),'Data Summary'!CF146="Yes"),OFFSET('Water Data'!$H$6,0,10*ROW('Water Data'!H140)),NA())</f>
        <v>#N/A</v>
      </c>
      <c r="R146" s="500" t="e">
        <f ca="1">+IF(AND(ISNUMBER(OFFSET('Water Data'!$H$9,0,10*ROW('Water Data'!H140))),'Data Summary'!CG146="Yes"),OFFSET('Water Data'!$H$9,0,10*ROW('Water Data'!H140)),NA())</f>
        <v>#N/A</v>
      </c>
      <c r="S146" s="500" t="e">
        <f ca="1">+IF(AND(ISNUMBER(OFFSET('Water Data'!$I$4,0,10*ROW('Water Data'!I140))),'Data Summary'!CH146="Yes"),100-OFFSET('Water Data'!$I$4,0,10*ROW('Water Data'!I140)),NA())</f>
        <v>#N/A</v>
      </c>
      <c r="T146" s="500" t="e">
        <f ca="1">+IF(AND(ISNUMBER(OFFSET('Water Data'!$I$6,0,10*ROW('Water Data'!I140))),'Data Summary'!CI146="Yes"),OFFSET('Water Data'!$I$6,0,10*ROW('Water Data'!I140)),NA())</f>
        <v>#N/A</v>
      </c>
      <c r="U146" s="500" t="e">
        <f ca="1">+IF(AND(ISNUMBER(OFFSET('Water Data'!$I$9,0,10*ROW('Water Data'!I140))),'Data Summary'!CJ146="Yes"),OFFSET('Water Data'!$I$9,0,10*ROW('Water Data'!I140)),NA())</f>
        <v>#N/A</v>
      </c>
      <c r="V146" s="501" t="e">
        <f ca="1">+IF(AND(ISNUMBER(OFFSET('Sanitation Data'!$D$4,0,10*ROW('Sanitation Data'!D140))),'Data Summary'!CK146="Yes"),100-OFFSET('Sanitation Data'!$D$4,0,10*ROW('Sanitation Data'!D140)),NA())</f>
        <v>#N/A</v>
      </c>
      <c r="W146" s="501" t="e">
        <f ca="1">+IF(AND(ISNUMBER(OFFSET('Sanitation Data'!$D$6,0,10*ROW('Sanitation Data'!D140))),'Data Summary'!CL146="Yes"),OFFSET('Sanitation Data'!$D$6,0,10*ROW('Sanitation Data'!D140)),NA())</f>
        <v>#N/A</v>
      </c>
      <c r="X146" s="501" t="e">
        <f ca="1">+IF(AND(ISNUMBER(OFFSET('Sanitation Data'!$D$10,0,10*ROW('Sanitation Data'!D140))),'Data Summary'!CM146="Yes"),OFFSET('Sanitation Data'!$D$10,0,10*ROW('Sanitation Data'!D140)),NA())</f>
        <v>#N/A</v>
      </c>
      <c r="Y146" s="501" t="e">
        <f ca="1">+IF(AND(ISNUMBER(OFFSET('Sanitation Data'!$D$11,0,10*ROW('Sanitation Data'!D140))),'Data Summary'!CN146="Yes"),OFFSET('Sanitation Data'!$D$11,0,10*ROW('Sanitation Data'!D140)),NA())</f>
        <v>#N/A</v>
      </c>
      <c r="Z146" s="501" t="e">
        <f ca="1">+IF(AND(ISNUMBER(OFFSET('Sanitation Data'!$D$12,0,10*ROW('Sanitation Data'!D140))),'Data Summary'!CO146="Yes"),OFFSET('Sanitation Data'!$D$12,0,10*ROW('Sanitation Data'!D140)),NA())</f>
        <v>#N/A</v>
      </c>
      <c r="AA146" s="501" t="e">
        <f ca="1">+IF(AND(ISNUMBER(OFFSET('Sanitation Data'!$E$4,0,10*ROW('Sanitation Data'!E140))),'Data Summary'!CP146="Yes"),100-OFFSET('Sanitation Data'!$E$4,0,10*ROW('Sanitation Data'!E140)),NA())</f>
        <v>#N/A</v>
      </c>
      <c r="AB146" s="501" t="e">
        <f ca="1">+IF(AND(ISNUMBER(OFFSET('Sanitation Data'!$E$6,0,10*ROW('Sanitation Data'!E140))),'Data Summary'!CQ146="Yes"),OFFSET('Sanitation Data'!$E$6,0,10*ROW('Sanitation Data'!E140)),NA())</f>
        <v>#N/A</v>
      </c>
      <c r="AC146" s="501" t="e">
        <f ca="1">+IF(AND(ISNUMBER(OFFSET('Sanitation Data'!$E$10,0,10*ROW('Sanitation Data'!E140))),'Data Summary'!CR146="Yes"),OFFSET('Sanitation Data'!$E$10,0,10*ROW('Sanitation Data'!E140)),NA())</f>
        <v>#N/A</v>
      </c>
      <c r="AD146" s="501" t="e">
        <f ca="1">+IF(AND(ISNUMBER(OFFSET('Sanitation Data'!$E$11,0,10*ROW('Sanitation Data'!E140))),'Data Summary'!CS146="Yes"),OFFSET('Sanitation Data'!$E$11,0,10*ROW('Sanitation Data'!E140)),NA())</f>
        <v>#N/A</v>
      </c>
      <c r="AE146" s="501" t="e">
        <f ca="1">+IF(AND(ISNUMBER(OFFSET('Sanitation Data'!$E$12,0,10*ROW('Sanitation Data'!E140))),'Data Summary'!CT146="Yes"),OFFSET('Sanitation Data'!$E$12,0,10*ROW('Sanitation Data'!E140)),NA())</f>
        <v>#N/A</v>
      </c>
      <c r="AF146" s="501" t="e">
        <f ca="1">+IF(AND(ISNUMBER(OFFSET('Sanitation Data'!$F$4,0,10*ROW('Sanitation Data'!F140))),'Data Summary'!CU146="Yes"),100-OFFSET('Sanitation Data'!$F$4,0,10*ROW('Sanitation Data'!F140)),NA())</f>
        <v>#N/A</v>
      </c>
      <c r="AG146" s="501" t="e">
        <f ca="1">+IF(AND(ISNUMBER(OFFSET('Sanitation Data'!$F$6,0,10*ROW('Sanitation Data'!F140))),'Data Summary'!CV146="Yes"),OFFSET('Sanitation Data'!$F$6,0,10*ROW('Sanitation Data'!F140)),NA())</f>
        <v>#N/A</v>
      </c>
      <c r="AH146" s="501" t="e">
        <f ca="1">+IF(AND(ISNUMBER(OFFSET('Sanitation Data'!$F$10,0,10*ROW('Sanitation Data'!F140))),'Data Summary'!CW146="Yes"),OFFSET('Sanitation Data'!$F$10,0,10*ROW('Sanitation Data'!F140)),NA())</f>
        <v>#N/A</v>
      </c>
      <c r="AI146" s="501" t="e">
        <f ca="1">+IF(AND(ISNUMBER(OFFSET('Sanitation Data'!$F$11,0,10*ROW('Sanitation Data'!F140))),'Data Summary'!CX146="Yes"),OFFSET('Sanitation Data'!$F$11,0,10*ROW('Sanitation Data'!F140)),NA())</f>
        <v>#N/A</v>
      </c>
      <c r="AJ146" s="501" t="e">
        <f ca="1">+IF(AND(ISNUMBER(OFFSET('Sanitation Data'!$F$12,0,10*ROW('Sanitation Data'!F140))),'Data Summary'!CY146="Yes"),OFFSET('Sanitation Data'!$F$12,0,10*ROW('Sanitation Data'!F140)),NA())</f>
        <v>#N/A</v>
      </c>
      <c r="AK146" s="501" t="e">
        <f ca="1">+IF(AND(ISNUMBER(OFFSET('Sanitation Data'!$G$4,0,10*ROW('Sanitation Data'!G140))),'Data Summary'!CZ146="Yes"),100-OFFSET('Sanitation Data'!$G$4,0,10*ROW('Sanitation Data'!G140)),NA())</f>
        <v>#N/A</v>
      </c>
      <c r="AL146" s="501" t="e">
        <f ca="1">+IF(AND(ISNUMBER(OFFSET('Sanitation Data'!$G$6,0,10*ROW('Sanitation Data'!G140))),'Data Summary'!DA146="Yes"),OFFSET('Sanitation Data'!$G$6,0,10*ROW('Sanitation Data'!G140)),NA())</f>
        <v>#N/A</v>
      </c>
      <c r="AM146" s="501" t="e">
        <f ca="1">+IF(AND(ISNUMBER(OFFSET('Sanitation Data'!$G$10,0,10*ROW('Sanitation Data'!G140))),'Data Summary'!DB146="Yes"),OFFSET('Sanitation Data'!$G$10,0,10*ROW('Sanitation Data'!G140)),NA())</f>
        <v>#N/A</v>
      </c>
      <c r="AN146" s="501" t="e">
        <f ca="1">+IF(AND(ISNUMBER(OFFSET('Sanitation Data'!$G$11,0,10*ROW('Sanitation Data'!G140))),'Data Summary'!DC146="Yes"),OFFSET('Sanitation Data'!$G$11,0,10*ROW('Sanitation Data'!G140)),NA())</f>
        <v>#N/A</v>
      </c>
      <c r="AO146" s="501" t="e">
        <f ca="1">+IF(AND(ISNUMBER(OFFSET('Sanitation Data'!$G$12,0,10*ROW('Sanitation Data'!G140))),'Data Summary'!DD146="Yes"),OFFSET('Sanitation Data'!$G$12,0,10*ROW('Sanitation Data'!G140)),NA())</f>
        <v>#N/A</v>
      </c>
      <c r="AP146" s="501" t="e">
        <f ca="1">+IF(AND(ISNUMBER(OFFSET('Sanitation Data'!$H$4,0,10*ROW('Sanitation Data'!H140))),'Data Summary'!DE146="Yes"),100-OFFSET('Sanitation Data'!$H$4,0,10*ROW('Sanitation Data'!H140)),NA())</f>
        <v>#N/A</v>
      </c>
      <c r="AQ146" s="501" t="e">
        <f ca="1">+IF(AND(ISNUMBER(OFFSET('Sanitation Data'!$H$6,0,10*ROW('Sanitation Data'!H140))),'Data Summary'!DF146="Yes"),OFFSET('Sanitation Data'!$H$6,0,10*ROW('Sanitation Data'!H140)),NA())</f>
        <v>#N/A</v>
      </c>
      <c r="AR146" s="501" t="e">
        <f ca="1">+IF(AND(ISNUMBER(OFFSET('Sanitation Data'!$H$10,0,10*ROW('Sanitation Data'!H140))),'Data Summary'!DG146="Yes"),OFFSET('Sanitation Data'!$H$10,0,10*ROW('Sanitation Data'!H140)),NA())</f>
        <v>#N/A</v>
      </c>
      <c r="AS146" s="501" t="e">
        <f ca="1">+IF(AND(ISNUMBER(OFFSET('Sanitation Data'!$H$11,0,10*ROW('Sanitation Data'!H140))),'Data Summary'!DH146="Yes"),OFFSET('Sanitation Data'!$H$11,0,10*ROW('Sanitation Data'!H140)),NA())</f>
        <v>#N/A</v>
      </c>
      <c r="AT146" s="501" t="e">
        <f ca="1">+IF(AND(ISNUMBER(OFFSET('Sanitation Data'!$H$12,0,10*ROW('Sanitation Data'!H140))),'Data Summary'!DI146="Yes"),OFFSET('Sanitation Data'!$H$12,0,10*ROW('Sanitation Data'!H140)),NA())</f>
        <v>#N/A</v>
      </c>
      <c r="AU146" s="501" t="e">
        <f ca="1">+IF(AND(ISNUMBER(OFFSET('Sanitation Data'!$I$4,0,10*ROW('Sanitation Data'!I140))),'Data Summary'!DJ146="Yes"),100-OFFSET('Sanitation Data'!$I$4,0,10*ROW('Sanitation Data'!I140)),NA())</f>
        <v>#N/A</v>
      </c>
      <c r="AV146" s="501" t="e">
        <f ca="1">+IF(AND(ISNUMBER(OFFSET('Sanitation Data'!$I$6,0,10*ROW('Sanitation Data'!I140))),'Data Summary'!DK146="Yes"),OFFSET('Sanitation Data'!$I$6,0,10*ROW('Sanitation Data'!I140)),NA())</f>
        <v>#N/A</v>
      </c>
      <c r="AW146" s="501" t="e">
        <f ca="1">+IF(AND(ISNUMBER(OFFSET('Sanitation Data'!$I$10,0,10*ROW('Sanitation Data'!I140))),'Data Summary'!DL146="Yes"),OFFSET('Sanitation Data'!$I$10,0,10*ROW('Sanitation Data'!I140)),NA())</f>
        <v>#N/A</v>
      </c>
      <c r="AX146" s="501" t="e">
        <f ca="1">+IF(AND(ISNUMBER(OFFSET('Sanitation Data'!$I$11,0,10*ROW('Sanitation Data'!I140))),'Data Summary'!DM146="Yes"),OFFSET('Sanitation Data'!$I$11,0,10*ROW('Sanitation Data'!I140)),NA())</f>
        <v>#N/A</v>
      </c>
      <c r="AY146" s="501" t="e">
        <f ca="1">+IF(AND(ISNUMBER(OFFSET('Sanitation Data'!$I$12,0,10*ROW('Sanitation Data'!I140))),'Data Summary'!DN146="Yes"),OFFSET('Sanitation Data'!$I$12,0,10*ROW('Sanitation Data'!I140)),NA())</f>
        <v>#N/A</v>
      </c>
      <c r="AZ146" s="502" t="e">
        <f ca="1">+IF(AND(ISNUMBER(OFFSET('Hygiene Data'!$D$5,0,10*ROW('Hygiene Data'!D140))),'Data Summary'!DO146="Yes"),OFFSET('Hygiene Data'!$D$5,0,10*ROW('Hygiene Data'!D140)),NA())</f>
        <v>#N/A</v>
      </c>
      <c r="BA146" s="502" t="e">
        <f ca="1">+IF(AND(ISNUMBER(OFFSET('Hygiene Data'!$D$7,0,10*ROW('Hygiene Data'!D140))),'Data Summary'!DP146="Yes"),OFFSET('Hygiene Data'!$D$7,0,10*ROW('Hygiene Data'!D140)),NA())</f>
        <v>#N/A</v>
      </c>
      <c r="BB146" s="502" t="e">
        <f ca="1">+IF(AND(ISNUMBER(OFFSET('Hygiene Data'!$D$9,0,10*ROW('Hygiene Data'!D140))),'Data Summary'!DQ146="Yes"),OFFSET('Hygiene Data'!$D$9,0,10*ROW('Hygiene Data'!D140)),NA())</f>
        <v>#N/A</v>
      </c>
      <c r="BC146" s="502" t="e">
        <f ca="1">+IF(AND(ISNUMBER(OFFSET('Hygiene Data'!$E$5,0,10*ROW('Hygiene Data'!E140))),'Data Summary'!DR146="Yes"),OFFSET('Hygiene Data'!$E$5,0,10*ROW('Hygiene Data'!E140)),NA())</f>
        <v>#N/A</v>
      </c>
      <c r="BD146" s="502" t="e">
        <f ca="1">+IF(AND(ISNUMBER(OFFSET('Hygiene Data'!$E$7,0,10*ROW('Hygiene Data'!E140))),'Data Summary'!DS146="Yes"),OFFSET('Hygiene Data'!$E$7,0,10*ROW('Hygiene Data'!E140)),NA())</f>
        <v>#N/A</v>
      </c>
      <c r="BE146" s="502" t="e">
        <f ca="1">+IF(AND(ISNUMBER(OFFSET('Hygiene Data'!$E$9,0,10*ROW('Hygiene Data'!E140))),'Data Summary'!DT146="Yes"),OFFSET('Hygiene Data'!$E$9,0,10*ROW('Hygiene Data'!E140)),NA())</f>
        <v>#N/A</v>
      </c>
      <c r="BF146" s="502" t="e">
        <f ca="1">+IF(AND(ISNUMBER(OFFSET('Hygiene Data'!$F$5,0,10*ROW('Hygiene Data'!F140))),'Data Summary'!DU146="Yes"),OFFSET('Hygiene Data'!$F$5,0,10*ROW('Hygiene Data'!F140)),NA())</f>
        <v>#N/A</v>
      </c>
      <c r="BG146" s="502" t="e">
        <f ca="1">+IF(AND(ISNUMBER(OFFSET('Hygiene Data'!$F$7,0,10*ROW('Hygiene Data'!F140))),'Data Summary'!DV146="Yes"),OFFSET('Hygiene Data'!$F$7,0,10*ROW('Hygiene Data'!F140)),NA())</f>
        <v>#N/A</v>
      </c>
      <c r="BH146" s="502" t="e">
        <f ca="1">+IF(AND(ISNUMBER(OFFSET('Hygiene Data'!$F$9,0,10*ROW('Hygiene Data'!F140))),'Data Summary'!DW146="Yes"),OFFSET('Hygiene Data'!$F$9,0,10*ROW('Hygiene Data'!F140)),NA())</f>
        <v>#N/A</v>
      </c>
      <c r="BI146" s="502" t="e">
        <f ca="1">+IF(AND(ISNUMBER(OFFSET('Hygiene Data'!$G$5,0,10*ROW('Hygiene Data'!G140))),'Data Summary'!DX146="Yes"),OFFSET('Hygiene Data'!$G$5,0,10*ROW('Hygiene Data'!G140)),NA())</f>
        <v>#N/A</v>
      </c>
      <c r="BJ146" s="502" t="e">
        <f ca="1">+IF(AND(ISNUMBER(OFFSET('Hygiene Data'!$G$7,0,10*ROW('Hygiene Data'!G140))),'Data Summary'!DY146="Yes"),OFFSET('Hygiene Data'!$G$7,0,10*ROW('Hygiene Data'!G140)),NA())</f>
        <v>#N/A</v>
      </c>
      <c r="BK146" s="502" t="e">
        <f ca="1">+IF(AND(ISNUMBER(OFFSET('Hygiene Data'!$G$9,0,10*ROW('Hygiene Data'!G140))),'Data Summary'!DZ146="Yes"),OFFSET('Hygiene Data'!$G$9,0,10*ROW('Hygiene Data'!G140)),NA())</f>
        <v>#N/A</v>
      </c>
      <c r="BL146" s="502" t="e">
        <f ca="1">+IF(AND(ISNUMBER(OFFSET('Hygiene Data'!$H$5,0,10*ROW('Hygiene Data'!H140))),'Data Summary'!EA146="Yes"),OFFSET('Hygiene Data'!$H$5,0,10*ROW('Hygiene Data'!H140)),NA())</f>
        <v>#N/A</v>
      </c>
      <c r="BM146" s="502" t="e">
        <f ca="1">+IF(AND(ISNUMBER(OFFSET('Hygiene Data'!$H$7,0,10*ROW('Hygiene Data'!H140))),'Data Summary'!EB146="Yes"),OFFSET('Hygiene Data'!$H$7,0,10*ROW('Hygiene Data'!H140)),NA())</f>
        <v>#N/A</v>
      </c>
      <c r="BN146" s="502" t="e">
        <f ca="1">+IF(AND(ISNUMBER(OFFSET('Hygiene Data'!$H$9,0,10*ROW('Hygiene Data'!H140))),'Data Summary'!EC146="Yes"),OFFSET('Hygiene Data'!$H$9,0,10*ROW('Hygiene Data'!H140)),NA())</f>
        <v>#N/A</v>
      </c>
      <c r="BO146" s="502" t="e">
        <f ca="1">+IF(AND(ISNUMBER(OFFSET('Hygiene Data'!$I$5,0,10*ROW('Hygiene Data'!I140))),'Data Summary'!ED146="Yes"),OFFSET('Hygiene Data'!$I$5,0,10*ROW('Hygiene Data'!I140)),NA())</f>
        <v>#N/A</v>
      </c>
      <c r="BP146" s="502" t="e">
        <f ca="1">+IF(AND(ISNUMBER(OFFSET('Hygiene Data'!$I$7,0,10*ROW('Hygiene Data'!I140))),'Data Summary'!EE146="Yes"),OFFSET('Hygiene Data'!$I$7,0,10*ROW('Hygiene Data'!I140)),NA())</f>
        <v>#N/A</v>
      </c>
      <c r="BQ146" s="502" t="e">
        <f ca="1">+IF(AND(ISNUMBER(OFFSET('Hygiene Data'!$I$9,0,10*ROW('Hygiene Data'!I140))),'Data Summary'!EF146="Yes"),OFFSET('Hygiene Data'!$I$9,0,10*ROW('Hygiene Data'!I140)),NA())</f>
        <v>#N/A</v>
      </c>
    </row>
    <row r="147" spans="1:69" x14ac:dyDescent="0.25">
      <c r="A147" s="498" t="e">
        <f ca="1">+RIGHT('Data Summary'!A147,LEN('Data Summary'!A147)-9)</f>
        <v>#VALUE!</v>
      </c>
      <c r="B147" s="472" t="str">
        <f ca="1">+IF(ISTEXT('Data Summary'!B147),'Data Summary'!B147,"")</f>
        <v/>
      </c>
      <c r="C147" s="499" t="e">
        <f ca="1">+VALUE('Data Summary'!C147)</f>
        <v>#VALUE!</v>
      </c>
      <c r="D147" s="500" t="e">
        <f ca="1">+IF(AND(ISNUMBER(OFFSET('Water Data'!$D$4,0,10*ROW('Water Data'!D141))),'Data Summary'!BS147="Yes"),100-OFFSET('Water Data'!$D$4,0,10*ROW('Water Data'!D141)),NA())</f>
        <v>#N/A</v>
      </c>
      <c r="E147" s="500" t="e">
        <f ca="1">+IF(AND(ISNUMBER(OFFSET('Water Data'!$D$6,0,10*ROW('Water Data'!D141))),'Data Summary'!BT147="Yes"),OFFSET('Water Data'!$D$6,0,10*ROW('Water Data'!D141)),NA())</f>
        <v>#N/A</v>
      </c>
      <c r="F147" s="500" t="e">
        <f ca="1">+IF(AND(ISNUMBER(OFFSET('Water Data'!$D$9,0,10*ROW('Water Data'!D141))),'Data Summary'!BU147="Yes"),OFFSET('Water Data'!$D$9,0,10*ROW('Water Data'!D141)),NA())</f>
        <v>#N/A</v>
      </c>
      <c r="G147" s="500" t="e">
        <f ca="1">+IF(AND(ISNUMBER(OFFSET('Water Data'!$E$4,0,10*ROW('Water Data'!E141))),'Data Summary'!BV147="Yes"),100-OFFSET('Water Data'!$E$4,0,10*ROW('Water Data'!E141)),NA())</f>
        <v>#N/A</v>
      </c>
      <c r="H147" s="500" t="e">
        <f ca="1">+IF(AND(ISNUMBER(OFFSET('Water Data'!$E$6,0,10*ROW('Water Data'!E141))),'Data Summary'!BW147="Yes"),OFFSET('Water Data'!$E$6,0,10*ROW('Water Data'!E141)),NA())</f>
        <v>#N/A</v>
      </c>
      <c r="I147" s="500" t="e">
        <f ca="1">+IF(AND(ISNUMBER(OFFSET('Water Data'!$E$9,0,10*ROW('Water Data'!E141))),'Data Summary'!BX147="Yes"),OFFSET('Water Data'!$E$9,0,10*ROW('Water Data'!E141)),NA())</f>
        <v>#N/A</v>
      </c>
      <c r="J147" s="500" t="e">
        <f ca="1">+IF(AND(ISNUMBER(OFFSET('Water Data'!$F$4,0,10*ROW('Water Data'!F141))),'Data Summary'!BY147="Yes"),100-OFFSET('Water Data'!$F$4,0,10*ROW('Water Data'!F141)),NA())</f>
        <v>#N/A</v>
      </c>
      <c r="K147" s="500" t="e">
        <f ca="1">+IF(AND(ISNUMBER(OFFSET('Water Data'!$F$6,0,10*ROW('Water Data'!F141))),'Data Summary'!BZ147="Yes"),OFFSET('Water Data'!$F$6,0,10*ROW('Water Data'!F141)),NA())</f>
        <v>#N/A</v>
      </c>
      <c r="L147" s="500" t="e">
        <f ca="1">+IF(AND(ISNUMBER(OFFSET('Water Data'!$F$9,0,10*ROW('Water Data'!F141))),'Data Summary'!CA147="Yes"),OFFSET('Water Data'!$F$9,0,10*ROW('Water Data'!F141)),NA())</f>
        <v>#N/A</v>
      </c>
      <c r="M147" s="500" t="e">
        <f ca="1">+IF(AND(ISNUMBER(OFFSET('Water Data'!$G$4,0,10*ROW('Water Data'!G141))),'Data Summary'!CB147="Yes"),100-OFFSET('Water Data'!$G$4,0,10*ROW('Water Data'!G141)),NA())</f>
        <v>#N/A</v>
      </c>
      <c r="N147" s="500" t="e">
        <f ca="1">+IF(AND(ISNUMBER(OFFSET('Water Data'!$G$6,0,10*ROW('Water Data'!G141))),'Data Summary'!CC147="Yes"),OFFSET('Water Data'!$G$6,0,10*ROW('Water Data'!G141)),NA())</f>
        <v>#N/A</v>
      </c>
      <c r="O147" s="500" t="e">
        <f ca="1">+IF(AND(ISNUMBER(OFFSET('Water Data'!$G$9,0,10*ROW('Water Data'!G141))),'Data Summary'!CD147="Yes"),OFFSET('Water Data'!$G$9,0,10*ROW('Water Data'!G141)),NA())</f>
        <v>#N/A</v>
      </c>
      <c r="P147" s="500" t="e">
        <f ca="1">+IF(AND(ISNUMBER(OFFSET('Water Data'!$H$4,0,10*ROW('Water Data'!H141))),'Data Summary'!CE147="Yes"),100-OFFSET('Water Data'!$H$4,0,10*ROW('Water Data'!H141)),NA())</f>
        <v>#N/A</v>
      </c>
      <c r="Q147" s="500" t="e">
        <f ca="1">+IF(AND(ISNUMBER(OFFSET('Water Data'!$H$6,0,10*ROW('Water Data'!H141))),'Data Summary'!CF147="Yes"),OFFSET('Water Data'!$H$6,0,10*ROW('Water Data'!H141)),NA())</f>
        <v>#N/A</v>
      </c>
      <c r="R147" s="500" t="e">
        <f ca="1">+IF(AND(ISNUMBER(OFFSET('Water Data'!$H$9,0,10*ROW('Water Data'!H141))),'Data Summary'!CG147="Yes"),OFFSET('Water Data'!$H$9,0,10*ROW('Water Data'!H141)),NA())</f>
        <v>#N/A</v>
      </c>
      <c r="S147" s="500" t="e">
        <f ca="1">+IF(AND(ISNUMBER(OFFSET('Water Data'!$I$4,0,10*ROW('Water Data'!I141))),'Data Summary'!CH147="Yes"),100-OFFSET('Water Data'!$I$4,0,10*ROW('Water Data'!I141)),NA())</f>
        <v>#N/A</v>
      </c>
      <c r="T147" s="500" t="e">
        <f ca="1">+IF(AND(ISNUMBER(OFFSET('Water Data'!$I$6,0,10*ROW('Water Data'!I141))),'Data Summary'!CI147="Yes"),OFFSET('Water Data'!$I$6,0,10*ROW('Water Data'!I141)),NA())</f>
        <v>#N/A</v>
      </c>
      <c r="U147" s="500" t="e">
        <f ca="1">+IF(AND(ISNUMBER(OFFSET('Water Data'!$I$9,0,10*ROW('Water Data'!I141))),'Data Summary'!CJ147="Yes"),OFFSET('Water Data'!$I$9,0,10*ROW('Water Data'!I141)),NA())</f>
        <v>#N/A</v>
      </c>
      <c r="V147" s="501" t="e">
        <f ca="1">+IF(AND(ISNUMBER(OFFSET('Sanitation Data'!$D$4,0,10*ROW('Sanitation Data'!D141))),'Data Summary'!CK147="Yes"),100-OFFSET('Sanitation Data'!$D$4,0,10*ROW('Sanitation Data'!D141)),NA())</f>
        <v>#N/A</v>
      </c>
      <c r="W147" s="501" t="e">
        <f ca="1">+IF(AND(ISNUMBER(OFFSET('Sanitation Data'!$D$6,0,10*ROW('Sanitation Data'!D141))),'Data Summary'!CL147="Yes"),OFFSET('Sanitation Data'!$D$6,0,10*ROW('Sanitation Data'!D141)),NA())</f>
        <v>#N/A</v>
      </c>
      <c r="X147" s="501" t="e">
        <f ca="1">+IF(AND(ISNUMBER(OFFSET('Sanitation Data'!$D$10,0,10*ROW('Sanitation Data'!D141))),'Data Summary'!CM147="Yes"),OFFSET('Sanitation Data'!$D$10,0,10*ROW('Sanitation Data'!D141)),NA())</f>
        <v>#N/A</v>
      </c>
      <c r="Y147" s="501" t="e">
        <f ca="1">+IF(AND(ISNUMBER(OFFSET('Sanitation Data'!$D$11,0,10*ROW('Sanitation Data'!D141))),'Data Summary'!CN147="Yes"),OFFSET('Sanitation Data'!$D$11,0,10*ROW('Sanitation Data'!D141)),NA())</f>
        <v>#N/A</v>
      </c>
      <c r="Z147" s="501" t="e">
        <f ca="1">+IF(AND(ISNUMBER(OFFSET('Sanitation Data'!$D$12,0,10*ROW('Sanitation Data'!D141))),'Data Summary'!CO147="Yes"),OFFSET('Sanitation Data'!$D$12,0,10*ROW('Sanitation Data'!D141)),NA())</f>
        <v>#N/A</v>
      </c>
      <c r="AA147" s="501" t="e">
        <f ca="1">+IF(AND(ISNUMBER(OFFSET('Sanitation Data'!$E$4,0,10*ROW('Sanitation Data'!E141))),'Data Summary'!CP147="Yes"),100-OFFSET('Sanitation Data'!$E$4,0,10*ROW('Sanitation Data'!E141)),NA())</f>
        <v>#N/A</v>
      </c>
      <c r="AB147" s="501" t="e">
        <f ca="1">+IF(AND(ISNUMBER(OFFSET('Sanitation Data'!$E$6,0,10*ROW('Sanitation Data'!E141))),'Data Summary'!CQ147="Yes"),OFFSET('Sanitation Data'!$E$6,0,10*ROW('Sanitation Data'!E141)),NA())</f>
        <v>#N/A</v>
      </c>
      <c r="AC147" s="501" t="e">
        <f ca="1">+IF(AND(ISNUMBER(OFFSET('Sanitation Data'!$E$10,0,10*ROW('Sanitation Data'!E141))),'Data Summary'!CR147="Yes"),OFFSET('Sanitation Data'!$E$10,0,10*ROW('Sanitation Data'!E141)),NA())</f>
        <v>#N/A</v>
      </c>
      <c r="AD147" s="501" t="e">
        <f ca="1">+IF(AND(ISNUMBER(OFFSET('Sanitation Data'!$E$11,0,10*ROW('Sanitation Data'!E141))),'Data Summary'!CS147="Yes"),OFFSET('Sanitation Data'!$E$11,0,10*ROW('Sanitation Data'!E141)),NA())</f>
        <v>#N/A</v>
      </c>
      <c r="AE147" s="501" t="e">
        <f ca="1">+IF(AND(ISNUMBER(OFFSET('Sanitation Data'!$E$12,0,10*ROW('Sanitation Data'!E141))),'Data Summary'!CT147="Yes"),OFFSET('Sanitation Data'!$E$12,0,10*ROW('Sanitation Data'!E141)),NA())</f>
        <v>#N/A</v>
      </c>
      <c r="AF147" s="501" t="e">
        <f ca="1">+IF(AND(ISNUMBER(OFFSET('Sanitation Data'!$F$4,0,10*ROW('Sanitation Data'!F141))),'Data Summary'!CU147="Yes"),100-OFFSET('Sanitation Data'!$F$4,0,10*ROW('Sanitation Data'!F141)),NA())</f>
        <v>#N/A</v>
      </c>
      <c r="AG147" s="501" t="e">
        <f ca="1">+IF(AND(ISNUMBER(OFFSET('Sanitation Data'!$F$6,0,10*ROW('Sanitation Data'!F141))),'Data Summary'!CV147="Yes"),OFFSET('Sanitation Data'!$F$6,0,10*ROW('Sanitation Data'!F141)),NA())</f>
        <v>#N/A</v>
      </c>
      <c r="AH147" s="501" t="e">
        <f ca="1">+IF(AND(ISNUMBER(OFFSET('Sanitation Data'!$F$10,0,10*ROW('Sanitation Data'!F141))),'Data Summary'!CW147="Yes"),OFFSET('Sanitation Data'!$F$10,0,10*ROW('Sanitation Data'!F141)),NA())</f>
        <v>#N/A</v>
      </c>
      <c r="AI147" s="501" t="e">
        <f ca="1">+IF(AND(ISNUMBER(OFFSET('Sanitation Data'!$F$11,0,10*ROW('Sanitation Data'!F141))),'Data Summary'!CX147="Yes"),OFFSET('Sanitation Data'!$F$11,0,10*ROW('Sanitation Data'!F141)),NA())</f>
        <v>#N/A</v>
      </c>
      <c r="AJ147" s="501" t="e">
        <f ca="1">+IF(AND(ISNUMBER(OFFSET('Sanitation Data'!$F$12,0,10*ROW('Sanitation Data'!F141))),'Data Summary'!CY147="Yes"),OFFSET('Sanitation Data'!$F$12,0,10*ROW('Sanitation Data'!F141)),NA())</f>
        <v>#N/A</v>
      </c>
      <c r="AK147" s="501" t="e">
        <f ca="1">+IF(AND(ISNUMBER(OFFSET('Sanitation Data'!$G$4,0,10*ROW('Sanitation Data'!G141))),'Data Summary'!CZ147="Yes"),100-OFFSET('Sanitation Data'!$G$4,0,10*ROW('Sanitation Data'!G141)),NA())</f>
        <v>#N/A</v>
      </c>
      <c r="AL147" s="501" t="e">
        <f ca="1">+IF(AND(ISNUMBER(OFFSET('Sanitation Data'!$G$6,0,10*ROW('Sanitation Data'!G141))),'Data Summary'!DA147="Yes"),OFFSET('Sanitation Data'!$G$6,0,10*ROW('Sanitation Data'!G141)),NA())</f>
        <v>#N/A</v>
      </c>
      <c r="AM147" s="501" t="e">
        <f ca="1">+IF(AND(ISNUMBER(OFFSET('Sanitation Data'!$G$10,0,10*ROW('Sanitation Data'!G141))),'Data Summary'!DB147="Yes"),OFFSET('Sanitation Data'!$G$10,0,10*ROW('Sanitation Data'!G141)),NA())</f>
        <v>#N/A</v>
      </c>
      <c r="AN147" s="501" t="e">
        <f ca="1">+IF(AND(ISNUMBER(OFFSET('Sanitation Data'!$G$11,0,10*ROW('Sanitation Data'!G141))),'Data Summary'!DC147="Yes"),OFFSET('Sanitation Data'!$G$11,0,10*ROW('Sanitation Data'!G141)),NA())</f>
        <v>#N/A</v>
      </c>
      <c r="AO147" s="501" t="e">
        <f ca="1">+IF(AND(ISNUMBER(OFFSET('Sanitation Data'!$G$12,0,10*ROW('Sanitation Data'!G141))),'Data Summary'!DD147="Yes"),OFFSET('Sanitation Data'!$G$12,0,10*ROW('Sanitation Data'!G141)),NA())</f>
        <v>#N/A</v>
      </c>
      <c r="AP147" s="501" t="e">
        <f ca="1">+IF(AND(ISNUMBER(OFFSET('Sanitation Data'!$H$4,0,10*ROW('Sanitation Data'!H141))),'Data Summary'!DE147="Yes"),100-OFFSET('Sanitation Data'!$H$4,0,10*ROW('Sanitation Data'!H141)),NA())</f>
        <v>#N/A</v>
      </c>
      <c r="AQ147" s="501" t="e">
        <f ca="1">+IF(AND(ISNUMBER(OFFSET('Sanitation Data'!$H$6,0,10*ROW('Sanitation Data'!H141))),'Data Summary'!DF147="Yes"),OFFSET('Sanitation Data'!$H$6,0,10*ROW('Sanitation Data'!H141)),NA())</f>
        <v>#N/A</v>
      </c>
      <c r="AR147" s="501" t="e">
        <f ca="1">+IF(AND(ISNUMBER(OFFSET('Sanitation Data'!$H$10,0,10*ROW('Sanitation Data'!H141))),'Data Summary'!DG147="Yes"),OFFSET('Sanitation Data'!$H$10,0,10*ROW('Sanitation Data'!H141)),NA())</f>
        <v>#N/A</v>
      </c>
      <c r="AS147" s="501" t="e">
        <f ca="1">+IF(AND(ISNUMBER(OFFSET('Sanitation Data'!$H$11,0,10*ROW('Sanitation Data'!H141))),'Data Summary'!DH147="Yes"),OFFSET('Sanitation Data'!$H$11,0,10*ROW('Sanitation Data'!H141)),NA())</f>
        <v>#N/A</v>
      </c>
      <c r="AT147" s="501" t="e">
        <f ca="1">+IF(AND(ISNUMBER(OFFSET('Sanitation Data'!$H$12,0,10*ROW('Sanitation Data'!H141))),'Data Summary'!DI147="Yes"),OFFSET('Sanitation Data'!$H$12,0,10*ROW('Sanitation Data'!H141)),NA())</f>
        <v>#N/A</v>
      </c>
      <c r="AU147" s="501" t="e">
        <f ca="1">+IF(AND(ISNUMBER(OFFSET('Sanitation Data'!$I$4,0,10*ROW('Sanitation Data'!I141))),'Data Summary'!DJ147="Yes"),100-OFFSET('Sanitation Data'!$I$4,0,10*ROW('Sanitation Data'!I141)),NA())</f>
        <v>#N/A</v>
      </c>
      <c r="AV147" s="501" t="e">
        <f ca="1">+IF(AND(ISNUMBER(OFFSET('Sanitation Data'!$I$6,0,10*ROW('Sanitation Data'!I141))),'Data Summary'!DK147="Yes"),OFFSET('Sanitation Data'!$I$6,0,10*ROW('Sanitation Data'!I141)),NA())</f>
        <v>#N/A</v>
      </c>
      <c r="AW147" s="501" t="e">
        <f ca="1">+IF(AND(ISNUMBER(OFFSET('Sanitation Data'!$I$10,0,10*ROW('Sanitation Data'!I141))),'Data Summary'!DL147="Yes"),OFFSET('Sanitation Data'!$I$10,0,10*ROW('Sanitation Data'!I141)),NA())</f>
        <v>#N/A</v>
      </c>
      <c r="AX147" s="501" t="e">
        <f ca="1">+IF(AND(ISNUMBER(OFFSET('Sanitation Data'!$I$11,0,10*ROW('Sanitation Data'!I141))),'Data Summary'!DM147="Yes"),OFFSET('Sanitation Data'!$I$11,0,10*ROW('Sanitation Data'!I141)),NA())</f>
        <v>#N/A</v>
      </c>
      <c r="AY147" s="501" t="e">
        <f ca="1">+IF(AND(ISNUMBER(OFFSET('Sanitation Data'!$I$12,0,10*ROW('Sanitation Data'!I141))),'Data Summary'!DN147="Yes"),OFFSET('Sanitation Data'!$I$12,0,10*ROW('Sanitation Data'!I141)),NA())</f>
        <v>#N/A</v>
      </c>
      <c r="AZ147" s="502" t="e">
        <f ca="1">+IF(AND(ISNUMBER(OFFSET('Hygiene Data'!$D$5,0,10*ROW('Hygiene Data'!D141))),'Data Summary'!DO147="Yes"),OFFSET('Hygiene Data'!$D$5,0,10*ROW('Hygiene Data'!D141)),NA())</f>
        <v>#N/A</v>
      </c>
      <c r="BA147" s="502" t="e">
        <f ca="1">+IF(AND(ISNUMBER(OFFSET('Hygiene Data'!$D$7,0,10*ROW('Hygiene Data'!D141))),'Data Summary'!DP147="Yes"),OFFSET('Hygiene Data'!$D$7,0,10*ROW('Hygiene Data'!D141)),NA())</f>
        <v>#N/A</v>
      </c>
      <c r="BB147" s="502" t="e">
        <f ca="1">+IF(AND(ISNUMBER(OFFSET('Hygiene Data'!$D$9,0,10*ROW('Hygiene Data'!D141))),'Data Summary'!DQ147="Yes"),OFFSET('Hygiene Data'!$D$9,0,10*ROW('Hygiene Data'!D141)),NA())</f>
        <v>#N/A</v>
      </c>
      <c r="BC147" s="502" t="e">
        <f ca="1">+IF(AND(ISNUMBER(OFFSET('Hygiene Data'!$E$5,0,10*ROW('Hygiene Data'!E141))),'Data Summary'!DR147="Yes"),OFFSET('Hygiene Data'!$E$5,0,10*ROW('Hygiene Data'!E141)),NA())</f>
        <v>#N/A</v>
      </c>
      <c r="BD147" s="502" t="e">
        <f ca="1">+IF(AND(ISNUMBER(OFFSET('Hygiene Data'!$E$7,0,10*ROW('Hygiene Data'!E141))),'Data Summary'!DS147="Yes"),OFFSET('Hygiene Data'!$E$7,0,10*ROW('Hygiene Data'!E141)),NA())</f>
        <v>#N/A</v>
      </c>
      <c r="BE147" s="502" t="e">
        <f ca="1">+IF(AND(ISNUMBER(OFFSET('Hygiene Data'!$E$9,0,10*ROW('Hygiene Data'!E141))),'Data Summary'!DT147="Yes"),OFFSET('Hygiene Data'!$E$9,0,10*ROW('Hygiene Data'!E141)),NA())</f>
        <v>#N/A</v>
      </c>
      <c r="BF147" s="502" t="e">
        <f ca="1">+IF(AND(ISNUMBER(OFFSET('Hygiene Data'!$F$5,0,10*ROW('Hygiene Data'!F141))),'Data Summary'!DU147="Yes"),OFFSET('Hygiene Data'!$F$5,0,10*ROW('Hygiene Data'!F141)),NA())</f>
        <v>#N/A</v>
      </c>
      <c r="BG147" s="502" t="e">
        <f ca="1">+IF(AND(ISNUMBER(OFFSET('Hygiene Data'!$F$7,0,10*ROW('Hygiene Data'!F141))),'Data Summary'!DV147="Yes"),OFFSET('Hygiene Data'!$F$7,0,10*ROW('Hygiene Data'!F141)),NA())</f>
        <v>#N/A</v>
      </c>
      <c r="BH147" s="502" t="e">
        <f ca="1">+IF(AND(ISNUMBER(OFFSET('Hygiene Data'!$F$9,0,10*ROW('Hygiene Data'!F141))),'Data Summary'!DW147="Yes"),OFFSET('Hygiene Data'!$F$9,0,10*ROW('Hygiene Data'!F141)),NA())</f>
        <v>#N/A</v>
      </c>
      <c r="BI147" s="502" t="e">
        <f ca="1">+IF(AND(ISNUMBER(OFFSET('Hygiene Data'!$G$5,0,10*ROW('Hygiene Data'!G141))),'Data Summary'!DX147="Yes"),OFFSET('Hygiene Data'!$G$5,0,10*ROW('Hygiene Data'!G141)),NA())</f>
        <v>#N/A</v>
      </c>
      <c r="BJ147" s="502" t="e">
        <f ca="1">+IF(AND(ISNUMBER(OFFSET('Hygiene Data'!$G$7,0,10*ROW('Hygiene Data'!G141))),'Data Summary'!DY147="Yes"),OFFSET('Hygiene Data'!$G$7,0,10*ROW('Hygiene Data'!G141)),NA())</f>
        <v>#N/A</v>
      </c>
      <c r="BK147" s="502" t="e">
        <f ca="1">+IF(AND(ISNUMBER(OFFSET('Hygiene Data'!$G$9,0,10*ROW('Hygiene Data'!G141))),'Data Summary'!DZ147="Yes"),OFFSET('Hygiene Data'!$G$9,0,10*ROW('Hygiene Data'!G141)),NA())</f>
        <v>#N/A</v>
      </c>
      <c r="BL147" s="502" t="e">
        <f ca="1">+IF(AND(ISNUMBER(OFFSET('Hygiene Data'!$H$5,0,10*ROW('Hygiene Data'!H141))),'Data Summary'!EA147="Yes"),OFFSET('Hygiene Data'!$H$5,0,10*ROW('Hygiene Data'!H141)),NA())</f>
        <v>#N/A</v>
      </c>
      <c r="BM147" s="502" t="e">
        <f ca="1">+IF(AND(ISNUMBER(OFFSET('Hygiene Data'!$H$7,0,10*ROW('Hygiene Data'!H141))),'Data Summary'!EB147="Yes"),OFFSET('Hygiene Data'!$H$7,0,10*ROW('Hygiene Data'!H141)),NA())</f>
        <v>#N/A</v>
      </c>
      <c r="BN147" s="502" t="e">
        <f ca="1">+IF(AND(ISNUMBER(OFFSET('Hygiene Data'!$H$9,0,10*ROW('Hygiene Data'!H141))),'Data Summary'!EC147="Yes"),OFFSET('Hygiene Data'!$H$9,0,10*ROW('Hygiene Data'!H141)),NA())</f>
        <v>#N/A</v>
      </c>
      <c r="BO147" s="502" t="e">
        <f ca="1">+IF(AND(ISNUMBER(OFFSET('Hygiene Data'!$I$5,0,10*ROW('Hygiene Data'!I141))),'Data Summary'!ED147="Yes"),OFFSET('Hygiene Data'!$I$5,0,10*ROW('Hygiene Data'!I141)),NA())</f>
        <v>#N/A</v>
      </c>
      <c r="BP147" s="502" t="e">
        <f ca="1">+IF(AND(ISNUMBER(OFFSET('Hygiene Data'!$I$7,0,10*ROW('Hygiene Data'!I141))),'Data Summary'!EE147="Yes"),OFFSET('Hygiene Data'!$I$7,0,10*ROW('Hygiene Data'!I141)),NA())</f>
        <v>#N/A</v>
      </c>
      <c r="BQ147" s="502" t="e">
        <f ca="1">+IF(AND(ISNUMBER(OFFSET('Hygiene Data'!$I$9,0,10*ROW('Hygiene Data'!I141))),'Data Summary'!EF147="Yes"),OFFSET('Hygiene Data'!$I$9,0,10*ROW('Hygiene Data'!I141)),NA())</f>
        <v>#N/A</v>
      </c>
    </row>
    <row r="148" spans="1:69" x14ac:dyDescent="0.25">
      <c r="A148" s="498" t="e">
        <f ca="1">+RIGHT('Data Summary'!A148,LEN('Data Summary'!A148)-9)</f>
        <v>#VALUE!</v>
      </c>
      <c r="B148" s="472" t="str">
        <f ca="1">+IF(ISTEXT('Data Summary'!B148),'Data Summary'!B148,"")</f>
        <v/>
      </c>
      <c r="C148" s="499" t="e">
        <f ca="1">+VALUE('Data Summary'!C148)</f>
        <v>#VALUE!</v>
      </c>
      <c r="D148" s="500" t="e">
        <f ca="1">+IF(AND(ISNUMBER(OFFSET('Water Data'!$D$4,0,10*ROW('Water Data'!D142))),'Data Summary'!BS148="Yes"),100-OFFSET('Water Data'!$D$4,0,10*ROW('Water Data'!D142)),NA())</f>
        <v>#N/A</v>
      </c>
      <c r="E148" s="500" t="e">
        <f ca="1">+IF(AND(ISNUMBER(OFFSET('Water Data'!$D$6,0,10*ROW('Water Data'!D142))),'Data Summary'!BT148="Yes"),OFFSET('Water Data'!$D$6,0,10*ROW('Water Data'!D142)),NA())</f>
        <v>#N/A</v>
      </c>
      <c r="F148" s="500" t="e">
        <f ca="1">+IF(AND(ISNUMBER(OFFSET('Water Data'!$D$9,0,10*ROW('Water Data'!D142))),'Data Summary'!BU148="Yes"),OFFSET('Water Data'!$D$9,0,10*ROW('Water Data'!D142)),NA())</f>
        <v>#N/A</v>
      </c>
      <c r="G148" s="500" t="e">
        <f ca="1">+IF(AND(ISNUMBER(OFFSET('Water Data'!$E$4,0,10*ROW('Water Data'!E142))),'Data Summary'!BV148="Yes"),100-OFFSET('Water Data'!$E$4,0,10*ROW('Water Data'!E142)),NA())</f>
        <v>#N/A</v>
      </c>
      <c r="H148" s="500" t="e">
        <f ca="1">+IF(AND(ISNUMBER(OFFSET('Water Data'!$E$6,0,10*ROW('Water Data'!E142))),'Data Summary'!BW148="Yes"),OFFSET('Water Data'!$E$6,0,10*ROW('Water Data'!E142)),NA())</f>
        <v>#N/A</v>
      </c>
      <c r="I148" s="500" t="e">
        <f ca="1">+IF(AND(ISNUMBER(OFFSET('Water Data'!$E$9,0,10*ROW('Water Data'!E142))),'Data Summary'!BX148="Yes"),OFFSET('Water Data'!$E$9,0,10*ROW('Water Data'!E142)),NA())</f>
        <v>#N/A</v>
      </c>
      <c r="J148" s="500" t="e">
        <f ca="1">+IF(AND(ISNUMBER(OFFSET('Water Data'!$F$4,0,10*ROW('Water Data'!F142))),'Data Summary'!BY148="Yes"),100-OFFSET('Water Data'!$F$4,0,10*ROW('Water Data'!F142)),NA())</f>
        <v>#N/A</v>
      </c>
      <c r="K148" s="500" t="e">
        <f ca="1">+IF(AND(ISNUMBER(OFFSET('Water Data'!$F$6,0,10*ROW('Water Data'!F142))),'Data Summary'!BZ148="Yes"),OFFSET('Water Data'!$F$6,0,10*ROW('Water Data'!F142)),NA())</f>
        <v>#N/A</v>
      </c>
      <c r="L148" s="500" t="e">
        <f ca="1">+IF(AND(ISNUMBER(OFFSET('Water Data'!$F$9,0,10*ROW('Water Data'!F142))),'Data Summary'!CA148="Yes"),OFFSET('Water Data'!$F$9,0,10*ROW('Water Data'!F142)),NA())</f>
        <v>#N/A</v>
      </c>
      <c r="M148" s="500" t="e">
        <f ca="1">+IF(AND(ISNUMBER(OFFSET('Water Data'!$G$4,0,10*ROW('Water Data'!G142))),'Data Summary'!CB148="Yes"),100-OFFSET('Water Data'!$G$4,0,10*ROW('Water Data'!G142)),NA())</f>
        <v>#N/A</v>
      </c>
      <c r="N148" s="500" t="e">
        <f ca="1">+IF(AND(ISNUMBER(OFFSET('Water Data'!$G$6,0,10*ROW('Water Data'!G142))),'Data Summary'!CC148="Yes"),OFFSET('Water Data'!$G$6,0,10*ROW('Water Data'!G142)),NA())</f>
        <v>#N/A</v>
      </c>
      <c r="O148" s="500" t="e">
        <f ca="1">+IF(AND(ISNUMBER(OFFSET('Water Data'!$G$9,0,10*ROW('Water Data'!G142))),'Data Summary'!CD148="Yes"),OFFSET('Water Data'!$G$9,0,10*ROW('Water Data'!G142)),NA())</f>
        <v>#N/A</v>
      </c>
      <c r="P148" s="500" t="e">
        <f ca="1">+IF(AND(ISNUMBER(OFFSET('Water Data'!$H$4,0,10*ROW('Water Data'!H142))),'Data Summary'!CE148="Yes"),100-OFFSET('Water Data'!$H$4,0,10*ROW('Water Data'!H142)),NA())</f>
        <v>#N/A</v>
      </c>
      <c r="Q148" s="500" t="e">
        <f ca="1">+IF(AND(ISNUMBER(OFFSET('Water Data'!$H$6,0,10*ROW('Water Data'!H142))),'Data Summary'!CF148="Yes"),OFFSET('Water Data'!$H$6,0,10*ROW('Water Data'!H142)),NA())</f>
        <v>#N/A</v>
      </c>
      <c r="R148" s="500" t="e">
        <f ca="1">+IF(AND(ISNUMBER(OFFSET('Water Data'!$H$9,0,10*ROW('Water Data'!H142))),'Data Summary'!CG148="Yes"),OFFSET('Water Data'!$H$9,0,10*ROW('Water Data'!H142)),NA())</f>
        <v>#N/A</v>
      </c>
      <c r="S148" s="500" t="e">
        <f ca="1">+IF(AND(ISNUMBER(OFFSET('Water Data'!$I$4,0,10*ROW('Water Data'!I142))),'Data Summary'!CH148="Yes"),100-OFFSET('Water Data'!$I$4,0,10*ROW('Water Data'!I142)),NA())</f>
        <v>#N/A</v>
      </c>
      <c r="T148" s="500" t="e">
        <f ca="1">+IF(AND(ISNUMBER(OFFSET('Water Data'!$I$6,0,10*ROW('Water Data'!I142))),'Data Summary'!CI148="Yes"),OFFSET('Water Data'!$I$6,0,10*ROW('Water Data'!I142)),NA())</f>
        <v>#N/A</v>
      </c>
      <c r="U148" s="500" t="e">
        <f ca="1">+IF(AND(ISNUMBER(OFFSET('Water Data'!$I$9,0,10*ROW('Water Data'!I142))),'Data Summary'!CJ148="Yes"),OFFSET('Water Data'!$I$9,0,10*ROW('Water Data'!I142)),NA())</f>
        <v>#N/A</v>
      </c>
      <c r="V148" s="501" t="e">
        <f ca="1">+IF(AND(ISNUMBER(OFFSET('Sanitation Data'!$D$4,0,10*ROW('Sanitation Data'!D142))),'Data Summary'!CK148="Yes"),100-OFFSET('Sanitation Data'!$D$4,0,10*ROW('Sanitation Data'!D142)),NA())</f>
        <v>#N/A</v>
      </c>
      <c r="W148" s="501" t="e">
        <f ca="1">+IF(AND(ISNUMBER(OFFSET('Sanitation Data'!$D$6,0,10*ROW('Sanitation Data'!D142))),'Data Summary'!CL148="Yes"),OFFSET('Sanitation Data'!$D$6,0,10*ROW('Sanitation Data'!D142)),NA())</f>
        <v>#N/A</v>
      </c>
      <c r="X148" s="501" t="e">
        <f ca="1">+IF(AND(ISNUMBER(OFFSET('Sanitation Data'!$D$10,0,10*ROW('Sanitation Data'!D142))),'Data Summary'!CM148="Yes"),OFFSET('Sanitation Data'!$D$10,0,10*ROW('Sanitation Data'!D142)),NA())</f>
        <v>#N/A</v>
      </c>
      <c r="Y148" s="501" t="e">
        <f ca="1">+IF(AND(ISNUMBER(OFFSET('Sanitation Data'!$D$11,0,10*ROW('Sanitation Data'!D142))),'Data Summary'!CN148="Yes"),OFFSET('Sanitation Data'!$D$11,0,10*ROW('Sanitation Data'!D142)),NA())</f>
        <v>#N/A</v>
      </c>
      <c r="Z148" s="501" t="e">
        <f ca="1">+IF(AND(ISNUMBER(OFFSET('Sanitation Data'!$D$12,0,10*ROW('Sanitation Data'!D142))),'Data Summary'!CO148="Yes"),OFFSET('Sanitation Data'!$D$12,0,10*ROW('Sanitation Data'!D142)),NA())</f>
        <v>#N/A</v>
      </c>
      <c r="AA148" s="501" t="e">
        <f ca="1">+IF(AND(ISNUMBER(OFFSET('Sanitation Data'!$E$4,0,10*ROW('Sanitation Data'!E142))),'Data Summary'!CP148="Yes"),100-OFFSET('Sanitation Data'!$E$4,0,10*ROW('Sanitation Data'!E142)),NA())</f>
        <v>#N/A</v>
      </c>
      <c r="AB148" s="501" t="e">
        <f ca="1">+IF(AND(ISNUMBER(OFFSET('Sanitation Data'!$E$6,0,10*ROW('Sanitation Data'!E142))),'Data Summary'!CQ148="Yes"),OFFSET('Sanitation Data'!$E$6,0,10*ROW('Sanitation Data'!E142)),NA())</f>
        <v>#N/A</v>
      </c>
      <c r="AC148" s="501" t="e">
        <f ca="1">+IF(AND(ISNUMBER(OFFSET('Sanitation Data'!$E$10,0,10*ROW('Sanitation Data'!E142))),'Data Summary'!CR148="Yes"),OFFSET('Sanitation Data'!$E$10,0,10*ROW('Sanitation Data'!E142)),NA())</f>
        <v>#N/A</v>
      </c>
      <c r="AD148" s="501" t="e">
        <f ca="1">+IF(AND(ISNUMBER(OFFSET('Sanitation Data'!$E$11,0,10*ROW('Sanitation Data'!E142))),'Data Summary'!CS148="Yes"),OFFSET('Sanitation Data'!$E$11,0,10*ROW('Sanitation Data'!E142)),NA())</f>
        <v>#N/A</v>
      </c>
      <c r="AE148" s="501" t="e">
        <f ca="1">+IF(AND(ISNUMBER(OFFSET('Sanitation Data'!$E$12,0,10*ROW('Sanitation Data'!E142))),'Data Summary'!CT148="Yes"),OFFSET('Sanitation Data'!$E$12,0,10*ROW('Sanitation Data'!E142)),NA())</f>
        <v>#N/A</v>
      </c>
      <c r="AF148" s="501" t="e">
        <f ca="1">+IF(AND(ISNUMBER(OFFSET('Sanitation Data'!$F$4,0,10*ROW('Sanitation Data'!F142))),'Data Summary'!CU148="Yes"),100-OFFSET('Sanitation Data'!$F$4,0,10*ROW('Sanitation Data'!F142)),NA())</f>
        <v>#N/A</v>
      </c>
      <c r="AG148" s="501" t="e">
        <f ca="1">+IF(AND(ISNUMBER(OFFSET('Sanitation Data'!$F$6,0,10*ROW('Sanitation Data'!F142))),'Data Summary'!CV148="Yes"),OFFSET('Sanitation Data'!$F$6,0,10*ROW('Sanitation Data'!F142)),NA())</f>
        <v>#N/A</v>
      </c>
      <c r="AH148" s="501" t="e">
        <f ca="1">+IF(AND(ISNUMBER(OFFSET('Sanitation Data'!$F$10,0,10*ROW('Sanitation Data'!F142))),'Data Summary'!CW148="Yes"),OFFSET('Sanitation Data'!$F$10,0,10*ROW('Sanitation Data'!F142)),NA())</f>
        <v>#N/A</v>
      </c>
      <c r="AI148" s="501" t="e">
        <f ca="1">+IF(AND(ISNUMBER(OFFSET('Sanitation Data'!$F$11,0,10*ROW('Sanitation Data'!F142))),'Data Summary'!CX148="Yes"),OFFSET('Sanitation Data'!$F$11,0,10*ROW('Sanitation Data'!F142)),NA())</f>
        <v>#N/A</v>
      </c>
      <c r="AJ148" s="501" t="e">
        <f ca="1">+IF(AND(ISNUMBER(OFFSET('Sanitation Data'!$F$12,0,10*ROW('Sanitation Data'!F142))),'Data Summary'!CY148="Yes"),OFFSET('Sanitation Data'!$F$12,0,10*ROW('Sanitation Data'!F142)),NA())</f>
        <v>#N/A</v>
      </c>
      <c r="AK148" s="501" t="e">
        <f ca="1">+IF(AND(ISNUMBER(OFFSET('Sanitation Data'!$G$4,0,10*ROW('Sanitation Data'!G142))),'Data Summary'!CZ148="Yes"),100-OFFSET('Sanitation Data'!$G$4,0,10*ROW('Sanitation Data'!G142)),NA())</f>
        <v>#N/A</v>
      </c>
      <c r="AL148" s="501" t="e">
        <f ca="1">+IF(AND(ISNUMBER(OFFSET('Sanitation Data'!$G$6,0,10*ROW('Sanitation Data'!G142))),'Data Summary'!DA148="Yes"),OFFSET('Sanitation Data'!$G$6,0,10*ROW('Sanitation Data'!G142)),NA())</f>
        <v>#N/A</v>
      </c>
      <c r="AM148" s="501" t="e">
        <f ca="1">+IF(AND(ISNUMBER(OFFSET('Sanitation Data'!$G$10,0,10*ROW('Sanitation Data'!G142))),'Data Summary'!DB148="Yes"),OFFSET('Sanitation Data'!$G$10,0,10*ROW('Sanitation Data'!G142)),NA())</f>
        <v>#N/A</v>
      </c>
      <c r="AN148" s="501" t="e">
        <f ca="1">+IF(AND(ISNUMBER(OFFSET('Sanitation Data'!$G$11,0,10*ROW('Sanitation Data'!G142))),'Data Summary'!DC148="Yes"),OFFSET('Sanitation Data'!$G$11,0,10*ROW('Sanitation Data'!G142)),NA())</f>
        <v>#N/A</v>
      </c>
      <c r="AO148" s="501" t="e">
        <f ca="1">+IF(AND(ISNUMBER(OFFSET('Sanitation Data'!$G$12,0,10*ROW('Sanitation Data'!G142))),'Data Summary'!DD148="Yes"),OFFSET('Sanitation Data'!$G$12,0,10*ROW('Sanitation Data'!G142)),NA())</f>
        <v>#N/A</v>
      </c>
      <c r="AP148" s="501" t="e">
        <f ca="1">+IF(AND(ISNUMBER(OFFSET('Sanitation Data'!$H$4,0,10*ROW('Sanitation Data'!H142))),'Data Summary'!DE148="Yes"),100-OFFSET('Sanitation Data'!$H$4,0,10*ROW('Sanitation Data'!H142)),NA())</f>
        <v>#N/A</v>
      </c>
      <c r="AQ148" s="501" t="e">
        <f ca="1">+IF(AND(ISNUMBER(OFFSET('Sanitation Data'!$H$6,0,10*ROW('Sanitation Data'!H142))),'Data Summary'!DF148="Yes"),OFFSET('Sanitation Data'!$H$6,0,10*ROW('Sanitation Data'!H142)),NA())</f>
        <v>#N/A</v>
      </c>
      <c r="AR148" s="501" t="e">
        <f ca="1">+IF(AND(ISNUMBER(OFFSET('Sanitation Data'!$H$10,0,10*ROW('Sanitation Data'!H142))),'Data Summary'!DG148="Yes"),OFFSET('Sanitation Data'!$H$10,0,10*ROW('Sanitation Data'!H142)),NA())</f>
        <v>#N/A</v>
      </c>
      <c r="AS148" s="501" t="e">
        <f ca="1">+IF(AND(ISNUMBER(OFFSET('Sanitation Data'!$H$11,0,10*ROW('Sanitation Data'!H142))),'Data Summary'!DH148="Yes"),OFFSET('Sanitation Data'!$H$11,0,10*ROW('Sanitation Data'!H142)),NA())</f>
        <v>#N/A</v>
      </c>
      <c r="AT148" s="501" t="e">
        <f ca="1">+IF(AND(ISNUMBER(OFFSET('Sanitation Data'!$H$12,0,10*ROW('Sanitation Data'!H142))),'Data Summary'!DI148="Yes"),OFFSET('Sanitation Data'!$H$12,0,10*ROW('Sanitation Data'!H142)),NA())</f>
        <v>#N/A</v>
      </c>
      <c r="AU148" s="501" t="e">
        <f ca="1">+IF(AND(ISNUMBER(OFFSET('Sanitation Data'!$I$4,0,10*ROW('Sanitation Data'!I142))),'Data Summary'!DJ148="Yes"),100-OFFSET('Sanitation Data'!$I$4,0,10*ROW('Sanitation Data'!I142)),NA())</f>
        <v>#N/A</v>
      </c>
      <c r="AV148" s="501" t="e">
        <f ca="1">+IF(AND(ISNUMBER(OFFSET('Sanitation Data'!$I$6,0,10*ROW('Sanitation Data'!I142))),'Data Summary'!DK148="Yes"),OFFSET('Sanitation Data'!$I$6,0,10*ROW('Sanitation Data'!I142)),NA())</f>
        <v>#N/A</v>
      </c>
      <c r="AW148" s="501" t="e">
        <f ca="1">+IF(AND(ISNUMBER(OFFSET('Sanitation Data'!$I$10,0,10*ROW('Sanitation Data'!I142))),'Data Summary'!DL148="Yes"),OFFSET('Sanitation Data'!$I$10,0,10*ROW('Sanitation Data'!I142)),NA())</f>
        <v>#N/A</v>
      </c>
      <c r="AX148" s="501" t="e">
        <f ca="1">+IF(AND(ISNUMBER(OFFSET('Sanitation Data'!$I$11,0,10*ROW('Sanitation Data'!I142))),'Data Summary'!DM148="Yes"),OFFSET('Sanitation Data'!$I$11,0,10*ROW('Sanitation Data'!I142)),NA())</f>
        <v>#N/A</v>
      </c>
      <c r="AY148" s="501" t="e">
        <f ca="1">+IF(AND(ISNUMBER(OFFSET('Sanitation Data'!$I$12,0,10*ROW('Sanitation Data'!I142))),'Data Summary'!DN148="Yes"),OFFSET('Sanitation Data'!$I$12,0,10*ROW('Sanitation Data'!I142)),NA())</f>
        <v>#N/A</v>
      </c>
      <c r="AZ148" s="502" t="e">
        <f ca="1">+IF(AND(ISNUMBER(OFFSET('Hygiene Data'!$D$5,0,10*ROW('Hygiene Data'!D142))),'Data Summary'!DO148="Yes"),OFFSET('Hygiene Data'!$D$5,0,10*ROW('Hygiene Data'!D142)),NA())</f>
        <v>#N/A</v>
      </c>
      <c r="BA148" s="502" t="e">
        <f ca="1">+IF(AND(ISNUMBER(OFFSET('Hygiene Data'!$D$7,0,10*ROW('Hygiene Data'!D142))),'Data Summary'!DP148="Yes"),OFFSET('Hygiene Data'!$D$7,0,10*ROW('Hygiene Data'!D142)),NA())</f>
        <v>#N/A</v>
      </c>
      <c r="BB148" s="502" t="e">
        <f ca="1">+IF(AND(ISNUMBER(OFFSET('Hygiene Data'!$D$9,0,10*ROW('Hygiene Data'!D142))),'Data Summary'!DQ148="Yes"),OFFSET('Hygiene Data'!$D$9,0,10*ROW('Hygiene Data'!D142)),NA())</f>
        <v>#N/A</v>
      </c>
      <c r="BC148" s="502" t="e">
        <f ca="1">+IF(AND(ISNUMBER(OFFSET('Hygiene Data'!$E$5,0,10*ROW('Hygiene Data'!E142))),'Data Summary'!DR148="Yes"),OFFSET('Hygiene Data'!$E$5,0,10*ROW('Hygiene Data'!E142)),NA())</f>
        <v>#N/A</v>
      </c>
      <c r="BD148" s="502" t="e">
        <f ca="1">+IF(AND(ISNUMBER(OFFSET('Hygiene Data'!$E$7,0,10*ROW('Hygiene Data'!E142))),'Data Summary'!DS148="Yes"),OFFSET('Hygiene Data'!$E$7,0,10*ROW('Hygiene Data'!E142)),NA())</f>
        <v>#N/A</v>
      </c>
      <c r="BE148" s="502" t="e">
        <f ca="1">+IF(AND(ISNUMBER(OFFSET('Hygiene Data'!$E$9,0,10*ROW('Hygiene Data'!E142))),'Data Summary'!DT148="Yes"),OFFSET('Hygiene Data'!$E$9,0,10*ROW('Hygiene Data'!E142)),NA())</f>
        <v>#N/A</v>
      </c>
      <c r="BF148" s="502" t="e">
        <f ca="1">+IF(AND(ISNUMBER(OFFSET('Hygiene Data'!$F$5,0,10*ROW('Hygiene Data'!F142))),'Data Summary'!DU148="Yes"),OFFSET('Hygiene Data'!$F$5,0,10*ROW('Hygiene Data'!F142)),NA())</f>
        <v>#N/A</v>
      </c>
      <c r="BG148" s="502" t="e">
        <f ca="1">+IF(AND(ISNUMBER(OFFSET('Hygiene Data'!$F$7,0,10*ROW('Hygiene Data'!F142))),'Data Summary'!DV148="Yes"),OFFSET('Hygiene Data'!$F$7,0,10*ROW('Hygiene Data'!F142)),NA())</f>
        <v>#N/A</v>
      </c>
      <c r="BH148" s="502" t="e">
        <f ca="1">+IF(AND(ISNUMBER(OFFSET('Hygiene Data'!$F$9,0,10*ROW('Hygiene Data'!F142))),'Data Summary'!DW148="Yes"),OFFSET('Hygiene Data'!$F$9,0,10*ROW('Hygiene Data'!F142)),NA())</f>
        <v>#N/A</v>
      </c>
      <c r="BI148" s="502" t="e">
        <f ca="1">+IF(AND(ISNUMBER(OFFSET('Hygiene Data'!$G$5,0,10*ROW('Hygiene Data'!G142))),'Data Summary'!DX148="Yes"),OFFSET('Hygiene Data'!$G$5,0,10*ROW('Hygiene Data'!G142)),NA())</f>
        <v>#N/A</v>
      </c>
      <c r="BJ148" s="502" t="e">
        <f ca="1">+IF(AND(ISNUMBER(OFFSET('Hygiene Data'!$G$7,0,10*ROW('Hygiene Data'!G142))),'Data Summary'!DY148="Yes"),OFFSET('Hygiene Data'!$G$7,0,10*ROW('Hygiene Data'!G142)),NA())</f>
        <v>#N/A</v>
      </c>
      <c r="BK148" s="502" t="e">
        <f ca="1">+IF(AND(ISNUMBER(OFFSET('Hygiene Data'!$G$9,0,10*ROW('Hygiene Data'!G142))),'Data Summary'!DZ148="Yes"),OFFSET('Hygiene Data'!$G$9,0,10*ROW('Hygiene Data'!G142)),NA())</f>
        <v>#N/A</v>
      </c>
      <c r="BL148" s="502" t="e">
        <f ca="1">+IF(AND(ISNUMBER(OFFSET('Hygiene Data'!$H$5,0,10*ROW('Hygiene Data'!H142))),'Data Summary'!EA148="Yes"),OFFSET('Hygiene Data'!$H$5,0,10*ROW('Hygiene Data'!H142)),NA())</f>
        <v>#N/A</v>
      </c>
      <c r="BM148" s="502" t="e">
        <f ca="1">+IF(AND(ISNUMBER(OFFSET('Hygiene Data'!$H$7,0,10*ROW('Hygiene Data'!H142))),'Data Summary'!EB148="Yes"),OFFSET('Hygiene Data'!$H$7,0,10*ROW('Hygiene Data'!H142)),NA())</f>
        <v>#N/A</v>
      </c>
      <c r="BN148" s="502" t="e">
        <f ca="1">+IF(AND(ISNUMBER(OFFSET('Hygiene Data'!$H$9,0,10*ROW('Hygiene Data'!H142))),'Data Summary'!EC148="Yes"),OFFSET('Hygiene Data'!$H$9,0,10*ROW('Hygiene Data'!H142)),NA())</f>
        <v>#N/A</v>
      </c>
      <c r="BO148" s="502" t="e">
        <f ca="1">+IF(AND(ISNUMBER(OFFSET('Hygiene Data'!$I$5,0,10*ROW('Hygiene Data'!I142))),'Data Summary'!ED148="Yes"),OFFSET('Hygiene Data'!$I$5,0,10*ROW('Hygiene Data'!I142)),NA())</f>
        <v>#N/A</v>
      </c>
      <c r="BP148" s="502" t="e">
        <f ca="1">+IF(AND(ISNUMBER(OFFSET('Hygiene Data'!$I$7,0,10*ROW('Hygiene Data'!I142))),'Data Summary'!EE148="Yes"),OFFSET('Hygiene Data'!$I$7,0,10*ROW('Hygiene Data'!I142)),NA())</f>
        <v>#N/A</v>
      </c>
      <c r="BQ148" s="502" t="e">
        <f ca="1">+IF(AND(ISNUMBER(OFFSET('Hygiene Data'!$I$9,0,10*ROW('Hygiene Data'!I142))),'Data Summary'!EF148="Yes"),OFFSET('Hygiene Data'!$I$9,0,10*ROW('Hygiene Data'!I142)),NA())</f>
        <v>#N/A</v>
      </c>
    </row>
    <row r="149" spans="1:69" x14ac:dyDescent="0.25">
      <c r="A149" s="498" t="e">
        <f ca="1">+RIGHT('Data Summary'!A149,LEN('Data Summary'!A149)-9)</f>
        <v>#VALUE!</v>
      </c>
      <c r="B149" s="472" t="str">
        <f ca="1">+IF(ISTEXT('Data Summary'!B149),'Data Summary'!B149,"")</f>
        <v/>
      </c>
      <c r="C149" s="499" t="e">
        <f ca="1">+VALUE('Data Summary'!C149)</f>
        <v>#VALUE!</v>
      </c>
      <c r="D149" s="500" t="e">
        <f ca="1">+IF(AND(ISNUMBER(OFFSET('Water Data'!$D$4,0,10*ROW('Water Data'!D143))),'Data Summary'!BS149="Yes"),100-OFFSET('Water Data'!$D$4,0,10*ROW('Water Data'!D143)),NA())</f>
        <v>#N/A</v>
      </c>
      <c r="E149" s="500" t="e">
        <f ca="1">+IF(AND(ISNUMBER(OFFSET('Water Data'!$D$6,0,10*ROW('Water Data'!D143))),'Data Summary'!BT149="Yes"),OFFSET('Water Data'!$D$6,0,10*ROW('Water Data'!D143)),NA())</f>
        <v>#N/A</v>
      </c>
      <c r="F149" s="500" t="e">
        <f ca="1">+IF(AND(ISNUMBER(OFFSET('Water Data'!$D$9,0,10*ROW('Water Data'!D143))),'Data Summary'!BU149="Yes"),OFFSET('Water Data'!$D$9,0,10*ROW('Water Data'!D143)),NA())</f>
        <v>#N/A</v>
      </c>
      <c r="G149" s="500" t="e">
        <f ca="1">+IF(AND(ISNUMBER(OFFSET('Water Data'!$E$4,0,10*ROW('Water Data'!E143))),'Data Summary'!BV149="Yes"),100-OFFSET('Water Data'!$E$4,0,10*ROW('Water Data'!E143)),NA())</f>
        <v>#N/A</v>
      </c>
      <c r="H149" s="500" t="e">
        <f ca="1">+IF(AND(ISNUMBER(OFFSET('Water Data'!$E$6,0,10*ROW('Water Data'!E143))),'Data Summary'!BW149="Yes"),OFFSET('Water Data'!$E$6,0,10*ROW('Water Data'!E143)),NA())</f>
        <v>#N/A</v>
      </c>
      <c r="I149" s="500" t="e">
        <f ca="1">+IF(AND(ISNUMBER(OFFSET('Water Data'!$E$9,0,10*ROW('Water Data'!E143))),'Data Summary'!BX149="Yes"),OFFSET('Water Data'!$E$9,0,10*ROW('Water Data'!E143)),NA())</f>
        <v>#N/A</v>
      </c>
      <c r="J149" s="500" t="e">
        <f ca="1">+IF(AND(ISNUMBER(OFFSET('Water Data'!$F$4,0,10*ROW('Water Data'!F143))),'Data Summary'!BY149="Yes"),100-OFFSET('Water Data'!$F$4,0,10*ROW('Water Data'!F143)),NA())</f>
        <v>#N/A</v>
      </c>
      <c r="K149" s="500" t="e">
        <f ca="1">+IF(AND(ISNUMBER(OFFSET('Water Data'!$F$6,0,10*ROW('Water Data'!F143))),'Data Summary'!BZ149="Yes"),OFFSET('Water Data'!$F$6,0,10*ROW('Water Data'!F143)),NA())</f>
        <v>#N/A</v>
      </c>
      <c r="L149" s="500" t="e">
        <f ca="1">+IF(AND(ISNUMBER(OFFSET('Water Data'!$F$9,0,10*ROW('Water Data'!F143))),'Data Summary'!CA149="Yes"),OFFSET('Water Data'!$F$9,0,10*ROW('Water Data'!F143)),NA())</f>
        <v>#N/A</v>
      </c>
      <c r="M149" s="500" t="e">
        <f ca="1">+IF(AND(ISNUMBER(OFFSET('Water Data'!$G$4,0,10*ROW('Water Data'!G143))),'Data Summary'!CB149="Yes"),100-OFFSET('Water Data'!$G$4,0,10*ROW('Water Data'!G143)),NA())</f>
        <v>#N/A</v>
      </c>
      <c r="N149" s="500" t="e">
        <f ca="1">+IF(AND(ISNUMBER(OFFSET('Water Data'!$G$6,0,10*ROW('Water Data'!G143))),'Data Summary'!CC149="Yes"),OFFSET('Water Data'!$G$6,0,10*ROW('Water Data'!G143)),NA())</f>
        <v>#N/A</v>
      </c>
      <c r="O149" s="500" t="e">
        <f ca="1">+IF(AND(ISNUMBER(OFFSET('Water Data'!$G$9,0,10*ROW('Water Data'!G143))),'Data Summary'!CD149="Yes"),OFFSET('Water Data'!$G$9,0,10*ROW('Water Data'!G143)),NA())</f>
        <v>#N/A</v>
      </c>
      <c r="P149" s="500" t="e">
        <f ca="1">+IF(AND(ISNUMBER(OFFSET('Water Data'!$H$4,0,10*ROW('Water Data'!H143))),'Data Summary'!CE149="Yes"),100-OFFSET('Water Data'!$H$4,0,10*ROW('Water Data'!H143)),NA())</f>
        <v>#N/A</v>
      </c>
      <c r="Q149" s="500" t="e">
        <f ca="1">+IF(AND(ISNUMBER(OFFSET('Water Data'!$H$6,0,10*ROW('Water Data'!H143))),'Data Summary'!CF149="Yes"),OFFSET('Water Data'!$H$6,0,10*ROW('Water Data'!H143)),NA())</f>
        <v>#N/A</v>
      </c>
      <c r="R149" s="500" t="e">
        <f ca="1">+IF(AND(ISNUMBER(OFFSET('Water Data'!$H$9,0,10*ROW('Water Data'!H143))),'Data Summary'!CG149="Yes"),OFFSET('Water Data'!$H$9,0,10*ROW('Water Data'!H143)),NA())</f>
        <v>#N/A</v>
      </c>
      <c r="S149" s="500" t="e">
        <f ca="1">+IF(AND(ISNUMBER(OFFSET('Water Data'!$I$4,0,10*ROW('Water Data'!I143))),'Data Summary'!CH149="Yes"),100-OFFSET('Water Data'!$I$4,0,10*ROW('Water Data'!I143)),NA())</f>
        <v>#N/A</v>
      </c>
      <c r="T149" s="500" t="e">
        <f ca="1">+IF(AND(ISNUMBER(OFFSET('Water Data'!$I$6,0,10*ROW('Water Data'!I143))),'Data Summary'!CI149="Yes"),OFFSET('Water Data'!$I$6,0,10*ROW('Water Data'!I143)),NA())</f>
        <v>#N/A</v>
      </c>
      <c r="U149" s="500" t="e">
        <f ca="1">+IF(AND(ISNUMBER(OFFSET('Water Data'!$I$9,0,10*ROW('Water Data'!I143))),'Data Summary'!CJ149="Yes"),OFFSET('Water Data'!$I$9,0,10*ROW('Water Data'!I143)),NA())</f>
        <v>#N/A</v>
      </c>
      <c r="V149" s="501" t="e">
        <f ca="1">+IF(AND(ISNUMBER(OFFSET('Sanitation Data'!$D$4,0,10*ROW('Sanitation Data'!D143))),'Data Summary'!CK149="Yes"),100-OFFSET('Sanitation Data'!$D$4,0,10*ROW('Sanitation Data'!D143)),NA())</f>
        <v>#N/A</v>
      </c>
      <c r="W149" s="501" t="e">
        <f ca="1">+IF(AND(ISNUMBER(OFFSET('Sanitation Data'!$D$6,0,10*ROW('Sanitation Data'!D143))),'Data Summary'!CL149="Yes"),OFFSET('Sanitation Data'!$D$6,0,10*ROW('Sanitation Data'!D143)),NA())</f>
        <v>#N/A</v>
      </c>
      <c r="X149" s="501" t="e">
        <f ca="1">+IF(AND(ISNUMBER(OFFSET('Sanitation Data'!$D$10,0,10*ROW('Sanitation Data'!D143))),'Data Summary'!CM149="Yes"),OFFSET('Sanitation Data'!$D$10,0,10*ROW('Sanitation Data'!D143)),NA())</f>
        <v>#N/A</v>
      </c>
      <c r="Y149" s="501" t="e">
        <f ca="1">+IF(AND(ISNUMBER(OFFSET('Sanitation Data'!$D$11,0,10*ROW('Sanitation Data'!D143))),'Data Summary'!CN149="Yes"),OFFSET('Sanitation Data'!$D$11,0,10*ROW('Sanitation Data'!D143)),NA())</f>
        <v>#N/A</v>
      </c>
      <c r="Z149" s="501" t="e">
        <f ca="1">+IF(AND(ISNUMBER(OFFSET('Sanitation Data'!$D$12,0,10*ROW('Sanitation Data'!D143))),'Data Summary'!CO149="Yes"),OFFSET('Sanitation Data'!$D$12,0,10*ROW('Sanitation Data'!D143)),NA())</f>
        <v>#N/A</v>
      </c>
      <c r="AA149" s="501" t="e">
        <f ca="1">+IF(AND(ISNUMBER(OFFSET('Sanitation Data'!$E$4,0,10*ROW('Sanitation Data'!E143))),'Data Summary'!CP149="Yes"),100-OFFSET('Sanitation Data'!$E$4,0,10*ROW('Sanitation Data'!E143)),NA())</f>
        <v>#N/A</v>
      </c>
      <c r="AB149" s="501" t="e">
        <f ca="1">+IF(AND(ISNUMBER(OFFSET('Sanitation Data'!$E$6,0,10*ROW('Sanitation Data'!E143))),'Data Summary'!CQ149="Yes"),OFFSET('Sanitation Data'!$E$6,0,10*ROW('Sanitation Data'!E143)),NA())</f>
        <v>#N/A</v>
      </c>
      <c r="AC149" s="501" t="e">
        <f ca="1">+IF(AND(ISNUMBER(OFFSET('Sanitation Data'!$E$10,0,10*ROW('Sanitation Data'!E143))),'Data Summary'!CR149="Yes"),OFFSET('Sanitation Data'!$E$10,0,10*ROW('Sanitation Data'!E143)),NA())</f>
        <v>#N/A</v>
      </c>
      <c r="AD149" s="501" t="e">
        <f ca="1">+IF(AND(ISNUMBER(OFFSET('Sanitation Data'!$E$11,0,10*ROW('Sanitation Data'!E143))),'Data Summary'!CS149="Yes"),OFFSET('Sanitation Data'!$E$11,0,10*ROW('Sanitation Data'!E143)),NA())</f>
        <v>#N/A</v>
      </c>
      <c r="AE149" s="501" t="e">
        <f ca="1">+IF(AND(ISNUMBER(OFFSET('Sanitation Data'!$E$12,0,10*ROW('Sanitation Data'!E143))),'Data Summary'!CT149="Yes"),OFFSET('Sanitation Data'!$E$12,0,10*ROW('Sanitation Data'!E143)),NA())</f>
        <v>#N/A</v>
      </c>
      <c r="AF149" s="501" t="e">
        <f ca="1">+IF(AND(ISNUMBER(OFFSET('Sanitation Data'!$F$4,0,10*ROW('Sanitation Data'!F143))),'Data Summary'!CU149="Yes"),100-OFFSET('Sanitation Data'!$F$4,0,10*ROW('Sanitation Data'!F143)),NA())</f>
        <v>#N/A</v>
      </c>
      <c r="AG149" s="501" t="e">
        <f ca="1">+IF(AND(ISNUMBER(OFFSET('Sanitation Data'!$F$6,0,10*ROW('Sanitation Data'!F143))),'Data Summary'!CV149="Yes"),OFFSET('Sanitation Data'!$F$6,0,10*ROW('Sanitation Data'!F143)),NA())</f>
        <v>#N/A</v>
      </c>
      <c r="AH149" s="501" t="e">
        <f ca="1">+IF(AND(ISNUMBER(OFFSET('Sanitation Data'!$F$10,0,10*ROW('Sanitation Data'!F143))),'Data Summary'!CW149="Yes"),OFFSET('Sanitation Data'!$F$10,0,10*ROW('Sanitation Data'!F143)),NA())</f>
        <v>#N/A</v>
      </c>
      <c r="AI149" s="501" t="e">
        <f ca="1">+IF(AND(ISNUMBER(OFFSET('Sanitation Data'!$F$11,0,10*ROW('Sanitation Data'!F143))),'Data Summary'!CX149="Yes"),OFFSET('Sanitation Data'!$F$11,0,10*ROW('Sanitation Data'!F143)),NA())</f>
        <v>#N/A</v>
      </c>
      <c r="AJ149" s="501" t="e">
        <f ca="1">+IF(AND(ISNUMBER(OFFSET('Sanitation Data'!$F$12,0,10*ROW('Sanitation Data'!F143))),'Data Summary'!CY149="Yes"),OFFSET('Sanitation Data'!$F$12,0,10*ROW('Sanitation Data'!F143)),NA())</f>
        <v>#N/A</v>
      </c>
      <c r="AK149" s="501" t="e">
        <f ca="1">+IF(AND(ISNUMBER(OFFSET('Sanitation Data'!$G$4,0,10*ROW('Sanitation Data'!G143))),'Data Summary'!CZ149="Yes"),100-OFFSET('Sanitation Data'!$G$4,0,10*ROW('Sanitation Data'!G143)),NA())</f>
        <v>#N/A</v>
      </c>
      <c r="AL149" s="501" t="e">
        <f ca="1">+IF(AND(ISNUMBER(OFFSET('Sanitation Data'!$G$6,0,10*ROW('Sanitation Data'!G143))),'Data Summary'!DA149="Yes"),OFFSET('Sanitation Data'!$G$6,0,10*ROW('Sanitation Data'!G143)),NA())</f>
        <v>#N/A</v>
      </c>
      <c r="AM149" s="501" t="e">
        <f ca="1">+IF(AND(ISNUMBER(OFFSET('Sanitation Data'!$G$10,0,10*ROW('Sanitation Data'!G143))),'Data Summary'!DB149="Yes"),OFFSET('Sanitation Data'!$G$10,0,10*ROW('Sanitation Data'!G143)),NA())</f>
        <v>#N/A</v>
      </c>
      <c r="AN149" s="501" t="e">
        <f ca="1">+IF(AND(ISNUMBER(OFFSET('Sanitation Data'!$G$11,0,10*ROW('Sanitation Data'!G143))),'Data Summary'!DC149="Yes"),OFFSET('Sanitation Data'!$G$11,0,10*ROW('Sanitation Data'!G143)),NA())</f>
        <v>#N/A</v>
      </c>
      <c r="AO149" s="501" t="e">
        <f ca="1">+IF(AND(ISNUMBER(OFFSET('Sanitation Data'!$G$12,0,10*ROW('Sanitation Data'!G143))),'Data Summary'!DD149="Yes"),OFFSET('Sanitation Data'!$G$12,0,10*ROW('Sanitation Data'!G143)),NA())</f>
        <v>#N/A</v>
      </c>
      <c r="AP149" s="501" t="e">
        <f ca="1">+IF(AND(ISNUMBER(OFFSET('Sanitation Data'!$H$4,0,10*ROW('Sanitation Data'!H143))),'Data Summary'!DE149="Yes"),100-OFFSET('Sanitation Data'!$H$4,0,10*ROW('Sanitation Data'!H143)),NA())</f>
        <v>#N/A</v>
      </c>
      <c r="AQ149" s="501" t="e">
        <f ca="1">+IF(AND(ISNUMBER(OFFSET('Sanitation Data'!$H$6,0,10*ROW('Sanitation Data'!H143))),'Data Summary'!DF149="Yes"),OFFSET('Sanitation Data'!$H$6,0,10*ROW('Sanitation Data'!H143)),NA())</f>
        <v>#N/A</v>
      </c>
      <c r="AR149" s="501" t="e">
        <f ca="1">+IF(AND(ISNUMBER(OFFSET('Sanitation Data'!$H$10,0,10*ROW('Sanitation Data'!H143))),'Data Summary'!DG149="Yes"),OFFSET('Sanitation Data'!$H$10,0,10*ROW('Sanitation Data'!H143)),NA())</f>
        <v>#N/A</v>
      </c>
      <c r="AS149" s="501" t="e">
        <f ca="1">+IF(AND(ISNUMBER(OFFSET('Sanitation Data'!$H$11,0,10*ROW('Sanitation Data'!H143))),'Data Summary'!DH149="Yes"),OFFSET('Sanitation Data'!$H$11,0,10*ROW('Sanitation Data'!H143)),NA())</f>
        <v>#N/A</v>
      </c>
      <c r="AT149" s="501" t="e">
        <f ca="1">+IF(AND(ISNUMBER(OFFSET('Sanitation Data'!$H$12,0,10*ROW('Sanitation Data'!H143))),'Data Summary'!DI149="Yes"),OFFSET('Sanitation Data'!$H$12,0,10*ROW('Sanitation Data'!H143)),NA())</f>
        <v>#N/A</v>
      </c>
      <c r="AU149" s="501" t="e">
        <f ca="1">+IF(AND(ISNUMBER(OFFSET('Sanitation Data'!$I$4,0,10*ROW('Sanitation Data'!I143))),'Data Summary'!DJ149="Yes"),100-OFFSET('Sanitation Data'!$I$4,0,10*ROW('Sanitation Data'!I143)),NA())</f>
        <v>#N/A</v>
      </c>
      <c r="AV149" s="501" t="e">
        <f ca="1">+IF(AND(ISNUMBER(OFFSET('Sanitation Data'!$I$6,0,10*ROW('Sanitation Data'!I143))),'Data Summary'!DK149="Yes"),OFFSET('Sanitation Data'!$I$6,0,10*ROW('Sanitation Data'!I143)),NA())</f>
        <v>#N/A</v>
      </c>
      <c r="AW149" s="501" t="e">
        <f ca="1">+IF(AND(ISNUMBER(OFFSET('Sanitation Data'!$I$10,0,10*ROW('Sanitation Data'!I143))),'Data Summary'!DL149="Yes"),OFFSET('Sanitation Data'!$I$10,0,10*ROW('Sanitation Data'!I143)),NA())</f>
        <v>#N/A</v>
      </c>
      <c r="AX149" s="501" t="e">
        <f ca="1">+IF(AND(ISNUMBER(OFFSET('Sanitation Data'!$I$11,0,10*ROW('Sanitation Data'!I143))),'Data Summary'!DM149="Yes"),OFFSET('Sanitation Data'!$I$11,0,10*ROW('Sanitation Data'!I143)),NA())</f>
        <v>#N/A</v>
      </c>
      <c r="AY149" s="501" t="e">
        <f ca="1">+IF(AND(ISNUMBER(OFFSET('Sanitation Data'!$I$12,0,10*ROW('Sanitation Data'!I143))),'Data Summary'!DN149="Yes"),OFFSET('Sanitation Data'!$I$12,0,10*ROW('Sanitation Data'!I143)),NA())</f>
        <v>#N/A</v>
      </c>
      <c r="AZ149" s="502" t="e">
        <f ca="1">+IF(AND(ISNUMBER(OFFSET('Hygiene Data'!$D$5,0,10*ROW('Hygiene Data'!D143))),'Data Summary'!DO149="Yes"),OFFSET('Hygiene Data'!$D$5,0,10*ROW('Hygiene Data'!D143)),NA())</f>
        <v>#N/A</v>
      </c>
      <c r="BA149" s="502" t="e">
        <f ca="1">+IF(AND(ISNUMBER(OFFSET('Hygiene Data'!$D$7,0,10*ROW('Hygiene Data'!D143))),'Data Summary'!DP149="Yes"),OFFSET('Hygiene Data'!$D$7,0,10*ROW('Hygiene Data'!D143)),NA())</f>
        <v>#N/A</v>
      </c>
      <c r="BB149" s="502" t="e">
        <f ca="1">+IF(AND(ISNUMBER(OFFSET('Hygiene Data'!$D$9,0,10*ROW('Hygiene Data'!D143))),'Data Summary'!DQ149="Yes"),OFFSET('Hygiene Data'!$D$9,0,10*ROW('Hygiene Data'!D143)),NA())</f>
        <v>#N/A</v>
      </c>
      <c r="BC149" s="502" t="e">
        <f ca="1">+IF(AND(ISNUMBER(OFFSET('Hygiene Data'!$E$5,0,10*ROW('Hygiene Data'!E143))),'Data Summary'!DR149="Yes"),OFFSET('Hygiene Data'!$E$5,0,10*ROW('Hygiene Data'!E143)),NA())</f>
        <v>#N/A</v>
      </c>
      <c r="BD149" s="502" t="e">
        <f ca="1">+IF(AND(ISNUMBER(OFFSET('Hygiene Data'!$E$7,0,10*ROW('Hygiene Data'!E143))),'Data Summary'!DS149="Yes"),OFFSET('Hygiene Data'!$E$7,0,10*ROW('Hygiene Data'!E143)),NA())</f>
        <v>#N/A</v>
      </c>
      <c r="BE149" s="502" t="e">
        <f ca="1">+IF(AND(ISNUMBER(OFFSET('Hygiene Data'!$E$9,0,10*ROW('Hygiene Data'!E143))),'Data Summary'!DT149="Yes"),OFFSET('Hygiene Data'!$E$9,0,10*ROW('Hygiene Data'!E143)),NA())</f>
        <v>#N/A</v>
      </c>
      <c r="BF149" s="502" t="e">
        <f ca="1">+IF(AND(ISNUMBER(OFFSET('Hygiene Data'!$F$5,0,10*ROW('Hygiene Data'!F143))),'Data Summary'!DU149="Yes"),OFFSET('Hygiene Data'!$F$5,0,10*ROW('Hygiene Data'!F143)),NA())</f>
        <v>#N/A</v>
      </c>
      <c r="BG149" s="502" t="e">
        <f ca="1">+IF(AND(ISNUMBER(OFFSET('Hygiene Data'!$F$7,0,10*ROW('Hygiene Data'!F143))),'Data Summary'!DV149="Yes"),OFFSET('Hygiene Data'!$F$7,0,10*ROW('Hygiene Data'!F143)),NA())</f>
        <v>#N/A</v>
      </c>
      <c r="BH149" s="502" t="e">
        <f ca="1">+IF(AND(ISNUMBER(OFFSET('Hygiene Data'!$F$9,0,10*ROW('Hygiene Data'!F143))),'Data Summary'!DW149="Yes"),OFFSET('Hygiene Data'!$F$9,0,10*ROW('Hygiene Data'!F143)),NA())</f>
        <v>#N/A</v>
      </c>
      <c r="BI149" s="502" t="e">
        <f ca="1">+IF(AND(ISNUMBER(OFFSET('Hygiene Data'!$G$5,0,10*ROW('Hygiene Data'!G143))),'Data Summary'!DX149="Yes"),OFFSET('Hygiene Data'!$G$5,0,10*ROW('Hygiene Data'!G143)),NA())</f>
        <v>#N/A</v>
      </c>
      <c r="BJ149" s="502" t="e">
        <f ca="1">+IF(AND(ISNUMBER(OFFSET('Hygiene Data'!$G$7,0,10*ROW('Hygiene Data'!G143))),'Data Summary'!DY149="Yes"),OFFSET('Hygiene Data'!$G$7,0,10*ROW('Hygiene Data'!G143)),NA())</f>
        <v>#N/A</v>
      </c>
      <c r="BK149" s="502" t="e">
        <f ca="1">+IF(AND(ISNUMBER(OFFSET('Hygiene Data'!$G$9,0,10*ROW('Hygiene Data'!G143))),'Data Summary'!DZ149="Yes"),OFFSET('Hygiene Data'!$G$9,0,10*ROW('Hygiene Data'!G143)),NA())</f>
        <v>#N/A</v>
      </c>
      <c r="BL149" s="502" t="e">
        <f ca="1">+IF(AND(ISNUMBER(OFFSET('Hygiene Data'!$H$5,0,10*ROW('Hygiene Data'!H143))),'Data Summary'!EA149="Yes"),OFFSET('Hygiene Data'!$H$5,0,10*ROW('Hygiene Data'!H143)),NA())</f>
        <v>#N/A</v>
      </c>
      <c r="BM149" s="502" t="e">
        <f ca="1">+IF(AND(ISNUMBER(OFFSET('Hygiene Data'!$H$7,0,10*ROW('Hygiene Data'!H143))),'Data Summary'!EB149="Yes"),OFFSET('Hygiene Data'!$H$7,0,10*ROW('Hygiene Data'!H143)),NA())</f>
        <v>#N/A</v>
      </c>
      <c r="BN149" s="502" t="e">
        <f ca="1">+IF(AND(ISNUMBER(OFFSET('Hygiene Data'!$H$9,0,10*ROW('Hygiene Data'!H143))),'Data Summary'!EC149="Yes"),OFFSET('Hygiene Data'!$H$9,0,10*ROW('Hygiene Data'!H143)),NA())</f>
        <v>#N/A</v>
      </c>
      <c r="BO149" s="502" t="e">
        <f ca="1">+IF(AND(ISNUMBER(OFFSET('Hygiene Data'!$I$5,0,10*ROW('Hygiene Data'!I143))),'Data Summary'!ED149="Yes"),OFFSET('Hygiene Data'!$I$5,0,10*ROW('Hygiene Data'!I143)),NA())</f>
        <v>#N/A</v>
      </c>
      <c r="BP149" s="502" t="e">
        <f ca="1">+IF(AND(ISNUMBER(OFFSET('Hygiene Data'!$I$7,0,10*ROW('Hygiene Data'!I143))),'Data Summary'!EE149="Yes"),OFFSET('Hygiene Data'!$I$7,0,10*ROW('Hygiene Data'!I143)),NA())</f>
        <v>#N/A</v>
      </c>
      <c r="BQ149" s="502" t="e">
        <f ca="1">+IF(AND(ISNUMBER(OFFSET('Hygiene Data'!$I$9,0,10*ROW('Hygiene Data'!I143))),'Data Summary'!EF149="Yes"),OFFSET('Hygiene Data'!$I$9,0,10*ROW('Hygiene Data'!I143)),NA())</f>
        <v>#N/A</v>
      </c>
    </row>
    <row r="150" spans="1:69" x14ac:dyDescent="0.25">
      <c r="A150" s="498" t="e">
        <f ca="1">+RIGHT('Data Summary'!A150,LEN('Data Summary'!A150)-9)</f>
        <v>#VALUE!</v>
      </c>
      <c r="B150" s="472" t="str">
        <f ca="1">+IF(ISTEXT('Data Summary'!B150),'Data Summary'!B150,"")</f>
        <v/>
      </c>
      <c r="C150" s="499" t="e">
        <f ca="1">+VALUE('Data Summary'!C150)</f>
        <v>#VALUE!</v>
      </c>
      <c r="D150" s="500" t="e">
        <f ca="1">+IF(AND(ISNUMBER(OFFSET('Water Data'!$D$4,0,10*ROW('Water Data'!D144))),'Data Summary'!BS150="Yes"),100-OFFSET('Water Data'!$D$4,0,10*ROW('Water Data'!D144)),NA())</f>
        <v>#N/A</v>
      </c>
      <c r="E150" s="500" t="e">
        <f ca="1">+IF(AND(ISNUMBER(OFFSET('Water Data'!$D$6,0,10*ROW('Water Data'!D144))),'Data Summary'!BT150="Yes"),OFFSET('Water Data'!$D$6,0,10*ROW('Water Data'!D144)),NA())</f>
        <v>#N/A</v>
      </c>
      <c r="F150" s="500" t="e">
        <f ca="1">+IF(AND(ISNUMBER(OFFSET('Water Data'!$D$9,0,10*ROW('Water Data'!D144))),'Data Summary'!BU150="Yes"),OFFSET('Water Data'!$D$9,0,10*ROW('Water Data'!D144)),NA())</f>
        <v>#N/A</v>
      </c>
      <c r="G150" s="500" t="e">
        <f ca="1">+IF(AND(ISNUMBER(OFFSET('Water Data'!$E$4,0,10*ROW('Water Data'!E144))),'Data Summary'!BV150="Yes"),100-OFFSET('Water Data'!$E$4,0,10*ROW('Water Data'!E144)),NA())</f>
        <v>#N/A</v>
      </c>
      <c r="H150" s="500" t="e">
        <f ca="1">+IF(AND(ISNUMBER(OFFSET('Water Data'!$E$6,0,10*ROW('Water Data'!E144))),'Data Summary'!BW150="Yes"),OFFSET('Water Data'!$E$6,0,10*ROW('Water Data'!E144)),NA())</f>
        <v>#N/A</v>
      </c>
      <c r="I150" s="500" t="e">
        <f ca="1">+IF(AND(ISNUMBER(OFFSET('Water Data'!$E$9,0,10*ROW('Water Data'!E144))),'Data Summary'!BX150="Yes"),OFFSET('Water Data'!$E$9,0,10*ROW('Water Data'!E144)),NA())</f>
        <v>#N/A</v>
      </c>
      <c r="J150" s="500" t="e">
        <f ca="1">+IF(AND(ISNUMBER(OFFSET('Water Data'!$F$4,0,10*ROW('Water Data'!F144))),'Data Summary'!BY150="Yes"),100-OFFSET('Water Data'!$F$4,0,10*ROW('Water Data'!F144)),NA())</f>
        <v>#N/A</v>
      </c>
      <c r="K150" s="500" t="e">
        <f ca="1">+IF(AND(ISNUMBER(OFFSET('Water Data'!$F$6,0,10*ROW('Water Data'!F144))),'Data Summary'!BZ150="Yes"),OFFSET('Water Data'!$F$6,0,10*ROW('Water Data'!F144)),NA())</f>
        <v>#N/A</v>
      </c>
      <c r="L150" s="500" t="e">
        <f ca="1">+IF(AND(ISNUMBER(OFFSET('Water Data'!$F$9,0,10*ROW('Water Data'!F144))),'Data Summary'!CA150="Yes"),OFFSET('Water Data'!$F$9,0,10*ROW('Water Data'!F144)),NA())</f>
        <v>#N/A</v>
      </c>
      <c r="M150" s="500" t="e">
        <f ca="1">+IF(AND(ISNUMBER(OFFSET('Water Data'!$G$4,0,10*ROW('Water Data'!G144))),'Data Summary'!CB150="Yes"),100-OFFSET('Water Data'!$G$4,0,10*ROW('Water Data'!G144)),NA())</f>
        <v>#N/A</v>
      </c>
      <c r="N150" s="500" t="e">
        <f ca="1">+IF(AND(ISNUMBER(OFFSET('Water Data'!$G$6,0,10*ROW('Water Data'!G144))),'Data Summary'!CC150="Yes"),OFFSET('Water Data'!$G$6,0,10*ROW('Water Data'!G144)),NA())</f>
        <v>#N/A</v>
      </c>
      <c r="O150" s="500" t="e">
        <f ca="1">+IF(AND(ISNUMBER(OFFSET('Water Data'!$G$9,0,10*ROW('Water Data'!G144))),'Data Summary'!CD150="Yes"),OFFSET('Water Data'!$G$9,0,10*ROW('Water Data'!G144)),NA())</f>
        <v>#N/A</v>
      </c>
      <c r="P150" s="500" t="e">
        <f ca="1">+IF(AND(ISNUMBER(OFFSET('Water Data'!$H$4,0,10*ROW('Water Data'!H144))),'Data Summary'!CE150="Yes"),100-OFFSET('Water Data'!$H$4,0,10*ROW('Water Data'!H144)),NA())</f>
        <v>#N/A</v>
      </c>
      <c r="Q150" s="500" t="e">
        <f ca="1">+IF(AND(ISNUMBER(OFFSET('Water Data'!$H$6,0,10*ROW('Water Data'!H144))),'Data Summary'!CF150="Yes"),OFFSET('Water Data'!$H$6,0,10*ROW('Water Data'!H144)),NA())</f>
        <v>#N/A</v>
      </c>
      <c r="R150" s="500" t="e">
        <f ca="1">+IF(AND(ISNUMBER(OFFSET('Water Data'!$H$9,0,10*ROW('Water Data'!H144))),'Data Summary'!CG150="Yes"),OFFSET('Water Data'!$H$9,0,10*ROW('Water Data'!H144)),NA())</f>
        <v>#N/A</v>
      </c>
      <c r="S150" s="500" t="e">
        <f ca="1">+IF(AND(ISNUMBER(OFFSET('Water Data'!$I$4,0,10*ROW('Water Data'!I144))),'Data Summary'!CH150="Yes"),100-OFFSET('Water Data'!$I$4,0,10*ROW('Water Data'!I144)),NA())</f>
        <v>#N/A</v>
      </c>
      <c r="T150" s="500" t="e">
        <f ca="1">+IF(AND(ISNUMBER(OFFSET('Water Data'!$I$6,0,10*ROW('Water Data'!I144))),'Data Summary'!CI150="Yes"),OFFSET('Water Data'!$I$6,0,10*ROW('Water Data'!I144)),NA())</f>
        <v>#N/A</v>
      </c>
      <c r="U150" s="500" t="e">
        <f ca="1">+IF(AND(ISNUMBER(OFFSET('Water Data'!$I$9,0,10*ROW('Water Data'!I144))),'Data Summary'!CJ150="Yes"),OFFSET('Water Data'!$I$9,0,10*ROW('Water Data'!I144)),NA())</f>
        <v>#N/A</v>
      </c>
      <c r="V150" s="501" t="e">
        <f ca="1">+IF(AND(ISNUMBER(OFFSET('Sanitation Data'!$D$4,0,10*ROW('Sanitation Data'!D144))),'Data Summary'!CK150="Yes"),100-OFFSET('Sanitation Data'!$D$4,0,10*ROW('Sanitation Data'!D144)),NA())</f>
        <v>#N/A</v>
      </c>
      <c r="W150" s="501" t="e">
        <f ca="1">+IF(AND(ISNUMBER(OFFSET('Sanitation Data'!$D$6,0,10*ROW('Sanitation Data'!D144))),'Data Summary'!CL150="Yes"),OFFSET('Sanitation Data'!$D$6,0,10*ROW('Sanitation Data'!D144)),NA())</f>
        <v>#N/A</v>
      </c>
      <c r="X150" s="501" t="e">
        <f ca="1">+IF(AND(ISNUMBER(OFFSET('Sanitation Data'!$D$10,0,10*ROW('Sanitation Data'!D144))),'Data Summary'!CM150="Yes"),OFFSET('Sanitation Data'!$D$10,0,10*ROW('Sanitation Data'!D144)),NA())</f>
        <v>#N/A</v>
      </c>
      <c r="Y150" s="501" t="e">
        <f ca="1">+IF(AND(ISNUMBER(OFFSET('Sanitation Data'!$D$11,0,10*ROW('Sanitation Data'!D144))),'Data Summary'!CN150="Yes"),OFFSET('Sanitation Data'!$D$11,0,10*ROW('Sanitation Data'!D144)),NA())</f>
        <v>#N/A</v>
      </c>
      <c r="Z150" s="501" t="e">
        <f ca="1">+IF(AND(ISNUMBER(OFFSET('Sanitation Data'!$D$12,0,10*ROW('Sanitation Data'!D144))),'Data Summary'!CO150="Yes"),OFFSET('Sanitation Data'!$D$12,0,10*ROW('Sanitation Data'!D144)),NA())</f>
        <v>#N/A</v>
      </c>
      <c r="AA150" s="501" t="e">
        <f ca="1">+IF(AND(ISNUMBER(OFFSET('Sanitation Data'!$E$4,0,10*ROW('Sanitation Data'!E144))),'Data Summary'!CP150="Yes"),100-OFFSET('Sanitation Data'!$E$4,0,10*ROW('Sanitation Data'!E144)),NA())</f>
        <v>#N/A</v>
      </c>
      <c r="AB150" s="501" t="e">
        <f ca="1">+IF(AND(ISNUMBER(OFFSET('Sanitation Data'!$E$6,0,10*ROW('Sanitation Data'!E144))),'Data Summary'!CQ150="Yes"),OFFSET('Sanitation Data'!$E$6,0,10*ROW('Sanitation Data'!E144)),NA())</f>
        <v>#N/A</v>
      </c>
      <c r="AC150" s="501" t="e">
        <f ca="1">+IF(AND(ISNUMBER(OFFSET('Sanitation Data'!$E$10,0,10*ROW('Sanitation Data'!E144))),'Data Summary'!CR150="Yes"),OFFSET('Sanitation Data'!$E$10,0,10*ROW('Sanitation Data'!E144)),NA())</f>
        <v>#N/A</v>
      </c>
      <c r="AD150" s="501" t="e">
        <f ca="1">+IF(AND(ISNUMBER(OFFSET('Sanitation Data'!$E$11,0,10*ROW('Sanitation Data'!E144))),'Data Summary'!CS150="Yes"),OFFSET('Sanitation Data'!$E$11,0,10*ROW('Sanitation Data'!E144)),NA())</f>
        <v>#N/A</v>
      </c>
      <c r="AE150" s="501" t="e">
        <f ca="1">+IF(AND(ISNUMBER(OFFSET('Sanitation Data'!$E$12,0,10*ROW('Sanitation Data'!E144))),'Data Summary'!CT150="Yes"),OFFSET('Sanitation Data'!$E$12,0,10*ROW('Sanitation Data'!E144)),NA())</f>
        <v>#N/A</v>
      </c>
      <c r="AF150" s="501" t="e">
        <f ca="1">+IF(AND(ISNUMBER(OFFSET('Sanitation Data'!$F$4,0,10*ROW('Sanitation Data'!F144))),'Data Summary'!CU150="Yes"),100-OFFSET('Sanitation Data'!$F$4,0,10*ROW('Sanitation Data'!F144)),NA())</f>
        <v>#N/A</v>
      </c>
      <c r="AG150" s="501" t="e">
        <f ca="1">+IF(AND(ISNUMBER(OFFSET('Sanitation Data'!$F$6,0,10*ROW('Sanitation Data'!F144))),'Data Summary'!CV150="Yes"),OFFSET('Sanitation Data'!$F$6,0,10*ROW('Sanitation Data'!F144)),NA())</f>
        <v>#N/A</v>
      </c>
      <c r="AH150" s="501" t="e">
        <f ca="1">+IF(AND(ISNUMBER(OFFSET('Sanitation Data'!$F$10,0,10*ROW('Sanitation Data'!F144))),'Data Summary'!CW150="Yes"),OFFSET('Sanitation Data'!$F$10,0,10*ROW('Sanitation Data'!F144)),NA())</f>
        <v>#N/A</v>
      </c>
      <c r="AI150" s="501" t="e">
        <f ca="1">+IF(AND(ISNUMBER(OFFSET('Sanitation Data'!$F$11,0,10*ROW('Sanitation Data'!F144))),'Data Summary'!CX150="Yes"),OFFSET('Sanitation Data'!$F$11,0,10*ROW('Sanitation Data'!F144)),NA())</f>
        <v>#N/A</v>
      </c>
      <c r="AJ150" s="501" t="e">
        <f ca="1">+IF(AND(ISNUMBER(OFFSET('Sanitation Data'!$F$12,0,10*ROW('Sanitation Data'!F144))),'Data Summary'!CY150="Yes"),OFFSET('Sanitation Data'!$F$12,0,10*ROW('Sanitation Data'!F144)),NA())</f>
        <v>#N/A</v>
      </c>
      <c r="AK150" s="501" t="e">
        <f ca="1">+IF(AND(ISNUMBER(OFFSET('Sanitation Data'!$G$4,0,10*ROW('Sanitation Data'!G144))),'Data Summary'!CZ150="Yes"),100-OFFSET('Sanitation Data'!$G$4,0,10*ROW('Sanitation Data'!G144)),NA())</f>
        <v>#N/A</v>
      </c>
      <c r="AL150" s="501" t="e">
        <f ca="1">+IF(AND(ISNUMBER(OFFSET('Sanitation Data'!$G$6,0,10*ROW('Sanitation Data'!G144))),'Data Summary'!DA150="Yes"),OFFSET('Sanitation Data'!$G$6,0,10*ROW('Sanitation Data'!G144)),NA())</f>
        <v>#N/A</v>
      </c>
      <c r="AM150" s="501" t="e">
        <f ca="1">+IF(AND(ISNUMBER(OFFSET('Sanitation Data'!$G$10,0,10*ROW('Sanitation Data'!G144))),'Data Summary'!DB150="Yes"),OFFSET('Sanitation Data'!$G$10,0,10*ROW('Sanitation Data'!G144)),NA())</f>
        <v>#N/A</v>
      </c>
      <c r="AN150" s="501" t="e">
        <f ca="1">+IF(AND(ISNUMBER(OFFSET('Sanitation Data'!$G$11,0,10*ROW('Sanitation Data'!G144))),'Data Summary'!DC150="Yes"),OFFSET('Sanitation Data'!$G$11,0,10*ROW('Sanitation Data'!G144)),NA())</f>
        <v>#N/A</v>
      </c>
      <c r="AO150" s="501" t="e">
        <f ca="1">+IF(AND(ISNUMBER(OFFSET('Sanitation Data'!$G$12,0,10*ROW('Sanitation Data'!G144))),'Data Summary'!DD150="Yes"),OFFSET('Sanitation Data'!$G$12,0,10*ROW('Sanitation Data'!G144)),NA())</f>
        <v>#N/A</v>
      </c>
      <c r="AP150" s="501" t="e">
        <f ca="1">+IF(AND(ISNUMBER(OFFSET('Sanitation Data'!$H$4,0,10*ROW('Sanitation Data'!H144))),'Data Summary'!DE150="Yes"),100-OFFSET('Sanitation Data'!$H$4,0,10*ROW('Sanitation Data'!H144)),NA())</f>
        <v>#N/A</v>
      </c>
      <c r="AQ150" s="501" t="e">
        <f ca="1">+IF(AND(ISNUMBER(OFFSET('Sanitation Data'!$H$6,0,10*ROW('Sanitation Data'!H144))),'Data Summary'!DF150="Yes"),OFFSET('Sanitation Data'!$H$6,0,10*ROW('Sanitation Data'!H144)),NA())</f>
        <v>#N/A</v>
      </c>
      <c r="AR150" s="501" t="e">
        <f ca="1">+IF(AND(ISNUMBER(OFFSET('Sanitation Data'!$H$10,0,10*ROW('Sanitation Data'!H144))),'Data Summary'!DG150="Yes"),OFFSET('Sanitation Data'!$H$10,0,10*ROW('Sanitation Data'!H144)),NA())</f>
        <v>#N/A</v>
      </c>
      <c r="AS150" s="501" t="e">
        <f ca="1">+IF(AND(ISNUMBER(OFFSET('Sanitation Data'!$H$11,0,10*ROW('Sanitation Data'!H144))),'Data Summary'!DH150="Yes"),OFFSET('Sanitation Data'!$H$11,0,10*ROW('Sanitation Data'!H144)),NA())</f>
        <v>#N/A</v>
      </c>
      <c r="AT150" s="501" t="e">
        <f ca="1">+IF(AND(ISNUMBER(OFFSET('Sanitation Data'!$H$12,0,10*ROW('Sanitation Data'!H144))),'Data Summary'!DI150="Yes"),OFFSET('Sanitation Data'!$H$12,0,10*ROW('Sanitation Data'!H144)),NA())</f>
        <v>#N/A</v>
      </c>
      <c r="AU150" s="501" t="e">
        <f ca="1">+IF(AND(ISNUMBER(OFFSET('Sanitation Data'!$I$4,0,10*ROW('Sanitation Data'!I144))),'Data Summary'!DJ150="Yes"),100-OFFSET('Sanitation Data'!$I$4,0,10*ROW('Sanitation Data'!I144)),NA())</f>
        <v>#N/A</v>
      </c>
      <c r="AV150" s="501" t="e">
        <f ca="1">+IF(AND(ISNUMBER(OFFSET('Sanitation Data'!$I$6,0,10*ROW('Sanitation Data'!I144))),'Data Summary'!DK150="Yes"),OFFSET('Sanitation Data'!$I$6,0,10*ROW('Sanitation Data'!I144)),NA())</f>
        <v>#N/A</v>
      </c>
      <c r="AW150" s="501" t="e">
        <f ca="1">+IF(AND(ISNUMBER(OFFSET('Sanitation Data'!$I$10,0,10*ROW('Sanitation Data'!I144))),'Data Summary'!DL150="Yes"),OFFSET('Sanitation Data'!$I$10,0,10*ROW('Sanitation Data'!I144)),NA())</f>
        <v>#N/A</v>
      </c>
      <c r="AX150" s="501" t="e">
        <f ca="1">+IF(AND(ISNUMBER(OFFSET('Sanitation Data'!$I$11,0,10*ROW('Sanitation Data'!I144))),'Data Summary'!DM150="Yes"),OFFSET('Sanitation Data'!$I$11,0,10*ROW('Sanitation Data'!I144)),NA())</f>
        <v>#N/A</v>
      </c>
      <c r="AY150" s="501" t="e">
        <f ca="1">+IF(AND(ISNUMBER(OFFSET('Sanitation Data'!$I$12,0,10*ROW('Sanitation Data'!I144))),'Data Summary'!DN150="Yes"),OFFSET('Sanitation Data'!$I$12,0,10*ROW('Sanitation Data'!I144)),NA())</f>
        <v>#N/A</v>
      </c>
      <c r="AZ150" s="502" t="e">
        <f ca="1">+IF(AND(ISNUMBER(OFFSET('Hygiene Data'!$D$5,0,10*ROW('Hygiene Data'!D144))),'Data Summary'!DO150="Yes"),OFFSET('Hygiene Data'!$D$5,0,10*ROW('Hygiene Data'!D144)),NA())</f>
        <v>#N/A</v>
      </c>
      <c r="BA150" s="502" t="e">
        <f ca="1">+IF(AND(ISNUMBER(OFFSET('Hygiene Data'!$D$7,0,10*ROW('Hygiene Data'!D144))),'Data Summary'!DP150="Yes"),OFFSET('Hygiene Data'!$D$7,0,10*ROW('Hygiene Data'!D144)),NA())</f>
        <v>#N/A</v>
      </c>
      <c r="BB150" s="502" t="e">
        <f ca="1">+IF(AND(ISNUMBER(OFFSET('Hygiene Data'!$D$9,0,10*ROW('Hygiene Data'!D144))),'Data Summary'!DQ150="Yes"),OFFSET('Hygiene Data'!$D$9,0,10*ROW('Hygiene Data'!D144)),NA())</f>
        <v>#N/A</v>
      </c>
      <c r="BC150" s="502" t="e">
        <f ca="1">+IF(AND(ISNUMBER(OFFSET('Hygiene Data'!$E$5,0,10*ROW('Hygiene Data'!E144))),'Data Summary'!DR150="Yes"),OFFSET('Hygiene Data'!$E$5,0,10*ROW('Hygiene Data'!E144)),NA())</f>
        <v>#N/A</v>
      </c>
      <c r="BD150" s="502" t="e">
        <f ca="1">+IF(AND(ISNUMBER(OFFSET('Hygiene Data'!$E$7,0,10*ROW('Hygiene Data'!E144))),'Data Summary'!DS150="Yes"),OFFSET('Hygiene Data'!$E$7,0,10*ROW('Hygiene Data'!E144)),NA())</f>
        <v>#N/A</v>
      </c>
      <c r="BE150" s="502" t="e">
        <f ca="1">+IF(AND(ISNUMBER(OFFSET('Hygiene Data'!$E$9,0,10*ROW('Hygiene Data'!E144))),'Data Summary'!DT150="Yes"),OFFSET('Hygiene Data'!$E$9,0,10*ROW('Hygiene Data'!E144)),NA())</f>
        <v>#N/A</v>
      </c>
      <c r="BF150" s="502" t="e">
        <f ca="1">+IF(AND(ISNUMBER(OFFSET('Hygiene Data'!$F$5,0,10*ROW('Hygiene Data'!F144))),'Data Summary'!DU150="Yes"),OFFSET('Hygiene Data'!$F$5,0,10*ROW('Hygiene Data'!F144)),NA())</f>
        <v>#N/A</v>
      </c>
      <c r="BG150" s="502" t="e">
        <f ca="1">+IF(AND(ISNUMBER(OFFSET('Hygiene Data'!$F$7,0,10*ROW('Hygiene Data'!F144))),'Data Summary'!DV150="Yes"),OFFSET('Hygiene Data'!$F$7,0,10*ROW('Hygiene Data'!F144)),NA())</f>
        <v>#N/A</v>
      </c>
      <c r="BH150" s="502" t="e">
        <f ca="1">+IF(AND(ISNUMBER(OFFSET('Hygiene Data'!$F$9,0,10*ROW('Hygiene Data'!F144))),'Data Summary'!DW150="Yes"),OFFSET('Hygiene Data'!$F$9,0,10*ROW('Hygiene Data'!F144)),NA())</f>
        <v>#N/A</v>
      </c>
      <c r="BI150" s="502" t="e">
        <f ca="1">+IF(AND(ISNUMBER(OFFSET('Hygiene Data'!$G$5,0,10*ROW('Hygiene Data'!G144))),'Data Summary'!DX150="Yes"),OFFSET('Hygiene Data'!$G$5,0,10*ROW('Hygiene Data'!G144)),NA())</f>
        <v>#N/A</v>
      </c>
      <c r="BJ150" s="502" t="e">
        <f ca="1">+IF(AND(ISNUMBER(OFFSET('Hygiene Data'!$G$7,0,10*ROW('Hygiene Data'!G144))),'Data Summary'!DY150="Yes"),OFFSET('Hygiene Data'!$G$7,0,10*ROW('Hygiene Data'!G144)),NA())</f>
        <v>#N/A</v>
      </c>
      <c r="BK150" s="502" t="e">
        <f ca="1">+IF(AND(ISNUMBER(OFFSET('Hygiene Data'!$G$9,0,10*ROW('Hygiene Data'!G144))),'Data Summary'!DZ150="Yes"),OFFSET('Hygiene Data'!$G$9,0,10*ROW('Hygiene Data'!G144)),NA())</f>
        <v>#N/A</v>
      </c>
      <c r="BL150" s="502" t="e">
        <f ca="1">+IF(AND(ISNUMBER(OFFSET('Hygiene Data'!$H$5,0,10*ROW('Hygiene Data'!H144))),'Data Summary'!EA150="Yes"),OFFSET('Hygiene Data'!$H$5,0,10*ROW('Hygiene Data'!H144)),NA())</f>
        <v>#N/A</v>
      </c>
      <c r="BM150" s="502" t="e">
        <f ca="1">+IF(AND(ISNUMBER(OFFSET('Hygiene Data'!$H$7,0,10*ROW('Hygiene Data'!H144))),'Data Summary'!EB150="Yes"),OFFSET('Hygiene Data'!$H$7,0,10*ROW('Hygiene Data'!H144)),NA())</f>
        <v>#N/A</v>
      </c>
      <c r="BN150" s="502" t="e">
        <f ca="1">+IF(AND(ISNUMBER(OFFSET('Hygiene Data'!$H$9,0,10*ROW('Hygiene Data'!H144))),'Data Summary'!EC150="Yes"),OFFSET('Hygiene Data'!$H$9,0,10*ROW('Hygiene Data'!H144)),NA())</f>
        <v>#N/A</v>
      </c>
      <c r="BO150" s="502" t="e">
        <f ca="1">+IF(AND(ISNUMBER(OFFSET('Hygiene Data'!$I$5,0,10*ROW('Hygiene Data'!I144))),'Data Summary'!ED150="Yes"),OFFSET('Hygiene Data'!$I$5,0,10*ROW('Hygiene Data'!I144)),NA())</f>
        <v>#N/A</v>
      </c>
      <c r="BP150" s="502" t="e">
        <f ca="1">+IF(AND(ISNUMBER(OFFSET('Hygiene Data'!$I$7,0,10*ROW('Hygiene Data'!I144))),'Data Summary'!EE150="Yes"),OFFSET('Hygiene Data'!$I$7,0,10*ROW('Hygiene Data'!I144)),NA())</f>
        <v>#N/A</v>
      </c>
      <c r="BQ150" s="502" t="e">
        <f ca="1">+IF(AND(ISNUMBER(OFFSET('Hygiene Data'!$I$9,0,10*ROW('Hygiene Data'!I144))),'Data Summary'!EF150="Yes"),OFFSET('Hygiene Data'!$I$9,0,10*ROW('Hygiene Data'!I144)),NA())</f>
        <v>#N/A</v>
      </c>
    </row>
    <row r="151" spans="1:69" x14ac:dyDescent="0.25">
      <c r="A151" s="498" t="e">
        <f ca="1">+RIGHT('Data Summary'!A151,LEN('Data Summary'!A151)-9)</f>
        <v>#VALUE!</v>
      </c>
      <c r="B151" s="472" t="str">
        <f ca="1">+IF(ISTEXT('Data Summary'!B151),'Data Summary'!B151,"")</f>
        <v/>
      </c>
      <c r="C151" s="499" t="e">
        <f ca="1">+VALUE('Data Summary'!C151)</f>
        <v>#VALUE!</v>
      </c>
      <c r="D151" s="500" t="e">
        <f ca="1">+IF(AND(ISNUMBER(OFFSET('Water Data'!$D$4,0,10*ROW('Water Data'!D145))),'Data Summary'!BS151="Yes"),100-OFFSET('Water Data'!$D$4,0,10*ROW('Water Data'!D145)),NA())</f>
        <v>#N/A</v>
      </c>
      <c r="E151" s="500" t="e">
        <f ca="1">+IF(AND(ISNUMBER(OFFSET('Water Data'!$D$6,0,10*ROW('Water Data'!D145))),'Data Summary'!BT151="Yes"),OFFSET('Water Data'!$D$6,0,10*ROW('Water Data'!D145)),NA())</f>
        <v>#N/A</v>
      </c>
      <c r="F151" s="500" t="e">
        <f ca="1">+IF(AND(ISNUMBER(OFFSET('Water Data'!$D$9,0,10*ROW('Water Data'!D145))),'Data Summary'!BU151="Yes"),OFFSET('Water Data'!$D$9,0,10*ROW('Water Data'!D145)),NA())</f>
        <v>#N/A</v>
      </c>
      <c r="G151" s="500" t="e">
        <f ca="1">+IF(AND(ISNUMBER(OFFSET('Water Data'!$E$4,0,10*ROW('Water Data'!E145))),'Data Summary'!BV151="Yes"),100-OFFSET('Water Data'!$E$4,0,10*ROW('Water Data'!E145)),NA())</f>
        <v>#N/A</v>
      </c>
      <c r="H151" s="500" t="e">
        <f ca="1">+IF(AND(ISNUMBER(OFFSET('Water Data'!$E$6,0,10*ROW('Water Data'!E145))),'Data Summary'!BW151="Yes"),OFFSET('Water Data'!$E$6,0,10*ROW('Water Data'!E145)),NA())</f>
        <v>#N/A</v>
      </c>
      <c r="I151" s="500" t="e">
        <f ca="1">+IF(AND(ISNUMBER(OFFSET('Water Data'!$E$9,0,10*ROW('Water Data'!E145))),'Data Summary'!BX151="Yes"),OFFSET('Water Data'!$E$9,0,10*ROW('Water Data'!E145)),NA())</f>
        <v>#N/A</v>
      </c>
      <c r="J151" s="500" t="e">
        <f ca="1">+IF(AND(ISNUMBER(OFFSET('Water Data'!$F$4,0,10*ROW('Water Data'!F145))),'Data Summary'!BY151="Yes"),100-OFFSET('Water Data'!$F$4,0,10*ROW('Water Data'!F145)),NA())</f>
        <v>#N/A</v>
      </c>
      <c r="K151" s="500" t="e">
        <f ca="1">+IF(AND(ISNUMBER(OFFSET('Water Data'!$F$6,0,10*ROW('Water Data'!F145))),'Data Summary'!BZ151="Yes"),OFFSET('Water Data'!$F$6,0,10*ROW('Water Data'!F145)),NA())</f>
        <v>#N/A</v>
      </c>
      <c r="L151" s="500" t="e">
        <f ca="1">+IF(AND(ISNUMBER(OFFSET('Water Data'!$F$9,0,10*ROW('Water Data'!F145))),'Data Summary'!CA151="Yes"),OFFSET('Water Data'!$F$9,0,10*ROW('Water Data'!F145)),NA())</f>
        <v>#N/A</v>
      </c>
      <c r="M151" s="500" t="e">
        <f ca="1">+IF(AND(ISNUMBER(OFFSET('Water Data'!$G$4,0,10*ROW('Water Data'!G145))),'Data Summary'!CB151="Yes"),100-OFFSET('Water Data'!$G$4,0,10*ROW('Water Data'!G145)),NA())</f>
        <v>#N/A</v>
      </c>
      <c r="N151" s="500" t="e">
        <f ca="1">+IF(AND(ISNUMBER(OFFSET('Water Data'!$G$6,0,10*ROW('Water Data'!G145))),'Data Summary'!CC151="Yes"),OFFSET('Water Data'!$G$6,0,10*ROW('Water Data'!G145)),NA())</f>
        <v>#N/A</v>
      </c>
      <c r="O151" s="500" t="e">
        <f ca="1">+IF(AND(ISNUMBER(OFFSET('Water Data'!$G$9,0,10*ROW('Water Data'!G145))),'Data Summary'!CD151="Yes"),OFFSET('Water Data'!$G$9,0,10*ROW('Water Data'!G145)),NA())</f>
        <v>#N/A</v>
      </c>
      <c r="P151" s="500" t="e">
        <f ca="1">+IF(AND(ISNUMBER(OFFSET('Water Data'!$H$4,0,10*ROW('Water Data'!H145))),'Data Summary'!CE151="Yes"),100-OFFSET('Water Data'!$H$4,0,10*ROW('Water Data'!H145)),NA())</f>
        <v>#N/A</v>
      </c>
      <c r="Q151" s="500" t="e">
        <f ca="1">+IF(AND(ISNUMBER(OFFSET('Water Data'!$H$6,0,10*ROW('Water Data'!H145))),'Data Summary'!CF151="Yes"),OFFSET('Water Data'!$H$6,0,10*ROW('Water Data'!H145)),NA())</f>
        <v>#N/A</v>
      </c>
      <c r="R151" s="500" t="e">
        <f ca="1">+IF(AND(ISNUMBER(OFFSET('Water Data'!$H$9,0,10*ROW('Water Data'!H145))),'Data Summary'!CG151="Yes"),OFFSET('Water Data'!$H$9,0,10*ROW('Water Data'!H145)),NA())</f>
        <v>#N/A</v>
      </c>
      <c r="S151" s="500" t="e">
        <f ca="1">+IF(AND(ISNUMBER(OFFSET('Water Data'!$I$4,0,10*ROW('Water Data'!I145))),'Data Summary'!CH151="Yes"),100-OFFSET('Water Data'!$I$4,0,10*ROW('Water Data'!I145)),NA())</f>
        <v>#N/A</v>
      </c>
      <c r="T151" s="500" t="e">
        <f ca="1">+IF(AND(ISNUMBER(OFFSET('Water Data'!$I$6,0,10*ROW('Water Data'!I145))),'Data Summary'!CI151="Yes"),OFFSET('Water Data'!$I$6,0,10*ROW('Water Data'!I145)),NA())</f>
        <v>#N/A</v>
      </c>
      <c r="U151" s="500" t="e">
        <f ca="1">+IF(AND(ISNUMBER(OFFSET('Water Data'!$I$9,0,10*ROW('Water Data'!I145))),'Data Summary'!CJ151="Yes"),OFFSET('Water Data'!$I$9,0,10*ROW('Water Data'!I145)),NA())</f>
        <v>#N/A</v>
      </c>
      <c r="V151" s="501" t="e">
        <f ca="1">+IF(AND(ISNUMBER(OFFSET('Sanitation Data'!$D$4,0,10*ROW('Sanitation Data'!D145))),'Data Summary'!CK151="Yes"),100-OFFSET('Sanitation Data'!$D$4,0,10*ROW('Sanitation Data'!D145)),NA())</f>
        <v>#N/A</v>
      </c>
      <c r="W151" s="501" t="e">
        <f ca="1">+IF(AND(ISNUMBER(OFFSET('Sanitation Data'!$D$6,0,10*ROW('Sanitation Data'!D145))),'Data Summary'!CL151="Yes"),OFFSET('Sanitation Data'!$D$6,0,10*ROW('Sanitation Data'!D145)),NA())</f>
        <v>#N/A</v>
      </c>
      <c r="X151" s="501" t="e">
        <f ca="1">+IF(AND(ISNUMBER(OFFSET('Sanitation Data'!$D$10,0,10*ROW('Sanitation Data'!D145))),'Data Summary'!CM151="Yes"),OFFSET('Sanitation Data'!$D$10,0,10*ROW('Sanitation Data'!D145)),NA())</f>
        <v>#N/A</v>
      </c>
      <c r="Y151" s="501" t="e">
        <f ca="1">+IF(AND(ISNUMBER(OFFSET('Sanitation Data'!$D$11,0,10*ROW('Sanitation Data'!D145))),'Data Summary'!CN151="Yes"),OFFSET('Sanitation Data'!$D$11,0,10*ROW('Sanitation Data'!D145)),NA())</f>
        <v>#N/A</v>
      </c>
      <c r="Z151" s="501" t="e">
        <f ca="1">+IF(AND(ISNUMBER(OFFSET('Sanitation Data'!$D$12,0,10*ROW('Sanitation Data'!D145))),'Data Summary'!CO151="Yes"),OFFSET('Sanitation Data'!$D$12,0,10*ROW('Sanitation Data'!D145)),NA())</f>
        <v>#N/A</v>
      </c>
      <c r="AA151" s="501" t="e">
        <f ca="1">+IF(AND(ISNUMBER(OFFSET('Sanitation Data'!$E$4,0,10*ROW('Sanitation Data'!E145))),'Data Summary'!CP151="Yes"),100-OFFSET('Sanitation Data'!$E$4,0,10*ROW('Sanitation Data'!E145)),NA())</f>
        <v>#N/A</v>
      </c>
      <c r="AB151" s="501" t="e">
        <f ca="1">+IF(AND(ISNUMBER(OFFSET('Sanitation Data'!$E$6,0,10*ROW('Sanitation Data'!E145))),'Data Summary'!CQ151="Yes"),OFFSET('Sanitation Data'!$E$6,0,10*ROW('Sanitation Data'!E145)),NA())</f>
        <v>#N/A</v>
      </c>
      <c r="AC151" s="501" t="e">
        <f ca="1">+IF(AND(ISNUMBER(OFFSET('Sanitation Data'!$E$10,0,10*ROW('Sanitation Data'!E145))),'Data Summary'!CR151="Yes"),OFFSET('Sanitation Data'!$E$10,0,10*ROW('Sanitation Data'!E145)),NA())</f>
        <v>#N/A</v>
      </c>
      <c r="AD151" s="501" t="e">
        <f ca="1">+IF(AND(ISNUMBER(OFFSET('Sanitation Data'!$E$11,0,10*ROW('Sanitation Data'!E145))),'Data Summary'!CS151="Yes"),OFFSET('Sanitation Data'!$E$11,0,10*ROW('Sanitation Data'!E145)),NA())</f>
        <v>#N/A</v>
      </c>
      <c r="AE151" s="501" t="e">
        <f ca="1">+IF(AND(ISNUMBER(OFFSET('Sanitation Data'!$E$12,0,10*ROW('Sanitation Data'!E145))),'Data Summary'!CT151="Yes"),OFFSET('Sanitation Data'!$E$12,0,10*ROW('Sanitation Data'!E145)),NA())</f>
        <v>#N/A</v>
      </c>
      <c r="AF151" s="501" t="e">
        <f ca="1">+IF(AND(ISNUMBER(OFFSET('Sanitation Data'!$F$4,0,10*ROW('Sanitation Data'!F145))),'Data Summary'!CU151="Yes"),100-OFFSET('Sanitation Data'!$F$4,0,10*ROW('Sanitation Data'!F145)),NA())</f>
        <v>#N/A</v>
      </c>
      <c r="AG151" s="501" t="e">
        <f ca="1">+IF(AND(ISNUMBER(OFFSET('Sanitation Data'!$F$6,0,10*ROW('Sanitation Data'!F145))),'Data Summary'!CV151="Yes"),OFFSET('Sanitation Data'!$F$6,0,10*ROW('Sanitation Data'!F145)),NA())</f>
        <v>#N/A</v>
      </c>
      <c r="AH151" s="501" t="e">
        <f ca="1">+IF(AND(ISNUMBER(OFFSET('Sanitation Data'!$F$10,0,10*ROW('Sanitation Data'!F145))),'Data Summary'!CW151="Yes"),OFFSET('Sanitation Data'!$F$10,0,10*ROW('Sanitation Data'!F145)),NA())</f>
        <v>#N/A</v>
      </c>
      <c r="AI151" s="501" t="e">
        <f ca="1">+IF(AND(ISNUMBER(OFFSET('Sanitation Data'!$F$11,0,10*ROW('Sanitation Data'!F145))),'Data Summary'!CX151="Yes"),OFFSET('Sanitation Data'!$F$11,0,10*ROW('Sanitation Data'!F145)),NA())</f>
        <v>#N/A</v>
      </c>
      <c r="AJ151" s="501" t="e">
        <f ca="1">+IF(AND(ISNUMBER(OFFSET('Sanitation Data'!$F$12,0,10*ROW('Sanitation Data'!F145))),'Data Summary'!CY151="Yes"),OFFSET('Sanitation Data'!$F$12,0,10*ROW('Sanitation Data'!F145)),NA())</f>
        <v>#N/A</v>
      </c>
      <c r="AK151" s="501" t="e">
        <f ca="1">+IF(AND(ISNUMBER(OFFSET('Sanitation Data'!$G$4,0,10*ROW('Sanitation Data'!G145))),'Data Summary'!CZ151="Yes"),100-OFFSET('Sanitation Data'!$G$4,0,10*ROW('Sanitation Data'!G145)),NA())</f>
        <v>#N/A</v>
      </c>
      <c r="AL151" s="501" t="e">
        <f ca="1">+IF(AND(ISNUMBER(OFFSET('Sanitation Data'!$G$6,0,10*ROW('Sanitation Data'!G145))),'Data Summary'!DA151="Yes"),OFFSET('Sanitation Data'!$G$6,0,10*ROW('Sanitation Data'!G145)),NA())</f>
        <v>#N/A</v>
      </c>
      <c r="AM151" s="501" t="e">
        <f ca="1">+IF(AND(ISNUMBER(OFFSET('Sanitation Data'!$G$10,0,10*ROW('Sanitation Data'!G145))),'Data Summary'!DB151="Yes"),OFFSET('Sanitation Data'!$G$10,0,10*ROW('Sanitation Data'!G145)),NA())</f>
        <v>#N/A</v>
      </c>
      <c r="AN151" s="501" t="e">
        <f ca="1">+IF(AND(ISNUMBER(OFFSET('Sanitation Data'!$G$11,0,10*ROW('Sanitation Data'!G145))),'Data Summary'!DC151="Yes"),OFFSET('Sanitation Data'!$G$11,0,10*ROW('Sanitation Data'!G145)),NA())</f>
        <v>#N/A</v>
      </c>
      <c r="AO151" s="501" t="e">
        <f ca="1">+IF(AND(ISNUMBER(OFFSET('Sanitation Data'!$G$12,0,10*ROW('Sanitation Data'!G145))),'Data Summary'!DD151="Yes"),OFFSET('Sanitation Data'!$G$12,0,10*ROW('Sanitation Data'!G145)),NA())</f>
        <v>#N/A</v>
      </c>
      <c r="AP151" s="501" t="e">
        <f ca="1">+IF(AND(ISNUMBER(OFFSET('Sanitation Data'!$H$4,0,10*ROW('Sanitation Data'!H145))),'Data Summary'!DE151="Yes"),100-OFFSET('Sanitation Data'!$H$4,0,10*ROW('Sanitation Data'!H145)),NA())</f>
        <v>#N/A</v>
      </c>
      <c r="AQ151" s="501" t="e">
        <f ca="1">+IF(AND(ISNUMBER(OFFSET('Sanitation Data'!$H$6,0,10*ROW('Sanitation Data'!H145))),'Data Summary'!DF151="Yes"),OFFSET('Sanitation Data'!$H$6,0,10*ROW('Sanitation Data'!H145)),NA())</f>
        <v>#N/A</v>
      </c>
      <c r="AR151" s="501" t="e">
        <f ca="1">+IF(AND(ISNUMBER(OFFSET('Sanitation Data'!$H$10,0,10*ROW('Sanitation Data'!H145))),'Data Summary'!DG151="Yes"),OFFSET('Sanitation Data'!$H$10,0,10*ROW('Sanitation Data'!H145)),NA())</f>
        <v>#N/A</v>
      </c>
      <c r="AS151" s="501" t="e">
        <f ca="1">+IF(AND(ISNUMBER(OFFSET('Sanitation Data'!$H$11,0,10*ROW('Sanitation Data'!H145))),'Data Summary'!DH151="Yes"),OFFSET('Sanitation Data'!$H$11,0,10*ROW('Sanitation Data'!H145)),NA())</f>
        <v>#N/A</v>
      </c>
      <c r="AT151" s="501" t="e">
        <f ca="1">+IF(AND(ISNUMBER(OFFSET('Sanitation Data'!$H$12,0,10*ROW('Sanitation Data'!H145))),'Data Summary'!DI151="Yes"),OFFSET('Sanitation Data'!$H$12,0,10*ROW('Sanitation Data'!H145)),NA())</f>
        <v>#N/A</v>
      </c>
      <c r="AU151" s="501" t="e">
        <f ca="1">+IF(AND(ISNUMBER(OFFSET('Sanitation Data'!$I$4,0,10*ROW('Sanitation Data'!I145))),'Data Summary'!DJ151="Yes"),100-OFFSET('Sanitation Data'!$I$4,0,10*ROW('Sanitation Data'!I145)),NA())</f>
        <v>#N/A</v>
      </c>
      <c r="AV151" s="501" t="e">
        <f ca="1">+IF(AND(ISNUMBER(OFFSET('Sanitation Data'!$I$6,0,10*ROW('Sanitation Data'!I145))),'Data Summary'!DK151="Yes"),OFFSET('Sanitation Data'!$I$6,0,10*ROW('Sanitation Data'!I145)),NA())</f>
        <v>#N/A</v>
      </c>
      <c r="AW151" s="501" t="e">
        <f ca="1">+IF(AND(ISNUMBER(OFFSET('Sanitation Data'!$I$10,0,10*ROW('Sanitation Data'!I145))),'Data Summary'!DL151="Yes"),OFFSET('Sanitation Data'!$I$10,0,10*ROW('Sanitation Data'!I145)),NA())</f>
        <v>#N/A</v>
      </c>
      <c r="AX151" s="501" t="e">
        <f ca="1">+IF(AND(ISNUMBER(OFFSET('Sanitation Data'!$I$11,0,10*ROW('Sanitation Data'!I145))),'Data Summary'!DM151="Yes"),OFFSET('Sanitation Data'!$I$11,0,10*ROW('Sanitation Data'!I145)),NA())</f>
        <v>#N/A</v>
      </c>
      <c r="AY151" s="501" t="e">
        <f ca="1">+IF(AND(ISNUMBER(OFFSET('Sanitation Data'!$I$12,0,10*ROW('Sanitation Data'!I145))),'Data Summary'!DN151="Yes"),OFFSET('Sanitation Data'!$I$12,0,10*ROW('Sanitation Data'!I145)),NA())</f>
        <v>#N/A</v>
      </c>
      <c r="AZ151" s="502" t="e">
        <f ca="1">+IF(AND(ISNUMBER(OFFSET('Hygiene Data'!$D$5,0,10*ROW('Hygiene Data'!D145))),'Data Summary'!DO151="Yes"),OFFSET('Hygiene Data'!$D$5,0,10*ROW('Hygiene Data'!D145)),NA())</f>
        <v>#N/A</v>
      </c>
      <c r="BA151" s="502" t="e">
        <f ca="1">+IF(AND(ISNUMBER(OFFSET('Hygiene Data'!$D$7,0,10*ROW('Hygiene Data'!D145))),'Data Summary'!DP151="Yes"),OFFSET('Hygiene Data'!$D$7,0,10*ROW('Hygiene Data'!D145)),NA())</f>
        <v>#N/A</v>
      </c>
      <c r="BB151" s="502" t="e">
        <f ca="1">+IF(AND(ISNUMBER(OFFSET('Hygiene Data'!$D$9,0,10*ROW('Hygiene Data'!D145))),'Data Summary'!DQ151="Yes"),OFFSET('Hygiene Data'!$D$9,0,10*ROW('Hygiene Data'!D145)),NA())</f>
        <v>#N/A</v>
      </c>
      <c r="BC151" s="502" t="e">
        <f ca="1">+IF(AND(ISNUMBER(OFFSET('Hygiene Data'!$E$5,0,10*ROW('Hygiene Data'!E145))),'Data Summary'!DR151="Yes"),OFFSET('Hygiene Data'!$E$5,0,10*ROW('Hygiene Data'!E145)),NA())</f>
        <v>#N/A</v>
      </c>
      <c r="BD151" s="502" t="e">
        <f ca="1">+IF(AND(ISNUMBER(OFFSET('Hygiene Data'!$E$7,0,10*ROW('Hygiene Data'!E145))),'Data Summary'!DS151="Yes"),OFFSET('Hygiene Data'!$E$7,0,10*ROW('Hygiene Data'!E145)),NA())</f>
        <v>#N/A</v>
      </c>
      <c r="BE151" s="502" t="e">
        <f ca="1">+IF(AND(ISNUMBER(OFFSET('Hygiene Data'!$E$9,0,10*ROW('Hygiene Data'!E145))),'Data Summary'!DT151="Yes"),OFFSET('Hygiene Data'!$E$9,0,10*ROW('Hygiene Data'!E145)),NA())</f>
        <v>#N/A</v>
      </c>
      <c r="BF151" s="502" t="e">
        <f ca="1">+IF(AND(ISNUMBER(OFFSET('Hygiene Data'!$F$5,0,10*ROW('Hygiene Data'!F145))),'Data Summary'!DU151="Yes"),OFFSET('Hygiene Data'!$F$5,0,10*ROW('Hygiene Data'!F145)),NA())</f>
        <v>#N/A</v>
      </c>
      <c r="BG151" s="502" t="e">
        <f ca="1">+IF(AND(ISNUMBER(OFFSET('Hygiene Data'!$F$7,0,10*ROW('Hygiene Data'!F145))),'Data Summary'!DV151="Yes"),OFFSET('Hygiene Data'!$F$7,0,10*ROW('Hygiene Data'!F145)),NA())</f>
        <v>#N/A</v>
      </c>
      <c r="BH151" s="502" t="e">
        <f ca="1">+IF(AND(ISNUMBER(OFFSET('Hygiene Data'!$F$9,0,10*ROW('Hygiene Data'!F145))),'Data Summary'!DW151="Yes"),OFFSET('Hygiene Data'!$F$9,0,10*ROW('Hygiene Data'!F145)),NA())</f>
        <v>#N/A</v>
      </c>
      <c r="BI151" s="502" t="e">
        <f ca="1">+IF(AND(ISNUMBER(OFFSET('Hygiene Data'!$G$5,0,10*ROW('Hygiene Data'!G145))),'Data Summary'!DX151="Yes"),OFFSET('Hygiene Data'!$G$5,0,10*ROW('Hygiene Data'!G145)),NA())</f>
        <v>#N/A</v>
      </c>
      <c r="BJ151" s="502" t="e">
        <f ca="1">+IF(AND(ISNUMBER(OFFSET('Hygiene Data'!$G$7,0,10*ROW('Hygiene Data'!G145))),'Data Summary'!DY151="Yes"),OFFSET('Hygiene Data'!$G$7,0,10*ROW('Hygiene Data'!G145)),NA())</f>
        <v>#N/A</v>
      </c>
      <c r="BK151" s="502" t="e">
        <f ca="1">+IF(AND(ISNUMBER(OFFSET('Hygiene Data'!$G$9,0,10*ROW('Hygiene Data'!G145))),'Data Summary'!DZ151="Yes"),OFFSET('Hygiene Data'!$G$9,0,10*ROW('Hygiene Data'!G145)),NA())</f>
        <v>#N/A</v>
      </c>
      <c r="BL151" s="502" t="e">
        <f ca="1">+IF(AND(ISNUMBER(OFFSET('Hygiene Data'!$H$5,0,10*ROW('Hygiene Data'!H145))),'Data Summary'!EA151="Yes"),OFFSET('Hygiene Data'!$H$5,0,10*ROW('Hygiene Data'!H145)),NA())</f>
        <v>#N/A</v>
      </c>
      <c r="BM151" s="502" t="e">
        <f ca="1">+IF(AND(ISNUMBER(OFFSET('Hygiene Data'!$H$7,0,10*ROW('Hygiene Data'!H145))),'Data Summary'!EB151="Yes"),OFFSET('Hygiene Data'!$H$7,0,10*ROW('Hygiene Data'!H145)),NA())</f>
        <v>#N/A</v>
      </c>
      <c r="BN151" s="502" t="e">
        <f ca="1">+IF(AND(ISNUMBER(OFFSET('Hygiene Data'!$H$9,0,10*ROW('Hygiene Data'!H145))),'Data Summary'!EC151="Yes"),OFFSET('Hygiene Data'!$H$9,0,10*ROW('Hygiene Data'!H145)),NA())</f>
        <v>#N/A</v>
      </c>
      <c r="BO151" s="502" t="e">
        <f ca="1">+IF(AND(ISNUMBER(OFFSET('Hygiene Data'!$I$5,0,10*ROW('Hygiene Data'!I145))),'Data Summary'!ED151="Yes"),OFFSET('Hygiene Data'!$I$5,0,10*ROW('Hygiene Data'!I145)),NA())</f>
        <v>#N/A</v>
      </c>
      <c r="BP151" s="502" t="e">
        <f ca="1">+IF(AND(ISNUMBER(OFFSET('Hygiene Data'!$I$7,0,10*ROW('Hygiene Data'!I145))),'Data Summary'!EE151="Yes"),OFFSET('Hygiene Data'!$I$7,0,10*ROW('Hygiene Data'!I145)),NA())</f>
        <v>#N/A</v>
      </c>
      <c r="BQ151" s="502" t="e">
        <f ca="1">+IF(AND(ISNUMBER(OFFSET('Hygiene Data'!$I$9,0,10*ROW('Hygiene Data'!I145))),'Data Summary'!EF151="Yes"),OFFSET('Hygiene Data'!$I$9,0,10*ROW('Hygiene Data'!I145)),NA())</f>
        <v>#N/A</v>
      </c>
    </row>
    <row r="152" spans="1:69" x14ac:dyDescent="0.25">
      <c r="A152" s="498" t="e">
        <f ca="1">+RIGHT('Data Summary'!A152,LEN('Data Summary'!A152)-9)</f>
        <v>#VALUE!</v>
      </c>
      <c r="B152" s="472" t="str">
        <f ca="1">+IF(ISTEXT('Data Summary'!B152),'Data Summary'!B152,"")</f>
        <v/>
      </c>
      <c r="C152" s="499" t="e">
        <f ca="1">+VALUE('Data Summary'!C152)</f>
        <v>#VALUE!</v>
      </c>
      <c r="D152" s="500" t="e">
        <f ca="1">+IF(AND(ISNUMBER(OFFSET('Water Data'!$D$4,0,10*ROW('Water Data'!D146))),'Data Summary'!BS152="Yes"),100-OFFSET('Water Data'!$D$4,0,10*ROW('Water Data'!D146)),NA())</f>
        <v>#N/A</v>
      </c>
      <c r="E152" s="500" t="e">
        <f ca="1">+IF(AND(ISNUMBER(OFFSET('Water Data'!$D$6,0,10*ROW('Water Data'!D146))),'Data Summary'!BT152="Yes"),OFFSET('Water Data'!$D$6,0,10*ROW('Water Data'!D146)),NA())</f>
        <v>#N/A</v>
      </c>
      <c r="F152" s="500" t="e">
        <f ca="1">+IF(AND(ISNUMBER(OFFSET('Water Data'!$D$9,0,10*ROW('Water Data'!D146))),'Data Summary'!BU152="Yes"),OFFSET('Water Data'!$D$9,0,10*ROW('Water Data'!D146)),NA())</f>
        <v>#N/A</v>
      </c>
      <c r="G152" s="500" t="e">
        <f ca="1">+IF(AND(ISNUMBER(OFFSET('Water Data'!$E$4,0,10*ROW('Water Data'!E146))),'Data Summary'!BV152="Yes"),100-OFFSET('Water Data'!$E$4,0,10*ROW('Water Data'!E146)),NA())</f>
        <v>#N/A</v>
      </c>
      <c r="H152" s="500" t="e">
        <f ca="1">+IF(AND(ISNUMBER(OFFSET('Water Data'!$E$6,0,10*ROW('Water Data'!E146))),'Data Summary'!BW152="Yes"),OFFSET('Water Data'!$E$6,0,10*ROW('Water Data'!E146)),NA())</f>
        <v>#N/A</v>
      </c>
      <c r="I152" s="500" t="e">
        <f ca="1">+IF(AND(ISNUMBER(OFFSET('Water Data'!$E$9,0,10*ROW('Water Data'!E146))),'Data Summary'!BX152="Yes"),OFFSET('Water Data'!$E$9,0,10*ROW('Water Data'!E146)),NA())</f>
        <v>#N/A</v>
      </c>
      <c r="J152" s="500" t="e">
        <f ca="1">+IF(AND(ISNUMBER(OFFSET('Water Data'!$F$4,0,10*ROW('Water Data'!F146))),'Data Summary'!BY152="Yes"),100-OFFSET('Water Data'!$F$4,0,10*ROW('Water Data'!F146)),NA())</f>
        <v>#N/A</v>
      </c>
      <c r="K152" s="500" t="e">
        <f ca="1">+IF(AND(ISNUMBER(OFFSET('Water Data'!$F$6,0,10*ROW('Water Data'!F146))),'Data Summary'!BZ152="Yes"),OFFSET('Water Data'!$F$6,0,10*ROW('Water Data'!F146)),NA())</f>
        <v>#N/A</v>
      </c>
      <c r="L152" s="500" t="e">
        <f ca="1">+IF(AND(ISNUMBER(OFFSET('Water Data'!$F$9,0,10*ROW('Water Data'!F146))),'Data Summary'!CA152="Yes"),OFFSET('Water Data'!$F$9,0,10*ROW('Water Data'!F146)),NA())</f>
        <v>#N/A</v>
      </c>
      <c r="M152" s="500" t="e">
        <f ca="1">+IF(AND(ISNUMBER(OFFSET('Water Data'!$G$4,0,10*ROW('Water Data'!G146))),'Data Summary'!CB152="Yes"),100-OFFSET('Water Data'!$G$4,0,10*ROW('Water Data'!G146)),NA())</f>
        <v>#N/A</v>
      </c>
      <c r="N152" s="500" t="e">
        <f ca="1">+IF(AND(ISNUMBER(OFFSET('Water Data'!$G$6,0,10*ROW('Water Data'!G146))),'Data Summary'!CC152="Yes"),OFFSET('Water Data'!$G$6,0,10*ROW('Water Data'!G146)),NA())</f>
        <v>#N/A</v>
      </c>
      <c r="O152" s="500" t="e">
        <f ca="1">+IF(AND(ISNUMBER(OFFSET('Water Data'!$G$9,0,10*ROW('Water Data'!G146))),'Data Summary'!CD152="Yes"),OFFSET('Water Data'!$G$9,0,10*ROW('Water Data'!G146)),NA())</f>
        <v>#N/A</v>
      </c>
      <c r="P152" s="500" t="e">
        <f ca="1">+IF(AND(ISNUMBER(OFFSET('Water Data'!$H$4,0,10*ROW('Water Data'!H146))),'Data Summary'!CE152="Yes"),100-OFFSET('Water Data'!$H$4,0,10*ROW('Water Data'!H146)),NA())</f>
        <v>#N/A</v>
      </c>
      <c r="Q152" s="500" t="e">
        <f ca="1">+IF(AND(ISNUMBER(OFFSET('Water Data'!$H$6,0,10*ROW('Water Data'!H146))),'Data Summary'!CF152="Yes"),OFFSET('Water Data'!$H$6,0,10*ROW('Water Data'!H146)),NA())</f>
        <v>#N/A</v>
      </c>
      <c r="R152" s="500" t="e">
        <f ca="1">+IF(AND(ISNUMBER(OFFSET('Water Data'!$H$9,0,10*ROW('Water Data'!H146))),'Data Summary'!CG152="Yes"),OFFSET('Water Data'!$H$9,0,10*ROW('Water Data'!H146)),NA())</f>
        <v>#N/A</v>
      </c>
      <c r="S152" s="500" t="e">
        <f ca="1">+IF(AND(ISNUMBER(OFFSET('Water Data'!$I$4,0,10*ROW('Water Data'!I146))),'Data Summary'!CH152="Yes"),100-OFFSET('Water Data'!$I$4,0,10*ROW('Water Data'!I146)),NA())</f>
        <v>#N/A</v>
      </c>
      <c r="T152" s="500" t="e">
        <f ca="1">+IF(AND(ISNUMBER(OFFSET('Water Data'!$I$6,0,10*ROW('Water Data'!I146))),'Data Summary'!CI152="Yes"),OFFSET('Water Data'!$I$6,0,10*ROW('Water Data'!I146)),NA())</f>
        <v>#N/A</v>
      </c>
      <c r="U152" s="500" t="e">
        <f ca="1">+IF(AND(ISNUMBER(OFFSET('Water Data'!$I$9,0,10*ROW('Water Data'!I146))),'Data Summary'!CJ152="Yes"),OFFSET('Water Data'!$I$9,0,10*ROW('Water Data'!I146)),NA())</f>
        <v>#N/A</v>
      </c>
      <c r="V152" s="501" t="e">
        <f ca="1">+IF(AND(ISNUMBER(OFFSET('Sanitation Data'!$D$4,0,10*ROW('Sanitation Data'!D146))),'Data Summary'!CK152="Yes"),100-OFFSET('Sanitation Data'!$D$4,0,10*ROW('Sanitation Data'!D146)),NA())</f>
        <v>#N/A</v>
      </c>
      <c r="W152" s="501" t="e">
        <f ca="1">+IF(AND(ISNUMBER(OFFSET('Sanitation Data'!$D$6,0,10*ROW('Sanitation Data'!D146))),'Data Summary'!CL152="Yes"),OFFSET('Sanitation Data'!$D$6,0,10*ROW('Sanitation Data'!D146)),NA())</f>
        <v>#N/A</v>
      </c>
      <c r="X152" s="501" t="e">
        <f ca="1">+IF(AND(ISNUMBER(OFFSET('Sanitation Data'!$D$10,0,10*ROW('Sanitation Data'!D146))),'Data Summary'!CM152="Yes"),OFFSET('Sanitation Data'!$D$10,0,10*ROW('Sanitation Data'!D146)),NA())</f>
        <v>#N/A</v>
      </c>
      <c r="Y152" s="501" t="e">
        <f ca="1">+IF(AND(ISNUMBER(OFFSET('Sanitation Data'!$D$11,0,10*ROW('Sanitation Data'!D146))),'Data Summary'!CN152="Yes"),OFFSET('Sanitation Data'!$D$11,0,10*ROW('Sanitation Data'!D146)),NA())</f>
        <v>#N/A</v>
      </c>
      <c r="Z152" s="501" t="e">
        <f ca="1">+IF(AND(ISNUMBER(OFFSET('Sanitation Data'!$D$12,0,10*ROW('Sanitation Data'!D146))),'Data Summary'!CO152="Yes"),OFFSET('Sanitation Data'!$D$12,0,10*ROW('Sanitation Data'!D146)),NA())</f>
        <v>#N/A</v>
      </c>
      <c r="AA152" s="501" t="e">
        <f ca="1">+IF(AND(ISNUMBER(OFFSET('Sanitation Data'!$E$4,0,10*ROW('Sanitation Data'!E146))),'Data Summary'!CP152="Yes"),100-OFFSET('Sanitation Data'!$E$4,0,10*ROW('Sanitation Data'!E146)),NA())</f>
        <v>#N/A</v>
      </c>
      <c r="AB152" s="501" t="e">
        <f ca="1">+IF(AND(ISNUMBER(OFFSET('Sanitation Data'!$E$6,0,10*ROW('Sanitation Data'!E146))),'Data Summary'!CQ152="Yes"),OFFSET('Sanitation Data'!$E$6,0,10*ROW('Sanitation Data'!E146)),NA())</f>
        <v>#N/A</v>
      </c>
      <c r="AC152" s="501" t="e">
        <f ca="1">+IF(AND(ISNUMBER(OFFSET('Sanitation Data'!$E$10,0,10*ROW('Sanitation Data'!E146))),'Data Summary'!CR152="Yes"),OFFSET('Sanitation Data'!$E$10,0,10*ROW('Sanitation Data'!E146)),NA())</f>
        <v>#N/A</v>
      </c>
      <c r="AD152" s="501" t="e">
        <f ca="1">+IF(AND(ISNUMBER(OFFSET('Sanitation Data'!$E$11,0,10*ROW('Sanitation Data'!E146))),'Data Summary'!CS152="Yes"),OFFSET('Sanitation Data'!$E$11,0,10*ROW('Sanitation Data'!E146)),NA())</f>
        <v>#N/A</v>
      </c>
      <c r="AE152" s="501" t="e">
        <f ca="1">+IF(AND(ISNUMBER(OFFSET('Sanitation Data'!$E$12,0,10*ROW('Sanitation Data'!E146))),'Data Summary'!CT152="Yes"),OFFSET('Sanitation Data'!$E$12,0,10*ROW('Sanitation Data'!E146)),NA())</f>
        <v>#N/A</v>
      </c>
      <c r="AF152" s="501" t="e">
        <f ca="1">+IF(AND(ISNUMBER(OFFSET('Sanitation Data'!$F$4,0,10*ROW('Sanitation Data'!F146))),'Data Summary'!CU152="Yes"),100-OFFSET('Sanitation Data'!$F$4,0,10*ROW('Sanitation Data'!F146)),NA())</f>
        <v>#N/A</v>
      </c>
      <c r="AG152" s="501" t="e">
        <f ca="1">+IF(AND(ISNUMBER(OFFSET('Sanitation Data'!$F$6,0,10*ROW('Sanitation Data'!F146))),'Data Summary'!CV152="Yes"),OFFSET('Sanitation Data'!$F$6,0,10*ROW('Sanitation Data'!F146)),NA())</f>
        <v>#N/A</v>
      </c>
      <c r="AH152" s="501" t="e">
        <f ca="1">+IF(AND(ISNUMBER(OFFSET('Sanitation Data'!$F$10,0,10*ROW('Sanitation Data'!F146))),'Data Summary'!CW152="Yes"),OFFSET('Sanitation Data'!$F$10,0,10*ROW('Sanitation Data'!F146)),NA())</f>
        <v>#N/A</v>
      </c>
      <c r="AI152" s="501" t="e">
        <f ca="1">+IF(AND(ISNUMBER(OFFSET('Sanitation Data'!$F$11,0,10*ROW('Sanitation Data'!F146))),'Data Summary'!CX152="Yes"),OFFSET('Sanitation Data'!$F$11,0,10*ROW('Sanitation Data'!F146)),NA())</f>
        <v>#N/A</v>
      </c>
      <c r="AJ152" s="501" t="e">
        <f ca="1">+IF(AND(ISNUMBER(OFFSET('Sanitation Data'!$F$12,0,10*ROW('Sanitation Data'!F146))),'Data Summary'!CY152="Yes"),OFFSET('Sanitation Data'!$F$12,0,10*ROW('Sanitation Data'!F146)),NA())</f>
        <v>#N/A</v>
      </c>
      <c r="AK152" s="501" t="e">
        <f ca="1">+IF(AND(ISNUMBER(OFFSET('Sanitation Data'!$G$4,0,10*ROW('Sanitation Data'!G146))),'Data Summary'!CZ152="Yes"),100-OFFSET('Sanitation Data'!$G$4,0,10*ROW('Sanitation Data'!G146)),NA())</f>
        <v>#N/A</v>
      </c>
      <c r="AL152" s="501" t="e">
        <f ca="1">+IF(AND(ISNUMBER(OFFSET('Sanitation Data'!$G$6,0,10*ROW('Sanitation Data'!G146))),'Data Summary'!DA152="Yes"),OFFSET('Sanitation Data'!$G$6,0,10*ROW('Sanitation Data'!G146)),NA())</f>
        <v>#N/A</v>
      </c>
      <c r="AM152" s="501" t="e">
        <f ca="1">+IF(AND(ISNUMBER(OFFSET('Sanitation Data'!$G$10,0,10*ROW('Sanitation Data'!G146))),'Data Summary'!DB152="Yes"),OFFSET('Sanitation Data'!$G$10,0,10*ROW('Sanitation Data'!G146)),NA())</f>
        <v>#N/A</v>
      </c>
      <c r="AN152" s="501" t="e">
        <f ca="1">+IF(AND(ISNUMBER(OFFSET('Sanitation Data'!$G$11,0,10*ROW('Sanitation Data'!G146))),'Data Summary'!DC152="Yes"),OFFSET('Sanitation Data'!$G$11,0,10*ROW('Sanitation Data'!G146)),NA())</f>
        <v>#N/A</v>
      </c>
      <c r="AO152" s="501" t="e">
        <f ca="1">+IF(AND(ISNUMBER(OFFSET('Sanitation Data'!$G$12,0,10*ROW('Sanitation Data'!G146))),'Data Summary'!DD152="Yes"),OFFSET('Sanitation Data'!$G$12,0,10*ROW('Sanitation Data'!G146)),NA())</f>
        <v>#N/A</v>
      </c>
      <c r="AP152" s="501" t="e">
        <f ca="1">+IF(AND(ISNUMBER(OFFSET('Sanitation Data'!$H$4,0,10*ROW('Sanitation Data'!H146))),'Data Summary'!DE152="Yes"),100-OFFSET('Sanitation Data'!$H$4,0,10*ROW('Sanitation Data'!H146)),NA())</f>
        <v>#N/A</v>
      </c>
      <c r="AQ152" s="501" t="e">
        <f ca="1">+IF(AND(ISNUMBER(OFFSET('Sanitation Data'!$H$6,0,10*ROW('Sanitation Data'!H146))),'Data Summary'!DF152="Yes"),OFFSET('Sanitation Data'!$H$6,0,10*ROW('Sanitation Data'!H146)),NA())</f>
        <v>#N/A</v>
      </c>
      <c r="AR152" s="501" t="e">
        <f ca="1">+IF(AND(ISNUMBER(OFFSET('Sanitation Data'!$H$10,0,10*ROW('Sanitation Data'!H146))),'Data Summary'!DG152="Yes"),OFFSET('Sanitation Data'!$H$10,0,10*ROW('Sanitation Data'!H146)),NA())</f>
        <v>#N/A</v>
      </c>
      <c r="AS152" s="501" t="e">
        <f ca="1">+IF(AND(ISNUMBER(OFFSET('Sanitation Data'!$H$11,0,10*ROW('Sanitation Data'!H146))),'Data Summary'!DH152="Yes"),OFFSET('Sanitation Data'!$H$11,0,10*ROW('Sanitation Data'!H146)),NA())</f>
        <v>#N/A</v>
      </c>
      <c r="AT152" s="501" t="e">
        <f ca="1">+IF(AND(ISNUMBER(OFFSET('Sanitation Data'!$H$12,0,10*ROW('Sanitation Data'!H146))),'Data Summary'!DI152="Yes"),OFFSET('Sanitation Data'!$H$12,0,10*ROW('Sanitation Data'!H146)),NA())</f>
        <v>#N/A</v>
      </c>
      <c r="AU152" s="501" t="e">
        <f ca="1">+IF(AND(ISNUMBER(OFFSET('Sanitation Data'!$I$4,0,10*ROW('Sanitation Data'!I146))),'Data Summary'!DJ152="Yes"),100-OFFSET('Sanitation Data'!$I$4,0,10*ROW('Sanitation Data'!I146)),NA())</f>
        <v>#N/A</v>
      </c>
      <c r="AV152" s="501" t="e">
        <f ca="1">+IF(AND(ISNUMBER(OFFSET('Sanitation Data'!$I$6,0,10*ROW('Sanitation Data'!I146))),'Data Summary'!DK152="Yes"),OFFSET('Sanitation Data'!$I$6,0,10*ROW('Sanitation Data'!I146)),NA())</f>
        <v>#N/A</v>
      </c>
      <c r="AW152" s="501" t="e">
        <f ca="1">+IF(AND(ISNUMBER(OFFSET('Sanitation Data'!$I$10,0,10*ROW('Sanitation Data'!I146))),'Data Summary'!DL152="Yes"),OFFSET('Sanitation Data'!$I$10,0,10*ROW('Sanitation Data'!I146)),NA())</f>
        <v>#N/A</v>
      </c>
      <c r="AX152" s="501" t="e">
        <f ca="1">+IF(AND(ISNUMBER(OFFSET('Sanitation Data'!$I$11,0,10*ROW('Sanitation Data'!I146))),'Data Summary'!DM152="Yes"),OFFSET('Sanitation Data'!$I$11,0,10*ROW('Sanitation Data'!I146)),NA())</f>
        <v>#N/A</v>
      </c>
      <c r="AY152" s="501" t="e">
        <f ca="1">+IF(AND(ISNUMBER(OFFSET('Sanitation Data'!$I$12,0,10*ROW('Sanitation Data'!I146))),'Data Summary'!DN152="Yes"),OFFSET('Sanitation Data'!$I$12,0,10*ROW('Sanitation Data'!I146)),NA())</f>
        <v>#N/A</v>
      </c>
      <c r="AZ152" s="502" t="e">
        <f ca="1">+IF(AND(ISNUMBER(OFFSET('Hygiene Data'!$D$5,0,10*ROW('Hygiene Data'!D146))),'Data Summary'!DO152="Yes"),OFFSET('Hygiene Data'!$D$5,0,10*ROW('Hygiene Data'!D146)),NA())</f>
        <v>#N/A</v>
      </c>
      <c r="BA152" s="502" t="e">
        <f ca="1">+IF(AND(ISNUMBER(OFFSET('Hygiene Data'!$D$7,0,10*ROW('Hygiene Data'!D146))),'Data Summary'!DP152="Yes"),OFFSET('Hygiene Data'!$D$7,0,10*ROW('Hygiene Data'!D146)),NA())</f>
        <v>#N/A</v>
      </c>
      <c r="BB152" s="502" t="e">
        <f ca="1">+IF(AND(ISNUMBER(OFFSET('Hygiene Data'!$D$9,0,10*ROW('Hygiene Data'!D146))),'Data Summary'!DQ152="Yes"),OFFSET('Hygiene Data'!$D$9,0,10*ROW('Hygiene Data'!D146)),NA())</f>
        <v>#N/A</v>
      </c>
      <c r="BC152" s="502" t="e">
        <f ca="1">+IF(AND(ISNUMBER(OFFSET('Hygiene Data'!$E$5,0,10*ROW('Hygiene Data'!E146))),'Data Summary'!DR152="Yes"),OFFSET('Hygiene Data'!$E$5,0,10*ROW('Hygiene Data'!E146)),NA())</f>
        <v>#N/A</v>
      </c>
      <c r="BD152" s="502" t="e">
        <f ca="1">+IF(AND(ISNUMBER(OFFSET('Hygiene Data'!$E$7,0,10*ROW('Hygiene Data'!E146))),'Data Summary'!DS152="Yes"),OFFSET('Hygiene Data'!$E$7,0,10*ROW('Hygiene Data'!E146)),NA())</f>
        <v>#N/A</v>
      </c>
      <c r="BE152" s="502" t="e">
        <f ca="1">+IF(AND(ISNUMBER(OFFSET('Hygiene Data'!$E$9,0,10*ROW('Hygiene Data'!E146))),'Data Summary'!DT152="Yes"),OFFSET('Hygiene Data'!$E$9,0,10*ROW('Hygiene Data'!E146)),NA())</f>
        <v>#N/A</v>
      </c>
      <c r="BF152" s="502" t="e">
        <f ca="1">+IF(AND(ISNUMBER(OFFSET('Hygiene Data'!$F$5,0,10*ROW('Hygiene Data'!F146))),'Data Summary'!DU152="Yes"),OFFSET('Hygiene Data'!$F$5,0,10*ROW('Hygiene Data'!F146)),NA())</f>
        <v>#N/A</v>
      </c>
      <c r="BG152" s="502" t="e">
        <f ca="1">+IF(AND(ISNUMBER(OFFSET('Hygiene Data'!$F$7,0,10*ROW('Hygiene Data'!F146))),'Data Summary'!DV152="Yes"),OFFSET('Hygiene Data'!$F$7,0,10*ROW('Hygiene Data'!F146)),NA())</f>
        <v>#N/A</v>
      </c>
      <c r="BH152" s="502" t="e">
        <f ca="1">+IF(AND(ISNUMBER(OFFSET('Hygiene Data'!$F$9,0,10*ROW('Hygiene Data'!F146))),'Data Summary'!DW152="Yes"),OFFSET('Hygiene Data'!$F$9,0,10*ROW('Hygiene Data'!F146)),NA())</f>
        <v>#N/A</v>
      </c>
      <c r="BI152" s="502" t="e">
        <f ca="1">+IF(AND(ISNUMBER(OFFSET('Hygiene Data'!$G$5,0,10*ROW('Hygiene Data'!G146))),'Data Summary'!DX152="Yes"),OFFSET('Hygiene Data'!$G$5,0,10*ROW('Hygiene Data'!G146)),NA())</f>
        <v>#N/A</v>
      </c>
      <c r="BJ152" s="502" t="e">
        <f ca="1">+IF(AND(ISNUMBER(OFFSET('Hygiene Data'!$G$7,0,10*ROW('Hygiene Data'!G146))),'Data Summary'!DY152="Yes"),OFFSET('Hygiene Data'!$G$7,0,10*ROW('Hygiene Data'!G146)),NA())</f>
        <v>#N/A</v>
      </c>
      <c r="BK152" s="502" t="e">
        <f ca="1">+IF(AND(ISNUMBER(OFFSET('Hygiene Data'!$G$9,0,10*ROW('Hygiene Data'!G146))),'Data Summary'!DZ152="Yes"),OFFSET('Hygiene Data'!$G$9,0,10*ROW('Hygiene Data'!G146)),NA())</f>
        <v>#N/A</v>
      </c>
      <c r="BL152" s="502" t="e">
        <f ca="1">+IF(AND(ISNUMBER(OFFSET('Hygiene Data'!$H$5,0,10*ROW('Hygiene Data'!H146))),'Data Summary'!EA152="Yes"),OFFSET('Hygiene Data'!$H$5,0,10*ROW('Hygiene Data'!H146)),NA())</f>
        <v>#N/A</v>
      </c>
      <c r="BM152" s="502" t="e">
        <f ca="1">+IF(AND(ISNUMBER(OFFSET('Hygiene Data'!$H$7,0,10*ROW('Hygiene Data'!H146))),'Data Summary'!EB152="Yes"),OFFSET('Hygiene Data'!$H$7,0,10*ROW('Hygiene Data'!H146)),NA())</f>
        <v>#N/A</v>
      </c>
      <c r="BN152" s="502" t="e">
        <f ca="1">+IF(AND(ISNUMBER(OFFSET('Hygiene Data'!$H$9,0,10*ROW('Hygiene Data'!H146))),'Data Summary'!EC152="Yes"),OFFSET('Hygiene Data'!$H$9,0,10*ROW('Hygiene Data'!H146)),NA())</f>
        <v>#N/A</v>
      </c>
      <c r="BO152" s="502" t="e">
        <f ca="1">+IF(AND(ISNUMBER(OFFSET('Hygiene Data'!$I$5,0,10*ROW('Hygiene Data'!I146))),'Data Summary'!ED152="Yes"),OFFSET('Hygiene Data'!$I$5,0,10*ROW('Hygiene Data'!I146)),NA())</f>
        <v>#N/A</v>
      </c>
      <c r="BP152" s="502" t="e">
        <f ca="1">+IF(AND(ISNUMBER(OFFSET('Hygiene Data'!$I$7,0,10*ROW('Hygiene Data'!I146))),'Data Summary'!EE152="Yes"),OFFSET('Hygiene Data'!$I$7,0,10*ROW('Hygiene Data'!I146)),NA())</f>
        <v>#N/A</v>
      </c>
      <c r="BQ152" s="502" t="e">
        <f ca="1">+IF(AND(ISNUMBER(OFFSET('Hygiene Data'!$I$9,0,10*ROW('Hygiene Data'!I146))),'Data Summary'!EF152="Yes"),OFFSET('Hygiene Data'!$I$9,0,10*ROW('Hygiene Data'!I146)),NA())</f>
        <v>#N/A</v>
      </c>
    </row>
    <row r="153" spans="1:69" x14ac:dyDescent="0.25">
      <c r="A153" s="498" t="e">
        <f ca="1">+RIGHT('Data Summary'!A153,LEN('Data Summary'!A153)-9)</f>
        <v>#VALUE!</v>
      </c>
      <c r="B153" s="472" t="str">
        <f ca="1">+IF(ISTEXT('Data Summary'!B153),'Data Summary'!B153,"")</f>
        <v/>
      </c>
      <c r="C153" s="499" t="e">
        <f ca="1">+VALUE('Data Summary'!C153)</f>
        <v>#VALUE!</v>
      </c>
      <c r="D153" s="500" t="e">
        <f ca="1">+IF(AND(ISNUMBER(OFFSET('Water Data'!$D$4,0,10*ROW('Water Data'!D147))),'Data Summary'!BS153="Yes"),100-OFFSET('Water Data'!$D$4,0,10*ROW('Water Data'!D147)),NA())</f>
        <v>#N/A</v>
      </c>
      <c r="E153" s="500" t="e">
        <f ca="1">+IF(AND(ISNUMBER(OFFSET('Water Data'!$D$6,0,10*ROW('Water Data'!D147))),'Data Summary'!BT153="Yes"),OFFSET('Water Data'!$D$6,0,10*ROW('Water Data'!D147)),NA())</f>
        <v>#N/A</v>
      </c>
      <c r="F153" s="500" t="e">
        <f ca="1">+IF(AND(ISNUMBER(OFFSET('Water Data'!$D$9,0,10*ROW('Water Data'!D147))),'Data Summary'!BU153="Yes"),OFFSET('Water Data'!$D$9,0,10*ROW('Water Data'!D147)),NA())</f>
        <v>#N/A</v>
      </c>
      <c r="G153" s="500" t="e">
        <f ca="1">+IF(AND(ISNUMBER(OFFSET('Water Data'!$E$4,0,10*ROW('Water Data'!E147))),'Data Summary'!BV153="Yes"),100-OFFSET('Water Data'!$E$4,0,10*ROW('Water Data'!E147)),NA())</f>
        <v>#N/A</v>
      </c>
      <c r="H153" s="500" t="e">
        <f ca="1">+IF(AND(ISNUMBER(OFFSET('Water Data'!$E$6,0,10*ROW('Water Data'!E147))),'Data Summary'!BW153="Yes"),OFFSET('Water Data'!$E$6,0,10*ROW('Water Data'!E147)),NA())</f>
        <v>#N/A</v>
      </c>
      <c r="I153" s="500" t="e">
        <f ca="1">+IF(AND(ISNUMBER(OFFSET('Water Data'!$E$9,0,10*ROW('Water Data'!E147))),'Data Summary'!BX153="Yes"),OFFSET('Water Data'!$E$9,0,10*ROW('Water Data'!E147)),NA())</f>
        <v>#N/A</v>
      </c>
      <c r="J153" s="500" t="e">
        <f ca="1">+IF(AND(ISNUMBER(OFFSET('Water Data'!$F$4,0,10*ROW('Water Data'!F147))),'Data Summary'!BY153="Yes"),100-OFFSET('Water Data'!$F$4,0,10*ROW('Water Data'!F147)),NA())</f>
        <v>#N/A</v>
      </c>
      <c r="K153" s="500" t="e">
        <f ca="1">+IF(AND(ISNUMBER(OFFSET('Water Data'!$F$6,0,10*ROW('Water Data'!F147))),'Data Summary'!BZ153="Yes"),OFFSET('Water Data'!$F$6,0,10*ROW('Water Data'!F147)),NA())</f>
        <v>#N/A</v>
      </c>
      <c r="L153" s="500" t="e">
        <f ca="1">+IF(AND(ISNUMBER(OFFSET('Water Data'!$F$9,0,10*ROW('Water Data'!F147))),'Data Summary'!CA153="Yes"),OFFSET('Water Data'!$F$9,0,10*ROW('Water Data'!F147)),NA())</f>
        <v>#N/A</v>
      </c>
      <c r="M153" s="500" t="e">
        <f ca="1">+IF(AND(ISNUMBER(OFFSET('Water Data'!$G$4,0,10*ROW('Water Data'!G147))),'Data Summary'!CB153="Yes"),100-OFFSET('Water Data'!$G$4,0,10*ROW('Water Data'!G147)),NA())</f>
        <v>#N/A</v>
      </c>
      <c r="N153" s="500" t="e">
        <f ca="1">+IF(AND(ISNUMBER(OFFSET('Water Data'!$G$6,0,10*ROW('Water Data'!G147))),'Data Summary'!CC153="Yes"),OFFSET('Water Data'!$G$6,0,10*ROW('Water Data'!G147)),NA())</f>
        <v>#N/A</v>
      </c>
      <c r="O153" s="500" t="e">
        <f ca="1">+IF(AND(ISNUMBER(OFFSET('Water Data'!$G$9,0,10*ROW('Water Data'!G147))),'Data Summary'!CD153="Yes"),OFFSET('Water Data'!$G$9,0,10*ROW('Water Data'!G147)),NA())</f>
        <v>#N/A</v>
      </c>
      <c r="P153" s="500" t="e">
        <f ca="1">+IF(AND(ISNUMBER(OFFSET('Water Data'!$H$4,0,10*ROW('Water Data'!H147))),'Data Summary'!CE153="Yes"),100-OFFSET('Water Data'!$H$4,0,10*ROW('Water Data'!H147)),NA())</f>
        <v>#N/A</v>
      </c>
      <c r="Q153" s="500" t="e">
        <f ca="1">+IF(AND(ISNUMBER(OFFSET('Water Data'!$H$6,0,10*ROW('Water Data'!H147))),'Data Summary'!CF153="Yes"),OFFSET('Water Data'!$H$6,0,10*ROW('Water Data'!H147)),NA())</f>
        <v>#N/A</v>
      </c>
      <c r="R153" s="500" t="e">
        <f ca="1">+IF(AND(ISNUMBER(OFFSET('Water Data'!$H$9,0,10*ROW('Water Data'!H147))),'Data Summary'!CG153="Yes"),OFFSET('Water Data'!$H$9,0,10*ROW('Water Data'!H147)),NA())</f>
        <v>#N/A</v>
      </c>
      <c r="S153" s="500" t="e">
        <f ca="1">+IF(AND(ISNUMBER(OFFSET('Water Data'!$I$4,0,10*ROW('Water Data'!I147))),'Data Summary'!CH153="Yes"),100-OFFSET('Water Data'!$I$4,0,10*ROW('Water Data'!I147)),NA())</f>
        <v>#N/A</v>
      </c>
      <c r="T153" s="500" t="e">
        <f ca="1">+IF(AND(ISNUMBER(OFFSET('Water Data'!$I$6,0,10*ROW('Water Data'!I147))),'Data Summary'!CI153="Yes"),OFFSET('Water Data'!$I$6,0,10*ROW('Water Data'!I147)),NA())</f>
        <v>#N/A</v>
      </c>
      <c r="U153" s="500" t="e">
        <f ca="1">+IF(AND(ISNUMBER(OFFSET('Water Data'!$I$9,0,10*ROW('Water Data'!I147))),'Data Summary'!CJ153="Yes"),OFFSET('Water Data'!$I$9,0,10*ROW('Water Data'!I147)),NA())</f>
        <v>#N/A</v>
      </c>
      <c r="V153" s="501" t="e">
        <f ca="1">+IF(AND(ISNUMBER(OFFSET('Sanitation Data'!$D$4,0,10*ROW('Sanitation Data'!D147))),'Data Summary'!CK153="Yes"),100-OFFSET('Sanitation Data'!$D$4,0,10*ROW('Sanitation Data'!D147)),NA())</f>
        <v>#N/A</v>
      </c>
      <c r="W153" s="501" t="e">
        <f ca="1">+IF(AND(ISNUMBER(OFFSET('Sanitation Data'!$D$6,0,10*ROW('Sanitation Data'!D147))),'Data Summary'!CL153="Yes"),OFFSET('Sanitation Data'!$D$6,0,10*ROW('Sanitation Data'!D147)),NA())</f>
        <v>#N/A</v>
      </c>
      <c r="X153" s="501" t="e">
        <f ca="1">+IF(AND(ISNUMBER(OFFSET('Sanitation Data'!$D$10,0,10*ROW('Sanitation Data'!D147))),'Data Summary'!CM153="Yes"),OFFSET('Sanitation Data'!$D$10,0,10*ROW('Sanitation Data'!D147)),NA())</f>
        <v>#N/A</v>
      </c>
      <c r="Y153" s="501" t="e">
        <f ca="1">+IF(AND(ISNUMBER(OFFSET('Sanitation Data'!$D$11,0,10*ROW('Sanitation Data'!D147))),'Data Summary'!CN153="Yes"),OFFSET('Sanitation Data'!$D$11,0,10*ROW('Sanitation Data'!D147)),NA())</f>
        <v>#N/A</v>
      </c>
      <c r="Z153" s="501" t="e">
        <f ca="1">+IF(AND(ISNUMBER(OFFSET('Sanitation Data'!$D$12,0,10*ROW('Sanitation Data'!D147))),'Data Summary'!CO153="Yes"),OFFSET('Sanitation Data'!$D$12,0,10*ROW('Sanitation Data'!D147)),NA())</f>
        <v>#N/A</v>
      </c>
      <c r="AA153" s="501" t="e">
        <f ca="1">+IF(AND(ISNUMBER(OFFSET('Sanitation Data'!$E$4,0,10*ROW('Sanitation Data'!E147))),'Data Summary'!CP153="Yes"),100-OFFSET('Sanitation Data'!$E$4,0,10*ROW('Sanitation Data'!E147)),NA())</f>
        <v>#N/A</v>
      </c>
      <c r="AB153" s="501" t="e">
        <f ca="1">+IF(AND(ISNUMBER(OFFSET('Sanitation Data'!$E$6,0,10*ROW('Sanitation Data'!E147))),'Data Summary'!CQ153="Yes"),OFFSET('Sanitation Data'!$E$6,0,10*ROW('Sanitation Data'!E147)),NA())</f>
        <v>#N/A</v>
      </c>
      <c r="AC153" s="501" t="e">
        <f ca="1">+IF(AND(ISNUMBER(OFFSET('Sanitation Data'!$E$10,0,10*ROW('Sanitation Data'!E147))),'Data Summary'!CR153="Yes"),OFFSET('Sanitation Data'!$E$10,0,10*ROW('Sanitation Data'!E147)),NA())</f>
        <v>#N/A</v>
      </c>
      <c r="AD153" s="501" t="e">
        <f ca="1">+IF(AND(ISNUMBER(OFFSET('Sanitation Data'!$E$11,0,10*ROW('Sanitation Data'!E147))),'Data Summary'!CS153="Yes"),OFFSET('Sanitation Data'!$E$11,0,10*ROW('Sanitation Data'!E147)),NA())</f>
        <v>#N/A</v>
      </c>
      <c r="AE153" s="501" t="e">
        <f ca="1">+IF(AND(ISNUMBER(OFFSET('Sanitation Data'!$E$12,0,10*ROW('Sanitation Data'!E147))),'Data Summary'!CT153="Yes"),OFFSET('Sanitation Data'!$E$12,0,10*ROW('Sanitation Data'!E147)),NA())</f>
        <v>#N/A</v>
      </c>
      <c r="AF153" s="501" t="e">
        <f ca="1">+IF(AND(ISNUMBER(OFFSET('Sanitation Data'!$F$4,0,10*ROW('Sanitation Data'!F147))),'Data Summary'!CU153="Yes"),100-OFFSET('Sanitation Data'!$F$4,0,10*ROW('Sanitation Data'!F147)),NA())</f>
        <v>#N/A</v>
      </c>
      <c r="AG153" s="501" t="e">
        <f ca="1">+IF(AND(ISNUMBER(OFFSET('Sanitation Data'!$F$6,0,10*ROW('Sanitation Data'!F147))),'Data Summary'!CV153="Yes"),OFFSET('Sanitation Data'!$F$6,0,10*ROW('Sanitation Data'!F147)),NA())</f>
        <v>#N/A</v>
      </c>
      <c r="AH153" s="501" t="e">
        <f ca="1">+IF(AND(ISNUMBER(OFFSET('Sanitation Data'!$F$10,0,10*ROW('Sanitation Data'!F147))),'Data Summary'!CW153="Yes"),OFFSET('Sanitation Data'!$F$10,0,10*ROW('Sanitation Data'!F147)),NA())</f>
        <v>#N/A</v>
      </c>
      <c r="AI153" s="501" t="e">
        <f ca="1">+IF(AND(ISNUMBER(OFFSET('Sanitation Data'!$F$11,0,10*ROW('Sanitation Data'!F147))),'Data Summary'!CX153="Yes"),OFFSET('Sanitation Data'!$F$11,0,10*ROW('Sanitation Data'!F147)),NA())</f>
        <v>#N/A</v>
      </c>
      <c r="AJ153" s="501" t="e">
        <f ca="1">+IF(AND(ISNUMBER(OFFSET('Sanitation Data'!$F$12,0,10*ROW('Sanitation Data'!F147))),'Data Summary'!CY153="Yes"),OFFSET('Sanitation Data'!$F$12,0,10*ROW('Sanitation Data'!F147)),NA())</f>
        <v>#N/A</v>
      </c>
      <c r="AK153" s="501" t="e">
        <f ca="1">+IF(AND(ISNUMBER(OFFSET('Sanitation Data'!$G$4,0,10*ROW('Sanitation Data'!G147))),'Data Summary'!CZ153="Yes"),100-OFFSET('Sanitation Data'!$G$4,0,10*ROW('Sanitation Data'!G147)),NA())</f>
        <v>#N/A</v>
      </c>
      <c r="AL153" s="501" t="e">
        <f ca="1">+IF(AND(ISNUMBER(OFFSET('Sanitation Data'!$G$6,0,10*ROW('Sanitation Data'!G147))),'Data Summary'!DA153="Yes"),OFFSET('Sanitation Data'!$G$6,0,10*ROW('Sanitation Data'!G147)),NA())</f>
        <v>#N/A</v>
      </c>
      <c r="AM153" s="501" t="e">
        <f ca="1">+IF(AND(ISNUMBER(OFFSET('Sanitation Data'!$G$10,0,10*ROW('Sanitation Data'!G147))),'Data Summary'!DB153="Yes"),OFFSET('Sanitation Data'!$G$10,0,10*ROW('Sanitation Data'!G147)),NA())</f>
        <v>#N/A</v>
      </c>
      <c r="AN153" s="501" t="e">
        <f ca="1">+IF(AND(ISNUMBER(OFFSET('Sanitation Data'!$G$11,0,10*ROW('Sanitation Data'!G147))),'Data Summary'!DC153="Yes"),OFFSET('Sanitation Data'!$G$11,0,10*ROW('Sanitation Data'!G147)),NA())</f>
        <v>#N/A</v>
      </c>
      <c r="AO153" s="501" t="e">
        <f ca="1">+IF(AND(ISNUMBER(OFFSET('Sanitation Data'!$G$12,0,10*ROW('Sanitation Data'!G147))),'Data Summary'!DD153="Yes"),OFFSET('Sanitation Data'!$G$12,0,10*ROW('Sanitation Data'!G147)),NA())</f>
        <v>#N/A</v>
      </c>
      <c r="AP153" s="501" t="e">
        <f ca="1">+IF(AND(ISNUMBER(OFFSET('Sanitation Data'!$H$4,0,10*ROW('Sanitation Data'!H147))),'Data Summary'!DE153="Yes"),100-OFFSET('Sanitation Data'!$H$4,0,10*ROW('Sanitation Data'!H147)),NA())</f>
        <v>#N/A</v>
      </c>
      <c r="AQ153" s="501" t="e">
        <f ca="1">+IF(AND(ISNUMBER(OFFSET('Sanitation Data'!$H$6,0,10*ROW('Sanitation Data'!H147))),'Data Summary'!DF153="Yes"),OFFSET('Sanitation Data'!$H$6,0,10*ROW('Sanitation Data'!H147)),NA())</f>
        <v>#N/A</v>
      </c>
      <c r="AR153" s="501" t="e">
        <f ca="1">+IF(AND(ISNUMBER(OFFSET('Sanitation Data'!$H$10,0,10*ROW('Sanitation Data'!H147))),'Data Summary'!DG153="Yes"),OFFSET('Sanitation Data'!$H$10,0,10*ROW('Sanitation Data'!H147)),NA())</f>
        <v>#N/A</v>
      </c>
      <c r="AS153" s="501" t="e">
        <f ca="1">+IF(AND(ISNUMBER(OFFSET('Sanitation Data'!$H$11,0,10*ROW('Sanitation Data'!H147))),'Data Summary'!DH153="Yes"),OFFSET('Sanitation Data'!$H$11,0,10*ROW('Sanitation Data'!H147)),NA())</f>
        <v>#N/A</v>
      </c>
      <c r="AT153" s="501" t="e">
        <f ca="1">+IF(AND(ISNUMBER(OFFSET('Sanitation Data'!$H$12,0,10*ROW('Sanitation Data'!H147))),'Data Summary'!DI153="Yes"),OFFSET('Sanitation Data'!$H$12,0,10*ROW('Sanitation Data'!H147)),NA())</f>
        <v>#N/A</v>
      </c>
      <c r="AU153" s="501" t="e">
        <f ca="1">+IF(AND(ISNUMBER(OFFSET('Sanitation Data'!$I$4,0,10*ROW('Sanitation Data'!I147))),'Data Summary'!DJ153="Yes"),100-OFFSET('Sanitation Data'!$I$4,0,10*ROW('Sanitation Data'!I147)),NA())</f>
        <v>#N/A</v>
      </c>
      <c r="AV153" s="501" t="e">
        <f ca="1">+IF(AND(ISNUMBER(OFFSET('Sanitation Data'!$I$6,0,10*ROW('Sanitation Data'!I147))),'Data Summary'!DK153="Yes"),OFFSET('Sanitation Data'!$I$6,0,10*ROW('Sanitation Data'!I147)),NA())</f>
        <v>#N/A</v>
      </c>
      <c r="AW153" s="501" t="e">
        <f ca="1">+IF(AND(ISNUMBER(OFFSET('Sanitation Data'!$I$10,0,10*ROW('Sanitation Data'!I147))),'Data Summary'!DL153="Yes"),OFFSET('Sanitation Data'!$I$10,0,10*ROW('Sanitation Data'!I147)),NA())</f>
        <v>#N/A</v>
      </c>
      <c r="AX153" s="501" t="e">
        <f ca="1">+IF(AND(ISNUMBER(OFFSET('Sanitation Data'!$I$11,0,10*ROW('Sanitation Data'!I147))),'Data Summary'!DM153="Yes"),OFFSET('Sanitation Data'!$I$11,0,10*ROW('Sanitation Data'!I147)),NA())</f>
        <v>#N/A</v>
      </c>
      <c r="AY153" s="501" t="e">
        <f ca="1">+IF(AND(ISNUMBER(OFFSET('Sanitation Data'!$I$12,0,10*ROW('Sanitation Data'!I147))),'Data Summary'!DN153="Yes"),OFFSET('Sanitation Data'!$I$12,0,10*ROW('Sanitation Data'!I147)),NA())</f>
        <v>#N/A</v>
      </c>
      <c r="AZ153" s="502" t="e">
        <f ca="1">+IF(AND(ISNUMBER(OFFSET('Hygiene Data'!$D$5,0,10*ROW('Hygiene Data'!D147))),'Data Summary'!DO153="Yes"),OFFSET('Hygiene Data'!$D$5,0,10*ROW('Hygiene Data'!D147)),NA())</f>
        <v>#N/A</v>
      </c>
      <c r="BA153" s="502" t="e">
        <f ca="1">+IF(AND(ISNUMBER(OFFSET('Hygiene Data'!$D$7,0,10*ROW('Hygiene Data'!D147))),'Data Summary'!DP153="Yes"),OFFSET('Hygiene Data'!$D$7,0,10*ROW('Hygiene Data'!D147)),NA())</f>
        <v>#N/A</v>
      </c>
      <c r="BB153" s="502" t="e">
        <f ca="1">+IF(AND(ISNUMBER(OFFSET('Hygiene Data'!$D$9,0,10*ROW('Hygiene Data'!D147))),'Data Summary'!DQ153="Yes"),OFFSET('Hygiene Data'!$D$9,0,10*ROW('Hygiene Data'!D147)),NA())</f>
        <v>#N/A</v>
      </c>
      <c r="BC153" s="502" t="e">
        <f ca="1">+IF(AND(ISNUMBER(OFFSET('Hygiene Data'!$E$5,0,10*ROW('Hygiene Data'!E147))),'Data Summary'!DR153="Yes"),OFFSET('Hygiene Data'!$E$5,0,10*ROW('Hygiene Data'!E147)),NA())</f>
        <v>#N/A</v>
      </c>
      <c r="BD153" s="502" t="e">
        <f ca="1">+IF(AND(ISNUMBER(OFFSET('Hygiene Data'!$E$7,0,10*ROW('Hygiene Data'!E147))),'Data Summary'!DS153="Yes"),OFFSET('Hygiene Data'!$E$7,0,10*ROW('Hygiene Data'!E147)),NA())</f>
        <v>#N/A</v>
      </c>
      <c r="BE153" s="502" t="e">
        <f ca="1">+IF(AND(ISNUMBER(OFFSET('Hygiene Data'!$E$9,0,10*ROW('Hygiene Data'!E147))),'Data Summary'!DT153="Yes"),OFFSET('Hygiene Data'!$E$9,0,10*ROW('Hygiene Data'!E147)),NA())</f>
        <v>#N/A</v>
      </c>
      <c r="BF153" s="502" t="e">
        <f ca="1">+IF(AND(ISNUMBER(OFFSET('Hygiene Data'!$F$5,0,10*ROW('Hygiene Data'!F147))),'Data Summary'!DU153="Yes"),OFFSET('Hygiene Data'!$F$5,0,10*ROW('Hygiene Data'!F147)),NA())</f>
        <v>#N/A</v>
      </c>
      <c r="BG153" s="502" t="e">
        <f ca="1">+IF(AND(ISNUMBER(OFFSET('Hygiene Data'!$F$7,0,10*ROW('Hygiene Data'!F147))),'Data Summary'!DV153="Yes"),OFFSET('Hygiene Data'!$F$7,0,10*ROW('Hygiene Data'!F147)),NA())</f>
        <v>#N/A</v>
      </c>
      <c r="BH153" s="502" t="e">
        <f ca="1">+IF(AND(ISNUMBER(OFFSET('Hygiene Data'!$F$9,0,10*ROW('Hygiene Data'!F147))),'Data Summary'!DW153="Yes"),OFFSET('Hygiene Data'!$F$9,0,10*ROW('Hygiene Data'!F147)),NA())</f>
        <v>#N/A</v>
      </c>
      <c r="BI153" s="502" t="e">
        <f ca="1">+IF(AND(ISNUMBER(OFFSET('Hygiene Data'!$G$5,0,10*ROW('Hygiene Data'!G147))),'Data Summary'!DX153="Yes"),OFFSET('Hygiene Data'!$G$5,0,10*ROW('Hygiene Data'!G147)),NA())</f>
        <v>#N/A</v>
      </c>
      <c r="BJ153" s="502" t="e">
        <f ca="1">+IF(AND(ISNUMBER(OFFSET('Hygiene Data'!$G$7,0,10*ROW('Hygiene Data'!G147))),'Data Summary'!DY153="Yes"),OFFSET('Hygiene Data'!$G$7,0,10*ROW('Hygiene Data'!G147)),NA())</f>
        <v>#N/A</v>
      </c>
      <c r="BK153" s="502" t="e">
        <f ca="1">+IF(AND(ISNUMBER(OFFSET('Hygiene Data'!$G$9,0,10*ROW('Hygiene Data'!G147))),'Data Summary'!DZ153="Yes"),OFFSET('Hygiene Data'!$G$9,0,10*ROW('Hygiene Data'!G147)),NA())</f>
        <v>#N/A</v>
      </c>
      <c r="BL153" s="502" t="e">
        <f ca="1">+IF(AND(ISNUMBER(OFFSET('Hygiene Data'!$H$5,0,10*ROW('Hygiene Data'!H147))),'Data Summary'!EA153="Yes"),OFFSET('Hygiene Data'!$H$5,0,10*ROW('Hygiene Data'!H147)),NA())</f>
        <v>#N/A</v>
      </c>
      <c r="BM153" s="502" t="e">
        <f ca="1">+IF(AND(ISNUMBER(OFFSET('Hygiene Data'!$H$7,0,10*ROW('Hygiene Data'!H147))),'Data Summary'!EB153="Yes"),OFFSET('Hygiene Data'!$H$7,0,10*ROW('Hygiene Data'!H147)),NA())</f>
        <v>#N/A</v>
      </c>
      <c r="BN153" s="502" t="e">
        <f ca="1">+IF(AND(ISNUMBER(OFFSET('Hygiene Data'!$H$9,0,10*ROW('Hygiene Data'!H147))),'Data Summary'!EC153="Yes"),OFFSET('Hygiene Data'!$H$9,0,10*ROW('Hygiene Data'!H147)),NA())</f>
        <v>#N/A</v>
      </c>
      <c r="BO153" s="502" t="e">
        <f ca="1">+IF(AND(ISNUMBER(OFFSET('Hygiene Data'!$I$5,0,10*ROW('Hygiene Data'!I147))),'Data Summary'!ED153="Yes"),OFFSET('Hygiene Data'!$I$5,0,10*ROW('Hygiene Data'!I147)),NA())</f>
        <v>#N/A</v>
      </c>
      <c r="BP153" s="502" t="e">
        <f ca="1">+IF(AND(ISNUMBER(OFFSET('Hygiene Data'!$I$7,0,10*ROW('Hygiene Data'!I147))),'Data Summary'!EE153="Yes"),OFFSET('Hygiene Data'!$I$7,0,10*ROW('Hygiene Data'!I147)),NA())</f>
        <v>#N/A</v>
      </c>
      <c r="BQ153" s="502" t="e">
        <f ca="1">+IF(AND(ISNUMBER(OFFSET('Hygiene Data'!$I$9,0,10*ROW('Hygiene Data'!I147))),'Data Summary'!EF153="Yes"),OFFSET('Hygiene Data'!$I$9,0,10*ROW('Hygiene Data'!I147)),NA())</f>
        <v>#N/A</v>
      </c>
    </row>
    <row r="154" spans="1:69" x14ac:dyDescent="0.25">
      <c r="A154" s="498" t="e">
        <f ca="1">+RIGHT('Data Summary'!A154,LEN('Data Summary'!A154)-9)</f>
        <v>#VALUE!</v>
      </c>
      <c r="B154" s="472" t="str">
        <f ca="1">+IF(ISTEXT('Data Summary'!B154),'Data Summary'!B154,"")</f>
        <v/>
      </c>
      <c r="C154" s="499" t="e">
        <f ca="1">+VALUE('Data Summary'!C154)</f>
        <v>#VALUE!</v>
      </c>
      <c r="D154" s="500" t="e">
        <f ca="1">+IF(AND(ISNUMBER(OFFSET('Water Data'!$D$4,0,10*ROW('Water Data'!D148))),'Data Summary'!BS154="Yes"),100-OFFSET('Water Data'!$D$4,0,10*ROW('Water Data'!D148)),NA())</f>
        <v>#N/A</v>
      </c>
      <c r="E154" s="500" t="e">
        <f ca="1">+IF(AND(ISNUMBER(OFFSET('Water Data'!$D$6,0,10*ROW('Water Data'!D148))),'Data Summary'!BT154="Yes"),OFFSET('Water Data'!$D$6,0,10*ROW('Water Data'!D148)),NA())</f>
        <v>#N/A</v>
      </c>
      <c r="F154" s="500" t="e">
        <f ca="1">+IF(AND(ISNUMBER(OFFSET('Water Data'!$D$9,0,10*ROW('Water Data'!D148))),'Data Summary'!BU154="Yes"),OFFSET('Water Data'!$D$9,0,10*ROW('Water Data'!D148)),NA())</f>
        <v>#N/A</v>
      </c>
      <c r="G154" s="500" t="e">
        <f ca="1">+IF(AND(ISNUMBER(OFFSET('Water Data'!$E$4,0,10*ROW('Water Data'!E148))),'Data Summary'!BV154="Yes"),100-OFFSET('Water Data'!$E$4,0,10*ROW('Water Data'!E148)),NA())</f>
        <v>#N/A</v>
      </c>
      <c r="H154" s="500" t="e">
        <f ca="1">+IF(AND(ISNUMBER(OFFSET('Water Data'!$E$6,0,10*ROW('Water Data'!E148))),'Data Summary'!BW154="Yes"),OFFSET('Water Data'!$E$6,0,10*ROW('Water Data'!E148)),NA())</f>
        <v>#N/A</v>
      </c>
      <c r="I154" s="500" t="e">
        <f ca="1">+IF(AND(ISNUMBER(OFFSET('Water Data'!$E$9,0,10*ROW('Water Data'!E148))),'Data Summary'!BX154="Yes"),OFFSET('Water Data'!$E$9,0,10*ROW('Water Data'!E148)),NA())</f>
        <v>#N/A</v>
      </c>
      <c r="J154" s="500" t="e">
        <f ca="1">+IF(AND(ISNUMBER(OFFSET('Water Data'!$F$4,0,10*ROW('Water Data'!F148))),'Data Summary'!BY154="Yes"),100-OFFSET('Water Data'!$F$4,0,10*ROW('Water Data'!F148)),NA())</f>
        <v>#N/A</v>
      </c>
      <c r="K154" s="500" t="e">
        <f ca="1">+IF(AND(ISNUMBER(OFFSET('Water Data'!$F$6,0,10*ROW('Water Data'!F148))),'Data Summary'!BZ154="Yes"),OFFSET('Water Data'!$F$6,0,10*ROW('Water Data'!F148)),NA())</f>
        <v>#N/A</v>
      </c>
      <c r="L154" s="500" t="e">
        <f ca="1">+IF(AND(ISNUMBER(OFFSET('Water Data'!$F$9,0,10*ROW('Water Data'!F148))),'Data Summary'!CA154="Yes"),OFFSET('Water Data'!$F$9,0,10*ROW('Water Data'!F148)),NA())</f>
        <v>#N/A</v>
      </c>
      <c r="M154" s="500" t="e">
        <f ca="1">+IF(AND(ISNUMBER(OFFSET('Water Data'!$G$4,0,10*ROW('Water Data'!G148))),'Data Summary'!CB154="Yes"),100-OFFSET('Water Data'!$G$4,0,10*ROW('Water Data'!G148)),NA())</f>
        <v>#N/A</v>
      </c>
      <c r="N154" s="500" t="e">
        <f ca="1">+IF(AND(ISNUMBER(OFFSET('Water Data'!$G$6,0,10*ROW('Water Data'!G148))),'Data Summary'!CC154="Yes"),OFFSET('Water Data'!$G$6,0,10*ROW('Water Data'!G148)),NA())</f>
        <v>#N/A</v>
      </c>
      <c r="O154" s="500" t="e">
        <f ca="1">+IF(AND(ISNUMBER(OFFSET('Water Data'!$G$9,0,10*ROW('Water Data'!G148))),'Data Summary'!CD154="Yes"),OFFSET('Water Data'!$G$9,0,10*ROW('Water Data'!G148)),NA())</f>
        <v>#N/A</v>
      </c>
      <c r="P154" s="500" t="e">
        <f ca="1">+IF(AND(ISNUMBER(OFFSET('Water Data'!$H$4,0,10*ROW('Water Data'!H148))),'Data Summary'!CE154="Yes"),100-OFFSET('Water Data'!$H$4,0,10*ROW('Water Data'!H148)),NA())</f>
        <v>#N/A</v>
      </c>
      <c r="Q154" s="500" t="e">
        <f ca="1">+IF(AND(ISNUMBER(OFFSET('Water Data'!$H$6,0,10*ROW('Water Data'!H148))),'Data Summary'!CF154="Yes"),OFFSET('Water Data'!$H$6,0,10*ROW('Water Data'!H148)),NA())</f>
        <v>#N/A</v>
      </c>
      <c r="R154" s="500" t="e">
        <f ca="1">+IF(AND(ISNUMBER(OFFSET('Water Data'!$H$9,0,10*ROW('Water Data'!H148))),'Data Summary'!CG154="Yes"),OFFSET('Water Data'!$H$9,0,10*ROW('Water Data'!H148)),NA())</f>
        <v>#N/A</v>
      </c>
      <c r="S154" s="500" t="e">
        <f ca="1">+IF(AND(ISNUMBER(OFFSET('Water Data'!$I$4,0,10*ROW('Water Data'!I148))),'Data Summary'!CH154="Yes"),100-OFFSET('Water Data'!$I$4,0,10*ROW('Water Data'!I148)),NA())</f>
        <v>#N/A</v>
      </c>
      <c r="T154" s="500" t="e">
        <f ca="1">+IF(AND(ISNUMBER(OFFSET('Water Data'!$I$6,0,10*ROW('Water Data'!I148))),'Data Summary'!CI154="Yes"),OFFSET('Water Data'!$I$6,0,10*ROW('Water Data'!I148)),NA())</f>
        <v>#N/A</v>
      </c>
      <c r="U154" s="500" t="e">
        <f ca="1">+IF(AND(ISNUMBER(OFFSET('Water Data'!$I$9,0,10*ROW('Water Data'!I148))),'Data Summary'!CJ154="Yes"),OFFSET('Water Data'!$I$9,0,10*ROW('Water Data'!I148)),NA())</f>
        <v>#N/A</v>
      </c>
      <c r="V154" s="501" t="e">
        <f ca="1">+IF(AND(ISNUMBER(OFFSET('Sanitation Data'!$D$4,0,10*ROW('Sanitation Data'!D148))),'Data Summary'!CK154="Yes"),100-OFFSET('Sanitation Data'!$D$4,0,10*ROW('Sanitation Data'!D148)),NA())</f>
        <v>#N/A</v>
      </c>
      <c r="W154" s="501" t="e">
        <f ca="1">+IF(AND(ISNUMBER(OFFSET('Sanitation Data'!$D$6,0,10*ROW('Sanitation Data'!D148))),'Data Summary'!CL154="Yes"),OFFSET('Sanitation Data'!$D$6,0,10*ROW('Sanitation Data'!D148)),NA())</f>
        <v>#N/A</v>
      </c>
      <c r="X154" s="501" t="e">
        <f ca="1">+IF(AND(ISNUMBER(OFFSET('Sanitation Data'!$D$10,0,10*ROW('Sanitation Data'!D148))),'Data Summary'!CM154="Yes"),OFFSET('Sanitation Data'!$D$10,0,10*ROW('Sanitation Data'!D148)),NA())</f>
        <v>#N/A</v>
      </c>
      <c r="Y154" s="501" t="e">
        <f ca="1">+IF(AND(ISNUMBER(OFFSET('Sanitation Data'!$D$11,0,10*ROW('Sanitation Data'!D148))),'Data Summary'!CN154="Yes"),OFFSET('Sanitation Data'!$D$11,0,10*ROW('Sanitation Data'!D148)),NA())</f>
        <v>#N/A</v>
      </c>
      <c r="Z154" s="501" t="e">
        <f ca="1">+IF(AND(ISNUMBER(OFFSET('Sanitation Data'!$D$12,0,10*ROW('Sanitation Data'!D148))),'Data Summary'!CO154="Yes"),OFFSET('Sanitation Data'!$D$12,0,10*ROW('Sanitation Data'!D148)),NA())</f>
        <v>#N/A</v>
      </c>
      <c r="AA154" s="501" t="e">
        <f ca="1">+IF(AND(ISNUMBER(OFFSET('Sanitation Data'!$E$4,0,10*ROW('Sanitation Data'!E148))),'Data Summary'!CP154="Yes"),100-OFFSET('Sanitation Data'!$E$4,0,10*ROW('Sanitation Data'!E148)),NA())</f>
        <v>#N/A</v>
      </c>
      <c r="AB154" s="501" t="e">
        <f ca="1">+IF(AND(ISNUMBER(OFFSET('Sanitation Data'!$E$6,0,10*ROW('Sanitation Data'!E148))),'Data Summary'!CQ154="Yes"),OFFSET('Sanitation Data'!$E$6,0,10*ROW('Sanitation Data'!E148)),NA())</f>
        <v>#N/A</v>
      </c>
      <c r="AC154" s="501" t="e">
        <f ca="1">+IF(AND(ISNUMBER(OFFSET('Sanitation Data'!$E$10,0,10*ROW('Sanitation Data'!E148))),'Data Summary'!CR154="Yes"),OFFSET('Sanitation Data'!$E$10,0,10*ROW('Sanitation Data'!E148)),NA())</f>
        <v>#N/A</v>
      </c>
      <c r="AD154" s="501" t="e">
        <f ca="1">+IF(AND(ISNUMBER(OFFSET('Sanitation Data'!$E$11,0,10*ROW('Sanitation Data'!E148))),'Data Summary'!CS154="Yes"),OFFSET('Sanitation Data'!$E$11,0,10*ROW('Sanitation Data'!E148)),NA())</f>
        <v>#N/A</v>
      </c>
      <c r="AE154" s="501" t="e">
        <f ca="1">+IF(AND(ISNUMBER(OFFSET('Sanitation Data'!$E$12,0,10*ROW('Sanitation Data'!E148))),'Data Summary'!CT154="Yes"),OFFSET('Sanitation Data'!$E$12,0,10*ROW('Sanitation Data'!E148)),NA())</f>
        <v>#N/A</v>
      </c>
      <c r="AF154" s="501" t="e">
        <f ca="1">+IF(AND(ISNUMBER(OFFSET('Sanitation Data'!$F$4,0,10*ROW('Sanitation Data'!F148))),'Data Summary'!CU154="Yes"),100-OFFSET('Sanitation Data'!$F$4,0,10*ROW('Sanitation Data'!F148)),NA())</f>
        <v>#N/A</v>
      </c>
      <c r="AG154" s="501" t="e">
        <f ca="1">+IF(AND(ISNUMBER(OFFSET('Sanitation Data'!$F$6,0,10*ROW('Sanitation Data'!F148))),'Data Summary'!CV154="Yes"),OFFSET('Sanitation Data'!$F$6,0,10*ROW('Sanitation Data'!F148)),NA())</f>
        <v>#N/A</v>
      </c>
      <c r="AH154" s="501" t="e">
        <f ca="1">+IF(AND(ISNUMBER(OFFSET('Sanitation Data'!$F$10,0,10*ROW('Sanitation Data'!F148))),'Data Summary'!CW154="Yes"),OFFSET('Sanitation Data'!$F$10,0,10*ROW('Sanitation Data'!F148)),NA())</f>
        <v>#N/A</v>
      </c>
      <c r="AI154" s="501" t="e">
        <f ca="1">+IF(AND(ISNUMBER(OFFSET('Sanitation Data'!$F$11,0,10*ROW('Sanitation Data'!F148))),'Data Summary'!CX154="Yes"),OFFSET('Sanitation Data'!$F$11,0,10*ROW('Sanitation Data'!F148)),NA())</f>
        <v>#N/A</v>
      </c>
      <c r="AJ154" s="501" t="e">
        <f ca="1">+IF(AND(ISNUMBER(OFFSET('Sanitation Data'!$F$12,0,10*ROW('Sanitation Data'!F148))),'Data Summary'!CY154="Yes"),OFFSET('Sanitation Data'!$F$12,0,10*ROW('Sanitation Data'!F148)),NA())</f>
        <v>#N/A</v>
      </c>
      <c r="AK154" s="501" t="e">
        <f ca="1">+IF(AND(ISNUMBER(OFFSET('Sanitation Data'!$G$4,0,10*ROW('Sanitation Data'!G148))),'Data Summary'!CZ154="Yes"),100-OFFSET('Sanitation Data'!$G$4,0,10*ROW('Sanitation Data'!G148)),NA())</f>
        <v>#N/A</v>
      </c>
      <c r="AL154" s="501" t="e">
        <f ca="1">+IF(AND(ISNUMBER(OFFSET('Sanitation Data'!$G$6,0,10*ROW('Sanitation Data'!G148))),'Data Summary'!DA154="Yes"),OFFSET('Sanitation Data'!$G$6,0,10*ROW('Sanitation Data'!G148)),NA())</f>
        <v>#N/A</v>
      </c>
      <c r="AM154" s="501" t="e">
        <f ca="1">+IF(AND(ISNUMBER(OFFSET('Sanitation Data'!$G$10,0,10*ROW('Sanitation Data'!G148))),'Data Summary'!DB154="Yes"),OFFSET('Sanitation Data'!$G$10,0,10*ROW('Sanitation Data'!G148)),NA())</f>
        <v>#N/A</v>
      </c>
      <c r="AN154" s="501" t="e">
        <f ca="1">+IF(AND(ISNUMBER(OFFSET('Sanitation Data'!$G$11,0,10*ROW('Sanitation Data'!G148))),'Data Summary'!DC154="Yes"),OFFSET('Sanitation Data'!$G$11,0,10*ROW('Sanitation Data'!G148)),NA())</f>
        <v>#N/A</v>
      </c>
      <c r="AO154" s="501" t="e">
        <f ca="1">+IF(AND(ISNUMBER(OFFSET('Sanitation Data'!$G$12,0,10*ROW('Sanitation Data'!G148))),'Data Summary'!DD154="Yes"),OFFSET('Sanitation Data'!$G$12,0,10*ROW('Sanitation Data'!G148)),NA())</f>
        <v>#N/A</v>
      </c>
      <c r="AP154" s="501" t="e">
        <f ca="1">+IF(AND(ISNUMBER(OFFSET('Sanitation Data'!$H$4,0,10*ROW('Sanitation Data'!H148))),'Data Summary'!DE154="Yes"),100-OFFSET('Sanitation Data'!$H$4,0,10*ROW('Sanitation Data'!H148)),NA())</f>
        <v>#N/A</v>
      </c>
      <c r="AQ154" s="501" t="e">
        <f ca="1">+IF(AND(ISNUMBER(OFFSET('Sanitation Data'!$H$6,0,10*ROW('Sanitation Data'!H148))),'Data Summary'!DF154="Yes"),OFFSET('Sanitation Data'!$H$6,0,10*ROW('Sanitation Data'!H148)),NA())</f>
        <v>#N/A</v>
      </c>
      <c r="AR154" s="501" t="e">
        <f ca="1">+IF(AND(ISNUMBER(OFFSET('Sanitation Data'!$H$10,0,10*ROW('Sanitation Data'!H148))),'Data Summary'!DG154="Yes"),OFFSET('Sanitation Data'!$H$10,0,10*ROW('Sanitation Data'!H148)),NA())</f>
        <v>#N/A</v>
      </c>
      <c r="AS154" s="501" t="e">
        <f ca="1">+IF(AND(ISNUMBER(OFFSET('Sanitation Data'!$H$11,0,10*ROW('Sanitation Data'!H148))),'Data Summary'!DH154="Yes"),OFFSET('Sanitation Data'!$H$11,0,10*ROW('Sanitation Data'!H148)),NA())</f>
        <v>#N/A</v>
      </c>
      <c r="AT154" s="501" t="e">
        <f ca="1">+IF(AND(ISNUMBER(OFFSET('Sanitation Data'!$H$12,0,10*ROW('Sanitation Data'!H148))),'Data Summary'!DI154="Yes"),OFFSET('Sanitation Data'!$H$12,0,10*ROW('Sanitation Data'!H148)),NA())</f>
        <v>#N/A</v>
      </c>
      <c r="AU154" s="501" t="e">
        <f ca="1">+IF(AND(ISNUMBER(OFFSET('Sanitation Data'!$I$4,0,10*ROW('Sanitation Data'!I148))),'Data Summary'!DJ154="Yes"),100-OFFSET('Sanitation Data'!$I$4,0,10*ROW('Sanitation Data'!I148)),NA())</f>
        <v>#N/A</v>
      </c>
      <c r="AV154" s="501" t="e">
        <f ca="1">+IF(AND(ISNUMBER(OFFSET('Sanitation Data'!$I$6,0,10*ROW('Sanitation Data'!I148))),'Data Summary'!DK154="Yes"),OFFSET('Sanitation Data'!$I$6,0,10*ROW('Sanitation Data'!I148)),NA())</f>
        <v>#N/A</v>
      </c>
      <c r="AW154" s="501" t="e">
        <f ca="1">+IF(AND(ISNUMBER(OFFSET('Sanitation Data'!$I$10,0,10*ROW('Sanitation Data'!I148))),'Data Summary'!DL154="Yes"),OFFSET('Sanitation Data'!$I$10,0,10*ROW('Sanitation Data'!I148)),NA())</f>
        <v>#N/A</v>
      </c>
      <c r="AX154" s="501" t="e">
        <f ca="1">+IF(AND(ISNUMBER(OFFSET('Sanitation Data'!$I$11,0,10*ROW('Sanitation Data'!I148))),'Data Summary'!DM154="Yes"),OFFSET('Sanitation Data'!$I$11,0,10*ROW('Sanitation Data'!I148)),NA())</f>
        <v>#N/A</v>
      </c>
      <c r="AY154" s="501" t="e">
        <f ca="1">+IF(AND(ISNUMBER(OFFSET('Sanitation Data'!$I$12,0,10*ROW('Sanitation Data'!I148))),'Data Summary'!DN154="Yes"),OFFSET('Sanitation Data'!$I$12,0,10*ROW('Sanitation Data'!I148)),NA())</f>
        <v>#N/A</v>
      </c>
      <c r="AZ154" s="502" t="e">
        <f ca="1">+IF(AND(ISNUMBER(OFFSET('Hygiene Data'!$D$5,0,10*ROW('Hygiene Data'!D148))),'Data Summary'!DO154="Yes"),OFFSET('Hygiene Data'!$D$5,0,10*ROW('Hygiene Data'!D148)),NA())</f>
        <v>#N/A</v>
      </c>
      <c r="BA154" s="502" t="e">
        <f ca="1">+IF(AND(ISNUMBER(OFFSET('Hygiene Data'!$D$7,0,10*ROW('Hygiene Data'!D148))),'Data Summary'!DP154="Yes"),OFFSET('Hygiene Data'!$D$7,0,10*ROW('Hygiene Data'!D148)),NA())</f>
        <v>#N/A</v>
      </c>
      <c r="BB154" s="502" t="e">
        <f ca="1">+IF(AND(ISNUMBER(OFFSET('Hygiene Data'!$D$9,0,10*ROW('Hygiene Data'!D148))),'Data Summary'!DQ154="Yes"),OFFSET('Hygiene Data'!$D$9,0,10*ROW('Hygiene Data'!D148)),NA())</f>
        <v>#N/A</v>
      </c>
      <c r="BC154" s="502" t="e">
        <f ca="1">+IF(AND(ISNUMBER(OFFSET('Hygiene Data'!$E$5,0,10*ROW('Hygiene Data'!E148))),'Data Summary'!DR154="Yes"),OFFSET('Hygiene Data'!$E$5,0,10*ROW('Hygiene Data'!E148)),NA())</f>
        <v>#N/A</v>
      </c>
      <c r="BD154" s="502" t="e">
        <f ca="1">+IF(AND(ISNUMBER(OFFSET('Hygiene Data'!$E$7,0,10*ROW('Hygiene Data'!E148))),'Data Summary'!DS154="Yes"),OFFSET('Hygiene Data'!$E$7,0,10*ROW('Hygiene Data'!E148)),NA())</f>
        <v>#N/A</v>
      </c>
      <c r="BE154" s="502" t="e">
        <f ca="1">+IF(AND(ISNUMBER(OFFSET('Hygiene Data'!$E$9,0,10*ROW('Hygiene Data'!E148))),'Data Summary'!DT154="Yes"),OFFSET('Hygiene Data'!$E$9,0,10*ROW('Hygiene Data'!E148)),NA())</f>
        <v>#N/A</v>
      </c>
      <c r="BF154" s="502" t="e">
        <f ca="1">+IF(AND(ISNUMBER(OFFSET('Hygiene Data'!$F$5,0,10*ROW('Hygiene Data'!F148))),'Data Summary'!DU154="Yes"),OFFSET('Hygiene Data'!$F$5,0,10*ROW('Hygiene Data'!F148)),NA())</f>
        <v>#N/A</v>
      </c>
      <c r="BG154" s="502" t="e">
        <f ca="1">+IF(AND(ISNUMBER(OFFSET('Hygiene Data'!$F$7,0,10*ROW('Hygiene Data'!F148))),'Data Summary'!DV154="Yes"),OFFSET('Hygiene Data'!$F$7,0,10*ROW('Hygiene Data'!F148)),NA())</f>
        <v>#N/A</v>
      </c>
      <c r="BH154" s="502" t="e">
        <f ca="1">+IF(AND(ISNUMBER(OFFSET('Hygiene Data'!$F$9,0,10*ROW('Hygiene Data'!F148))),'Data Summary'!DW154="Yes"),OFFSET('Hygiene Data'!$F$9,0,10*ROW('Hygiene Data'!F148)),NA())</f>
        <v>#N/A</v>
      </c>
      <c r="BI154" s="502" t="e">
        <f ca="1">+IF(AND(ISNUMBER(OFFSET('Hygiene Data'!$G$5,0,10*ROW('Hygiene Data'!G148))),'Data Summary'!DX154="Yes"),OFFSET('Hygiene Data'!$G$5,0,10*ROW('Hygiene Data'!G148)),NA())</f>
        <v>#N/A</v>
      </c>
      <c r="BJ154" s="502" t="e">
        <f ca="1">+IF(AND(ISNUMBER(OFFSET('Hygiene Data'!$G$7,0,10*ROW('Hygiene Data'!G148))),'Data Summary'!DY154="Yes"),OFFSET('Hygiene Data'!$G$7,0,10*ROW('Hygiene Data'!G148)),NA())</f>
        <v>#N/A</v>
      </c>
      <c r="BK154" s="502" t="e">
        <f ca="1">+IF(AND(ISNUMBER(OFFSET('Hygiene Data'!$G$9,0,10*ROW('Hygiene Data'!G148))),'Data Summary'!DZ154="Yes"),OFFSET('Hygiene Data'!$G$9,0,10*ROW('Hygiene Data'!G148)),NA())</f>
        <v>#N/A</v>
      </c>
      <c r="BL154" s="502" t="e">
        <f ca="1">+IF(AND(ISNUMBER(OFFSET('Hygiene Data'!$H$5,0,10*ROW('Hygiene Data'!H148))),'Data Summary'!EA154="Yes"),OFFSET('Hygiene Data'!$H$5,0,10*ROW('Hygiene Data'!H148)),NA())</f>
        <v>#N/A</v>
      </c>
      <c r="BM154" s="502" t="e">
        <f ca="1">+IF(AND(ISNUMBER(OFFSET('Hygiene Data'!$H$7,0,10*ROW('Hygiene Data'!H148))),'Data Summary'!EB154="Yes"),OFFSET('Hygiene Data'!$H$7,0,10*ROW('Hygiene Data'!H148)),NA())</f>
        <v>#N/A</v>
      </c>
      <c r="BN154" s="502" t="e">
        <f ca="1">+IF(AND(ISNUMBER(OFFSET('Hygiene Data'!$H$9,0,10*ROW('Hygiene Data'!H148))),'Data Summary'!EC154="Yes"),OFFSET('Hygiene Data'!$H$9,0,10*ROW('Hygiene Data'!H148)),NA())</f>
        <v>#N/A</v>
      </c>
      <c r="BO154" s="502" t="e">
        <f ca="1">+IF(AND(ISNUMBER(OFFSET('Hygiene Data'!$I$5,0,10*ROW('Hygiene Data'!I148))),'Data Summary'!ED154="Yes"),OFFSET('Hygiene Data'!$I$5,0,10*ROW('Hygiene Data'!I148)),NA())</f>
        <v>#N/A</v>
      </c>
      <c r="BP154" s="502" t="e">
        <f ca="1">+IF(AND(ISNUMBER(OFFSET('Hygiene Data'!$I$7,0,10*ROW('Hygiene Data'!I148))),'Data Summary'!EE154="Yes"),OFFSET('Hygiene Data'!$I$7,0,10*ROW('Hygiene Data'!I148)),NA())</f>
        <v>#N/A</v>
      </c>
      <c r="BQ154" s="502" t="e">
        <f ca="1">+IF(AND(ISNUMBER(OFFSET('Hygiene Data'!$I$9,0,10*ROW('Hygiene Data'!I148))),'Data Summary'!EF154="Yes"),OFFSET('Hygiene Data'!$I$9,0,10*ROW('Hygiene Data'!I148)),NA())</f>
        <v>#N/A</v>
      </c>
    </row>
    <row r="155" spans="1:69" x14ac:dyDescent="0.25">
      <c r="A155" s="498" t="e">
        <f ca="1">+RIGHT('Data Summary'!A155,LEN('Data Summary'!A155)-9)</f>
        <v>#VALUE!</v>
      </c>
      <c r="B155" s="472" t="str">
        <f ca="1">+IF(ISTEXT('Data Summary'!B155),'Data Summary'!B155,"")</f>
        <v/>
      </c>
      <c r="C155" s="499" t="e">
        <f ca="1">+VALUE('Data Summary'!C155)</f>
        <v>#VALUE!</v>
      </c>
      <c r="D155" s="500" t="e">
        <f ca="1">+IF(AND(ISNUMBER(OFFSET('Water Data'!$D$4,0,10*ROW('Water Data'!D149))),'Data Summary'!BS155="Yes"),100-OFFSET('Water Data'!$D$4,0,10*ROW('Water Data'!D149)),NA())</f>
        <v>#N/A</v>
      </c>
      <c r="E155" s="500" t="e">
        <f ca="1">+IF(AND(ISNUMBER(OFFSET('Water Data'!$D$6,0,10*ROW('Water Data'!D149))),'Data Summary'!BT155="Yes"),OFFSET('Water Data'!$D$6,0,10*ROW('Water Data'!D149)),NA())</f>
        <v>#N/A</v>
      </c>
      <c r="F155" s="500" t="e">
        <f ca="1">+IF(AND(ISNUMBER(OFFSET('Water Data'!$D$9,0,10*ROW('Water Data'!D149))),'Data Summary'!BU155="Yes"),OFFSET('Water Data'!$D$9,0,10*ROW('Water Data'!D149)),NA())</f>
        <v>#N/A</v>
      </c>
      <c r="G155" s="500" t="e">
        <f ca="1">+IF(AND(ISNUMBER(OFFSET('Water Data'!$E$4,0,10*ROW('Water Data'!E149))),'Data Summary'!BV155="Yes"),100-OFFSET('Water Data'!$E$4,0,10*ROW('Water Data'!E149)),NA())</f>
        <v>#N/A</v>
      </c>
      <c r="H155" s="500" t="e">
        <f ca="1">+IF(AND(ISNUMBER(OFFSET('Water Data'!$E$6,0,10*ROW('Water Data'!E149))),'Data Summary'!BW155="Yes"),OFFSET('Water Data'!$E$6,0,10*ROW('Water Data'!E149)),NA())</f>
        <v>#N/A</v>
      </c>
      <c r="I155" s="500" t="e">
        <f ca="1">+IF(AND(ISNUMBER(OFFSET('Water Data'!$E$9,0,10*ROW('Water Data'!E149))),'Data Summary'!BX155="Yes"),OFFSET('Water Data'!$E$9,0,10*ROW('Water Data'!E149)),NA())</f>
        <v>#N/A</v>
      </c>
      <c r="J155" s="500" t="e">
        <f ca="1">+IF(AND(ISNUMBER(OFFSET('Water Data'!$F$4,0,10*ROW('Water Data'!F149))),'Data Summary'!BY155="Yes"),100-OFFSET('Water Data'!$F$4,0,10*ROW('Water Data'!F149)),NA())</f>
        <v>#N/A</v>
      </c>
      <c r="K155" s="500" t="e">
        <f ca="1">+IF(AND(ISNUMBER(OFFSET('Water Data'!$F$6,0,10*ROW('Water Data'!F149))),'Data Summary'!BZ155="Yes"),OFFSET('Water Data'!$F$6,0,10*ROW('Water Data'!F149)),NA())</f>
        <v>#N/A</v>
      </c>
      <c r="L155" s="500" t="e">
        <f ca="1">+IF(AND(ISNUMBER(OFFSET('Water Data'!$F$9,0,10*ROW('Water Data'!F149))),'Data Summary'!CA155="Yes"),OFFSET('Water Data'!$F$9,0,10*ROW('Water Data'!F149)),NA())</f>
        <v>#N/A</v>
      </c>
      <c r="M155" s="500" t="e">
        <f ca="1">+IF(AND(ISNUMBER(OFFSET('Water Data'!$G$4,0,10*ROW('Water Data'!G149))),'Data Summary'!CB155="Yes"),100-OFFSET('Water Data'!$G$4,0,10*ROW('Water Data'!G149)),NA())</f>
        <v>#N/A</v>
      </c>
      <c r="N155" s="500" t="e">
        <f ca="1">+IF(AND(ISNUMBER(OFFSET('Water Data'!$G$6,0,10*ROW('Water Data'!G149))),'Data Summary'!CC155="Yes"),OFFSET('Water Data'!$G$6,0,10*ROW('Water Data'!G149)),NA())</f>
        <v>#N/A</v>
      </c>
      <c r="O155" s="500" t="e">
        <f ca="1">+IF(AND(ISNUMBER(OFFSET('Water Data'!$G$9,0,10*ROW('Water Data'!G149))),'Data Summary'!CD155="Yes"),OFFSET('Water Data'!$G$9,0,10*ROW('Water Data'!G149)),NA())</f>
        <v>#N/A</v>
      </c>
      <c r="P155" s="500" t="e">
        <f ca="1">+IF(AND(ISNUMBER(OFFSET('Water Data'!$H$4,0,10*ROW('Water Data'!H149))),'Data Summary'!CE155="Yes"),100-OFFSET('Water Data'!$H$4,0,10*ROW('Water Data'!H149)),NA())</f>
        <v>#N/A</v>
      </c>
      <c r="Q155" s="500" t="e">
        <f ca="1">+IF(AND(ISNUMBER(OFFSET('Water Data'!$H$6,0,10*ROW('Water Data'!H149))),'Data Summary'!CF155="Yes"),OFFSET('Water Data'!$H$6,0,10*ROW('Water Data'!H149)),NA())</f>
        <v>#N/A</v>
      </c>
      <c r="R155" s="500" t="e">
        <f ca="1">+IF(AND(ISNUMBER(OFFSET('Water Data'!$H$9,0,10*ROW('Water Data'!H149))),'Data Summary'!CG155="Yes"),OFFSET('Water Data'!$H$9,0,10*ROW('Water Data'!H149)),NA())</f>
        <v>#N/A</v>
      </c>
      <c r="S155" s="500" t="e">
        <f ca="1">+IF(AND(ISNUMBER(OFFSET('Water Data'!$I$4,0,10*ROW('Water Data'!I149))),'Data Summary'!CH155="Yes"),100-OFFSET('Water Data'!$I$4,0,10*ROW('Water Data'!I149)),NA())</f>
        <v>#N/A</v>
      </c>
      <c r="T155" s="500" t="e">
        <f ca="1">+IF(AND(ISNUMBER(OFFSET('Water Data'!$I$6,0,10*ROW('Water Data'!I149))),'Data Summary'!CI155="Yes"),OFFSET('Water Data'!$I$6,0,10*ROW('Water Data'!I149)),NA())</f>
        <v>#N/A</v>
      </c>
      <c r="U155" s="500" t="e">
        <f ca="1">+IF(AND(ISNUMBER(OFFSET('Water Data'!$I$9,0,10*ROW('Water Data'!I149))),'Data Summary'!CJ155="Yes"),OFFSET('Water Data'!$I$9,0,10*ROW('Water Data'!I149)),NA())</f>
        <v>#N/A</v>
      </c>
      <c r="V155" s="501" t="e">
        <f ca="1">+IF(AND(ISNUMBER(OFFSET('Sanitation Data'!$D$4,0,10*ROW('Sanitation Data'!D149))),'Data Summary'!CK155="Yes"),100-OFFSET('Sanitation Data'!$D$4,0,10*ROW('Sanitation Data'!D149)),NA())</f>
        <v>#N/A</v>
      </c>
      <c r="W155" s="501" t="e">
        <f ca="1">+IF(AND(ISNUMBER(OFFSET('Sanitation Data'!$D$6,0,10*ROW('Sanitation Data'!D149))),'Data Summary'!CL155="Yes"),OFFSET('Sanitation Data'!$D$6,0,10*ROW('Sanitation Data'!D149)),NA())</f>
        <v>#N/A</v>
      </c>
      <c r="X155" s="501" t="e">
        <f ca="1">+IF(AND(ISNUMBER(OFFSET('Sanitation Data'!$D$10,0,10*ROW('Sanitation Data'!D149))),'Data Summary'!CM155="Yes"),OFFSET('Sanitation Data'!$D$10,0,10*ROW('Sanitation Data'!D149)),NA())</f>
        <v>#N/A</v>
      </c>
      <c r="Y155" s="501" t="e">
        <f ca="1">+IF(AND(ISNUMBER(OFFSET('Sanitation Data'!$D$11,0,10*ROW('Sanitation Data'!D149))),'Data Summary'!CN155="Yes"),OFFSET('Sanitation Data'!$D$11,0,10*ROW('Sanitation Data'!D149)),NA())</f>
        <v>#N/A</v>
      </c>
      <c r="Z155" s="501" t="e">
        <f ca="1">+IF(AND(ISNUMBER(OFFSET('Sanitation Data'!$D$12,0,10*ROW('Sanitation Data'!D149))),'Data Summary'!CO155="Yes"),OFFSET('Sanitation Data'!$D$12,0,10*ROW('Sanitation Data'!D149)),NA())</f>
        <v>#N/A</v>
      </c>
      <c r="AA155" s="501" t="e">
        <f ca="1">+IF(AND(ISNUMBER(OFFSET('Sanitation Data'!$E$4,0,10*ROW('Sanitation Data'!E149))),'Data Summary'!CP155="Yes"),100-OFFSET('Sanitation Data'!$E$4,0,10*ROW('Sanitation Data'!E149)),NA())</f>
        <v>#N/A</v>
      </c>
      <c r="AB155" s="501" t="e">
        <f ca="1">+IF(AND(ISNUMBER(OFFSET('Sanitation Data'!$E$6,0,10*ROW('Sanitation Data'!E149))),'Data Summary'!CQ155="Yes"),OFFSET('Sanitation Data'!$E$6,0,10*ROW('Sanitation Data'!E149)),NA())</f>
        <v>#N/A</v>
      </c>
      <c r="AC155" s="501" t="e">
        <f ca="1">+IF(AND(ISNUMBER(OFFSET('Sanitation Data'!$E$10,0,10*ROW('Sanitation Data'!E149))),'Data Summary'!CR155="Yes"),OFFSET('Sanitation Data'!$E$10,0,10*ROW('Sanitation Data'!E149)),NA())</f>
        <v>#N/A</v>
      </c>
      <c r="AD155" s="501" t="e">
        <f ca="1">+IF(AND(ISNUMBER(OFFSET('Sanitation Data'!$E$11,0,10*ROW('Sanitation Data'!E149))),'Data Summary'!CS155="Yes"),OFFSET('Sanitation Data'!$E$11,0,10*ROW('Sanitation Data'!E149)),NA())</f>
        <v>#N/A</v>
      </c>
      <c r="AE155" s="501" t="e">
        <f ca="1">+IF(AND(ISNUMBER(OFFSET('Sanitation Data'!$E$12,0,10*ROW('Sanitation Data'!E149))),'Data Summary'!CT155="Yes"),OFFSET('Sanitation Data'!$E$12,0,10*ROW('Sanitation Data'!E149)),NA())</f>
        <v>#N/A</v>
      </c>
      <c r="AF155" s="501" t="e">
        <f ca="1">+IF(AND(ISNUMBER(OFFSET('Sanitation Data'!$F$4,0,10*ROW('Sanitation Data'!F149))),'Data Summary'!CU155="Yes"),100-OFFSET('Sanitation Data'!$F$4,0,10*ROW('Sanitation Data'!F149)),NA())</f>
        <v>#N/A</v>
      </c>
      <c r="AG155" s="501" t="e">
        <f ca="1">+IF(AND(ISNUMBER(OFFSET('Sanitation Data'!$F$6,0,10*ROW('Sanitation Data'!F149))),'Data Summary'!CV155="Yes"),OFFSET('Sanitation Data'!$F$6,0,10*ROW('Sanitation Data'!F149)),NA())</f>
        <v>#N/A</v>
      </c>
      <c r="AH155" s="501" t="e">
        <f ca="1">+IF(AND(ISNUMBER(OFFSET('Sanitation Data'!$F$10,0,10*ROW('Sanitation Data'!F149))),'Data Summary'!CW155="Yes"),OFFSET('Sanitation Data'!$F$10,0,10*ROW('Sanitation Data'!F149)),NA())</f>
        <v>#N/A</v>
      </c>
      <c r="AI155" s="501" t="e">
        <f ca="1">+IF(AND(ISNUMBER(OFFSET('Sanitation Data'!$F$11,0,10*ROW('Sanitation Data'!F149))),'Data Summary'!CX155="Yes"),OFFSET('Sanitation Data'!$F$11,0,10*ROW('Sanitation Data'!F149)),NA())</f>
        <v>#N/A</v>
      </c>
      <c r="AJ155" s="501" t="e">
        <f ca="1">+IF(AND(ISNUMBER(OFFSET('Sanitation Data'!$F$12,0,10*ROW('Sanitation Data'!F149))),'Data Summary'!CY155="Yes"),OFFSET('Sanitation Data'!$F$12,0,10*ROW('Sanitation Data'!F149)),NA())</f>
        <v>#N/A</v>
      </c>
      <c r="AK155" s="501" t="e">
        <f ca="1">+IF(AND(ISNUMBER(OFFSET('Sanitation Data'!$G$4,0,10*ROW('Sanitation Data'!G149))),'Data Summary'!CZ155="Yes"),100-OFFSET('Sanitation Data'!$G$4,0,10*ROW('Sanitation Data'!G149)),NA())</f>
        <v>#N/A</v>
      </c>
      <c r="AL155" s="501" t="e">
        <f ca="1">+IF(AND(ISNUMBER(OFFSET('Sanitation Data'!$G$6,0,10*ROW('Sanitation Data'!G149))),'Data Summary'!DA155="Yes"),OFFSET('Sanitation Data'!$G$6,0,10*ROW('Sanitation Data'!G149)),NA())</f>
        <v>#N/A</v>
      </c>
      <c r="AM155" s="501" t="e">
        <f ca="1">+IF(AND(ISNUMBER(OFFSET('Sanitation Data'!$G$10,0,10*ROW('Sanitation Data'!G149))),'Data Summary'!DB155="Yes"),OFFSET('Sanitation Data'!$G$10,0,10*ROW('Sanitation Data'!G149)),NA())</f>
        <v>#N/A</v>
      </c>
      <c r="AN155" s="501" t="e">
        <f ca="1">+IF(AND(ISNUMBER(OFFSET('Sanitation Data'!$G$11,0,10*ROW('Sanitation Data'!G149))),'Data Summary'!DC155="Yes"),OFFSET('Sanitation Data'!$G$11,0,10*ROW('Sanitation Data'!G149)),NA())</f>
        <v>#N/A</v>
      </c>
      <c r="AO155" s="501" t="e">
        <f ca="1">+IF(AND(ISNUMBER(OFFSET('Sanitation Data'!$G$12,0,10*ROW('Sanitation Data'!G149))),'Data Summary'!DD155="Yes"),OFFSET('Sanitation Data'!$G$12,0,10*ROW('Sanitation Data'!G149)),NA())</f>
        <v>#N/A</v>
      </c>
      <c r="AP155" s="501" t="e">
        <f ca="1">+IF(AND(ISNUMBER(OFFSET('Sanitation Data'!$H$4,0,10*ROW('Sanitation Data'!H149))),'Data Summary'!DE155="Yes"),100-OFFSET('Sanitation Data'!$H$4,0,10*ROW('Sanitation Data'!H149)),NA())</f>
        <v>#N/A</v>
      </c>
      <c r="AQ155" s="501" t="e">
        <f ca="1">+IF(AND(ISNUMBER(OFFSET('Sanitation Data'!$H$6,0,10*ROW('Sanitation Data'!H149))),'Data Summary'!DF155="Yes"),OFFSET('Sanitation Data'!$H$6,0,10*ROW('Sanitation Data'!H149)),NA())</f>
        <v>#N/A</v>
      </c>
      <c r="AR155" s="501" t="e">
        <f ca="1">+IF(AND(ISNUMBER(OFFSET('Sanitation Data'!$H$10,0,10*ROW('Sanitation Data'!H149))),'Data Summary'!DG155="Yes"),OFFSET('Sanitation Data'!$H$10,0,10*ROW('Sanitation Data'!H149)),NA())</f>
        <v>#N/A</v>
      </c>
      <c r="AS155" s="501" t="e">
        <f ca="1">+IF(AND(ISNUMBER(OFFSET('Sanitation Data'!$H$11,0,10*ROW('Sanitation Data'!H149))),'Data Summary'!DH155="Yes"),OFFSET('Sanitation Data'!$H$11,0,10*ROW('Sanitation Data'!H149)),NA())</f>
        <v>#N/A</v>
      </c>
      <c r="AT155" s="501" t="e">
        <f ca="1">+IF(AND(ISNUMBER(OFFSET('Sanitation Data'!$H$12,0,10*ROW('Sanitation Data'!H149))),'Data Summary'!DI155="Yes"),OFFSET('Sanitation Data'!$H$12,0,10*ROW('Sanitation Data'!H149)),NA())</f>
        <v>#N/A</v>
      </c>
      <c r="AU155" s="501" t="e">
        <f ca="1">+IF(AND(ISNUMBER(OFFSET('Sanitation Data'!$I$4,0,10*ROW('Sanitation Data'!I149))),'Data Summary'!DJ155="Yes"),100-OFFSET('Sanitation Data'!$I$4,0,10*ROW('Sanitation Data'!I149)),NA())</f>
        <v>#N/A</v>
      </c>
      <c r="AV155" s="501" t="e">
        <f ca="1">+IF(AND(ISNUMBER(OFFSET('Sanitation Data'!$I$6,0,10*ROW('Sanitation Data'!I149))),'Data Summary'!DK155="Yes"),OFFSET('Sanitation Data'!$I$6,0,10*ROW('Sanitation Data'!I149)),NA())</f>
        <v>#N/A</v>
      </c>
      <c r="AW155" s="501" t="e">
        <f ca="1">+IF(AND(ISNUMBER(OFFSET('Sanitation Data'!$I$10,0,10*ROW('Sanitation Data'!I149))),'Data Summary'!DL155="Yes"),OFFSET('Sanitation Data'!$I$10,0,10*ROW('Sanitation Data'!I149)),NA())</f>
        <v>#N/A</v>
      </c>
      <c r="AX155" s="501" t="e">
        <f ca="1">+IF(AND(ISNUMBER(OFFSET('Sanitation Data'!$I$11,0,10*ROW('Sanitation Data'!I149))),'Data Summary'!DM155="Yes"),OFFSET('Sanitation Data'!$I$11,0,10*ROW('Sanitation Data'!I149)),NA())</f>
        <v>#N/A</v>
      </c>
      <c r="AY155" s="501" t="e">
        <f ca="1">+IF(AND(ISNUMBER(OFFSET('Sanitation Data'!$I$12,0,10*ROW('Sanitation Data'!I149))),'Data Summary'!DN155="Yes"),OFFSET('Sanitation Data'!$I$12,0,10*ROW('Sanitation Data'!I149)),NA())</f>
        <v>#N/A</v>
      </c>
      <c r="AZ155" s="502" t="e">
        <f ca="1">+IF(AND(ISNUMBER(OFFSET('Hygiene Data'!$D$5,0,10*ROW('Hygiene Data'!D149))),'Data Summary'!DO155="Yes"),OFFSET('Hygiene Data'!$D$5,0,10*ROW('Hygiene Data'!D149)),NA())</f>
        <v>#N/A</v>
      </c>
      <c r="BA155" s="502" t="e">
        <f ca="1">+IF(AND(ISNUMBER(OFFSET('Hygiene Data'!$D$7,0,10*ROW('Hygiene Data'!D149))),'Data Summary'!DP155="Yes"),OFFSET('Hygiene Data'!$D$7,0,10*ROW('Hygiene Data'!D149)),NA())</f>
        <v>#N/A</v>
      </c>
      <c r="BB155" s="502" t="e">
        <f ca="1">+IF(AND(ISNUMBER(OFFSET('Hygiene Data'!$D$9,0,10*ROW('Hygiene Data'!D149))),'Data Summary'!DQ155="Yes"),OFFSET('Hygiene Data'!$D$9,0,10*ROW('Hygiene Data'!D149)),NA())</f>
        <v>#N/A</v>
      </c>
      <c r="BC155" s="502" t="e">
        <f ca="1">+IF(AND(ISNUMBER(OFFSET('Hygiene Data'!$E$5,0,10*ROW('Hygiene Data'!E149))),'Data Summary'!DR155="Yes"),OFFSET('Hygiene Data'!$E$5,0,10*ROW('Hygiene Data'!E149)),NA())</f>
        <v>#N/A</v>
      </c>
      <c r="BD155" s="502" t="e">
        <f ca="1">+IF(AND(ISNUMBER(OFFSET('Hygiene Data'!$E$7,0,10*ROW('Hygiene Data'!E149))),'Data Summary'!DS155="Yes"),OFFSET('Hygiene Data'!$E$7,0,10*ROW('Hygiene Data'!E149)),NA())</f>
        <v>#N/A</v>
      </c>
      <c r="BE155" s="502" t="e">
        <f ca="1">+IF(AND(ISNUMBER(OFFSET('Hygiene Data'!$E$9,0,10*ROW('Hygiene Data'!E149))),'Data Summary'!DT155="Yes"),OFFSET('Hygiene Data'!$E$9,0,10*ROW('Hygiene Data'!E149)),NA())</f>
        <v>#N/A</v>
      </c>
      <c r="BF155" s="502" t="e">
        <f ca="1">+IF(AND(ISNUMBER(OFFSET('Hygiene Data'!$F$5,0,10*ROW('Hygiene Data'!F149))),'Data Summary'!DU155="Yes"),OFFSET('Hygiene Data'!$F$5,0,10*ROW('Hygiene Data'!F149)),NA())</f>
        <v>#N/A</v>
      </c>
      <c r="BG155" s="502" t="e">
        <f ca="1">+IF(AND(ISNUMBER(OFFSET('Hygiene Data'!$F$7,0,10*ROW('Hygiene Data'!F149))),'Data Summary'!DV155="Yes"),OFFSET('Hygiene Data'!$F$7,0,10*ROW('Hygiene Data'!F149)),NA())</f>
        <v>#N/A</v>
      </c>
      <c r="BH155" s="502" t="e">
        <f ca="1">+IF(AND(ISNUMBER(OFFSET('Hygiene Data'!$F$9,0,10*ROW('Hygiene Data'!F149))),'Data Summary'!DW155="Yes"),OFFSET('Hygiene Data'!$F$9,0,10*ROW('Hygiene Data'!F149)),NA())</f>
        <v>#N/A</v>
      </c>
      <c r="BI155" s="502" t="e">
        <f ca="1">+IF(AND(ISNUMBER(OFFSET('Hygiene Data'!$G$5,0,10*ROW('Hygiene Data'!G149))),'Data Summary'!DX155="Yes"),OFFSET('Hygiene Data'!$G$5,0,10*ROW('Hygiene Data'!G149)),NA())</f>
        <v>#N/A</v>
      </c>
      <c r="BJ155" s="502" t="e">
        <f ca="1">+IF(AND(ISNUMBER(OFFSET('Hygiene Data'!$G$7,0,10*ROW('Hygiene Data'!G149))),'Data Summary'!DY155="Yes"),OFFSET('Hygiene Data'!$G$7,0,10*ROW('Hygiene Data'!G149)),NA())</f>
        <v>#N/A</v>
      </c>
      <c r="BK155" s="502" t="e">
        <f ca="1">+IF(AND(ISNUMBER(OFFSET('Hygiene Data'!$G$9,0,10*ROW('Hygiene Data'!G149))),'Data Summary'!DZ155="Yes"),OFFSET('Hygiene Data'!$G$9,0,10*ROW('Hygiene Data'!G149)),NA())</f>
        <v>#N/A</v>
      </c>
      <c r="BL155" s="502" t="e">
        <f ca="1">+IF(AND(ISNUMBER(OFFSET('Hygiene Data'!$H$5,0,10*ROW('Hygiene Data'!H149))),'Data Summary'!EA155="Yes"),OFFSET('Hygiene Data'!$H$5,0,10*ROW('Hygiene Data'!H149)),NA())</f>
        <v>#N/A</v>
      </c>
      <c r="BM155" s="502" t="e">
        <f ca="1">+IF(AND(ISNUMBER(OFFSET('Hygiene Data'!$H$7,0,10*ROW('Hygiene Data'!H149))),'Data Summary'!EB155="Yes"),OFFSET('Hygiene Data'!$H$7,0,10*ROW('Hygiene Data'!H149)),NA())</f>
        <v>#N/A</v>
      </c>
      <c r="BN155" s="502" t="e">
        <f ca="1">+IF(AND(ISNUMBER(OFFSET('Hygiene Data'!$H$9,0,10*ROW('Hygiene Data'!H149))),'Data Summary'!EC155="Yes"),OFFSET('Hygiene Data'!$H$9,0,10*ROW('Hygiene Data'!H149)),NA())</f>
        <v>#N/A</v>
      </c>
      <c r="BO155" s="502" t="e">
        <f ca="1">+IF(AND(ISNUMBER(OFFSET('Hygiene Data'!$I$5,0,10*ROW('Hygiene Data'!I149))),'Data Summary'!ED155="Yes"),OFFSET('Hygiene Data'!$I$5,0,10*ROW('Hygiene Data'!I149)),NA())</f>
        <v>#N/A</v>
      </c>
      <c r="BP155" s="502" t="e">
        <f ca="1">+IF(AND(ISNUMBER(OFFSET('Hygiene Data'!$I$7,0,10*ROW('Hygiene Data'!I149))),'Data Summary'!EE155="Yes"),OFFSET('Hygiene Data'!$I$7,0,10*ROW('Hygiene Data'!I149)),NA())</f>
        <v>#N/A</v>
      </c>
      <c r="BQ155" s="502" t="e">
        <f ca="1">+IF(AND(ISNUMBER(OFFSET('Hygiene Data'!$I$9,0,10*ROW('Hygiene Data'!I149))),'Data Summary'!EF155="Yes"),OFFSET('Hygiene Data'!$I$9,0,10*ROW('Hygiene Data'!I149)),NA())</f>
        <v>#N/A</v>
      </c>
    </row>
    <row r="156" spans="1:69" x14ac:dyDescent="0.25">
      <c r="A156" s="498" t="e">
        <f ca="1">+RIGHT('Data Summary'!A156,LEN('Data Summary'!A156)-9)</f>
        <v>#VALUE!</v>
      </c>
      <c r="B156" s="472" t="str">
        <f ca="1">+IF(ISTEXT('Data Summary'!B156),'Data Summary'!B156,"")</f>
        <v/>
      </c>
      <c r="C156" s="499" t="e">
        <f ca="1">+VALUE('Data Summary'!C156)</f>
        <v>#VALUE!</v>
      </c>
      <c r="D156" s="500" t="e">
        <f ca="1">+IF(AND(ISNUMBER(OFFSET('Water Data'!$D$4,0,10*ROW('Water Data'!D150))),'Data Summary'!BS156="Yes"),100-OFFSET('Water Data'!$D$4,0,10*ROW('Water Data'!D150)),NA())</f>
        <v>#N/A</v>
      </c>
      <c r="E156" s="500" t="e">
        <f ca="1">+IF(AND(ISNUMBER(OFFSET('Water Data'!$D$6,0,10*ROW('Water Data'!D150))),'Data Summary'!BT156="Yes"),OFFSET('Water Data'!$D$6,0,10*ROW('Water Data'!D150)),NA())</f>
        <v>#N/A</v>
      </c>
      <c r="F156" s="500" t="e">
        <f ca="1">+IF(AND(ISNUMBER(OFFSET('Water Data'!$D$9,0,10*ROW('Water Data'!D150))),'Data Summary'!BU156="Yes"),OFFSET('Water Data'!$D$9,0,10*ROW('Water Data'!D150)),NA())</f>
        <v>#N/A</v>
      </c>
      <c r="G156" s="500" t="e">
        <f ca="1">+IF(AND(ISNUMBER(OFFSET('Water Data'!$E$4,0,10*ROW('Water Data'!E150))),'Data Summary'!BV156="Yes"),100-OFFSET('Water Data'!$E$4,0,10*ROW('Water Data'!E150)),NA())</f>
        <v>#N/A</v>
      </c>
      <c r="H156" s="500" t="e">
        <f ca="1">+IF(AND(ISNUMBER(OFFSET('Water Data'!$E$6,0,10*ROW('Water Data'!E150))),'Data Summary'!BW156="Yes"),OFFSET('Water Data'!$E$6,0,10*ROW('Water Data'!E150)),NA())</f>
        <v>#N/A</v>
      </c>
      <c r="I156" s="500" t="e">
        <f ca="1">+IF(AND(ISNUMBER(OFFSET('Water Data'!$E$9,0,10*ROW('Water Data'!E150))),'Data Summary'!BX156="Yes"),OFFSET('Water Data'!$E$9,0,10*ROW('Water Data'!E150)),NA())</f>
        <v>#N/A</v>
      </c>
      <c r="J156" s="500" t="e">
        <f ca="1">+IF(AND(ISNUMBER(OFFSET('Water Data'!$F$4,0,10*ROW('Water Data'!F150))),'Data Summary'!BY156="Yes"),100-OFFSET('Water Data'!$F$4,0,10*ROW('Water Data'!F150)),NA())</f>
        <v>#N/A</v>
      </c>
      <c r="K156" s="500" t="e">
        <f ca="1">+IF(AND(ISNUMBER(OFFSET('Water Data'!$F$6,0,10*ROW('Water Data'!F150))),'Data Summary'!BZ156="Yes"),OFFSET('Water Data'!$F$6,0,10*ROW('Water Data'!F150)),NA())</f>
        <v>#N/A</v>
      </c>
      <c r="L156" s="500" t="e">
        <f ca="1">+IF(AND(ISNUMBER(OFFSET('Water Data'!$F$9,0,10*ROW('Water Data'!F150))),'Data Summary'!CA156="Yes"),OFFSET('Water Data'!$F$9,0,10*ROW('Water Data'!F150)),NA())</f>
        <v>#N/A</v>
      </c>
      <c r="M156" s="500" t="e">
        <f ca="1">+IF(AND(ISNUMBER(OFFSET('Water Data'!$G$4,0,10*ROW('Water Data'!G150))),'Data Summary'!CB156="Yes"),100-OFFSET('Water Data'!$G$4,0,10*ROW('Water Data'!G150)),NA())</f>
        <v>#N/A</v>
      </c>
      <c r="N156" s="500" t="e">
        <f ca="1">+IF(AND(ISNUMBER(OFFSET('Water Data'!$G$6,0,10*ROW('Water Data'!G150))),'Data Summary'!CC156="Yes"),OFFSET('Water Data'!$G$6,0,10*ROW('Water Data'!G150)),NA())</f>
        <v>#N/A</v>
      </c>
      <c r="O156" s="500" t="e">
        <f ca="1">+IF(AND(ISNUMBER(OFFSET('Water Data'!$G$9,0,10*ROW('Water Data'!G150))),'Data Summary'!CD156="Yes"),OFFSET('Water Data'!$G$9,0,10*ROW('Water Data'!G150)),NA())</f>
        <v>#N/A</v>
      </c>
      <c r="P156" s="500" t="e">
        <f ca="1">+IF(AND(ISNUMBER(OFFSET('Water Data'!$H$4,0,10*ROW('Water Data'!H150))),'Data Summary'!CE156="Yes"),100-OFFSET('Water Data'!$H$4,0,10*ROW('Water Data'!H150)),NA())</f>
        <v>#N/A</v>
      </c>
      <c r="Q156" s="500" t="e">
        <f ca="1">+IF(AND(ISNUMBER(OFFSET('Water Data'!$H$6,0,10*ROW('Water Data'!H150))),'Data Summary'!CF156="Yes"),OFFSET('Water Data'!$H$6,0,10*ROW('Water Data'!H150)),NA())</f>
        <v>#N/A</v>
      </c>
      <c r="R156" s="500" t="e">
        <f ca="1">+IF(AND(ISNUMBER(OFFSET('Water Data'!$H$9,0,10*ROW('Water Data'!H150))),'Data Summary'!CG156="Yes"),OFFSET('Water Data'!$H$9,0,10*ROW('Water Data'!H150)),NA())</f>
        <v>#N/A</v>
      </c>
      <c r="S156" s="500" t="e">
        <f ca="1">+IF(AND(ISNUMBER(OFFSET('Water Data'!$I$4,0,10*ROW('Water Data'!I150))),'Data Summary'!CH156="Yes"),100-OFFSET('Water Data'!$I$4,0,10*ROW('Water Data'!I150)),NA())</f>
        <v>#N/A</v>
      </c>
      <c r="T156" s="500" t="e">
        <f ca="1">+IF(AND(ISNUMBER(OFFSET('Water Data'!$I$6,0,10*ROW('Water Data'!I150))),'Data Summary'!CI156="Yes"),OFFSET('Water Data'!$I$6,0,10*ROW('Water Data'!I150)),NA())</f>
        <v>#N/A</v>
      </c>
      <c r="U156" s="500" t="e">
        <f ca="1">+IF(AND(ISNUMBER(OFFSET('Water Data'!$I$9,0,10*ROW('Water Data'!I150))),'Data Summary'!CJ156="Yes"),OFFSET('Water Data'!$I$9,0,10*ROW('Water Data'!I150)),NA())</f>
        <v>#N/A</v>
      </c>
      <c r="V156" s="501" t="e">
        <f ca="1">+IF(AND(ISNUMBER(OFFSET('Sanitation Data'!$D$4,0,10*ROW('Sanitation Data'!D150))),'Data Summary'!CK156="Yes"),100-OFFSET('Sanitation Data'!$D$4,0,10*ROW('Sanitation Data'!D150)),NA())</f>
        <v>#N/A</v>
      </c>
      <c r="W156" s="501" t="e">
        <f ca="1">+IF(AND(ISNUMBER(OFFSET('Sanitation Data'!$D$6,0,10*ROW('Sanitation Data'!D150))),'Data Summary'!CL156="Yes"),OFFSET('Sanitation Data'!$D$6,0,10*ROW('Sanitation Data'!D150)),NA())</f>
        <v>#N/A</v>
      </c>
      <c r="X156" s="501" t="e">
        <f ca="1">+IF(AND(ISNUMBER(OFFSET('Sanitation Data'!$D$10,0,10*ROW('Sanitation Data'!D150))),'Data Summary'!CM156="Yes"),OFFSET('Sanitation Data'!$D$10,0,10*ROW('Sanitation Data'!D150)),NA())</f>
        <v>#N/A</v>
      </c>
      <c r="Y156" s="501" t="e">
        <f ca="1">+IF(AND(ISNUMBER(OFFSET('Sanitation Data'!$D$11,0,10*ROW('Sanitation Data'!D150))),'Data Summary'!CN156="Yes"),OFFSET('Sanitation Data'!$D$11,0,10*ROW('Sanitation Data'!D150)),NA())</f>
        <v>#N/A</v>
      </c>
      <c r="Z156" s="501" t="e">
        <f ca="1">+IF(AND(ISNUMBER(OFFSET('Sanitation Data'!$D$12,0,10*ROW('Sanitation Data'!D150))),'Data Summary'!CO156="Yes"),OFFSET('Sanitation Data'!$D$12,0,10*ROW('Sanitation Data'!D150)),NA())</f>
        <v>#N/A</v>
      </c>
      <c r="AA156" s="501" t="e">
        <f ca="1">+IF(AND(ISNUMBER(OFFSET('Sanitation Data'!$E$4,0,10*ROW('Sanitation Data'!E150))),'Data Summary'!CP156="Yes"),100-OFFSET('Sanitation Data'!$E$4,0,10*ROW('Sanitation Data'!E150)),NA())</f>
        <v>#N/A</v>
      </c>
      <c r="AB156" s="501" t="e">
        <f ca="1">+IF(AND(ISNUMBER(OFFSET('Sanitation Data'!$E$6,0,10*ROW('Sanitation Data'!E150))),'Data Summary'!CQ156="Yes"),OFFSET('Sanitation Data'!$E$6,0,10*ROW('Sanitation Data'!E150)),NA())</f>
        <v>#N/A</v>
      </c>
      <c r="AC156" s="501" t="e">
        <f ca="1">+IF(AND(ISNUMBER(OFFSET('Sanitation Data'!$E$10,0,10*ROW('Sanitation Data'!E150))),'Data Summary'!CR156="Yes"),OFFSET('Sanitation Data'!$E$10,0,10*ROW('Sanitation Data'!E150)),NA())</f>
        <v>#N/A</v>
      </c>
      <c r="AD156" s="501" t="e">
        <f ca="1">+IF(AND(ISNUMBER(OFFSET('Sanitation Data'!$E$11,0,10*ROW('Sanitation Data'!E150))),'Data Summary'!CS156="Yes"),OFFSET('Sanitation Data'!$E$11,0,10*ROW('Sanitation Data'!E150)),NA())</f>
        <v>#N/A</v>
      </c>
      <c r="AE156" s="501" t="e">
        <f ca="1">+IF(AND(ISNUMBER(OFFSET('Sanitation Data'!$E$12,0,10*ROW('Sanitation Data'!E150))),'Data Summary'!CT156="Yes"),OFFSET('Sanitation Data'!$E$12,0,10*ROW('Sanitation Data'!E150)),NA())</f>
        <v>#N/A</v>
      </c>
      <c r="AF156" s="501" t="e">
        <f ca="1">+IF(AND(ISNUMBER(OFFSET('Sanitation Data'!$F$4,0,10*ROW('Sanitation Data'!F150))),'Data Summary'!CU156="Yes"),100-OFFSET('Sanitation Data'!$F$4,0,10*ROW('Sanitation Data'!F150)),NA())</f>
        <v>#N/A</v>
      </c>
      <c r="AG156" s="501" t="e">
        <f ca="1">+IF(AND(ISNUMBER(OFFSET('Sanitation Data'!$F$6,0,10*ROW('Sanitation Data'!F150))),'Data Summary'!CV156="Yes"),OFFSET('Sanitation Data'!$F$6,0,10*ROW('Sanitation Data'!F150)),NA())</f>
        <v>#N/A</v>
      </c>
      <c r="AH156" s="501" t="e">
        <f ca="1">+IF(AND(ISNUMBER(OFFSET('Sanitation Data'!$F$10,0,10*ROW('Sanitation Data'!F150))),'Data Summary'!CW156="Yes"),OFFSET('Sanitation Data'!$F$10,0,10*ROW('Sanitation Data'!F150)),NA())</f>
        <v>#N/A</v>
      </c>
      <c r="AI156" s="501" t="e">
        <f ca="1">+IF(AND(ISNUMBER(OFFSET('Sanitation Data'!$F$11,0,10*ROW('Sanitation Data'!F150))),'Data Summary'!CX156="Yes"),OFFSET('Sanitation Data'!$F$11,0,10*ROW('Sanitation Data'!F150)),NA())</f>
        <v>#N/A</v>
      </c>
      <c r="AJ156" s="501" t="e">
        <f ca="1">+IF(AND(ISNUMBER(OFFSET('Sanitation Data'!$F$12,0,10*ROW('Sanitation Data'!F150))),'Data Summary'!CY156="Yes"),OFFSET('Sanitation Data'!$F$12,0,10*ROW('Sanitation Data'!F150)),NA())</f>
        <v>#N/A</v>
      </c>
      <c r="AK156" s="501" t="e">
        <f ca="1">+IF(AND(ISNUMBER(OFFSET('Sanitation Data'!$G$4,0,10*ROW('Sanitation Data'!G150))),'Data Summary'!CZ156="Yes"),100-OFFSET('Sanitation Data'!$G$4,0,10*ROW('Sanitation Data'!G150)),NA())</f>
        <v>#N/A</v>
      </c>
      <c r="AL156" s="501" t="e">
        <f ca="1">+IF(AND(ISNUMBER(OFFSET('Sanitation Data'!$G$6,0,10*ROW('Sanitation Data'!G150))),'Data Summary'!DA156="Yes"),OFFSET('Sanitation Data'!$G$6,0,10*ROW('Sanitation Data'!G150)),NA())</f>
        <v>#N/A</v>
      </c>
      <c r="AM156" s="501" t="e">
        <f ca="1">+IF(AND(ISNUMBER(OFFSET('Sanitation Data'!$G$10,0,10*ROW('Sanitation Data'!G150))),'Data Summary'!DB156="Yes"),OFFSET('Sanitation Data'!$G$10,0,10*ROW('Sanitation Data'!G150)),NA())</f>
        <v>#N/A</v>
      </c>
      <c r="AN156" s="501" t="e">
        <f ca="1">+IF(AND(ISNUMBER(OFFSET('Sanitation Data'!$G$11,0,10*ROW('Sanitation Data'!G150))),'Data Summary'!DC156="Yes"),OFFSET('Sanitation Data'!$G$11,0,10*ROW('Sanitation Data'!G150)),NA())</f>
        <v>#N/A</v>
      </c>
      <c r="AO156" s="501" t="e">
        <f ca="1">+IF(AND(ISNUMBER(OFFSET('Sanitation Data'!$G$12,0,10*ROW('Sanitation Data'!G150))),'Data Summary'!DD156="Yes"),OFFSET('Sanitation Data'!$G$12,0,10*ROW('Sanitation Data'!G150)),NA())</f>
        <v>#N/A</v>
      </c>
      <c r="AP156" s="501" t="e">
        <f ca="1">+IF(AND(ISNUMBER(OFFSET('Sanitation Data'!$H$4,0,10*ROW('Sanitation Data'!H150))),'Data Summary'!DE156="Yes"),100-OFFSET('Sanitation Data'!$H$4,0,10*ROW('Sanitation Data'!H150)),NA())</f>
        <v>#N/A</v>
      </c>
      <c r="AQ156" s="501" t="e">
        <f ca="1">+IF(AND(ISNUMBER(OFFSET('Sanitation Data'!$H$6,0,10*ROW('Sanitation Data'!H150))),'Data Summary'!DF156="Yes"),OFFSET('Sanitation Data'!$H$6,0,10*ROW('Sanitation Data'!H150)),NA())</f>
        <v>#N/A</v>
      </c>
      <c r="AR156" s="501" t="e">
        <f ca="1">+IF(AND(ISNUMBER(OFFSET('Sanitation Data'!$H$10,0,10*ROW('Sanitation Data'!H150))),'Data Summary'!DG156="Yes"),OFFSET('Sanitation Data'!$H$10,0,10*ROW('Sanitation Data'!H150)),NA())</f>
        <v>#N/A</v>
      </c>
      <c r="AS156" s="501" t="e">
        <f ca="1">+IF(AND(ISNUMBER(OFFSET('Sanitation Data'!$H$11,0,10*ROW('Sanitation Data'!H150))),'Data Summary'!DH156="Yes"),OFFSET('Sanitation Data'!$H$11,0,10*ROW('Sanitation Data'!H150)),NA())</f>
        <v>#N/A</v>
      </c>
      <c r="AT156" s="501" t="e">
        <f ca="1">+IF(AND(ISNUMBER(OFFSET('Sanitation Data'!$H$12,0,10*ROW('Sanitation Data'!H150))),'Data Summary'!DI156="Yes"),OFFSET('Sanitation Data'!$H$12,0,10*ROW('Sanitation Data'!H150)),NA())</f>
        <v>#N/A</v>
      </c>
      <c r="AU156" s="501" t="e">
        <f ca="1">+IF(AND(ISNUMBER(OFFSET('Sanitation Data'!$I$4,0,10*ROW('Sanitation Data'!I150))),'Data Summary'!DJ156="Yes"),100-OFFSET('Sanitation Data'!$I$4,0,10*ROW('Sanitation Data'!I150)),NA())</f>
        <v>#N/A</v>
      </c>
      <c r="AV156" s="501" t="e">
        <f ca="1">+IF(AND(ISNUMBER(OFFSET('Sanitation Data'!$I$6,0,10*ROW('Sanitation Data'!I150))),'Data Summary'!DK156="Yes"),OFFSET('Sanitation Data'!$I$6,0,10*ROW('Sanitation Data'!I150)),NA())</f>
        <v>#N/A</v>
      </c>
      <c r="AW156" s="501" t="e">
        <f ca="1">+IF(AND(ISNUMBER(OFFSET('Sanitation Data'!$I$10,0,10*ROW('Sanitation Data'!I150))),'Data Summary'!DL156="Yes"),OFFSET('Sanitation Data'!$I$10,0,10*ROW('Sanitation Data'!I150)),NA())</f>
        <v>#N/A</v>
      </c>
      <c r="AX156" s="501" t="e">
        <f ca="1">+IF(AND(ISNUMBER(OFFSET('Sanitation Data'!$I$11,0,10*ROW('Sanitation Data'!I150))),'Data Summary'!DM156="Yes"),OFFSET('Sanitation Data'!$I$11,0,10*ROW('Sanitation Data'!I150)),NA())</f>
        <v>#N/A</v>
      </c>
      <c r="AY156" s="501" t="e">
        <f ca="1">+IF(AND(ISNUMBER(OFFSET('Sanitation Data'!$I$12,0,10*ROW('Sanitation Data'!I150))),'Data Summary'!DN156="Yes"),OFFSET('Sanitation Data'!$I$12,0,10*ROW('Sanitation Data'!I150)),NA())</f>
        <v>#N/A</v>
      </c>
      <c r="AZ156" s="502" t="e">
        <f ca="1">+IF(AND(ISNUMBER(OFFSET('Hygiene Data'!$D$5,0,10*ROW('Hygiene Data'!D150))),'Data Summary'!DO156="Yes"),OFFSET('Hygiene Data'!$D$5,0,10*ROW('Hygiene Data'!D150)),NA())</f>
        <v>#N/A</v>
      </c>
      <c r="BA156" s="502" t="e">
        <f ca="1">+IF(AND(ISNUMBER(OFFSET('Hygiene Data'!$D$7,0,10*ROW('Hygiene Data'!D150))),'Data Summary'!DP156="Yes"),OFFSET('Hygiene Data'!$D$7,0,10*ROW('Hygiene Data'!D150)),NA())</f>
        <v>#N/A</v>
      </c>
      <c r="BB156" s="502" t="e">
        <f ca="1">+IF(AND(ISNUMBER(OFFSET('Hygiene Data'!$D$9,0,10*ROW('Hygiene Data'!D150))),'Data Summary'!DQ156="Yes"),OFFSET('Hygiene Data'!$D$9,0,10*ROW('Hygiene Data'!D150)),NA())</f>
        <v>#N/A</v>
      </c>
      <c r="BC156" s="502" t="e">
        <f ca="1">+IF(AND(ISNUMBER(OFFSET('Hygiene Data'!$E$5,0,10*ROW('Hygiene Data'!E150))),'Data Summary'!DR156="Yes"),OFFSET('Hygiene Data'!$E$5,0,10*ROW('Hygiene Data'!E150)),NA())</f>
        <v>#N/A</v>
      </c>
      <c r="BD156" s="502" t="e">
        <f ca="1">+IF(AND(ISNUMBER(OFFSET('Hygiene Data'!$E$7,0,10*ROW('Hygiene Data'!E150))),'Data Summary'!DS156="Yes"),OFFSET('Hygiene Data'!$E$7,0,10*ROW('Hygiene Data'!E150)),NA())</f>
        <v>#N/A</v>
      </c>
      <c r="BE156" s="502" t="e">
        <f ca="1">+IF(AND(ISNUMBER(OFFSET('Hygiene Data'!$E$9,0,10*ROW('Hygiene Data'!E150))),'Data Summary'!DT156="Yes"),OFFSET('Hygiene Data'!$E$9,0,10*ROW('Hygiene Data'!E150)),NA())</f>
        <v>#N/A</v>
      </c>
      <c r="BF156" s="502" t="e">
        <f ca="1">+IF(AND(ISNUMBER(OFFSET('Hygiene Data'!$F$5,0,10*ROW('Hygiene Data'!F150))),'Data Summary'!DU156="Yes"),OFFSET('Hygiene Data'!$F$5,0,10*ROW('Hygiene Data'!F150)),NA())</f>
        <v>#N/A</v>
      </c>
      <c r="BG156" s="502" t="e">
        <f ca="1">+IF(AND(ISNUMBER(OFFSET('Hygiene Data'!$F$7,0,10*ROW('Hygiene Data'!F150))),'Data Summary'!DV156="Yes"),OFFSET('Hygiene Data'!$F$7,0,10*ROW('Hygiene Data'!F150)),NA())</f>
        <v>#N/A</v>
      </c>
      <c r="BH156" s="502" t="e">
        <f ca="1">+IF(AND(ISNUMBER(OFFSET('Hygiene Data'!$F$9,0,10*ROW('Hygiene Data'!F150))),'Data Summary'!DW156="Yes"),OFFSET('Hygiene Data'!$F$9,0,10*ROW('Hygiene Data'!F150)),NA())</f>
        <v>#N/A</v>
      </c>
      <c r="BI156" s="502" t="e">
        <f ca="1">+IF(AND(ISNUMBER(OFFSET('Hygiene Data'!$G$5,0,10*ROW('Hygiene Data'!G150))),'Data Summary'!DX156="Yes"),OFFSET('Hygiene Data'!$G$5,0,10*ROW('Hygiene Data'!G150)),NA())</f>
        <v>#N/A</v>
      </c>
      <c r="BJ156" s="502" t="e">
        <f ca="1">+IF(AND(ISNUMBER(OFFSET('Hygiene Data'!$G$7,0,10*ROW('Hygiene Data'!G150))),'Data Summary'!DY156="Yes"),OFFSET('Hygiene Data'!$G$7,0,10*ROW('Hygiene Data'!G150)),NA())</f>
        <v>#N/A</v>
      </c>
      <c r="BK156" s="502" t="e">
        <f ca="1">+IF(AND(ISNUMBER(OFFSET('Hygiene Data'!$G$9,0,10*ROW('Hygiene Data'!G150))),'Data Summary'!DZ156="Yes"),OFFSET('Hygiene Data'!$G$9,0,10*ROW('Hygiene Data'!G150)),NA())</f>
        <v>#N/A</v>
      </c>
      <c r="BL156" s="502" t="e">
        <f ca="1">+IF(AND(ISNUMBER(OFFSET('Hygiene Data'!$H$5,0,10*ROW('Hygiene Data'!H150))),'Data Summary'!EA156="Yes"),OFFSET('Hygiene Data'!$H$5,0,10*ROW('Hygiene Data'!H150)),NA())</f>
        <v>#N/A</v>
      </c>
      <c r="BM156" s="502" t="e">
        <f ca="1">+IF(AND(ISNUMBER(OFFSET('Hygiene Data'!$H$7,0,10*ROW('Hygiene Data'!H150))),'Data Summary'!EB156="Yes"),OFFSET('Hygiene Data'!$H$7,0,10*ROW('Hygiene Data'!H150)),NA())</f>
        <v>#N/A</v>
      </c>
      <c r="BN156" s="502" t="e">
        <f ca="1">+IF(AND(ISNUMBER(OFFSET('Hygiene Data'!$H$9,0,10*ROW('Hygiene Data'!H150))),'Data Summary'!EC156="Yes"),OFFSET('Hygiene Data'!$H$9,0,10*ROW('Hygiene Data'!H150)),NA())</f>
        <v>#N/A</v>
      </c>
      <c r="BO156" s="502" t="e">
        <f ca="1">+IF(AND(ISNUMBER(OFFSET('Hygiene Data'!$I$5,0,10*ROW('Hygiene Data'!I150))),'Data Summary'!ED156="Yes"),OFFSET('Hygiene Data'!$I$5,0,10*ROW('Hygiene Data'!I150)),NA())</f>
        <v>#N/A</v>
      </c>
      <c r="BP156" s="502" t="e">
        <f ca="1">+IF(AND(ISNUMBER(OFFSET('Hygiene Data'!$I$7,0,10*ROW('Hygiene Data'!I150))),'Data Summary'!EE156="Yes"),OFFSET('Hygiene Data'!$I$7,0,10*ROW('Hygiene Data'!I150)),NA())</f>
        <v>#N/A</v>
      </c>
      <c r="BQ156" s="502" t="e">
        <f ca="1">+IF(AND(ISNUMBER(OFFSET('Hygiene Data'!$I$9,0,10*ROW('Hygiene Data'!I150))),'Data Summary'!EF156="Yes"),OFFSET('Hygiene Data'!$I$9,0,10*ROW('Hygiene Data'!I150)),NA())</f>
        <v>#N/A</v>
      </c>
    </row>
    <row r="157" spans="1:69" x14ac:dyDescent="0.25">
      <c r="A157" s="498" t="e">
        <f ca="1">+RIGHT('Data Summary'!A157,LEN('Data Summary'!A157)-9)</f>
        <v>#VALUE!</v>
      </c>
      <c r="B157" s="472" t="str">
        <f ca="1">+IF(ISTEXT('Data Summary'!B157),'Data Summary'!B157,"")</f>
        <v/>
      </c>
      <c r="C157" s="499" t="e">
        <f ca="1">+VALUE('Data Summary'!C157)</f>
        <v>#VALUE!</v>
      </c>
      <c r="D157" s="500" t="e">
        <f ca="1">+IF(AND(ISNUMBER(OFFSET('Water Data'!$D$4,0,10*ROW('Water Data'!D151))),'Data Summary'!BS157="Yes"),100-OFFSET('Water Data'!$D$4,0,10*ROW('Water Data'!D151)),NA())</f>
        <v>#N/A</v>
      </c>
      <c r="E157" s="500" t="e">
        <f ca="1">+IF(AND(ISNUMBER(OFFSET('Water Data'!$D$6,0,10*ROW('Water Data'!D151))),'Data Summary'!BT157="Yes"),OFFSET('Water Data'!$D$6,0,10*ROW('Water Data'!D151)),NA())</f>
        <v>#N/A</v>
      </c>
      <c r="F157" s="500" t="e">
        <f ca="1">+IF(AND(ISNUMBER(OFFSET('Water Data'!$D$9,0,10*ROW('Water Data'!D151))),'Data Summary'!BU157="Yes"),OFFSET('Water Data'!$D$9,0,10*ROW('Water Data'!D151)),NA())</f>
        <v>#N/A</v>
      </c>
      <c r="G157" s="500" t="e">
        <f ca="1">+IF(AND(ISNUMBER(OFFSET('Water Data'!$E$4,0,10*ROW('Water Data'!E151))),'Data Summary'!BV157="Yes"),100-OFFSET('Water Data'!$E$4,0,10*ROW('Water Data'!E151)),NA())</f>
        <v>#N/A</v>
      </c>
      <c r="H157" s="500" t="e">
        <f ca="1">+IF(AND(ISNUMBER(OFFSET('Water Data'!$E$6,0,10*ROW('Water Data'!E151))),'Data Summary'!BW157="Yes"),OFFSET('Water Data'!$E$6,0,10*ROW('Water Data'!E151)),NA())</f>
        <v>#N/A</v>
      </c>
      <c r="I157" s="500" t="e">
        <f ca="1">+IF(AND(ISNUMBER(OFFSET('Water Data'!$E$9,0,10*ROW('Water Data'!E151))),'Data Summary'!BX157="Yes"),OFFSET('Water Data'!$E$9,0,10*ROW('Water Data'!E151)),NA())</f>
        <v>#N/A</v>
      </c>
      <c r="J157" s="500" t="e">
        <f ca="1">+IF(AND(ISNUMBER(OFFSET('Water Data'!$F$4,0,10*ROW('Water Data'!F151))),'Data Summary'!BY157="Yes"),100-OFFSET('Water Data'!$F$4,0,10*ROW('Water Data'!F151)),NA())</f>
        <v>#N/A</v>
      </c>
      <c r="K157" s="500" t="e">
        <f ca="1">+IF(AND(ISNUMBER(OFFSET('Water Data'!$F$6,0,10*ROW('Water Data'!F151))),'Data Summary'!BZ157="Yes"),OFFSET('Water Data'!$F$6,0,10*ROW('Water Data'!F151)),NA())</f>
        <v>#N/A</v>
      </c>
      <c r="L157" s="500" t="e">
        <f ca="1">+IF(AND(ISNUMBER(OFFSET('Water Data'!$F$9,0,10*ROW('Water Data'!F151))),'Data Summary'!CA157="Yes"),OFFSET('Water Data'!$F$9,0,10*ROW('Water Data'!F151)),NA())</f>
        <v>#N/A</v>
      </c>
      <c r="M157" s="500" t="e">
        <f ca="1">+IF(AND(ISNUMBER(OFFSET('Water Data'!$G$4,0,10*ROW('Water Data'!G151))),'Data Summary'!CB157="Yes"),100-OFFSET('Water Data'!$G$4,0,10*ROW('Water Data'!G151)),NA())</f>
        <v>#N/A</v>
      </c>
      <c r="N157" s="500" t="e">
        <f ca="1">+IF(AND(ISNUMBER(OFFSET('Water Data'!$G$6,0,10*ROW('Water Data'!G151))),'Data Summary'!CC157="Yes"),OFFSET('Water Data'!$G$6,0,10*ROW('Water Data'!G151)),NA())</f>
        <v>#N/A</v>
      </c>
      <c r="O157" s="500" t="e">
        <f ca="1">+IF(AND(ISNUMBER(OFFSET('Water Data'!$G$9,0,10*ROW('Water Data'!G151))),'Data Summary'!CD157="Yes"),OFFSET('Water Data'!$G$9,0,10*ROW('Water Data'!G151)),NA())</f>
        <v>#N/A</v>
      </c>
      <c r="P157" s="500" t="e">
        <f ca="1">+IF(AND(ISNUMBER(OFFSET('Water Data'!$H$4,0,10*ROW('Water Data'!H151))),'Data Summary'!CE157="Yes"),100-OFFSET('Water Data'!$H$4,0,10*ROW('Water Data'!H151)),NA())</f>
        <v>#N/A</v>
      </c>
      <c r="Q157" s="500" t="e">
        <f ca="1">+IF(AND(ISNUMBER(OFFSET('Water Data'!$H$6,0,10*ROW('Water Data'!H151))),'Data Summary'!CF157="Yes"),OFFSET('Water Data'!$H$6,0,10*ROW('Water Data'!H151)),NA())</f>
        <v>#N/A</v>
      </c>
      <c r="R157" s="500" t="e">
        <f ca="1">+IF(AND(ISNUMBER(OFFSET('Water Data'!$H$9,0,10*ROW('Water Data'!H151))),'Data Summary'!CG157="Yes"),OFFSET('Water Data'!$H$9,0,10*ROW('Water Data'!H151)),NA())</f>
        <v>#N/A</v>
      </c>
      <c r="S157" s="500" t="e">
        <f ca="1">+IF(AND(ISNUMBER(OFFSET('Water Data'!$I$4,0,10*ROW('Water Data'!I151))),'Data Summary'!CH157="Yes"),100-OFFSET('Water Data'!$I$4,0,10*ROW('Water Data'!I151)),NA())</f>
        <v>#N/A</v>
      </c>
      <c r="T157" s="500" t="e">
        <f ca="1">+IF(AND(ISNUMBER(OFFSET('Water Data'!$I$6,0,10*ROW('Water Data'!I151))),'Data Summary'!CI157="Yes"),OFFSET('Water Data'!$I$6,0,10*ROW('Water Data'!I151)),NA())</f>
        <v>#N/A</v>
      </c>
      <c r="U157" s="500" t="e">
        <f ca="1">+IF(AND(ISNUMBER(OFFSET('Water Data'!$I$9,0,10*ROW('Water Data'!I151))),'Data Summary'!CJ157="Yes"),OFFSET('Water Data'!$I$9,0,10*ROW('Water Data'!I151)),NA())</f>
        <v>#N/A</v>
      </c>
      <c r="V157" s="501" t="e">
        <f ca="1">+IF(AND(ISNUMBER(OFFSET('Sanitation Data'!$D$4,0,10*ROW('Sanitation Data'!D151))),'Data Summary'!CK157="Yes"),100-OFFSET('Sanitation Data'!$D$4,0,10*ROW('Sanitation Data'!D151)),NA())</f>
        <v>#N/A</v>
      </c>
      <c r="W157" s="501" t="e">
        <f ca="1">+IF(AND(ISNUMBER(OFFSET('Sanitation Data'!$D$6,0,10*ROW('Sanitation Data'!D151))),'Data Summary'!CL157="Yes"),OFFSET('Sanitation Data'!$D$6,0,10*ROW('Sanitation Data'!D151)),NA())</f>
        <v>#N/A</v>
      </c>
      <c r="X157" s="501" t="e">
        <f ca="1">+IF(AND(ISNUMBER(OFFSET('Sanitation Data'!$D$10,0,10*ROW('Sanitation Data'!D151))),'Data Summary'!CM157="Yes"),OFFSET('Sanitation Data'!$D$10,0,10*ROW('Sanitation Data'!D151)),NA())</f>
        <v>#N/A</v>
      </c>
      <c r="Y157" s="501" t="e">
        <f ca="1">+IF(AND(ISNUMBER(OFFSET('Sanitation Data'!$D$11,0,10*ROW('Sanitation Data'!D151))),'Data Summary'!CN157="Yes"),OFFSET('Sanitation Data'!$D$11,0,10*ROW('Sanitation Data'!D151)),NA())</f>
        <v>#N/A</v>
      </c>
      <c r="Z157" s="501" t="e">
        <f ca="1">+IF(AND(ISNUMBER(OFFSET('Sanitation Data'!$D$12,0,10*ROW('Sanitation Data'!D151))),'Data Summary'!CO157="Yes"),OFFSET('Sanitation Data'!$D$12,0,10*ROW('Sanitation Data'!D151)),NA())</f>
        <v>#N/A</v>
      </c>
      <c r="AA157" s="501" t="e">
        <f ca="1">+IF(AND(ISNUMBER(OFFSET('Sanitation Data'!$E$4,0,10*ROW('Sanitation Data'!E151))),'Data Summary'!CP157="Yes"),100-OFFSET('Sanitation Data'!$E$4,0,10*ROW('Sanitation Data'!E151)),NA())</f>
        <v>#N/A</v>
      </c>
      <c r="AB157" s="501" t="e">
        <f ca="1">+IF(AND(ISNUMBER(OFFSET('Sanitation Data'!$E$6,0,10*ROW('Sanitation Data'!E151))),'Data Summary'!CQ157="Yes"),OFFSET('Sanitation Data'!$E$6,0,10*ROW('Sanitation Data'!E151)),NA())</f>
        <v>#N/A</v>
      </c>
      <c r="AC157" s="501" t="e">
        <f ca="1">+IF(AND(ISNUMBER(OFFSET('Sanitation Data'!$E$10,0,10*ROW('Sanitation Data'!E151))),'Data Summary'!CR157="Yes"),OFFSET('Sanitation Data'!$E$10,0,10*ROW('Sanitation Data'!E151)),NA())</f>
        <v>#N/A</v>
      </c>
      <c r="AD157" s="501" t="e">
        <f ca="1">+IF(AND(ISNUMBER(OFFSET('Sanitation Data'!$E$11,0,10*ROW('Sanitation Data'!E151))),'Data Summary'!CS157="Yes"),OFFSET('Sanitation Data'!$E$11,0,10*ROW('Sanitation Data'!E151)),NA())</f>
        <v>#N/A</v>
      </c>
      <c r="AE157" s="501" t="e">
        <f ca="1">+IF(AND(ISNUMBER(OFFSET('Sanitation Data'!$E$12,0,10*ROW('Sanitation Data'!E151))),'Data Summary'!CT157="Yes"),OFFSET('Sanitation Data'!$E$12,0,10*ROW('Sanitation Data'!E151)),NA())</f>
        <v>#N/A</v>
      </c>
      <c r="AF157" s="501" t="e">
        <f ca="1">+IF(AND(ISNUMBER(OFFSET('Sanitation Data'!$F$4,0,10*ROW('Sanitation Data'!F151))),'Data Summary'!CU157="Yes"),100-OFFSET('Sanitation Data'!$F$4,0,10*ROW('Sanitation Data'!F151)),NA())</f>
        <v>#N/A</v>
      </c>
      <c r="AG157" s="501" t="e">
        <f ca="1">+IF(AND(ISNUMBER(OFFSET('Sanitation Data'!$F$6,0,10*ROW('Sanitation Data'!F151))),'Data Summary'!CV157="Yes"),OFFSET('Sanitation Data'!$F$6,0,10*ROW('Sanitation Data'!F151)),NA())</f>
        <v>#N/A</v>
      </c>
      <c r="AH157" s="501" t="e">
        <f ca="1">+IF(AND(ISNUMBER(OFFSET('Sanitation Data'!$F$10,0,10*ROW('Sanitation Data'!F151))),'Data Summary'!CW157="Yes"),OFFSET('Sanitation Data'!$F$10,0,10*ROW('Sanitation Data'!F151)),NA())</f>
        <v>#N/A</v>
      </c>
      <c r="AI157" s="501" t="e">
        <f ca="1">+IF(AND(ISNUMBER(OFFSET('Sanitation Data'!$F$11,0,10*ROW('Sanitation Data'!F151))),'Data Summary'!CX157="Yes"),OFFSET('Sanitation Data'!$F$11,0,10*ROW('Sanitation Data'!F151)),NA())</f>
        <v>#N/A</v>
      </c>
      <c r="AJ157" s="501" t="e">
        <f ca="1">+IF(AND(ISNUMBER(OFFSET('Sanitation Data'!$F$12,0,10*ROW('Sanitation Data'!F151))),'Data Summary'!CY157="Yes"),OFFSET('Sanitation Data'!$F$12,0,10*ROW('Sanitation Data'!F151)),NA())</f>
        <v>#N/A</v>
      </c>
      <c r="AK157" s="501" t="e">
        <f ca="1">+IF(AND(ISNUMBER(OFFSET('Sanitation Data'!$G$4,0,10*ROW('Sanitation Data'!G151))),'Data Summary'!CZ157="Yes"),100-OFFSET('Sanitation Data'!$G$4,0,10*ROW('Sanitation Data'!G151)),NA())</f>
        <v>#N/A</v>
      </c>
      <c r="AL157" s="501" t="e">
        <f ca="1">+IF(AND(ISNUMBER(OFFSET('Sanitation Data'!$G$6,0,10*ROW('Sanitation Data'!G151))),'Data Summary'!DA157="Yes"),OFFSET('Sanitation Data'!$G$6,0,10*ROW('Sanitation Data'!G151)),NA())</f>
        <v>#N/A</v>
      </c>
      <c r="AM157" s="501" t="e">
        <f ca="1">+IF(AND(ISNUMBER(OFFSET('Sanitation Data'!$G$10,0,10*ROW('Sanitation Data'!G151))),'Data Summary'!DB157="Yes"),OFFSET('Sanitation Data'!$G$10,0,10*ROW('Sanitation Data'!G151)),NA())</f>
        <v>#N/A</v>
      </c>
      <c r="AN157" s="501" t="e">
        <f ca="1">+IF(AND(ISNUMBER(OFFSET('Sanitation Data'!$G$11,0,10*ROW('Sanitation Data'!G151))),'Data Summary'!DC157="Yes"),OFFSET('Sanitation Data'!$G$11,0,10*ROW('Sanitation Data'!G151)),NA())</f>
        <v>#N/A</v>
      </c>
      <c r="AO157" s="501" t="e">
        <f ca="1">+IF(AND(ISNUMBER(OFFSET('Sanitation Data'!$G$12,0,10*ROW('Sanitation Data'!G151))),'Data Summary'!DD157="Yes"),OFFSET('Sanitation Data'!$G$12,0,10*ROW('Sanitation Data'!G151)),NA())</f>
        <v>#N/A</v>
      </c>
      <c r="AP157" s="501" t="e">
        <f ca="1">+IF(AND(ISNUMBER(OFFSET('Sanitation Data'!$H$4,0,10*ROW('Sanitation Data'!H151))),'Data Summary'!DE157="Yes"),100-OFFSET('Sanitation Data'!$H$4,0,10*ROW('Sanitation Data'!H151)),NA())</f>
        <v>#N/A</v>
      </c>
      <c r="AQ157" s="501" t="e">
        <f ca="1">+IF(AND(ISNUMBER(OFFSET('Sanitation Data'!$H$6,0,10*ROW('Sanitation Data'!H151))),'Data Summary'!DF157="Yes"),OFFSET('Sanitation Data'!$H$6,0,10*ROW('Sanitation Data'!H151)),NA())</f>
        <v>#N/A</v>
      </c>
      <c r="AR157" s="501" t="e">
        <f ca="1">+IF(AND(ISNUMBER(OFFSET('Sanitation Data'!$H$10,0,10*ROW('Sanitation Data'!H151))),'Data Summary'!DG157="Yes"),OFFSET('Sanitation Data'!$H$10,0,10*ROW('Sanitation Data'!H151)),NA())</f>
        <v>#N/A</v>
      </c>
      <c r="AS157" s="501" t="e">
        <f ca="1">+IF(AND(ISNUMBER(OFFSET('Sanitation Data'!$H$11,0,10*ROW('Sanitation Data'!H151))),'Data Summary'!DH157="Yes"),OFFSET('Sanitation Data'!$H$11,0,10*ROW('Sanitation Data'!H151)),NA())</f>
        <v>#N/A</v>
      </c>
      <c r="AT157" s="501" t="e">
        <f ca="1">+IF(AND(ISNUMBER(OFFSET('Sanitation Data'!$H$12,0,10*ROW('Sanitation Data'!H151))),'Data Summary'!DI157="Yes"),OFFSET('Sanitation Data'!$H$12,0,10*ROW('Sanitation Data'!H151)),NA())</f>
        <v>#N/A</v>
      </c>
      <c r="AU157" s="501" t="e">
        <f ca="1">+IF(AND(ISNUMBER(OFFSET('Sanitation Data'!$I$4,0,10*ROW('Sanitation Data'!I151))),'Data Summary'!DJ157="Yes"),100-OFFSET('Sanitation Data'!$I$4,0,10*ROW('Sanitation Data'!I151)),NA())</f>
        <v>#N/A</v>
      </c>
      <c r="AV157" s="501" t="e">
        <f ca="1">+IF(AND(ISNUMBER(OFFSET('Sanitation Data'!$I$6,0,10*ROW('Sanitation Data'!I151))),'Data Summary'!DK157="Yes"),OFFSET('Sanitation Data'!$I$6,0,10*ROW('Sanitation Data'!I151)),NA())</f>
        <v>#N/A</v>
      </c>
      <c r="AW157" s="501" t="e">
        <f ca="1">+IF(AND(ISNUMBER(OFFSET('Sanitation Data'!$I$10,0,10*ROW('Sanitation Data'!I151))),'Data Summary'!DL157="Yes"),OFFSET('Sanitation Data'!$I$10,0,10*ROW('Sanitation Data'!I151)),NA())</f>
        <v>#N/A</v>
      </c>
      <c r="AX157" s="501" t="e">
        <f ca="1">+IF(AND(ISNUMBER(OFFSET('Sanitation Data'!$I$11,0,10*ROW('Sanitation Data'!I151))),'Data Summary'!DM157="Yes"),OFFSET('Sanitation Data'!$I$11,0,10*ROW('Sanitation Data'!I151)),NA())</f>
        <v>#N/A</v>
      </c>
      <c r="AY157" s="501" t="e">
        <f ca="1">+IF(AND(ISNUMBER(OFFSET('Sanitation Data'!$I$12,0,10*ROW('Sanitation Data'!I151))),'Data Summary'!DN157="Yes"),OFFSET('Sanitation Data'!$I$12,0,10*ROW('Sanitation Data'!I151)),NA())</f>
        <v>#N/A</v>
      </c>
      <c r="AZ157" s="502" t="e">
        <f ca="1">+IF(AND(ISNUMBER(OFFSET('Hygiene Data'!$D$5,0,10*ROW('Hygiene Data'!D151))),'Data Summary'!DO157="Yes"),OFFSET('Hygiene Data'!$D$5,0,10*ROW('Hygiene Data'!D151)),NA())</f>
        <v>#N/A</v>
      </c>
      <c r="BA157" s="502" t="e">
        <f ca="1">+IF(AND(ISNUMBER(OFFSET('Hygiene Data'!$D$7,0,10*ROW('Hygiene Data'!D151))),'Data Summary'!DP157="Yes"),OFFSET('Hygiene Data'!$D$7,0,10*ROW('Hygiene Data'!D151)),NA())</f>
        <v>#N/A</v>
      </c>
      <c r="BB157" s="502" t="e">
        <f ca="1">+IF(AND(ISNUMBER(OFFSET('Hygiene Data'!$D$9,0,10*ROW('Hygiene Data'!D151))),'Data Summary'!DQ157="Yes"),OFFSET('Hygiene Data'!$D$9,0,10*ROW('Hygiene Data'!D151)),NA())</f>
        <v>#N/A</v>
      </c>
      <c r="BC157" s="502" t="e">
        <f ca="1">+IF(AND(ISNUMBER(OFFSET('Hygiene Data'!$E$5,0,10*ROW('Hygiene Data'!E151))),'Data Summary'!DR157="Yes"),OFFSET('Hygiene Data'!$E$5,0,10*ROW('Hygiene Data'!E151)),NA())</f>
        <v>#N/A</v>
      </c>
      <c r="BD157" s="502" t="e">
        <f ca="1">+IF(AND(ISNUMBER(OFFSET('Hygiene Data'!$E$7,0,10*ROW('Hygiene Data'!E151))),'Data Summary'!DS157="Yes"),OFFSET('Hygiene Data'!$E$7,0,10*ROW('Hygiene Data'!E151)),NA())</f>
        <v>#N/A</v>
      </c>
      <c r="BE157" s="502" t="e">
        <f ca="1">+IF(AND(ISNUMBER(OFFSET('Hygiene Data'!$E$9,0,10*ROW('Hygiene Data'!E151))),'Data Summary'!DT157="Yes"),OFFSET('Hygiene Data'!$E$9,0,10*ROW('Hygiene Data'!E151)),NA())</f>
        <v>#N/A</v>
      </c>
      <c r="BF157" s="502" t="e">
        <f ca="1">+IF(AND(ISNUMBER(OFFSET('Hygiene Data'!$F$5,0,10*ROW('Hygiene Data'!F151))),'Data Summary'!DU157="Yes"),OFFSET('Hygiene Data'!$F$5,0,10*ROW('Hygiene Data'!F151)),NA())</f>
        <v>#N/A</v>
      </c>
      <c r="BG157" s="502" t="e">
        <f ca="1">+IF(AND(ISNUMBER(OFFSET('Hygiene Data'!$F$7,0,10*ROW('Hygiene Data'!F151))),'Data Summary'!DV157="Yes"),OFFSET('Hygiene Data'!$F$7,0,10*ROW('Hygiene Data'!F151)),NA())</f>
        <v>#N/A</v>
      </c>
      <c r="BH157" s="502" t="e">
        <f ca="1">+IF(AND(ISNUMBER(OFFSET('Hygiene Data'!$F$9,0,10*ROW('Hygiene Data'!F151))),'Data Summary'!DW157="Yes"),OFFSET('Hygiene Data'!$F$9,0,10*ROW('Hygiene Data'!F151)),NA())</f>
        <v>#N/A</v>
      </c>
      <c r="BI157" s="502" t="e">
        <f ca="1">+IF(AND(ISNUMBER(OFFSET('Hygiene Data'!$G$5,0,10*ROW('Hygiene Data'!G151))),'Data Summary'!DX157="Yes"),OFFSET('Hygiene Data'!$G$5,0,10*ROW('Hygiene Data'!G151)),NA())</f>
        <v>#N/A</v>
      </c>
      <c r="BJ157" s="502" t="e">
        <f ca="1">+IF(AND(ISNUMBER(OFFSET('Hygiene Data'!$G$7,0,10*ROW('Hygiene Data'!G151))),'Data Summary'!DY157="Yes"),OFFSET('Hygiene Data'!$G$7,0,10*ROW('Hygiene Data'!G151)),NA())</f>
        <v>#N/A</v>
      </c>
      <c r="BK157" s="502" t="e">
        <f ca="1">+IF(AND(ISNUMBER(OFFSET('Hygiene Data'!$G$9,0,10*ROW('Hygiene Data'!G151))),'Data Summary'!DZ157="Yes"),OFFSET('Hygiene Data'!$G$9,0,10*ROW('Hygiene Data'!G151)),NA())</f>
        <v>#N/A</v>
      </c>
      <c r="BL157" s="502" t="e">
        <f ca="1">+IF(AND(ISNUMBER(OFFSET('Hygiene Data'!$H$5,0,10*ROW('Hygiene Data'!H151))),'Data Summary'!EA157="Yes"),OFFSET('Hygiene Data'!$H$5,0,10*ROW('Hygiene Data'!H151)),NA())</f>
        <v>#N/A</v>
      </c>
      <c r="BM157" s="502" t="e">
        <f ca="1">+IF(AND(ISNUMBER(OFFSET('Hygiene Data'!$H$7,0,10*ROW('Hygiene Data'!H151))),'Data Summary'!EB157="Yes"),OFFSET('Hygiene Data'!$H$7,0,10*ROW('Hygiene Data'!H151)),NA())</f>
        <v>#N/A</v>
      </c>
      <c r="BN157" s="502" t="e">
        <f ca="1">+IF(AND(ISNUMBER(OFFSET('Hygiene Data'!$H$9,0,10*ROW('Hygiene Data'!H151))),'Data Summary'!EC157="Yes"),OFFSET('Hygiene Data'!$H$9,0,10*ROW('Hygiene Data'!H151)),NA())</f>
        <v>#N/A</v>
      </c>
      <c r="BO157" s="502" t="e">
        <f ca="1">+IF(AND(ISNUMBER(OFFSET('Hygiene Data'!$I$5,0,10*ROW('Hygiene Data'!I151))),'Data Summary'!ED157="Yes"),OFFSET('Hygiene Data'!$I$5,0,10*ROW('Hygiene Data'!I151)),NA())</f>
        <v>#N/A</v>
      </c>
      <c r="BP157" s="502" t="e">
        <f ca="1">+IF(AND(ISNUMBER(OFFSET('Hygiene Data'!$I$7,0,10*ROW('Hygiene Data'!I151))),'Data Summary'!EE157="Yes"),OFFSET('Hygiene Data'!$I$7,0,10*ROW('Hygiene Data'!I151)),NA())</f>
        <v>#N/A</v>
      </c>
      <c r="BQ157" s="502" t="e">
        <f ca="1">+IF(AND(ISNUMBER(OFFSET('Hygiene Data'!$I$9,0,10*ROW('Hygiene Data'!I151))),'Data Summary'!EF157="Yes"),OFFSET('Hygiene Data'!$I$9,0,10*ROW('Hygiene Data'!I151)),NA())</f>
        <v>#N/A</v>
      </c>
    </row>
    <row r="158" spans="1:69" x14ac:dyDescent="0.25">
      <c r="A158" s="498" t="e">
        <f ca="1">+RIGHT('Data Summary'!A158,LEN('Data Summary'!A158)-9)</f>
        <v>#VALUE!</v>
      </c>
      <c r="B158" s="472" t="str">
        <f ca="1">+IF(ISTEXT('Data Summary'!B158),'Data Summary'!B158,"")</f>
        <v/>
      </c>
      <c r="C158" s="499" t="e">
        <f ca="1">+VALUE('Data Summary'!C158)</f>
        <v>#VALUE!</v>
      </c>
      <c r="D158" s="500" t="e">
        <f ca="1">+IF(AND(ISNUMBER(OFFSET('Water Data'!$D$4,0,10*ROW('Water Data'!D152))),'Data Summary'!BS158="Yes"),100-OFFSET('Water Data'!$D$4,0,10*ROW('Water Data'!D152)),NA())</f>
        <v>#N/A</v>
      </c>
      <c r="E158" s="500" t="e">
        <f ca="1">+IF(AND(ISNUMBER(OFFSET('Water Data'!$D$6,0,10*ROW('Water Data'!D152))),'Data Summary'!BT158="Yes"),OFFSET('Water Data'!$D$6,0,10*ROW('Water Data'!D152)),NA())</f>
        <v>#N/A</v>
      </c>
      <c r="F158" s="500" t="e">
        <f ca="1">+IF(AND(ISNUMBER(OFFSET('Water Data'!$D$9,0,10*ROW('Water Data'!D152))),'Data Summary'!BU158="Yes"),OFFSET('Water Data'!$D$9,0,10*ROW('Water Data'!D152)),NA())</f>
        <v>#N/A</v>
      </c>
      <c r="G158" s="500" t="e">
        <f ca="1">+IF(AND(ISNUMBER(OFFSET('Water Data'!$E$4,0,10*ROW('Water Data'!E152))),'Data Summary'!BV158="Yes"),100-OFFSET('Water Data'!$E$4,0,10*ROW('Water Data'!E152)),NA())</f>
        <v>#N/A</v>
      </c>
      <c r="H158" s="500" t="e">
        <f ca="1">+IF(AND(ISNUMBER(OFFSET('Water Data'!$E$6,0,10*ROW('Water Data'!E152))),'Data Summary'!BW158="Yes"),OFFSET('Water Data'!$E$6,0,10*ROW('Water Data'!E152)),NA())</f>
        <v>#N/A</v>
      </c>
      <c r="I158" s="500" t="e">
        <f ca="1">+IF(AND(ISNUMBER(OFFSET('Water Data'!$E$9,0,10*ROW('Water Data'!E152))),'Data Summary'!BX158="Yes"),OFFSET('Water Data'!$E$9,0,10*ROW('Water Data'!E152)),NA())</f>
        <v>#N/A</v>
      </c>
      <c r="J158" s="500" t="e">
        <f ca="1">+IF(AND(ISNUMBER(OFFSET('Water Data'!$F$4,0,10*ROW('Water Data'!F152))),'Data Summary'!BY158="Yes"),100-OFFSET('Water Data'!$F$4,0,10*ROW('Water Data'!F152)),NA())</f>
        <v>#N/A</v>
      </c>
      <c r="K158" s="500" t="e">
        <f ca="1">+IF(AND(ISNUMBER(OFFSET('Water Data'!$F$6,0,10*ROW('Water Data'!F152))),'Data Summary'!BZ158="Yes"),OFFSET('Water Data'!$F$6,0,10*ROW('Water Data'!F152)),NA())</f>
        <v>#N/A</v>
      </c>
      <c r="L158" s="500" t="e">
        <f ca="1">+IF(AND(ISNUMBER(OFFSET('Water Data'!$F$9,0,10*ROW('Water Data'!F152))),'Data Summary'!CA158="Yes"),OFFSET('Water Data'!$F$9,0,10*ROW('Water Data'!F152)),NA())</f>
        <v>#N/A</v>
      </c>
      <c r="M158" s="500" t="e">
        <f ca="1">+IF(AND(ISNUMBER(OFFSET('Water Data'!$G$4,0,10*ROW('Water Data'!G152))),'Data Summary'!CB158="Yes"),100-OFFSET('Water Data'!$G$4,0,10*ROW('Water Data'!G152)),NA())</f>
        <v>#N/A</v>
      </c>
      <c r="N158" s="500" t="e">
        <f ca="1">+IF(AND(ISNUMBER(OFFSET('Water Data'!$G$6,0,10*ROW('Water Data'!G152))),'Data Summary'!CC158="Yes"),OFFSET('Water Data'!$G$6,0,10*ROW('Water Data'!G152)),NA())</f>
        <v>#N/A</v>
      </c>
      <c r="O158" s="500" t="e">
        <f ca="1">+IF(AND(ISNUMBER(OFFSET('Water Data'!$G$9,0,10*ROW('Water Data'!G152))),'Data Summary'!CD158="Yes"),OFFSET('Water Data'!$G$9,0,10*ROW('Water Data'!G152)),NA())</f>
        <v>#N/A</v>
      </c>
      <c r="P158" s="500" t="e">
        <f ca="1">+IF(AND(ISNUMBER(OFFSET('Water Data'!$H$4,0,10*ROW('Water Data'!H152))),'Data Summary'!CE158="Yes"),100-OFFSET('Water Data'!$H$4,0,10*ROW('Water Data'!H152)),NA())</f>
        <v>#N/A</v>
      </c>
      <c r="Q158" s="500" t="e">
        <f ca="1">+IF(AND(ISNUMBER(OFFSET('Water Data'!$H$6,0,10*ROW('Water Data'!H152))),'Data Summary'!CF158="Yes"),OFFSET('Water Data'!$H$6,0,10*ROW('Water Data'!H152)),NA())</f>
        <v>#N/A</v>
      </c>
      <c r="R158" s="500" t="e">
        <f ca="1">+IF(AND(ISNUMBER(OFFSET('Water Data'!$H$9,0,10*ROW('Water Data'!H152))),'Data Summary'!CG158="Yes"),OFFSET('Water Data'!$H$9,0,10*ROW('Water Data'!H152)),NA())</f>
        <v>#N/A</v>
      </c>
      <c r="S158" s="500" t="e">
        <f ca="1">+IF(AND(ISNUMBER(OFFSET('Water Data'!$I$4,0,10*ROW('Water Data'!I152))),'Data Summary'!CH158="Yes"),100-OFFSET('Water Data'!$I$4,0,10*ROW('Water Data'!I152)),NA())</f>
        <v>#N/A</v>
      </c>
      <c r="T158" s="500" t="e">
        <f ca="1">+IF(AND(ISNUMBER(OFFSET('Water Data'!$I$6,0,10*ROW('Water Data'!I152))),'Data Summary'!CI158="Yes"),OFFSET('Water Data'!$I$6,0,10*ROW('Water Data'!I152)),NA())</f>
        <v>#N/A</v>
      </c>
      <c r="U158" s="500" t="e">
        <f ca="1">+IF(AND(ISNUMBER(OFFSET('Water Data'!$I$9,0,10*ROW('Water Data'!I152))),'Data Summary'!CJ158="Yes"),OFFSET('Water Data'!$I$9,0,10*ROW('Water Data'!I152)),NA())</f>
        <v>#N/A</v>
      </c>
      <c r="V158" s="501" t="e">
        <f ca="1">+IF(AND(ISNUMBER(OFFSET('Sanitation Data'!$D$4,0,10*ROW('Sanitation Data'!D152))),'Data Summary'!CK158="Yes"),100-OFFSET('Sanitation Data'!$D$4,0,10*ROW('Sanitation Data'!D152)),NA())</f>
        <v>#N/A</v>
      </c>
      <c r="W158" s="501" t="e">
        <f ca="1">+IF(AND(ISNUMBER(OFFSET('Sanitation Data'!$D$6,0,10*ROW('Sanitation Data'!D152))),'Data Summary'!CL158="Yes"),OFFSET('Sanitation Data'!$D$6,0,10*ROW('Sanitation Data'!D152)),NA())</f>
        <v>#N/A</v>
      </c>
      <c r="X158" s="501" t="e">
        <f ca="1">+IF(AND(ISNUMBER(OFFSET('Sanitation Data'!$D$10,0,10*ROW('Sanitation Data'!D152))),'Data Summary'!CM158="Yes"),OFFSET('Sanitation Data'!$D$10,0,10*ROW('Sanitation Data'!D152)),NA())</f>
        <v>#N/A</v>
      </c>
      <c r="Y158" s="501" t="e">
        <f ca="1">+IF(AND(ISNUMBER(OFFSET('Sanitation Data'!$D$11,0,10*ROW('Sanitation Data'!D152))),'Data Summary'!CN158="Yes"),OFFSET('Sanitation Data'!$D$11,0,10*ROW('Sanitation Data'!D152)),NA())</f>
        <v>#N/A</v>
      </c>
      <c r="Z158" s="501" t="e">
        <f ca="1">+IF(AND(ISNUMBER(OFFSET('Sanitation Data'!$D$12,0,10*ROW('Sanitation Data'!D152))),'Data Summary'!CO158="Yes"),OFFSET('Sanitation Data'!$D$12,0,10*ROW('Sanitation Data'!D152)),NA())</f>
        <v>#N/A</v>
      </c>
      <c r="AA158" s="501" t="e">
        <f ca="1">+IF(AND(ISNUMBER(OFFSET('Sanitation Data'!$E$4,0,10*ROW('Sanitation Data'!E152))),'Data Summary'!CP158="Yes"),100-OFFSET('Sanitation Data'!$E$4,0,10*ROW('Sanitation Data'!E152)),NA())</f>
        <v>#N/A</v>
      </c>
      <c r="AB158" s="501" t="e">
        <f ca="1">+IF(AND(ISNUMBER(OFFSET('Sanitation Data'!$E$6,0,10*ROW('Sanitation Data'!E152))),'Data Summary'!CQ158="Yes"),OFFSET('Sanitation Data'!$E$6,0,10*ROW('Sanitation Data'!E152)),NA())</f>
        <v>#N/A</v>
      </c>
      <c r="AC158" s="501" t="e">
        <f ca="1">+IF(AND(ISNUMBER(OFFSET('Sanitation Data'!$E$10,0,10*ROW('Sanitation Data'!E152))),'Data Summary'!CR158="Yes"),OFFSET('Sanitation Data'!$E$10,0,10*ROW('Sanitation Data'!E152)),NA())</f>
        <v>#N/A</v>
      </c>
      <c r="AD158" s="501" t="e">
        <f ca="1">+IF(AND(ISNUMBER(OFFSET('Sanitation Data'!$E$11,0,10*ROW('Sanitation Data'!E152))),'Data Summary'!CS158="Yes"),OFFSET('Sanitation Data'!$E$11,0,10*ROW('Sanitation Data'!E152)),NA())</f>
        <v>#N/A</v>
      </c>
      <c r="AE158" s="501" t="e">
        <f ca="1">+IF(AND(ISNUMBER(OFFSET('Sanitation Data'!$E$12,0,10*ROW('Sanitation Data'!E152))),'Data Summary'!CT158="Yes"),OFFSET('Sanitation Data'!$E$12,0,10*ROW('Sanitation Data'!E152)),NA())</f>
        <v>#N/A</v>
      </c>
      <c r="AF158" s="501" t="e">
        <f ca="1">+IF(AND(ISNUMBER(OFFSET('Sanitation Data'!$F$4,0,10*ROW('Sanitation Data'!F152))),'Data Summary'!CU158="Yes"),100-OFFSET('Sanitation Data'!$F$4,0,10*ROW('Sanitation Data'!F152)),NA())</f>
        <v>#N/A</v>
      </c>
      <c r="AG158" s="501" t="e">
        <f ca="1">+IF(AND(ISNUMBER(OFFSET('Sanitation Data'!$F$6,0,10*ROW('Sanitation Data'!F152))),'Data Summary'!CV158="Yes"),OFFSET('Sanitation Data'!$F$6,0,10*ROW('Sanitation Data'!F152)),NA())</f>
        <v>#N/A</v>
      </c>
      <c r="AH158" s="501" t="e">
        <f ca="1">+IF(AND(ISNUMBER(OFFSET('Sanitation Data'!$F$10,0,10*ROW('Sanitation Data'!F152))),'Data Summary'!CW158="Yes"),OFFSET('Sanitation Data'!$F$10,0,10*ROW('Sanitation Data'!F152)),NA())</f>
        <v>#N/A</v>
      </c>
      <c r="AI158" s="501" t="e">
        <f ca="1">+IF(AND(ISNUMBER(OFFSET('Sanitation Data'!$F$11,0,10*ROW('Sanitation Data'!F152))),'Data Summary'!CX158="Yes"),OFFSET('Sanitation Data'!$F$11,0,10*ROW('Sanitation Data'!F152)),NA())</f>
        <v>#N/A</v>
      </c>
      <c r="AJ158" s="501" t="e">
        <f ca="1">+IF(AND(ISNUMBER(OFFSET('Sanitation Data'!$F$12,0,10*ROW('Sanitation Data'!F152))),'Data Summary'!CY158="Yes"),OFFSET('Sanitation Data'!$F$12,0,10*ROW('Sanitation Data'!F152)),NA())</f>
        <v>#N/A</v>
      </c>
      <c r="AK158" s="501" t="e">
        <f ca="1">+IF(AND(ISNUMBER(OFFSET('Sanitation Data'!$G$4,0,10*ROW('Sanitation Data'!G152))),'Data Summary'!CZ158="Yes"),100-OFFSET('Sanitation Data'!$G$4,0,10*ROW('Sanitation Data'!G152)),NA())</f>
        <v>#N/A</v>
      </c>
      <c r="AL158" s="501" t="e">
        <f ca="1">+IF(AND(ISNUMBER(OFFSET('Sanitation Data'!$G$6,0,10*ROW('Sanitation Data'!G152))),'Data Summary'!DA158="Yes"),OFFSET('Sanitation Data'!$G$6,0,10*ROW('Sanitation Data'!G152)),NA())</f>
        <v>#N/A</v>
      </c>
      <c r="AM158" s="501" t="e">
        <f ca="1">+IF(AND(ISNUMBER(OFFSET('Sanitation Data'!$G$10,0,10*ROW('Sanitation Data'!G152))),'Data Summary'!DB158="Yes"),OFFSET('Sanitation Data'!$G$10,0,10*ROW('Sanitation Data'!G152)),NA())</f>
        <v>#N/A</v>
      </c>
      <c r="AN158" s="501" t="e">
        <f ca="1">+IF(AND(ISNUMBER(OFFSET('Sanitation Data'!$G$11,0,10*ROW('Sanitation Data'!G152))),'Data Summary'!DC158="Yes"),OFFSET('Sanitation Data'!$G$11,0,10*ROW('Sanitation Data'!G152)),NA())</f>
        <v>#N/A</v>
      </c>
      <c r="AO158" s="501" t="e">
        <f ca="1">+IF(AND(ISNUMBER(OFFSET('Sanitation Data'!$G$12,0,10*ROW('Sanitation Data'!G152))),'Data Summary'!DD158="Yes"),OFFSET('Sanitation Data'!$G$12,0,10*ROW('Sanitation Data'!G152)),NA())</f>
        <v>#N/A</v>
      </c>
      <c r="AP158" s="501" t="e">
        <f ca="1">+IF(AND(ISNUMBER(OFFSET('Sanitation Data'!$H$4,0,10*ROW('Sanitation Data'!H152))),'Data Summary'!DE158="Yes"),100-OFFSET('Sanitation Data'!$H$4,0,10*ROW('Sanitation Data'!H152)),NA())</f>
        <v>#N/A</v>
      </c>
      <c r="AQ158" s="501" t="e">
        <f ca="1">+IF(AND(ISNUMBER(OFFSET('Sanitation Data'!$H$6,0,10*ROW('Sanitation Data'!H152))),'Data Summary'!DF158="Yes"),OFFSET('Sanitation Data'!$H$6,0,10*ROW('Sanitation Data'!H152)),NA())</f>
        <v>#N/A</v>
      </c>
      <c r="AR158" s="501" t="e">
        <f ca="1">+IF(AND(ISNUMBER(OFFSET('Sanitation Data'!$H$10,0,10*ROW('Sanitation Data'!H152))),'Data Summary'!DG158="Yes"),OFFSET('Sanitation Data'!$H$10,0,10*ROW('Sanitation Data'!H152)),NA())</f>
        <v>#N/A</v>
      </c>
      <c r="AS158" s="501" t="e">
        <f ca="1">+IF(AND(ISNUMBER(OFFSET('Sanitation Data'!$H$11,0,10*ROW('Sanitation Data'!H152))),'Data Summary'!DH158="Yes"),OFFSET('Sanitation Data'!$H$11,0,10*ROW('Sanitation Data'!H152)),NA())</f>
        <v>#N/A</v>
      </c>
      <c r="AT158" s="501" t="e">
        <f ca="1">+IF(AND(ISNUMBER(OFFSET('Sanitation Data'!$H$12,0,10*ROW('Sanitation Data'!H152))),'Data Summary'!DI158="Yes"),OFFSET('Sanitation Data'!$H$12,0,10*ROW('Sanitation Data'!H152)),NA())</f>
        <v>#N/A</v>
      </c>
      <c r="AU158" s="501" t="e">
        <f ca="1">+IF(AND(ISNUMBER(OFFSET('Sanitation Data'!$I$4,0,10*ROW('Sanitation Data'!I152))),'Data Summary'!DJ158="Yes"),100-OFFSET('Sanitation Data'!$I$4,0,10*ROW('Sanitation Data'!I152)),NA())</f>
        <v>#N/A</v>
      </c>
      <c r="AV158" s="501" t="e">
        <f ca="1">+IF(AND(ISNUMBER(OFFSET('Sanitation Data'!$I$6,0,10*ROW('Sanitation Data'!I152))),'Data Summary'!DK158="Yes"),OFFSET('Sanitation Data'!$I$6,0,10*ROW('Sanitation Data'!I152)),NA())</f>
        <v>#N/A</v>
      </c>
      <c r="AW158" s="501" t="e">
        <f ca="1">+IF(AND(ISNUMBER(OFFSET('Sanitation Data'!$I$10,0,10*ROW('Sanitation Data'!I152))),'Data Summary'!DL158="Yes"),OFFSET('Sanitation Data'!$I$10,0,10*ROW('Sanitation Data'!I152)),NA())</f>
        <v>#N/A</v>
      </c>
      <c r="AX158" s="501" t="e">
        <f ca="1">+IF(AND(ISNUMBER(OFFSET('Sanitation Data'!$I$11,0,10*ROW('Sanitation Data'!I152))),'Data Summary'!DM158="Yes"),OFFSET('Sanitation Data'!$I$11,0,10*ROW('Sanitation Data'!I152)),NA())</f>
        <v>#N/A</v>
      </c>
      <c r="AY158" s="501" t="e">
        <f ca="1">+IF(AND(ISNUMBER(OFFSET('Sanitation Data'!$I$12,0,10*ROW('Sanitation Data'!I152))),'Data Summary'!DN158="Yes"),OFFSET('Sanitation Data'!$I$12,0,10*ROW('Sanitation Data'!I152)),NA())</f>
        <v>#N/A</v>
      </c>
      <c r="AZ158" s="502" t="e">
        <f ca="1">+IF(AND(ISNUMBER(OFFSET('Hygiene Data'!$D$5,0,10*ROW('Hygiene Data'!D152))),'Data Summary'!DO158="Yes"),OFFSET('Hygiene Data'!$D$5,0,10*ROW('Hygiene Data'!D152)),NA())</f>
        <v>#N/A</v>
      </c>
      <c r="BA158" s="502" t="e">
        <f ca="1">+IF(AND(ISNUMBER(OFFSET('Hygiene Data'!$D$7,0,10*ROW('Hygiene Data'!D152))),'Data Summary'!DP158="Yes"),OFFSET('Hygiene Data'!$D$7,0,10*ROW('Hygiene Data'!D152)),NA())</f>
        <v>#N/A</v>
      </c>
      <c r="BB158" s="502" t="e">
        <f ca="1">+IF(AND(ISNUMBER(OFFSET('Hygiene Data'!$D$9,0,10*ROW('Hygiene Data'!D152))),'Data Summary'!DQ158="Yes"),OFFSET('Hygiene Data'!$D$9,0,10*ROW('Hygiene Data'!D152)),NA())</f>
        <v>#N/A</v>
      </c>
      <c r="BC158" s="502" t="e">
        <f ca="1">+IF(AND(ISNUMBER(OFFSET('Hygiene Data'!$E$5,0,10*ROW('Hygiene Data'!E152))),'Data Summary'!DR158="Yes"),OFFSET('Hygiene Data'!$E$5,0,10*ROW('Hygiene Data'!E152)),NA())</f>
        <v>#N/A</v>
      </c>
      <c r="BD158" s="502" t="e">
        <f ca="1">+IF(AND(ISNUMBER(OFFSET('Hygiene Data'!$E$7,0,10*ROW('Hygiene Data'!E152))),'Data Summary'!DS158="Yes"),OFFSET('Hygiene Data'!$E$7,0,10*ROW('Hygiene Data'!E152)),NA())</f>
        <v>#N/A</v>
      </c>
      <c r="BE158" s="502" t="e">
        <f ca="1">+IF(AND(ISNUMBER(OFFSET('Hygiene Data'!$E$9,0,10*ROW('Hygiene Data'!E152))),'Data Summary'!DT158="Yes"),OFFSET('Hygiene Data'!$E$9,0,10*ROW('Hygiene Data'!E152)),NA())</f>
        <v>#N/A</v>
      </c>
      <c r="BF158" s="502" t="e">
        <f ca="1">+IF(AND(ISNUMBER(OFFSET('Hygiene Data'!$F$5,0,10*ROW('Hygiene Data'!F152))),'Data Summary'!DU158="Yes"),OFFSET('Hygiene Data'!$F$5,0,10*ROW('Hygiene Data'!F152)),NA())</f>
        <v>#N/A</v>
      </c>
      <c r="BG158" s="502" t="e">
        <f ca="1">+IF(AND(ISNUMBER(OFFSET('Hygiene Data'!$F$7,0,10*ROW('Hygiene Data'!F152))),'Data Summary'!DV158="Yes"),OFFSET('Hygiene Data'!$F$7,0,10*ROW('Hygiene Data'!F152)),NA())</f>
        <v>#N/A</v>
      </c>
      <c r="BH158" s="502" t="e">
        <f ca="1">+IF(AND(ISNUMBER(OFFSET('Hygiene Data'!$F$9,0,10*ROW('Hygiene Data'!F152))),'Data Summary'!DW158="Yes"),OFFSET('Hygiene Data'!$F$9,0,10*ROW('Hygiene Data'!F152)),NA())</f>
        <v>#N/A</v>
      </c>
      <c r="BI158" s="502" t="e">
        <f ca="1">+IF(AND(ISNUMBER(OFFSET('Hygiene Data'!$G$5,0,10*ROW('Hygiene Data'!G152))),'Data Summary'!DX158="Yes"),OFFSET('Hygiene Data'!$G$5,0,10*ROW('Hygiene Data'!G152)),NA())</f>
        <v>#N/A</v>
      </c>
      <c r="BJ158" s="502" t="e">
        <f ca="1">+IF(AND(ISNUMBER(OFFSET('Hygiene Data'!$G$7,0,10*ROW('Hygiene Data'!G152))),'Data Summary'!DY158="Yes"),OFFSET('Hygiene Data'!$G$7,0,10*ROW('Hygiene Data'!G152)),NA())</f>
        <v>#N/A</v>
      </c>
      <c r="BK158" s="502" t="e">
        <f ca="1">+IF(AND(ISNUMBER(OFFSET('Hygiene Data'!$G$9,0,10*ROW('Hygiene Data'!G152))),'Data Summary'!DZ158="Yes"),OFFSET('Hygiene Data'!$G$9,0,10*ROW('Hygiene Data'!G152)),NA())</f>
        <v>#N/A</v>
      </c>
      <c r="BL158" s="502" t="e">
        <f ca="1">+IF(AND(ISNUMBER(OFFSET('Hygiene Data'!$H$5,0,10*ROW('Hygiene Data'!H152))),'Data Summary'!EA158="Yes"),OFFSET('Hygiene Data'!$H$5,0,10*ROW('Hygiene Data'!H152)),NA())</f>
        <v>#N/A</v>
      </c>
      <c r="BM158" s="502" t="e">
        <f ca="1">+IF(AND(ISNUMBER(OFFSET('Hygiene Data'!$H$7,0,10*ROW('Hygiene Data'!H152))),'Data Summary'!EB158="Yes"),OFFSET('Hygiene Data'!$H$7,0,10*ROW('Hygiene Data'!H152)),NA())</f>
        <v>#N/A</v>
      </c>
      <c r="BN158" s="502" t="e">
        <f ca="1">+IF(AND(ISNUMBER(OFFSET('Hygiene Data'!$H$9,0,10*ROW('Hygiene Data'!H152))),'Data Summary'!EC158="Yes"),OFFSET('Hygiene Data'!$H$9,0,10*ROW('Hygiene Data'!H152)),NA())</f>
        <v>#N/A</v>
      </c>
      <c r="BO158" s="502" t="e">
        <f ca="1">+IF(AND(ISNUMBER(OFFSET('Hygiene Data'!$I$5,0,10*ROW('Hygiene Data'!I152))),'Data Summary'!ED158="Yes"),OFFSET('Hygiene Data'!$I$5,0,10*ROW('Hygiene Data'!I152)),NA())</f>
        <v>#N/A</v>
      </c>
      <c r="BP158" s="502" t="e">
        <f ca="1">+IF(AND(ISNUMBER(OFFSET('Hygiene Data'!$I$7,0,10*ROW('Hygiene Data'!I152))),'Data Summary'!EE158="Yes"),OFFSET('Hygiene Data'!$I$7,0,10*ROW('Hygiene Data'!I152)),NA())</f>
        <v>#N/A</v>
      </c>
      <c r="BQ158" s="502" t="e">
        <f ca="1">+IF(AND(ISNUMBER(OFFSET('Hygiene Data'!$I$9,0,10*ROW('Hygiene Data'!I152))),'Data Summary'!EF158="Yes"),OFFSET('Hygiene Data'!$I$9,0,10*ROW('Hygiene Data'!I152)),NA())</f>
        <v>#N/A</v>
      </c>
    </row>
    <row r="159" spans="1:69" x14ac:dyDescent="0.25">
      <c r="A159" s="498" t="e">
        <f ca="1">+RIGHT('Data Summary'!A159,LEN('Data Summary'!A159)-9)</f>
        <v>#VALUE!</v>
      </c>
      <c r="B159" s="472" t="str">
        <f ca="1">+IF(ISTEXT('Data Summary'!B159),'Data Summary'!B159,"")</f>
        <v/>
      </c>
      <c r="C159" s="499" t="e">
        <f ca="1">+VALUE('Data Summary'!C159)</f>
        <v>#VALUE!</v>
      </c>
      <c r="D159" s="500" t="e">
        <f ca="1">+IF(AND(ISNUMBER(OFFSET('Water Data'!$D$4,0,10*ROW('Water Data'!D153))),'Data Summary'!BS159="Yes"),100-OFFSET('Water Data'!$D$4,0,10*ROW('Water Data'!D153)),NA())</f>
        <v>#N/A</v>
      </c>
      <c r="E159" s="500" t="e">
        <f ca="1">+IF(AND(ISNUMBER(OFFSET('Water Data'!$D$6,0,10*ROW('Water Data'!D153))),'Data Summary'!BT159="Yes"),OFFSET('Water Data'!$D$6,0,10*ROW('Water Data'!D153)),NA())</f>
        <v>#N/A</v>
      </c>
      <c r="F159" s="500" t="e">
        <f ca="1">+IF(AND(ISNUMBER(OFFSET('Water Data'!$D$9,0,10*ROW('Water Data'!D153))),'Data Summary'!BU159="Yes"),OFFSET('Water Data'!$D$9,0,10*ROW('Water Data'!D153)),NA())</f>
        <v>#N/A</v>
      </c>
      <c r="G159" s="500" t="e">
        <f ca="1">+IF(AND(ISNUMBER(OFFSET('Water Data'!$E$4,0,10*ROW('Water Data'!E153))),'Data Summary'!BV159="Yes"),100-OFFSET('Water Data'!$E$4,0,10*ROW('Water Data'!E153)),NA())</f>
        <v>#N/A</v>
      </c>
      <c r="H159" s="500" t="e">
        <f ca="1">+IF(AND(ISNUMBER(OFFSET('Water Data'!$E$6,0,10*ROW('Water Data'!E153))),'Data Summary'!BW159="Yes"),OFFSET('Water Data'!$E$6,0,10*ROW('Water Data'!E153)),NA())</f>
        <v>#N/A</v>
      </c>
      <c r="I159" s="500" t="e">
        <f ca="1">+IF(AND(ISNUMBER(OFFSET('Water Data'!$E$9,0,10*ROW('Water Data'!E153))),'Data Summary'!BX159="Yes"),OFFSET('Water Data'!$E$9,0,10*ROW('Water Data'!E153)),NA())</f>
        <v>#N/A</v>
      </c>
      <c r="J159" s="500" t="e">
        <f ca="1">+IF(AND(ISNUMBER(OFFSET('Water Data'!$F$4,0,10*ROW('Water Data'!F153))),'Data Summary'!BY159="Yes"),100-OFFSET('Water Data'!$F$4,0,10*ROW('Water Data'!F153)),NA())</f>
        <v>#N/A</v>
      </c>
      <c r="K159" s="500" t="e">
        <f ca="1">+IF(AND(ISNUMBER(OFFSET('Water Data'!$F$6,0,10*ROW('Water Data'!F153))),'Data Summary'!BZ159="Yes"),OFFSET('Water Data'!$F$6,0,10*ROW('Water Data'!F153)),NA())</f>
        <v>#N/A</v>
      </c>
      <c r="L159" s="500" t="e">
        <f ca="1">+IF(AND(ISNUMBER(OFFSET('Water Data'!$F$9,0,10*ROW('Water Data'!F153))),'Data Summary'!CA159="Yes"),OFFSET('Water Data'!$F$9,0,10*ROW('Water Data'!F153)),NA())</f>
        <v>#N/A</v>
      </c>
      <c r="M159" s="500" t="e">
        <f ca="1">+IF(AND(ISNUMBER(OFFSET('Water Data'!$G$4,0,10*ROW('Water Data'!G153))),'Data Summary'!CB159="Yes"),100-OFFSET('Water Data'!$G$4,0,10*ROW('Water Data'!G153)),NA())</f>
        <v>#N/A</v>
      </c>
      <c r="N159" s="500" t="e">
        <f ca="1">+IF(AND(ISNUMBER(OFFSET('Water Data'!$G$6,0,10*ROW('Water Data'!G153))),'Data Summary'!CC159="Yes"),OFFSET('Water Data'!$G$6,0,10*ROW('Water Data'!G153)),NA())</f>
        <v>#N/A</v>
      </c>
      <c r="O159" s="500" t="e">
        <f ca="1">+IF(AND(ISNUMBER(OFFSET('Water Data'!$G$9,0,10*ROW('Water Data'!G153))),'Data Summary'!CD159="Yes"),OFFSET('Water Data'!$G$9,0,10*ROW('Water Data'!G153)),NA())</f>
        <v>#N/A</v>
      </c>
      <c r="P159" s="500" t="e">
        <f ca="1">+IF(AND(ISNUMBER(OFFSET('Water Data'!$H$4,0,10*ROW('Water Data'!H153))),'Data Summary'!CE159="Yes"),100-OFFSET('Water Data'!$H$4,0,10*ROW('Water Data'!H153)),NA())</f>
        <v>#N/A</v>
      </c>
      <c r="Q159" s="500" t="e">
        <f ca="1">+IF(AND(ISNUMBER(OFFSET('Water Data'!$H$6,0,10*ROW('Water Data'!H153))),'Data Summary'!CF159="Yes"),OFFSET('Water Data'!$H$6,0,10*ROW('Water Data'!H153)),NA())</f>
        <v>#N/A</v>
      </c>
      <c r="R159" s="500" t="e">
        <f ca="1">+IF(AND(ISNUMBER(OFFSET('Water Data'!$H$9,0,10*ROW('Water Data'!H153))),'Data Summary'!CG159="Yes"),OFFSET('Water Data'!$H$9,0,10*ROW('Water Data'!H153)),NA())</f>
        <v>#N/A</v>
      </c>
      <c r="S159" s="500" t="e">
        <f ca="1">+IF(AND(ISNUMBER(OFFSET('Water Data'!$I$4,0,10*ROW('Water Data'!I153))),'Data Summary'!CH159="Yes"),100-OFFSET('Water Data'!$I$4,0,10*ROW('Water Data'!I153)),NA())</f>
        <v>#N/A</v>
      </c>
      <c r="T159" s="500" t="e">
        <f ca="1">+IF(AND(ISNUMBER(OFFSET('Water Data'!$I$6,0,10*ROW('Water Data'!I153))),'Data Summary'!CI159="Yes"),OFFSET('Water Data'!$I$6,0,10*ROW('Water Data'!I153)),NA())</f>
        <v>#N/A</v>
      </c>
      <c r="U159" s="500" t="e">
        <f ca="1">+IF(AND(ISNUMBER(OFFSET('Water Data'!$I$9,0,10*ROW('Water Data'!I153))),'Data Summary'!CJ159="Yes"),OFFSET('Water Data'!$I$9,0,10*ROW('Water Data'!I153)),NA())</f>
        <v>#N/A</v>
      </c>
      <c r="V159" s="501" t="e">
        <f ca="1">+IF(AND(ISNUMBER(OFFSET('Sanitation Data'!$D$4,0,10*ROW('Sanitation Data'!D153))),'Data Summary'!CK159="Yes"),100-OFFSET('Sanitation Data'!$D$4,0,10*ROW('Sanitation Data'!D153)),NA())</f>
        <v>#N/A</v>
      </c>
      <c r="W159" s="501" t="e">
        <f ca="1">+IF(AND(ISNUMBER(OFFSET('Sanitation Data'!$D$6,0,10*ROW('Sanitation Data'!D153))),'Data Summary'!CL159="Yes"),OFFSET('Sanitation Data'!$D$6,0,10*ROW('Sanitation Data'!D153)),NA())</f>
        <v>#N/A</v>
      </c>
      <c r="X159" s="501" t="e">
        <f ca="1">+IF(AND(ISNUMBER(OFFSET('Sanitation Data'!$D$10,0,10*ROW('Sanitation Data'!D153))),'Data Summary'!CM159="Yes"),OFFSET('Sanitation Data'!$D$10,0,10*ROW('Sanitation Data'!D153)),NA())</f>
        <v>#N/A</v>
      </c>
      <c r="Y159" s="501" t="e">
        <f ca="1">+IF(AND(ISNUMBER(OFFSET('Sanitation Data'!$D$11,0,10*ROW('Sanitation Data'!D153))),'Data Summary'!CN159="Yes"),OFFSET('Sanitation Data'!$D$11,0,10*ROW('Sanitation Data'!D153)),NA())</f>
        <v>#N/A</v>
      </c>
      <c r="Z159" s="501" t="e">
        <f ca="1">+IF(AND(ISNUMBER(OFFSET('Sanitation Data'!$D$12,0,10*ROW('Sanitation Data'!D153))),'Data Summary'!CO159="Yes"),OFFSET('Sanitation Data'!$D$12,0,10*ROW('Sanitation Data'!D153)),NA())</f>
        <v>#N/A</v>
      </c>
      <c r="AA159" s="501" t="e">
        <f ca="1">+IF(AND(ISNUMBER(OFFSET('Sanitation Data'!$E$4,0,10*ROW('Sanitation Data'!E153))),'Data Summary'!CP159="Yes"),100-OFFSET('Sanitation Data'!$E$4,0,10*ROW('Sanitation Data'!E153)),NA())</f>
        <v>#N/A</v>
      </c>
      <c r="AB159" s="501" t="e">
        <f ca="1">+IF(AND(ISNUMBER(OFFSET('Sanitation Data'!$E$6,0,10*ROW('Sanitation Data'!E153))),'Data Summary'!CQ159="Yes"),OFFSET('Sanitation Data'!$E$6,0,10*ROW('Sanitation Data'!E153)),NA())</f>
        <v>#N/A</v>
      </c>
      <c r="AC159" s="501" t="e">
        <f ca="1">+IF(AND(ISNUMBER(OFFSET('Sanitation Data'!$E$10,0,10*ROW('Sanitation Data'!E153))),'Data Summary'!CR159="Yes"),OFFSET('Sanitation Data'!$E$10,0,10*ROW('Sanitation Data'!E153)),NA())</f>
        <v>#N/A</v>
      </c>
      <c r="AD159" s="501" t="e">
        <f ca="1">+IF(AND(ISNUMBER(OFFSET('Sanitation Data'!$E$11,0,10*ROW('Sanitation Data'!E153))),'Data Summary'!CS159="Yes"),OFFSET('Sanitation Data'!$E$11,0,10*ROW('Sanitation Data'!E153)),NA())</f>
        <v>#N/A</v>
      </c>
      <c r="AE159" s="501" t="e">
        <f ca="1">+IF(AND(ISNUMBER(OFFSET('Sanitation Data'!$E$12,0,10*ROW('Sanitation Data'!E153))),'Data Summary'!CT159="Yes"),OFFSET('Sanitation Data'!$E$12,0,10*ROW('Sanitation Data'!E153)),NA())</f>
        <v>#N/A</v>
      </c>
      <c r="AF159" s="501" t="e">
        <f ca="1">+IF(AND(ISNUMBER(OFFSET('Sanitation Data'!$F$4,0,10*ROW('Sanitation Data'!F153))),'Data Summary'!CU159="Yes"),100-OFFSET('Sanitation Data'!$F$4,0,10*ROW('Sanitation Data'!F153)),NA())</f>
        <v>#N/A</v>
      </c>
      <c r="AG159" s="501" t="e">
        <f ca="1">+IF(AND(ISNUMBER(OFFSET('Sanitation Data'!$F$6,0,10*ROW('Sanitation Data'!F153))),'Data Summary'!CV159="Yes"),OFFSET('Sanitation Data'!$F$6,0,10*ROW('Sanitation Data'!F153)),NA())</f>
        <v>#N/A</v>
      </c>
      <c r="AH159" s="501" t="e">
        <f ca="1">+IF(AND(ISNUMBER(OFFSET('Sanitation Data'!$F$10,0,10*ROW('Sanitation Data'!F153))),'Data Summary'!CW159="Yes"),OFFSET('Sanitation Data'!$F$10,0,10*ROW('Sanitation Data'!F153)),NA())</f>
        <v>#N/A</v>
      </c>
      <c r="AI159" s="501" t="e">
        <f ca="1">+IF(AND(ISNUMBER(OFFSET('Sanitation Data'!$F$11,0,10*ROW('Sanitation Data'!F153))),'Data Summary'!CX159="Yes"),OFFSET('Sanitation Data'!$F$11,0,10*ROW('Sanitation Data'!F153)),NA())</f>
        <v>#N/A</v>
      </c>
      <c r="AJ159" s="501" t="e">
        <f ca="1">+IF(AND(ISNUMBER(OFFSET('Sanitation Data'!$F$12,0,10*ROW('Sanitation Data'!F153))),'Data Summary'!CY159="Yes"),OFFSET('Sanitation Data'!$F$12,0,10*ROW('Sanitation Data'!F153)),NA())</f>
        <v>#N/A</v>
      </c>
      <c r="AK159" s="501" t="e">
        <f ca="1">+IF(AND(ISNUMBER(OFFSET('Sanitation Data'!$G$4,0,10*ROW('Sanitation Data'!G153))),'Data Summary'!CZ159="Yes"),100-OFFSET('Sanitation Data'!$G$4,0,10*ROW('Sanitation Data'!G153)),NA())</f>
        <v>#N/A</v>
      </c>
      <c r="AL159" s="501" t="e">
        <f ca="1">+IF(AND(ISNUMBER(OFFSET('Sanitation Data'!$G$6,0,10*ROW('Sanitation Data'!G153))),'Data Summary'!DA159="Yes"),OFFSET('Sanitation Data'!$G$6,0,10*ROW('Sanitation Data'!G153)),NA())</f>
        <v>#N/A</v>
      </c>
      <c r="AM159" s="501" t="e">
        <f ca="1">+IF(AND(ISNUMBER(OFFSET('Sanitation Data'!$G$10,0,10*ROW('Sanitation Data'!G153))),'Data Summary'!DB159="Yes"),OFFSET('Sanitation Data'!$G$10,0,10*ROW('Sanitation Data'!G153)),NA())</f>
        <v>#N/A</v>
      </c>
      <c r="AN159" s="501" t="e">
        <f ca="1">+IF(AND(ISNUMBER(OFFSET('Sanitation Data'!$G$11,0,10*ROW('Sanitation Data'!G153))),'Data Summary'!DC159="Yes"),OFFSET('Sanitation Data'!$G$11,0,10*ROW('Sanitation Data'!G153)),NA())</f>
        <v>#N/A</v>
      </c>
      <c r="AO159" s="501" t="e">
        <f ca="1">+IF(AND(ISNUMBER(OFFSET('Sanitation Data'!$G$12,0,10*ROW('Sanitation Data'!G153))),'Data Summary'!DD159="Yes"),OFFSET('Sanitation Data'!$G$12,0,10*ROW('Sanitation Data'!G153)),NA())</f>
        <v>#N/A</v>
      </c>
      <c r="AP159" s="501" t="e">
        <f ca="1">+IF(AND(ISNUMBER(OFFSET('Sanitation Data'!$H$4,0,10*ROW('Sanitation Data'!H153))),'Data Summary'!DE159="Yes"),100-OFFSET('Sanitation Data'!$H$4,0,10*ROW('Sanitation Data'!H153)),NA())</f>
        <v>#N/A</v>
      </c>
      <c r="AQ159" s="501" t="e">
        <f ca="1">+IF(AND(ISNUMBER(OFFSET('Sanitation Data'!$H$6,0,10*ROW('Sanitation Data'!H153))),'Data Summary'!DF159="Yes"),OFFSET('Sanitation Data'!$H$6,0,10*ROW('Sanitation Data'!H153)),NA())</f>
        <v>#N/A</v>
      </c>
      <c r="AR159" s="501" t="e">
        <f ca="1">+IF(AND(ISNUMBER(OFFSET('Sanitation Data'!$H$10,0,10*ROW('Sanitation Data'!H153))),'Data Summary'!DG159="Yes"),OFFSET('Sanitation Data'!$H$10,0,10*ROW('Sanitation Data'!H153)),NA())</f>
        <v>#N/A</v>
      </c>
      <c r="AS159" s="501" t="e">
        <f ca="1">+IF(AND(ISNUMBER(OFFSET('Sanitation Data'!$H$11,0,10*ROW('Sanitation Data'!H153))),'Data Summary'!DH159="Yes"),OFFSET('Sanitation Data'!$H$11,0,10*ROW('Sanitation Data'!H153)),NA())</f>
        <v>#N/A</v>
      </c>
      <c r="AT159" s="501" t="e">
        <f ca="1">+IF(AND(ISNUMBER(OFFSET('Sanitation Data'!$H$12,0,10*ROW('Sanitation Data'!H153))),'Data Summary'!DI159="Yes"),OFFSET('Sanitation Data'!$H$12,0,10*ROW('Sanitation Data'!H153)),NA())</f>
        <v>#N/A</v>
      </c>
      <c r="AU159" s="501" t="e">
        <f ca="1">+IF(AND(ISNUMBER(OFFSET('Sanitation Data'!$I$4,0,10*ROW('Sanitation Data'!I153))),'Data Summary'!DJ159="Yes"),100-OFFSET('Sanitation Data'!$I$4,0,10*ROW('Sanitation Data'!I153)),NA())</f>
        <v>#N/A</v>
      </c>
      <c r="AV159" s="501" t="e">
        <f ca="1">+IF(AND(ISNUMBER(OFFSET('Sanitation Data'!$I$6,0,10*ROW('Sanitation Data'!I153))),'Data Summary'!DK159="Yes"),OFFSET('Sanitation Data'!$I$6,0,10*ROW('Sanitation Data'!I153)),NA())</f>
        <v>#N/A</v>
      </c>
      <c r="AW159" s="501" t="e">
        <f ca="1">+IF(AND(ISNUMBER(OFFSET('Sanitation Data'!$I$10,0,10*ROW('Sanitation Data'!I153))),'Data Summary'!DL159="Yes"),OFFSET('Sanitation Data'!$I$10,0,10*ROW('Sanitation Data'!I153)),NA())</f>
        <v>#N/A</v>
      </c>
      <c r="AX159" s="501" t="e">
        <f ca="1">+IF(AND(ISNUMBER(OFFSET('Sanitation Data'!$I$11,0,10*ROW('Sanitation Data'!I153))),'Data Summary'!DM159="Yes"),OFFSET('Sanitation Data'!$I$11,0,10*ROW('Sanitation Data'!I153)),NA())</f>
        <v>#N/A</v>
      </c>
      <c r="AY159" s="501" t="e">
        <f ca="1">+IF(AND(ISNUMBER(OFFSET('Sanitation Data'!$I$12,0,10*ROW('Sanitation Data'!I153))),'Data Summary'!DN159="Yes"),OFFSET('Sanitation Data'!$I$12,0,10*ROW('Sanitation Data'!I153)),NA())</f>
        <v>#N/A</v>
      </c>
      <c r="AZ159" s="502" t="e">
        <f ca="1">+IF(AND(ISNUMBER(OFFSET('Hygiene Data'!$D$5,0,10*ROW('Hygiene Data'!D153))),'Data Summary'!DO159="Yes"),OFFSET('Hygiene Data'!$D$5,0,10*ROW('Hygiene Data'!D153)),NA())</f>
        <v>#N/A</v>
      </c>
      <c r="BA159" s="502" t="e">
        <f ca="1">+IF(AND(ISNUMBER(OFFSET('Hygiene Data'!$D$7,0,10*ROW('Hygiene Data'!D153))),'Data Summary'!DP159="Yes"),OFFSET('Hygiene Data'!$D$7,0,10*ROW('Hygiene Data'!D153)),NA())</f>
        <v>#N/A</v>
      </c>
      <c r="BB159" s="502" t="e">
        <f ca="1">+IF(AND(ISNUMBER(OFFSET('Hygiene Data'!$D$9,0,10*ROW('Hygiene Data'!D153))),'Data Summary'!DQ159="Yes"),OFFSET('Hygiene Data'!$D$9,0,10*ROW('Hygiene Data'!D153)),NA())</f>
        <v>#N/A</v>
      </c>
      <c r="BC159" s="502" t="e">
        <f ca="1">+IF(AND(ISNUMBER(OFFSET('Hygiene Data'!$E$5,0,10*ROW('Hygiene Data'!E153))),'Data Summary'!DR159="Yes"),OFFSET('Hygiene Data'!$E$5,0,10*ROW('Hygiene Data'!E153)),NA())</f>
        <v>#N/A</v>
      </c>
      <c r="BD159" s="502" t="e">
        <f ca="1">+IF(AND(ISNUMBER(OFFSET('Hygiene Data'!$E$7,0,10*ROW('Hygiene Data'!E153))),'Data Summary'!DS159="Yes"),OFFSET('Hygiene Data'!$E$7,0,10*ROW('Hygiene Data'!E153)),NA())</f>
        <v>#N/A</v>
      </c>
      <c r="BE159" s="502" t="e">
        <f ca="1">+IF(AND(ISNUMBER(OFFSET('Hygiene Data'!$E$9,0,10*ROW('Hygiene Data'!E153))),'Data Summary'!DT159="Yes"),OFFSET('Hygiene Data'!$E$9,0,10*ROW('Hygiene Data'!E153)),NA())</f>
        <v>#N/A</v>
      </c>
      <c r="BF159" s="502" t="e">
        <f ca="1">+IF(AND(ISNUMBER(OFFSET('Hygiene Data'!$F$5,0,10*ROW('Hygiene Data'!F153))),'Data Summary'!DU159="Yes"),OFFSET('Hygiene Data'!$F$5,0,10*ROW('Hygiene Data'!F153)),NA())</f>
        <v>#N/A</v>
      </c>
      <c r="BG159" s="502" t="e">
        <f ca="1">+IF(AND(ISNUMBER(OFFSET('Hygiene Data'!$F$7,0,10*ROW('Hygiene Data'!F153))),'Data Summary'!DV159="Yes"),OFFSET('Hygiene Data'!$F$7,0,10*ROW('Hygiene Data'!F153)),NA())</f>
        <v>#N/A</v>
      </c>
      <c r="BH159" s="502" t="e">
        <f ca="1">+IF(AND(ISNUMBER(OFFSET('Hygiene Data'!$F$9,0,10*ROW('Hygiene Data'!F153))),'Data Summary'!DW159="Yes"),OFFSET('Hygiene Data'!$F$9,0,10*ROW('Hygiene Data'!F153)),NA())</f>
        <v>#N/A</v>
      </c>
      <c r="BI159" s="502" t="e">
        <f ca="1">+IF(AND(ISNUMBER(OFFSET('Hygiene Data'!$G$5,0,10*ROW('Hygiene Data'!G153))),'Data Summary'!DX159="Yes"),OFFSET('Hygiene Data'!$G$5,0,10*ROW('Hygiene Data'!G153)),NA())</f>
        <v>#N/A</v>
      </c>
      <c r="BJ159" s="502" t="e">
        <f ca="1">+IF(AND(ISNUMBER(OFFSET('Hygiene Data'!$G$7,0,10*ROW('Hygiene Data'!G153))),'Data Summary'!DY159="Yes"),OFFSET('Hygiene Data'!$G$7,0,10*ROW('Hygiene Data'!G153)),NA())</f>
        <v>#N/A</v>
      </c>
      <c r="BK159" s="502" t="e">
        <f ca="1">+IF(AND(ISNUMBER(OFFSET('Hygiene Data'!$G$9,0,10*ROW('Hygiene Data'!G153))),'Data Summary'!DZ159="Yes"),OFFSET('Hygiene Data'!$G$9,0,10*ROW('Hygiene Data'!G153)),NA())</f>
        <v>#N/A</v>
      </c>
      <c r="BL159" s="502" t="e">
        <f ca="1">+IF(AND(ISNUMBER(OFFSET('Hygiene Data'!$H$5,0,10*ROW('Hygiene Data'!H153))),'Data Summary'!EA159="Yes"),OFFSET('Hygiene Data'!$H$5,0,10*ROW('Hygiene Data'!H153)),NA())</f>
        <v>#N/A</v>
      </c>
      <c r="BM159" s="502" t="e">
        <f ca="1">+IF(AND(ISNUMBER(OFFSET('Hygiene Data'!$H$7,0,10*ROW('Hygiene Data'!H153))),'Data Summary'!EB159="Yes"),OFFSET('Hygiene Data'!$H$7,0,10*ROW('Hygiene Data'!H153)),NA())</f>
        <v>#N/A</v>
      </c>
      <c r="BN159" s="502" t="e">
        <f ca="1">+IF(AND(ISNUMBER(OFFSET('Hygiene Data'!$H$9,0,10*ROW('Hygiene Data'!H153))),'Data Summary'!EC159="Yes"),OFFSET('Hygiene Data'!$H$9,0,10*ROW('Hygiene Data'!H153)),NA())</f>
        <v>#N/A</v>
      </c>
      <c r="BO159" s="502" t="e">
        <f ca="1">+IF(AND(ISNUMBER(OFFSET('Hygiene Data'!$I$5,0,10*ROW('Hygiene Data'!I153))),'Data Summary'!ED159="Yes"),OFFSET('Hygiene Data'!$I$5,0,10*ROW('Hygiene Data'!I153)),NA())</f>
        <v>#N/A</v>
      </c>
      <c r="BP159" s="502" t="e">
        <f ca="1">+IF(AND(ISNUMBER(OFFSET('Hygiene Data'!$I$7,0,10*ROW('Hygiene Data'!I153))),'Data Summary'!EE159="Yes"),OFFSET('Hygiene Data'!$I$7,0,10*ROW('Hygiene Data'!I153)),NA())</f>
        <v>#N/A</v>
      </c>
      <c r="BQ159" s="502" t="e">
        <f ca="1">+IF(AND(ISNUMBER(OFFSET('Hygiene Data'!$I$9,0,10*ROW('Hygiene Data'!I153))),'Data Summary'!EF159="Yes"),OFFSET('Hygiene Data'!$I$9,0,10*ROW('Hygiene Data'!I153)),NA())</f>
        <v>#N/A</v>
      </c>
    </row>
    <row r="160" spans="1:69" x14ac:dyDescent="0.25">
      <c r="A160" s="498" t="e">
        <f ca="1">+RIGHT('Data Summary'!A160,LEN('Data Summary'!A160)-9)</f>
        <v>#VALUE!</v>
      </c>
      <c r="B160" s="472" t="str">
        <f ca="1">+IF(ISTEXT('Data Summary'!B160),'Data Summary'!B160,"")</f>
        <v/>
      </c>
      <c r="C160" s="499" t="e">
        <f ca="1">+VALUE('Data Summary'!C160)</f>
        <v>#VALUE!</v>
      </c>
      <c r="D160" s="500" t="e">
        <f ca="1">+IF(AND(ISNUMBER(OFFSET('Water Data'!$D$4,0,10*ROW('Water Data'!D154))),'Data Summary'!BS160="Yes"),100-OFFSET('Water Data'!$D$4,0,10*ROW('Water Data'!D154)),NA())</f>
        <v>#N/A</v>
      </c>
      <c r="E160" s="500" t="e">
        <f ca="1">+IF(AND(ISNUMBER(OFFSET('Water Data'!$D$6,0,10*ROW('Water Data'!D154))),'Data Summary'!BT160="Yes"),OFFSET('Water Data'!$D$6,0,10*ROW('Water Data'!D154)),NA())</f>
        <v>#N/A</v>
      </c>
      <c r="F160" s="500" t="e">
        <f ca="1">+IF(AND(ISNUMBER(OFFSET('Water Data'!$D$9,0,10*ROW('Water Data'!D154))),'Data Summary'!BU160="Yes"),OFFSET('Water Data'!$D$9,0,10*ROW('Water Data'!D154)),NA())</f>
        <v>#N/A</v>
      </c>
      <c r="G160" s="500" t="e">
        <f ca="1">+IF(AND(ISNUMBER(OFFSET('Water Data'!$E$4,0,10*ROW('Water Data'!E154))),'Data Summary'!BV160="Yes"),100-OFFSET('Water Data'!$E$4,0,10*ROW('Water Data'!E154)),NA())</f>
        <v>#N/A</v>
      </c>
      <c r="H160" s="500" t="e">
        <f ca="1">+IF(AND(ISNUMBER(OFFSET('Water Data'!$E$6,0,10*ROW('Water Data'!E154))),'Data Summary'!BW160="Yes"),OFFSET('Water Data'!$E$6,0,10*ROW('Water Data'!E154)),NA())</f>
        <v>#N/A</v>
      </c>
      <c r="I160" s="500" t="e">
        <f ca="1">+IF(AND(ISNUMBER(OFFSET('Water Data'!$E$9,0,10*ROW('Water Data'!E154))),'Data Summary'!BX160="Yes"),OFFSET('Water Data'!$E$9,0,10*ROW('Water Data'!E154)),NA())</f>
        <v>#N/A</v>
      </c>
      <c r="J160" s="500" t="e">
        <f ca="1">+IF(AND(ISNUMBER(OFFSET('Water Data'!$F$4,0,10*ROW('Water Data'!F154))),'Data Summary'!BY160="Yes"),100-OFFSET('Water Data'!$F$4,0,10*ROW('Water Data'!F154)),NA())</f>
        <v>#N/A</v>
      </c>
      <c r="K160" s="500" t="e">
        <f ca="1">+IF(AND(ISNUMBER(OFFSET('Water Data'!$F$6,0,10*ROW('Water Data'!F154))),'Data Summary'!BZ160="Yes"),OFFSET('Water Data'!$F$6,0,10*ROW('Water Data'!F154)),NA())</f>
        <v>#N/A</v>
      </c>
      <c r="L160" s="500" t="e">
        <f ca="1">+IF(AND(ISNUMBER(OFFSET('Water Data'!$F$9,0,10*ROW('Water Data'!F154))),'Data Summary'!CA160="Yes"),OFFSET('Water Data'!$F$9,0,10*ROW('Water Data'!F154)),NA())</f>
        <v>#N/A</v>
      </c>
      <c r="M160" s="500" t="e">
        <f ca="1">+IF(AND(ISNUMBER(OFFSET('Water Data'!$G$4,0,10*ROW('Water Data'!G154))),'Data Summary'!CB160="Yes"),100-OFFSET('Water Data'!$G$4,0,10*ROW('Water Data'!G154)),NA())</f>
        <v>#N/A</v>
      </c>
      <c r="N160" s="500" t="e">
        <f ca="1">+IF(AND(ISNUMBER(OFFSET('Water Data'!$G$6,0,10*ROW('Water Data'!G154))),'Data Summary'!CC160="Yes"),OFFSET('Water Data'!$G$6,0,10*ROW('Water Data'!G154)),NA())</f>
        <v>#N/A</v>
      </c>
      <c r="O160" s="500" t="e">
        <f ca="1">+IF(AND(ISNUMBER(OFFSET('Water Data'!$G$9,0,10*ROW('Water Data'!G154))),'Data Summary'!CD160="Yes"),OFFSET('Water Data'!$G$9,0,10*ROW('Water Data'!G154)),NA())</f>
        <v>#N/A</v>
      </c>
      <c r="P160" s="500" t="e">
        <f ca="1">+IF(AND(ISNUMBER(OFFSET('Water Data'!$H$4,0,10*ROW('Water Data'!H154))),'Data Summary'!CE160="Yes"),100-OFFSET('Water Data'!$H$4,0,10*ROW('Water Data'!H154)),NA())</f>
        <v>#N/A</v>
      </c>
      <c r="Q160" s="500" t="e">
        <f ca="1">+IF(AND(ISNUMBER(OFFSET('Water Data'!$H$6,0,10*ROW('Water Data'!H154))),'Data Summary'!CF160="Yes"),OFFSET('Water Data'!$H$6,0,10*ROW('Water Data'!H154)),NA())</f>
        <v>#N/A</v>
      </c>
      <c r="R160" s="500" t="e">
        <f ca="1">+IF(AND(ISNUMBER(OFFSET('Water Data'!$H$9,0,10*ROW('Water Data'!H154))),'Data Summary'!CG160="Yes"),OFFSET('Water Data'!$H$9,0,10*ROW('Water Data'!H154)),NA())</f>
        <v>#N/A</v>
      </c>
      <c r="S160" s="500" t="e">
        <f ca="1">+IF(AND(ISNUMBER(OFFSET('Water Data'!$I$4,0,10*ROW('Water Data'!I154))),'Data Summary'!CH160="Yes"),100-OFFSET('Water Data'!$I$4,0,10*ROW('Water Data'!I154)),NA())</f>
        <v>#N/A</v>
      </c>
      <c r="T160" s="500" t="e">
        <f ca="1">+IF(AND(ISNUMBER(OFFSET('Water Data'!$I$6,0,10*ROW('Water Data'!I154))),'Data Summary'!CI160="Yes"),OFFSET('Water Data'!$I$6,0,10*ROW('Water Data'!I154)),NA())</f>
        <v>#N/A</v>
      </c>
      <c r="U160" s="500" t="e">
        <f ca="1">+IF(AND(ISNUMBER(OFFSET('Water Data'!$I$9,0,10*ROW('Water Data'!I154))),'Data Summary'!CJ160="Yes"),OFFSET('Water Data'!$I$9,0,10*ROW('Water Data'!I154)),NA())</f>
        <v>#N/A</v>
      </c>
      <c r="V160" s="501" t="e">
        <f ca="1">+IF(AND(ISNUMBER(OFFSET('Sanitation Data'!$D$4,0,10*ROW('Sanitation Data'!D154))),'Data Summary'!CK160="Yes"),100-OFFSET('Sanitation Data'!$D$4,0,10*ROW('Sanitation Data'!D154)),NA())</f>
        <v>#N/A</v>
      </c>
      <c r="W160" s="501" t="e">
        <f ca="1">+IF(AND(ISNUMBER(OFFSET('Sanitation Data'!$D$6,0,10*ROW('Sanitation Data'!D154))),'Data Summary'!CL160="Yes"),OFFSET('Sanitation Data'!$D$6,0,10*ROW('Sanitation Data'!D154)),NA())</f>
        <v>#N/A</v>
      </c>
      <c r="X160" s="501" t="e">
        <f ca="1">+IF(AND(ISNUMBER(OFFSET('Sanitation Data'!$D$10,0,10*ROW('Sanitation Data'!D154))),'Data Summary'!CM160="Yes"),OFFSET('Sanitation Data'!$D$10,0,10*ROW('Sanitation Data'!D154)),NA())</f>
        <v>#N/A</v>
      </c>
      <c r="Y160" s="501" t="e">
        <f ca="1">+IF(AND(ISNUMBER(OFFSET('Sanitation Data'!$D$11,0,10*ROW('Sanitation Data'!D154))),'Data Summary'!CN160="Yes"),OFFSET('Sanitation Data'!$D$11,0,10*ROW('Sanitation Data'!D154)),NA())</f>
        <v>#N/A</v>
      </c>
      <c r="Z160" s="501" t="e">
        <f ca="1">+IF(AND(ISNUMBER(OFFSET('Sanitation Data'!$D$12,0,10*ROW('Sanitation Data'!D154))),'Data Summary'!CO160="Yes"),OFFSET('Sanitation Data'!$D$12,0,10*ROW('Sanitation Data'!D154)),NA())</f>
        <v>#N/A</v>
      </c>
      <c r="AA160" s="501" t="e">
        <f ca="1">+IF(AND(ISNUMBER(OFFSET('Sanitation Data'!$E$4,0,10*ROW('Sanitation Data'!E154))),'Data Summary'!CP160="Yes"),100-OFFSET('Sanitation Data'!$E$4,0,10*ROW('Sanitation Data'!E154)),NA())</f>
        <v>#N/A</v>
      </c>
      <c r="AB160" s="501" t="e">
        <f ca="1">+IF(AND(ISNUMBER(OFFSET('Sanitation Data'!$E$6,0,10*ROW('Sanitation Data'!E154))),'Data Summary'!CQ160="Yes"),OFFSET('Sanitation Data'!$E$6,0,10*ROW('Sanitation Data'!E154)),NA())</f>
        <v>#N/A</v>
      </c>
      <c r="AC160" s="501" t="e">
        <f ca="1">+IF(AND(ISNUMBER(OFFSET('Sanitation Data'!$E$10,0,10*ROW('Sanitation Data'!E154))),'Data Summary'!CR160="Yes"),OFFSET('Sanitation Data'!$E$10,0,10*ROW('Sanitation Data'!E154)),NA())</f>
        <v>#N/A</v>
      </c>
      <c r="AD160" s="501" t="e">
        <f ca="1">+IF(AND(ISNUMBER(OFFSET('Sanitation Data'!$E$11,0,10*ROW('Sanitation Data'!E154))),'Data Summary'!CS160="Yes"),OFFSET('Sanitation Data'!$E$11,0,10*ROW('Sanitation Data'!E154)),NA())</f>
        <v>#N/A</v>
      </c>
      <c r="AE160" s="501" t="e">
        <f ca="1">+IF(AND(ISNUMBER(OFFSET('Sanitation Data'!$E$12,0,10*ROW('Sanitation Data'!E154))),'Data Summary'!CT160="Yes"),OFFSET('Sanitation Data'!$E$12,0,10*ROW('Sanitation Data'!E154)),NA())</f>
        <v>#N/A</v>
      </c>
      <c r="AF160" s="501" t="e">
        <f ca="1">+IF(AND(ISNUMBER(OFFSET('Sanitation Data'!$F$4,0,10*ROW('Sanitation Data'!F154))),'Data Summary'!CU160="Yes"),100-OFFSET('Sanitation Data'!$F$4,0,10*ROW('Sanitation Data'!F154)),NA())</f>
        <v>#N/A</v>
      </c>
      <c r="AG160" s="501" t="e">
        <f ca="1">+IF(AND(ISNUMBER(OFFSET('Sanitation Data'!$F$6,0,10*ROW('Sanitation Data'!F154))),'Data Summary'!CV160="Yes"),OFFSET('Sanitation Data'!$F$6,0,10*ROW('Sanitation Data'!F154)),NA())</f>
        <v>#N/A</v>
      </c>
      <c r="AH160" s="501" t="e">
        <f ca="1">+IF(AND(ISNUMBER(OFFSET('Sanitation Data'!$F$10,0,10*ROW('Sanitation Data'!F154))),'Data Summary'!CW160="Yes"),OFFSET('Sanitation Data'!$F$10,0,10*ROW('Sanitation Data'!F154)),NA())</f>
        <v>#N/A</v>
      </c>
      <c r="AI160" s="501" t="e">
        <f ca="1">+IF(AND(ISNUMBER(OFFSET('Sanitation Data'!$F$11,0,10*ROW('Sanitation Data'!F154))),'Data Summary'!CX160="Yes"),OFFSET('Sanitation Data'!$F$11,0,10*ROW('Sanitation Data'!F154)),NA())</f>
        <v>#N/A</v>
      </c>
      <c r="AJ160" s="501" t="e">
        <f ca="1">+IF(AND(ISNUMBER(OFFSET('Sanitation Data'!$F$12,0,10*ROW('Sanitation Data'!F154))),'Data Summary'!CY160="Yes"),OFFSET('Sanitation Data'!$F$12,0,10*ROW('Sanitation Data'!F154)),NA())</f>
        <v>#N/A</v>
      </c>
      <c r="AK160" s="501" t="e">
        <f ca="1">+IF(AND(ISNUMBER(OFFSET('Sanitation Data'!$G$4,0,10*ROW('Sanitation Data'!G154))),'Data Summary'!CZ160="Yes"),100-OFFSET('Sanitation Data'!$G$4,0,10*ROW('Sanitation Data'!G154)),NA())</f>
        <v>#N/A</v>
      </c>
      <c r="AL160" s="501" t="e">
        <f ca="1">+IF(AND(ISNUMBER(OFFSET('Sanitation Data'!$G$6,0,10*ROW('Sanitation Data'!G154))),'Data Summary'!DA160="Yes"),OFFSET('Sanitation Data'!$G$6,0,10*ROW('Sanitation Data'!G154)),NA())</f>
        <v>#N/A</v>
      </c>
      <c r="AM160" s="501" t="e">
        <f ca="1">+IF(AND(ISNUMBER(OFFSET('Sanitation Data'!$G$10,0,10*ROW('Sanitation Data'!G154))),'Data Summary'!DB160="Yes"),OFFSET('Sanitation Data'!$G$10,0,10*ROW('Sanitation Data'!G154)),NA())</f>
        <v>#N/A</v>
      </c>
      <c r="AN160" s="501" t="e">
        <f ca="1">+IF(AND(ISNUMBER(OFFSET('Sanitation Data'!$G$11,0,10*ROW('Sanitation Data'!G154))),'Data Summary'!DC160="Yes"),OFFSET('Sanitation Data'!$G$11,0,10*ROW('Sanitation Data'!G154)),NA())</f>
        <v>#N/A</v>
      </c>
      <c r="AO160" s="501" t="e">
        <f ca="1">+IF(AND(ISNUMBER(OFFSET('Sanitation Data'!$G$12,0,10*ROW('Sanitation Data'!G154))),'Data Summary'!DD160="Yes"),OFFSET('Sanitation Data'!$G$12,0,10*ROW('Sanitation Data'!G154)),NA())</f>
        <v>#N/A</v>
      </c>
      <c r="AP160" s="501" t="e">
        <f ca="1">+IF(AND(ISNUMBER(OFFSET('Sanitation Data'!$H$4,0,10*ROW('Sanitation Data'!H154))),'Data Summary'!DE160="Yes"),100-OFFSET('Sanitation Data'!$H$4,0,10*ROW('Sanitation Data'!H154)),NA())</f>
        <v>#N/A</v>
      </c>
      <c r="AQ160" s="501" t="e">
        <f ca="1">+IF(AND(ISNUMBER(OFFSET('Sanitation Data'!$H$6,0,10*ROW('Sanitation Data'!H154))),'Data Summary'!DF160="Yes"),OFFSET('Sanitation Data'!$H$6,0,10*ROW('Sanitation Data'!H154)),NA())</f>
        <v>#N/A</v>
      </c>
      <c r="AR160" s="501" t="e">
        <f ca="1">+IF(AND(ISNUMBER(OFFSET('Sanitation Data'!$H$10,0,10*ROW('Sanitation Data'!H154))),'Data Summary'!DG160="Yes"),OFFSET('Sanitation Data'!$H$10,0,10*ROW('Sanitation Data'!H154)),NA())</f>
        <v>#N/A</v>
      </c>
      <c r="AS160" s="501" t="e">
        <f ca="1">+IF(AND(ISNUMBER(OFFSET('Sanitation Data'!$H$11,0,10*ROW('Sanitation Data'!H154))),'Data Summary'!DH160="Yes"),OFFSET('Sanitation Data'!$H$11,0,10*ROW('Sanitation Data'!H154)),NA())</f>
        <v>#N/A</v>
      </c>
      <c r="AT160" s="501" t="e">
        <f ca="1">+IF(AND(ISNUMBER(OFFSET('Sanitation Data'!$H$12,0,10*ROW('Sanitation Data'!H154))),'Data Summary'!DI160="Yes"),OFFSET('Sanitation Data'!$H$12,0,10*ROW('Sanitation Data'!H154)),NA())</f>
        <v>#N/A</v>
      </c>
      <c r="AU160" s="501" t="e">
        <f ca="1">+IF(AND(ISNUMBER(OFFSET('Sanitation Data'!$I$4,0,10*ROW('Sanitation Data'!I154))),'Data Summary'!DJ160="Yes"),100-OFFSET('Sanitation Data'!$I$4,0,10*ROW('Sanitation Data'!I154)),NA())</f>
        <v>#N/A</v>
      </c>
      <c r="AV160" s="501" t="e">
        <f ca="1">+IF(AND(ISNUMBER(OFFSET('Sanitation Data'!$I$6,0,10*ROW('Sanitation Data'!I154))),'Data Summary'!DK160="Yes"),OFFSET('Sanitation Data'!$I$6,0,10*ROW('Sanitation Data'!I154)),NA())</f>
        <v>#N/A</v>
      </c>
      <c r="AW160" s="501" t="e">
        <f ca="1">+IF(AND(ISNUMBER(OFFSET('Sanitation Data'!$I$10,0,10*ROW('Sanitation Data'!I154))),'Data Summary'!DL160="Yes"),OFFSET('Sanitation Data'!$I$10,0,10*ROW('Sanitation Data'!I154)),NA())</f>
        <v>#N/A</v>
      </c>
      <c r="AX160" s="501" t="e">
        <f ca="1">+IF(AND(ISNUMBER(OFFSET('Sanitation Data'!$I$11,0,10*ROW('Sanitation Data'!I154))),'Data Summary'!DM160="Yes"),OFFSET('Sanitation Data'!$I$11,0,10*ROW('Sanitation Data'!I154)),NA())</f>
        <v>#N/A</v>
      </c>
      <c r="AY160" s="501" t="e">
        <f ca="1">+IF(AND(ISNUMBER(OFFSET('Sanitation Data'!$I$12,0,10*ROW('Sanitation Data'!I154))),'Data Summary'!DN160="Yes"),OFFSET('Sanitation Data'!$I$12,0,10*ROW('Sanitation Data'!I154)),NA())</f>
        <v>#N/A</v>
      </c>
      <c r="AZ160" s="502" t="e">
        <f ca="1">+IF(AND(ISNUMBER(OFFSET('Hygiene Data'!$D$5,0,10*ROW('Hygiene Data'!D154))),'Data Summary'!DO160="Yes"),OFFSET('Hygiene Data'!$D$5,0,10*ROW('Hygiene Data'!D154)),NA())</f>
        <v>#N/A</v>
      </c>
      <c r="BA160" s="502" t="e">
        <f ca="1">+IF(AND(ISNUMBER(OFFSET('Hygiene Data'!$D$7,0,10*ROW('Hygiene Data'!D154))),'Data Summary'!DP160="Yes"),OFFSET('Hygiene Data'!$D$7,0,10*ROW('Hygiene Data'!D154)),NA())</f>
        <v>#N/A</v>
      </c>
      <c r="BB160" s="502" t="e">
        <f ca="1">+IF(AND(ISNUMBER(OFFSET('Hygiene Data'!$D$9,0,10*ROW('Hygiene Data'!D154))),'Data Summary'!DQ160="Yes"),OFFSET('Hygiene Data'!$D$9,0,10*ROW('Hygiene Data'!D154)),NA())</f>
        <v>#N/A</v>
      </c>
      <c r="BC160" s="502" t="e">
        <f ca="1">+IF(AND(ISNUMBER(OFFSET('Hygiene Data'!$E$5,0,10*ROW('Hygiene Data'!E154))),'Data Summary'!DR160="Yes"),OFFSET('Hygiene Data'!$E$5,0,10*ROW('Hygiene Data'!E154)),NA())</f>
        <v>#N/A</v>
      </c>
      <c r="BD160" s="502" t="e">
        <f ca="1">+IF(AND(ISNUMBER(OFFSET('Hygiene Data'!$E$7,0,10*ROW('Hygiene Data'!E154))),'Data Summary'!DS160="Yes"),OFFSET('Hygiene Data'!$E$7,0,10*ROW('Hygiene Data'!E154)),NA())</f>
        <v>#N/A</v>
      </c>
      <c r="BE160" s="502" t="e">
        <f ca="1">+IF(AND(ISNUMBER(OFFSET('Hygiene Data'!$E$9,0,10*ROW('Hygiene Data'!E154))),'Data Summary'!DT160="Yes"),OFFSET('Hygiene Data'!$E$9,0,10*ROW('Hygiene Data'!E154)),NA())</f>
        <v>#N/A</v>
      </c>
      <c r="BF160" s="502" t="e">
        <f ca="1">+IF(AND(ISNUMBER(OFFSET('Hygiene Data'!$F$5,0,10*ROW('Hygiene Data'!F154))),'Data Summary'!DU160="Yes"),OFFSET('Hygiene Data'!$F$5,0,10*ROW('Hygiene Data'!F154)),NA())</f>
        <v>#N/A</v>
      </c>
      <c r="BG160" s="502" t="e">
        <f ca="1">+IF(AND(ISNUMBER(OFFSET('Hygiene Data'!$F$7,0,10*ROW('Hygiene Data'!F154))),'Data Summary'!DV160="Yes"),OFFSET('Hygiene Data'!$F$7,0,10*ROW('Hygiene Data'!F154)),NA())</f>
        <v>#N/A</v>
      </c>
      <c r="BH160" s="502" t="e">
        <f ca="1">+IF(AND(ISNUMBER(OFFSET('Hygiene Data'!$F$9,0,10*ROW('Hygiene Data'!F154))),'Data Summary'!DW160="Yes"),OFFSET('Hygiene Data'!$F$9,0,10*ROW('Hygiene Data'!F154)),NA())</f>
        <v>#N/A</v>
      </c>
      <c r="BI160" s="502" t="e">
        <f ca="1">+IF(AND(ISNUMBER(OFFSET('Hygiene Data'!$G$5,0,10*ROW('Hygiene Data'!G154))),'Data Summary'!DX160="Yes"),OFFSET('Hygiene Data'!$G$5,0,10*ROW('Hygiene Data'!G154)),NA())</f>
        <v>#N/A</v>
      </c>
      <c r="BJ160" s="502" t="e">
        <f ca="1">+IF(AND(ISNUMBER(OFFSET('Hygiene Data'!$G$7,0,10*ROW('Hygiene Data'!G154))),'Data Summary'!DY160="Yes"),OFFSET('Hygiene Data'!$G$7,0,10*ROW('Hygiene Data'!G154)),NA())</f>
        <v>#N/A</v>
      </c>
      <c r="BK160" s="502" t="e">
        <f ca="1">+IF(AND(ISNUMBER(OFFSET('Hygiene Data'!$G$9,0,10*ROW('Hygiene Data'!G154))),'Data Summary'!DZ160="Yes"),OFFSET('Hygiene Data'!$G$9,0,10*ROW('Hygiene Data'!G154)),NA())</f>
        <v>#N/A</v>
      </c>
      <c r="BL160" s="502" t="e">
        <f ca="1">+IF(AND(ISNUMBER(OFFSET('Hygiene Data'!$H$5,0,10*ROW('Hygiene Data'!H154))),'Data Summary'!EA160="Yes"),OFFSET('Hygiene Data'!$H$5,0,10*ROW('Hygiene Data'!H154)),NA())</f>
        <v>#N/A</v>
      </c>
      <c r="BM160" s="502" t="e">
        <f ca="1">+IF(AND(ISNUMBER(OFFSET('Hygiene Data'!$H$7,0,10*ROW('Hygiene Data'!H154))),'Data Summary'!EB160="Yes"),OFFSET('Hygiene Data'!$H$7,0,10*ROW('Hygiene Data'!H154)),NA())</f>
        <v>#N/A</v>
      </c>
      <c r="BN160" s="502" t="e">
        <f ca="1">+IF(AND(ISNUMBER(OFFSET('Hygiene Data'!$H$9,0,10*ROW('Hygiene Data'!H154))),'Data Summary'!EC160="Yes"),OFFSET('Hygiene Data'!$H$9,0,10*ROW('Hygiene Data'!H154)),NA())</f>
        <v>#N/A</v>
      </c>
      <c r="BO160" s="502" t="e">
        <f ca="1">+IF(AND(ISNUMBER(OFFSET('Hygiene Data'!$I$5,0,10*ROW('Hygiene Data'!I154))),'Data Summary'!ED160="Yes"),OFFSET('Hygiene Data'!$I$5,0,10*ROW('Hygiene Data'!I154)),NA())</f>
        <v>#N/A</v>
      </c>
      <c r="BP160" s="502" t="e">
        <f ca="1">+IF(AND(ISNUMBER(OFFSET('Hygiene Data'!$I$7,0,10*ROW('Hygiene Data'!I154))),'Data Summary'!EE160="Yes"),OFFSET('Hygiene Data'!$I$7,0,10*ROW('Hygiene Data'!I154)),NA())</f>
        <v>#N/A</v>
      </c>
      <c r="BQ160" s="502" t="e">
        <f ca="1">+IF(AND(ISNUMBER(OFFSET('Hygiene Data'!$I$9,0,10*ROW('Hygiene Data'!I154))),'Data Summary'!EF160="Yes"),OFFSET('Hygiene Data'!$I$9,0,10*ROW('Hygiene Data'!I154)),NA())</f>
        <v>#N/A</v>
      </c>
    </row>
    <row r="161" spans="1:69" x14ac:dyDescent="0.25">
      <c r="A161" s="498" t="e">
        <f ca="1">+RIGHT('Data Summary'!A161,LEN('Data Summary'!A161)-9)</f>
        <v>#VALUE!</v>
      </c>
      <c r="B161" s="472" t="str">
        <f ca="1">+IF(ISTEXT('Data Summary'!B161),'Data Summary'!B161,"")</f>
        <v/>
      </c>
      <c r="C161" s="499" t="e">
        <f ca="1">+VALUE('Data Summary'!C161)</f>
        <v>#VALUE!</v>
      </c>
      <c r="D161" s="500" t="e">
        <f ca="1">+IF(AND(ISNUMBER(OFFSET('Water Data'!$D$4,0,10*ROW('Water Data'!D155))),'Data Summary'!BS161="Yes"),100-OFFSET('Water Data'!$D$4,0,10*ROW('Water Data'!D155)),NA())</f>
        <v>#N/A</v>
      </c>
      <c r="E161" s="500" t="e">
        <f ca="1">+IF(AND(ISNUMBER(OFFSET('Water Data'!$D$6,0,10*ROW('Water Data'!D155))),'Data Summary'!BT161="Yes"),OFFSET('Water Data'!$D$6,0,10*ROW('Water Data'!D155)),NA())</f>
        <v>#N/A</v>
      </c>
      <c r="F161" s="500" t="e">
        <f ca="1">+IF(AND(ISNUMBER(OFFSET('Water Data'!$D$9,0,10*ROW('Water Data'!D155))),'Data Summary'!BU161="Yes"),OFFSET('Water Data'!$D$9,0,10*ROW('Water Data'!D155)),NA())</f>
        <v>#N/A</v>
      </c>
      <c r="G161" s="500" t="e">
        <f ca="1">+IF(AND(ISNUMBER(OFFSET('Water Data'!$E$4,0,10*ROW('Water Data'!E155))),'Data Summary'!BV161="Yes"),100-OFFSET('Water Data'!$E$4,0,10*ROW('Water Data'!E155)),NA())</f>
        <v>#N/A</v>
      </c>
      <c r="H161" s="500" t="e">
        <f ca="1">+IF(AND(ISNUMBER(OFFSET('Water Data'!$E$6,0,10*ROW('Water Data'!E155))),'Data Summary'!BW161="Yes"),OFFSET('Water Data'!$E$6,0,10*ROW('Water Data'!E155)),NA())</f>
        <v>#N/A</v>
      </c>
      <c r="I161" s="500" t="e">
        <f ca="1">+IF(AND(ISNUMBER(OFFSET('Water Data'!$E$9,0,10*ROW('Water Data'!E155))),'Data Summary'!BX161="Yes"),OFFSET('Water Data'!$E$9,0,10*ROW('Water Data'!E155)),NA())</f>
        <v>#N/A</v>
      </c>
      <c r="J161" s="500" t="e">
        <f ca="1">+IF(AND(ISNUMBER(OFFSET('Water Data'!$F$4,0,10*ROW('Water Data'!F155))),'Data Summary'!BY161="Yes"),100-OFFSET('Water Data'!$F$4,0,10*ROW('Water Data'!F155)),NA())</f>
        <v>#N/A</v>
      </c>
      <c r="K161" s="500" t="e">
        <f ca="1">+IF(AND(ISNUMBER(OFFSET('Water Data'!$F$6,0,10*ROW('Water Data'!F155))),'Data Summary'!BZ161="Yes"),OFFSET('Water Data'!$F$6,0,10*ROW('Water Data'!F155)),NA())</f>
        <v>#N/A</v>
      </c>
      <c r="L161" s="500" t="e">
        <f ca="1">+IF(AND(ISNUMBER(OFFSET('Water Data'!$F$9,0,10*ROW('Water Data'!F155))),'Data Summary'!CA161="Yes"),OFFSET('Water Data'!$F$9,0,10*ROW('Water Data'!F155)),NA())</f>
        <v>#N/A</v>
      </c>
      <c r="M161" s="500" t="e">
        <f ca="1">+IF(AND(ISNUMBER(OFFSET('Water Data'!$G$4,0,10*ROW('Water Data'!G155))),'Data Summary'!CB161="Yes"),100-OFFSET('Water Data'!$G$4,0,10*ROW('Water Data'!G155)),NA())</f>
        <v>#N/A</v>
      </c>
      <c r="N161" s="500" t="e">
        <f ca="1">+IF(AND(ISNUMBER(OFFSET('Water Data'!$G$6,0,10*ROW('Water Data'!G155))),'Data Summary'!CC161="Yes"),OFFSET('Water Data'!$G$6,0,10*ROW('Water Data'!G155)),NA())</f>
        <v>#N/A</v>
      </c>
      <c r="O161" s="500" t="e">
        <f ca="1">+IF(AND(ISNUMBER(OFFSET('Water Data'!$G$9,0,10*ROW('Water Data'!G155))),'Data Summary'!CD161="Yes"),OFFSET('Water Data'!$G$9,0,10*ROW('Water Data'!G155)),NA())</f>
        <v>#N/A</v>
      </c>
      <c r="P161" s="500" t="e">
        <f ca="1">+IF(AND(ISNUMBER(OFFSET('Water Data'!$H$4,0,10*ROW('Water Data'!H155))),'Data Summary'!CE161="Yes"),100-OFFSET('Water Data'!$H$4,0,10*ROW('Water Data'!H155)),NA())</f>
        <v>#N/A</v>
      </c>
      <c r="Q161" s="500" t="e">
        <f ca="1">+IF(AND(ISNUMBER(OFFSET('Water Data'!$H$6,0,10*ROW('Water Data'!H155))),'Data Summary'!CF161="Yes"),OFFSET('Water Data'!$H$6,0,10*ROW('Water Data'!H155)),NA())</f>
        <v>#N/A</v>
      </c>
      <c r="R161" s="500" t="e">
        <f ca="1">+IF(AND(ISNUMBER(OFFSET('Water Data'!$H$9,0,10*ROW('Water Data'!H155))),'Data Summary'!CG161="Yes"),OFFSET('Water Data'!$H$9,0,10*ROW('Water Data'!H155)),NA())</f>
        <v>#N/A</v>
      </c>
      <c r="S161" s="500" t="e">
        <f ca="1">+IF(AND(ISNUMBER(OFFSET('Water Data'!$I$4,0,10*ROW('Water Data'!I155))),'Data Summary'!CH161="Yes"),100-OFFSET('Water Data'!$I$4,0,10*ROW('Water Data'!I155)),NA())</f>
        <v>#N/A</v>
      </c>
      <c r="T161" s="500" t="e">
        <f ca="1">+IF(AND(ISNUMBER(OFFSET('Water Data'!$I$6,0,10*ROW('Water Data'!I155))),'Data Summary'!CI161="Yes"),OFFSET('Water Data'!$I$6,0,10*ROW('Water Data'!I155)),NA())</f>
        <v>#N/A</v>
      </c>
      <c r="U161" s="500" t="e">
        <f ca="1">+IF(AND(ISNUMBER(OFFSET('Water Data'!$I$9,0,10*ROW('Water Data'!I155))),'Data Summary'!CJ161="Yes"),OFFSET('Water Data'!$I$9,0,10*ROW('Water Data'!I155)),NA())</f>
        <v>#N/A</v>
      </c>
      <c r="V161" s="501" t="e">
        <f ca="1">+IF(AND(ISNUMBER(OFFSET('Sanitation Data'!$D$4,0,10*ROW('Sanitation Data'!D155))),'Data Summary'!CK161="Yes"),100-OFFSET('Sanitation Data'!$D$4,0,10*ROW('Sanitation Data'!D155)),NA())</f>
        <v>#N/A</v>
      </c>
      <c r="W161" s="501" t="e">
        <f ca="1">+IF(AND(ISNUMBER(OFFSET('Sanitation Data'!$D$6,0,10*ROW('Sanitation Data'!D155))),'Data Summary'!CL161="Yes"),OFFSET('Sanitation Data'!$D$6,0,10*ROW('Sanitation Data'!D155)),NA())</f>
        <v>#N/A</v>
      </c>
      <c r="X161" s="501" t="e">
        <f ca="1">+IF(AND(ISNUMBER(OFFSET('Sanitation Data'!$D$10,0,10*ROW('Sanitation Data'!D155))),'Data Summary'!CM161="Yes"),OFFSET('Sanitation Data'!$D$10,0,10*ROW('Sanitation Data'!D155)),NA())</f>
        <v>#N/A</v>
      </c>
      <c r="Y161" s="501" t="e">
        <f ca="1">+IF(AND(ISNUMBER(OFFSET('Sanitation Data'!$D$11,0,10*ROW('Sanitation Data'!D155))),'Data Summary'!CN161="Yes"),OFFSET('Sanitation Data'!$D$11,0,10*ROW('Sanitation Data'!D155)),NA())</f>
        <v>#N/A</v>
      </c>
      <c r="Z161" s="501" t="e">
        <f ca="1">+IF(AND(ISNUMBER(OFFSET('Sanitation Data'!$D$12,0,10*ROW('Sanitation Data'!D155))),'Data Summary'!CO161="Yes"),OFFSET('Sanitation Data'!$D$12,0,10*ROW('Sanitation Data'!D155)),NA())</f>
        <v>#N/A</v>
      </c>
      <c r="AA161" s="501" t="e">
        <f ca="1">+IF(AND(ISNUMBER(OFFSET('Sanitation Data'!$E$4,0,10*ROW('Sanitation Data'!E155))),'Data Summary'!CP161="Yes"),100-OFFSET('Sanitation Data'!$E$4,0,10*ROW('Sanitation Data'!E155)),NA())</f>
        <v>#N/A</v>
      </c>
      <c r="AB161" s="501" t="e">
        <f ca="1">+IF(AND(ISNUMBER(OFFSET('Sanitation Data'!$E$6,0,10*ROW('Sanitation Data'!E155))),'Data Summary'!CQ161="Yes"),OFFSET('Sanitation Data'!$E$6,0,10*ROW('Sanitation Data'!E155)),NA())</f>
        <v>#N/A</v>
      </c>
      <c r="AC161" s="501" t="e">
        <f ca="1">+IF(AND(ISNUMBER(OFFSET('Sanitation Data'!$E$10,0,10*ROW('Sanitation Data'!E155))),'Data Summary'!CR161="Yes"),OFFSET('Sanitation Data'!$E$10,0,10*ROW('Sanitation Data'!E155)),NA())</f>
        <v>#N/A</v>
      </c>
      <c r="AD161" s="501" t="e">
        <f ca="1">+IF(AND(ISNUMBER(OFFSET('Sanitation Data'!$E$11,0,10*ROW('Sanitation Data'!E155))),'Data Summary'!CS161="Yes"),OFFSET('Sanitation Data'!$E$11,0,10*ROW('Sanitation Data'!E155)),NA())</f>
        <v>#N/A</v>
      </c>
      <c r="AE161" s="501" t="e">
        <f ca="1">+IF(AND(ISNUMBER(OFFSET('Sanitation Data'!$E$12,0,10*ROW('Sanitation Data'!E155))),'Data Summary'!CT161="Yes"),OFFSET('Sanitation Data'!$E$12,0,10*ROW('Sanitation Data'!E155)),NA())</f>
        <v>#N/A</v>
      </c>
      <c r="AF161" s="501" t="e">
        <f ca="1">+IF(AND(ISNUMBER(OFFSET('Sanitation Data'!$F$4,0,10*ROW('Sanitation Data'!F155))),'Data Summary'!CU161="Yes"),100-OFFSET('Sanitation Data'!$F$4,0,10*ROW('Sanitation Data'!F155)),NA())</f>
        <v>#N/A</v>
      </c>
      <c r="AG161" s="501" t="e">
        <f ca="1">+IF(AND(ISNUMBER(OFFSET('Sanitation Data'!$F$6,0,10*ROW('Sanitation Data'!F155))),'Data Summary'!CV161="Yes"),OFFSET('Sanitation Data'!$F$6,0,10*ROW('Sanitation Data'!F155)),NA())</f>
        <v>#N/A</v>
      </c>
      <c r="AH161" s="501" t="e">
        <f ca="1">+IF(AND(ISNUMBER(OFFSET('Sanitation Data'!$F$10,0,10*ROW('Sanitation Data'!F155))),'Data Summary'!CW161="Yes"),OFFSET('Sanitation Data'!$F$10,0,10*ROW('Sanitation Data'!F155)),NA())</f>
        <v>#N/A</v>
      </c>
      <c r="AI161" s="501" t="e">
        <f ca="1">+IF(AND(ISNUMBER(OFFSET('Sanitation Data'!$F$11,0,10*ROW('Sanitation Data'!F155))),'Data Summary'!CX161="Yes"),OFFSET('Sanitation Data'!$F$11,0,10*ROW('Sanitation Data'!F155)),NA())</f>
        <v>#N/A</v>
      </c>
      <c r="AJ161" s="501" t="e">
        <f ca="1">+IF(AND(ISNUMBER(OFFSET('Sanitation Data'!$F$12,0,10*ROW('Sanitation Data'!F155))),'Data Summary'!CY161="Yes"),OFFSET('Sanitation Data'!$F$12,0,10*ROW('Sanitation Data'!F155)),NA())</f>
        <v>#N/A</v>
      </c>
      <c r="AK161" s="501" t="e">
        <f ca="1">+IF(AND(ISNUMBER(OFFSET('Sanitation Data'!$G$4,0,10*ROW('Sanitation Data'!G155))),'Data Summary'!CZ161="Yes"),100-OFFSET('Sanitation Data'!$G$4,0,10*ROW('Sanitation Data'!G155)),NA())</f>
        <v>#N/A</v>
      </c>
      <c r="AL161" s="501" t="e">
        <f ca="1">+IF(AND(ISNUMBER(OFFSET('Sanitation Data'!$G$6,0,10*ROW('Sanitation Data'!G155))),'Data Summary'!DA161="Yes"),OFFSET('Sanitation Data'!$G$6,0,10*ROW('Sanitation Data'!G155)),NA())</f>
        <v>#N/A</v>
      </c>
      <c r="AM161" s="501" t="e">
        <f ca="1">+IF(AND(ISNUMBER(OFFSET('Sanitation Data'!$G$10,0,10*ROW('Sanitation Data'!G155))),'Data Summary'!DB161="Yes"),OFFSET('Sanitation Data'!$G$10,0,10*ROW('Sanitation Data'!G155)),NA())</f>
        <v>#N/A</v>
      </c>
      <c r="AN161" s="501" t="e">
        <f ca="1">+IF(AND(ISNUMBER(OFFSET('Sanitation Data'!$G$11,0,10*ROW('Sanitation Data'!G155))),'Data Summary'!DC161="Yes"),OFFSET('Sanitation Data'!$G$11,0,10*ROW('Sanitation Data'!G155)),NA())</f>
        <v>#N/A</v>
      </c>
      <c r="AO161" s="501" t="e">
        <f ca="1">+IF(AND(ISNUMBER(OFFSET('Sanitation Data'!$G$12,0,10*ROW('Sanitation Data'!G155))),'Data Summary'!DD161="Yes"),OFFSET('Sanitation Data'!$G$12,0,10*ROW('Sanitation Data'!G155)),NA())</f>
        <v>#N/A</v>
      </c>
      <c r="AP161" s="501" t="e">
        <f ca="1">+IF(AND(ISNUMBER(OFFSET('Sanitation Data'!$H$4,0,10*ROW('Sanitation Data'!H155))),'Data Summary'!DE161="Yes"),100-OFFSET('Sanitation Data'!$H$4,0,10*ROW('Sanitation Data'!H155)),NA())</f>
        <v>#N/A</v>
      </c>
      <c r="AQ161" s="501" t="e">
        <f ca="1">+IF(AND(ISNUMBER(OFFSET('Sanitation Data'!$H$6,0,10*ROW('Sanitation Data'!H155))),'Data Summary'!DF161="Yes"),OFFSET('Sanitation Data'!$H$6,0,10*ROW('Sanitation Data'!H155)),NA())</f>
        <v>#N/A</v>
      </c>
      <c r="AR161" s="501" t="e">
        <f ca="1">+IF(AND(ISNUMBER(OFFSET('Sanitation Data'!$H$10,0,10*ROW('Sanitation Data'!H155))),'Data Summary'!DG161="Yes"),OFFSET('Sanitation Data'!$H$10,0,10*ROW('Sanitation Data'!H155)),NA())</f>
        <v>#N/A</v>
      </c>
      <c r="AS161" s="501" t="e">
        <f ca="1">+IF(AND(ISNUMBER(OFFSET('Sanitation Data'!$H$11,0,10*ROW('Sanitation Data'!H155))),'Data Summary'!DH161="Yes"),OFFSET('Sanitation Data'!$H$11,0,10*ROW('Sanitation Data'!H155)),NA())</f>
        <v>#N/A</v>
      </c>
      <c r="AT161" s="501" t="e">
        <f ca="1">+IF(AND(ISNUMBER(OFFSET('Sanitation Data'!$H$12,0,10*ROW('Sanitation Data'!H155))),'Data Summary'!DI161="Yes"),OFFSET('Sanitation Data'!$H$12,0,10*ROW('Sanitation Data'!H155)),NA())</f>
        <v>#N/A</v>
      </c>
      <c r="AU161" s="501" t="e">
        <f ca="1">+IF(AND(ISNUMBER(OFFSET('Sanitation Data'!$I$4,0,10*ROW('Sanitation Data'!I155))),'Data Summary'!DJ161="Yes"),100-OFFSET('Sanitation Data'!$I$4,0,10*ROW('Sanitation Data'!I155)),NA())</f>
        <v>#N/A</v>
      </c>
      <c r="AV161" s="501" t="e">
        <f ca="1">+IF(AND(ISNUMBER(OFFSET('Sanitation Data'!$I$6,0,10*ROW('Sanitation Data'!I155))),'Data Summary'!DK161="Yes"),OFFSET('Sanitation Data'!$I$6,0,10*ROW('Sanitation Data'!I155)),NA())</f>
        <v>#N/A</v>
      </c>
      <c r="AW161" s="501" t="e">
        <f ca="1">+IF(AND(ISNUMBER(OFFSET('Sanitation Data'!$I$10,0,10*ROW('Sanitation Data'!I155))),'Data Summary'!DL161="Yes"),OFFSET('Sanitation Data'!$I$10,0,10*ROW('Sanitation Data'!I155)),NA())</f>
        <v>#N/A</v>
      </c>
      <c r="AX161" s="501" t="e">
        <f ca="1">+IF(AND(ISNUMBER(OFFSET('Sanitation Data'!$I$11,0,10*ROW('Sanitation Data'!I155))),'Data Summary'!DM161="Yes"),OFFSET('Sanitation Data'!$I$11,0,10*ROW('Sanitation Data'!I155)),NA())</f>
        <v>#N/A</v>
      </c>
      <c r="AY161" s="501" t="e">
        <f ca="1">+IF(AND(ISNUMBER(OFFSET('Sanitation Data'!$I$12,0,10*ROW('Sanitation Data'!I155))),'Data Summary'!DN161="Yes"),OFFSET('Sanitation Data'!$I$12,0,10*ROW('Sanitation Data'!I155)),NA())</f>
        <v>#N/A</v>
      </c>
      <c r="AZ161" s="502" t="e">
        <f ca="1">+IF(AND(ISNUMBER(OFFSET('Hygiene Data'!$D$5,0,10*ROW('Hygiene Data'!D155))),'Data Summary'!DO161="Yes"),OFFSET('Hygiene Data'!$D$5,0,10*ROW('Hygiene Data'!D155)),NA())</f>
        <v>#N/A</v>
      </c>
      <c r="BA161" s="502" t="e">
        <f ca="1">+IF(AND(ISNUMBER(OFFSET('Hygiene Data'!$D$7,0,10*ROW('Hygiene Data'!D155))),'Data Summary'!DP161="Yes"),OFFSET('Hygiene Data'!$D$7,0,10*ROW('Hygiene Data'!D155)),NA())</f>
        <v>#N/A</v>
      </c>
      <c r="BB161" s="502" t="e">
        <f ca="1">+IF(AND(ISNUMBER(OFFSET('Hygiene Data'!$D$9,0,10*ROW('Hygiene Data'!D155))),'Data Summary'!DQ161="Yes"),OFFSET('Hygiene Data'!$D$9,0,10*ROW('Hygiene Data'!D155)),NA())</f>
        <v>#N/A</v>
      </c>
      <c r="BC161" s="502" t="e">
        <f ca="1">+IF(AND(ISNUMBER(OFFSET('Hygiene Data'!$E$5,0,10*ROW('Hygiene Data'!E155))),'Data Summary'!DR161="Yes"),OFFSET('Hygiene Data'!$E$5,0,10*ROW('Hygiene Data'!E155)),NA())</f>
        <v>#N/A</v>
      </c>
      <c r="BD161" s="502" t="e">
        <f ca="1">+IF(AND(ISNUMBER(OFFSET('Hygiene Data'!$E$7,0,10*ROW('Hygiene Data'!E155))),'Data Summary'!DS161="Yes"),OFFSET('Hygiene Data'!$E$7,0,10*ROW('Hygiene Data'!E155)),NA())</f>
        <v>#N/A</v>
      </c>
      <c r="BE161" s="502" t="e">
        <f ca="1">+IF(AND(ISNUMBER(OFFSET('Hygiene Data'!$E$9,0,10*ROW('Hygiene Data'!E155))),'Data Summary'!DT161="Yes"),OFFSET('Hygiene Data'!$E$9,0,10*ROW('Hygiene Data'!E155)),NA())</f>
        <v>#N/A</v>
      </c>
      <c r="BF161" s="502" t="e">
        <f ca="1">+IF(AND(ISNUMBER(OFFSET('Hygiene Data'!$F$5,0,10*ROW('Hygiene Data'!F155))),'Data Summary'!DU161="Yes"),OFFSET('Hygiene Data'!$F$5,0,10*ROW('Hygiene Data'!F155)),NA())</f>
        <v>#N/A</v>
      </c>
      <c r="BG161" s="502" t="e">
        <f ca="1">+IF(AND(ISNUMBER(OFFSET('Hygiene Data'!$F$7,0,10*ROW('Hygiene Data'!F155))),'Data Summary'!DV161="Yes"),OFFSET('Hygiene Data'!$F$7,0,10*ROW('Hygiene Data'!F155)),NA())</f>
        <v>#N/A</v>
      </c>
      <c r="BH161" s="502" t="e">
        <f ca="1">+IF(AND(ISNUMBER(OFFSET('Hygiene Data'!$F$9,0,10*ROW('Hygiene Data'!F155))),'Data Summary'!DW161="Yes"),OFFSET('Hygiene Data'!$F$9,0,10*ROW('Hygiene Data'!F155)),NA())</f>
        <v>#N/A</v>
      </c>
      <c r="BI161" s="502" t="e">
        <f ca="1">+IF(AND(ISNUMBER(OFFSET('Hygiene Data'!$G$5,0,10*ROW('Hygiene Data'!G155))),'Data Summary'!DX161="Yes"),OFFSET('Hygiene Data'!$G$5,0,10*ROW('Hygiene Data'!G155)),NA())</f>
        <v>#N/A</v>
      </c>
      <c r="BJ161" s="502" t="e">
        <f ca="1">+IF(AND(ISNUMBER(OFFSET('Hygiene Data'!$G$7,0,10*ROW('Hygiene Data'!G155))),'Data Summary'!DY161="Yes"),OFFSET('Hygiene Data'!$G$7,0,10*ROW('Hygiene Data'!G155)),NA())</f>
        <v>#N/A</v>
      </c>
      <c r="BK161" s="502" t="e">
        <f ca="1">+IF(AND(ISNUMBER(OFFSET('Hygiene Data'!$G$9,0,10*ROW('Hygiene Data'!G155))),'Data Summary'!DZ161="Yes"),OFFSET('Hygiene Data'!$G$9,0,10*ROW('Hygiene Data'!G155)),NA())</f>
        <v>#N/A</v>
      </c>
      <c r="BL161" s="502" t="e">
        <f ca="1">+IF(AND(ISNUMBER(OFFSET('Hygiene Data'!$H$5,0,10*ROW('Hygiene Data'!H155))),'Data Summary'!EA161="Yes"),OFFSET('Hygiene Data'!$H$5,0,10*ROW('Hygiene Data'!H155)),NA())</f>
        <v>#N/A</v>
      </c>
      <c r="BM161" s="502" t="e">
        <f ca="1">+IF(AND(ISNUMBER(OFFSET('Hygiene Data'!$H$7,0,10*ROW('Hygiene Data'!H155))),'Data Summary'!EB161="Yes"),OFFSET('Hygiene Data'!$H$7,0,10*ROW('Hygiene Data'!H155)),NA())</f>
        <v>#N/A</v>
      </c>
      <c r="BN161" s="502" t="e">
        <f ca="1">+IF(AND(ISNUMBER(OFFSET('Hygiene Data'!$H$9,0,10*ROW('Hygiene Data'!H155))),'Data Summary'!EC161="Yes"),OFFSET('Hygiene Data'!$H$9,0,10*ROW('Hygiene Data'!H155)),NA())</f>
        <v>#N/A</v>
      </c>
      <c r="BO161" s="502" t="e">
        <f ca="1">+IF(AND(ISNUMBER(OFFSET('Hygiene Data'!$I$5,0,10*ROW('Hygiene Data'!I155))),'Data Summary'!ED161="Yes"),OFFSET('Hygiene Data'!$I$5,0,10*ROW('Hygiene Data'!I155)),NA())</f>
        <v>#N/A</v>
      </c>
      <c r="BP161" s="502" t="e">
        <f ca="1">+IF(AND(ISNUMBER(OFFSET('Hygiene Data'!$I$7,0,10*ROW('Hygiene Data'!I155))),'Data Summary'!EE161="Yes"),OFFSET('Hygiene Data'!$I$7,0,10*ROW('Hygiene Data'!I155)),NA())</f>
        <v>#N/A</v>
      </c>
      <c r="BQ161" s="502" t="e">
        <f ca="1">+IF(AND(ISNUMBER(OFFSET('Hygiene Data'!$I$9,0,10*ROW('Hygiene Data'!I155))),'Data Summary'!EF161="Yes"),OFFSET('Hygiene Data'!$I$9,0,10*ROW('Hygiene Data'!I155)),NA())</f>
        <v>#N/A</v>
      </c>
    </row>
    <row r="162" spans="1:69" x14ac:dyDescent="0.25">
      <c r="A162" s="498" t="e">
        <f ca="1">+RIGHT('Data Summary'!A162,LEN('Data Summary'!A162)-9)</f>
        <v>#VALUE!</v>
      </c>
      <c r="B162" s="472" t="str">
        <f ca="1">+IF(ISTEXT('Data Summary'!B162),'Data Summary'!B162,"")</f>
        <v/>
      </c>
      <c r="C162" s="499" t="e">
        <f ca="1">+VALUE('Data Summary'!C162)</f>
        <v>#VALUE!</v>
      </c>
      <c r="D162" s="500" t="e">
        <f ca="1">+IF(AND(ISNUMBER(OFFSET('Water Data'!$D$4,0,10*ROW('Water Data'!D156))),'Data Summary'!BS162="Yes"),100-OFFSET('Water Data'!$D$4,0,10*ROW('Water Data'!D156)),NA())</f>
        <v>#N/A</v>
      </c>
      <c r="E162" s="500" t="e">
        <f ca="1">+IF(AND(ISNUMBER(OFFSET('Water Data'!$D$6,0,10*ROW('Water Data'!D156))),'Data Summary'!BT162="Yes"),OFFSET('Water Data'!$D$6,0,10*ROW('Water Data'!D156)),NA())</f>
        <v>#N/A</v>
      </c>
      <c r="F162" s="500" t="e">
        <f ca="1">+IF(AND(ISNUMBER(OFFSET('Water Data'!$D$9,0,10*ROW('Water Data'!D156))),'Data Summary'!BU162="Yes"),OFFSET('Water Data'!$D$9,0,10*ROW('Water Data'!D156)),NA())</f>
        <v>#N/A</v>
      </c>
      <c r="G162" s="500" t="e">
        <f ca="1">+IF(AND(ISNUMBER(OFFSET('Water Data'!$E$4,0,10*ROW('Water Data'!E156))),'Data Summary'!BV162="Yes"),100-OFFSET('Water Data'!$E$4,0,10*ROW('Water Data'!E156)),NA())</f>
        <v>#N/A</v>
      </c>
      <c r="H162" s="500" t="e">
        <f ca="1">+IF(AND(ISNUMBER(OFFSET('Water Data'!$E$6,0,10*ROW('Water Data'!E156))),'Data Summary'!BW162="Yes"),OFFSET('Water Data'!$E$6,0,10*ROW('Water Data'!E156)),NA())</f>
        <v>#N/A</v>
      </c>
      <c r="I162" s="500" t="e">
        <f ca="1">+IF(AND(ISNUMBER(OFFSET('Water Data'!$E$9,0,10*ROW('Water Data'!E156))),'Data Summary'!BX162="Yes"),OFFSET('Water Data'!$E$9,0,10*ROW('Water Data'!E156)),NA())</f>
        <v>#N/A</v>
      </c>
      <c r="J162" s="500" t="e">
        <f ca="1">+IF(AND(ISNUMBER(OFFSET('Water Data'!$F$4,0,10*ROW('Water Data'!F156))),'Data Summary'!BY162="Yes"),100-OFFSET('Water Data'!$F$4,0,10*ROW('Water Data'!F156)),NA())</f>
        <v>#N/A</v>
      </c>
      <c r="K162" s="500" t="e">
        <f ca="1">+IF(AND(ISNUMBER(OFFSET('Water Data'!$F$6,0,10*ROW('Water Data'!F156))),'Data Summary'!BZ162="Yes"),OFFSET('Water Data'!$F$6,0,10*ROW('Water Data'!F156)),NA())</f>
        <v>#N/A</v>
      </c>
      <c r="L162" s="500" t="e">
        <f ca="1">+IF(AND(ISNUMBER(OFFSET('Water Data'!$F$9,0,10*ROW('Water Data'!F156))),'Data Summary'!CA162="Yes"),OFFSET('Water Data'!$F$9,0,10*ROW('Water Data'!F156)),NA())</f>
        <v>#N/A</v>
      </c>
      <c r="M162" s="500" t="e">
        <f ca="1">+IF(AND(ISNUMBER(OFFSET('Water Data'!$G$4,0,10*ROW('Water Data'!G156))),'Data Summary'!CB162="Yes"),100-OFFSET('Water Data'!$G$4,0,10*ROW('Water Data'!G156)),NA())</f>
        <v>#N/A</v>
      </c>
      <c r="N162" s="500" t="e">
        <f ca="1">+IF(AND(ISNUMBER(OFFSET('Water Data'!$G$6,0,10*ROW('Water Data'!G156))),'Data Summary'!CC162="Yes"),OFFSET('Water Data'!$G$6,0,10*ROW('Water Data'!G156)),NA())</f>
        <v>#N/A</v>
      </c>
      <c r="O162" s="500" t="e">
        <f ca="1">+IF(AND(ISNUMBER(OFFSET('Water Data'!$G$9,0,10*ROW('Water Data'!G156))),'Data Summary'!CD162="Yes"),OFFSET('Water Data'!$G$9,0,10*ROW('Water Data'!G156)),NA())</f>
        <v>#N/A</v>
      </c>
      <c r="P162" s="500" t="e">
        <f ca="1">+IF(AND(ISNUMBER(OFFSET('Water Data'!$H$4,0,10*ROW('Water Data'!H156))),'Data Summary'!CE162="Yes"),100-OFFSET('Water Data'!$H$4,0,10*ROW('Water Data'!H156)),NA())</f>
        <v>#N/A</v>
      </c>
      <c r="Q162" s="500" t="e">
        <f ca="1">+IF(AND(ISNUMBER(OFFSET('Water Data'!$H$6,0,10*ROW('Water Data'!H156))),'Data Summary'!CF162="Yes"),OFFSET('Water Data'!$H$6,0,10*ROW('Water Data'!H156)),NA())</f>
        <v>#N/A</v>
      </c>
      <c r="R162" s="500" t="e">
        <f ca="1">+IF(AND(ISNUMBER(OFFSET('Water Data'!$H$9,0,10*ROW('Water Data'!H156))),'Data Summary'!CG162="Yes"),OFFSET('Water Data'!$H$9,0,10*ROW('Water Data'!H156)),NA())</f>
        <v>#N/A</v>
      </c>
      <c r="S162" s="500" t="e">
        <f ca="1">+IF(AND(ISNUMBER(OFFSET('Water Data'!$I$4,0,10*ROW('Water Data'!I156))),'Data Summary'!CH162="Yes"),100-OFFSET('Water Data'!$I$4,0,10*ROW('Water Data'!I156)),NA())</f>
        <v>#N/A</v>
      </c>
      <c r="T162" s="500" t="e">
        <f ca="1">+IF(AND(ISNUMBER(OFFSET('Water Data'!$I$6,0,10*ROW('Water Data'!I156))),'Data Summary'!CI162="Yes"),OFFSET('Water Data'!$I$6,0,10*ROW('Water Data'!I156)),NA())</f>
        <v>#N/A</v>
      </c>
      <c r="U162" s="500" t="e">
        <f ca="1">+IF(AND(ISNUMBER(OFFSET('Water Data'!$I$9,0,10*ROW('Water Data'!I156))),'Data Summary'!CJ162="Yes"),OFFSET('Water Data'!$I$9,0,10*ROW('Water Data'!I156)),NA())</f>
        <v>#N/A</v>
      </c>
      <c r="V162" s="501" t="e">
        <f ca="1">+IF(AND(ISNUMBER(OFFSET('Sanitation Data'!$D$4,0,10*ROW('Sanitation Data'!D156))),'Data Summary'!CK162="Yes"),100-OFFSET('Sanitation Data'!$D$4,0,10*ROW('Sanitation Data'!D156)),NA())</f>
        <v>#N/A</v>
      </c>
      <c r="W162" s="501" t="e">
        <f ca="1">+IF(AND(ISNUMBER(OFFSET('Sanitation Data'!$D$6,0,10*ROW('Sanitation Data'!D156))),'Data Summary'!CL162="Yes"),OFFSET('Sanitation Data'!$D$6,0,10*ROW('Sanitation Data'!D156)),NA())</f>
        <v>#N/A</v>
      </c>
      <c r="X162" s="501" t="e">
        <f ca="1">+IF(AND(ISNUMBER(OFFSET('Sanitation Data'!$D$10,0,10*ROW('Sanitation Data'!D156))),'Data Summary'!CM162="Yes"),OFFSET('Sanitation Data'!$D$10,0,10*ROW('Sanitation Data'!D156)),NA())</f>
        <v>#N/A</v>
      </c>
      <c r="Y162" s="501" t="e">
        <f ca="1">+IF(AND(ISNUMBER(OFFSET('Sanitation Data'!$D$11,0,10*ROW('Sanitation Data'!D156))),'Data Summary'!CN162="Yes"),OFFSET('Sanitation Data'!$D$11,0,10*ROW('Sanitation Data'!D156)),NA())</f>
        <v>#N/A</v>
      </c>
      <c r="Z162" s="501" t="e">
        <f ca="1">+IF(AND(ISNUMBER(OFFSET('Sanitation Data'!$D$12,0,10*ROW('Sanitation Data'!D156))),'Data Summary'!CO162="Yes"),OFFSET('Sanitation Data'!$D$12,0,10*ROW('Sanitation Data'!D156)),NA())</f>
        <v>#N/A</v>
      </c>
      <c r="AA162" s="501" t="e">
        <f ca="1">+IF(AND(ISNUMBER(OFFSET('Sanitation Data'!$E$4,0,10*ROW('Sanitation Data'!E156))),'Data Summary'!CP162="Yes"),100-OFFSET('Sanitation Data'!$E$4,0,10*ROW('Sanitation Data'!E156)),NA())</f>
        <v>#N/A</v>
      </c>
      <c r="AB162" s="501" t="e">
        <f ca="1">+IF(AND(ISNUMBER(OFFSET('Sanitation Data'!$E$6,0,10*ROW('Sanitation Data'!E156))),'Data Summary'!CQ162="Yes"),OFFSET('Sanitation Data'!$E$6,0,10*ROW('Sanitation Data'!E156)),NA())</f>
        <v>#N/A</v>
      </c>
      <c r="AC162" s="501" t="e">
        <f ca="1">+IF(AND(ISNUMBER(OFFSET('Sanitation Data'!$E$10,0,10*ROW('Sanitation Data'!E156))),'Data Summary'!CR162="Yes"),OFFSET('Sanitation Data'!$E$10,0,10*ROW('Sanitation Data'!E156)),NA())</f>
        <v>#N/A</v>
      </c>
      <c r="AD162" s="501" t="e">
        <f ca="1">+IF(AND(ISNUMBER(OFFSET('Sanitation Data'!$E$11,0,10*ROW('Sanitation Data'!E156))),'Data Summary'!CS162="Yes"),OFFSET('Sanitation Data'!$E$11,0,10*ROW('Sanitation Data'!E156)),NA())</f>
        <v>#N/A</v>
      </c>
      <c r="AE162" s="501" t="e">
        <f ca="1">+IF(AND(ISNUMBER(OFFSET('Sanitation Data'!$E$12,0,10*ROW('Sanitation Data'!E156))),'Data Summary'!CT162="Yes"),OFFSET('Sanitation Data'!$E$12,0,10*ROW('Sanitation Data'!E156)),NA())</f>
        <v>#N/A</v>
      </c>
      <c r="AF162" s="501" t="e">
        <f ca="1">+IF(AND(ISNUMBER(OFFSET('Sanitation Data'!$F$4,0,10*ROW('Sanitation Data'!F156))),'Data Summary'!CU162="Yes"),100-OFFSET('Sanitation Data'!$F$4,0,10*ROW('Sanitation Data'!F156)),NA())</f>
        <v>#N/A</v>
      </c>
      <c r="AG162" s="501" t="e">
        <f ca="1">+IF(AND(ISNUMBER(OFFSET('Sanitation Data'!$F$6,0,10*ROW('Sanitation Data'!F156))),'Data Summary'!CV162="Yes"),OFFSET('Sanitation Data'!$F$6,0,10*ROW('Sanitation Data'!F156)),NA())</f>
        <v>#N/A</v>
      </c>
      <c r="AH162" s="501" t="e">
        <f ca="1">+IF(AND(ISNUMBER(OFFSET('Sanitation Data'!$F$10,0,10*ROW('Sanitation Data'!F156))),'Data Summary'!CW162="Yes"),OFFSET('Sanitation Data'!$F$10,0,10*ROW('Sanitation Data'!F156)),NA())</f>
        <v>#N/A</v>
      </c>
      <c r="AI162" s="501" t="e">
        <f ca="1">+IF(AND(ISNUMBER(OFFSET('Sanitation Data'!$F$11,0,10*ROW('Sanitation Data'!F156))),'Data Summary'!CX162="Yes"),OFFSET('Sanitation Data'!$F$11,0,10*ROW('Sanitation Data'!F156)),NA())</f>
        <v>#N/A</v>
      </c>
      <c r="AJ162" s="501" t="e">
        <f ca="1">+IF(AND(ISNUMBER(OFFSET('Sanitation Data'!$F$12,0,10*ROW('Sanitation Data'!F156))),'Data Summary'!CY162="Yes"),OFFSET('Sanitation Data'!$F$12,0,10*ROW('Sanitation Data'!F156)),NA())</f>
        <v>#N/A</v>
      </c>
      <c r="AK162" s="501" t="e">
        <f ca="1">+IF(AND(ISNUMBER(OFFSET('Sanitation Data'!$G$4,0,10*ROW('Sanitation Data'!G156))),'Data Summary'!CZ162="Yes"),100-OFFSET('Sanitation Data'!$G$4,0,10*ROW('Sanitation Data'!G156)),NA())</f>
        <v>#N/A</v>
      </c>
      <c r="AL162" s="501" t="e">
        <f ca="1">+IF(AND(ISNUMBER(OFFSET('Sanitation Data'!$G$6,0,10*ROW('Sanitation Data'!G156))),'Data Summary'!DA162="Yes"),OFFSET('Sanitation Data'!$G$6,0,10*ROW('Sanitation Data'!G156)),NA())</f>
        <v>#N/A</v>
      </c>
      <c r="AM162" s="501" t="e">
        <f ca="1">+IF(AND(ISNUMBER(OFFSET('Sanitation Data'!$G$10,0,10*ROW('Sanitation Data'!G156))),'Data Summary'!DB162="Yes"),OFFSET('Sanitation Data'!$G$10,0,10*ROW('Sanitation Data'!G156)),NA())</f>
        <v>#N/A</v>
      </c>
      <c r="AN162" s="501" t="e">
        <f ca="1">+IF(AND(ISNUMBER(OFFSET('Sanitation Data'!$G$11,0,10*ROW('Sanitation Data'!G156))),'Data Summary'!DC162="Yes"),OFFSET('Sanitation Data'!$G$11,0,10*ROW('Sanitation Data'!G156)),NA())</f>
        <v>#N/A</v>
      </c>
      <c r="AO162" s="501" t="e">
        <f ca="1">+IF(AND(ISNUMBER(OFFSET('Sanitation Data'!$G$12,0,10*ROW('Sanitation Data'!G156))),'Data Summary'!DD162="Yes"),OFFSET('Sanitation Data'!$G$12,0,10*ROW('Sanitation Data'!G156)),NA())</f>
        <v>#N/A</v>
      </c>
      <c r="AP162" s="501" t="e">
        <f ca="1">+IF(AND(ISNUMBER(OFFSET('Sanitation Data'!$H$4,0,10*ROW('Sanitation Data'!H156))),'Data Summary'!DE162="Yes"),100-OFFSET('Sanitation Data'!$H$4,0,10*ROW('Sanitation Data'!H156)),NA())</f>
        <v>#N/A</v>
      </c>
      <c r="AQ162" s="501" t="e">
        <f ca="1">+IF(AND(ISNUMBER(OFFSET('Sanitation Data'!$H$6,0,10*ROW('Sanitation Data'!H156))),'Data Summary'!DF162="Yes"),OFFSET('Sanitation Data'!$H$6,0,10*ROW('Sanitation Data'!H156)),NA())</f>
        <v>#N/A</v>
      </c>
      <c r="AR162" s="501" t="e">
        <f ca="1">+IF(AND(ISNUMBER(OFFSET('Sanitation Data'!$H$10,0,10*ROW('Sanitation Data'!H156))),'Data Summary'!DG162="Yes"),OFFSET('Sanitation Data'!$H$10,0,10*ROW('Sanitation Data'!H156)),NA())</f>
        <v>#N/A</v>
      </c>
      <c r="AS162" s="501" t="e">
        <f ca="1">+IF(AND(ISNUMBER(OFFSET('Sanitation Data'!$H$11,0,10*ROW('Sanitation Data'!H156))),'Data Summary'!DH162="Yes"),OFFSET('Sanitation Data'!$H$11,0,10*ROW('Sanitation Data'!H156)),NA())</f>
        <v>#N/A</v>
      </c>
      <c r="AT162" s="501" t="e">
        <f ca="1">+IF(AND(ISNUMBER(OFFSET('Sanitation Data'!$H$12,0,10*ROW('Sanitation Data'!H156))),'Data Summary'!DI162="Yes"),OFFSET('Sanitation Data'!$H$12,0,10*ROW('Sanitation Data'!H156)),NA())</f>
        <v>#N/A</v>
      </c>
      <c r="AU162" s="501" t="e">
        <f ca="1">+IF(AND(ISNUMBER(OFFSET('Sanitation Data'!$I$4,0,10*ROW('Sanitation Data'!I156))),'Data Summary'!DJ162="Yes"),100-OFFSET('Sanitation Data'!$I$4,0,10*ROW('Sanitation Data'!I156)),NA())</f>
        <v>#N/A</v>
      </c>
      <c r="AV162" s="501" t="e">
        <f ca="1">+IF(AND(ISNUMBER(OFFSET('Sanitation Data'!$I$6,0,10*ROW('Sanitation Data'!I156))),'Data Summary'!DK162="Yes"),OFFSET('Sanitation Data'!$I$6,0,10*ROW('Sanitation Data'!I156)),NA())</f>
        <v>#N/A</v>
      </c>
      <c r="AW162" s="501" t="e">
        <f ca="1">+IF(AND(ISNUMBER(OFFSET('Sanitation Data'!$I$10,0,10*ROW('Sanitation Data'!I156))),'Data Summary'!DL162="Yes"),OFFSET('Sanitation Data'!$I$10,0,10*ROW('Sanitation Data'!I156)),NA())</f>
        <v>#N/A</v>
      </c>
      <c r="AX162" s="501" t="e">
        <f ca="1">+IF(AND(ISNUMBER(OFFSET('Sanitation Data'!$I$11,0,10*ROW('Sanitation Data'!I156))),'Data Summary'!DM162="Yes"),OFFSET('Sanitation Data'!$I$11,0,10*ROW('Sanitation Data'!I156)),NA())</f>
        <v>#N/A</v>
      </c>
      <c r="AY162" s="501" t="e">
        <f ca="1">+IF(AND(ISNUMBER(OFFSET('Sanitation Data'!$I$12,0,10*ROW('Sanitation Data'!I156))),'Data Summary'!DN162="Yes"),OFFSET('Sanitation Data'!$I$12,0,10*ROW('Sanitation Data'!I156)),NA())</f>
        <v>#N/A</v>
      </c>
      <c r="AZ162" s="502" t="e">
        <f ca="1">+IF(AND(ISNUMBER(OFFSET('Hygiene Data'!$D$5,0,10*ROW('Hygiene Data'!D156))),'Data Summary'!DO162="Yes"),OFFSET('Hygiene Data'!$D$5,0,10*ROW('Hygiene Data'!D156)),NA())</f>
        <v>#N/A</v>
      </c>
      <c r="BA162" s="502" t="e">
        <f ca="1">+IF(AND(ISNUMBER(OFFSET('Hygiene Data'!$D$7,0,10*ROW('Hygiene Data'!D156))),'Data Summary'!DP162="Yes"),OFFSET('Hygiene Data'!$D$7,0,10*ROW('Hygiene Data'!D156)),NA())</f>
        <v>#N/A</v>
      </c>
      <c r="BB162" s="502" t="e">
        <f ca="1">+IF(AND(ISNUMBER(OFFSET('Hygiene Data'!$D$9,0,10*ROW('Hygiene Data'!D156))),'Data Summary'!DQ162="Yes"),OFFSET('Hygiene Data'!$D$9,0,10*ROW('Hygiene Data'!D156)),NA())</f>
        <v>#N/A</v>
      </c>
      <c r="BC162" s="502" t="e">
        <f ca="1">+IF(AND(ISNUMBER(OFFSET('Hygiene Data'!$E$5,0,10*ROW('Hygiene Data'!E156))),'Data Summary'!DR162="Yes"),OFFSET('Hygiene Data'!$E$5,0,10*ROW('Hygiene Data'!E156)),NA())</f>
        <v>#N/A</v>
      </c>
      <c r="BD162" s="502" t="e">
        <f ca="1">+IF(AND(ISNUMBER(OFFSET('Hygiene Data'!$E$7,0,10*ROW('Hygiene Data'!E156))),'Data Summary'!DS162="Yes"),OFFSET('Hygiene Data'!$E$7,0,10*ROW('Hygiene Data'!E156)),NA())</f>
        <v>#N/A</v>
      </c>
      <c r="BE162" s="502" t="e">
        <f ca="1">+IF(AND(ISNUMBER(OFFSET('Hygiene Data'!$E$9,0,10*ROW('Hygiene Data'!E156))),'Data Summary'!DT162="Yes"),OFFSET('Hygiene Data'!$E$9,0,10*ROW('Hygiene Data'!E156)),NA())</f>
        <v>#N/A</v>
      </c>
      <c r="BF162" s="502" t="e">
        <f ca="1">+IF(AND(ISNUMBER(OFFSET('Hygiene Data'!$F$5,0,10*ROW('Hygiene Data'!F156))),'Data Summary'!DU162="Yes"),OFFSET('Hygiene Data'!$F$5,0,10*ROW('Hygiene Data'!F156)),NA())</f>
        <v>#N/A</v>
      </c>
      <c r="BG162" s="502" t="e">
        <f ca="1">+IF(AND(ISNUMBER(OFFSET('Hygiene Data'!$F$7,0,10*ROW('Hygiene Data'!F156))),'Data Summary'!DV162="Yes"),OFFSET('Hygiene Data'!$F$7,0,10*ROW('Hygiene Data'!F156)),NA())</f>
        <v>#N/A</v>
      </c>
      <c r="BH162" s="502" t="e">
        <f ca="1">+IF(AND(ISNUMBER(OFFSET('Hygiene Data'!$F$9,0,10*ROW('Hygiene Data'!F156))),'Data Summary'!DW162="Yes"),OFFSET('Hygiene Data'!$F$9,0,10*ROW('Hygiene Data'!F156)),NA())</f>
        <v>#N/A</v>
      </c>
      <c r="BI162" s="502" t="e">
        <f ca="1">+IF(AND(ISNUMBER(OFFSET('Hygiene Data'!$G$5,0,10*ROW('Hygiene Data'!G156))),'Data Summary'!DX162="Yes"),OFFSET('Hygiene Data'!$G$5,0,10*ROW('Hygiene Data'!G156)),NA())</f>
        <v>#N/A</v>
      </c>
      <c r="BJ162" s="502" t="e">
        <f ca="1">+IF(AND(ISNUMBER(OFFSET('Hygiene Data'!$G$7,0,10*ROW('Hygiene Data'!G156))),'Data Summary'!DY162="Yes"),OFFSET('Hygiene Data'!$G$7,0,10*ROW('Hygiene Data'!G156)),NA())</f>
        <v>#N/A</v>
      </c>
      <c r="BK162" s="502" t="e">
        <f ca="1">+IF(AND(ISNUMBER(OFFSET('Hygiene Data'!$G$9,0,10*ROW('Hygiene Data'!G156))),'Data Summary'!DZ162="Yes"),OFFSET('Hygiene Data'!$G$9,0,10*ROW('Hygiene Data'!G156)),NA())</f>
        <v>#N/A</v>
      </c>
      <c r="BL162" s="502" t="e">
        <f ca="1">+IF(AND(ISNUMBER(OFFSET('Hygiene Data'!$H$5,0,10*ROW('Hygiene Data'!H156))),'Data Summary'!EA162="Yes"),OFFSET('Hygiene Data'!$H$5,0,10*ROW('Hygiene Data'!H156)),NA())</f>
        <v>#N/A</v>
      </c>
      <c r="BM162" s="502" t="e">
        <f ca="1">+IF(AND(ISNUMBER(OFFSET('Hygiene Data'!$H$7,0,10*ROW('Hygiene Data'!H156))),'Data Summary'!EB162="Yes"),OFFSET('Hygiene Data'!$H$7,0,10*ROW('Hygiene Data'!H156)),NA())</f>
        <v>#N/A</v>
      </c>
      <c r="BN162" s="502" t="e">
        <f ca="1">+IF(AND(ISNUMBER(OFFSET('Hygiene Data'!$H$9,0,10*ROW('Hygiene Data'!H156))),'Data Summary'!EC162="Yes"),OFFSET('Hygiene Data'!$H$9,0,10*ROW('Hygiene Data'!H156)),NA())</f>
        <v>#N/A</v>
      </c>
      <c r="BO162" s="502" t="e">
        <f ca="1">+IF(AND(ISNUMBER(OFFSET('Hygiene Data'!$I$5,0,10*ROW('Hygiene Data'!I156))),'Data Summary'!ED162="Yes"),OFFSET('Hygiene Data'!$I$5,0,10*ROW('Hygiene Data'!I156)),NA())</f>
        <v>#N/A</v>
      </c>
      <c r="BP162" s="502" t="e">
        <f ca="1">+IF(AND(ISNUMBER(OFFSET('Hygiene Data'!$I$7,0,10*ROW('Hygiene Data'!I156))),'Data Summary'!EE162="Yes"),OFFSET('Hygiene Data'!$I$7,0,10*ROW('Hygiene Data'!I156)),NA())</f>
        <v>#N/A</v>
      </c>
      <c r="BQ162" s="502" t="e">
        <f ca="1">+IF(AND(ISNUMBER(OFFSET('Hygiene Data'!$I$9,0,10*ROW('Hygiene Data'!I156))),'Data Summary'!EF162="Yes"),OFFSET('Hygiene Data'!$I$9,0,10*ROW('Hygiene Data'!I156)),NA())</f>
        <v>#N/A</v>
      </c>
    </row>
    <row r="163" spans="1:69" x14ac:dyDescent="0.25">
      <c r="A163" s="498" t="e">
        <f ca="1">+RIGHT('Data Summary'!A163,LEN('Data Summary'!A163)-9)</f>
        <v>#VALUE!</v>
      </c>
      <c r="B163" s="472" t="str">
        <f ca="1">+IF(ISTEXT('Data Summary'!B163),'Data Summary'!B163,"")</f>
        <v/>
      </c>
      <c r="C163" s="499" t="e">
        <f ca="1">+VALUE('Data Summary'!C163)</f>
        <v>#VALUE!</v>
      </c>
      <c r="D163" s="500" t="e">
        <f ca="1">+IF(AND(ISNUMBER(OFFSET('Water Data'!$D$4,0,10*ROW('Water Data'!D157))),'Data Summary'!BS163="Yes"),100-OFFSET('Water Data'!$D$4,0,10*ROW('Water Data'!D157)),NA())</f>
        <v>#N/A</v>
      </c>
      <c r="E163" s="500" t="e">
        <f ca="1">+IF(AND(ISNUMBER(OFFSET('Water Data'!$D$6,0,10*ROW('Water Data'!D157))),'Data Summary'!BT163="Yes"),OFFSET('Water Data'!$D$6,0,10*ROW('Water Data'!D157)),NA())</f>
        <v>#N/A</v>
      </c>
      <c r="F163" s="500" t="e">
        <f ca="1">+IF(AND(ISNUMBER(OFFSET('Water Data'!$D$9,0,10*ROW('Water Data'!D157))),'Data Summary'!BU163="Yes"),OFFSET('Water Data'!$D$9,0,10*ROW('Water Data'!D157)),NA())</f>
        <v>#N/A</v>
      </c>
      <c r="G163" s="500" t="e">
        <f ca="1">+IF(AND(ISNUMBER(OFFSET('Water Data'!$E$4,0,10*ROW('Water Data'!E157))),'Data Summary'!BV163="Yes"),100-OFFSET('Water Data'!$E$4,0,10*ROW('Water Data'!E157)),NA())</f>
        <v>#N/A</v>
      </c>
      <c r="H163" s="500" t="e">
        <f ca="1">+IF(AND(ISNUMBER(OFFSET('Water Data'!$E$6,0,10*ROW('Water Data'!E157))),'Data Summary'!BW163="Yes"),OFFSET('Water Data'!$E$6,0,10*ROW('Water Data'!E157)),NA())</f>
        <v>#N/A</v>
      </c>
      <c r="I163" s="500" t="e">
        <f ca="1">+IF(AND(ISNUMBER(OFFSET('Water Data'!$E$9,0,10*ROW('Water Data'!E157))),'Data Summary'!BX163="Yes"),OFFSET('Water Data'!$E$9,0,10*ROW('Water Data'!E157)),NA())</f>
        <v>#N/A</v>
      </c>
      <c r="J163" s="500" t="e">
        <f ca="1">+IF(AND(ISNUMBER(OFFSET('Water Data'!$F$4,0,10*ROW('Water Data'!F157))),'Data Summary'!BY163="Yes"),100-OFFSET('Water Data'!$F$4,0,10*ROW('Water Data'!F157)),NA())</f>
        <v>#N/A</v>
      </c>
      <c r="K163" s="500" t="e">
        <f ca="1">+IF(AND(ISNUMBER(OFFSET('Water Data'!$F$6,0,10*ROW('Water Data'!F157))),'Data Summary'!BZ163="Yes"),OFFSET('Water Data'!$F$6,0,10*ROW('Water Data'!F157)),NA())</f>
        <v>#N/A</v>
      </c>
      <c r="L163" s="500" t="e">
        <f ca="1">+IF(AND(ISNUMBER(OFFSET('Water Data'!$F$9,0,10*ROW('Water Data'!F157))),'Data Summary'!CA163="Yes"),OFFSET('Water Data'!$F$9,0,10*ROW('Water Data'!F157)),NA())</f>
        <v>#N/A</v>
      </c>
      <c r="M163" s="500" t="e">
        <f ca="1">+IF(AND(ISNUMBER(OFFSET('Water Data'!$G$4,0,10*ROW('Water Data'!G157))),'Data Summary'!CB163="Yes"),100-OFFSET('Water Data'!$G$4,0,10*ROW('Water Data'!G157)),NA())</f>
        <v>#N/A</v>
      </c>
      <c r="N163" s="500" t="e">
        <f ca="1">+IF(AND(ISNUMBER(OFFSET('Water Data'!$G$6,0,10*ROW('Water Data'!G157))),'Data Summary'!CC163="Yes"),OFFSET('Water Data'!$G$6,0,10*ROW('Water Data'!G157)),NA())</f>
        <v>#N/A</v>
      </c>
      <c r="O163" s="500" t="e">
        <f ca="1">+IF(AND(ISNUMBER(OFFSET('Water Data'!$G$9,0,10*ROW('Water Data'!G157))),'Data Summary'!CD163="Yes"),OFFSET('Water Data'!$G$9,0,10*ROW('Water Data'!G157)),NA())</f>
        <v>#N/A</v>
      </c>
      <c r="P163" s="500" t="e">
        <f ca="1">+IF(AND(ISNUMBER(OFFSET('Water Data'!$H$4,0,10*ROW('Water Data'!H157))),'Data Summary'!CE163="Yes"),100-OFFSET('Water Data'!$H$4,0,10*ROW('Water Data'!H157)),NA())</f>
        <v>#N/A</v>
      </c>
      <c r="Q163" s="500" t="e">
        <f ca="1">+IF(AND(ISNUMBER(OFFSET('Water Data'!$H$6,0,10*ROW('Water Data'!H157))),'Data Summary'!CF163="Yes"),OFFSET('Water Data'!$H$6,0,10*ROW('Water Data'!H157)),NA())</f>
        <v>#N/A</v>
      </c>
      <c r="R163" s="500" t="e">
        <f ca="1">+IF(AND(ISNUMBER(OFFSET('Water Data'!$H$9,0,10*ROW('Water Data'!H157))),'Data Summary'!CG163="Yes"),OFFSET('Water Data'!$H$9,0,10*ROW('Water Data'!H157)),NA())</f>
        <v>#N/A</v>
      </c>
      <c r="S163" s="500" t="e">
        <f ca="1">+IF(AND(ISNUMBER(OFFSET('Water Data'!$I$4,0,10*ROW('Water Data'!I157))),'Data Summary'!CH163="Yes"),100-OFFSET('Water Data'!$I$4,0,10*ROW('Water Data'!I157)),NA())</f>
        <v>#N/A</v>
      </c>
      <c r="T163" s="500" t="e">
        <f ca="1">+IF(AND(ISNUMBER(OFFSET('Water Data'!$I$6,0,10*ROW('Water Data'!I157))),'Data Summary'!CI163="Yes"),OFFSET('Water Data'!$I$6,0,10*ROW('Water Data'!I157)),NA())</f>
        <v>#N/A</v>
      </c>
      <c r="U163" s="500" t="e">
        <f ca="1">+IF(AND(ISNUMBER(OFFSET('Water Data'!$I$9,0,10*ROW('Water Data'!I157))),'Data Summary'!CJ163="Yes"),OFFSET('Water Data'!$I$9,0,10*ROW('Water Data'!I157)),NA())</f>
        <v>#N/A</v>
      </c>
      <c r="V163" s="501" t="e">
        <f ca="1">+IF(AND(ISNUMBER(OFFSET('Sanitation Data'!$D$4,0,10*ROW('Sanitation Data'!D157))),'Data Summary'!CK163="Yes"),100-OFFSET('Sanitation Data'!$D$4,0,10*ROW('Sanitation Data'!D157)),NA())</f>
        <v>#N/A</v>
      </c>
      <c r="W163" s="501" t="e">
        <f ca="1">+IF(AND(ISNUMBER(OFFSET('Sanitation Data'!$D$6,0,10*ROW('Sanitation Data'!D157))),'Data Summary'!CL163="Yes"),OFFSET('Sanitation Data'!$D$6,0,10*ROW('Sanitation Data'!D157)),NA())</f>
        <v>#N/A</v>
      </c>
      <c r="X163" s="501" t="e">
        <f ca="1">+IF(AND(ISNUMBER(OFFSET('Sanitation Data'!$D$10,0,10*ROW('Sanitation Data'!D157))),'Data Summary'!CM163="Yes"),OFFSET('Sanitation Data'!$D$10,0,10*ROW('Sanitation Data'!D157)),NA())</f>
        <v>#N/A</v>
      </c>
      <c r="Y163" s="501" t="e">
        <f ca="1">+IF(AND(ISNUMBER(OFFSET('Sanitation Data'!$D$11,0,10*ROW('Sanitation Data'!D157))),'Data Summary'!CN163="Yes"),OFFSET('Sanitation Data'!$D$11,0,10*ROW('Sanitation Data'!D157)),NA())</f>
        <v>#N/A</v>
      </c>
      <c r="Z163" s="501" t="e">
        <f ca="1">+IF(AND(ISNUMBER(OFFSET('Sanitation Data'!$D$12,0,10*ROW('Sanitation Data'!D157))),'Data Summary'!CO163="Yes"),OFFSET('Sanitation Data'!$D$12,0,10*ROW('Sanitation Data'!D157)),NA())</f>
        <v>#N/A</v>
      </c>
      <c r="AA163" s="501" t="e">
        <f ca="1">+IF(AND(ISNUMBER(OFFSET('Sanitation Data'!$E$4,0,10*ROW('Sanitation Data'!E157))),'Data Summary'!CP163="Yes"),100-OFFSET('Sanitation Data'!$E$4,0,10*ROW('Sanitation Data'!E157)),NA())</f>
        <v>#N/A</v>
      </c>
      <c r="AB163" s="501" t="e">
        <f ca="1">+IF(AND(ISNUMBER(OFFSET('Sanitation Data'!$E$6,0,10*ROW('Sanitation Data'!E157))),'Data Summary'!CQ163="Yes"),OFFSET('Sanitation Data'!$E$6,0,10*ROW('Sanitation Data'!E157)),NA())</f>
        <v>#N/A</v>
      </c>
      <c r="AC163" s="501" t="e">
        <f ca="1">+IF(AND(ISNUMBER(OFFSET('Sanitation Data'!$E$10,0,10*ROW('Sanitation Data'!E157))),'Data Summary'!CR163="Yes"),OFFSET('Sanitation Data'!$E$10,0,10*ROW('Sanitation Data'!E157)),NA())</f>
        <v>#N/A</v>
      </c>
      <c r="AD163" s="501" t="e">
        <f ca="1">+IF(AND(ISNUMBER(OFFSET('Sanitation Data'!$E$11,0,10*ROW('Sanitation Data'!E157))),'Data Summary'!CS163="Yes"),OFFSET('Sanitation Data'!$E$11,0,10*ROW('Sanitation Data'!E157)),NA())</f>
        <v>#N/A</v>
      </c>
      <c r="AE163" s="501" t="e">
        <f ca="1">+IF(AND(ISNUMBER(OFFSET('Sanitation Data'!$E$12,0,10*ROW('Sanitation Data'!E157))),'Data Summary'!CT163="Yes"),OFFSET('Sanitation Data'!$E$12,0,10*ROW('Sanitation Data'!E157)),NA())</f>
        <v>#N/A</v>
      </c>
      <c r="AF163" s="501" t="e">
        <f ca="1">+IF(AND(ISNUMBER(OFFSET('Sanitation Data'!$F$4,0,10*ROW('Sanitation Data'!F157))),'Data Summary'!CU163="Yes"),100-OFFSET('Sanitation Data'!$F$4,0,10*ROW('Sanitation Data'!F157)),NA())</f>
        <v>#N/A</v>
      </c>
      <c r="AG163" s="501" t="e">
        <f ca="1">+IF(AND(ISNUMBER(OFFSET('Sanitation Data'!$F$6,0,10*ROW('Sanitation Data'!F157))),'Data Summary'!CV163="Yes"),OFFSET('Sanitation Data'!$F$6,0,10*ROW('Sanitation Data'!F157)),NA())</f>
        <v>#N/A</v>
      </c>
      <c r="AH163" s="501" t="e">
        <f ca="1">+IF(AND(ISNUMBER(OFFSET('Sanitation Data'!$F$10,0,10*ROW('Sanitation Data'!F157))),'Data Summary'!CW163="Yes"),OFFSET('Sanitation Data'!$F$10,0,10*ROW('Sanitation Data'!F157)),NA())</f>
        <v>#N/A</v>
      </c>
      <c r="AI163" s="501" t="e">
        <f ca="1">+IF(AND(ISNUMBER(OFFSET('Sanitation Data'!$F$11,0,10*ROW('Sanitation Data'!F157))),'Data Summary'!CX163="Yes"),OFFSET('Sanitation Data'!$F$11,0,10*ROW('Sanitation Data'!F157)),NA())</f>
        <v>#N/A</v>
      </c>
      <c r="AJ163" s="501" t="e">
        <f ca="1">+IF(AND(ISNUMBER(OFFSET('Sanitation Data'!$F$12,0,10*ROW('Sanitation Data'!F157))),'Data Summary'!CY163="Yes"),OFFSET('Sanitation Data'!$F$12,0,10*ROW('Sanitation Data'!F157)),NA())</f>
        <v>#N/A</v>
      </c>
      <c r="AK163" s="501" t="e">
        <f ca="1">+IF(AND(ISNUMBER(OFFSET('Sanitation Data'!$G$4,0,10*ROW('Sanitation Data'!G157))),'Data Summary'!CZ163="Yes"),100-OFFSET('Sanitation Data'!$G$4,0,10*ROW('Sanitation Data'!G157)),NA())</f>
        <v>#N/A</v>
      </c>
      <c r="AL163" s="501" t="e">
        <f ca="1">+IF(AND(ISNUMBER(OFFSET('Sanitation Data'!$G$6,0,10*ROW('Sanitation Data'!G157))),'Data Summary'!DA163="Yes"),OFFSET('Sanitation Data'!$G$6,0,10*ROW('Sanitation Data'!G157)),NA())</f>
        <v>#N/A</v>
      </c>
      <c r="AM163" s="501" t="e">
        <f ca="1">+IF(AND(ISNUMBER(OFFSET('Sanitation Data'!$G$10,0,10*ROW('Sanitation Data'!G157))),'Data Summary'!DB163="Yes"),OFFSET('Sanitation Data'!$G$10,0,10*ROW('Sanitation Data'!G157)),NA())</f>
        <v>#N/A</v>
      </c>
      <c r="AN163" s="501" t="e">
        <f ca="1">+IF(AND(ISNUMBER(OFFSET('Sanitation Data'!$G$11,0,10*ROW('Sanitation Data'!G157))),'Data Summary'!DC163="Yes"),OFFSET('Sanitation Data'!$G$11,0,10*ROW('Sanitation Data'!G157)),NA())</f>
        <v>#N/A</v>
      </c>
      <c r="AO163" s="501" t="e">
        <f ca="1">+IF(AND(ISNUMBER(OFFSET('Sanitation Data'!$G$12,0,10*ROW('Sanitation Data'!G157))),'Data Summary'!DD163="Yes"),OFFSET('Sanitation Data'!$G$12,0,10*ROW('Sanitation Data'!G157)),NA())</f>
        <v>#N/A</v>
      </c>
      <c r="AP163" s="501" t="e">
        <f ca="1">+IF(AND(ISNUMBER(OFFSET('Sanitation Data'!$H$4,0,10*ROW('Sanitation Data'!H157))),'Data Summary'!DE163="Yes"),100-OFFSET('Sanitation Data'!$H$4,0,10*ROW('Sanitation Data'!H157)),NA())</f>
        <v>#N/A</v>
      </c>
      <c r="AQ163" s="501" t="e">
        <f ca="1">+IF(AND(ISNUMBER(OFFSET('Sanitation Data'!$H$6,0,10*ROW('Sanitation Data'!H157))),'Data Summary'!DF163="Yes"),OFFSET('Sanitation Data'!$H$6,0,10*ROW('Sanitation Data'!H157)),NA())</f>
        <v>#N/A</v>
      </c>
      <c r="AR163" s="501" t="e">
        <f ca="1">+IF(AND(ISNUMBER(OFFSET('Sanitation Data'!$H$10,0,10*ROW('Sanitation Data'!H157))),'Data Summary'!DG163="Yes"),OFFSET('Sanitation Data'!$H$10,0,10*ROW('Sanitation Data'!H157)),NA())</f>
        <v>#N/A</v>
      </c>
      <c r="AS163" s="501" t="e">
        <f ca="1">+IF(AND(ISNUMBER(OFFSET('Sanitation Data'!$H$11,0,10*ROW('Sanitation Data'!H157))),'Data Summary'!DH163="Yes"),OFFSET('Sanitation Data'!$H$11,0,10*ROW('Sanitation Data'!H157)),NA())</f>
        <v>#N/A</v>
      </c>
      <c r="AT163" s="501" t="e">
        <f ca="1">+IF(AND(ISNUMBER(OFFSET('Sanitation Data'!$H$12,0,10*ROW('Sanitation Data'!H157))),'Data Summary'!DI163="Yes"),OFFSET('Sanitation Data'!$H$12,0,10*ROW('Sanitation Data'!H157)),NA())</f>
        <v>#N/A</v>
      </c>
      <c r="AU163" s="501" t="e">
        <f ca="1">+IF(AND(ISNUMBER(OFFSET('Sanitation Data'!$I$4,0,10*ROW('Sanitation Data'!I157))),'Data Summary'!DJ163="Yes"),100-OFFSET('Sanitation Data'!$I$4,0,10*ROW('Sanitation Data'!I157)),NA())</f>
        <v>#N/A</v>
      </c>
      <c r="AV163" s="501" t="e">
        <f ca="1">+IF(AND(ISNUMBER(OFFSET('Sanitation Data'!$I$6,0,10*ROW('Sanitation Data'!I157))),'Data Summary'!DK163="Yes"),OFFSET('Sanitation Data'!$I$6,0,10*ROW('Sanitation Data'!I157)),NA())</f>
        <v>#N/A</v>
      </c>
      <c r="AW163" s="501" t="e">
        <f ca="1">+IF(AND(ISNUMBER(OFFSET('Sanitation Data'!$I$10,0,10*ROW('Sanitation Data'!I157))),'Data Summary'!DL163="Yes"),OFFSET('Sanitation Data'!$I$10,0,10*ROW('Sanitation Data'!I157)),NA())</f>
        <v>#N/A</v>
      </c>
      <c r="AX163" s="501" t="e">
        <f ca="1">+IF(AND(ISNUMBER(OFFSET('Sanitation Data'!$I$11,0,10*ROW('Sanitation Data'!I157))),'Data Summary'!DM163="Yes"),OFFSET('Sanitation Data'!$I$11,0,10*ROW('Sanitation Data'!I157)),NA())</f>
        <v>#N/A</v>
      </c>
      <c r="AY163" s="501" t="e">
        <f ca="1">+IF(AND(ISNUMBER(OFFSET('Sanitation Data'!$I$12,0,10*ROW('Sanitation Data'!I157))),'Data Summary'!DN163="Yes"),OFFSET('Sanitation Data'!$I$12,0,10*ROW('Sanitation Data'!I157)),NA())</f>
        <v>#N/A</v>
      </c>
      <c r="AZ163" s="502" t="e">
        <f ca="1">+IF(AND(ISNUMBER(OFFSET('Hygiene Data'!$D$5,0,10*ROW('Hygiene Data'!D157))),'Data Summary'!DO163="Yes"),OFFSET('Hygiene Data'!$D$5,0,10*ROW('Hygiene Data'!D157)),NA())</f>
        <v>#N/A</v>
      </c>
      <c r="BA163" s="502" t="e">
        <f ca="1">+IF(AND(ISNUMBER(OFFSET('Hygiene Data'!$D$7,0,10*ROW('Hygiene Data'!D157))),'Data Summary'!DP163="Yes"),OFFSET('Hygiene Data'!$D$7,0,10*ROW('Hygiene Data'!D157)),NA())</f>
        <v>#N/A</v>
      </c>
      <c r="BB163" s="502" t="e">
        <f ca="1">+IF(AND(ISNUMBER(OFFSET('Hygiene Data'!$D$9,0,10*ROW('Hygiene Data'!D157))),'Data Summary'!DQ163="Yes"),OFFSET('Hygiene Data'!$D$9,0,10*ROW('Hygiene Data'!D157)),NA())</f>
        <v>#N/A</v>
      </c>
      <c r="BC163" s="502" t="e">
        <f ca="1">+IF(AND(ISNUMBER(OFFSET('Hygiene Data'!$E$5,0,10*ROW('Hygiene Data'!E157))),'Data Summary'!DR163="Yes"),OFFSET('Hygiene Data'!$E$5,0,10*ROW('Hygiene Data'!E157)),NA())</f>
        <v>#N/A</v>
      </c>
      <c r="BD163" s="502" t="e">
        <f ca="1">+IF(AND(ISNUMBER(OFFSET('Hygiene Data'!$E$7,0,10*ROW('Hygiene Data'!E157))),'Data Summary'!DS163="Yes"),OFFSET('Hygiene Data'!$E$7,0,10*ROW('Hygiene Data'!E157)),NA())</f>
        <v>#N/A</v>
      </c>
      <c r="BE163" s="502" t="e">
        <f ca="1">+IF(AND(ISNUMBER(OFFSET('Hygiene Data'!$E$9,0,10*ROW('Hygiene Data'!E157))),'Data Summary'!DT163="Yes"),OFFSET('Hygiene Data'!$E$9,0,10*ROW('Hygiene Data'!E157)),NA())</f>
        <v>#N/A</v>
      </c>
      <c r="BF163" s="502" t="e">
        <f ca="1">+IF(AND(ISNUMBER(OFFSET('Hygiene Data'!$F$5,0,10*ROW('Hygiene Data'!F157))),'Data Summary'!DU163="Yes"),OFFSET('Hygiene Data'!$F$5,0,10*ROW('Hygiene Data'!F157)),NA())</f>
        <v>#N/A</v>
      </c>
      <c r="BG163" s="502" t="e">
        <f ca="1">+IF(AND(ISNUMBER(OFFSET('Hygiene Data'!$F$7,0,10*ROW('Hygiene Data'!F157))),'Data Summary'!DV163="Yes"),OFFSET('Hygiene Data'!$F$7,0,10*ROW('Hygiene Data'!F157)),NA())</f>
        <v>#N/A</v>
      </c>
      <c r="BH163" s="502" t="e">
        <f ca="1">+IF(AND(ISNUMBER(OFFSET('Hygiene Data'!$F$9,0,10*ROW('Hygiene Data'!F157))),'Data Summary'!DW163="Yes"),OFFSET('Hygiene Data'!$F$9,0,10*ROW('Hygiene Data'!F157)),NA())</f>
        <v>#N/A</v>
      </c>
      <c r="BI163" s="502" t="e">
        <f ca="1">+IF(AND(ISNUMBER(OFFSET('Hygiene Data'!$G$5,0,10*ROW('Hygiene Data'!G157))),'Data Summary'!DX163="Yes"),OFFSET('Hygiene Data'!$G$5,0,10*ROW('Hygiene Data'!G157)),NA())</f>
        <v>#N/A</v>
      </c>
      <c r="BJ163" s="502" t="e">
        <f ca="1">+IF(AND(ISNUMBER(OFFSET('Hygiene Data'!$G$7,0,10*ROW('Hygiene Data'!G157))),'Data Summary'!DY163="Yes"),OFFSET('Hygiene Data'!$G$7,0,10*ROW('Hygiene Data'!G157)),NA())</f>
        <v>#N/A</v>
      </c>
      <c r="BK163" s="502" t="e">
        <f ca="1">+IF(AND(ISNUMBER(OFFSET('Hygiene Data'!$G$9,0,10*ROW('Hygiene Data'!G157))),'Data Summary'!DZ163="Yes"),OFFSET('Hygiene Data'!$G$9,0,10*ROW('Hygiene Data'!G157)),NA())</f>
        <v>#N/A</v>
      </c>
      <c r="BL163" s="502" t="e">
        <f ca="1">+IF(AND(ISNUMBER(OFFSET('Hygiene Data'!$H$5,0,10*ROW('Hygiene Data'!H157))),'Data Summary'!EA163="Yes"),OFFSET('Hygiene Data'!$H$5,0,10*ROW('Hygiene Data'!H157)),NA())</f>
        <v>#N/A</v>
      </c>
      <c r="BM163" s="502" t="e">
        <f ca="1">+IF(AND(ISNUMBER(OFFSET('Hygiene Data'!$H$7,0,10*ROW('Hygiene Data'!H157))),'Data Summary'!EB163="Yes"),OFFSET('Hygiene Data'!$H$7,0,10*ROW('Hygiene Data'!H157)),NA())</f>
        <v>#N/A</v>
      </c>
      <c r="BN163" s="502" t="e">
        <f ca="1">+IF(AND(ISNUMBER(OFFSET('Hygiene Data'!$H$9,0,10*ROW('Hygiene Data'!H157))),'Data Summary'!EC163="Yes"),OFFSET('Hygiene Data'!$H$9,0,10*ROW('Hygiene Data'!H157)),NA())</f>
        <v>#N/A</v>
      </c>
      <c r="BO163" s="502" t="e">
        <f ca="1">+IF(AND(ISNUMBER(OFFSET('Hygiene Data'!$I$5,0,10*ROW('Hygiene Data'!I157))),'Data Summary'!ED163="Yes"),OFFSET('Hygiene Data'!$I$5,0,10*ROW('Hygiene Data'!I157)),NA())</f>
        <v>#N/A</v>
      </c>
      <c r="BP163" s="502" t="e">
        <f ca="1">+IF(AND(ISNUMBER(OFFSET('Hygiene Data'!$I$7,0,10*ROW('Hygiene Data'!I157))),'Data Summary'!EE163="Yes"),OFFSET('Hygiene Data'!$I$7,0,10*ROW('Hygiene Data'!I157)),NA())</f>
        <v>#N/A</v>
      </c>
      <c r="BQ163" s="502" t="e">
        <f ca="1">+IF(AND(ISNUMBER(OFFSET('Hygiene Data'!$I$9,0,10*ROW('Hygiene Data'!I157))),'Data Summary'!EF163="Yes"),OFFSET('Hygiene Data'!$I$9,0,10*ROW('Hygiene Data'!I157)),NA())</f>
        <v>#N/A</v>
      </c>
    </row>
    <row r="164" spans="1:69" x14ac:dyDescent="0.25">
      <c r="A164" s="498" t="e">
        <f ca="1">+RIGHT('Data Summary'!A164,LEN('Data Summary'!A164)-9)</f>
        <v>#VALUE!</v>
      </c>
      <c r="B164" s="472" t="str">
        <f ca="1">+IF(ISTEXT('Data Summary'!B164),'Data Summary'!B164,"")</f>
        <v/>
      </c>
      <c r="C164" s="499" t="e">
        <f ca="1">+VALUE('Data Summary'!C164)</f>
        <v>#VALUE!</v>
      </c>
      <c r="D164" s="500" t="e">
        <f ca="1">+IF(AND(ISNUMBER(OFFSET('Water Data'!$D$4,0,10*ROW('Water Data'!D158))),'Data Summary'!BS164="Yes"),100-OFFSET('Water Data'!$D$4,0,10*ROW('Water Data'!D158)),NA())</f>
        <v>#N/A</v>
      </c>
      <c r="E164" s="500" t="e">
        <f ca="1">+IF(AND(ISNUMBER(OFFSET('Water Data'!$D$6,0,10*ROW('Water Data'!D158))),'Data Summary'!BT164="Yes"),OFFSET('Water Data'!$D$6,0,10*ROW('Water Data'!D158)),NA())</f>
        <v>#N/A</v>
      </c>
      <c r="F164" s="500" t="e">
        <f ca="1">+IF(AND(ISNUMBER(OFFSET('Water Data'!$D$9,0,10*ROW('Water Data'!D158))),'Data Summary'!BU164="Yes"),OFFSET('Water Data'!$D$9,0,10*ROW('Water Data'!D158)),NA())</f>
        <v>#N/A</v>
      </c>
      <c r="G164" s="500" t="e">
        <f ca="1">+IF(AND(ISNUMBER(OFFSET('Water Data'!$E$4,0,10*ROW('Water Data'!E158))),'Data Summary'!BV164="Yes"),100-OFFSET('Water Data'!$E$4,0,10*ROW('Water Data'!E158)),NA())</f>
        <v>#N/A</v>
      </c>
      <c r="H164" s="500" t="e">
        <f ca="1">+IF(AND(ISNUMBER(OFFSET('Water Data'!$E$6,0,10*ROW('Water Data'!E158))),'Data Summary'!BW164="Yes"),OFFSET('Water Data'!$E$6,0,10*ROW('Water Data'!E158)),NA())</f>
        <v>#N/A</v>
      </c>
      <c r="I164" s="500" t="e">
        <f ca="1">+IF(AND(ISNUMBER(OFFSET('Water Data'!$E$9,0,10*ROW('Water Data'!E158))),'Data Summary'!BX164="Yes"),OFFSET('Water Data'!$E$9,0,10*ROW('Water Data'!E158)),NA())</f>
        <v>#N/A</v>
      </c>
      <c r="J164" s="500" t="e">
        <f ca="1">+IF(AND(ISNUMBER(OFFSET('Water Data'!$F$4,0,10*ROW('Water Data'!F158))),'Data Summary'!BY164="Yes"),100-OFFSET('Water Data'!$F$4,0,10*ROW('Water Data'!F158)),NA())</f>
        <v>#N/A</v>
      </c>
      <c r="K164" s="500" t="e">
        <f ca="1">+IF(AND(ISNUMBER(OFFSET('Water Data'!$F$6,0,10*ROW('Water Data'!F158))),'Data Summary'!BZ164="Yes"),OFFSET('Water Data'!$F$6,0,10*ROW('Water Data'!F158)),NA())</f>
        <v>#N/A</v>
      </c>
      <c r="L164" s="500" t="e">
        <f ca="1">+IF(AND(ISNUMBER(OFFSET('Water Data'!$F$9,0,10*ROW('Water Data'!F158))),'Data Summary'!CA164="Yes"),OFFSET('Water Data'!$F$9,0,10*ROW('Water Data'!F158)),NA())</f>
        <v>#N/A</v>
      </c>
      <c r="M164" s="500" t="e">
        <f ca="1">+IF(AND(ISNUMBER(OFFSET('Water Data'!$G$4,0,10*ROW('Water Data'!G158))),'Data Summary'!CB164="Yes"),100-OFFSET('Water Data'!$G$4,0,10*ROW('Water Data'!G158)),NA())</f>
        <v>#N/A</v>
      </c>
      <c r="N164" s="500" t="e">
        <f ca="1">+IF(AND(ISNUMBER(OFFSET('Water Data'!$G$6,0,10*ROW('Water Data'!G158))),'Data Summary'!CC164="Yes"),OFFSET('Water Data'!$G$6,0,10*ROW('Water Data'!G158)),NA())</f>
        <v>#N/A</v>
      </c>
      <c r="O164" s="500" t="e">
        <f ca="1">+IF(AND(ISNUMBER(OFFSET('Water Data'!$G$9,0,10*ROW('Water Data'!G158))),'Data Summary'!CD164="Yes"),OFFSET('Water Data'!$G$9,0,10*ROW('Water Data'!G158)),NA())</f>
        <v>#N/A</v>
      </c>
      <c r="P164" s="500" t="e">
        <f ca="1">+IF(AND(ISNUMBER(OFFSET('Water Data'!$H$4,0,10*ROW('Water Data'!H158))),'Data Summary'!CE164="Yes"),100-OFFSET('Water Data'!$H$4,0,10*ROW('Water Data'!H158)),NA())</f>
        <v>#N/A</v>
      </c>
      <c r="Q164" s="500" t="e">
        <f ca="1">+IF(AND(ISNUMBER(OFFSET('Water Data'!$H$6,0,10*ROW('Water Data'!H158))),'Data Summary'!CF164="Yes"),OFFSET('Water Data'!$H$6,0,10*ROW('Water Data'!H158)),NA())</f>
        <v>#N/A</v>
      </c>
      <c r="R164" s="500" t="e">
        <f ca="1">+IF(AND(ISNUMBER(OFFSET('Water Data'!$H$9,0,10*ROW('Water Data'!H158))),'Data Summary'!CG164="Yes"),OFFSET('Water Data'!$H$9,0,10*ROW('Water Data'!H158)),NA())</f>
        <v>#N/A</v>
      </c>
      <c r="S164" s="500" t="e">
        <f ca="1">+IF(AND(ISNUMBER(OFFSET('Water Data'!$I$4,0,10*ROW('Water Data'!I158))),'Data Summary'!CH164="Yes"),100-OFFSET('Water Data'!$I$4,0,10*ROW('Water Data'!I158)),NA())</f>
        <v>#N/A</v>
      </c>
      <c r="T164" s="500" t="e">
        <f ca="1">+IF(AND(ISNUMBER(OFFSET('Water Data'!$I$6,0,10*ROW('Water Data'!I158))),'Data Summary'!CI164="Yes"),OFFSET('Water Data'!$I$6,0,10*ROW('Water Data'!I158)),NA())</f>
        <v>#N/A</v>
      </c>
      <c r="U164" s="500" t="e">
        <f ca="1">+IF(AND(ISNUMBER(OFFSET('Water Data'!$I$9,0,10*ROW('Water Data'!I158))),'Data Summary'!CJ164="Yes"),OFFSET('Water Data'!$I$9,0,10*ROW('Water Data'!I158)),NA())</f>
        <v>#N/A</v>
      </c>
      <c r="V164" s="501" t="e">
        <f ca="1">+IF(AND(ISNUMBER(OFFSET('Sanitation Data'!$D$4,0,10*ROW('Sanitation Data'!D158))),'Data Summary'!CK164="Yes"),100-OFFSET('Sanitation Data'!$D$4,0,10*ROW('Sanitation Data'!D158)),NA())</f>
        <v>#N/A</v>
      </c>
      <c r="W164" s="501" t="e">
        <f ca="1">+IF(AND(ISNUMBER(OFFSET('Sanitation Data'!$D$6,0,10*ROW('Sanitation Data'!D158))),'Data Summary'!CL164="Yes"),OFFSET('Sanitation Data'!$D$6,0,10*ROW('Sanitation Data'!D158)),NA())</f>
        <v>#N/A</v>
      </c>
      <c r="X164" s="501" t="e">
        <f ca="1">+IF(AND(ISNUMBER(OFFSET('Sanitation Data'!$D$10,0,10*ROW('Sanitation Data'!D158))),'Data Summary'!CM164="Yes"),OFFSET('Sanitation Data'!$D$10,0,10*ROW('Sanitation Data'!D158)),NA())</f>
        <v>#N/A</v>
      </c>
      <c r="Y164" s="501" t="e">
        <f ca="1">+IF(AND(ISNUMBER(OFFSET('Sanitation Data'!$D$11,0,10*ROW('Sanitation Data'!D158))),'Data Summary'!CN164="Yes"),OFFSET('Sanitation Data'!$D$11,0,10*ROW('Sanitation Data'!D158)),NA())</f>
        <v>#N/A</v>
      </c>
      <c r="Z164" s="501" t="e">
        <f ca="1">+IF(AND(ISNUMBER(OFFSET('Sanitation Data'!$D$12,0,10*ROW('Sanitation Data'!D158))),'Data Summary'!CO164="Yes"),OFFSET('Sanitation Data'!$D$12,0,10*ROW('Sanitation Data'!D158)),NA())</f>
        <v>#N/A</v>
      </c>
      <c r="AA164" s="501" t="e">
        <f ca="1">+IF(AND(ISNUMBER(OFFSET('Sanitation Data'!$E$4,0,10*ROW('Sanitation Data'!E158))),'Data Summary'!CP164="Yes"),100-OFFSET('Sanitation Data'!$E$4,0,10*ROW('Sanitation Data'!E158)),NA())</f>
        <v>#N/A</v>
      </c>
      <c r="AB164" s="501" t="e">
        <f ca="1">+IF(AND(ISNUMBER(OFFSET('Sanitation Data'!$E$6,0,10*ROW('Sanitation Data'!E158))),'Data Summary'!CQ164="Yes"),OFFSET('Sanitation Data'!$E$6,0,10*ROW('Sanitation Data'!E158)),NA())</f>
        <v>#N/A</v>
      </c>
      <c r="AC164" s="501" t="e">
        <f ca="1">+IF(AND(ISNUMBER(OFFSET('Sanitation Data'!$E$10,0,10*ROW('Sanitation Data'!E158))),'Data Summary'!CR164="Yes"),OFFSET('Sanitation Data'!$E$10,0,10*ROW('Sanitation Data'!E158)),NA())</f>
        <v>#N/A</v>
      </c>
      <c r="AD164" s="501" t="e">
        <f ca="1">+IF(AND(ISNUMBER(OFFSET('Sanitation Data'!$E$11,0,10*ROW('Sanitation Data'!E158))),'Data Summary'!CS164="Yes"),OFFSET('Sanitation Data'!$E$11,0,10*ROW('Sanitation Data'!E158)),NA())</f>
        <v>#N/A</v>
      </c>
      <c r="AE164" s="501" t="e">
        <f ca="1">+IF(AND(ISNUMBER(OFFSET('Sanitation Data'!$E$12,0,10*ROW('Sanitation Data'!E158))),'Data Summary'!CT164="Yes"),OFFSET('Sanitation Data'!$E$12,0,10*ROW('Sanitation Data'!E158)),NA())</f>
        <v>#N/A</v>
      </c>
      <c r="AF164" s="501" t="e">
        <f ca="1">+IF(AND(ISNUMBER(OFFSET('Sanitation Data'!$F$4,0,10*ROW('Sanitation Data'!F158))),'Data Summary'!CU164="Yes"),100-OFFSET('Sanitation Data'!$F$4,0,10*ROW('Sanitation Data'!F158)),NA())</f>
        <v>#N/A</v>
      </c>
      <c r="AG164" s="501" t="e">
        <f ca="1">+IF(AND(ISNUMBER(OFFSET('Sanitation Data'!$F$6,0,10*ROW('Sanitation Data'!F158))),'Data Summary'!CV164="Yes"),OFFSET('Sanitation Data'!$F$6,0,10*ROW('Sanitation Data'!F158)),NA())</f>
        <v>#N/A</v>
      </c>
      <c r="AH164" s="501" t="e">
        <f ca="1">+IF(AND(ISNUMBER(OFFSET('Sanitation Data'!$F$10,0,10*ROW('Sanitation Data'!F158))),'Data Summary'!CW164="Yes"),OFFSET('Sanitation Data'!$F$10,0,10*ROW('Sanitation Data'!F158)),NA())</f>
        <v>#N/A</v>
      </c>
      <c r="AI164" s="501" t="e">
        <f ca="1">+IF(AND(ISNUMBER(OFFSET('Sanitation Data'!$F$11,0,10*ROW('Sanitation Data'!F158))),'Data Summary'!CX164="Yes"),OFFSET('Sanitation Data'!$F$11,0,10*ROW('Sanitation Data'!F158)),NA())</f>
        <v>#N/A</v>
      </c>
      <c r="AJ164" s="501" t="e">
        <f ca="1">+IF(AND(ISNUMBER(OFFSET('Sanitation Data'!$F$12,0,10*ROW('Sanitation Data'!F158))),'Data Summary'!CY164="Yes"),OFFSET('Sanitation Data'!$F$12,0,10*ROW('Sanitation Data'!F158)),NA())</f>
        <v>#N/A</v>
      </c>
      <c r="AK164" s="501" t="e">
        <f ca="1">+IF(AND(ISNUMBER(OFFSET('Sanitation Data'!$G$4,0,10*ROW('Sanitation Data'!G158))),'Data Summary'!CZ164="Yes"),100-OFFSET('Sanitation Data'!$G$4,0,10*ROW('Sanitation Data'!G158)),NA())</f>
        <v>#N/A</v>
      </c>
      <c r="AL164" s="501" t="e">
        <f ca="1">+IF(AND(ISNUMBER(OFFSET('Sanitation Data'!$G$6,0,10*ROW('Sanitation Data'!G158))),'Data Summary'!DA164="Yes"),OFFSET('Sanitation Data'!$G$6,0,10*ROW('Sanitation Data'!G158)),NA())</f>
        <v>#N/A</v>
      </c>
      <c r="AM164" s="501" t="e">
        <f ca="1">+IF(AND(ISNUMBER(OFFSET('Sanitation Data'!$G$10,0,10*ROW('Sanitation Data'!G158))),'Data Summary'!DB164="Yes"),OFFSET('Sanitation Data'!$G$10,0,10*ROW('Sanitation Data'!G158)),NA())</f>
        <v>#N/A</v>
      </c>
      <c r="AN164" s="501" t="e">
        <f ca="1">+IF(AND(ISNUMBER(OFFSET('Sanitation Data'!$G$11,0,10*ROW('Sanitation Data'!G158))),'Data Summary'!DC164="Yes"),OFFSET('Sanitation Data'!$G$11,0,10*ROW('Sanitation Data'!G158)),NA())</f>
        <v>#N/A</v>
      </c>
      <c r="AO164" s="501" t="e">
        <f ca="1">+IF(AND(ISNUMBER(OFFSET('Sanitation Data'!$G$12,0,10*ROW('Sanitation Data'!G158))),'Data Summary'!DD164="Yes"),OFFSET('Sanitation Data'!$G$12,0,10*ROW('Sanitation Data'!G158)),NA())</f>
        <v>#N/A</v>
      </c>
      <c r="AP164" s="501" t="e">
        <f ca="1">+IF(AND(ISNUMBER(OFFSET('Sanitation Data'!$H$4,0,10*ROW('Sanitation Data'!H158))),'Data Summary'!DE164="Yes"),100-OFFSET('Sanitation Data'!$H$4,0,10*ROW('Sanitation Data'!H158)),NA())</f>
        <v>#N/A</v>
      </c>
      <c r="AQ164" s="501" t="e">
        <f ca="1">+IF(AND(ISNUMBER(OFFSET('Sanitation Data'!$H$6,0,10*ROW('Sanitation Data'!H158))),'Data Summary'!DF164="Yes"),OFFSET('Sanitation Data'!$H$6,0,10*ROW('Sanitation Data'!H158)),NA())</f>
        <v>#N/A</v>
      </c>
      <c r="AR164" s="501" t="e">
        <f ca="1">+IF(AND(ISNUMBER(OFFSET('Sanitation Data'!$H$10,0,10*ROW('Sanitation Data'!H158))),'Data Summary'!DG164="Yes"),OFFSET('Sanitation Data'!$H$10,0,10*ROW('Sanitation Data'!H158)),NA())</f>
        <v>#N/A</v>
      </c>
      <c r="AS164" s="501" t="e">
        <f ca="1">+IF(AND(ISNUMBER(OFFSET('Sanitation Data'!$H$11,0,10*ROW('Sanitation Data'!H158))),'Data Summary'!DH164="Yes"),OFFSET('Sanitation Data'!$H$11,0,10*ROW('Sanitation Data'!H158)),NA())</f>
        <v>#N/A</v>
      </c>
      <c r="AT164" s="501" t="e">
        <f ca="1">+IF(AND(ISNUMBER(OFFSET('Sanitation Data'!$H$12,0,10*ROW('Sanitation Data'!H158))),'Data Summary'!DI164="Yes"),OFFSET('Sanitation Data'!$H$12,0,10*ROW('Sanitation Data'!H158)),NA())</f>
        <v>#N/A</v>
      </c>
      <c r="AU164" s="501" t="e">
        <f ca="1">+IF(AND(ISNUMBER(OFFSET('Sanitation Data'!$I$4,0,10*ROW('Sanitation Data'!I158))),'Data Summary'!DJ164="Yes"),100-OFFSET('Sanitation Data'!$I$4,0,10*ROW('Sanitation Data'!I158)),NA())</f>
        <v>#N/A</v>
      </c>
      <c r="AV164" s="501" t="e">
        <f ca="1">+IF(AND(ISNUMBER(OFFSET('Sanitation Data'!$I$6,0,10*ROW('Sanitation Data'!I158))),'Data Summary'!DK164="Yes"),OFFSET('Sanitation Data'!$I$6,0,10*ROW('Sanitation Data'!I158)),NA())</f>
        <v>#N/A</v>
      </c>
      <c r="AW164" s="501" t="e">
        <f ca="1">+IF(AND(ISNUMBER(OFFSET('Sanitation Data'!$I$10,0,10*ROW('Sanitation Data'!I158))),'Data Summary'!DL164="Yes"),OFFSET('Sanitation Data'!$I$10,0,10*ROW('Sanitation Data'!I158)),NA())</f>
        <v>#N/A</v>
      </c>
      <c r="AX164" s="501" t="e">
        <f ca="1">+IF(AND(ISNUMBER(OFFSET('Sanitation Data'!$I$11,0,10*ROW('Sanitation Data'!I158))),'Data Summary'!DM164="Yes"),OFFSET('Sanitation Data'!$I$11,0,10*ROW('Sanitation Data'!I158)),NA())</f>
        <v>#N/A</v>
      </c>
      <c r="AY164" s="501" t="e">
        <f ca="1">+IF(AND(ISNUMBER(OFFSET('Sanitation Data'!$I$12,0,10*ROW('Sanitation Data'!I158))),'Data Summary'!DN164="Yes"),OFFSET('Sanitation Data'!$I$12,0,10*ROW('Sanitation Data'!I158)),NA())</f>
        <v>#N/A</v>
      </c>
      <c r="AZ164" s="502" t="e">
        <f ca="1">+IF(AND(ISNUMBER(OFFSET('Hygiene Data'!$D$5,0,10*ROW('Hygiene Data'!D158))),'Data Summary'!DO164="Yes"),OFFSET('Hygiene Data'!$D$5,0,10*ROW('Hygiene Data'!D158)),NA())</f>
        <v>#N/A</v>
      </c>
      <c r="BA164" s="502" t="e">
        <f ca="1">+IF(AND(ISNUMBER(OFFSET('Hygiene Data'!$D$7,0,10*ROW('Hygiene Data'!D158))),'Data Summary'!DP164="Yes"),OFFSET('Hygiene Data'!$D$7,0,10*ROW('Hygiene Data'!D158)),NA())</f>
        <v>#N/A</v>
      </c>
      <c r="BB164" s="502" t="e">
        <f ca="1">+IF(AND(ISNUMBER(OFFSET('Hygiene Data'!$D$9,0,10*ROW('Hygiene Data'!D158))),'Data Summary'!DQ164="Yes"),OFFSET('Hygiene Data'!$D$9,0,10*ROW('Hygiene Data'!D158)),NA())</f>
        <v>#N/A</v>
      </c>
      <c r="BC164" s="502" t="e">
        <f ca="1">+IF(AND(ISNUMBER(OFFSET('Hygiene Data'!$E$5,0,10*ROW('Hygiene Data'!E158))),'Data Summary'!DR164="Yes"),OFFSET('Hygiene Data'!$E$5,0,10*ROW('Hygiene Data'!E158)),NA())</f>
        <v>#N/A</v>
      </c>
      <c r="BD164" s="502" t="e">
        <f ca="1">+IF(AND(ISNUMBER(OFFSET('Hygiene Data'!$E$7,0,10*ROW('Hygiene Data'!E158))),'Data Summary'!DS164="Yes"),OFFSET('Hygiene Data'!$E$7,0,10*ROW('Hygiene Data'!E158)),NA())</f>
        <v>#N/A</v>
      </c>
      <c r="BE164" s="502" t="e">
        <f ca="1">+IF(AND(ISNUMBER(OFFSET('Hygiene Data'!$E$9,0,10*ROW('Hygiene Data'!E158))),'Data Summary'!DT164="Yes"),OFFSET('Hygiene Data'!$E$9,0,10*ROW('Hygiene Data'!E158)),NA())</f>
        <v>#N/A</v>
      </c>
      <c r="BF164" s="502" t="e">
        <f ca="1">+IF(AND(ISNUMBER(OFFSET('Hygiene Data'!$F$5,0,10*ROW('Hygiene Data'!F158))),'Data Summary'!DU164="Yes"),OFFSET('Hygiene Data'!$F$5,0,10*ROW('Hygiene Data'!F158)),NA())</f>
        <v>#N/A</v>
      </c>
      <c r="BG164" s="502" t="e">
        <f ca="1">+IF(AND(ISNUMBER(OFFSET('Hygiene Data'!$F$7,0,10*ROW('Hygiene Data'!F158))),'Data Summary'!DV164="Yes"),OFFSET('Hygiene Data'!$F$7,0,10*ROW('Hygiene Data'!F158)),NA())</f>
        <v>#N/A</v>
      </c>
      <c r="BH164" s="502" t="e">
        <f ca="1">+IF(AND(ISNUMBER(OFFSET('Hygiene Data'!$F$9,0,10*ROW('Hygiene Data'!F158))),'Data Summary'!DW164="Yes"),OFFSET('Hygiene Data'!$F$9,0,10*ROW('Hygiene Data'!F158)),NA())</f>
        <v>#N/A</v>
      </c>
      <c r="BI164" s="502" t="e">
        <f ca="1">+IF(AND(ISNUMBER(OFFSET('Hygiene Data'!$G$5,0,10*ROW('Hygiene Data'!G158))),'Data Summary'!DX164="Yes"),OFFSET('Hygiene Data'!$G$5,0,10*ROW('Hygiene Data'!G158)),NA())</f>
        <v>#N/A</v>
      </c>
      <c r="BJ164" s="502" t="e">
        <f ca="1">+IF(AND(ISNUMBER(OFFSET('Hygiene Data'!$G$7,0,10*ROW('Hygiene Data'!G158))),'Data Summary'!DY164="Yes"),OFFSET('Hygiene Data'!$G$7,0,10*ROW('Hygiene Data'!G158)),NA())</f>
        <v>#N/A</v>
      </c>
      <c r="BK164" s="502" t="e">
        <f ca="1">+IF(AND(ISNUMBER(OFFSET('Hygiene Data'!$G$9,0,10*ROW('Hygiene Data'!G158))),'Data Summary'!DZ164="Yes"),OFFSET('Hygiene Data'!$G$9,0,10*ROW('Hygiene Data'!G158)),NA())</f>
        <v>#N/A</v>
      </c>
      <c r="BL164" s="502" t="e">
        <f ca="1">+IF(AND(ISNUMBER(OFFSET('Hygiene Data'!$H$5,0,10*ROW('Hygiene Data'!H158))),'Data Summary'!EA164="Yes"),OFFSET('Hygiene Data'!$H$5,0,10*ROW('Hygiene Data'!H158)),NA())</f>
        <v>#N/A</v>
      </c>
      <c r="BM164" s="502" t="e">
        <f ca="1">+IF(AND(ISNUMBER(OFFSET('Hygiene Data'!$H$7,0,10*ROW('Hygiene Data'!H158))),'Data Summary'!EB164="Yes"),OFFSET('Hygiene Data'!$H$7,0,10*ROW('Hygiene Data'!H158)),NA())</f>
        <v>#N/A</v>
      </c>
      <c r="BN164" s="502" t="e">
        <f ca="1">+IF(AND(ISNUMBER(OFFSET('Hygiene Data'!$H$9,0,10*ROW('Hygiene Data'!H158))),'Data Summary'!EC164="Yes"),OFFSET('Hygiene Data'!$H$9,0,10*ROW('Hygiene Data'!H158)),NA())</f>
        <v>#N/A</v>
      </c>
      <c r="BO164" s="502" t="e">
        <f ca="1">+IF(AND(ISNUMBER(OFFSET('Hygiene Data'!$I$5,0,10*ROW('Hygiene Data'!I158))),'Data Summary'!ED164="Yes"),OFFSET('Hygiene Data'!$I$5,0,10*ROW('Hygiene Data'!I158)),NA())</f>
        <v>#N/A</v>
      </c>
      <c r="BP164" s="502" t="e">
        <f ca="1">+IF(AND(ISNUMBER(OFFSET('Hygiene Data'!$I$7,0,10*ROW('Hygiene Data'!I158))),'Data Summary'!EE164="Yes"),OFFSET('Hygiene Data'!$I$7,0,10*ROW('Hygiene Data'!I158)),NA())</f>
        <v>#N/A</v>
      </c>
      <c r="BQ164" s="502" t="e">
        <f ca="1">+IF(AND(ISNUMBER(OFFSET('Hygiene Data'!$I$9,0,10*ROW('Hygiene Data'!I158))),'Data Summary'!EF164="Yes"),OFFSET('Hygiene Data'!$I$9,0,10*ROW('Hygiene Data'!I158)),NA())</f>
        <v>#N/A</v>
      </c>
    </row>
    <row r="165" spans="1:69" x14ac:dyDescent="0.25">
      <c r="A165" s="498" t="e">
        <f ca="1">+RIGHT('Data Summary'!A165,LEN('Data Summary'!A165)-9)</f>
        <v>#VALUE!</v>
      </c>
      <c r="B165" s="472" t="str">
        <f ca="1">+IF(ISTEXT('Data Summary'!B165),'Data Summary'!B165,"")</f>
        <v/>
      </c>
      <c r="C165" s="499" t="e">
        <f ca="1">+VALUE('Data Summary'!C165)</f>
        <v>#VALUE!</v>
      </c>
      <c r="D165" s="500" t="e">
        <f ca="1">+IF(AND(ISNUMBER(OFFSET('Water Data'!$D$4,0,10*ROW('Water Data'!D159))),'Data Summary'!BS165="Yes"),100-OFFSET('Water Data'!$D$4,0,10*ROW('Water Data'!D159)),NA())</f>
        <v>#N/A</v>
      </c>
      <c r="E165" s="500" t="e">
        <f ca="1">+IF(AND(ISNUMBER(OFFSET('Water Data'!$D$6,0,10*ROW('Water Data'!D159))),'Data Summary'!BT165="Yes"),OFFSET('Water Data'!$D$6,0,10*ROW('Water Data'!D159)),NA())</f>
        <v>#N/A</v>
      </c>
      <c r="F165" s="500" t="e">
        <f ca="1">+IF(AND(ISNUMBER(OFFSET('Water Data'!$D$9,0,10*ROW('Water Data'!D159))),'Data Summary'!BU165="Yes"),OFFSET('Water Data'!$D$9,0,10*ROW('Water Data'!D159)),NA())</f>
        <v>#N/A</v>
      </c>
      <c r="G165" s="500" t="e">
        <f ca="1">+IF(AND(ISNUMBER(OFFSET('Water Data'!$E$4,0,10*ROW('Water Data'!E159))),'Data Summary'!BV165="Yes"),100-OFFSET('Water Data'!$E$4,0,10*ROW('Water Data'!E159)),NA())</f>
        <v>#N/A</v>
      </c>
      <c r="H165" s="500" t="e">
        <f ca="1">+IF(AND(ISNUMBER(OFFSET('Water Data'!$E$6,0,10*ROW('Water Data'!E159))),'Data Summary'!BW165="Yes"),OFFSET('Water Data'!$E$6,0,10*ROW('Water Data'!E159)),NA())</f>
        <v>#N/A</v>
      </c>
      <c r="I165" s="500" t="e">
        <f ca="1">+IF(AND(ISNUMBER(OFFSET('Water Data'!$E$9,0,10*ROW('Water Data'!E159))),'Data Summary'!BX165="Yes"),OFFSET('Water Data'!$E$9,0,10*ROW('Water Data'!E159)),NA())</f>
        <v>#N/A</v>
      </c>
      <c r="J165" s="500" t="e">
        <f ca="1">+IF(AND(ISNUMBER(OFFSET('Water Data'!$F$4,0,10*ROW('Water Data'!F159))),'Data Summary'!BY165="Yes"),100-OFFSET('Water Data'!$F$4,0,10*ROW('Water Data'!F159)),NA())</f>
        <v>#N/A</v>
      </c>
      <c r="K165" s="500" t="e">
        <f ca="1">+IF(AND(ISNUMBER(OFFSET('Water Data'!$F$6,0,10*ROW('Water Data'!F159))),'Data Summary'!BZ165="Yes"),OFFSET('Water Data'!$F$6,0,10*ROW('Water Data'!F159)),NA())</f>
        <v>#N/A</v>
      </c>
      <c r="L165" s="500" t="e">
        <f ca="1">+IF(AND(ISNUMBER(OFFSET('Water Data'!$F$9,0,10*ROW('Water Data'!F159))),'Data Summary'!CA165="Yes"),OFFSET('Water Data'!$F$9,0,10*ROW('Water Data'!F159)),NA())</f>
        <v>#N/A</v>
      </c>
      <c r="M165" s="500" t="e">
        <f ca="1">+IF(AND(ISNUMBER(OFFSET('Water Data'!$G$4,0,10*ROW('Water Data'!G159))),'Data Summary'!CB165="Yes"),100-OFFSET('Water Data'!$G$4,0,10*ROW('Water Data'!G159)),NA())</f>
        <v>#N/A</v>
      </c>
      <c r="N165" s="500" t="e">
        <f ca="1">+IF(AND(ISNUMBER(OFFSET('Water Data'!$G$6,0,10*ROW('Water Data'!G159))),'Data Summary'!CC165="Yes"),OFFSET('Water Data'!$G$6,0,10*ROW('Water Data'!G159)),NA())</f>
        <v>#N/A</v>
      </c>
      <c r="O165" s="500" t="e">
        <f ca="1">+IF(AND(ISNUMBER(OFFSET('Water Data'!$G$9,0,10*ROW('Water Data'!G159))),'Data Summary'!CD165="Yes"),OFFSET('Water Data'!$G$9,0,10*ROW('Water Data'!G159)),NA())</f>
        <v>#N/A</v>
      </c>
      <c r="P165" s="500" t="e">
        <f ca="1">+IF(AND(ISNUMBER(OFFSET('Water Data'!$H$4,0,10*ROW('Water Data'!H159))),'Data Summary'!CE165="Yes"),100-OFFSET('Water Data'!$H$4,0,10*ROW('Water Data'!H159)),NA())</f>
        <v>#N/A</v>
      </c>
      <c r="Q165" s="500" t="e">
        <f ca="1">+IF(AND(ISNUMBER(OFFSET('Water Data'!$H$6,0,10*ROW('Water Data'!H159))),'Data Summary'!CF165="Yes"),OFFSET('Water Data'!$H$6,0,10*ROW('Water Data'!H159)),NA())</f>
        <v>#N/A</v>
      </c>
      <c r="R165" s="500" t="e">
        <f ca="1">+IF(AND(ISNUMBER(OFFSET('Water Data'!$H$9,0,10*ROW('Water Data'!H159))),'Data Summary'!CG165="Yes"),OFFSET('Water Data'!$H$9,0,10*ROW('Water Data'!H159)),NA())</f>
        <v>#N/A</v>
      </c>
      <c r="S165" s="500" t="e">
        <f ca="1">+IF(AND(ISNUMBER(OFFSET('Water Data'!$I$4,0,10*ROW('Water Data'!I159))),'Data Summary'!CH165="Yes"),100-OFFSET('Water Data'!$I$4,0,10*ROW('Water Data'!I159)),NA())</f>
        <v>#N/A</v>
      </c>
      <c r="T165" s="500" t="e">
        <f ca="1">+IF(AND(ISNUMBER(OFFSET('Water Data'!$I$6,0,10*ROW('Water Data'!I159))),'Data Summary'!CI165="Yes"),OFFSET('Water Data'!$I$6,0,10*ROW('Water Data'!I159)),NA())</f>
        <v>#N/A</v>
      </c>
      <c r="U165" s="500" t="e">
        <f ca="1">+IF(AND(ISNUMBER(OFFSET('Water Data'!$I$9,0,10*ROW('Water Data'!I159))),'Data Summary'!CJ165="Yes"),OFFSET('Water Data'!$I$9,0,10*ROW('Water Data'!I159)),NA())</f>
        <v>#N/A</v>
      </c>
      <c r="V165" s="501" t="e">
        <f ca="1">+IF(AND(ISNUMBER(OFFSET('Sanitation Data'!$D$4,0,10*ROW('Sanitation Data'!D159))),'Data Summary'!CK165="Yes"),100-OFFSET('Sanitation Data'!$D$4,0,10*ROW('Sanitation Data'!D159)),NA())</f>
        <v>#N/A</v>
      </c>
      <c r="W165" s="501" t="e">
        <f ca="1">+IF(AND(ISNUMBER(OFFSET('Sanitation Data'!$D$6,0,10*ROW('Sanitation Data'!D159))),'Data Summary'!CL165="Yes"),OFFSET('Sanitation Data'!$D$6,0,10*ROW('Sanitation Data'!D159)),NA())</f>
        <v>#N/A</v>
      </c>
      <c r="X165" s="501" t="e">
        <f ca="1">+IF(AND(ISNUMBER(OFFSET('Sanitation Data'!$D$10,0,10*ROW('Sanitation Data'!D159))),'Data Summary'!CM165="Yes"),OFFSET('Sanitation Data'!$D$10,0,10*ROW('Sanitation Data'!D159)),NA())</f>
        <v>#N/A</v>
      </c>
      <c r="Y165" s="501" t="e">
        <f ca="1">+IF(AND(ISNUMBER(OFFSET('Sanitation Data'!$D$11,0,10*ROW('Sanitation Data'!D159))),'Data Summary'!CN165="Yes"),OFFSET('Sanitation Data'!$D$11,0,10*ROW('Sanitation Data'!D159)),NA())</f>
        <v>#N/A</v>
      </c>
      <c r="Z165" s="501" t="e">
        <f ca="1">+IF(AND(ISNUMBER(OFFSET('Sanitation Data'!$D$12,0,10*ROW('Sanitation Data'!D159))),'Data Summary'!CO165="Yes"),OFFSET('Sanitation Data'!$D$12,0,10*ROW('Sanitation Data'!D159)),NA())</f>
        <v>#N/A</v>
      </c>
      <c r="AA165" s="501" t="e">
        <f ca="1">+IF(AND(ISNUMBER(OFFSET('Sanitation Data'!$E$4,0,10*ROW('Sanitation Data'!E159))),'Data Summary'!CP165="Yes"),100-OFFSET('Sanitation Data'!$E$4,0,10*ROW('Sanitation Data'!E159)),NA())</f>
        <v>#N/A</v>
      </c>
      <c r="AB165" s="501" t="e">
        <f ca="1">+IF(AND(ISNUMBER(OFFSET('Sanitation Data'!$E$6,0,10*ROW('Sanitation Data'!E159))),'Data Summary'!CQ165="Yes"),OFFSET('Sanitation Data'!$E$6,0,10*ROW('Sanitation Data'!E159)),NA())</f>
        <v>#N/A</v>
      </c>
      <c r="AC165" s="501" t="e">
        <f ca="1">+IF(AND(ISNUMBER(OFFSET('Sanitation Data'!$E$10,0,10*ROW('Sanitation Data'!E159))),'Data Summary'!CR165="Yes"),OFFSET('Sanitation Data'!$E$10,0,10*ROW('Sanitation Data'!E159)),NA())</f>
        <v>#N/A</v>
      </c>
      <c r="AD165" s="501" t="e">
        <f ca="1">+IF(AND(ISNUMBER(OFFSET('Sanitation Data'!$E$11,0,10*ROW('Sanitation Data'!E159))),'Data Summary'!CS165="Yes"),OFFSET('Sanitation Data'!$E$11,0,10*ROW('Sanitation Data'!E159)),NA())</f>
        <v>#N/A</v>
      </c>
      <c r="AE165" s="501" t="e">
        <f ca="1">+IF(AND(ISNUMBER(OFFSET('Sanitation Data'!$E$12,0,10*ROW('Sanitation Data'!E159))),'Data Summary'!CT165="Yes"),OFFSET('Sanitation Data'!$E$12,0,10*ROW('Sanitation Data'!E159)),NA())</f>
        <v>#N/A</v>
      </c>
      <c r="AF165" s="501" t="e">
        <f ca="1">+IF(AND(ISNUMBER(OFFSET('Sanitation Data'!$F$4,0,10*ROW('Sanitation Data'!F159))),'Data Summary'!CU165="Yes"),100-OFFSET('Sanitation Data'!$F$4,0,10*ROW('Sanitation Data'!F159)),NA())</f>
        <v>#N/A</v>
      </c>
      <c r="AG165" s="501" t="e">
        <f ca="1">+IF(AND(ISNUMBER(OFFSET('Sanitation Data'!$F$6,0,10*ROW('Sanitation Data'!F159))),'Data Summary'!CV165="Yes"),OFFSET('Sanitation Data'!$F$6,0,10*ROW('Sanitation Data'!F159)),NA())</f>
        <v>#N/A</v>
      </c>
      <c r="AH165" s="501" t="e">
        <f ca="1">+IF(AND(ISNUMBER(OFFSET('Sanitation Data'!$F$10,0,10*ROW('Sanitation Data'!F159))),'Data Summary'!CW165="Yes"),OFFSET('Sanitation Data'!$F$10,0,10*ROW('Sanitation Data'!F159)),NA())</f>
        <v>#N/A</v>
      </c>
      <c r="AI165" s="501" t="e">
        <f ca="1">+IF(AND(ISNUMBER(OFFSET('Sanitation Data'!$F$11,0,10*ROW('Sanitation Data'!F159))),'Data Summary'!CX165="Yes"),OFFSET('Sanitation Data'!$F$11,0,10*ROW('Sanitation Data'!F159)),NA())</f>
        <v>#N/A</v>
      </c>
      <c r="AJ165" s="501" t="e">
        <f ca="1">+IF(AND(ISNUMBER(OFFSET('Sanitation Data'!$F$12,0,10*ROW('Sanitation Data'!F159))),'Data Summary'!CY165="Yes"),OFFSET('Sanitation Data'!$F$12,0,10*ROW('Sanitation Data'!F159)),NA())</f>
        <v>#N/A</v>
      </c>
      <c r="AK165" s="501" t="e">
        <f ca="1">+IF(AND(ISNUMBER(OFFSET('Sanitation Data'!$G$4,0,10*ROW('Sanitation Data'!G159))),'Data Summary'!CZ165="Yes"),100-OFFSET('Sanitation Data'!$G$4,0,10*ROW('Sanitation Data'!G159)),NA())</f>
        <v>#N/A</v>
      </c>
      <c r="AL165" s="501" t="e">
        <f ca="1">+IF(AND(ISNUMBER(OFFSET('Sanitation Data'!$G$6,0,10*ROW('Sanitation Data'!G159))),'Data Summary'!DA165="Yes"),OFFSET('Sanitation Data'!$G$6,0,10*ROW('Sanitation Data'!G159)),NA())</f>
        <v>#N/A</v>
      </c>
      <c r="AM165" s="501" t="e">
        <f ca="1">+IF(AND(ISNUMBER(OFFSET('Sanitation Data'!$G$10,0,10*ROW('Sanitation Data'!G159))),'Data Summary'!DB165="Yes"),OFFSET('Sanitation Data'!$G$10,0,10*ROW('Sanitation Data'!G159)),NA())</f>
        <v>#N/A</v>
      </c>
      <c r="AN165" s="501" t="e">
        <f ca="1">+IF(AND(ISNUMBER(OFFSET('Sanitation Data'!$G$11,0,10*ROW('Sanitation Data'!G159))),'Data Summary'!DC165="Yes"),OFFSET('Sanitation Data'!$G$11,0,10*ROW('Sanitation Data'!G159)),NA())</f>
        <v>#N/A</v>
      </c>
      <c r="AO165" s="501" t="e">
        <f ca="1">+IF(AND(ISNUMBER(OFFSET('Sanitation Data'!$G$12,0,10*ROW('Sanitation Data'!G159))),'Data Summary'!DD165="Yes"),OFFSET('Sanitation Data'!$G$12,0,10*ROW('Sanitation Data'!G159)),NA())</f>
        <v>#N/A</v>
      </c>
      <c r="AP165" s="501" t="e">
        <f ca="1">+IF(AND(ISNUMBER(OFFSET('Sanitation Data'!$H$4,0,10*ROW('Sanitation Data'!H159))),'Data Summary'!DE165="Yes"),100-OFFSET('Sanitation Data'!$H$4,0,10*ROW('Sanitation Data'!H159)),NA())</f>
        <v>#N/A</v>
      </c>
      <c r="AQ165" s="501" t="e">
        <f ca="1">+IF(AND(ISNUMBER(OFFSET('Sanitation Data'!$H$6,0,10*ROW('Sanitation Data'!H159))),'Data Summary'!DF165="Yes"),OFFSET('Sanitation Data'!$H$6,0,10*ROW('Sanitation Data'!H159)),NA())</f>
        <v>#N/A</v>
      </c>
      <c r="AR165" s="501" t="e">
        <f ca="1">+IF(AND(ISNUMBER(OFFSET('Sanitation Data'!$H$10,0,10*ROW('Sanitation Data'!H159))),'Data Summary'!DG165="Yes"),OFFSET('Sanitation Data'!$H$10,0,10*ROW('Sanitation Data'!H159)),NA())</f>
        <v>#N/A</v>
      </c>
      <c r="AS165" s="501" t="e">
        <f ca="1">+IF(AND(ISNUMBER(OFFSET('Sanitation Data'!$H$11,0,10*ROW('Sanitation Data'!H159))),'Data Summary'!DH165="Yes"),OFFSET('Sanitation Data'!$H$11,0,10*ROW('Sanitation Data'!H159)),NA())</f>
        <v>#N/A</v>
      </c>
      <c r="AT165" s="501" t="e">
        <f ca="1">+IF(AND(ISNUMBER(OFFSET('Sanitation Data'!$H$12,0,10*ROW('Sanitation Data'!H159))),'Data Summary'!DI165="Yes"),OFFSET('Sanitation Data'!$H$12,0,10*ROW('Sanitation Data'!H159)),NA())</f>
        <v>#N/A</v>
      </c>
      <c r="AU165" s="501" t="e">
        <f ca="1">+IF(AND(ISNUMBER(OFFSET('Sanitation Data'!$I$4,0,10*ROW('Sanitation Data'!I159))),'Data Summary'!DJ165="Yes"),100-OFFSET('Sanitation Data'!$I$4,0,10*ROW('Sanitation Data'!I159)),NA())</f>
        <v>#N/A</v>
      </c>
      <c r="AV165" s="501" t="e">
        <f ca="1">+IF(AND(ISNUMBER(OFFSET('Sanitation Data'!$I$6,0,10*ROW('Sanitation Data'!I159))),'Data Summary'!DK165="Yes"),OFFSET('Sanitation Data'!$I$6,0,10*ROW('Sanitation Data'!I159)),NA())</f>
        <v>#N/A</v>
      </c>
      <c r="AW165" s="501" t="e">
        <f ca="1">+IF(AND(ISNUMBER(OFFSET('Sanitation Data'!$I$10,0,10*ROW('Sanitation Data'!I159))),'Data Summary'!DL165="Yes"),OFFSET('Sanitation Data'!$I$10,0,10*ROW('Sanitation Data'!I159)),NA())</f>
        <v>#N/A</v>
      </c>
      <c r="AX165" s="501" t="e">
        <f ca="1">+IF(AND(ISNUMBER(OFFSET('Sanitation Data'!$I$11,0,10*ROW('Sanitation Data'!I159))),'Data Summary'!DM165="Yes"),OFFSET('Sanitation Data'!$I$11,0,10*ROW('Sanitation Data'!I159)),NA())</f>
        <v>#N/A</v>
      </c>
      <c r="AY165" s="501" t="e">
        <f ca="1">+IF(AND(ISNUMBER(OFFSET('Sanitation Data'!$I$12,0,10*ROW('Sanitation Data'!I159))),'Data Summary'!DN165="Yes"),OFFSET('Sanitation Data'!$I$12,0,10*ROW('Sanitation Data'!I159)),NA())</f>
        <v>#N/A</v>
      </c>
      <c r="AZ165" s="502" t="e">
        <f ca="1">+IF(AND(ISNUMBER(OFFSET('Hygiene Data'!$D$5,0,10*ROW('Hygiene Data'!D159))),'Data Summary'!DO165="Yes"),OFFSET('Hygiene Data'!$D$5,0,10*ROW('Hygiene Data'!D159)),NA())</f>
        <v>#N/A</v>
      </c>
      <c r="BA165" s="502" t="e">
        <f ca="1">+IF(AND(ISNUMBER(OFFSET('Hygiene Data'!$D$7,0,10*ROW('Hygiene Data'!D159))),'Data Summary'!DP165="Yes"),OFFSET('Hygiene Data'!$D$7,0,10*ROW('Hygiene Data'!D159)),NA())</f>
        <v>#N/A</v>
      </c>
      <c r="BB165" s="502" t="e">
        <f ca="1">+IF(AND(ISNUMBER(OFFSET('Hygiene Data'!$D$9,0,10*ROW('Hygiene Data'!D159))),'Data Summary'!DQ165="Yes"),OFFSET('Hygiene Data'!$D$9,0,10*ROW('Hygiene Data'!D159)),NA())</f>
        <v>#N/A</v>
      </c>
      <c r="BC165" s="502" t="e">
        <f ca="1">+IF(AND(ISNUMBER(OFFSET('Hygiene Data'!$E$5,0,10*ROW('Hygiene Data'!E159))),'Data Summary'!DR165="Yes"),OFFSET('Hygiene Data'!$E$5,0,10*ROW('Hygiene Data'!E159)),NA())</f>
        <v>#N/A</v>
      </c>
      <c r="BD165" s="502" t="e">
        <f ca="1">+IF(AND(ISNUMBER(OFFSET('Hygiene Data'!$E$7,0,10*ROW('Hygiene Data'!E159))),'Data Summary'!DS165="Yes"),OFFSET('Hygiene Data'!$E$7,0,10*ROW('Hygiene Data'!E159)),NA())</f>
        <v>#N/A</v>
      </c>
      <c r="BE165" s="502" t="e">
        <f ca="1">+IF(AND(ISNUMBER(OFFSET('Hygiene Data'!$E$9,0,10*ROW('Hygiene Data'!E159))),'Data Summary'!DT165="Yes"),OFFSET('Hygiene Data'!$E$9,0,10*ROW('Hygiene Data'!E159)),NA())</f>
        <v>#N/A</v>
      </c>
      <c r="BF165" s="502" t="e">
        <f ca="1">+IF(AND(ISNUMBER(OFFSET('Hygiene Data'!$F$5,0,10*ROW('Hygiene Data'!F159))),'Data Summary'!DU165="Yes"),OFFSET('Hygiene Data'!$F$5,0,10*ROW('Hygiene Data'!F159)),NA())</f>
        <v>#N/A</v>
      </c>
      <c r="BG165" s="502" t="e">
        <f ca="1">+IF(AND(ISNUMBER(OFFSET('Hygiene Data'!$F$7,0,10*ROW('Hygiene Data'!F159))),'Data Summary'!DV165="Yes"),OFFSET('Hygiene Data'!$F$7,0,10*ROW('Hygiene Data'!F159)),NA())</f>
        <v>#N/A</v>
      </c>
      <c r="BH165" s="502" t="e">
        <f ca="1">+IF(AND(ISNUMBER(OFFSET('Hygiene Data'!$F$9,0,10*ROW('Hygiene Data'!F159))),'Data Summary'!DW165="Yes"),OFFSET('Hygiene Data'!$F$9,0,10*ROW('Hygiene Data'!F159)),NA())</f>
        <v>#N/A</v>
      </c>
      <c r="BI165" s="502" t="e">
        <f ca="1">+IF(AND(ISNUMBER(OFFSET('Hygiene Data'!$G$5,0,10*ROW('Hygiene Data'!G159))),'Data Summary'!DX165="Yes"),OFFSET('Hygiene Data'!$G$5,0,10*ROW('Hygiene Data'!G159)),NA())</f>
        <v>#N/A</v>
      </c>
      <c r="BJ165" s="502" t="e">
        <f ca="1">+IF(AND(ISNUMBER(OFFSET('Hygiene Data'!$G$7,0,10*ROW('Hygiene Data'!G159))),'Data Summary'!DY165="Yes"),OFFSET('Hygiene Data'!$G$7,0,10*ROW('Hygiene Data'!G159)),NA())</f>
        <v>#N/A</v>
      </c>
      <c r="BK165" s="502" t="e">
        <f ca="1">+IF(AND(ISNUMBER(OFFSET('Hygiene Data'!$G$9,0,10*ROW('Hygiene Data'!G159))),'Data Summary'!DZ165="Yes"),OFFSET('Hygiene Data'!$G$9,0,10*ROW('Hygiene Data'!G159)),NA())</f>
        <v>#N/A</v>
      </c>
      <c r="BL165" s="502" t="e">
        <f ca="1">+IF(AND(ISNUMBER(OFFSET('Hygiene Data'!$H$5,0,10*ROW('Hygiene Data'!H159))),'Data Summary'!EA165="Yes"),OFFSET('Hygiene Data'!$H$5,0,10*ROW('Hygiene Data'!H159)),NA())</f>
        <v>#N/A</v>
      </c>
      <c r="BM165" s="502" t="e">
        <f ca="1">+IF(AND(ISNUMBER(OFFSET('Hygiene Data'!$H$7,0,10*ROW('Hygiene Data'!H159))),'Data Summary'!EB165="Yes"),OFFSET('Hygiene Data'!$H$7,0,10*ROW('Hygiene Data'!H159)),NA())</f>
        <v>#N/A</v>
      </c>
      <c r="BN165" s="502" t="e">
        <f ca="1">+IF(AND(ISNUMBER(OFFSET('Hygiene Data'!$H$9,0,10*ROW('Hygiene Data'!H159))),'Data Summary'!EC165="Yes"),OFFSET('Hygiene Data'!$H$9,0,10*ROW('Hygiene Data'!H159)),NA())</f>
        <v>#N/A</v>
      </c>
      <c r="BO165" s="502" t="e">
        <f ca="1">+IF(AND(ISNUMBER(OFFSET('Hygiene Data'!$I$5,0,10*ROW('Hygiene Data'!I159))),'Data Summary'!ED165="Yes"),OFFSET('Hygiene Data'!$I$5,0,10*ROW('Hygiene Data'!I159)),NA())</f>
        <v>#N/A</v>
      </c>
      <c r="BP165" s="502" t="e">
        <f ca="1">+IF(AND(ISNUMBER(OFFSET('Hygiene Data'!$I$7,0,10*ROW('Hygiene Data'!I159))),'Data Summary'!EE165="Yes"),OFFSET('Hygiene Data'!$I$7,0,10*ROW('Hygiene Data'!I159)),NA())</f>
        <v>#N/A</v>
      </c>
      <c r="BQ165" s="502" t="e">
        <f ca="1">+IF(AND(ISNUMBER(OFFSET('Hygiene Data'!$I$9,0,10*ROW('Hygiene Data'!I159))),'Data Summary'!EF165="Yes"),OFFSET('Hygiene Data'!$I$9,0,10*ROW('Hygiene Data'!I159)),NA())</f>
        <v>#N/A</v>
      </c>
    </row>
    <row r="166" spans="1:69" x14ac:dyDescent="0.25">
      <c r="A166" s="498" t="e">
        <f ca="1">+RIGHT('Data Summary'!A166,LEN('Data Summary'!A166)-9)</f>
        <v>#VALUE!</v>
      </c>
      <c r="B166" s="472" t="str">
        <f ca="1">+IF(ISTEXT('Data Summary'!B166),'Data Summary'!B166,"")</f>
        <v/>
      </c>
      <c r="C166" s="499" t="e">
        <f ca="1">+VALUE('Data Summary'!C166)</f>
        <v>#VALUE!</v>
      </c>
      <c r="D166" s="500" t="e">
        <f ca="1">+IF(AND(ISNUMBER(OFFSET('Water Data'!$D$4,0,10*ROW('Water Data'!D160))),'Data Summary'!BS166="Yes"),100-OFFSET('Water Data'!$D$4,0,10*ROW('Water Data'!D160)),NA())</f>
        <v>#N/A</v>
      </c>
      <c r="E166" s="500" t="e">
        <f ca="1">+IF(AND(ISNUMBER(OFFSET('Water Data'!$D$6,0,10*ROW('Water Data'!D160))),'Data Summary'!BT166="Yes"),OFFSET('Water Data'!$D$6,0,10*ROW('Water Data'!D160)),NA())</f>
        <v>#N/A</v>
      </c>
      <c r="F166" s="500" t="e">
        <f ca="1">+IF(AND(ISNUMBER(OFFSET('Water Data'!$D$9,0,10*ROW('Water Data'!D160))),'Data Summary'!BU166="Yes"),OFFSET('Water Data'!$D$9,0,10*ROW('Water Data'!D160)),NA())</f>
        <v>#N/A</v>
      </c>
      <c r="G166" s="500" t="e">
        <f ca="1">+IF(AND(ISNUMBER(OFFSET('Water Data'!$E$4,0,10*ROW('Water Data'!E160))),'Data Summary'!BV166="Yes"),100-OFFSET('Water Data'!$E$4,0,10*ROW('Water Data'!E160)),NA())</f>
        <v>#N/A</v>
      </c>
      <c r="H166" s="500" t="e">
        <f ca="1">+IF(AND(ISNUMBER(OFFSET('Water Data'!$E$6,0,10*ROW('Water Data'!E160))),'Data Summary'!BW166="Yes"),OFFSET('Water Data'!$E$6,0,10*ROW('Water Data'!E160)),NA())</f>
        <v>#N/A</v>
      </c>
      <c r="I166" s="500" t="e">
        <f ca="1">+IF(AND(ISNUMBER(OFFSET('Water Data'!$E$9,0,10*ROW('Water Data'!E160))),'Data Summary'!BX166="Yes"),OFFSET('Water Data'!$E$9,0,10*ROW('Water Data'!E160)),NA())</f>
        <v>#N/A</v>
      </c>
      <c r="J166" s="500" t="e">
        <f ca="1">+IF(AND(ISNUMBER(OFFSET('Water Data'!$F$4,0,10*ROW('Water Data'!F160))),'Data Summary'!BY166="Yes"),100-OFFSET('Water Data'!$F$4,0,10*ROW('Water Data'!F160)),NA())</f>
        <v>#N/A</v>
      </c>
      <c r="K166" s="500" t="e">
        <f ca="1">+IF(AND(ISNUMBER(OFFSET('Water Data'!$F$6,0,10*ROW('Water Data'!F160))),'Data Summary'!BZ166="Yes"),OFFSET('Water Data'!$F$6,0,10*ROW('Water Data'!F160)),NA())</f>
        <v>#N/A</v>
      </c>
      <c r="L166" s="500" t="e">
        <f ca="1">+IF(AND(ISNUMBER(OFFSET('Water Data'!$F$9,0,10*ROW('Water Data'!F160))),'Data Summary'!CA166="Yes"),OFFSET('Water Data'!$F$9,0,10*ROW('Water Data'!F160)),NA())</f>
        <v>#N/A</v>
      </c>
      <c r="M166" s="500" t="e">
        <f ca="1">+IF(AND(ISNUMBER(OFFSET('Water Data'!$G$4,0,10*ROW('Water Data'!G160))),'Data Summary'!CB166="Yes"),100-OFFSET('Water Data'!$G$4,0,10*ROW('Water Data'!G160)),NA())</f>
        <v>#N/A</v>
      </c>
      <c r="N166" s="500" t="e">
        <f ca="1">+IF(AND(ISNUMBER(OFFSET('Water Data'!$G$6,0,10*ROW('Water Data'!G160))),'Data Summary'!CC166="Yes"),OFFSET('Water Data'!$G$6,0,10*ROW('Water Data'!G160)),NA())</f>
        <v>#N/A</v>
      </c>
      <c r="O166" s="500" t="e">
        <f ca="1">+IF(AND(ISNUMBER(OFFSET('Water Data'!$G$9,0,10*ROW('Water Data'!G160))),'Data Summary'!CD166="Yes"),OFFSET('Water Data'!$G$9,0,10*ROW('Water Data'!G160)),NA())</f>
        <v>#N/A</v>
      </c>
      <c r="P166" s="500" t="e">
        <f ca="1">+IF(AND(ISNUMBER(OFFSET('Water Data'!$H$4,0,10*ROW('Water Data'!H160))),'Data Summary'!CE166="Yes"),100-OFFSET('Water Data'!$H$4,0,10*ROW('Water Data'!H160)),NA())</f>
        <v>#N/A</v>
      </c>
      <c r="Q166" s="500" t="e">
        <f ca="1">+IF(AND(ISNUMBER(OFFSET('Water Data'!$H$6,0,10*ROW('Water Data'!H160))),'Data Summary'!CF166="Yes"),OFFSET('Water Data'!$H$6,0,10*ROW('Water Data'!H160)),NA())</f>
        <v>#N/A</v>
      </c>
      <c r="R166" s="500" t="e">
        <f ca="1">+IF(AND(ISNUMBER(OFFSET('Water Data'!$H$9,0,10*ROW('Water Data'!H160))),'Data Summary'!CG166="Yes"),OFFSET('Water Data'!$H$9,0,10*ROW('Water Data'!H160)),NA())</f>
        <v>#N/A</v>
      </c>
      <c r="S166" s="500" t="e">
        <f ca="1">+IF(AND(ISNUMBER(OFFSET('Water Data'!$I$4,0,10*ROW('Water Data'!I160))),'Data Summary'!CH166="Yes"),100-OFFSET('Water Data'!$I$4,0,10*ROW('Water Data'!I160)),NA())</f>
        <v>#N/A</v>
      </c>
      <c r="T166" s="500" t="e">
        <f ca="1">+IF(AND(ISNUMBER(OFFSET('Water Data'!$I$6,0,10*ROW('Water Data'!I160))),'Data Summary'!CI166="Yes"),OFFSET('Water Data'!$I$6,0,10*ROW('Water Data'!I160)),NA())</f>
        <v>#N/A</v>
      </c>
      <c r="U166" s="500" t="e">
        <f ca="1">+IF(AND(ISNUMBER(OFFSET('Water Data'!$I$9,0,10*ROW('Water Data'!I160))),'Data Summary'!CJ166="Yes"),OFFSET('Water Data'!$I$9,0,10*ROW('Water Data'!I160)),NA())</f>
        <v>#N/A</v>
      </c>
      <c r="V166" s="501" t="e">
        <f ca="1">+IF(AND(ISNUMBER(OFFSET('Sanitation Data'!$D$4,0,10*ROW('Sanitation Data'!D160))),'Data Summary'!CK166="Yes"),100-OFFSET('Sanitation Data'!$D$4,0,10*ROW('Sanitation Data'!D160)),NA())</f>
        <v>#N/A</v>
      </c>
      <c r="W166" s="501" t="e">
        <f ca="1">+IF(AND(ISNUMBER(OFFSET('Sanitation Data'!$D$6,0,10*ROW('Sanitation Data'!D160))),'Data Summary'!CL166="Yes"),OFFSET('Sanitation Data'!$D$6,0,10*ROW('Sanitation Data'!D160)),NA())</f>
        <v>#N/A</v>
      </c>
      <c r="X166" s="501" t="e">
        <f ca="1">+IF(AND(ISNUMBER(OFFSET('Sanitation Data'!$D$10,0,10*ROW('Sanitation Data'!D160))),'Data Summary'!CM166="Yes"),OFFSET('Sanitation Data'!$D$10,0,10*ROW('Sanitation Data'!D160)),NA())</f>
        <v>#N/A</v>
      </c>
      <c r="Y166" s="501" t="e">
        <f ca="1">+IF(AND(ISNUMBER(OFFSET('Sanitation Data'!$D$11,0,10*ROW('Sanitation Data'!D160))),'Data Summary'!CN166="Yes"),OFFSET('Sanitation Data'!$D$11,0,10*ROW('Sanitation Data'!D160)),NA())</f>
        <v>#N/A</v>
      </c>
      <c r="Z166" s="501" t="e">
        <f ca="1">+IF(AND(ISNUMBER(OFFSET('Sanitation Data'!$D$12,0,10*ROW('Sanitation Data'!D160))),'Data Summary'!CO166="Yes"),OFFSET('Sanitation Data'!$D$12,0,10*ROW('Sanitation Data'!D160)),NA())</f>
        <v>#N/A</v>
      </c>
      <c r="AA166" s="501" t="e">
        <f ca="1">+IF(AND(ISNUMBER(OFFSET('Sanitation Data'!$E$4,0,10*ROW('Sanitation Data'!E160))),'Data Summary'!CP166="Yes"),100-OFFSET('Sanitation Data'!$E$4,0,10*ROW('Sanitation Data'!E160)),NA())</f>
        <v>#N/A</v>
      </c>
      <c r="AB166" s="501" t="e">
        <f ca="1">+IF(AND(ISNUMBER(OFFSET('Sanitation Data'!$E$6,0,10*ROW('Sanitation Data'!E160))),'Data Summary'!CQ166="Yes"),OFFSET('Sanitation Data'!$E$6,0,10*ROW('Sanitation Data'!E160)),NA())</f>
        <v>#N/A</v>
      </c>
      <c r="AC166" s="501" t="e">
        <f ca="1">+IF(AND(ISNUMBER(OFFSET('Sanitation Data'!$E$10,0,10*ROW('Sanitation Data'!E160))),'Data Summary'!CR166="Yes"),OFFSET('Sanitation Data'!$E$10,0,10*ROW('Sanitation Data'!E160)),NA())</f>
        <v>#N/A</v>
      </c>
      <c r="AD166" s="501" t="e">
        <f ca="1">+IF(AND(ISNUMBER(OFFSET('Sanitation Data'!$E$11,0,10*ROW('Sanitation Data'!E160))),'Data Summary'!CS166="Yes"),OFFSET('Sanitation Data'!$E$11,0,10*ROW('Sanitation Data'!E160)),NA())</f>
        <v>#N/A</v>
      </c>
      <c r="AE166" s="501" t="e">
        <f ca="1">+IF(AND(ISNUMBER(OFFSET('Sanitation Data'!$E$12,0,10*ROW('Sanitation Data'!E160))),'Data Summary'!CT166="Yes"),OFFSET('Sanitation Data'!$E$12,0,10*ROW('Sanitation Data'!E160)),NA())</f>
        <v>#N/A</v>
      </c>
      <c r="AF166" s="501" t="e">
        <f ca="1">+IF(AND(ISNUMBER(OFFSET('Sanitation Data'!$F$4,0,10*ROW('Sanitation Data'!F160))),'Data Summary'!CU166="Yes"),100-OFFSET('Sanitation Data'!$F$4,0,10*ROW('Sanitation Data'!F160)),NA())</f>
        <v>#N/A</v>
      </c>
      <c r="AG166" s="501" t="e">
        <f ca="1">+IF(AND(ISNUMBER(OFFSET('Sanitation Data'!$F$6,0,10*ROW('Sanitation Data'!F160))),'Data Summary'!CV166="Yes"),OFFSET('Sanitation Data'!$F$6,0,10*ROW('Sanitation Data'!F160)),NA())</f>
        <v>#N/A</v>
      </c>
      <c r="AH166" s="501" t="e">
        <f ca="1">+IF(AND(ISNUMBER(OFFSET('Sanitation Data'!$F$10,0,10*ROW('Sanitation Data'!F160))),'Data Summary'!CW166="Yes"),OFFSET('Sanitation Data'!$F$10,0,10*ROW('Sanitation Data'!F160)),NA())</f>
        <v>#N/A</v>
      </c>
      <c r="AI166" s="501" t="e">
        <f ca="1">+IF(AND(ISNUMBER(OFFSET('Sanitation Data'!$F$11,0,10*ROW('Sanitation Data'!F160))),'Data Summary'!CX166="Yes"),OFFSET('Sanitation Data'!$F$11,0,10*ROW('Sanitation Data'!F160)),NA())</f>
        <v>#N/A</v>
      </c>
      <c r="AJ166" s="501" t="e">
        <f ca="1">+IF(AND(ISNUMBER(OFFSET('Sanitation Data'!$F$12,0,10*ROW('Sanitation Data'!F160))),'Data Summary'!CY166="Yes"),OFFSET('Sanitation Data'!$F$12,0,10*ROW('Sanitation Data'!F160)),NA())</f>
        <v>#N/A</v>
      </c>
      <c r="AK166" s="501" t="e">
        <f ca="1">+IF(AND(ISNUMBER(OFFSET('Sanitation Data'!$G$4,0,10*ROW('Sanitation Data'!G160))),'Data Summary'!CZ166="Yes"),100-OFFSET('Sanitation Data'!$G$4,0,10*ROW('Sanitation Data'!G160)),NA())</f>
        <v>#N/A</v>
      </c>
      <c r="AL166" s="501" t="e">
        <f ca="1">+IF(AND(ISNUMBER(OFFSET('Sanitation Data'!$G$6,0,10*ROW('Sanitation Data'!G160))),'Data Summary'!DA166="Yes"),OFFSET('Sanitation Data'!$G$6,0,10*ROW('Sanitation Data'!G160)),NA())</f>
        <v>#N/A</v>
      </c>
      <c r="AM166" s="501" t="e">
        <f ca="1">+IF(AND(ISNUMBER(OFFSET('Sanitation Data'!$G$10,0,10*ROW('Sanitation Data'!G160))),'Data Summary'!DB166="Yes"),OFFSET('Sanitation Data'!$G$10,0,10*ROW('Sanitation Data'!G160)),NA())</f>
        <v>#N/A</v>
      </c>
      <c r="AN166" s="501" t="e">
        <f ca="1">+IF(AND(ISNUMBER(OFFSET('Sanitation Data'!$G$11,0,10*ROW('Sanitation Data'!G160))),'Data Summary'!DC166="Yes"),OFFSET('Sanitation Data'!$G$11,0,10*ROW('Sanitation Data'!G160)),NA())</f>
        <v>#N/A</v>
      </c>
      <c r="AO166" s="501" t="e">
        <f ca="1">+IF(AND(ISNUMBER(OFFSET('Sanitation Data'!$G$12,0,10*ROW('Sanitation Data'!G160))),'Data Summary'!DD166="Yes"),OFFSET('Sanitation Data'!$G$12,0,10*ROW('Sanitation Data'!G160)),NA())</f>
        <v>#N/A</v>
      </c>
      <c r="AP166" s="501" t="e">
        <f ca="1">+IF(AND(ISNUMBER(OFFSET('Sanitation Data'!$H$4,0,10*ROW('Sanitation Data'!H160))),'Data Summary'!DE166="Yes"),100-OFFSET('Sanitation Data'!$H$4,0,10*ROW('Sanitation Data'!H160)),NA())</f>
        <v>#N/A</v>
      </c>
      <c r="AQ166" s="501" t="e">
        <f ca="1">+IF(AND(ISNUMBER(OFFSET('Sanitation Data'!$H$6,0,10*ROW('Sanitation Data'!H160))),'Data Summary'!DF166="Yes"),OFFSET('Sanitation Data'!$H$6,0,10*ROW('Sanitation Data'!H160)),NA())</f>
        <v>#N/A</v>
      </c>
      <c r="AR166" s="501" t="e">
        <f ca="1">+IF(AND(ISNUMBER(OFFSET('Sanitation Data'!$H$10,0,10*ROW('Sanitation Data'!H160))),'Data Summary'!DG166="Yes"),OFFSET('Sanitation Data'!$H$10,0,10*ROW('Sanitation Data'!H160)),NA())</f>
        <v>#N/A</v>
      </c>
      <c r="AS166" s="501" t="e">
        <f ca="1">+IF(AND(ISNUMBER(OFFSET('Sanitation Data'!$H$11,0,10*ROW('Sanitation Data'!H160))),'Data Summary'!DH166="Yes"),OFFSET('Sanitation Data'!$H$11,0,10*ROW('Sanitation Data'!H160)),NA())</f>
        <v>#N/A</v>
      </c>
      <c r="AT166" s="501" t="e">
        <f ca="1">+IF(AND(ISNUMBER(OFFSET('Sanitation Data'!$H$12,0,10*ROW('Sanitation Data'!H160))),'Data Summary'!DI166="Yes"),OFFSET('Sanitation Data'!$H$12,0,10*ROW('Sanitation Data'!H160)),NA())</f>
        <v>#N/A</v>
      </c>
      <c r="AU166" s="501" t="e">
        <f ca="1">+IF(AND(ISNUMBER(OFFSET('Sanitation Data'!$I$4,0,10*ROW('Sanitation Data'!I160))),'Data Summary'!DJ166="Yes"),100-OFFSET('Sanitation Data'!$I$4,0,10*ROW('Sanitation Data'!I160)),NA())</f>
        <v>#N/A</v>
      </c>
      <c r="AV166" s="501" t="e">
        <f ca="1">+IF(AND(ISNUMBER(OFFSET('Sanitation Data'!$I$6,0,10*ROW('Sanitation Data'!I160))),'Data Summary'!DK166="Yes"),OFFSET('Sanitation Data'!$I$6,0,10*ROW('Sanitation Data'!I160)),NA())</f>
        <v>#N/A</v>
      </c>
      <c r="AW166" s="501" t="e">
        <f ca="1">+IF(AND(ISNUMBER(OFFSET('Sanitation Data'!$I$10,0,10*ROW('Sanitation Data'!I160))),'Data Summary'!DL166="Yes"),OFFSET('Sanitation Data'!$I$10,0,10*ROW('Sanitation Data'!I160)),NA())</f>
        <v>#N/A</v>
      </c>
      <c r="AX166" s="501" t="e">
        <f ca="1">+IF(AND(ISNUMBER(OFFSET('Sanitation Data'!$I$11,0,10*ROW('Sanitation Data'!I160))),'Data Summary'!DM166="Yes"),OFFSET('Sanitation Data'!$I$11,0,10*ROW('Sanitation Data'!I160)),NA())</f>
        <v>#N/A</v>
      </c>
      <c r="AY166" s="501" t="e">
        <f ca="1">+IF(AND(ISNUMBER(OFFSET('Sanitation Data'!$I$12,0,10*ROW('Sanitation Data'!I160))),'Data Summary'!DN166="Yes"),OFFSET('Sanitation Data'!$I$12,0,10*ROW('Sanitation Data'!I160)),NA())</f>
        <v>#N/A</v>
      </c>
      <c r="AZ166" s="502" t="e">
        <f ca="1">+IF(AND(ISNUMBER(OFFSET('Hygiene Data'!$D$5,0,10*ROW('Hygiene Data'!D160))),'Data Summary'!DO166="Yes"),OFFSET('Hygiene Data'!$D$5,0,10*ROW('Hygiene Data'!D160)),NA())</f>
        <v>#N/A</v>
      </c>
      <c r="BA166" s="502" t="e">
        <f ca="1">+IF(AND(ISNUMBER(OFFSET('Hygiene Data'!$D$7,0,10*ROW('Hygiene Data'!D160))),'Data Summary'!DP166="Yes"),OFFSET('Hygiene Data'!$D$7,0,10*ROW('Hygiene Data'!D160)),NA())</f>
        <v>#N/A</v>
      </c>
      <c r="BB166" s="502" t="e">
        <f ca="1">+IF(AND(ISNUMBER(OFFSET('Hygiene Data'!$D$9,0,10*ROW('Hygiene Data'!D160))),'Data Summary'!DQ166="Yes"),OFFSET('Hygiene Data'!$D$9,0,10*ROW('Hygiene Data'!D160)),NA())</f>
        <v>#N/A</v>
      </c>
      <c r="BC166" s="502" t="e">
        <f ca="1">+IF(AND(ISNUMBER(OFFSET('Hygiene Data'!$E$5,0,10*ROW('Hygiene Data'!E160))),'Data Summary'!DR166="Yes"),OFFSET('Hygiene Data'!$E$5,0,10*ROW('Hygiene Data'!E160)),NA())</f>
        <v>#N/A</v>
      </c>
      <c r="BD166" s="502" t="e">
        <f ca="1">+IF(AND(ISNUMBER(OFFSET('Hygiene Data'!$E$7,0,10*ROW('Hygiene Data'!E160))),'Data Summary'!DS166="Yes"),OFFSET('Hygiene Data'!$E$7,0,10*ROW('Hygiene Data'!E160)),NA())</f>
        <v>#N/A</v>
      </c>
      <c r="BE166" s="502" t="e">
        <f ca="1">+IF(AND(ISNUMBER(OFFSET('Hygiene Data'!$E$9,0,10*ROW('Hygiene Data'!E160))),'Data Summary'!DT166="Yes"),OFFSET('Hygiene Data'!$E$9,0,10*ROW('Hygiene Data'!E160)),NA())</f>
        <v>#N/A</v>
      </c>
      <c r="BF166" s="502" t="e">
        <f ca="1">+IF(AND(ISNUMBER(OFFSET('Hygiene Data'!$F$5,0,10*ROW('Hygiene Data'!F160))),'Data Summary'!DU166="Yes"),OFFSET('Hygiene Data'!$F$5,0,10*ROW('Hygiene Data'!F160)),NA())</f>
        <v>#N/A</v>
      </c>
      <c r="BG166" s="502" t="e">
        <f ca="1">+IF(AND(ISNUMBER(OFFSET('Hygiene Data'!$F$7,0,10*ROW('Hygiene Data'!F160))),'Data Summary'!DV166="Yes"),OFFSET('Hygiene Data'!$F$7,0,10*ROW('Hygiene Data'!F160)),NA())</f>
        <v>#N/A</v>
      </c>
      <c r="BH166" s="502" t="e">
        <f ca="1">+IF(AND(ISNUMBER(OFFSET('Hygiene Data'!$F$9,0,10*ROW('Hygiene Data'!F160))),'Data Summary'!DW166="Yes"),OFFSET('Hygiene Data'!$F$9,0,10*ROW('Hygiene Data'!F160)),NA())</f>
        <v>#N/A</v>
      </c>
      <c r="BI166" s="502" t="e">
        <f ca="1">+IF(AND(ISNUMBER(OFFSET('Hygiene Data'!$G$5,0,10*ROW('Hygiene Data'!G160))),'Data Summary'!DX166="Yes"),OFFSET('Hygiene Data'!$G$5,0,10*ROW('Hygiene Data'!G160)),NA())</f>
        <v>#N/A</v>
      </c>
      <c r="BJ166" s="502" t="e">
        <f ca="1">+IF(AND(ISNUMBER(OFFSET('Hygiene Data'!$G$7,0,10*ROW('Hygiene Data'!G160))),'Data Summary'!DY166="Yes"),OFFSET('Hygiene Data'!$G$7,0,10*ROW('Hygiene Data'!G160)),NA())</f>
        <v>#N/A</v>
      </c>
      <c r="BK166" s="502" t="e">
        <f ca="1">+IF(AND(ISNUMBER(OFFSET('Hygiene Data'!$G$9,0,10*ROW('Hygiene Data'!G160))),'Data Summary'!DZ166="Yes"),OFFSET('Hygiene Data'!$G$9,0,10*ROW('Hygiene Data'!G160)),NA())</f>
        <v>#N/A</v>
      </c>
      <c r="BL166" s="502" t="e">
        <f ca="1">+IF(AND(ISNUMBER(OFFSET('Hygiene Data'!$H$5,0,10*ROW('Hygiene Data'!H160))),'Data Summary'!EA166="Yes"),OFFSET('Hygiene Data'!$H$5,0,10*ROW('Hygiene Data'!H160)),NA())</f>
        <v>#N/A</v>
      </c>
      <c r="BM166" s="502" t="e">
        <f ca="1">+IF(AND(ISNUMBER(OFFSET('Hygiene Data'!$H$7,0,10*ROW('Hygiene Data'!H160))),'Data Summary'!EB166="Yes"),OFFSET('Hygiene Data'!$H$7,0,10*ROW('Hygiene Data'!H160)),NA())</f>
        <v>#N/A</v>
      </c>
      <c r="BN166" s="502" t="e">
        <f ca="1">+IF(AND(ISNUMBER(OFFSET('Hygiene Data'!$H$9,0,10*ROW('Hygiene Data'!H160))),'Data Summary'!EC166="Yes"),OFFSET('Hygiene Data'!$H$9,0,10*ROW('Hygiene Data'!H160)),NA())</f>
        <v>#N/A</v>
      </c>
      <c r="BO166" s="502" t="e">
        <f ca="1">+IF(AND(ISNUMBER(OFFSET('Hygiene Data'!$I$5,0,10*ROW('Hygiene Data'!I160))),'Data Summary'!ED166="Yes"),OFFSET('Hygiene Data'!$I$5,0,10*ROW('Hygiene Data'!I160)),NA())</f>
        <v>#N/A</v>
      </c>
      <c r="BP166" s="502" t="e">
        <f ca="1">+IF(AND(ISNUMBER(OFFSET('Hygiene Data'!$I$7,0,10*ROW('Hygiene Data'!I160))),'Data Summary'!EE166="Yes"),OFFSET('Hygiene Data'!$I$7,0,10*ROW('Hygiene Data'!I160)),NA())</f>
        <v>#N/A</v>
      </c>
      <c r="BQ166" s="502" t="e">
        <f ca="1">+IF(AND(ISNUMBER(OFFSET('Hygiene Data'!$I$9,0,10*ROW('Hygiene Data'!I160))),'Data Summary'!EF166="Yes"),OFFSET('Hygiene Data'!$I$9,0,10*ROW('Hygiene Data'!I160)),NA())</f>
        <v>#N/A</v>
      </c>
    </row>
    <row r="167" spans="1:69" x14ac:dyDescent="0.25">
      <c r="A167" s="498" t="e">
        <f ca="1">+RIGHT('Data Summary'!A167,LEN('Data Summary'!A167)-9)</f>
        <v>#VALUE!</v>
      </c>
      <c r="B167" s="472" t="str">
        <f ca="1">+IF(ISTEXT('Data Summary'!B167),'Data Summary'!B167,"")</f>
        <v/>
      </c>
      <c r="C167" s="499" t="e">
        <f ca="1">+VALUE('Data Summary'!C167)</f>
        <v>#VALUE!</v>
      </c>
      <c r="D167" s="500" t="e">
        <f ca="1">+IF(AND(ISNUMBER(OFFSET('Water Data'!$D$4,0,10*ROW('Water Data'!D161))),'Data Summary'!BS167="Yes"),100-OFFSET('Water Data'!$D$4,0,10*ROW('Water Data'!D161)),NA())</f>
        <v>#N/A</v>
      </c>
      <c r="E167" s="500" t="e">
        <f ca="1">+IF(AND(ISNUMBER(OFFSET('Water Data'!$D$6,0,10*ROW('Water Data'!D161))),'Data Summary'!BT167="Yes"),OFFSET('Water Data'!$D$6,0,10*ROW('Water Data'!D161)),NA())</f>
        <v>#N/A</v>
      </c>
      <c r="F167" s="500" t="e">
        <f ca="1">+IF(AND(ISNUMBER(OFFSET('Water Data'!$D$9,0,10*ROW('Water Data'!D161))),'Data Summary'!BU167="Yes"),OFFSET('Water Data'!$D$9,0,10*ROW('Water Data'!D161)),NA())</f>
        <v>#N/A</v>
      </c>
      <c r="G167" s="500" t="e">
        <f ca="1">+IF(AND(ISNUMBER(OFFSET('Water Data'!$E$4,0,10*ROW('Water Data'!E161))),'Data Summary'!BV167="Yes"),100-OFFSET('Water Data'!$E$4,0,10*ROW('Water Data'!E161)),NA())</f>
        <v>#N/A</v>
      </c>
      <c r="H167" s="500" t="e">
        <f ca="1">+IF(AND(ISNUMBER(OFFSET('Water Data'!$E$6,0,10*ROW('Water Data'!E161))),'Data Summary'!BW167="Yes"),OFFSET('Water Data'!$E$6,0,10*ROW('Water Data'!E161)),NA())</f>
        <v>#N/A</v>
      </c>
      <c r="I167" s="500" t="e">
        <f ca="1">+IF(AND(ISNUMBER(OFFSET('Water Data'!$E$9,0,10*ROW('Water Data'!E161))),'Data Summary'!BX167="Yes"),OFFSET('Water Data'!$E$9,0,10*ROW('Water Data'!E161)),NA())</f>
        <v>#N/A</v>
      </c>
      <c r="J167" s="500" t="e">
        <f ca="1">+IF(AND(ISNUMBER(OFFSET('Water Data'!$F$4,0,10*ROW('Water Data'!F161))),'Data Summary'!BY167="Yes"),100-OFFSET('Water Data'!$F$4,0,10*ROW('Water Data'!F161)),NA())</f>
        <v>#N/A</v>
      </c>
      <c r="K167" s="500" t="e">
        <f ca="1">+IF(AND(ISNUMBER(OFFSET('Water Data'!$F$6,0,10*ROW('Water Data'!F161))),'Data Summary'!BZ167="Yes"),OFFSET('Water Data'!$F$6,0,10*ROW('Water Data'!F161)),NA())</f>
        <v>#N/A</v>
      </c>
      <c r="L167" s="500" t="e">
        <f ca="1">+IF(AND(ISNUMBER(OFFSET('Water Data'!$F$9,0,10*ROW('Water Data'!F161))),'Data Summary'!CA167="Yes"),OFFSET('Water Data'!$F$9,0,10*ROW('Water Data'!F161)),NA())</f>
        <v>#N/A</v>
      </c>
      <c r="M167" s="500" t="e">
        <f ca="1">+IF(AND(ISNUMBER(OFFSET('Water Data'!$G$4,0,10*ROW('Water Data'!G161))),'Data Summary'!CB167="Yes"),100-OFFSET('Water Data'!$G$4,0,10*ROW('Water Data'!G161)),NA())</f>
        <v>#N/A</v>
      </c>
      <c r="N167" s="500" t="e">
        <f ca="1">+IF(AND(ISNUMBER(OFFSET('Water Data'!$G$6,0,10*ROW('Water Data'!G161))),'Data Summary'!CC167="Yes"),OFFSET('Water Data'!$G$6,0,10*ROW('Water Data'!G161)),NA())</f>
        <v>#N/A</v>
      </c>
      <c r="O167" s="500" t="e">
        <f ca="1">+IF(AND(ISNUMBER(OFFSET('Water Data'!$G$9,0,10*ROW('Water Data'!G161))),'Data Summary'!CD167="Yes"),OFFSET('Water Data'!$G$9,0,10*ROW('Water Data'!G161)),NA())</f>
        <v>#N/A</v>
      </c>
      <c r="P167" s="500" t="e">
        <f ca="1">+IF(AND(ISNUMBER(OFFSET('Water Data'!$H$4,0,10*ROW('Water Data'!H161))),'Data Summary'!CE167="Yes"),100-OFFSET('Water Data'!$H$4,0,10*ROW('Water Data'!H161)),NA())</f>
        <v>#N/A</v>
      </c>
      <c r="Q167" s="500" t="e">
        <f ca="1">+IF(AND(ISNUMBER(OFFSET('Water Data'!$H$6,0,10*ROW('Water Data'!H161))),'Data Summary'!CF167="Yes"),OFFSET('Water Data'!$H$6,0,10*ROW('Water Data'!H161)),NA())</f>
        <v>#N/A</v>
      </c>
      <c r="R167" s="500" t="e">
        <f ca="1">+IF(AND(ISNUMBER(OFFSET('Water Data'!$H$9,0,10*ROW('Water Data'!H161))),'Data Summary'!CG167="Yes"),OFFSET('Water Data'!$H$9,0,10*ROW('Water Data'!H161)),NA())</f>
        <v>#N/A</v>
      </c>
      <c r="S167" s="500" t="e">
        <f ca="1">+IF(AND(ISNUMBER(OFFSET('Water Data'!$I$4,0,10*ROW('Water Data'!I161))),'Data Summary'!CH167="Yes"),100-OFFSET('Water Data'!$I$4,0,10*ROW('Water Data'!I161)),NA())</f>
        <v>#N/A</v>
      </c>
      <c r="T167" s="500" t="e">
        <f ca="1">+IF(AND(ISNUMBER(OFFSET('Water Data'!$I$6,0,10*ROW('Water Data'!I161))),'Data Summary'!CI167="Yes"),OFFSET('Water Data'!$I$6,0,10*ROW('Water Data'!I161)),NA())</f>
        <v>#N/A</v>
      </c>
      <c r="U167" s="500" t="e">
        <f ca="1">+IF(AND(ISNUMBER(OFFSET('Water Data'!$I$9,0,10*ROW('Water Data'!I161))),'Data Summary'!CJ167="Yes"),OFFSET('Water Data'!$I$9,0,10*ROW('Water Data'!I161)),NA())</f>
        <v>#N/A</v>
      </c>
      <c r="V167" s="501" t="e">
        <f ca="1">+IF(AND(ISNUMBER(OFFSET('Sanitation Data'!$D$4,0,10*ROW('Sanitation Data'!D161))),'Data Summary'!CK167="Yes"),100-OFFSET('Sanitation Data'!$D$4,0,10*ROW('Sanitation Data'!D161)),NA())</f>
        <v>#N/A</v>
      </c>
      <c r="W167" s="501" t="e">
        <f ca="1">+IF(AND(ISNUMBER(OFFSET('Sanitation Data'!$D$6,0,10*ROW('Sanitation Data'!D161))),'Data Summary'!CL167="Yes"),OFFSET('Sanitation Data'!$D$6,0,10*ROW('Sanitation Data'!D161)),NA())</f>
        <v>#N/A</v>
      </c>
      <c r="X167" s="501" t="e">
        <f ca="1">+IF(AND(ISNUMBER(OFFSET('Sanitation Data'!$D$10,0,10*ROW('Sanitation Data'!D161))),'Data Summary'!CM167="Yes"),OFFSET('Sanitation Data'!$D$10,0,10*ROW('Sanitation Data'!D161)),NA())</f>
        <v>#N/A</v>
      </c>
      <c r="Y167" s="501" t="e">
        <f ca="1">+IF(AND(ISNUMBER(OFFSET('Sanitation Data'!$D$11,0,10*ROW('Sanitation Data'!D161))),'Data Summary'!CN167="Yes"),OFFSET('Sanitation Data'!$D$11,0,10*ROW('Sanitation Data'!D161)),NA())</f>
        <v>#N/A</v>
      </c>
      <c r="Z167" s="501" t="e">
        <f ca="1">+IF(AND(ISNUMBER(OFFSET('Sanitation Data'!$D$12,0,10*ROW('Sanitation Data'!D161))),'Data Summary'!CO167="Yes"),OFFSET('Sanitation Data'!$D$12,0,10*ROW('Sanitation Data'!D161)),NA())</f>
        <v>#N/A</v>
      </c>
      <c r="AA167" s="501" t="e">
        <f ca="1">+IF(AND(ISNUMBER(OFFSET('Sanitation Data'!$E$4,0,10*ROW('Sanitation Data'!E161))),'Data Summary'!CP167="Yes"),100-OFFSET('Sanitation Data'!$E$4,0,10*ROW('Sanitation Data'!E161)),NA())</f>
        <v>#N/A</v>
      </c>
      <c r="AB167" s="501" t="e">
        <f ca="1">+IF(AND(ISNUMBER(OFFSET('Sanitation Data'!$E$6,0,10*ROW('Sanitation Data'!E161))),'Data Summary'!CQ167="Yes"),OFFSET('Sanitation Data'!$E$6,0,10*ROW('Sanitation Data'!E161)),NA())</f>
        <v>#N/A</v>
      </c>
      <c r="AC167" s="501" t="e">
        <f ca="1">+IF(AND(ISNUMBER(OFFSET('Sanitation Data'!$E$10,0,10*ROW('Sanitation Data'!E161))),'Data Summary'!CR167="Yes"),OFFSET('Sanitation Data'!$E$10,0,10*ROW('Sanitation Data'!E161)),NA())</f>
        <v>#N/A</v>
      </c>
      <c r="AD167" s="501" t="e">
        <f ca="1">+IF(AND(ISNUMBER(OFFSET('Sanitation Data'!$E$11,0,10*ROW('Sanitation Data'!E161))),'Data Summary'!CS167="Yes"),OFFSET('Sanitation Data'!$E$11,0,10*ROW('Sanitation Data'!E161)),NA())</f>
        <v>#N/A</v>
      </c>
      <c r="AE167" s="501" t="e">
        <f ca="1">+IF(AND(ISNUMBER(OFFSET('Sanitation Data'!$E$12,0,10*ROW('Sanitation Data'!E161))),'Data Summary'!CT167="Yes"),OFFSET('Sanitation Data'!$E$12,0,10*ROW('Sanitation Data'!E161)),NA())</f>
        <v>#N/A</v>
      </c>
      <c r="AF167" s="501" t="e">
        <f ca="1">+IF(AND(ISNUMBER(OFFSET('Sanitation Data'!$F$4,0,10*ROW('Sanitation Data'!F161))),'Data Summary'!CU167="Yes"),100-OFFSET('Sanitation Data'!$F$4,0,10*ROW('Sanitation Data'!F161)),NA())</f>
        <v>#N/A</v>
      </c>
      <c r="AG167" s="501" t="e">
        <f ca="1">+IF(AND(ISNUMBER(OFFSET('Sanitation Data'!$F$6,0,10*ROW('Sanitation Data'!F161))),'Data Summary'!CV167="Yes"),OFFSET('Sanitation Data'!$F$6,0,10*ROW('Sanitation Data'!F161)),NA())</f>
        <v>#N/A</v>
      </c>
      <c r="AH167" s="501" t="e">
        <f ca="1">+IF(AND(ISNUMBER(OFFSET('Sanitation Data'!$F$10,0,10*ROW('Sanitation Data'!F161))),'Data Summary'!CW167="Yes"),OFFSET('Sanitation Data'!$F$10,0,10*ROW('Sanitation Data'!F161)),NA())</f>
        <v>#N/A</v>
      </c>
      <c r="AI167" s="501" t="e">
        <f ca="1">+IF(AND(ISNUMBER(OFFSET('Sanitation Data'!$F$11,0,10*ROW('Sanitation Data'!F161))),'Data Summary'!CX167="Yes"),OFFSET('Sanitation Data'!$F$11,0,10*ROW('Sanitation Data'!F161)),NA())</f>
        <v>#N/A</v>
      </c>
      <c r="AJ167" s="501" t="e">
        <f ca="1">+IF(AND(ISNUMBER(OFFSET('Sanitation Data'!$F$12,0,10*ROW('Sanitation Data'!F161))),'Data Summary'!CY167="Yes"),OFFSET('Sanitation Data'!$F$12,0,10*ROW('Sanitation Data'!F161)),NA())</f>
        <v>#N/A</v>
      </c>
      <c r="AK167" s="501" t="e">
        <f ca="1">+IF(AND(ISNUMBER(OFFSET('Sanitation Data'!$G$4,0,10*ROW('Sanitation Data'!G161))),'Data Summary'!CZ167="Yes"),100-OFFSET('Sanitation Data'!$G$4,0,10*ROW('Sanitation Data'!G161)),NA())</f>
        <v>#N/A</v>
      </c>
      <c r="AL167" s="501" t="e">
        <f ca="1">+IF(AND(ISNUMBER(OFFSET('Sanitation Data'!$G$6,0,10*ROW('Sanitation Data'!G161))),'Data Summary'!DA167="Yes"),OFFSET('Sanitation Data'!$G$6,0,10*ROW('Sanitation Data'!G161)),NA())</f>
        <v>#N/A</v>
      </c>
      <c r="AM167" s="501" t="e">
        <f ca="1">+IF(AND(ISNUMBER(OFFSET('Sanitation Data'!$G$10,0,10*ROW('Sanitation Data'!G161))),'Data Summary'!DB167="Yes"),OFFSET('Sanitation Data'!$G$10,0,10*ROW('Sanitation Data'!G161)),NA())</f>
        <v>#N/A</v>
      </c>
      <c r="AN167" s="501" t="e">
        <f ca="1">+IF(AND(ISNUMBER(OFFSET('Sanitation Data'!$G$11,0,10*ROW('Sanitation Data'!G161))),'Data Summary'!DC167="Yes"),OFFSET('Sanitation Data'!$G$11,0,10*ROW('Sanitation Data'!G161)),NA())</f>
        <v>#N/A</v>
      </c>
      <c r="AO167" s="501" t="e">
        <f ca="1">+IF(AND(ISNUMBER(OFFSET('Sanitation Data'!$G$12,0,10*ROW('Sanitation Data'!G161))),'Data Summary'!DD167="Yes"),OFFSET('Sanitation Data'!$G$12,0,10*ROW('Sanitation Data'!G161)),NA())</f>
        <v>#N/A</v>
      </c>
      <c r="AP167" s="501" t="e">
        <f ca="1">+IF(AND(ISNUMBER(OFFSET('Sanitation Data'!$H$4,0,10*ROW('Sanitation Data'!H161))),'Data Summary'!DE167="Yes"),100-OFFSET('Sanitation Data'!$H$4,0,10*ROW('Sanitation Data'!H161)),NA())</f>
        <v>#N/A</v>
      </c>
      <c r="AQ167" s="501" t="e">
        <f ca="1">+IF(AND(ISNUMBER(OFFSET('Sanitation Data'!$H$6,0,10*ROW('Sanitation Data'!H161))),'Data Summary'!DF167="Yes"),OFFSET('Sanitation Data'!$H$6,0,10*ROW('Sanitation Data'!H161)),NA())</f>
        <v>#N/A</v>
      </c>
      <c r="AR167" s="501" t="e">
        <f ca="1">+IF(AND(ISNUMBER(OFFSET('Sanitation Data'!$H$10,0,10*ROW('Sanitation Data'!H161))),'Data Summary'!DG167="Yes"),OFFSET('Sanitation Data'!$H$10,0,10*ROW('Sanitation Data'!H161)),NA())</f>
        <v>#N/A</v>
      </c>
      <c r="AS167" s="501" t="e">
        <f ca="1">+IF(AND(ISNUMBER(OFFSET('Sanitation Data'!$H$11,0,10*ROW('Sanitation Data'!H161))),'Data Summary'!DH167="Yes"),OFFSET('Sanitation Data'!$H$11,0,10*ROW('Sanitation Data'!H161)),NA())</f>
        <v>#N/A</v>
      </c>
      <c r="AT167" s="501" t="e">
        <f ca="1">+IF(AND(ISNUMBER(OFFSET('Sanitation Data'!$H$12,0,10*ROW('Sanitation Data'!H161))),'Data Summary'!DI167="Yes"),OFFSET('Sanitation Data'!$H$12,0,10*ROW('Sanitation Data'!H161)),NA())</f>
        <v>#N/A</v>
      </c>
      <c r="AU167" s="501" t="e">
        <f ca="1">+IF(AND(ISNUMBER(OFFSET('Sanitation Data'!$I$4,0,10*ROW('Sanitation Data'!I161))),'Data Summary'!DJ167="Yes"),100-OFFSET('Sanitation Data'!$I$4,0,10*ROW('Sanitation Data'!I161)),NA())</f>
        <v>#N/A</v>
      </c>
      <c r="AV167" s="501" t="e">
        <f ca="1">+IF(AND(ISNUMBER(OFFSET('Sanitation Data'!$I$6,0,10*ROW('Sanitation Data'!I161))),'Data Summary'!DK167="Yes"),OFFSET('Sanitation Data'!$I$6,0,10*ROW('Sanitation Data'!I161)),NA())</f>
        <v>#N/A</v>
      </c>
      <c r="AW167" s="501" t="e">
        <f ca="1">+IF(AND(ISNUMBER(OFFSET('Sanitation Data'!$I$10,0,10*ROW('Sanitation Data'!I161))),'Data Summary'!DL167="Yes"),OFFSET('Sanitation Data'!$I$10,0,10*ROW('Sanitation Data'!I161)),NA())</f>
        <v>#N/A</v>
      </c>
      <c r="AX167" s="501" t="e">
        <f ca="1">+IF(AND(ISNUMBER(OFFSET('Sanitation Data'!$I$11,0,10*ROW('Sanitation Data'!I161))),'Data Summary'!DM167="Yes"),OFFSET('Sanitation Data'!$I$11,0,10*ROW('Sanitation Data'!I161)),NA())</f>
        <v>#N/A</v>
      </c>
      <c r="AY167" s="501" t="e">
        <f ca="1">+IF(AND(ISNUMBER(OFFSET('Sanitation Data'!$I$12,0,10*ROW('Sanitation Data'!I161))),'Data Summary'!DN167="Yes"),OFFSET('Sanitation Data'!$I$12,0,10*ROW('Sanitation Data'!I161)),NA())</f>
        <v>#N/A</v>
      </c>
      <c r="AZ167" s="502" t="e">
        <f ca="1">+IF(AND(ISNUMBER(OFFSET('Hygiene Data'!$D$5,0,10*ROW('Hygiene Data'!D161))),'Data Summary'!DO167="Yes"),OFFSET('Hygiene Data'!$D$5,0,10*ROW('Hygiene Data'!D161)),NA())</f>
        <v>#N/A</v>
      </c>
      <c r="BA167" s="502" t="e">
        <f ca="1">+IF(AND(ISNUMBER(OFFSET('Hygiene Data'!$D$7,0,10*ROW('Hygiene Data'!D161))),'Data Summary'!DP167="Yes"),OFFSET('Hygiene Data'!$D$7,0,10*ROW('Hygiene Data'!D161)),NA())</f>
        <v>#N/A</v>
      </c>
      <c r="BB167" s="502" t="e">
        <f ca="1">+IF(AND(ISNUMBER(OFFSET('Hygiene Data'!$D$9,0,10*ROW('Hygiene Data'!D161))),'Data Summary'!DQ167="Yes"),OFFSET('Hygiene Data'!$D$9,0,10*ROW('Hygiene Data'!D161)),NA())</f>
        <v>#N/A</v>
      </c>
      <c r="BC167" s="502" t="e">
        <f ca="1">+IF(AND(ISNUMBER(OFFSET('Hygiene Data'!$E$5,0,10*ROW('Hygiene Data'!E161))),'Data Summary'!DR167="Yes"),OFFSET('Hygiene Data'!$E$5,0,10*ROW('Hygiene Data'!E161)),NA())</f>
        <v>#N/A</v>
      </c>
      <c r="BD167" s="502" t="e">
        <f ca="1">+IF(AND(ISNUMBER(OFFSET('Hygiene Data'!$E$7,0,10*ROW('Hygiene Data'!E161))),'Data Summary'!DS167="Yes"),OFFSET('Hygiene Data'!$E$7,0,10*ROW('Hygiene Data'!E161)),NA())</f>
        <v>#N/A</v>
      </c>
      <c r="BE167" s="502" t="e">
        <f ca="1">+IF(AND(ISNUMBER(OFFSET('Hygiene Data'!$E$9,0,10*ROW('Hygiene Data'!E161))),'Data Summary'!DT167="Yes"),OFFSET('Hygiene Data'!$E$9,0,10*ROW('Hygiene Data'!E161)),NA())</f>
        <v>#N/A</v>
      </c>
      <c r="BF167" s="502" t="e">
        <f ca="1">+IF(AND(ISNUMBER(OFFSET('Hygiene Data'!$F$5,0,10*ROW('Hygiene Data'!F161))),'Data Summary'!DU167="Yes"),OFFSET('Hygiene Data'!$F$5,0,10*ROW('Hygiene Data'!F161)),NA())</f>
        <v>#N/A</v>
      </c>
      <c r="BG167" s="502" t="e">
        <f ca="1">+IF(AND(ISNUMBER(OFFSET('Hygiene Data'!$F$7,0,10*ROW('Hygiene Data'!F161))),'Data Summary'!DV167="Yes"),OFFSET('Hygiene Data'!$F$7,0,10*ROW('Hygiene Data'!F161)),NA())</f>
        <v>#N/A</v>
      </c>
      <c r="BH167" s="502" t="e">
        <f ca="1">+IF(AND(ISNUMBER(OFFSET('Hygiene Data'!$F$9,0,10*ROW('Hygiene Data'!F161))),'Data Summary'!DW167="Yes"),OFFSET('Hygiene Data'!$F$9,0,10*ROW('Hygiene Data'!F161)),NA())</f>
        <v>#N/A</v>
      </c>
      <c r="BI167" s="502" t="e">
        <f ca="1">+IF(AND(ISNUMBER(OFFSET('Hygiene Data'!$G$5,0,10*ROW('Hygiene Data'!G161))),'Data Summary'!DX167="Yes"),OFFSET('Hygiene Data'!$G$5,0,10*ROW('Hygiene Data'!G161)),NA())</f>
        <v>#N/A</v>
      </c>
      <c r="BJ167" s="502" t="e">
        <f ca="1">+IF(AND(ISNUMBER(OFFSET('Hygiene Data'!$G$7,0,10*ROW('Hygiene Data'!G161))),'Data Summary'!DY167="Yes"),OFFSET('Hygiene Data'!$G$7,0,10*ROW('Hygiene Data'!G161)),NA())</f>
        <v>#N/A</v>
      </c>
      <c r="BK167" s="502" t="e">
        <f ca="1">+IF(AND(ISNUMBER(OFFSET('Hygiene Data'!$G$9,0,10*ROW('Hygiene Data'!G161))),'Data Summary'!DZ167="Yes"),OFFSET('Hygiene Data'!$G$9,0,10*ROW('Hygiene Data'!G161)),NA())</f>
        <v>#N/A</v>
      </c>
      <c r="BL167" s="502" t="e">
        <f ca="1">+IF(AND(ISNUMBER(OFFSET('Hygiene Data'!$H$5,0,10*ROW('Hygiene Data'!H161))),'Data Summary'!EA167="Yes"),OFFSET('Hygiene Data'!$H$5,0,10*ROW('Hygiene Data'!H161)),NA())</f>
        <v>#N/A</v>
      </c>
      <c r="BM167" s="502" t="e">
        <f ca="1">+IF(AND(ISNUMBER(OFFSET('Hygiene Data'!$H$7,0,10*ROW('Hygiene Data'!H161))),'Data Summary'!EB167="Yes"),OFFSET('Hygiene Data'!$H$7,0,10*ROW('Hygiene Data'!H161)),NA())</f>
        <v>#N/A</v>
      </c>
      <c r="BN167" s="502" t="e">
        <f ca="1">+IF(AND(ISNUMBER(OFFSET('Hygiene Data'!$H$9,0,10*ROW('Hygiene Data'!H161))),'Data Summary'!EC167="Yes"),OFFSET('Hygiene Data'!$H$9,0,10*ROW('Hygiene Data'!H161)),NA())</f>
        <v>#N/A</v>
      </c>
      <c r="BO167" s="502" t="e">
        <f ca="1">+IF(AND(ISNUMBER(OFFSET('Hygiene Data'!$I$5,0,10*ROW('Hygiene Data'!I161))),'Data Summary'!ED167="Yes"),OFFSET('Hygiene Data'!$I$5,0,10*ROW('Hygiene Data'!I161)),NA())</f>
        <v>#N/A</v>
      </c>
      <c r="BP167" s="502" t="e">
        <f ca="1">+IF(AND(ISNUMBER(OFFSET('Hygiene Data'!$I$7,0,10*ROW('Hygiene Data'!I161))),'Data Summary'!EE167="Yes"),OFFSET('Hygiene Data'!$I$7,0,10*ROW('Hygiene Data'!I161)),NA())</f>
        <v>#N/A</v>
      </c>
      <c r="BQ167" s="502" t="e">
        <f ca="1">+IF(AND(ISNUMBER(OFFSET('Hygiene Data'!$I$9,0,10*ROW('Hygiene Data'!I161))),'Data Summary'!EF167="Yes"),OFFSET('Hygiene Data'!$I$9,0,10*ROW('Hygiene Data'!I161)),NA())</f>
        <v>#N/A</v>
      </c>
    </row>
    <row r="168" spans="1:69" x14ac:dyDescent="0.25">
      <c r="A168" s="498" t="e">
        <f ca="1">+RIGHT('Data Summary'!A168,LEN('Data Summary'!A168)-9)</f>
        <v>#VALUE!</v>
      </c>
      <c r="B168" s="472" t="str">
        <f ca="1">+IF(ISTEXT('Data Summary'!B168),'Data Summary'!B168,"")</f>
        <v/>
      </c>
      <c r="C168" s="499" t="e">
        <f ca="1">+VALUE('Data Summary'!C168)</f>
        <v>#VALUE!</v>
      </c>
      <c r="D168" s="500" t="e">
        <f ca="1">+IF(AND(ISNUMBER(OFFSET('Water Data'!$D$4,0,10*ROW('Water Data'!D162))),'Data Summary'!BS168="Yes"),100-OFFSET('Water Data'!$D$4,0,10*ROW('Water Data'!D162)),NA())</f>
        <v>#N/A</v>
      </c>
      <c r="E168" s="500" t="e">
        <f ca="1">+IF(AND(ISNUMBER(OFFSET('Water Data'!$D$6,0,10*ROW('Water Data'!D162))),'Data Summary'!BT168="Yes"),OFFSET('Water Data'!$D$6,0,10*ROW('Water Data'!D162)),NA())</f>
        <v>#N/A</v>
      </c>
      <c r="F168" s="500" t="e">
        <f ca="1">+IF(AND(ISNUMBER(OFFSET('Water Data'!$D$9,0,10*ROW('Water Data'!D162))),'Data Summary'!BU168="Yes"),OFFSET('Water Data'!$D$9,0,10*ROW('Water Data'!D162)),NA())</f>
        <v>#N/A</v>
      </c>
      <c r="G168" s="500" t="e">
        <f ca="1">+IF(AND(ISNUMBER(OFFSET('Water Data'!$E$4,0,10*ROW('Water Data'!E162))),'Data Summary'!BV168="Yes"),100-OFFSET('Water Data'!$E$4,0,10*ROW('Water Data'!E162)),NA())</f>
        <v>#N/A</v>
      </c>
      <c r="H168" s="500" t="e">
        <f ca="1">+IF(AND(ISNUMBER(OFFSET('Water Data'!$E$6,0,10*ROW('Water Data'!E162))),'Data Summary'!BW168="Yes"),OFFSET('Water Data'!$E$6,0,10*ROW('Water Data'!E162)),NA())</f>
        <v>#N/A</v>
      </c>
      <c r="I168" s="500" t="e">
        <f ca="1">+IF(AND(ISNUMBER(OFFSET('Water Data'!$E$9,0,10*ROW('Water Data'!E162))),'Data Summary'!BX168="Yes"),OFFSET('Water Data'!$E$9,0,10*ROW('Water Data'!E162)),NA())</f>
        <v>#N/A</v>
      </c>
      <c r="J168" s="500" t="e">
        <f ca="1">+IF(AND(ISNUMBER(OFFSET('Water Data'!$F$4,0,10*ROW('Water Data'!F162))),'Data Summary'!BY168="Yes"),100-OFFSET('Water Data'!$F$4,0,10*ROW('Water Data'!F162)),NA())</f>
        <v>#N/A</v>
      </c>
      <c r="K168" s="500" t="e">
        <f ca="1">+IF(AND(ISNUMBER(OFFSET('Water Data'!$F$6,0,10*ROW('Water Data'!F162))),'Data Summary'!BZ168="Yes"),OFFSET('Water Data'!$F$6,0,10*ROW('Water Data'!F162)),NA())</f>
        <v>#N/A</v>
      </c>
      <c r="L168" s="500" t="e">
        <f ca="1">+IF(AND(ISNUMBER(OFFSET('Water Data'!$F$9,0,10*ROW('Water Data'!F162))),'Data Summary'!CA168="Yes"),OFFSET('Water Data'!$F$9,0,10*ROW('Water Data'!F162)),NA())</f>
        <v>#N/A</v>
      </c>
      <c r="M168" s="500" t="e">
        <f ca="1">+IF(AND(ISNUMBER(OFFSET('Water Data'!$G$4,0,10*ROW('Water Data'!G162))),'Data Summary'!CB168="Yes"),100-OFFSET('Water Data'!$G$4,0,10*ROW('Water Data'!G162)),NA())</f>
        <v>#N/A</v>
      </c>
      <c r="N168" s="500" t="e">
        <f ca="1">+IF(AND(ISNUMBER(OFFSET('Water Data'!$G$6,0,10*ROW('Water Data'!G162))),'Data Summary'!CC168="Yes"),OFFSET('Water Data'!$G$6,0,10*ROW('Water Data'!G162)),NA())</f>
        <v>#N/A</v>
      </c>
      <c r="O168" s="500" t="e">
        <f ca="1">+IF(AND(ISNUMBER(OFFSET('Water Data'!$G$9,0,10*ROW('Water Data'!G162))),'Data Summary'!CD168="Yes"),OFFSET('Water Data'!$G$9,0,10*ROW('Water Data'!G162)),NA())</f>
        <v>#N/A</v>
      </c>
      <c r="P168" s="500" t="e">
        <f ca="1">+IF(AND(ISNUMBER(OFFSET('Water Data'!$H$4,0,10*ROW('Water Data'!H162))),'Data Summary'!CE168="Yes"),100-OFFSET('Water Data'!$H$4,0,10*ROW('Water Data'!H162)),NA())</f>
        <v>#N/A</v>
      </c>
      <c r="Q168" s="500" t="e">
        <f ca="1">+IF(AND(ISNUMBER(OFFSET('Water Data'!$H$6,0,10*ROW('Water Data'!H162))),'Data Summary'!CF168="Yes"),OFFSET('Water Data'!$H$6,0,10*ROW('Water Data'!H162)),NA())</f>
        <v>#N/A</v>
      </c>
      <c r="R168" s="500" t="e">
        <f ca="1">+IF(AND(ISNUMBER(OFFSET('Water Data'!$H$9,0,10*ROW('Water Data'!H162))),'Data Summary'!CG168="Yes"),OFFSET('Water Data'!$H$9,0,10*ROW('Water Data'!H162)),NA())</f>
        <v>#N/A</v>
      </c>
      <c r="S168" s="500" t="e">
        <f ca="1">+IF(AND(ISNUMBER(OFFSET('Water Data'!$I$4,0,10*ROW('Water Data'!I162))),'Data Summary'!CH168="Yes"),100-OFFSET('Water Data'!$I$4,0,10*ROW('Water Data'!I162)),NA())</f>
        <v>#N/A</v>
      </c>
      <c r="T168" s="500" t="e">
        <f ca="1">+IF(AND(ISNUMBER(OFFSET('Water Data'!$I$6,0,10*ROW('Water Data'!I162))),'Data Summary'!CI168="Yes"),OFFSET('Water Data'!$I$6,0,10*ROW('Water Data'!I162)),NA())</f>
        <v>#N/A</v>
      </c>
      <c r="U168" s="500" t="e">
        <f ca="1">+IF(AND(ISNUMBER(OFFSET('Water Data'!$I$9,0,10*ROW('Water Data'!I162))),'Data Summary'!CJ168="Yes"),OFFSET('Water Data'!$I$9,0,10*ROW('Water Data'!I162)),NA())</f>
        <v>#N/A</v>
      </c>
      <c r="V168" s="501" t="e">
        <f ca="1">+IF(AND(ISNUMBER(OFFSET('Sanitation Data'!$D$4,0,10*ROW('Sanitation Data'!D162))),'Data Summary'!CK168="Yes"),100-OFFSET('Sanitation Data'!$D$4,0,10*ROW('Sanitation Data'!D162)),NA())</f>
        <v>#N/A</v>
      </c>
      <c r="W168" s="501" t="e">
        <f ca="1">+IF(AND(ISNUMBER(OFFSET('Sanitation Data'!$D$6,0,10*ROW('Sanitation Data'!D162))),'Data Summary'!CL168="Yes"),OFFSET('Sanitation Data'!$D$6,0,10*ROW('Sanitation Data'!D162)),NA())</f>
        <v>#N/A</v>
      </c>
      <c r="X168" s="501" t="e">
        <f ca="1">+IF(AND(ISNUMBER(OFFSET('Sanitation Data'!$D$10,0,10*ROW('Sanitation Data'!D162))),'Data Summary'!CM168="Yes"),OFFSET('Sanitation Data'!$D$10,0,10*ROW('Sanitation Data'!D162)),NA())</f>
        <v>#N/A</v>
      </c>
      <c r="Y168" s="501" t="e">
        <f ca="1">+IF(AND(ISNUMBER(OFFSET('Sanitation Data'!$D$11,0,10*ROW('Sanitation Data'!D162))),'Data Summary'!CN168="Yes"),OFFSET('Sanitation Data'!$D$11,0,10*ROW('Sanitation Data'!D162)),NA())</f>
        <v>#N/A</v>
      </c>
      <c r="Z168" s="501" t="e">
        <f ca="1">+IF(AND(ISNUMBER(OFFSET('Sanitation Data'!$D$12,0,10*ROW('Sanitation Data'!D162))),'Data Summary'!CO168="Yes"),OFFSET('Sanitation Data'!$D$12,0,10*ROW('Sanitation Data'!D162)),NA())</f>
        <v>#N/A</v>
      </c>
      <c r="AA168" s="501" t="e">
        <f ca="1">+IF(AND(ISNUMBER(OFFSET('Sanitation Data'!$E$4,0,10*ROW('Sanitation Data'!E162))),'Data Summary'!CP168="Yes"),100-OFFSET('Sanitation Data'!$E$4,0,10*ROW('Sanitation Data'!E162)),NA())</f>
        <v>#N/A</v>
      </c>
      <c r="AB168" s="501" t="e">
        <f ca="1">+IF(AND(ISNUMBER(OFFSET('Sanitation Data'!$E$6,0,10*ROW('Sanitation Data'!E162))),'Data Summary'!CQ168="Yes"),OFFSET('Sanitation Data'!$E$6,0,10*ROW('Sanitation Data'!E162)),NA())</f>
        <v>#N/A</v>
      </c>
      <c r="AC168" s="501" t="e">
        <f ca="1">+IF(AND(ISNUMBER(OFFSET('Sanitation Data'!$E$10,0,10*ROW('Sanitation Data'!E162))),'Data Summary'!CR168="Yes"),OFFSET('Sanitation Data'!$E$10,0,10*ROW('Sanitation Data'!E162)),NA())</f>
        <v>#N/A</v>
      </c>
      <c r="AD168" s="501" t="e">
        <f ca="1">+IF(AND(ISNUMBER(OFFSET('Sanitation Data'!$E$11,0,10*ROW('Sanitation Data'!E162))),'Data Summary'!CS168="Yes"),OFFSET('Sanitation Data'!$E$11,0,10*ROW('Sanitation Data'!E162)),NA())</f>
        <v>#N/A</v>
      </c>
      <c r="AE168" s="501" t="e">
        <f ca="1">+IF(AND(ISNUMBER(OFFSET('Sanitation Data'!$E$12,0,10*ROW('Sanitation Data'!E162))),'Data Summary'!CT168="Yes"),OFFSET('Sanitation Data'!$E$12,0,10*ROW('Sanitation Data'!E162)),NA())</f>
        <v>#N/A</v>
      </c>
      <c r="AF168" s="501" t="e">
        <f ca="1">+IF(AND(ISNUMBER(OFFSET('Sanitation Data'!$F$4,0,10*ROW('Sanitation Data'!F162))),'Data Summary'!CU168="Yes"),100-OFFSET('Sanitation Data'!$F$4,0,10*ROW('Sanitation Data'!F162)),NA())</f>
        <v>#N/A</v>
      </c>
      <c r="AG168" s="501" t="e">
        <f ca="1">+IF(AND(ISNUMBER(OFFSET('Sanitation Data'!$F$6,0,10*ROW('Sanitation Data'!F162))),'Data Summary'!CV168="Yes"),OFFSET('Sanitation Data'!$F$6,0,10*ROW('Sanitation Data'!F162)),NA())</f>
        <v>#N/A</v>
      </c>
      <c r="AH168" s="501" t="e">
        <f ca="1">+IF(AND(ISNUMBER(OFFSET('Sanitation Data'!$F$10,0,10*ROW('Sanitation Data'!F162))),'Data Summary'!CW168="Yes"),OFFSET('Sanitation Data'!$F$10,0,10*ROW('Sanitation Data'!F162)),NA())</f>
        <v>#N/A</v>
      </c>
      <c r="AI168" s="501" t="e">
        <f ca="1">+IF(AND(ISNUMBER(OFFSET('Sanitation Data'!$F$11,0,10*ROW('Sanitation Data'!F162))),'Data Summary'!CX168="Yes"),OFFSET('Sanitation Data'!$F$11,0,10*ROW('Sanitation Data'!F162)),NA())</f>
        <v>#N/A</v>
      </c>
      <c r="AJ168" s="501" t="e">
        <f ca="1">+IF(AND(ISNUMBER(OFFSET('Sanitation Data'!$F$12,0,10*ROW('Sanitation Data'!F162))),'Data Summary'!CY168="Yes"),OFFSET('Sanitation Data'!$F$12,0,10*ROW('Sanitation Data'!F162)),NA())</f>
        <v>#N/A</v>
      </c>
      <c r="AK168" s="501" t="e">
        <f ca="1">+IF(AND(ISNUMBER(OFFSET('Sanitation Data'!$G$4,0,10*ROW('Sanitation Data'!G162))),'Data Summary'!CZ168="Yes"),100-OFFSET('Sanitation Data'!$G$4,0,10*ROW('Sanitation Data'!G162)),NA())</f>
        <v>#N/A</v>
      </c>
      <c r="AL168" s="501" t="e">
        <f ca="1">+IF(AND(ISNUMBER(OFFSET('Sanitation Data'!$G$6,0,10*ROW('Sanitation Data'!G162))),'Data Summary'!DA168="Yes"),OFFSET('Sanitation Data'!$G$6,0,10*ROW('Sanitation Data'!G162)),NA())</f>
        <v>#N/A</v>
      </c>
      <c r="AM168" s="501" t="e">
        <f ca="1">+IF(AND(ISNUMBER(OFFSET('Sanitation Data'!$G$10,0,10*ROW('Sanitation Data'!G162))),'Data Summary'!DB168="Yes"),OFFSET('Sanitation Data'!$G$10,0,10*ROW('Sanitation Data'!G162)),NA())</f>
        <v>#N/A</v>
      </c>
      <c r="AN168" s="501" t="e">
        <f ca="1">+IF(AND(ISNUMBER(OFFSET('Sanitation Data'!$G$11,0,10*ROW('Sanitation Data'!G162))),'Data Summary'!DC168="Yes"),OFFSET('Sanitation Data'!$G$11,0,10*ROW('Sanitation Data'!G162)),NA())</f>
        <v>#N/A</v>
      </c>
      <c r="AO168" s="501" t="e">
        <f ca="1">+IF(AND(ISNUMBER(OFFSET('Sanitation Data'!$G$12,0,10*ROW('Sanitation Data'!G162))),'Data Summary'!DD168="Yes"),OFFSET('Sanitation Data'!$G$12,0,10*ROW('Sanitation Data'!G162)),NA())</f>
        <v>#N/A</v>
      </c>
      <c r="AP168" s="501" t="e">
        <f ca="1">+IF(AND(ISNUMBER(OFFSET('Sanitation Data'!$H$4,0,10*ROW('Sanitation Data'!H162))),'Data Summary'!DE168="Yes"),100-OFFSET('Sanitation Data'!$H$4,0,10*ROW('Sanitation Data'!H162)),NA())</f>
        <v>#N/A</v>
      </c>
      <c r="AQ168" s="501" t="e">
        <f ca="1">+IF(AND(ISNUMBER(OFFSET('Sanitation Data'!$H$6,0,10*ROW('Sanitation Data'!H162))),'Data Summary'!DF168="Yes"),OFFSET('Sanitation Data'!$H$6,0,10*ROW('Sanitation Data'!H162)),NA())</f>
        <v>#N/A</v>
      </c>
      <c r="AR168" s="501" t="e">
        <f ca="1">+IF(AND(ISNUMBER(OFFSET('Sanitation Data'!$H$10,0,10*ROW('Sanitation Data'!H162))),'Data Summary'!DG168="Yes"),OFFSET('Sanitation Data'!$H$10,0,10*ROW('Sanitation Data'!H162)),NA())</f>
        <v>#N/A</v>
      </c>
      <c r="AS168" s="501" t="e">
        <f ca="1">+IF(AND(ISNUMBER(OFFSET('Sanitation Data'!$H$11,0,10*ROW('Sanitation Data'!H162))),'Data Summary'!DH168="Yes"),OFFSET('Sanitation Data'!$H$11,0,10*ROW('Sanitation Data'!H162)),NA())</f>
        <v>#N/A</v>
      </c>
      <c r="AT168" s="501" t="e">
        <f ca="1">+IF(AND(ISNUMBER(OFFSET('Sanitation Data'!$H$12,0,10*ROW('Sanitation Data'!H162))),'Data Summary'!DI168="Yes"),OFFSET('Sanitation Data'!$H$12,0,10*ROW('Sanitation Data'!H162)),NA())</f>
        <v>#N/A</v>
      </c>
      <c r="AU168" s="501" t="e">
        <f ca="1">+IF(AND(ISNUMBER(OFFSET('Sanitation Data'!$I$4,0,10*ROW('Sanitation Data'!I162))),'Data Summary'!DJ168="Yes"),100-OFFSET('Sanitation Data'!$I$4,0,10*ROW('Sanitation Data'!I162)),NA())</f>
        <v>#N/A</v>
      </c>
      <c r="AV168" s="501" t="e">
        <f ca="1">+IF(AND(ISNUMBER(OFFSET('Sanitation Data'!$I$6,0,10*ROW('Sanitation Data'!I162))),'Data Summary'!DK168="Yes"),OFFSET('Sanitation Data'!$I$6,0,10*ROW('Sanitation Data'!I162)),NA())</f>
        <v>#N/A</v>
      </c>
      <c r="AW168" s="501" t="e">
        <f ca="1">+IF(AND(ISNUMBER(OFFSET('Sanitation Data'!$I$10,0,10*ROW('Sanitation Data'!I162))),'Data Summary'!DL168="Yes"),OFFSET('Sanitation Data'!$I$10,0,10*ROW('Sanitation Data'!I162)),NA())</f>
        <v>#N/A</v>
      </c>
      <c r="AX168" s="501" t="e">
        <f ca="1">+IF(AND(ISNUMBER(OFFSET('Sanitation Data'!$I$11,0,10*ROW('Sanitation Data'!I162))),'Data Summary'!DM168="Yes"),OFFSET('Sanitation Data'!$I$11,0,10*ROW('Sanitation Data'!I162)),NA())</f>
        <v>#N/A</v>
      </c>
      <c r="AY168" s="501" t="e">
        <f ca="1">+IF(AND(ISNUMBER(OFFSET('Sanitation Data'!$I$12,0,10*ROW('Sanitation Data'!I162))),'Data Summary'!DN168="Yes"),OFFSET('Sanitation Data'!$I$12,0,10*ROW('Sanitation Data'!I162)),NA())</f>
        <v>#N/A</v>
      </c>
      <c r="AZ168" s="502" t="e">
        <f ca="1">+IF(AND(ISNUMBER(OFFSET('Hygiene Data'!$D$5,0,10*ROW('Hygiene Data'!D162))),'Data Summary'!DO168="Yes"),OFFSET('Hygiene Data'!$D$5,0,10*ROW('Hygiene Data'!D162)),NA())</f>
        <v>#N/A</v>
      </c>
      <c r="BA168" s="502" t="e">
        <f ca="1">+IF(AND(ISNUMBER(OFFSET('Hygiene Data'!$D$7,0,10*ROW('Hygiene Data'!D162))),'Data Summary'!DP168="Yes"),OFFSET('Hygiene Data'!$D$7,0,10*ROW('Hygiene Data'!D162)),NA())</f>
        <v>#N/A</v>
      </c>
      <c r="BB168" s="502" t="e">
        <f ca="1">+IF(AND(ISNUMBER(OFFSET('Hygiene Data'!$D$9,0,10*ROW('Hygiene Data'!D162))),'Data Summary'!DQ168="Yes"),OFFSET('Hygiene Data'!$D$9,0,10*ROW('Hygiene Data'!D162)),NA())</f>
        <v>#N/A</v>
      </c>
      <c r="BC168" s="502" t="e">
        <f ca="1">+IF(AND(ISNUMBER(OFFSET('Hygiene Data'!$E$5,0,10*ROW('Hygiene Data'!E162))),'Data Summary'!DR168="Yes"),OFFSET('Hygiene Data'!$E$5,0,10*ROW('Hygiene Data'!E162)),NA())</f>
        <v>#N/A</v>
      </c>
      <c r="BD168" s="502" t="e">
        <f ca="1">+IF(AND(ISNUMBER(OFFSET('Hygiene Data'!$E$7,0,10*ROW('Hygiene Data'!E162))),'Data Summary'!DS168="Yes"),OFFSET('Hygiene Data'!$E$7,0,10*ROW('Hygiene Data'!E162)),NA())</f>
        <v>#N/A</v>
      </c>
      <c r="BE168" s="502" t="e">
        <f ca="1">+IF(AND(ISNUMBER(OFFSET('Hygiene Data'!$E$9,0,10*ROW('Hygiene Data'!E162))),'Data Summary'!DT168="Yes"),OFFSET('Hygiene Data'!$E$9,0,10*ROW('Hygiene Data'!E162)),NA())</f>
        <v>#N/A</v>
      </c>
      <c r="BF168" s="502" t="e">
        <f ca="1">+IF(AND(ISNUMBER(OFFSET('Hygiene Data'!$F$5,0,10*ROW('Hygiene Data'!F162))),'Data Summary'!DU168="Yes"),OFFSET('Hygiene Data'!$F$5,0,10*ROW('Hygiene Data'!F162)),NA())</f>
        <v>#N/A</v>
      </c>
      <c r="BG168" s="502" t="e">
        <f ca="1">+IF(AND(ISNUMBER(OFFSET('Hygiene Data'!$F$7,0,10*ROW('Hygiene Data'!F162))),'Data Summary'!DV168="Yes"),OFFSET('Hygiene Data'!$F$7,0,10*ROW('Hygiene Data'!F162)),NA())</f>
        <v>#N/A</v>
      </c>
      <c r="BH168" s="502" t="e">
        <f ca="1">+IF(AND(ISNUMBER(OFFSET('Hygiene Data'!$F$9,0,10*ROW('Hygiene Data'!F162))),'Data Summary'!DW168="Yes"),OFFSET('Hygiene Data'!$F$9,0,10*ROW('Hygiene Data'!F162)),NA())</f>
        <v>#N/A</v>
      </c>
      <c r="BI168" s="502" t="e">
        <f ca="1">+IF(AND(ISNUMBER(OFFSET('Hygiene Data'!$G$5,0,10*ROW('Hygiene Data'!G162))),'Data Summary'!DX168="Yes"),OFFSET('Hygiene Data'!$G$5,0,10*ROW('Hygiene Data'!G162)),NA())</f>
        <v>#N/A</v>
      </c>
      <c r="BJ168" s="502" t="e">
        <f ca="1">+IF(AND(ISNUMBER(OFFSET('Hygiene Data'!$G$7,0,10*ROW('Hygiene Data'!G162))),'Data Summary'!DY168="Yes"),OFFSET('Hygiene Data'!$G$7,0,10*ROW('Hygiene Data'!G162)),NA())</f>
        <v>#N/A</v>
      </c>
      <c r="BK168" s="502" t="e">
        <f ca="1">+IF(AND(ISNUMBER(OFFSET('Hygiene Data'!$G$9,0,10*ROW('Hygiene Data'!G162))),'Data Summary'!DZ168="Yes"),OFFSET('Hygiene Data'!$G$9,0,10*ROW('Hygiene Data'!G162)),NA())</f>
        <v>#N/A</v>
      </c>
      <c r="BL168" s="502" t="e">
        <f ca="1">+IF(AND(ISNUMBER(OFFSET('Hygiene Data'!$H$5,0,10*ROW('Hygiene Data'!H162))),'Data Summary'!EA168="Yes"),OFFSET('Hygiene Data'!$H$5,0,10*ROW('Hygiene Data'!H162)),NA())</f>
        <v>#N/A</v>
      </c>
      <c r="BM168" s="502" t="e">
        <f ca="1">+IF(AND(ISNUMBER(OFFSET('Hygiene Data'!$H$7,0,10*ROW('Hygiene Data'!H162))),'Data Summary'!EB168="Yes"),OFFSET('Hygiene Data'!$H$7,0,10*ROW('Hygiene Data'!H162)),NA())</f>
        <v>#N/A</v>
      </c>
      <c r="BN168" s="502" t="e">
        <f ca="1">+IF(AND(ISNUMBER(OFFSET('Hygiene Data'!$H$9,0,10*ROW('Hygiene Data'!H162))),'Data Summary'!EC168="Yes"),OFFSET('Hygiene Data'!$H$9,0,10*ROW('Hygiene Data'!H162)),NA())</f>
        <v>#N/A</v>
      </c>
      <c r="BO168" s="502" t="e">
        <f ca="1">+IF(AND(ISNUMBER(OFFSET('Hygiene Data'!$I$5,0,10*ROW('Hygiene Data'!I162))),'Data Summary'!ED168="Yes"),OFFSET('Hygiene Data'!$I$5,0,10*ROW('Hygiene Data'!I162)),NA())</f>
        <v>#N/A</v>
      </c>
      <c r="BP168" s="502" t="e">
        <f ca="1">+IF(AND(ISNUMBER(OFFSET('Hygiene Data'!$I$7,0,10*ROW('Hygiene Data'!I162))),'Data Summary'!EE168="Yes"),OFFSET('Hygiene Data'!$I$7,0,10*ROW('Hygiene Data'!I162)),NA())</f>
        <v>#N/A</v>
      </c>
      <c r="BQ168" s="502" t="e">
        <f ca="1">+IF(AND(ISNUMBER(OFFSET('Hygiene Data'!$I$9,0,10*ROW('Hygiene Data'!I162))),'Data Summary'!EF168="Yes"),OFFSET('Hygiene Data'!$I$9,0,10*ROW('Hygiene Data'!I162)),NA())</f>
        <v>#N/A</v>
      </c>
    </row>
    <row r="169" spans="1:69" x14ac:dyDescent="0.25">
      <c r="A169" s="498" t="e">
        <f ca="1">+RIGHT('Data Summary'!A169,LEN('Data Summary'!A169)-9)</f>
        <v>#VALUE!</v>
      </c>
      <c r="B169" s="472" t="str">
        <f ca="1">+IF(ISTEXT('Data Summary'!B169),'Data Summary'!B169,"")</f>
        <v/>
      </c>
      <c r="C169" s="499" t="e">
        <f ca="1">+VALUE('Data Summary'!C169)</f>
        <v>#VALUE!</v>
      </c>
      <c r="D169" s="500" t="e">
        <f ca="1">+IF(AND(ISNUMBER(OFFSET('Water Data'!$D$4,0,10*ROW('Water Data'!D163))),'Data Summary'!BS169="Yes"),100-OFFSET('Water Data'!$D$4,0,10*ROW('Water Data'!D163)),NA())</f>
        <v>#N/A</v>
      </c>
      <c r="E169" s="500" t="e">
        <f ca="1">+IF(AND(ISNUMBER(OFFSET('Water Data'!$D$6,0,10*ROW('Water Data'!D163))),'Data Summary'!BT169="Yes"),OFFSET('Water Data'!$D$6,0,10*ROW('Water Data'!D163)),NA())</f>
        <v>#N/A</v>
      </c>
      <c r="F169" s="500" t="e">
        <f ca="1">+IF(AND(ISNUMBER(OFFSET('Water Data'!$D$9,0,10*ROW('Water Data'!D163))),'Data Summary'!BU169="Yes"),OFFSET('Water Data'!$D$9,0,10*ROW('Water Data'!D163)),NA())</f>
        <v>#N/A</v>
      </c>
      <c r="G169" s="500" t="e">
        <f ca="1">+IF(AND(ISNUMBER(OFFSET('Water Data'!$E$4,0,10*ROW('Water Data'!E163))),'Data Summary'!BV169="Yes"),100-OFFSET('Water Data'!$E$4,0,10*ROW('Water Data'!E163)),NA())</f>
        <v>#N/A</v>
      </c>
      <c r="H169" s="500" t="e">
        <f ca="1">+IF(AND(ISNUMBER(OFFSET('Water Data'!$E$6,0,10*ROW('Water Data'!E163))),'Data Summary'!BW169="Yes"),OFFSET('Water Data'!$E$6,0,10*ROW('Water Data'!E163)),NA())</f>
        <v>#N/A</v>
      </c>
      <c r="I169" s="500" t="e">
        <f ca="1">+IF(AND(ISNUMBER(OFFSET('Water Data'!$E$9,0,10*ROW('Water Data'!E163))),'Data Summary'!BX169="Yes"),OFFSET('Water Data'!$E$9,0,10*ROW('Water Data'!E163)),NA())</f>
        <v>#N/A</v>
      </c>
      <c r="J169" s="500" t="e">
        <f ca="1">+IF(AND(ISNUMBER(OFFSET('Water Data'!$F$4,0,10*ROW('Water Data'!F163))),'Data Summary'!BY169="Yes"),100-OFFSET('Water Data'!$F$4,0,10*ROW('Water Data'!F163)),NA())</f>
        <v>#N/A</v>
      </c>
      <c r="K169" s="500" t="e">
        <f ca="1">+IF(AND(ISNUMBER(OFFSET('Water Data'!$F$6,0,10*ROW('Water Data'!F163))),'Data Summary'!BZ169="Yes"),OFFSET('Water Data'!$F$6,0,10*ROW('Water Data'!F163)),NA())</f>
        <v>#N/A</v>
      </c>
      <c r="L169" s="500" t="e">
        <f ca="1">+IF(AND(ISNUMBER(OFFSET('Water Data'!$F$9,0,10*ROW('Water Data'!F163))),'Data Summary'!CA169="Yes"),OFFSET('Water Data'!$F$9,0,10*ROW('Water Data'!F163)),NA())</f>
        <v>#N/A</v>
      </c>
      <c r="M169" s="500" t="e">
        <f ca="1">+IF(AND(ISNUMBER(OFFSET('Water Data'!$G$4,0,10*ROW('Water Data'!G163))),'Data Summary'!CB169="Yes"),100-OFFSET('Water Data'!$G$4,0,10*ROW('Water Data'!G163)),NA())</f>
        <v>#N/A</v>
      </c>
      <c r="N169" s="500" t="e">
        <f ca="1">+IF(AND(ISNUMBER(OFFSET('Water Data'!$G$6,0,10*ROW('Water Data'!G163))),'Data Summary'!CC169="Yes"),OFFSET('Water Data'!$G$6,0,10*ROW('Water Data'!G163)),NA())</f>
        <v>#N/A</v>
      </c>
      <c r="O169" s="500" t="e">
        <f ca="1">+IF(AND(ISNUMBER(OFFSET('Water Data'!$G$9,0,10*ROW('Water Data'!G163))),'Data Summary'!CD169="Yes"),OFFSET('Water Data'!$G$9,0,10*ROW('Water Data'!G163)),NA())</f>
        <v>#N/A</v>
      </c>
      <c r="P169" s="500" t="e">
        <f ca="1">+IF(AND(ISNUMBER(OFFSET('Water Data'!$H$4,0,10*ROW('Water Data'!H163))),'Data Summary'!CE169="Yes"),100-OFFSET('Water Data'!$H$4,0,10*ROW('Water Data'!H163)),NA())</f>
        <v>#N/A</v>
      </c>
      <c r="Q169" s="500" t="e">
        <f ca="1">+IF(AND(ISNUMBER(OFFSET('Water Data'!$H$6,0,10*ROW('Water Data'!H163))),'Data Summary'!CF169="Yes"),OFFSET('Water Data'!$H$6,0,10*ROW('Water Data'!H163)),NA())</f>
        <v>#N/A</v>
      </c>
      <c r="R169" s="500" t="e">
        <f ca="1">+IF(AND(ISNUMBER(OFFSET('Water Data'!$H$9,0,10*ROW('Water Data'!H163))),'Data Summary'!CG169="Yes"),OFFSET('Water Data'!$H$9,0,10*ROW('Water Data'!H163)),NA())</f>
        <v>#N/A</v>
      </c>
      <c r="S169" s="500" t="e">
        <f ca="1">+IF(AND(ISNUMBER(OFFSET('Water Data'!$I$4,0,10*ROW('Water Data'!I163))),'Data Summary'!CH169="Yes"),100-OFFSET('Water Data'!$I$4,0,10*ROW('Water Data'!I163)),NA())</f>
        <v>#N/A</v>
      </c>
      <c r="T169" s="500" t="e">
        <f ca="1">+IF(AND(ISNUMBER(OFFSET('Water Data'!$I$6,0,10*ROW('Water Data'!I163))),'Data Summary'!CI169="Yes"),OFFSET('Water Data'!$I$6,0,10*ROW('Water Data'!I163)),NA())</f>
        <v>#N/A</v>
      </c>
      <c r="U169" s="500" t="e">
        <f ca="1">+IF(AND(ISNUMBER(OFFSET('Water Data'!$I$9,0,10*ROW('Water Data'!I163))),'Data Summary'!CJ169="Yes"),OFFSET('Water Data'!$I$9,0,10*ROW('Water Data'!I163)),NA())</f>
        <v>#N/A</v>
      </c>
      <c r="V169" s="501" t="e">
        <f ca="1">+IF(AND(ISNUMBER(OFFSET('Sanitation Data'!$D$4,0,10*ROW('Sanitation Data'!D163))),'Data Summary'!CK169="Yes"),100-OFFSET('Sanitation Data'!$D$4,0,10*ROW('Sanitation Data'!D163)),NA())</f>
        <v>#N/A</v>
      </c>
      <c r="W169" s="501" t="e">
        <f ca="1">+IF(AND(ISNUMBER(OFFSET('Sanitation Data'!$D$6,0,10*ROW('Sanitation Data'!D163))),'Data Summary'!CL169="Yes"),OFFSET('Sanitation Data'!$D$6,0,10*ROW('Sanitation Data'!D163)),NA())</f>
        <v>#N/A</v>
      </c>
      <c r="X169" s="501" t="e">
        <f ca="1">+IF(AND(ISNUMBER(OFFSET('Sanitation Data'!$D$10,0,10*ROW('Sanitation Data'!D163))),'Data Summary'!CM169="Yes"),OFFSET('Sanitation Data'!$D$10,0,10*ROW('Sanitation Data'!D163)),NA())</f>
        <v>#N/A</v>
      </c>
      <c r="Y169" s="501" t="e">
        <f ca="1">+IF(AND(ISNUMBER(OFFSET('Sanitation Data'!$D$11,0,10*ROW('Sanitation Data'!D163))),'Data Summary'!CN169="Yes"),OFFSET('Sanitation Data'!$D$11,0,10*ROW('Sanitation Data'!D163)),NA())</f>
        <v>#N/A</v>
      </c>
      <c r="Z169" s="501" t="e">
        <f ca="1">+IF(AND(ISNUMBER(OFFSET('Sanitation Data'!$D$12,0,10*ROW('Sanitation Data'!D163))),'Data Summary'!CO169="Yes"),OFFSET('Sanitation Data'!$D$12,0,10*ROW('Sanitation Data'!D163)),NA())</f>
        <v>#N/A</v>
      </c>
      <c r="AA169" s="501" t="e">
        <f ca="1">+IF(AND(ISNUMBER(OFFSET('Sanitation Data'!$E$4,0,10*ROW('Sanitation Data'!E163))),'Data Summary'!CP169="Yes"),100-OFFSET('Sanitation Data'!$E$4,0,10*ROW('Sanitation Data'!E163)),NA())</f>
        <v>#N/A</v>
      </c>
      <c r="AB169" s="501" t="e">
        <f ca="1">+IF(AND(ISNUMBER(OFFSET('Sanitation Data'!$E$6,0,10*ROW('Sanitation Data'!E163))),'Data Summary'!CQ169="Yes"),OFFSET('Sanitation Data'!$E$6,0,10*ROW('Sanitation Data'!E163)),NA())</f>
        <v>#N/A</v>
      </c>
      <c r="AC169" s="501" t="e">
        <f ca="1">+IF(AND(ISNUMBER(OFFSET('Sanitation Data'!$E$10,0,10*ROW('Sanitation Data'!E163))),'Data Summary'!CR169="Yes"),OFFSET('Sanitation Data'!$E$10,0,10*ROW('Sanitation Data'!E163)),NA())</f>
        <v>#N/A</v>
      </c>
      <c r="AD169" s="501" t="e">
        <f ca="1">+IF(AND(ISNUMBER(OFFSET('Sanitation Data'!$E$11,0,10*ROW('Sanitation Data'!E163))),'Data Summary'!CS169="Yes"),OFFSET('Sanitation Data'!$E$11,0,10*ROW('Sanitation Data'!E163)),NA())</f>
        <v>#N/A</v>
      </c>
      <c r="AE169" s="501" t="e">
        <f ca="1">+IF(AND(ISNUMBER(OFFSET('Sanitation Data'!$E$12,0,10*ROW('Sanitation Data'!E163))),'Data Summary'!CT169="Yes"),OFFSET('Sanitation Data'!$E$12,0,10*ROW('Sanitation Data'!E163)),NA())</f>
        <v>#N/A</v>
      </c>
      <c r="AF169" s="501" t="e">
        <f ca="1">+IF(AND(ISNUMBER(OFFSET('Sanitation Data'!$F$4,0,10*ROW('Sanitation Data'!F163))),'Data Summary'!CU169="Yes"),100-OFFSET('Sanitation Data'!$F$4,0,10*ROW('Sanitation Data'!F163)),NA())</f>
        <v>#N/A</v>
      </c>
      <c r="AG169" s="501" t="e">
        <f ca="1">+IF(AND(ISNUMBER(OFFSET('Sanitation Data'!$F$6,0,10*ROW('Sanitation Data'!F163))),'Data Summary'!CV169="Yes"),OFFSET('Sanitation Data'!$F$6,0,10*ROW('Sanitation Data'!F163)),NA())</f>
        <v>#N/A</v>
      </c>
      <c r="AH169" s="501" t="e">
        <f ca="1">+IF(AND(ISNUMBER(OFFSET('Sanitation Data'!$F$10,0,10*ROW('Sanitation Data'!F163))),'Data Summary'!CW169="Yes"),OFFSET('Sanitation Data'!$F$10,0,10*ROW('Sanitation Data'!F163)),NA())</f>
        <v>#N/A</v>
      </c>
      <c r="AI169" s="501" t="e">
        <f ca="1">+IF(AND(ISNUMBER(OFFSET('Sanitation Data'!$F$11,0,10*ROW('Sanitation Data'!F163))),'Data Summary'!CX169="Yes"),OFFSET('Sanitation Data'!$F$11,0,10*ROW('Sanitation Data'!F163)),NA())</f>
        <v>#N/A</v>
      </c>
      <c r="AJ169" s="501" t="e">
        <f ca="1">+IF(AND(ISNUMBER(OFFSET('Sanitation Data'!$F$12,0,10*ROW('Sanitation Data'!F163))),'Data Summary'!CY169="Yes"),OFFSET('Sanitation Data'!$F$12,0,10*ROW('Sanitation Data'!F163)),NA())</f>
        <v>#N/A</v>
      </c>
      <c r="AK169" s="501" t="e">
        <f ca="1">+IF(AND(ISNUMBER(OFFSET('Sanitation Data'!$G$4,0,10*ROW('Sanitation Data'!G163))),'Data Summary'!CZ169="Yes"),100-OFFSET('Sanitation Data'!$G$4,0,10*ROW('Sanitation Data'!G163)),NA())</f>
        <v>#N/A</v>
      </c>
      <c r="AL169" s="501" t="e">
        <f ca="1">+IF(AND(ISNUMBER(OFFSET('Sanitation Data'!$G$6,0,10*ROW('Sanitation Data'!G163))),'Data Summary'!DA169="Yes"),OFFSET('Sanitation Data'!$G$6,0,10*ROW('Sanitation Data'!G163)),NA())</f>
        <v>#N/A</v>
      </c>
      <c r="AM169" s="501" t="e">
        <f ca="1">+IF(AND(ISNUMBER(OFFSET('Sanitation Data'!$G$10,0,10*ROW('Sanitation Data'!G163))),'Data Summary'!DB169="Yes"),OFFSET('Sanitation Data'!$G$10,0,10*ROW('Sanitation Data'!G163)),NA())</f>
        <v>#N/A</v>
      </c>
      <c r="AN169" s="501" t="e">
        <f ca="1">+IF(AND(ISNUMBER(OFFSET('Sanitation Data'!$G$11,0,10*ROW('Sanitation Data'!G163))),'Data Summary'!DC169="Yes"),OFFSET('Sanitation Data'!$G$11,0,10*ROW('Sanitation Data'!G163)),NA())</f>
        <v>#N/A</v>
      </c>
      <c r="AO169" s="501" t="e">
        <f ca="1">+IF(AND(ISNUMBER(OFFSET('Sanitation Data'!$G$12,0,10*ROW('Sanitation Data'!G163))),'Data Summary'!DD169="Yes"),OFFSET('Sanitation Data'!$G$12,0,10*ROW('Sanitation Data'!G163)),NA())</f>
        <v>#N/A</v>
      </c>
      <c r="AP169" s="501" t="e">
        <f ca="1">+IF(AND(ISNUMBER(OFFSET('Sanitation Data'!$H$4,0,10*ROW('Sanitation Data'!H163))),'Data Summary'!DE169="Yes"),100-OFFSET('Sanitation Data'!$H$4,0,10*ROW('Sanitation Data'!H163)),NA())</f>
        <v>#N/A</v>
      </c>
      <c r="AQ169" s="501" t="e">
        <f ca="1">+IF(AND(ISNUMBER(OFFSET('Sanitation Data'!$H$6,0,10*ROW('Sanitation Data'!H163))),'Data Summary'!DF169="Yes"),OFFSET('Sanitation Data'!$H$6,0,10*ROW('Sanitation Data'!H163)),NA())</f>
        <v>#N/A</v>
      </c>
      <c r="AR169" s="501" t="e">
        <f ca="1">+IF(AND(ISNUMBER(OFFSET('Sanitation Data'!$H$10,0,10*ROW('Sanitation Data'!H163))),'Data Summary'!DG169="Yes"),OFFSET('Sanitation Data'!$H$10,0,10*ROW('Sanitation Data'!H163)),NA())</f>
        <v>#N/A</v>
      </c>
      <c r="AS169" s="501" t="e">
        <f ca="1">+IF(AND(ISNUMBER(OFFSET('Sanitation Data'!$H$11,0,10*ROW('Sanitation Data'!H163))),'Data Summary'!DH169="Yes"),OFFSET('Sanitation Data'!$H$11,0,10*ROW('Sanitation Data'!H163)),NA())</f>
        <v>#N/A</v>
      </c>
      <c r="AT169" s="501" t="e">
        <f ca="1">+IF(AND(ISNUMBER(OFFSET('Sanitation Data'!$H$12,0,10*ROW('Sanitation Data'!H163))),'Data Summary'!DI169="Yes"),OFFSET('Sanitation Data'!$H$12,0,10*ROW('Sanitation Data'!H163)),NA())</f>
        <v>#N/A</v>
      </c>
      <c r="AU169" s="501" t="e">
        <f ca="1">+IF(AND(ISNUMBER(OFFSET('Sanitation Data'!$I$4,0,10*ROW('Sanitation Data'!I163))),'Data Summary'!DJ169="Yes"),100-OFFSET('Sanitation Data'!$I$4,0,10*ROW('Sanitation Data'!I163)),NA())</f>
        <v>#N/A</v>
      </c>
      <c r="AV169" s="501" t="e">
        <f ca="1">+IF(AND(ISNUMBER(OFFSET('Sanitation Data'!$I$6,0,10*ROW('Sanitation Data'!I163))),'Data Summary'!DK169="Yes"),OFFSET('Sanitation Data'!$I$6,0,10*ROW('Sanitation Data'!I163)),NA())</f>
        <v>#N/A</v>
      </c>
      <c r="AW169" s="501" t="e">
        <f ca="1">+IF(AND(ISNUMBER(OFFSET('Sanitation Data'!$I$10,0,10*ROW('Sanitation Data'!I163))),'Data Summary'!DL169="Yes"),OFFSET('Sanitation Data'!$I$10,0,10*ROW('Sanitation Data'!I163)),NA())</f>
        <v>#N/A</v>
      </c>
      <c r="AX169" s="501" t="e">
        <f ca="1">+IF(AND(ISNUMBER(OFFSET('Sanitation Data'!$I$11,0,10*ROW('Sanitation Data'!I163))),'Data Summary'!DM169="Yes"),OFFSET('Sanitation Data'!$I$11,0,10*ROW('Sanitation Data'!I163)),NA())</f>
        <v>#N/A</v>
      </c>
      <c r="AY169" s="501" t="e">
        <f ca="1">+IF(AND(ISNUMBER(OFFSET('Sanitation Data'!$I$12,0,10*ROW('Sanitation Data'!I163))),'Data Summary'!DN169="Yes"),OFFSET('Sanitation Data'!$I$12,0,10*ROW('Sanitation Data'!I163)),NA())</f>
        <v>#N/A</v>
      </c>
      <c r="AZ169" s="502" t="e">
        <f ca="1">+IF(AND(ISNUMBER(OFFSET('Hygiene Data'!$D$5,0,10*ROW('Hygiene Data'!D163))),'Data Summary'!DO169="Yes"),OFFSET('Hygiene Data'!$D$5,0,10*ROW('Hygiene Data'!D163)),NA())</f>
        <v>#N/A</v>
      </c>
      <c r="BA169" s="502" t="e">
        <f ca="1">+IF(AND(ISNUMBER(OFFSET('Hygiene Data'!$D$7,0,10*ROW('Hygiene Data'!D163))),'Data Summary'!DP169="Yes"),OFFSET('Hygiene Data'!$D$7,0,10*ROW('Hygiene Data'!D163)),NA())</f>
        <v>#N/A</v>
      </c>
      <c r="BB169" s="502" t="e">
        <f ca="1">+IF(AND(ISNUMBER(OFFSET('Hygiene Data'!$D$9,0,10*ROW('Hygiene Data'!D163))),'Data Summary'!DQ169="Yes"),OFFSET('Hygiene Data'!$D$9,0,10*ROW('Hygiene Data'!D163)),NA())</f>
        <v>#N/A</v>
      </c>
      <c r="BC169" s="502" t="e">
        <f ca="1">+IF(AND(ISNUMBER(OFFSET('Hygiene Data'!$E$5,0,10*ROW('Hygiene Data'!E163))),'Data Summary'!DR169="Yes"),OFFSET('Hygiene Data'!$E$5,0,10*ROW('Hygiene Data'!E163)),NA())</f>
        <v>#N/A</v>
      </c>
      <c r="BD169" s="502" t="e">
        <f ca="1">+IF(AND(ISNUMBER(OFFSET('Hygiene Data'!$E$7,0,10*ROW('Hygiene Data'!E163))),'Data Summary'!DS169="Yes"),OFFSET('Hygiene Data'!$E$7,0,10*ROW('Hygiene Data'!E163)),NA())</f>
        <v>#N/A</v>
      </c>
      <c r="BE169" s="502" t="e">
        <f ca="1">+IF(AND(ISNUMBER(OFFSET('Hygiene Data'!$E$9,0,10*ROW('Hygiene Data'!E163))),'Data Summary'!DT169="Yes"),OFFSET('Hygiene Data'!$E$9,0,10*ROW('Hygiene Data'!E163)),NA())</f>
        <v>#N/A</v>
      </c>
      <c r="BF169" s="502" t="e">
        <f ca="1">+IF(AND(ISNUMBER(OFFSET('Hygiene Data'!$F$5,0,10*ROW('Hygiene Data'!F163))),'Data Summary'!DU169="Yes"),OFFSET('Hygiene Data'!$F$5,0,10*ROW('Hygiene Data'!F163)),NA())</f>
        <v>#N/A</v>
      </c>
      <c r="BG169" s="502" t="e">
        <f ca="1">+IF(AND(ISNUMBER(OFFSET('Hygiene Data'!$F$7,0,10*ROW('Hygiene Data'!F163))),'Data Summary'!DV169="Yes"),OFFSET('Hygiene Data'!$F$7,0,10*ROW('Hygiene Data'!F163)),NA())</f>
        <v>#N/A</v>
      </c>
      <c r="BH169" s="502" t="e">
        <f ca="1">+IF(AND(ISNUMBER(OFFSET('Hygiene Data'!$F$9,0,10*ROW('Hygiene Data'!F163))),'Data Summary'!DW169="Yes"),OFFSET('Hygiene Data'!$F$9,0,10*ROW('Hygiene Data'!F163)),NA())</f>
        <v>#N/A</v>
      </c>
      <c r="BI169" s="502" t="e">
        <f ca="1">+IF(AND(ISNUMBER(OFFSET('Hygiene Data'!$G$5,0,10*ROW('Hygiene Data'!G163))),'Data Summary'!DX169="Yes"),OFFSET('Hygiene Data'!$G$5,0,10*ROW('Hygiene Data'!G163)),NA())</f>
        <v>#N/A</v>
      </c>
      <c r="BJ169" s="502" t="e">
        <f ca="1">+IF(AND(ISNUMBER(OFFSET('Hygiene Data'!$G$7,0,10*ROW('Hygiene Data'!G163))),'Data Summary'!DY169="Yes"),OFFSET('Hygiene Data'!$G$7,0,10*ROW('Hygiene Data'!G163)),NA())</f>
        <v>#N/A</v>
      </c>
      <c r="BK169" s="502" t="e">
        <f ca="1">+IF(AND(ISNUMBER(OFFSET('Hygiene Data'!$G$9,0,10*ROW('Hygiene Data'!G163))),'Data Summary'!DZ169="Yes"),OFFSET('Hygiene Data'!$G$9,0,10*ROW('Hygiene Data'!G163)),NA())</f>
        <v>#N/A</v>
      </c>
      <c r="BL169" s="502" t="e">
        <f ca="1">+IF(AND(ISNUMBER(OFFSET('Hygiene Data'!$H$5,0,10*ROW('Hygiene Data'!H163))),'Data Summary'!EA169="Yes"),OFFSET('Hygiene Data'!$H$5,0,10*ROW('Hygiene Data'!H163)),NA())</f>
        <v>#N/A</v>
      </c>
      <c r="BM169" s="502" t="e">
        <f ca="1">+IF(AND(ISNUMBER(OFFSET('Hygiene Data'!$H$7,0,10*ROW('Hygiene Data'!H163))),'Data Summary'!EB169="Yes"),OFFSET('Hygiene Data'!$H$7,0,10*ROW('Hygiene Data'!H163)),NA())</f>
        <v>#N/A</v>
      </c>
      <c r="BN169" s="502" t="e">
        <f ca="1">+IF(AND(ISNUMBER(OFFSET('Hygiene Data'!$H$9,0,10*ROW('Hygiene Data'!H163))),'Data Summary'!EC169="Yes"),OFFSET('Hygiene Data'!$H$9,0,10*ROW('Hygiene Data'!H163)),NA())</f>
        <v>#N/A</v>
      </c>
      <c r="BO169" s="502" t="e">
        <f ca="1">+IF(AND(ISNUMBER(OFFSET('Hygiene Data'!$I$5,0,10*ROW('Hygiene Data'!I163))),'Data Summary'!ED169="Yes"),OFFSET('Hygiene Data'!$I$5,0,10*ROW('Hygiene Data'!I163)),NA())</f>
        <v>#N/A</v>
      </c>
      <c r="BP169" s="502" t="e">
        <f ca="1">+IF(AND(ISNUMBER(OFFSET('Hygiene Data'!$I$7,0,10*ROW('Hygiene Data'!I163))),'Data Summary'!EE169="Yes"),OFFSET('Hygiene Data'!$I$7,0,10*ROW('Hygiene Data'!I163)),NA())</f>
        <v>#N/A</v>
      </c>
      <c r="BQ169" s="502" t="e">
        <f ca="1">+IF(AND(ISNUMBER(OFFSET('Hygiene Data'!$I$9,0,10*ROW('Hygiene Data'!I163))),'Data Summary'!EF169="Yes"),OFFSET('Hygiene Data'!$I$9,0,10*ROW('Hygiene Data'!I163)),NA())</f>
        <v>#N/A</v>
      </c>
    </row>
    <row r="170" spans="1:69" x14ac:dyDescent="0.25">
      <c r="A170" s="498" t="e">
        <f ca="1">+RIGHT('Data Summary'!A170,LEN('Data Summary'!A170)-9)</f>
        <v>#VALUE!</v>
      </c>
      <c r="B170" s="472" t="str">
        <f ca="1">+IF(ISTEXT('Data Summary'!B170),'Data Summary'!B170,"")</f>
        <v/>
      </c>
      <c r="C170" s="499" t="e">
        <f ca="1">+VALUE('Data Summary'!C170)</f>
        <v>#VALUE!</v>
      </c>
      <c r="D170" s="500" t="e">
        <f ca="1">+IF(AND(ISNUMBER(OFFSET('Water Data'!$D$4,0,10*ROW('Water Data'!D164))),'Data Summary'!BS170="Yes"),100-OFFSET('Water Data'!$D$4,0,10*ROW('Water Data'!D164)),NA())</f>
        <v>#N/A</v>
      </c>
      <c r="E170" s="500" t="e">
        <f ca="1">+IF(AND(ISNUMBER(OFFSET('Water Data'!$D$6,0,10*ROW('Water Data'!D164))),'Data Summary'!BT170="Yes"),OFFSET('Water Data'!$D$6,0,10*ROW('Water Data'!D164)),NA())</f>
        <v>#N/A</v>
      </c>
      <c r="F170" s="500" t="e">
        <f ca="1">+IF(AND(ISNUMBER(OFFSET('Water Data'!$D$9,0,10*ROW('Water Data'!D164))),'Data Summary'!BU170="Yes"),OFFSET('Water Data'!$D$9,0,10*ROW('Water Data'!D164)),NA())</f>
        <v>#N/A</v>
      </c>
      <c r="G170" s="500" t="e">
        <f ca="1">+IF(AND(ISNUMBER(OFFSET('Water Data'!$E$4,0,10*ROW('Water Data'!E164))),'Data Summary'!BV170="Yes"),100-OFFSET('Water Data'!$E$4,0,10*ROW('Water Data'!E164)),NA())</f>
        <v>#N/A</v>
      </c>
      <c r="H170" s="500" t="e">
        <f ca="1">+IF(AND(ISNUMBER(OFFSET('Water Data'!$E$6,0,10*ROW('Water Data'!E164))),'Data Summary'!BW170="Yes"),OFFSET('Water Data'!$E$6,0,10*ROW('Water Data'!E164)),NA())</f>
        <v>#N/A</v>
      </c>
      <c r="I170" s="500" t="e">
        <f ca="1">+IF(AND(ISNUMBER(OFFSET('Water Data'!$E$9,0,10*ROW('Water Data'!E164))),'Data Summary'!BX170="Yes"),OFFSET('Water Data'!$E$9,0,10*ROW('Water Data'!E164)),NA())</f>
        <v>#N/A</v>
      </c>
      <c r="J170" s="500" t="e">
        <f ca="1">+IF(AND(ISNUMBER(OFFSET('Water Data'!$F$4,0,10*ROW('Water Data'!F164))),'Data Summary'!BY170="Yes"),100-OFFSET('Water Data'!$F$4,0,10*ROW('Water Data'!F164)),NA())</f>
        <v>#N/A</v>
      </c>
      <c r="K170" s="500" t="e">
        <f ca="1">+IF(AND(ISNUMBER(OFFSET('Water Data'!$F$6,0,10*ROW('Water Data'!F164))),'Data Summary'!BZ170="Yes"),OFFSET('Water Data'!$F$6,0,10*ROW('Water Data'!F164)),NA())</f>
        <v>#N/A</v>
      </c>
      <c r="L170" s="500" t="e">
        <f ca="1">+IF(AND(ISNUMBER(OFFSET('Water Data'!$F$9,0,10*ROW('Water Data'!F164))),'Data Summary'!CA170="Yes"),OFFSET('Water Data'!$F$9,0,10*ROW('Water Data'!F164)),NA())</f>
        <v>#N/A</v>
      </c>
      <c r="M170" s="500" t="e">
        <f ca="1">+IF(AND(ISNUMBER(OFFSET('Water Data'!$G$4,0,10*ROW('Water Data'!G164))),'Data Summary'!CB170="Yes"),100-OFFSET('Water Data'!$G$4,0,10*ROW('Water Data'!G164)),NA())</f>
        <v>#N/A</v>
      </c>
      <c r="N170" s="500" t="e">
        <f ca="1">+IF(AND(ISNUMBER(OFFSET('Water Data'!$G$6,0,10*ROW('Water Data'!G164))),'Data Summary'!CC170="Yes"),OFFSET('Water Data'!$G$6,0,10*ROW('Water Data'!G164)),NA())</f>
        <v>#N/A</v>
      </c>
      <c r="O170" s="500" t="e">
        <f ca="1">+IF(AND(ISNUMBER(OFFSET('Water Data'!$G$9,0,10*ROW('Water Data'!G164))),'Data Summary'!CD170="Yes"),OFFSET('Water Data'!$G$9,0,10*ROW('Water Data'!G164)),NA())</f>
        <v>#N/A</v>
      </c>
      <c r="P170" s="500" t="e">
        <f ca="1">+IF(AND(ISNUMBER(OFFSET('Water Data'!$H$4,0,10*ROW('Water Data'!H164))),'Data Summary'!CE170="Yes"),100-OFFSET('Water Data'!$H$4,0,10*ROW('Water Data'!H164)),NA())</f>
        <v>#N/A</v>
      </c>
      <c r="Q170" s="500" t="e">
        <f ca="1">+IF(AND(ISNUMBER(OFFSET('Water Data'!$H$6,0,10*ROW('Water Data'!H164))),'Data Summary'!CF170="Yes"),OFFSET('Water Data'!$H$6,0,10*ROW('Water Data'!H164)),NA())</f>
        <v>#N/A</v>
      </c>
      <c r="R170" s="500" t="e">
        <f ca="1">+IF(AND(ISNUMBER(OFFSET('Water Data'!$H$9,0,10*ROW('Water Data'!H164))),'Data Summary'!CG170="Yes"),OFFSET('Water Data'!$H$9,0,10*ROW('Water Data'!H164)),NA())</f>
        <v>#N/A</v>
      </c>
      <c r="S170" s="500" t="e">
        <f ca="1">+IF(AND(ISNUMBER(OFFSET('Water Data'!$I$4,0,10*ROW('Water Data'!I164))),'Data Summary'!CH170="Yes"),100-OFFSET('Water Data'!$I$4,0,10*ROW('Water Data'!I164)),NA())</f>
        <v>#N/A</v>
      </c>
      <c r="T170" s="500" t="e">
        <f ca="1">+IF(AND(ISNUMBER(OFFSET('Water Data'!$I$6,0,10*ROW('Water Data'!I164))),'Data Summary'!CI170="Yes"),OFFSET('Water Data'!$I$6,0,10*ROW('Water Data'!I164)),NA())</f>
        <v>#N/A</v>
      </c>
      <c r="U170" s="500" t="e">
        <f ca="1">+IF(AND(ISNUMBER(OFFSET('Water Data'!$I$9,0,10*ROW('Water Data'!I164))),'Data Summary'!CJ170="Yes"),OFFSET('Water Data'!$I$9,0,10*ROW('Water Data'!I164)),NA())</f>
        <v>#N/A</v>
      </c>
      <c r="V170" s="501" t="e">
        <f ca="1">+IF(AND(ISNUMBER(OFFSET('Sanitation Data'!$D$4,0,10*ROW('Sanitation Data'!D164))),'Data Summary'!CK170="Yes"),100-OFFSET('Sanitation Data'!$D$4,0,10*ROW('Sanitation Data'!D164)),NA())</f>
        <v>#N/A</v>
      </c>
      <c r="W170" s="501" t="e">
        <f ca="1">+IF(AND(ISNUMBER(OFFSET('Sanitation Data'!$D$6,0,10*ROW('Sanitation Data'!D164))),'Data Summary'!CL170="Yes"),OFFSET('Sanitation Data'!$D$6,0,10*ROW('Sanitation Data'!D164)),NA())</f>
        <v>#N/A</v>
      </c>
      <c r="X170" s="501" t="e">
        <f ca="1">+IF(AND(ISNUMBER(OFFSET('Sanitation Data'!$D$10,0,10*ROW('Sanitation Data'!D164))),'Data Summary'!CM170="Yes"),OFFSET('Sanitation Data'!$D$10,0,10*ROW('Sanitation Data'!D164)),NA())</f>
        <v>#N/A</v>
      </c>
      <c r="Y170" s="501" t="e">
        <f ca="1">+IF(AND(ISNUMBER(OFFSET('Sanitation Data'!$D$11,0,10*ROW('Sanitation Data'!D164))),'Data Summary'!CN170="Yes"),OFFSET('Sanitation Data'!$D$11,0,10*ROW('Sanitation Data'!D164)),NA())</f>
        <v>#N/A</v>
      </c>
      <c r="Z170" s="501" t="e">
        <f ca="1">+IF(AND(ISNUMBER(OFFSET('Sanitation Data'!$D$12,0,10*ROW('Sanitation Data'!D164))),'Data Summary'!CO170="Yes"),OFFSET('Sanitation Data'!$D$12,0,10*ROW('Sanitation Data'!D164)),NA())</f>
        <v>#N/A</v>
      </c>
      <c r="AA170" s="501" t="e">
        <f ca="1">+IF(AND(ISNUMBER(OFFSET('Sanitation Data'!$E$4,0,10*ROW('Sanitation Data'!E164))),'Data Summary'!CP170="Yes"),100-OFFSET('Sanitation Data'!$E$4,0,10*ROW('Sanitation Data'!E164)),NA())</f>
        <v>#N/A</v>
      </c>
      <c r="AB170" s="501" t="e">
        <f ca="1">+IF(AND(ISNUMBER(OFFSET('Sanitation Data'!$E$6,0,10*ROW('Sanitation Data'!E164))),'Data Summary'!CQ170="Yes"),OFFSET('Sanitation Data'!$E$6,0,10*ROW('Sanitation Data'!E164)),NA())</f>
        <v>#N/A</v>
      </c>
      <c r="AC170" s="501" t="e">
        <f ca="1">+IF(AND(ISNUMBER(OFFSET('Sanitation Data'!$E$10,0,10*ROW('Sanitation Data'!E164))),'Data Summary'!CR170="Yes"),OFFSET('Sanitation Data'!$E$10,0,10*ROW('Sanitation Data'!E164)),NA())</f>
        <v>#N/A</v>
      </c>
      <c r="AD170" s="501" t="e">
        <f ca="1">+IF(AND(ISNUMBER(OFFSET('Sanitation Data'!$E$11,0,10*ROW('Sanitation Data'!E164))),'Data Summary'!CS170="Yes"),OFFSET('Sanitation Data'!$E$11,0,10*ROW('Sanitation Data'!E164)),NA())</f>
        <v>#N/A</v>
      </c>
      <c r="AE170" s="501" t="e">
        <f ca="1">+IF(AND(ISNUMBER(OFFSET('Sanitation Data'!$E$12,0,10*ROW('Sanitation Data'!E164))),'Data Summary'!CT170="Yes"),OFFSET('Sanitation Data'!$E$12,0,10*ROW('Sanitation Data'!E164)),NA())</f>
        <v>#N/A</v>
      </c>
      <c r="AF170" s="501" t="e">
        <f ca="1">+IF(AND(ISNUMBER(OFFSET('Sanitation Data'!$F$4,0,10*ROW('Sanitation Data'!F164))),'Data Summary'!CU170="Yes"),100-OFFSET('Sanitation Data'!$F$4,0,10*ROW('Sanitation Data'!F164)),NA())</f>
        <v>#N/A</v>
      </c>
      <c r="AG170" s="501" t="e">
        <f ca="1">+IF(AND(ISNUMBER(OFFSET('Sanitation Data'!$F$6,0,10*ROW('Sanitation Data'!F164))),'Data Summary'!CV170="Yes"),OFFSET('Sanitation Data'!$F$6,0,10*ROW('Sanitation Data'!F164)),NA())</f>
        <v>#N/A</v>
      </c>
      <c r="AH170" s="501" t="e">
        <f ca="1">+IF(AND(ISNUMBER(OFFSET('Sanitation Data'!$F$10,0,10*ROW('Sanitation Data'!F164))),'Data Summary'!CW170="Yes"),OFFSET('Sanitation Data'!$F$10,0,10*ROW('Sanitation Data'!F164)),NA())</f>
        <v>#N/A</v>
      </c>
      <c r="AI170" s="501" t="e">
        <f ca="1">+IF(AND(ISNUMBER(OFFSET('Sanitation Data'!$F$11,0,10*ROW('Sanitation Data'!F164))),'Data Summary'!CX170="Yes"),OFFSET('Sanitation Data'!$F$11,0,10*ROW('Sanitation Data'!F164)),NA())</f>
        <v>#N/A</v>
      </c>
      <c r="AJ170" s="501" t="e">
        <f ca="1">+IF(AND(ISNUMBER(OFFSET('Sanitation Data'!$F$12,0,10*ROW('Sanitation Data'!F164))),'Data Summary'!CY170="Yes"),OFFSET('Sanitation Data'!$F$12,0,10*ROW('Sanitation Data'!F164)),NA())</f>
        <v>#N/A</v>
      </c>
      <c r="AK170" s="501" t="e">
        <f ca="1">+IF(AND(ISNUMBER(OFFSET('Sanitation Data'!$G$4,0,10*ROW('Sanitation Data'!G164))),'Data Summary'!CZ170="Yes"),100-OFFSET('Sanitation Data'!$G$4,0,10*ROW('Sanitation Data'!G164)),NA())</f>
        <v>#N/A</v>
      </c>
      <c r="AL170" s="501" t="e">
        <f ca="1">+IF(AND(ISNUMBER(OFFSET('Sanitation Data'!$G$6,0,10*ROW('Sanitation Data'!G164))),'Data Summary'!DA170="Yes"),OFFSET('Sanitation Data'!$G$6,0,10*ROW('Sanitation Data'!G164)),NA())</f>
        <v>#N/A</v>
      </c>
      <c r="AM170" s="501" t="e">
        <f ca="1">+IF(AND(ISNUMBER(OFFSET('Sanitation Data'!$G$10,0,10*ROW('Sanitation Data'!G164))),'Data Summary'!DB170="Yes"),OFFSET('Sanitation Data'!$G$10,0,10*ROW('Sanitation Data'!G164)),NA())</f>
        <v>#N/A</v>
      </c>
      <c r="AN170" s="501" t="e">
        <f ca="1">+IF(AND(ISNUMBER(OFFSET('Sanitation Data'!$G$11,0,10*ROW('Sanitation Data'!G164))),'Data Summary'!DC170="Yes"),OFFSET('Sanitation Data'!$G$11,0,10*ROW('Sanitation Data'!G164)),NA())</f>
        <v>#N/A</v>
      </c>
      <c r="AO170" s="501" t="e">
        <f ca="1">+IF(AND(ISNUMBER(OFFSET('Sanitation Data'!$G$12,0,10*ROW('Sanitation Data'!G164))),'Data Summary'!DD170="Yes"),OFFSET('Sanitation Data'!$G$12,0,10*ROW('Sanitation Data'!G164)),NA())</f>
        <v>#N/A</v>
      </c>
      <c r="AP170" s="501" t="e">
        <f ca="1">+IF(AND(ISNUMBER(OFFSET('Sanitation Data'!$H$4,0,10*ROW('Sanitation Data'!H164))),'Data Summary'!DE170="Yes"),100-OFFSET('Sanitation Data'!$H$4,0,10*ROW('Sanitation Data'!H164)),NA())</f>
        <v>#N/A</v>
      </c>
      <c r="AQ170" s="501" t="e">
        <f ca="1">+IF(AND(ISNUMBER(OFFSET('Sanitation Data'!$H$6,0,10*ROW('Sanitation Data'!H164))),'Data Summary'!DF170="Yes"),OFFSET('Sanitation Data'!$H$6,0,10*ROW('Sanitation Data'!H164)),NA())</f>
        <v>#N/A</v>
      </c>
      <c r="AR170" s="501" t="e">
        <f ca="1">+IF(AND(ISNUMBER(OFFSET('Sanitation Data'!$H$10,0,10*ROW('Sanitation Data'!H164))),'Data Summary'!DG170="Yes"),OFFSET('Sanitation Data'!$H$10,0,10*ROW('Sanitation Data'!H164)),NA())</f>
        <v>#N/A</v>
      </c>
      <c r="AS170" s="501" t="e">
        <f ca="1">+IF(AND(ISNUMBER(OFFSET('Sanitation Data'!$H$11,0,10*ROW('Sanitation Data'!H164))),'Data Summary'!DH170="Yes"),OFFSET('Sanitation Data'!$H$11,0,10*ROW('Sanitation Data'!H164)),NA())</f>
        <v>#N/A</v>
      </c>
      <c r="AT170" s="501" t="e">
        <f ca="1">+IF(AND(ISNUMBER(OFFSET('Sanitation Data'!$H$12,0,10*ROW('Sanitation Data'!H164))),'Data Summary'!DI170="Yes"),OFFSET('Sanitation Data'!$H$12,0,10*ROW('Sanitation Data'!H164)),NA())</f>
        <v>#N/A</v>
      </c>
      <c r="AU170" s="501" t="e">
        <f ca="1">+IF(AND(ISNUMBER(OFFSET('Sanitation Data'!$I$4,0,10*ROW('Sanitation Data'!I164))),'Data Summary'!DJ170="Yes"),100-OFFSET('Sanitation Data'!$I$4,0,10*ROW('Sanitation Data'!I164)),NA())</f>
        <v>#N/A</v>
      </c>
      <c r="AV170" s="501" t="e">
        <f ca="1">+IF(AND(ISNUMBER(OFFSET('Sanitation Data'!$I$6,0,10*ROW('Sanitation Data'!I164))),'Data Summary'!DK170="Yes"),OFFSET('Sanitation Data'!$I$6,0,10*ROW('Sanitation Data'!I164)),NA())</f>
        <v>#N/A</v>
      </c>
      <c r="AW170" s="501" t="e">
        <f ca="1">+IF(AND(ISNUMBER(OFFSET('Sanitation Data'!$I$10,0,10*ROW('Sanitation Data'!I164))),'Data Summary'!DL170="Yes"),OFFSET('Sanitation Data'!$I$10,0,10*ROW('Sanitation Data'!I164)),NA())</f>
        <v>#N/A</v>
      </c>
      <c r="AX170" s="501" t="e">
        <f ca="1">+IF(AND(ISNUMBER(OFFSET('Sanitation Data'!$I$11,0,10*ROW('Sanitation Data'!I164))),'Data Summary'!DM170="Yes"),OFFSET('Sanitation Data'!$I$11,0,10*ROW('Sanitation Data'!I164)),NA())</f>
        <v>#N/A</v>
      </c>
      <c r="AY170" s="501" t="e">
        <f ca="1">+IF(AND(ISNUMBER(OFFSET('Sanitation Data'!$I$12,0,10*ROW('Sanitation Data'!I164))),'Data Summary'!DN170="Yes"),OFFSET('Sanitation Data'!$I$12,0,10*ROW('Sanitation Data'!I164)),NA())</f>
        <v>#N/A</v>
      </c>
      <c r="AZ170" s="502" t="e">
        <f ca="1">+IF(AND(ISNUMBER(OFFSET('Hygiene Data'!$D$5,0,10*ROW('Hygiene Data'!D164))),'Data Summary'!DO170="Yes"),OFFSET('Hygiene Data'!$D$5,0,10*ROW('Hygiene Data'!D164)),NA())</f>
        <v>#N/A</v>
      </c>
      <c r="BA170" s="502" t="e">
        <f ca="1">+IF(AND(ISNUMBER(OFFSET('Hygiene Data'!$D$7,0,10*ROW('Hygiene Data'!D164))),'Data Summary'!DP170="Yes"),OFFSET('Hygiene Data'!$D$7,0,10*ROW('Hygiene Data'!D164)),NA())</f>
        <v>#N/A</v>
      </c>
      <c r="BB170" s="502" t="e">
        <f ca="1">+IF(AND(ISNUMBER(OFFSET('Hygiene Data'!$D$9,0,10*ROW('Hygiene Data'!D164))),'Data Summary'!DQ170="Yes"),OFFSET('Hygiene Data'!$D$9,0,10*ROW('Hygiene Data'!D164)),NA())</f>
        <v>#N/A</v>
      </c>
      <c r="BC170" s="502" t="e">
        <f ca="1">+IF(AND(ISNUMBER(OFFSET('Hygiene Data'!$E$5,0,10*ROW('Hygiene Data'!E164))),'Data Summary'!DR170="Yes"),OFFSET('Hygiene Data'!$E$5,0,10*ROW('Hygiene Data'!E164)),NA())</f>
        <v>#N/A</v>
      </c>
      <c r="BD170" s="502" t="e">
        <f ca="1">+IF(AND(ISNUMBER(OFFSET('Hygiene Data'!$E$7,0,10*ROW('Hygiene Data'!E164))),'Data Summary'!DS170="Yes"),OFFSET('Hygiene Data'!$E$7,0,10*ROW('Hygiene Data'!E164)),NA())</f>
        <v>#N/A</v>
      </c>
      <c r="BE170" s="502" t="e">
        <f ca="1">+IF(AND(ISNUMBER(OFFSET('Hygiene Data'!$E$9,0,10*ROW('Hygiene Data'!E164))),'Data Summary'!DT170="Yes"),OFFSET('Hygiene Data'!$E$9,0,10*ROW('Hygiene Data'!E164)),NA())</f>
        <v>#N/A</v>
      </c>
      <c r="BF170" s="502" t="e">
        <f ca="1">+IF(AND(ISNUMBER(OFFSET('Hygiene Data'!$F$5,0,10*ROW('Hygiene Data'!F164))),'Data Summary'!DU170="Yes"),OFFSET('Hygiene Data'!$F$5,0,10*ROW('Hygiene Data'!F164)),NA())</f>
        <v>#N/A</v>
      </c>
      <c r="BG170" s="502" t="e">
        <f ca="1">+IF(AND(ISNUMBER(OFFSET('Hygiene Data'!$F$7,0,10*ROW('Hygiene Data'!F164))),'Data Summary'!DV170="Yes"),OFFSET('Hygiene Data'!$F$7,0,10*ROW('Hygiene Data'!F164)),NA())</f>
        <v>#N/A</v>
      </c>
      <c r="BH170" s="502" t="e">
        <f ca="1">+IF(AND(ISNUMBER(OFFSET('Hygiene Data'!$F$9,0,10*ROW('Hygiene Data'!F164))),'Data Summary'!DW170="Yes"),OFFSET('Hygiene Data'!$F$9,0,10*ROW('Hygiene Data'!F164)),NA())</f>
        <v>#N/A</v>
      </c>
      <c r="BI170" s="502" t="e">
        <f ca="1">+IF(AND(ISNUMBER(OFFSET('Hygiene Data'!$G$5,0,10*ROW('Hygiene Data'!G164))),'Data Summary'!DX170="Yes"),OFFSET('Hygiene Data'!$G$5,0,10*ROW('Hygiene Data'!G164)),NA())</f>
        <v>#N/A</v>
      </c>
      <c r="BJ170" s="502" t="e">
        <f ca="1">+IF(AND(ISNUMBER(OFFSET('Hygiene Data'!$G$7,0,10*ROW('Hygiene Data'!G164))),'Data Summary'!DY170="Yes"),OFFSET('Hygiene Data'!$G$7,0,10*ROW('Hygiene Data'!G164)),NA())</f>
        <v>#N/A</v>
      </c>
      <c r="BK170" s="502" t="e">
        <f ca="1">+IF(AND(ISNUMBER(OFFSET('Hygiene Data'!$G$9,0,10*ROW('Hygiene Data'!G164))),'Data Summary'!DZ170="Yes"),OFFSET('Hygiene Data'!$G$9,0,10*ROW('Hygiene Data'!G164)),NA())</f>
        <v>#N/A</v>
      </c>
      <c r="BL170" s="502" t="e">
        <f ca="1">+IF(AND(ISNUMBER(OFFSET('Hygiene Data'!$H$5,0,10*ROW('Hygiene Data'!H164))),'Data Summary'!EA170="Yes"),OFFSET('Hygiene Data'!$H$5,0,10*ROW('Hygiene Data'!H164)),NA())</f>
        <v>#N/A</v>
      </c>
      <c r="BM170" s="502" t="e">
        <f ca="1">+IF(AND(ISNUMBER(OFFSET('Hygiene Data'!$H$7,0,10*ROW('Hygiene Data'!H164))),'Data Summary'!EB170="Yes"),OFFSET('Hygiene Data'!$H$7,0,10*ROW('Hygiene Data'!H164)),NA())</f>
        <v>#N/A</v>
      </c>
      <c r="BN170" s="502" t="e">
        <f ca="1">+IF(AND(ISNUMBER(OFFSET('Hygiene Data'!$H$9,0,10*ROW('Hygiene Data'!H164))),'Data Summary'!EC170="Yes"),OFFSET('Hygiene Data'!$H$9,0,10*ROW('Hygiene Data'!H164)),NA())</f>
        <v>#N/A</v>
      </c>
      <c r="BO170" s="502" t="e">
        <f ca="1">+IF(AND(ISNUMBER(OFFSET('Hygiene Data'!$I$5,0,10*ROW('Hygiene Data'!I164))),'Data Summary'!ED170="Yes"),OFFSET('Hygiene Data'!$I$5,0,10*ROW('Hygiene Data'!I164)),NA())</f>
        <v>#N/A</v>
      </c>
      <c r="BP170" s="502" t="e">
        <f ca="1">+IF(AND(ISNUMBER(OFFSET('Hygiene Data'!$I$7,0,10*ROW('Hygiene Data'!I164))),'Data Summary'!EE170="Yes"),OFFSET('Hygiene Data'!$I$7,0,10*ROW('Hygiene Data'!I164)),NA())</f>
        <v>#N/A</v>
      </c>
      <c r="BQ170" s="502" t="e">
        <f ca="1">+IF(AND(ISNUMBER(OFFSET('Hygiene Data'!$I$9,0,10*ROW('Hygiene Data'!I164))),'Data Summary'!EF170="Yes"),OFFSET('Hygiene Data'!$I$9,0,10*ROW('Hygiene Data'!I164)),NA())</f>
        <v>#N/A</v>
      </c>
    </row>
    <row r="171" spans="1:69" x14ac:dyDescent="0.25">
      <c r="A171" s="498" t="e">
        <f ca="1">+RIGHT('Data Summary'!A171,LEN('Data Summary'!A171)-9)</f>
        <v>#VALUE!</v>
      </c>
      <c r="B171" s="472" t="str">
        <f ca="1">+IF(ISTEXT('Data Summary'!B171),'Data Summary'!B171,"")</f>
        <v/>
      </c>
      <c r="C171" s="499" t="e">
        <f ca="1">+VALUE('Data Summary'!C171)</f>
        <v>#VALUE!</v>
      </c>
      <c r="D171" s="500" t="e">
        <f ca="1">+IF(AND(ISNUMBER(OFFSET('Water Data'!$D$4,0,10*ROW('Water Data'!D165))),'Data Summary'!BS171="Yes"),100-OFFSET('Water Data'!$D$4,0,10*ROW('Water Data'!D165)),NA())</f>
        <v>#N/A</v>
      </c>
      <c r="E171" s="500" t="e">
        <f ca="1">+IF(AND(ISNUMBER(OFFSET('Water Data'!$D$6,0,10*ROW('Water Data'!D165))),'Data Summary'!BT171="Yes"),OFFSET('Water Data'!$D$6,0,10*ROW('Water Data'!D165)),NA())</f>
        <v>#N/A</v>
      </c>
      <c r="F171" s="500" t="e">
        <f ca="1">+IF(AND(ISNUMBER(OFFSET('Water Data'!$D$9,0,10*ROW('Water Data'!D165))),'Data Summary'!BU171="Yes"),OFFSET('Water Data'!$D$9,0,10*ROW('Water Data'!D165)),NA())</f>
        <v>#N/A</v>
      </c>
      <c r="G171" s="500" t="e">
        <f ca="1">+IF(AND(ISNUMBER(OFFSET('Water Data'!$E$4,0,10*ROW('Water Data'!E165))),'Data Summary'!BV171="Yes"),100-OFFSET('Water Data'!$E$4,0,10*ROW('Water Data'!E165)),NA())</f>
        <v>#N/A</v>
      </c>
      <c r="H171" s="500" t="e">
        <f ca="1">+IF(AND(ISNUMBER(OFFSET('Water Data'!$E$6,0,10*ROW('Water Data'!E165))),'Data Summary'!BW171="Yes"),OFFSET('Water Data'!$E$6,0,10*ROW('Water Data'!E165)),NA())</f>
        <v>#N/A</v>
      </c>
      <c r="I171" s="500" t="e">
        <f ca="1">+IF(AND(ISNUMBER(OFFSET('Water Data'!$E$9,0,10*ROW('Water Data'!E165))),'Data Summary'!BX171="Yes"),OFFSET('Water Data'!$E$9,0,10*ROW('Water Data'!E165)),NA())</f>
        <v>#N/A</v>
      </c>
      <c r="J171" s="500" t="e">
        <f ca="1">+IF(AND(ISNUMBER(OFFSET('Water Data'!$F$4,0,10*ROW('Water Data'!F165))),'Data Summary'!BY171="Yes"),100-OFFSET('Water Data'!$F$4,0,10*ROW('Water Data'!F165)),NA())</f>
        <v>#N/A</v>
      </c>
      <c r="K171" s="500" t="e">
        <f ca="1">+IF(AND(ISNUMBER(OFFSET('Water Data'!$F$6,0,10*ROW('Water Data'!F165))),'Data Summary'!BZ171="Yes"),OFFSET('Water Data'!$F$6,0,10*ROW('Water Data'!F165)),NA())</f>
        <v>#N/A</v>
      </c>
      <c r="L171" s="500" t="e">
        <f ca="1">+IF(AND(ISNUMBER(OFFSET('Water Data'!$F$9,0,10*ROW('Water Data'!F165))),'Data Summary'!CA171="Yes"),OFFSET('Water Data'!$F$9,0,10*ROW('Water Data'!F165)),NA())</f>
        <v>#N/A</v>
      </c>
      <c r="M171" s="500" t="e">
        <f ca="1">+IF(AND(ISNUMBER(OFFSET('Water Data'!$G$4,0,10*ROW('Water Data'!G165))),'Data Summary'!CB171="Yes"),100-OFFSET('Water Data'!$G$4,0,10*ROW('Water Data'!G165)),NA())</f>
        <v>#N/A</v>
      </c>
      <c r="N171" s="500" t="e">
        <f ca="1">+IF(AND(ISNUMBER(OFFSET('Water Data'!$G$6,0,10*ROW('Water Data'!G165))),'Data Summary'!CC171="Yes"),OFFSET('Water Data'!$G$6,0,10*ROW('Water Data'!G165)),NA())</f>
        <v>#N/A</v>
      </c>
      <c r="O171" s="500" t="e">
        <f ca="1">+IF(AND(ISNUMBER(OFFSET('Water Data'!$G$9,0,10*ROW('Water Data'!G165))),'Data Summary'!CD171="Yes"),OFFSET('Water Data'!$G$9,0,10*ROW('Water Data'!G165)),NA())</f>
        <v>#N/A</v>
      </c>
      <c r="P171" s="500" t="e">
        <f ca="1">+IF(AND(ISNUMBER(OFFSET('Water Data'!$H$4,0,10*ROW('Water Data'!H165))),'Data Summary'!CE171="Yes"),100-OFFSET('Water Data'!$H$4,0,10*ROW('Water Data'!H165)),NA())</f>
        <v>#N/A</v>
      </c>
      <c r="Q171" s="500" t="e">
        <f ca="1">+IF(AND(ISNUMBER(OFFSET('Water Data'!$H$6,0,10*ROW('Water Data'!H165))),'Data Summary'!CF171="Yes"),OFFSET('Water Data'!$H$6,0,10*ROW('Water Data'!H165)),NA())</f>
        <v>#N/A</v>
      </c>
      <c r="R171" s="500" t="e">
        <f ca="1">+IF(AND(ISNUMBER(OFFSET('Water Data'!$H$9,0,10*ROW('Water Data'!H165))),'Data Summary'!CG171="Yes"),OFFSET('Water Data'!$H$9,0,10*ROW('Water Data'!H165)),NA())</f>
        <v>#N/A</v>
      </c>
      <c r="S171" s="500" t="e">
        <f ca="1">+IF(AND(ISNUMBER(OFFSET('Water Data'!$I$4,0,10*ROW('Water Data'!I165))),'Data Summary'!CH171="Yes"),100-OFFSET('Water Data'!$I$4,0,10*ROW('Water Data'!I165)),NA())</f>
        <v>#N/A</v>
      </c>
      <c r="T171" s="500" t="e">
        <f ca="1">+IF(AND(ISNUMBER(OFFSET('Water Data'!$I$6,0,10*ROW('Water Data'!I165))),'Data Summary'!CI171="Yes"),OFFSET('Water Data'!$I$6,0,10*ROW('Water Data'!I165)),NA())</f>
        <v>#N/A</v>
      </c>
      <c r="U171" s="500" t="e">
        <f ca="1">+IF(AND(ISNUMBER(OFFSET('Water Data'!$I$9,0,10*ROW('Water Data'!I165))),'Data Summary'!CJ171="Yes"),OFFSET('Water Data'!$I$9,0,10*ROW('Water Data'!I165)),NA())</f>
        <v>#N/A</v>
      </c>
      <c r="V171" s="501" t="e">
        <f ca="1">+IF(AND(ISNUMBER(OFFSET('Sanitation Data'!$D$4,0,10*ROW('Sanitation Data'!D165))),'Data Summary'!CK171="Yes"),100-OFFSET('Sanitation Data'!$D$4,0,10*ROW('Sanitation Data'!D165)),NA())</f>
        <v>#N/A</v>
      </c>
      <c r="W171" s="501" t="e">
        <f ca="1">+IF(AND(ISNUMBER(OFFSET('Sanitation Data'!$D$6,0,10*ROW('Sanitation Data'!D165))),'Data Summary'!CL171="Yes"),OFFSET('Sanitation Data'!$D$6,0,10*ROW('Sanitation Data'!D165)),NA())</f>
        <v>#N/A</v>
      </c>
      <c r="X171" s="501" t="e">
        <f ca="1">+IF(AND(ISNUMBER(OFFSET('Sanitation Data'!$D$10,0,10*ROW('Sanitation Data'!D165))),'Data Summary'!CM171="Yes"),OFFSET('Sanitation Data'!$D$10,0,10*ROW('Sanitation Data'!D165)),NA())</f>
        <v>#N/A</v>
      </c>
      <c r="Y171" s="501" t="e">
        <f ca="1">+IF(AND(ISNUMBER(OFFSET('Sanitation Data'!$D$11,0,10*ROW('Sanitation Data'!D165))),'Data Summary'!CN171="Yes"),OFFSET('Sanitation Data'!$D$11,0,10*ROW('Sanitation Data'!D165)),NA())</f>
        <v>#N/A</v>
      </c>
      <c r="Z171" s="501" t="e">
        <f ca="1">+IF(AND(ISNUMBER(OFFSET('Sanitation Data'!$D$12,0,10*ROW('Sanitation Data'!D165))),'Data Summary'!CO171="Yes"),OFFSET('Sanitation Data'!$D$12,0,10*ROW('Sanitation Data'!D165)),NA())</f>
        <v>#N/A</v>
      </c>
      <c r="AA171" s="501" t="e">
        <f ca="1">+IF(AND(ISNUMBER(OFFSET('Sanitation Data'!$E$4,0,10*ROW('Sanitation Data'!E165))),'Data Summary'!CP171="Yes"),100-OFFSET('Sanitation Data'!$E$4,0,10*ROW('Sanitation Data'!E165)),NA())</f>
        <v>#N/A</v>
      </c>
      <c r="AB171" s="501" t="e">
        <f ca="1">+IF(AND(ISNUMBER(OFFSET('Sanitation Data'!$E$6,0,10*ROW('Sanitation Data'!E165))),'Data Summary'!CQ171="Yes"),OFFSET('Sanitation Data'!$E$6,0,10*ROW('Sanitation Data'!E165)),NA())</f>
        <v>#N/A</v>
      </c>
      <c r="AC171" s="501" t="e">
        <f ca="1">+IF(AND(ISNUMBER(OFFSET('Sanitation Data'!$E$10,0,10*ROW('Sanitation Data'!E165))),'Data Summary'!CR171="Yes"),OFFSET('Sanitation Data'!$E$10,0,10*ROW('Sanitation Data'!E165)),NA())</f>
        <v>#N/A</v>
      </c>
      <c r="AD171" s="501" t="e">
        <f ca="1">+IF(AND(ISNUMBER(OFFSET('Sanitation Data'!$E$11,0,10*ROW('Sanitation Data'!E165))),'Data Summary'!CS171="Yes"),OFFSET('Sanitation Data'!$E$11,0,10*ROW('Sanitation Data'!E165)),NA())</f>
        <v>#N/A</v>
      </c>
      <c r="AE171" s="501" t="e">
        <f ca="1">+IF(AND(ISNUMBER(OFFSET('Sanitation Data'!$E$12,0,10*ROW('Sanitation Data'!E165))),'Data Summary'!CT171="Yes"),OFFSET('Sanitation Data'!$E$12,0,10*ROW('Sanitation Data'!E165)),NA())</f>
        <v>#N/A</v>
      </c>
      <c r="AF171" s="501" t="e">
        <f ca="1">+IF(AND(ISNUMBER(OFFSET('Sanitation Data'!$F$4,0,10*ROW('Sanitation Data'!F165))),'Data Summary'!CU171="Yes"),100-OFFSET('Sanitation Data'!$F$4,0,10*ROW('Sanitation Data'!F165)),NA())</f>
        <v>#N/A</v>
      </c>
      <c r="AG171" s="501" t="e">
        <f ca="1">+IF(AND(ISNUMBER(OFFSET('Sanitation Data'!$F$6,0,10*ROW('Sanitation Data'!F165))),'Data Summary'!CV171="Yes"),OFFSET('Sanitation Data'!$F$6,0,10*ROW('Sanitation Data'!F165)),NA())</f>
        <v>#N/A</v>
      </c>
      <c r="AH171" s="501" t="e">
        <f ca="1">+IF(AND(ISNUMBER(OFFSET('Sanitation Data'!$F$10,0,10*ROW('Sanitation Data'!F165))),'Data Summary'!CW171="Yes"),OFFSET('Sanitation Data'!$F$10,0,10*ROW('Sanitation Data'!F165)),NA())</f>
        <v>#N/A</v>
      </c>
      <c r="AI171" s="501" t="e">
        <f ca="1">+IF(AND(ISNUMBER(OFFSET('Sanitation Data'!$F$11,0,10*ROW('Sanitation Data'!F165))),'Data Summary'!CX171="Yes"),OFFSET('Sanitation Data'!$F$11,0,10*ROW('Sanitation Data'!F165)),NA())</f>
        <v>#N/A</v>
      </c>
      <c r="AJ171" s="501" t="e">
        <f ca="1">+IF(AND(ISNUMBER(OFFSET('Sanitation Data'!$F$12,0,10*ROW('Sanitation Data'!F165))),'Data Summary'!CY171="Yes"),OFFSET('Sanitation Data'!$F$12,0,10*ROW('Sanitation Data'!F165)),NA())</f>
        <v>#N/A</v>
      </c>
      <c r="AK171" s="501" t="e">
        <f ca="1">+IF(AND(ISNUMBER(OFFSET('Sanitation Data'!$G$4,0,10*ROW('Sanitation Data'!G165))),'Data Summary'!CZ171="Yes"),100-OFFSET('Sanitation Data'!$G$4,0,10*ROW('Sanitation Data'!G165)),NA())</f>
        <v>#N/A</v>
      </c>
      <c r="AL171" s="501" t="e">
        <f ca="1">+IF(AND(ISNUMBER(OFFSET('Sanitation Data'!$G$6,0,10*ROW('Sanitation Data'!G165))),'Data Summary'!DA171="Yes"),OFFSET('Sanitation Data'!$G$6,0,10*ROW('Sanitation Data'!G165)),NA())</f>
        <v>#N/A</v>
      </c>
      <c r="AM171" s="501" t="e">
        <f ca="1">+IF(AND(ISNUMBER(OFFSET('Sanitation Data'!$G$10,0,10*ROW('Sanitation Data'!G165))),'Data Summary'!DB171="Yes"),OFFSET('Sanitation Data'!$G$10,0,10*ROW('Sanitation Data'!G165)),NA())</f>
        <v>#N/A</v>
      </c>
      <c r="AN171" s="501" t="e">
        <f ca="1">+IF(AND(ISNUMBER(OFFSET('Sanitation Data'!$G$11,0,10*ROW('Sanitation Data'!G165))),'Data Summary'!DC171="Yes"),OFFSET('Sanitation Data'!$G$11,0,10*ROW('Sanitation Data'!G165)),NA())</f>
        <v>#N/A</v>
      </c>
      <c r="AO171" s="501" t="e">
        <f ca="1">+IF(AND(ISNUMBER(OFFSET('Sanitation Data'!$G$12,0,10*ROW('Sanitation Data'!G165))),'Data Summary'!DD171="Yes"),OFFSET('Sanitation Data'!$G$12,0,10*ROW('Sanitation Data'!G165)),NA())</f>
        <v>#N/A</v>
      </c>
      <c r="AP171" s="501" t="e">
        <f ca="1">+IF(AND(ISNUMBER(OFFSET('Sanitation Data'!$H$4,0,10*ROW('Sanitation Data'!H165))),'Data Summary'!DE171="Yes"),100-OFFSET('Sanitation Data'!$H$4,0,10*ROW('Sanitation Data'!H165)),NA())</f>
        <v>#N/A</v>
      </c>
      <c r="AQ171" s="501" t="e">
        <f ca="1">+IF(AND(ISNUMBER(OFFSET('Sanitation Data'!$H$6,0,10*ROW('Sanitation Data'!H165))),'Data Summary'!DF171="Yes"),OFFSET('Sanitation Data'!$H$6,0,10*ROW('Sanitation Data'!H165)),NA())</f>
        <v>#N/A</v>
      </c>
      <c r="AR171" s="501" t="e">
        <f ca="1">+IF(AND(ISNUMBER(OFFSET('Sanitation Data'!$H$10,0,10*ROW('Sanitation Data'!H165))),'Data Summary'!DG171="Yes"),OFFSET('Sanitation Data'!$H$10,0,10*ROW('Sanitation Data'!H165)),NA())</f>
        <v>#N/A</v>
      </c>
      <c r="AS171" s="501" t="e">
        <f ca="1">+IF(AND(ISNUMBER(OFFSET('Sanitation Data'!$H$11,0,10*ROW('Sanitation Data'!H165))),'Data Summary'!DH171="Yes"),OFFSET('Sanitation Data'!$H$11,0,10*ROW('Sanitation Data'!H165)),NA())</f>
        <v>#N/A</v>
      </c>
      <c r="AT171" s="501" t="e">
        <f ca="1">+IF(AND(ISNUMBER(OFFSET('Sanitation Data'!$H$12,0,10*ROW('Sanitation Data'!H165))),'Data Summary'!DI171="Yes"),OFFSET('Sanitation Data'!$H$12,0,10*ROW('Sanitation Data'!H165)),NA())</f>
        <v>#N/A</v>
      </c>
      <c r="AU171" s="501" t="e">
        <f ca="1">+IF(AND(ISNUMBER(OFFSET('Sanitation Data'!$I$4,0,10*ROW('Sanitation Data'!I165))),'Data Summary'!DJ171="Yes"),100-OFFSET('Sanitation Data'!$I$4,0,10*ROW('Sanitation Data'!I165)),NA())</f>
        <v>#N/A</v>
      </c>
      <c r="AV171" s="501" t="e">
        <f ca="1">+IF(AND(ISNUMBER(OFFSET('Sanitation Data'!$I$6,0,10*ROW('Sanitation Data'!I165))),'Data Summary'!DK171="Yes"),OFFSET('Sanitation Data'!$I$6,0,10*ROW('Sanitation Data'!I165)),NA())</f>
        <v>#N/A</v>
      </c>
      <c r="AW171" s="501" t="e">
        <f ca="1">+IF(AND(ISNUMBER(OFFSET('Sanitation Data'!$I$10,0,10*ROW('Sanitation Data'!I165))),'Data Summary'!DL171="Yes"),OFFSET('Sanitation Data'!$I$10,0,10*ROW('Sanitation Data'!I165)),NA())</f>
        <v>#N/A</v>
      </c>
      <c r="AX171" s="501" t="e">
        <f ca="1">+IF(AND(ISNUMBER(OFFSET('Sanitation Data'!$I$11,0,10*ROW('Sanitation Data'!I165))),'Data Summary'!DM171="Yes"),OFFSET('Sanitation Data'!$I$11,0,10*ROW('Sanitation Data'!I165)),NA())</f>
        <v>#N/A</v>
      </c>
      <c r="AY171" s="501" t="e">
        <f ca="1">+IF(AND(ISNUMBER(OFFSET('Sanitation Data'!$I$12,0,10*ROW('Sanitation Data'!I165))),'Data Summary'!DN171="Yes"),OFFSET('Sanitation Data'!$I$12,0,10*ROW('Sanitation Data'!I165)),NA())</f>
        <v>#N/A</v>
      </c>
      <c r="AZ171" s="502" t="e">
        <f ca="1">+IF(AND(ISNUMBER(OFFSET('Hygiene Data'!$D$5,0,10*ROW('Hygiene Data'!D165))),'Data Summary'!DO171="Yes"),OFFSET('Hygiene Data'!$D$5,0,10*ROW('Hygiene Data'!D165)),NA())</f>
        <v>#N/A</v>
      </c>
      <c r="BA171" s="502" t="e">
        <f ca="1">+IF(AND(ISNUMBER(OFFSET('Hygiene Data'!$D$7,0,10*ROW('Hygiene Data'!D165))),'Data Summary'!DP171="Yes"),OFFSET('Hygiene Data'!$D$7,0,10*ROW('Hygiene Data'!D165)),NA())</f>
        <v>#N/A</v>
      </c>
      <c r="BB171" s="502" t="e">
        <f ca="1">+IF(AND(ISNUMBER(OFFSET('Hygiene Data'!$D$9,0,10*ROW('Hygiene Data'!D165))),'Data Summary'!DQ171="Yes"),OFFSET('Hygiene Data'!$D$9,0,10*ROW('Hygiene Data'!D165)),NA())</f>
        <v>#N/A</v>
      </c>
      <c r="BC171" s="502" t="e">
        <f ca="1">+IF(AND(ISNUMBER(OFFSET('Hygiene Data'!$E$5,0,10*ROW('Hygiene Data'!E165))),'Data Summary'!DR171="Yes"),OFFSET('Hygiene Data'!$E$5,0,10*ROW('Hygiene Data'!E165)),NA())</f>
        <v>#N/A</v>
      </c>
      <c r="BD171" s="502" t="e">
        <f ca="1">+IF(AND(ISNUMBER(OFFSET('Hygiene Data'!$E$7,0,10*ROW('Hygiene Data'!E165))),'Data Summary'!DS171="Yes"),OFFSET('Hygiene Data'!$E$7,0,10*ROW('Hygiene Data'!E165)),NA())</f>
        <v>#N/A</v>
      </c>
      <c r="BE171" s="502" t="e">
        <f ca="1">+IF(AND(ISNUMBER(OFFSET('Hygiene Data'!$E$9,0,10*ROW('Hygiene Data'!E165))),'Data Summary'!DT171="Yes"),OFFSET('Hygiene Data'!$E$9,0,10*ROW('Hygiene Data'!E165)),NA())</f>
        <v>#N/A</v>
      </c>
      <c r="BF171" s="502" t="e">
        <f ca="1">+IF(AND(ISNUMBER(OFFSET('Hygiene Data'!$F$5,0,10*ROW('Hygiene Data'!F165))),'Data Summary'!DU171="Yes"),OFFSET('Hygiene Data'!$F$5,0,10*ROW('Hygiene Data'!F165)),NA())</f>
        <v>#N/A</v>
      </c>
      <c r="BG171" s="502" t="e">
        <f ca="1">+IF(AND(ISNUMBER(OFFSET('Hygiene Data'!$F$7,0,10*ROW('Hygiene Data'!F165))),'Data Summary'!DV171="Yes"),OFFSET('Hygiene Data'!$F$7,0,10*ROW('Hygiene Data'!F165)),NA())</f>
        <v>#N/A</v>
      </c>
      <c r="BH171" s="502" t="e">
        <f ca="1">+IF(AND(ISNUMBER(OFFSET('Hygiene Data'!$F$9,0,10*ROW('Hygiene Data'!F165))),'Data Summary'!DW171="Yes"),OFFSET('Hygiene Data'!$F$9,0,10*ROW('Hygiene Data'!F165)),NA())</f>
        <v>#N/A</v>
      </c>
      <c r="BI171" s="502" t="e">
        <f ca="1">+IF(AND(ISNUMBER(OFFSET('Hygiene Data'!$G$5,0,10*ROW('Hygiene Data'!G165))),'Data Summary'!DX171="Yes"),OFFSET('Hygiene Data'!$G$5,0,10*ROW('Hygiene Data'!G165)),NA())</f>
        <v>#N/A</v>
      </c>
      <c r="BJ171" s="502" t="e">
        <f ca="1">+IF(AND(ISNUMBER(OFFSET('Hygiene Data'!$G$7,0,10*ROW('Hygiene Data'!G165))),'Data Summary'!DY171="Yes"),OFFSET('Hygiene Data'!$G$7,0,10*ROW('Hygiene Data'!G165)),NA())</f>
        <v>#N/A</v>
      </c>
      <c r="BK171" s="502" t="e">
        <f ca="1">+IF(AND(ISNUMBER(OFFSET('Hygiene Data'!$G$9,0,10*ROW('Hygiene Data'!G165))),'Data Summary'!DZ171="Yes"),OFFSET('Hygiene Data'!$G$9,0,10*ROW('Hygiene Data'!G165)),NA())</f>
        <v>#N/A</v>
      </c>
      <c r="BL171" s="502" t="e">
        <f ca="1">+IF(AND(ISNUMBER(OFFSET('Hygiene Data'!$H$5,0,10*ROW('Hygiene Data'!H165))),'Data Summary'!EA171="Yes"),OFFSET('Hygiene Data'!$H$5,0,10*ROW('Hygiene Data'!H165)),NA())</f>
        <v>#N/A</v>
      </c>
      <c r="BM171" s="502" t="e">
        <f ca="1">+IF(AND(ISNUMBER(OFFSET('Hygiene Data'!$H$7,0,10*ROW('Hygiene Data'!H165))),'Data Summary'!EB171="Yes"),OFFSET('Hygiene Data'!$H$7,0,10*ROW('Hygiene Data'!H165)),NA())</f>
        <v>#N/A</v>
      </c>
      <c r="BN171" s="502" t="e">
        <f ca="1">+IF(AND(ISNUMBER(OFFSET('Hygiene Data'!$H$9,0,10*ROW('Hygiene Data'!H165))),'Data Summary'!EC171="Yes"),OFFSET('Hygiene Data'!$H$9,0,10*ROW('Hygiene Data'!H165)),NA())</f>
        <v>#N/A</v>
      </c>
      <c r="BO171" s="502" t="e">
        <f ca="1">+IF(AND(ISNUMBER(OFFSET('Hygiene Data'!$I$5,0,10*ROW('Hygiene Data'!I165))),'Data Summary'!ED171="Yes"),OFFSET('Hygiene Data'!$I$5,0,10*ROW('Hygiene Data'!I165)),NA())</f>
        <v>#N/A</v>
      </c>
      <c r="BP171" s="502" t="e">
        <f ca="1">+IF(AND(ISNUMBER(OFFSET('Hygiene Data'!$I$7,0,10*ROW('Hygiene Data'!I165))),'Data Summary'!EE171="Yes"),OFFSET('Hygiene Data'!$I$7,0,10*ROW('Hygiene Data'!I165)),NA())</f>
        <v>#N/A</v>
      </c>
      <c r="BQ171" s="502" t="e">
        <f ca="1">+IF(AND(ISNUMBER(OFFSET('Hygiene Data'!$I$9,0,10*ROW('Hygiene Data'!I165))),'Data Summary'!EF171="Yes"),OFFSET('Hygiene Data'!$I$9,0,10*ROW('Hygiene Data'!I165)),NA())</f>
        <v>#N/A</v>
      </c>
    </row>
    <row r="172" spans="1:69" x14ac:dyDescent="0.25">
      <c r="A172" s="498" t="e">
        <f ca="1">+RIGHT('Data Summary'!A172,LEN('Data Summary'!A172)-9)</f>
        <v>#VALUE!</v>
      </c>
      <c r="B172" s="472" t="str">
        <f ca="1">+IF(ISTEXT('Data Summary'!B172),'Data Summary'!B172,"")</f>
        <v/>
      </c>
      <c r="C172" s="499" t="e">
        <f ca="1">+VALUE('Data Summary'!C172)</f>
        <v>#VALUE!</v>
      </c>
      <c r="D172" s="500" t="e">
        <f ca="1">+IF(AND(ISNUMBER(OFFSET('Water Data'!$D$4,0,10*ROW('Water Data'!D166))),'Data Summary'!BS172="Yes"),100-OFFSET('Water Data'!$D$4,0,10*ROW('Water Data'!D166)),NA())</f>
        <v>#N/A</v>
      </c>
      <c r="E172" s="500" t="e">
        <f ca="1">+IF(AND(ISNUMBER(OFFSET('Water Data'!$D$6,0,10*ROW('Water Data'!D166))),'Data Summary'!BT172="Yes"),OFFSET('Water Data'!$D$6,0,10*ROW('Water Data'!D166)),NA())</f>
        <v>#N/A</v>
      </c>
      <c r="F172" s="500" t="e">
        <f ca="1">+IF(AND(ISNUMBER(OFFSET('Water Data'!$D$9,0,10*ROW('Water Data'!D166))),'Data Summary'!BU172="Yes"),OFFSET('Water Data'!$D$9,0,10*ROW('Water Data'!D166)),NA())</f>
        <v>#N/A</v>
      </c>
      <c r="G172" s="500" t="e">
        <f ca="1">+IF(AND(ISNUMBER(OFFSET('Water Data'!$E$4,0,10*ROW('Water Data'!E166))),'Data Summary'!BV172="Yes"),100-OFFSET('Water Data'!$E$4,0,10*ROW('Water Data'!E166)),NA())</f>
        <v>#N/A</v>
      </c>
      <c r="H172" s="500" t="e">
        <f ca="1">+IF(AND(ISNUMBER(OFFSET('Water Data'!$E$6,0,10*ROW('Water Data'!E166))),'Data Summary'!BW172="Yes"),OFFSET('Water Data'!$E$6,0,10*ROW('Water Data'!E166)),NA())</f>
        <v>#N/A</v>
      </c>
      <c r="I172" s="500" t="e">
        <f ca="1">+IF(AND(ISNUMBER(OFFSET('Water Data'!$E$9,0,10*ROW('Water Data'!E166))),'Data Summary'!BX172="Yes"),OFFSET('Water Data'!$E$9,0,10*ROW('Water Data'!E166)),NA())</f>
        <v>#N/A</v>
      </c>
      <c r="J172" s="500" t="e">
        <f ca="1">+IF(AND(ISNUMBER(OFFSET('Water Data'!$F$4,0,10*ROW('Water Data'!F166))),'Data Summary'!BY172="Yes"),100-OFFSET('Water Data'!$F$4,0,10*ROW('Water Data'!F166)),NA())</f>
        <v>#N/A</v>
      </c>
      <c r="K172" s="500" t="e">
        <f ca="1">+IF(AND(ISNUMBER(OFFSET('Water Data'!$F$6,0,10*ROW('Water Data'!F166))),'Data Summary'!BZ172="Yes"),OFFSET('Water Data'!$F$6,0,10*ROW('Water Data'!F166)),NA())</f>
        <v>#N/A</v>
      </c>
      <c r="L172" s="500" t="e">
        <f ca="1">+IF(AND(ISNUMBER(OFFSET('Water Data'!$F$9,0,10*ROW('Water Data'!F166))),'Data Summary'!CA172="Yes"),OFFSET('Water Data'!$F$9,0,10*ROW('Water Data'!F166)),NA())</f>
        <v>#N/A</v>
      </c>
      <c r="M172" s="500" t="e">
        <f ca="1">+IF(AND(ISNUMBER(OFFSET('Water Data'!$G$4,0,10*ROW('Water Data'!G166))),'Data Summary'!CB172="Yes"),100-OFFSET('Water Data'!$G$4,0,10*ROW('Water Data'!G166)),NA())</f>
        <v>#N/A</v>
      </c>
      <c r="N172" s="500" t="e">
        <f ca="1">+IF(AND(ISNUMBER(OFFSET('Water Data'!$G$6,0,10*ROW('Water Data'!G166))),'Data Summary'!CC172="Yes"),OFFSET('Water Data'!$G$6,0,10*ROW('Water Data'!G166)),NA())</f>
        <v>#N/A</v>
      </c>
      <c r="O172" s="500" t="e">
        <f ca="1">+IF(AND(ISNUMBER(OFFSET('Water Data'!$G$9,0,10*ROW('Water Data'!G166))),'Data Summary'!CD172="Yes"),OFFSET('Water Data'!$G$9,0,10*ROW('Water Data'!G166)),NA())</f>
        <v>#N/A</v>
      </c>
      <c r="P172" s="500" t="e">
        <f ca="1">+IF(AND(ISNUMBER(OFFSET('Water Data'!$H$4,0,10*ROW('Water Data'!H166))),'Data Summary'!CE172="Yes"),100-OFFSET('Water Data'!$H$4,0,10*ROW('Water Data'!H166)),NA())</f>
        <v>#N/A</v>
      </c>
      <c r="Q172" s="500" t="e">
        <f ca="1">+IF(AND(ISNUMBER(OFFSET('Water Data'!$H$6,0,10*ROW('Water Data'!H166))),'Data Summary'!CF172="Yes"),OFFSET('Water Data'!$H$6,0,10*ROW('Water Data'!H166)),NA())</f>
        <v>#N/A</v>
      </c>
      <c r="R172" s="500" t="e">
        <f ca="1">+IF(AND(ISNUMBER(OFFSET('Water Data'!$H$9,0,10*ROW('Water Data'!H166))),'Data Summary'!CG172="Yes"),OFFSET('Water Data'!$H$9,0,10*ROW('Water Data'!H166)),NA())</f>
        <v>#N/A</v>
      </c>
      <c r="S172" s="500" t="e">
        <f ca="1">+IF(AND(ISNUMBER(OFFSET('Water Data'!$I$4,0,10*ROW('Water Data'!I166))),'Data Summary'!CH172="Yes"),100-OFFSET('Water Data'!$I$4,0,10*ROW('Water Data'!I166)),NA())</f>
        <v>#N/A</v>
      </c>
      <c r="T172" s="500" t="e">
        <f ca="1">+IF(AND(ISNUMBER(OFFSET('Water Data'!$I$6,0,10*ROW('Water Data'!I166))),'Data Summary'!CI172="Yes"),OFFSET('Water Data'!$I$6,0,10*ROW('Water Data'!I166)),NA())</f>
        <v>#N/A</v>
      </c>
      <c r="U172" s="500" t="e">
        <f ca="1">+IF(AND(ISNUMBER(OFFSET('Water Data'!$I$9,0,10*ROW('Water Data'!I166))),'Data Summary'!CJ172="Yes"),OFFSET('Water Data'!$I$9,0,10*ROW('Water Data'!I166)),NA())</f>
        <v>#N/A</v>
      </c>
      <c r="V172" s="501" t="e">
        <f ca="1">+IF(AND(ISNUMBER(OFFSET('Sanitation Data'!$D$4,0,10*ROW('Sanitation Data'!D166))),'Data Summary'!CK172="Yes"),100-OFFSET('Sanitation Data'!$D$4,0,10*ROW('Sanitation Data'!D166)),NA())</f>
        <v>#N/A</v>
      </c>
      <c r="W172" s="501" t="e">
        <f ca="1">+IF(AND(ISNUMBER(OFFSET('Sanitation Data'!$D$6,0,10*ROW('Sanitation Data'!D166))),'Data Summary'!CL172="Yes"),OFFSET('Sanitation Data'!$D$6,0,10*ROW('Sanitation Data'!D166)),NA())</f>
        <v>#N/A</v>
      </c>
      <c r="X172" s="501" t="e">
        <f ca="1">+IF(AND(ISNUMBER(OFFSET('Sanitation Data'!$D$10,0,10*ROW('Sanitation Data'!D166))),'Data Summary'!CM172="Yes"),OFFSET('Sanitation Data'!$D$10,0,10*ROW('Sanitation Data'!D166)),NA())</f>
        <v>#N/A</v>
      </c>
      <c r="Y172" s="501" t="e">
        <f ca="1">+IF(AND(ISNUMBER(OFFSET('Sanitation Data'!$D$11,0,10*ROW('Sanitation Data'!D166))),'Data Summary'!CN172="Yes"),OFFSET('Sanitation Data'!$D$11,0,10*ROW('Sanitation Data'!D166)),NA())</f>
        <v>#N/A</v>
      </c>
      <c r="Z172" s="501" t="e">
        <f ca="1">+IF(AND(ISNUMBER(OFFSET('Sanitation Data'!$D$12,0,10*ROW('Sanitation Data'!D166))),'Data Summary'!CO172="Yes"),OFFSET('Sanitation Data'!$D$12,0,10*ROW('Sanitation Data'!D166)),NA())</f>
        <v>#N/A</v>
      </c>
      <c r="AA172" s="501" t="e">
        <f ca="1">+IF(AND(ISNUMBER(OFFSET('Sanitation Data'!$E$4,0,10*ROW('Sanitation Data'!E166))),'Data Summary'!CP172="Yes"),100-OFFSET('Sanitation Data'!$E$4,0,10*ROW('Sanitation Data'!E166)),NA())</f>
        <v>#N/A</v>
      </c>
      <c r="AB172" s="501" t="e">
        <f ca="1">+IF(AND(ISNUMBER(OFFSET('Sanitation Data'!$E$6,0,10*ROW('Sanitation Data'!E166))),'Data Summary'!CQ172="Yes"),OFFSET('Sanitation Data'!$E$6,0,10*ROW('Sanitation Data'!E166)),NA())</f>
        <v>#N/A</v>
      </c>
      <c r="AC172" s="501" t="e">
        <f ca="1">+IF(AND(ISNUMBER(OFFSET('Sanitation Data'!$E$10,0,10*ROW('Sanitation Data'!E166))),'Data Summary'!CR172="Yes"),OFFSET('Sanitation Data'!$E$10,0,10*ROW('Sanitation Data'!E166)),NA())</f>
        <v>#N/A</v>
      </c>
      <c r="AD172" s="501" t="e">
        <f ca="1">+IF(AND(ISNUMBER(OFFSET('Sanitation Data'!$E$11,0,10*ROW('Sanitation Data'!E166))),'Data Summary'!CS172="Yes"),OFFSET('Sanitation Data'!$E$11,0,10*ROW('Sanitation Data'!E166)),NA())</f>
        <v>#N/A</v>
      </c>
      <c r="AE172" s="501" t="e">
        <f ca="1">+IF(AND(ISNUMBER(OFFSET('Sanitation Data'!$E$12,0,10*ROW('Sanitation Data'!E166))),'Data Summary'!CT172="Yes"),OFFSET('Sanitation Data'!$E$12,0,10*ROW('Sanitation Data'!E166)),NA())</f>
        <v>#N/A</v>
      </c>
      <c r="AF172" s="501" t="e">
        <f ca="1">+IF(AND(ISNUMBER(OFFSET('Sanitation Data'!$F$4,0,10*ROW('Sanitation Data'!F166))),'Data Summary'!CU172="Yes"),100-OFFSET('Sanitation Data'!$F$4,0,10*ROW('Sanitation Data'!F166)),NA())</f>
        <v>#N/A</v>
      </c>
      <c r="AG172" s="501" t="e">
        <f ca="1">+IF(AND(ISNUMBER(OFFSET('Sanitation Data'!$F$6,0,10*ROW('Sanitation Data'!F166))),'Data Summary'!CV172="Yes"),OFFSET('Sanitation Data'!$F$6,0,10*ROW('Sanitation Data'!F166)),NA())</f>
        <v>#N/A</v>
      </c>
      <c r="AH172" s="501" t="e">
        <f ca="1">+IF(AND(ISNUMBER(OFFSET('Sanitation Data'!$F$10,0,10*ROW('Sanitation Data'!F166))),'Data Summary'!CW172="Yes"),OFFSET('Sanitation Data'!$F$10,0,10*ROW('Sanitation Data'!F166)),NA())</f>
        <v>#N/A</v>
      </c>
      <c r="AI172" s="501" t="e">
        <f ca="1">+IF(AND(ISNUMBER(OFFSET('Sanitation Data'!$F$11,0,10*ROW('Sanitation Data'!F166))),'Data Summary'!CX172="Yes"),OFFSET('Sanitation Data'!$F$11,0,10*ROW('Sanitation Data'!F166)),NA())</f>
        <v>#N/A</v>
      </c>
      <c r="AJ172" s="501" t="e">
        <f ca="1">+IF(AND(ISNUMBER(OFFSET('Sanitation Data'!$F$12,0,10*ROW('Sanitation Data'!F166))),'Data Summary'!CY172="Yes"),OFFSET('Sanitation Data'!$F$12,0,10*ROW('Sanitation Data'!F166)),NA())</f>
        <v>#N/A</v>
      </c>
      <c r="AK172" s="501" t="e">
        <f ca="1">+IF(AND(ISNUMBER(OFFSET('Sanitation Data'!$G$4,0,10*ROW('Sanitation Data'!G166))),'Data Summary'!CZ172="Yes"),100-OFFSET('Sanitation Data'!$G$4,0,10*ROW('Sanitation Data'!G166)),NA())</f>
        <v>#N/A</v>
      </c>
      <c r="AL172" s="501" t="e">
        <f ca="1">+IF(AND(ISNUMBER(OFFSET('Sanitation Data'!$G$6,0,10*ROW('Sanitation Data'!G166))),'Data Summary'!DA172="Yes"),OFFSET('Sanitation Data'!$G$6,0,10*ROW('Sanitation Data'!G166)),NA())</f>
        <v>#N/A</v>
      </c>
      <c r="AM172" s="501" t="e">
        <f ca="1">+IF(AND(ISNUMBER(OFFSET('Sanitation Data'!$G$10,0,10*ROW('Sanitation Data'!G166))),'Data Summary'!DB172="Yes"),OFFSET('Sanitation Data'!$G$10,0,10*ROW('Sanitation Data'!G166)),NA())</f>
        <v>#N/A</v>
      </c>
      <c r="AN172" s="501" t="e">
        <f ca="1">+IF(AND(ISNUMBER(OFFSET('Sanitation Data'!$G$11,0,10*ROW('Sanitation Data'!G166))),'Data Summary'!DC172="Yes"),OFFSET('Sanitation Data'!$G$11,0,10*ROW('Sanitation Data'!G166)),NA())</f>
        <v>#N/A</v>
      </c>
      <c r="AO172" s="501" t="e">
        <f ca="1">+IF(AND(ISNUMBER(OFFSET('Sanitation Data'!$G$12,0,10*ROW('Sanitation Data'!G166))),'Data Summary'!DD172="Yes"),OFFSET('Sanitation Data'!$G$12,0,10*ROW('Sanitation Data'!G166)),NA())</f>
        <v>#N/A</v>
      </c>
      <c r="AP172" s="501" t="e">
        <f ca="1">+IF(AND(ISNUMBER(OFFSET('Sanitation Data'!$H$4,0,10*ROW('Sanitation Data'!H166))),'Data Summary'!DE172="Yes"),100-OFFSET('Sanitation Data'!$H$4,0,10*ROW('Sanitation Data'!H166)),NA())</f>
        <v>#N/A</v>
      </c>
      <c r="AQ172" s="501" t="e">
        <f ca="1">+IF(AND(ISNUMBER(OFFSET('Sanitation Data'!$H$6,0,10*ROW('Sanitation Data'!H166))),'Data Summary'!DF172="Yes"),OFFSET('Sanitation Data'!$H$6,0,10*ROW('Sanitation Data'!H166)),NA())</f>
        <v>#N/A</v>
      </c>
      <c r="AR172" s="501" t="e">
        <f ca="1">+IF(AND(ISNUMBER(OFFSET('Sanitation Data'!$H$10,0,10*ROW('Sanitation Data'!H166))),'Data Summary'!DG172="Yes"),OFFSET('Sanitation Data'!$H$10,0,10*ROW('Sanitation Data'!H166)),NA())</f>
        <v>#N/A</v>
      </c>
      <c r="AS172" s="501" t="e">
        <f ca="1">+IF(AND(ISNUMBER(OFFSET('Sanitation Data'!$H$11,0,10*ROW('Sanitation Data'!H166))),'Data Summary'!DH172="Yes"),OFFSET('Sanitation Data'!$H$11,0,10*ROW('Sanitation Data'!H166)),NA())</f>
        <v>#N/A</v>
      </c>
      <c r="AT172" s="501" t="e">
        <f ca="1">+IF(AND(ISNUMBER(OFFSET('Sanitation Data'!$H$12,0,10*ROW('Sanitation Data'!H166))),'Data Summary'!DI172="Yes"),OFFSET('Sanitation Data'!$H$12,0,10*ROW('Sanitation Data'!H166)),NA())</f>
        <v>#N/A</v>
      </c>
      <c r="AU172" s="501" t="e">
        <f ca="1">+IF(AND(ISNUMBER(OFFSET('Sanitation Data'!$I$4,0,10*ROW('Sanitation Data'!I166))),'Data Summary'!DJ172="Yes"),100-OFFSET('Sanitation Data'!$I$4,0,10*ROW('Sanitation Data'!I166)),NA())</f>
        <v>#N/A</v>
      </c>
      <c r="AV172" s="501" t="e">
        <f ca="1">+IF(AND(ISNUMBER(OFFSET('Sanitation Data'!$I$6,0,10*ROW('Sanitation Data'!I166))),'Data Summary'!DK172="Yes"),OFFSET('Sanitation Data'!$I$6,0,10*ROW('Sanitation Data'!I166)),NA())</f>
        <v>#N/A</v>
      </c>
      <c r="AW172" s="501" t="e">
        <f ca="1">+IF(AND(ISNUMBER(OFFSET('Sanitation Data'!$I$10,0,10*ROW('Sanitation Data'!I166))),'Data Summary'!DL172="Yes"),OFFSET('Sanitation Data'!$I$10,0,10*ROW('Sanitation Data'!I166)),NA())</f>
        <v>#N/A</v>
      </c>
      <c r="AX172" s="501" t="e">
        <f ca="1">+IF(AND(ISNUMBER(OFFSET('Sanitation Data'!$I$11,0,10*ROW('Sanitation Data'!I166))),'Data Summary'!DM172="Yes"),OFFSET('Sanitation Data'!$I$11,0,10*ROW('Sanitation Data'!I166)),NA())</f>
        <v>#N/A</v>
      </c>
      <c r="AY172" s="501" t="e">
        <f ca="1">+IF(AND(ISNUMBER(OFFSET('Sanitation Data'!$I$12,0,10*ROW('Sanitation Data'!I166))),'Data Summary'!DN172="Yes"),OFFSET('Sanitation Data'!$I$12,0,10*ROW('Sanitation Data'!I166)),NA())</f>
        <v>#N/A</v>
      </c>
      <c r="AZ172" s="502" t="e">
        <f ca="1">+IF(AND(ISNUMBER(OFFSET('Hygiene Data'!$D$5,0,10*ROW('Hygiene Data'!D166))),'Data Summary'!DO172="Yes"),OFFSET('Hygiene Data'!$D$5,0,10*ROW('Hygiene Data'!D166)),NA())</f>
        <v>#N/A</v>
      </c>
      <c r="BA172" s="502" t="e">
        <f ca="1">+IF(AND(ISNUMBER(OFFSET('Hygiene Data'!$D$7,0,10*ROW('Hygiene Data'!D166))),'Data Summary'!DP172="Yes"),OFFSET('Hygiene Data'!$D$7,0,10*ROW('Hygiene Data'!D166)),NA())</f>
        <v>#N/A</v>
      </c>
      <c r="BB172" s="502" t="e">
        <f ca="1">+IF(AND(ISNUMBER(OFFSET('Hygiene Data'!$D$9,0,10*ROW('Hygiene Data'!D166))),'Data Summary'!DQ172="Yes"),OFFSET('Hygiene Data'!$D$9,0,10*ROW('Hygiene Data'!D166)),NA())</f>
        <v>#N/A</v>
      </c>
      <c r="BC172" s="502" t="e">
        <f ca="1">+IF(AND(ISNUMBER(OFFSET('Hygiene Data'!$E$5,0,10*ROW('Hygiene Data'!E166))),'Data Summary'!DR172="Yes"),OFFSET('Hygiene Data'!$E$5,0,10*ROW('Hygiene Data'!E166)),NA())</f>
        <v>#N/A</v>
      </c>
      <c r="BD172" s="502" t="e">
        <f ca="1">+IF(AND(ISNUMBER(OFFSET('Hygiene Data'!$E$7,0,10*ROW('Hygiene Data'!E166))),'Data Summary'!DS172="Yes"),OFFSET('Hygiene Data'!$E$7,0,10*ROW('Hygiene Data'!E166)),NA())</f>
        <v>#N/A</v>
      </c>
      <c r="BE172" s="502" t="e">
        <f ca="1">+IF(AND(ISNUMBER(OFFSET('Hygiene Data'!$E$9,0,10*ROW('Hygiene Data'!E166))),'Data Summary'!DT172="Yes"),OFFSET('Hygiene Data'!$E$9,0,10*ROW('Hygiene Data'!E166)),NA())</f>
        <v>#N/A</v>
      </c>
      <c r="BF172" s="502" t="e">
        <f ca="1">+IF(AND(ISNUMBER(OFFSET('Hygiene Data'!$F$5,0,10*ROW('Hygiene Data'!F166))),'Data Summary'!DU172="Yes"),OFFSET('Hygiene Data'!$F$5,0,10*ROW('Hygiene Data'!F166)),NA())</f>
        <v>#N/A</v>
      </c>
      <c r="BG172" s="502" t="e">
        <f ca="1">+IF(AND(ISNUMBER(OFFSET('Hygiene Data'!$F$7,0,10*ROW('Hygiene Data'!F166))),'Data Summary'!DV172="Yes"),OFFSET('Hygiene Data'!$F$7,0,10*ROW('Hygiene Data'!F166)),NA())</f>
        <v>#N/A</v>
      </c>
      <c r="BH172" s="502" t="e">
        <f ca="1">+IF(AND(ISNUMBER(OFFSET('Hygiene Data'!$F$9,0,10*ROW('Hygiene Data'!F166))),'Data Summary'!DW172="Yes"),OFFSET('Hygiene Data'!$F$9,0,10*ROW('Hygiene Data'!F166)),NA())</f>
        <v>#N/A</v>
      </c>
      <c r="BI172" s="502" t="e">
        <f ca="1">+IF(AND(ISNUMBER(OFFSET('Hygiene Data'!$G$5,0,10*ROW('Hygiene Data'!G166))),'Data Summary'!DX172="Yes"),OFFSET('Hygiene Data'!$G$5,0,10*ROW('Hygiene Data'!G166)),NA())</f>
        <v>#N/A</v>
      </c>
      <c r="BJ172" s="502" t="e">
        <f ca="1">+IF(AND(ISNUMBER(OFFSET('Hygiene Data'!$G$7,0,10*ROW('Hygiene Data'!G166))),'Data Summary'!DY172="Yes"),OFFSET('Hygiene Data'!$G$7,0,10*ROW('Hygiene Data'!G166)),NA())</f>
        <v>#N/A</v>
      </c>
      <c r="BK172" s="502" t="e">
        <f ca="1">+IF(AND(ISNUMBER(OFFSET('Hygiene Data'!$G$9,0,10*ROW('Hygiene Data'!G166))),'Data Summary'!DZ172="Yes"),OFFSET('Hygiene Data'!$G$9,0,10*ROW('Hygiene Data'!G166)),NA())</f>
        <v>#N/A</v>
      </c>
      <c r="BL172" s="502" t="e">
        <f ca="1">+IF(AND(ISNUMBER(OFFSET('Hygiene Data'!$H$5,0,10*ROW('Hygiene Data'!H166))),'Data Summary'!EA172="Yes"),OFFSET('Hygiene Data'!$H$5,0,10*ROW('Hygiene Data'!H166)),NA())</f>
        <v>#N/A</v>
      </c>
      <c r="BM172" s="502" t="e">
        <f ca="1">+IF(AND(ISNUMBER(OFFSET('Hygiene Data'!$H$7,0,10*ROW('Hygiene Data'!H166))),'Data Summary'!EB172="Yes"),OFFSET('Hygiene Data'!$H$7,0,10*ROW('Hygiene Data'!H166)),NA())</f>
        <v>#N/A</v>
      </c>
      <c r="BN172" s="502" t="e">
        <f ca="1">+IF(AND(ISNUMBER(OFFSET('Hygiene Data'!$H$9,0,10*ROW('Hygiene Data'!H166))),'Data Summary'!EC172="Yes"),OFFSET('Hygiene Data'!$H$9,0,10*ROW('Hygiene Data'!H166)),NA())</f>
        <v>#N/A</v>
      </c>
      <c r="BO172" s="502" t="e">
        <f ca="1">+IF(AND(ISNUMBER(OFFSET('Hygiene Data'!$I$5,0,10*ROW('Hygiene Data'!I166))),'Data Summary'!ED172="Yes"),OFFSET('Hygiene Data'!$I$5,0,10*ROW('Hygiene Data'!I166)),NA())</f>
        <v>#N/A</v>
      </c>
      <c r="BP172" s="502" t="e">
        <f ca="1">+IF(AND(ISNUMBER(OFFSET('Hygiene Data'!$I$7,0,10*ROW('Hygiene Data'!I166))),'Data Summary'!EE172="Yes"),OFFSET('Hygiene Data'!$I$7,0,10*ROW('Hygiene Data'!I166)),NA())</f>
        <v>#N/A</v>
      </c>
      <c r="BQ172" s="502" t="e">
        <f ca="1">+IF(AND(ISNUMBER(OFFSET('Hygiene Data'!$I$9,0,10*ROW('Hygiene Data'!I166))),'Data Summary'!EF172="Yes"),OFFSET('Hygiene Data'!$I$9,0,10*ROW('Hygiene Data'!I166)),NA())</f>
        <v>#N/A</v>
      </c>
    </row>
    <row r="173" spans="1:69" x14ac:dyDescent="0.25">
      <c r="A173" s="498" t="e">
        <f ca="1">+RIGHT('Data Summary'!A173,LEN('Data Summary'!A173)-9)</f>
        <v>#VALUE!</v>
      </c>
      <c r="B173" s="472" t="str">
        <f ca="1">+IF(ISTEXT('Data Summary'!B173),'Data Summary'!B173,"")</f>
        <v/>
      </c>
      <c r="C173" s="499" t="e">
        <f ca="1">+VALUE('Data Summary'!C173)</f>
        <v>#VALUE!</v>
      </c>
      <c r="D173" s="500" t="e">
        <f ca="1">+IF(AND(ISNUMBER(OFFSET('Water Data'!$D$4,0,10*ROW('Water Data'!D167))),'Data Summary'!BS173="Yes"),100-OFFSET('Water Data'!$D$4,0,10*ROW('Water Data'!D167)),NA())</f>
        <v>#N/A</v>
      </c>
      <c r="E173" s="500" t="e">
        <f ca="1">+IF(AND(ISNUMBER(OFFSET('Water Data'!$D$6,0,10*ROW('Water Data'!D167))),'Data Summary'!BT173="Yes"),OFFSET('Water Data'!$D$6,0,10*ROW('Water Data'!D167)),NA())</f>
        <v>#N/A</v>
      </c>
      <c r="F173" s="500" t="e">
        <f ca="1">+IF(AND(ISNUMBER(OFFSET('Water Data'!$D$9,0,10*ROW('Water Data'!D167))),'Data Summary'!BU173="Yes"),OFFSET('Water Data'!$D$9,0,10*ROW('Water Data'!D167)),NA())</f>
        <v>#N/A</v>
      </c>
      <c r="G173" s="500" t="e">
        <f ca="1">+IF(AND(ISNUMBER(OFFSET('Water Data'!$E$4,0,10*ROW('Water Data'!E167))),'Data Summary'!BV173="Yes"),100-OFFSET('Water Data'!$E$4,0,10*ROW('Water Data'!E167)),NA())</f>
        <v>#N/A</v>
      </c>
      <c r="H173" s="500" t="e">
        <f ca="1">+IF(AND(ISNUMBER(OFFSET('Water Data'!$E$6,0,10*ROW('Water Data'!E167))),'Data Summary'!BW173="Yes"),OFFSET('Water Data'!$E$6,0,10*ROW('Water Data'!E167)),NA())</f>
        <v>#N/A</v>
      </c>
      <c r="I173" s="500" t="e">
        <f ca="1">+IF(AND(ISNUMBER(OFFSET('Water Data'!$E$9,0,10*ROW('Water Data'!E167))),'Data Summary'!BX173="Yes"),OFFSET('Water Data'!$E$9,0,10*ROW('Water Data'!E167)),NA())</f>
        <v>#N/A</v>
      </c>
      <c r="J173" s="500" t="e">
        <f ca="1">+IF(AND(ISNUMBER(OFFSET('Water Data'!$F$4,0,10*ROW('Water Data'!F167))),'Data Summary'!BY173="Yes"),100-OFFSET('Water Data'!$F$4,0,10*ROW('Water Data'!F167)),NA())</f>
        <v>#N/A</v>
      </c>
      <c r="K173" s="500" t="e">
        <f ca="1">+IF(AND(ISNUMBER(OFFSET('Water Data'!$F$6,0,10*ROW('Water Data'!F167))),'Data Summary'!BZ173="Yes"),OFFSET('Water Data'!$F$6,0,10*ROW('Water Data'!F167)),NA())</f>
        <v>#N/A</v>
      </c>
      <c r="L173" s="500" t="e">
        <f ca="1">+IF(AND(ISNUMBER(OFFSET('Water Data'!$F$9,0,10*ROW('Water Data'!F167))),'Data Summary'!CA173="Yes"),OFFSET('Water Data'!$F$9,0,10*ROW('Water Data'!F167)),NA())</f>
        <v>#N/A</v>
      </c>
      <c r="M173" s="500" t="e">
        <f ca="1">+IF(AND(ISNUMBER(OFFSET('Water Data'!$G$4,0,10*ROW('Water Data'!G167))),'Data Summary'!CB173="Yes"),100-OFFSET('Water Data'!$G$4,0,10*ROW('Water Data'!G167)),NA())</f>
        <v>#N/A</v>
      </c>
      <c r="N173" s="500" t="e">
        <f ca="1">+IF(AND(ISNUMBER(OFFSET('Water Data'!$G$6,0,10*ROW('Water Data'!G167))),'Data Summary'!CC173="Yes"),OFFSET('Water Data'!$G$6,0,10*ROW('Water Data'!G167)),NA())</f>
        <v>#N/A</v>
      </c>
      <c r="O173" s="500" t="e">
        <f ca="1">+IF(AND(ISNUMBER(OFFSET('Water Data'!$G$9,0,10*ROW('Water Data'!G167))),'Data Summary'!CD173="Yes"),OFFSET('Water Data'!$G$9,0,10*ROW('Water Data'!G167)),NA())</f>
        <v>#N/A</v>
      </c>
      <c r="P173" s="500" t="e">
        <f ca="1">+IF(AND(ISNUMBER(OFFSET('Water Data'!$H$4,0,10*ROW('Water Data'!H167))),'Data Summary'!CE173="Yes"),100-OFFSET('Water Data'!$H$4,0,10*ROW('Water Data'!H167)),NA())</f>
        <v>#N/A</v>
      </c>
      <c r="Q173" s="500" t="e">
        <f ca="1">+IF(AND(ISNUMBER(OFFSET('Water Data'!$H$6,0,10*ROW('Water Data'!H167))),'Data Summary'!CF173="Yes"),OFFSET('Water Data'!$H$6,0,10*ROW('Water Data'!H167)),NA())</f>
        <v>#N/A</v>
      </c>
      <c r="R173" s="500" t="e">
        <f ca="1">+IF(AND(ISNUMBER(OFFSET('Water Data'!$H$9,0,10*ROW('Water Data'!H167))),'Data Summary'!CG173="Yes"),OFFSET('Water Data'!$H$9,0,10*ROW('Water Data'!H167)),NA())</f>
        <v>#N/A</v>
      </c>
      <c r="S173" s="500" t="e">
        <f ca="1">+IF(AND(ISNUMBER(OFFSET('Water Data'!$I$4,0,10*ROW('Water Data'!I167))),'Data Summary'!CH173="Yes"),100-OFFSET('Water Data'!$I$4,0,10*ROW('Water Data'!I167)),NA())</f>
        <v>#N/A</v>
      </c>
      <c r="T173" s="500" t="e">
        <f ca="1">+IF(AND(ISNUMBER(OFFSET('Water Data'!$I$6,0,10*ROW('Water Data'!I167))),'Data Summary'!CI173="Yes"),OFFSET('Water Data'!$I$6,0,10*ROW('Water Data'!I167)),NA())</f>
        <v>#N/A</v>
      </c>
      <c r="U173" s="500" t="e">
        <f ca="1">+IF(AND(ISNUMBER(OFFSET('Water Data'!$I$9,0,10*ROW('Water Data'!I167))),'Data Summary'!CJ173="Yes"),OFFSET('Water Data'!$I$9,0,10*ROW('Water Data'!I167)),NA())</f>
        <v>#N/A</v>
      </c>
      <c r="V173" s="501" t="e">
        <f ca="1">+IF(AND(ISNUMBER(OFFSET('Sanitation Data'!$D$4,0,10*ROW('Sanitation Data'!D167))),'Data Summary'!CK173="Yes"),100-OFFSET('Sanitation Data'!$D$4,0,10*ROW('Sanitation Data'!D167)),NA())</f>
        <v>#N/A</v>
      </c>
      <c r="W173" s="501" t="e">
        <f ca="1">+IF(AND(ISNUMBER(OFFSET('Sanitation Data'!$D$6,0,10*ROW('Sanitation Data'!D167))),'Data Summary'!CL173="Yes"),OFFSET('Sanitation Data'!$D$6,0,10*ROW('Sanitation Data'!D167)),NA())</f>
        <v>#N/A</v>
      </c>
      <c r="X173" s="501" t="e">
        <f ca="1">+IF(AND(ISNUMBER(OFFSET('Sanitation Data'!$D$10,0,10*ROW('Sanitation Data'!D167))),'Data Summary'!CM173="Yes"),OFFSET('Sanitation Data'!$D$10,0,10*ROW('Sanitation Data'!D167)),NA())</f>
        <v>#N/A</v>
      </c>
      <c r="Y173" s="501" t="e">
        <f ca="1">+IF(AND(ISNUMBER(OFFSET('Sanitation Data'!$D$11,0,10*ROW('Sanitation Data'!D167))),'Data Summary'!CN173="Yes"),OFFSET('Sanitation Data'!$D$11,0,10*ROW('Sanitation Data'!D167)),NA())</f>
        <v>#N/A</v>
      </c>
      <c r="Z173" s="501" t="e">
        <f ca="1">+IF(AND(ISNUMBER(OFFSET('Sanitation Data'!$D$12,0,10*ROW('Sanitation Data'!D167))),'Data Summary'!CO173="Yes"),OFFSET('Sanitation Data'!$D$12,0,10*ROW('Sanitation Data'!D167)),NA())</f>
        <v>#N/A</v>
      </c>
      <c r="AA173" s="501" t="e">
        <f ca="1">+IF(AND(ISNUMBER(OFFSET('Sanitation Data'!$E$4,0,10*ROW('Sanitation Data'!E167))),'Data Summary'!CP173="Yes"),100-OFFSET('Sanitation Data'!$E$4,0,10*ROW('Sanitation Data'!E167)),NA())</f>
        <v>#N/A</v>
      </c>
      <c r="AB173" s="501" t="e">
        <f ca="1">+IF(AND(ISNUMBER(OFFSET('Sanitation Data'!$E$6,0,10*ROW('Sanitation Data'!E167))),'Data Summary'!CQ173="Yes"),OFFSET('Sanitation Data'!$E$6,0,10*ROW('Sanitation Data'!E167)),NA())</f>
        <v>#N/A</v>
      </c>
      <c r="AC173" s="501" t="e">
        <f ca="1">+IF(AND(ISNUMBER(OFFSET('Sanitation Data'!$E$10,0,10*ROW('Sanitation Data'!E167))),'Data Summary'!CR173="Yes"),OFFSET('Sanitation Data'!$E$10,0,10*ROW('Sanitation Data'!E167)),NA())</f>
        <v>#N/A</v>
      </c>
      <c r="AD173" s="501" t="e">
        <f ca="1">+IF(AND(ISNUMBER(OFFSET('Sanitation Data'!$E$11,0,10*ROW('Sanitation Data'!E167))),'Data Summary'!CS173="Yes"),OFFSET('Sanitation Data'!$E$11,0,10*ROW('Sanitation Data'!E167)),NA())</f>
        <v>#N/A</v>
      </c>
      <c r="AE173" s="501" t="e">
        <f ca="1">+IF(AND(ISNUMBER(OFFSET('Sanitation Data'!$E$12,0,10*ROW('Sanitation Data'!E167))),'Data Summary'!CT173="Yes"),OFFSET('Sanitation Data'!$E$12,0,10*ROW('Sanitation Data'!E167)),NA())</f>
        <v>#N/A</v>
      </c>
      <c r="AF173" s="501" t="e">
        <f ca="1">+IF(AND(ISNUMBER(OFFSET('Sanitation Data'!$F$4,0,10*ROW('Sanitation Data'!F167))),'Data Summary'!CU173="Yes"),100-OFFSET('Sanitation Data'!$F$4,0,10*ROW('Sanitation Data'!F167)),NA())</f>
        <v>#N/A</v>
      </c>
      <c r="AG173" s="501" t="e">
        <f ca="1">+IF(AND(ISNUMBER(OFFSET('Sanitation Data'!$F$6,0,10*ROW('Sanitation Data'!F167))),'Data Summary'!CV173="Yes"),OFFSET('Sanitation Data'!$F$6,0,10*ROW('Sanitation Data'!F167)),NA())</f>
        <v>#N/A</v>
      </c>
      <c r="AH173" s="501" t="e">
        <f ca="1">+IF(AND(ISNUMBER(OFFSET('Sanitation Data'!$F$10,0,10*ROW('Sanitation Data'!F167))),'Data Summary'!CW173="Yes"),OFFSET('Sanitation Data'!$F$10,0,10*ROW('Sanitation Data'!F167)),NA())</f>
        <v>#N/A</v>
      </c>
      <c r="AI173" s="501" t="e">
        <f ca="1">+IF(AND(ISNUMBER(OFFSET('Sanitation Data'!$F$11,0,10*ROW('Sanitation Data'!F167))),'Data Summary'!CX173="Yes"),OFFSET('Sanitation Data'!$F$11,0,10*ROW('Sanitation Data'!F167)),NA())</f>
        <v>#N/A</v>
      </c>
      <c r="AJ173" s="501" t="e">
        <f ca="1">+IF(AND(ISNUMBER(OFFSET('Sanitation Data'!$F$12,0,10*ROW('Sanitation Data'!F167))),'Data Summary'!CY173="Yes"),OFFSET('Sanitation Data'!$F$12,0,10*ROW('Sanitation Data'!F167)),NA())</f>
        <v>#N/A</v>
      </c>
      <c r="AK173" s="501" t="e">
        <f ca="1">+IF(AND(ISNUMBER(OFFSET('Sanitation Data'!$G$4,0,10*ROW('Sanitation Data'!G167))),'Data Summary'!CZ173="Yes"),100-OFFSET('Sanitation Data'!$G$4,0,10*ROW('Sanitation Data'!G167)),NA())</f>
        <v>#N/A</v>
      </c>
      <c r="AL173" s="501" t="e">
        <f ca="1">+IF(AND(ISNUMBER(OFFSET('Sanitation Data'!$G$6,0,10*ROW('Sanitation Data'!G167))),'Data Summary'!DA173="Yes"),OFFSET('Sanitation Data'!$G$6,0,10*ROW('Sanitation Data'!G167)),NA())</f>
        <v>#N/A</v>
      </c>
      <c r="AM173" s="501" t="e">
        <f ca="1">+IF(AND(ISNUMBER(OFFSET('Sanitation Data'!$G$10,0,10*ROW('Sanitation Data'!G167))),'Data Summary'!DB173="Yes"),OFFSET('Sanitation Data'!$G$10,0,10*ROW('Sanitation Data'!G167)),NA())</f>
        <v>#N/A</v>
      </c>
      <c r="AN173" s="501" t="e">
        <f ca="1">+IF(AND(ISNUMBER(OFFSET('Sanitation Data'!$G$11,0,10*ROW('Sanitation Data'!G167))),'Data Summary'!DC173="Yes"),OFFSET('Sanitation Data'!$G$11,0,10*ROW('Sanitation Data'!G167)),NA())</f>
        <v>#N/A</v>
      </c>
      <c r="AO173" s="501" t="e">
        <f ca="1">+IF(AND(ISNUMBER(OFFSET('Sanitation Data'!$G$12,0,10*ROW('Sanitation Data'!G167))),'Data Summary'!DD173="Yes"),OFFSET('Sanitation Data'!$G$12,0,10*ROW('Sanitation Data'!G167)),NA())</f>
        <v>#N/A</v>
      </c>
      <c r="AP173" s="501" t="e">
        <f ca="1">+IF(AND(ISNUMBER(OFFSET('Sanitation Data'!$H$4,0,10*ROW('Sanitation Data'!H167))),'Data Summary'!DE173="Yes"),100-OFFSET('Sanitation Data'!$H$4,0,10*ROW('Sanitation Data'!H167)),NA())</f>
        <v>#N/A</v>
      </c>
      <c r="AQ173" s="501" t="e">
        <f ca="1">+IF(AND(ISNUMBER(OFFSET('Sanitation Data'!$H$6,0,10*ROW('Sanitation Data'!H167))),'Data Summary'!DF173="Yes"),OFFSET('Sanitation Data'!$H$6,0,10*ROW('Sanitation Data'!H167)),NA())</f>
        <v>#N/A</v>
      </c>
      <c r="AR173" s="501" t="e">
        <f ca="1">+IF(AND(ISNUMBER(OFFSET('Sanitation Data'!$H$10,0,10*ROW('Sanitation Data'!H167))),'Data Summary'!DG173="Yes"),OFFSET('Sanitation Data'!$H$10,0,10*ROW('Sanitation Data'!H167)),NA())</f>
        <v>#N/A</v>
      </c>
      <c r="AS173" s="501" t="e">
        <f ca="1">+IF(AND(ISNUMBER(OFFSET('Sanitation Data'!$H$11,0,10*ROW('Sanitation Data'!H167))),'Data Summary'!DH173="Yes"),OFFSET('Sanitation Data'!$H$11,0,10*ROW('Sanitation Data'!H167)),NA())</f>
        <v>#N/A</v>
      </c>
      <c r="AT173" s="501" t="e">
        <f ca="1">+IF(AND(ISNUMBER(OFFSET('Sanitation Data'!$H$12,0,10*ROW('Sanitation Data'!H167))),'Data Summary'!DI173="Yes"),OFFSET('Sanitation Data'!$H$12,0,10*ROW('Sanitation Data'!H167)),NA())</f>
        <v>#N/A</v>
      </c>
      <c r="AU173" s="501" t="e">
        <f ca="1">+IF(AND(ISNUMBER(OFFSET('Sanitation Data'!$I$4,0,10*ROW('Sanitation Data'!I167))),'Data Summary'!DJ173="Yes"),100-OFFSET('Sanitation Data'!$I$4,0,10*ROW('Sanitation Data'!I167)),NA())</f>
        <v>#N/A</v>
      </c>
      <c r="AV173" s="501" t="e">
        <f ca="1">+IF(AND(ISNUMBER(OFFSET('Sanitation Data'!$I$6,0,10*ROW('Sanitation Data'!I167))),'Data Summary'!DK173="Yes"),OFFSET('Sanitation Data'!$I$6,0,10*ROW('Sanitation Data'!I167)),NA())</f>
        <v>#N/A</v>
      </c>
      <c r="AW173" s="501" t="e">
        <f ca="1">+IF(AND(ISNUMBER(OFFSET('Sanitation Data'!$I$10,0,10*ROW('Sanitation Data'!I167))),'Data Summary'!DL173="Yes"),OFFSET('Sanitation Data'!$I$10,0,10*ROW('Sanitation Data'!I167)),NA())</f>
        <v>#N/A</v>
      </c>
      <c r="AX173" s="501" t="e">
        <f ca="1">+IF(AND(ISNUMBER(OFFSET('Sanitation Data'!$I$11,0,10*ROW('Sanitation Data'!I167))),'Data Summary'!DM173="Yes"),OFFSET('Sanitation Data'!$I$11,0,10*ROW('Sanitation Data'!I167)),NA())</f>
        <v>#N/A</v>
      </c>
      <c r="AY173" s="501" t="e">
        <f ca="1">+IF(AND(ISNUMBER(OFFSET('Sanitation Data'!$I$12,0,10*ROW('Sanitation Data'!I167))),'Data Summary'!DN173="Yes"),OFFSET('Sanitation Data'!$I$12,0,10*ROW('Sanitation Data'!I167)),NA())</f>
        <v>#N/A</v>
      </c>
      <c r="AZ173" s="502" t="e">
        <f ca="1">+IF(AND(ISNUMBER(OFFSET('Hygiene Data'!$D$5,0,10*ROW('Hygiene Data'!D167))),'Data Summary'!DO173="Yes"),OFFSET('Hygiene Data'!$D$5,0,10*ROW('Hygiene Data'!D167)),NA())</f>
        <v>#N/A</v>
      </c>
      <c r="BA173" s="502" t="e">
        <f ca="1">+IF(AND(ISNUMBER(OFFSET('Hygiene Data'!$D$7,0,10*ROW('Hygiene Data'!D167))),'Data Summary'!DP173="Yes"),OFFSET('Hygiene Data'!$D$7,0,10*ROW('Hygiene Data'!D167)),NA())</f>
        <v>#N/A</v>
      </c>
      <c r="BB173" s="502" t="e">
        <f ca="1">+IF(AND(ISNUMBER(OFFSET('Hygiene Data'!$D$9,0,10*ROW('Hygiene Data'!D167))),'Data Summary'!DQ173="Yes"),OFFSET('Hygiene Data'!$D$9,0,10*ROW('Hygiene Data'!D167)),NA())</f>
        <v>#N/A</v>
      </c>
      <c r="BC173" s="502" t="e">
        <f ca="1">+IF(AND(ISNUMBER(OFFSET('Hygiene Data'!$E$5,0,10*ROW('Hygiene Data'!E167))),'Data Summary'!DR173="Yes"),OFFSET('Hygiene Data'!$E$5,0,10*ROW('Hygiene Data'!E167)),NA())</f>
        <v>#N/A</v>
      </c>
      <c r="BD173" s="502" t="e">
        <f ca="1">+IF(AND(ISNUMBER(OFFSET('Hygiene Data'!$E$7,0,10*ROW('Hygiene Data'!E167))),'Data Summary'!DS173="Yes"),OFFSET('Hygiene Data'!$E$7,0,10*ROW('Hygiene Data'!E167)),NA())</f>
        <v>#N/A</v>
      </c>
      <c r="BE173" s="502" t="e">
        <f ca="1">+IF(AND(ISNUMBER(OFFSET('Hygiene Data'!$E$9,0,10*ROW('Hygiene Data'!E167))),'Data Summary'!DT173="Yes"),OFFSET('Hygiene Data'!$E$9,0,10*ROW('Hygiene Data'!E167)),NA())</f>
        <v>#N/A</v>
      </c>
      <c r="BF173" s="502" t="e">
        <f ca="1">+IF(AND(ISNUMBER(OFFSET('Hygiene Data'!$F$5,0,10*ROW('Hygiene Data'!F167))),'Data Summary'!DU173="Yes"),OFFSET('Hygiene Data'!$F$5,0,10*ROW('Hygiene Data'!F167)),NA())</f>
        <v>#N/A</v>
      </c>
      <c r="BG173" s="502" t="e">
        <f ca="1">+IF(AND(ISNUMBER(OFFSET('Hygiene Data'!$F$7,0,10*ROW('Hygiene Data'!F167))),'Data Summary'!DV173="Yes"),OFFSET('Hygiene Data'!$F$7,0,10*ROW('Hygiene Data'!F167)),NA())</f>
        <v>#N/A</v>
      </c>
      <c r="BH173" s="502" t="e">
        <f ca="1">+IF(AND(ISNUMBER(OFFSET('Hygiene Data'!$F$9,0,10*ROW('Hygiene Data'!F167))),'Data Summary'!DW173="Yes"),OFFSET('Hygiene Data'!$F$9,0,10*ROW('Hygiene Data'!F167)),NA())</f>
        <v>#N/A</v>
      </c>
      <c r="BI173" s="502" t="e">
        <f ca="1">+IF(AND(ISNUMBER(OFFSET('Hygiene Data'!$G$5,0,10*ROW('Hygiene Data'!G167))),'Data Summary'!DX173="Yes"),OFFSET('Hygiene Data'!$G$5,0,10*ROW('Hygiene Data'!G167)),NA())</f>
        <v>#N/A</v>
      </c>
      <c r="BJ173" s="502" t="e">
        <f ca="1">+IF(AND(ISNUMBER(OFFSET('Hygiene Data'!$G$7,0,10*ROW('Hygiene Data'!G167))),'Data Summary'!DY173="Yes"),OFFSET('Hygiene Data'!$G$7,0,10*ROW('Hygiene Data'!G167)),NA())</f>
        <v>#N/A</v>
      </c>
      <c r="BK173" s="502" t="e">
        <f ca="1">+IF(AND(ISNUMBER(OFFSET('Hygiene Data'!$G$9,0,10*ROW('Hygiene Data'!G167))),'Data Summary'!DZ173="Yes"),OFFSET('Hygiene Data'!$G$9,0,10*ROW('Hygiene Data'!G167)),NA())</f>
        <v>#N/A</v>
      </c>
      <c r="BL173" s="502" t="e">
        <f ca="1">+IF(AND(ISNUMBER(OFFSET('Hygiene Data'!$H$5,0,10*ROW('Hygiene Data'!H167))),'Data Summary'!EA173="Yes"),OFFSET('Hygiene Data'!$H$5,0,10*ROW('Hygiene Data'!H167)),NA())</f>
        <v>#N/A</v>
      </c>
      <c r="BM173" s="502" t="e">
        <f ca="1">+IF(AND(ISNUMBER(OFFSET('Hygiene Data'!$H$7,0,10*ROW('Hygiene Data'!H167))),'Data Summary'!EB173="Yes"),OFFSET('Hygiene Data'!$H$7,0,10*ROW('Hygiene Data'!H167)),NA())</f>
        <v>#N/A</v>
      </c>
      <c r="BN173" s="502" t="e">
        <f ca="1">+IF(AND(ISNUMBER(OFFSET('Hygiene Data'!$H$9,0,10*ROW('Hygiene Data'!H167))),'Data Summary'!EC173="Yes"),OFFSET('Hygiene Data'!$H$9,0,10*ROW('Hygiene Data'!H167)),NA())</f>
        <v>#N/A</v>
      </c>
      <c r="BO173" s="502" t="e">
        <f ca="1">+IF(AND(ISNUMBER(OFFSET('Hygiene Data'!$I$5,0,10*ROW('Hygiene Data'!I167))),'Data Summary'!ED173="Yes"),OFFSET('Hygiene Data'!$I$5,0,10*ROW('Hygiene Data'!I167)),NA())</f>
        <v>#N/A</v>
      </c>
      <c r="BP173" s="502" t="e">
        <f ca="1">+IF(AND(ISNUMBER(OFFSET('Hygiene Data'!$I$7,0,10*ROW('Hygiene Data'!I167))),'Data Summary'!EE173="Yes"),OFFSET('Hygiene Data'!$I$7,0,10*ROW('Hygiene Data'!I167)),NA())</f>
        <v>#N/A</v>
      </c>
      <c r="BQ173" s="502" t="e">
        <f ca="1">+IF(AND(ISNUMBER(OFFSET('Hygiene Data'!$I$9,0,10*ROW('Hygiene Data'!I167))),'Data Summary'!EF173="Yes"),OFFSET('Hygiene Data'!$I$9,0,10*ROW('Hygiene Data'!I167)),NA())</f>
        <v>#N/A</v>
      </c>
    </row>
    <row r="174" spans="1:69" x14ac:dyDescent="0.25">
      <c r="A174" s="498" t="e">
        <f ca="1">+RIGHT('Data Summary'!A174,LEN('Data Summary'!A174)-9)</f>
        <v>#VALUE!</v>
      </c>
      <c r="B174" s="472" t="str">
        <f ca="1">+IF(ISTEXT('Data Summary'!B174),'Data Summary'!B174,"")</f>
        <v/>
      </c>
      <c r="C174" s="499" t="e">
        <f ca="1">+VALUE('Data Summary'!C174)</f>
        <v>#VALUE!</v>
      </c>
      <c r="D174" s="500" t="e">
        <f ca="1">+IF(AND(ISNUMBER(OFFSET('Water Data'!$D$4,0,10*ROW('Water Data'!D168))),'Data Summary'!BS174="Yes"),100-OFFSET('Water Data'!$D$4,0,10*ROW('Water Data'!D168)),NA())</f>
        <v>#N/A</v>
      </c>
      <c r="E174" s="500" t="e">
        <f ca="1">+IF(AND(ISNUMBER(OFFSET('Water Data'!$D$6,0,10*ROW('Water Data'!D168))),'Data Summary'!BT174="Yes"),OFFSET('Water Data'!$D$6,0,10*ROW('Water Data'!D168)),NA())</f>
        <v>#N/A</v>
      </c>
      <c r="F174" s="500" t="e">
        <f ca="1">+IF(AND(ISNUMBER(OFFSET('Water Data'!$D$9,0,10*ROW('Water Data'!D168))),'Data Summary'!BU174="Yes"),OFFSET('Water Data'!$D$9,0,10*ROW('Water Data'!D168)),NA())</f>
        <v>#N/A</v>
      </c>
      <c r="G174" s="500" t="e">
        <f ca="1">+IF(AND(ISNUMBER(OFFSET('Water Data'!$E$4,0,10*ROW('Water Data'!E168))),'Data Summary'!BV174="Yes"),100-OFFSET('Water Data'!$E$4,0,10*ROW('Water Data'!E168)),NA())</f>
        <v>#N/A</v>
      </c>
      <c r="H174" s="500" t="e">
        <f ca="1">+IF(AND(ISNUMBER(OFFSET('Water Data'!$E$6,0,10*ROW('Water Data'!E168))),'Data Summary'!BW174="Yes"),OFFSET('Water Data'!$E$6,0,10*ROW('Water Data'!E168)),NA())</f>
        <v>#N/A</v>
      </c>
      <c r="I174" s="500" t="e">
        <f ca="1">+IF(AND(ISNUMBER(OFFSET('Water Data'!$E$9,0,10*ROW('Water Data'!E168))),'Data Summary'!BX174="Yes"),OFFSET('Water Data'!$E$9,0,10*ROW('Water Data'!E168)),NA())</f>
        <v>#N/A</v>
      </c>
      <c r="J174" s="500" t="e">
        <f ca="1">+IF(AND(ISNUMBER(OFFSET('Water Data'!$F$4,0,10*ROW('Water Data'!F168))),'Data Summary'!BY174="Yes"),100-OFFSET('Water Data'!$F$4,0,10*ROW('Water Data'!F168)),NA())</f>
        <v>#N/A</v>
      </c>
      <c r="K174" s="500" t="e">
        <f ca="1">+IF(AND(ISNUMBER(OFFSET('Water Data'!$F$6,0,10*ROW('Water Data'!F168))),'Data Summary'!BZ174="Yes"),OFFSET('Water Data'!$F$6,0,10*ROW('Water Data'!F168)),NA())</f>
        <v>#N/A</v>
      </c>
      <c r="L174" s="500" t="e">
        <f ca="1">+IF(AND(ISNUMBER(OFFSET('Water Data'!$F$9,0,10*ROW('Water Data'!F168))),'Data Summary'!CA174="Yes"),OFFSET('Water Data'!$F$9,0,10*ROW('Water Data'!F168)),NA())</f>
        <v>#N/A</v>
      </c>
      <c r="M174" s="500" t="e">
        <f ca="1">+IF(AND(ISNUMBER(OFFSET('Water Data'!$G$4,0,10*ROW('Water Data'!G168))),'Data Summary'!CB174="Yes"),100-OFFSET('Water Data'!$G$4,0,10*ROW('Water Data'!G168)),NA())</f>
        <v>#N/A</v>
      </c>
      <c r="N174" s="500" t="e">
        <f ca="1">+IF(AND(ISNUMBER(OFFSET('Water Data'!$G$6,0,10*ROW('Water Data'!G168))),'Data Summary'!CC174="Yes"),OFFSET('Water Data'!$G$6,0,10*ROW('Water Data'!G168)),NA())</f>
        <v>#N/A</v>
      </c>
      <c r="O174" s="500" t="e">
        <f ca="1">+IF(AND(ISNUMBER(OFFSET('Water Data'!$G$9,0,10*ROW('Water Data'!G168))),'Data Summary'!CD174="Yes"),OFFSET('Water Data'!$G$9,0,10*ROW('Water Data'!G168)),NA())</f>
        <v>#N/A</v>
      </c>
      <c r="P174" s="500" t="e">
        <f ca="1">+IF(AND(ISNUMBER(OFFSET('Water Data'!$H$4,0,10*ROW('Water Data'!H168))),'Data Summary'!CE174="Yes"),100-OFFSET('Water Data'!$H$4,0,10*ROW('Water Data'!H168)),NA())</f>
        <v>#N/A</v>
      </c>
      <c r="Q174" s="500" t="e">
        <f ca="1">+IF(AND(ISNUMBER(OFFSET('Water Data'!$H$6,0,10*ROW('Water Data'!H168))),'Data Summary'!CF174="Yes"),OFFSET('Water Data'!$H$6,0,10*ROW('Water Data'!H168)),NA())</f>
        <v>#N/A</v>
      </c>
      <c r="R174" s="500" t="e">
        <f ca="1">+IF(AND(ISNUMBER(OFFSET('Water Data'!$H$9,0,10*ROW('Water Data'!H168))),'Data Summary'!CG174="Yes"),OFFSET('Water Data'!$H$9,0,10*ROW('Water Data'!H168)),NA())</f>
        <v>#N/A</v>
      </c>
      <c r="S174" s="500" t="e">
        <f ca="1">+IF(AND(ISNUMBER(OFFSET('Water Data'!$I$4,0,10*ROW('Water Data'!I168))),'Data Summary'!CH174="Yes"),100-OFFSET('Water Data'!$I$4,0,10*ROW('Water Data'!I168)),NA())</f>
        <v>#N/A</v>
      </c>
      <c r="T174" s="500" t="e">
        <f ca="1">+IF(AND(ISNUMBER(OFFSET('Water Data'!$I$6,0,10*ROW('Water Data'!I168))),'Data Summary'!CI174="Yes"),OFFSET('Water Data'!$I$6,0,10*ROW('Water Data'!I168)),NA())</f>
        <v>#N/A</v>
      </c>
      <c r="U174" s="500" t="e">
        <f ca="1">+IF(AND(ISNUMBER(OFFSET('Water Data'!$I$9,0,10*ROW('Water Data'!I168))),'Data Summary'!CJ174="Yes"),OFFSET('Water Data'!$I$9,0,10*ROW('Water Data'!I168)),NA())</f>
        <v>#N/A</v>
      </c>
      <c r="V174" s="501" t="e">
        <f ca="1">+IF(AND(ISNUMBER(OFFSET('Sanitation Data'!$D$4,0,10*ROW('Sanitation Data'!D168))),'Data Summary'!CK174="Yes"),100-OFFSET('Sanitation Data'!$D$4,0,10*ROW('Sanitation Data'!D168)),NA())</f>
        <v>#N/A</v>
      </c>
      <c r="W174" s="501" t="e">
        <f ca="1">+IF(AND(ISNUMBER(OFFSET('Sanitation Data'!$D$6,0,10*ROW('Sanitation Data'!D168))),'Data Summary'!CL174="Yes"),OFFSET('Sanitation Data'!$D$6,0,10*ROW('Sanitation Data'!D168)),NA())</f>
        <v>#N/A</v>
      </c>
      <c r="X174" s="501" t="e">
        <f ca="1">+IF(AND(ISNUMBER(OFFSET('Sanitation Data'!$D$10,0,10*ROW('Sanitation Data'!D168))),'Data Summary'!CM174="Yes"),OFFSET('Sanitation Data'!$D$10,0,10*ROW('Sanitation Data'!D168)),NA())</f>
        <v>#N/A</v>
      </c>
      <c r="Y174" s="501" t="e">
        <f ca="1">+IF(AND(ISNUMBER(OFFSET('Sanitation Data'!$D$11,0,10*ROW('Sanitation Data'!D168))),'Data Summary'!CN174="Yes"),OFFSET('Sanitation Data'!$D$11,0,10*ROW('Sanitation Data'!D168)),NA())</f>
        <v>#N/A</v>
      </c>
      <c r="Z174" s="501" t="e">
        <f ca="1">+IF(AND(ISNUMBER(OFFSET('Sanitation Data'!$D$12,0,10*ROW('Sanitation Data'!D168))),'Data Summary'!CO174="Yes"),OFFSET('Sanitation Data'!$D$12,0,10*ROW('Sanitation Data'!D168)),NA())</f>
        <v>#N/A</v>
      </c>
      <c r="AA174" s="501" t="e">
        <f ca="1">+IF(AND(ISNUMBER(OFFSET('Sanitation Data'!$E$4,0,10*ROW('Sanitation Data'!E168))),'Data Summary'!CP174="Yes"),100-OFFSET('Sanitation Data'!$E$4,0,10*ROW('Sanitation Data'!E168)),NA())</f>
        <v>#N/A</v>
      </c>
      <c r="AB174" s="501" t="e">
        <f ca="1">+IF(AND(ISNUMBER(OFFSET('Sanitation Data'!$E$6,0,10*ROW('Sanitation Data'!E168))),'Data Summary'!CQ174="Yes"),OFFSET('Sanitation Data'!$E$6,0,10*ROW('Sanitation Data'!E168)),NA())</f>
        <v>#N/A</v>
      </c>
      <c r="AC174" s="501" t="e">
        <f ca="1">+IF(AND(ISNUMBER(OFFSET('Sanitation Data'!$E$10,0,10*ROW('Sanitation Data'!E168))),'Data Summary'!CR174="Yes"),OFFSET('Sanitation Data'!$E$10,0,10*ROW('Sanitation Data'!E168)),NA())</f>
        <v>#N/A</v>
      </c>
      <c r="AD174" s="501" t="e">
        <f ca="1">+IF(AND(ISNUMBER(OFFSET('Sanitation Data'!$E$11,0,10*ROW('Sanitation Data'!E168))),'Data Summary'!CS174="Yes"),OFFSET('Sanitation Data'!$E$11,0,10*ROW('Sanitation Data'!E168)),NA())</f>
        <v>#N/A</v>
      </c>
      <c r="AE174" s="501" t="e">
        <f ca="1">+IF(AND(ISNUMBER(OFFSET('Sanitation Data'!$E$12,0,10*ROW('Sanitation Data'!E168))),'Data Summary'!CT174="Yes"),OFFSET('Sanitation Data'!$E$12,0,10*ROW('Sanitation Data'!E168)),NA())</f>
        <v>#N/A</v>
      </c>
      <c r="AF174" s="501" t="e">
        <f ca="1">+IF(AND(ISNUMBER(OFFSET('Sanitation Data'!$F$4,0,10*ROW('Sanitation Data'!F168))),'Data Summary'!CU174="Yes"),100-OFFSET('Sanitation Data'!$F$4,0,10*ROW('Sanitation Data'!F168)),NA())</f>
        <v>#N/A</v>
      </c>
      <c r="AG174" s="501" t="e">
        <f ca="1">+IF(AND(ISNUMBER(OFFSET('Sanitation Data'!$F$6,0,10*ROW('Sanitation Data'!F168))),'Data Summary'!CV174="Yes"),OFFSET('Sanitation Data'!$F$6,0,10*ROW('Sanitation Data'!F168)),NA())</f>
        <v>#N/A</v>
      </c>
      <c r="AH174" s="501" t="e">
        <f ca="1">+IF(AND(ISNUMBER(OFFSET('Sanitation Data'!$F$10,0,10*ROW('Sanitation Data'!F168))),'Data Summary'!CW174="Yes"),OFFSET('Sanitation Data'!$F$10,0,10*ROW('Sanitation Data'!F168)),NA())</f>
        <v>#N/A</v>
      </c>
      <c r="AI174" s="501" t="e">
        <f ca="1">+IF(AND(ISNUMBER(OFFSET('Sanitation Data'!$F$11,0,10*ROW('Sanitation Data'!F168))),'Data Summary'!CX174="Yes"),OFFSET('Sanitation Data'!$F$11,0,10*ROW('Sanitation Data'!F168)),NA())</f>
        <v>#N/A</v>
      </c>
      <c r="AJ174" s="501" t="e">
        <f ca="1">+IF(AND(ISNUMBER(OFFSET('Sanitation Data'!$F$12,0,10*ROW('Sanitation Data'!F168))),'Data Summary'!CY174="Yes"),OFFSET('Sanitation Data'!$F$12,0,10*ROW('Sanitation Data'!F168)),NA())</f>
        <v>#N/A</v>
      </c>
      <c r="AK174" s="501" t="e">
        <f ca="1">+IF(AND(ISNUMBER(OFFSET('Sanitation Data'!$G$4,0,10*ROW('Sanitation Data'!G168))),'Data Summary'!CZ174="Yes"),100-OFFSET('Sanitation Data'!$G$4,0,10*ROW('Sanitation Data'!G168)),NA())</f>
        <v>#N/A</v>
      </c>
      <c r="AL174" s="501" t="e">
        <f ca="1">+IF(AND(ISNUMBER(OFFSET('Sanitation Data'!$G$6,0,10*ROW('Sanitation Data'!G168))),'Data Summary'!DA174="Yes"),OFFSET('Sanitation Data'!$G$6,0,10*ROW('Sanitation Data'!G168)),NA())</f>
        <v>#N/A</v>
      </c>
      <c r="AM174" s="501" t="e">
        <f ca="1">+IF(AND(ISNUMBER(OFFSET('Sanitation Data'!$G$10,0,10*ROW('Sanitation Data'!G168))),'Data Summary'!DB174="Yes"),OFFSET('Sanitation Data'!$G$10,0,10*ROW('Sanitation Data'!G168)),NA())</f>
        <v>#N/A</v>
      </c>
      <c r="AN174" s="501" t="e">
        <f ca="1">+IF(AND(ISNUMBER(OFFSET('Sanitation Data'!$G$11,0,10*ROW('Sanitation Data'!G168))),'Data Summary'!DC174="Yes"),OFFSET('Sanitation Data'!$G$11,0,10*ROW('Sanitation Data'!G168)),NA())</f>
        <v>#N/A</v>
      </c>
      <c r="AO174" s="501" t="e">
        <f ca="1">+IF(AND(ISNUMBER(OFFSET('Sanitation Data'!$G$12,0,10*ROW('Sanitation Data'!G168))),'Data Summary'!DD174="Yes"),OFFSET('Sanitation Data'!$G$12,0,10*ROW('Sanitation Data'!G168)),NA())</f>
        <v>#N/A</v>
      </c>
      <c r="AP174" s="501" t="e">
        <f ca="1">+IF(AND(ISNUMBER(OFFSET('Sanitation Data'!$H$4,0,10*ROW('Sanitation Data'!H168))),'Data Summary'!DE174="Yes"),100-OFFSET('Sanitation Data'!$H$4,0,10*ROW('Sanitation Data'!H168)),NA())</f>
        <v>#N/A</v>
      </c>
      <c r="AQ174" s="501" t="e">
        <f ca="1">+IF(AND(ISNUMBER(OFFSET('Sanitation Data'!$H$6,0,10*ROW('Sanitation Data'!H168))),'Data Summary'!DF174="Yes"),OFFSET('Sanitation Data'!$H$6,0,10*ROW('Sanitation Data'!H168)),NA())</f>
        <v>#N/A</v>
      </c>
      <c r="AR174" s="501" t="e">
        <f ca="1">+IF(AND(ISNUMBER(OFFSET('Sanitation Data'!$H$10,0,10*ROW('Sanitation Data'!H168))),'Data Summary'!DG174="Yes"),OFFSET('Sanitation Data'!$H$10,0,10*ROW('Sanitation Data'!H168)),NA())</f>
        <v>#N/A</v>
      </c>
      <c r="AS174" s="501" t="e">
        <f ca="1">+IF(AND(ISNUMBER(OFFSET('Sanitation Data'!$H$11,0,10*ROW('Sanitation Data'!H168))),'Data Summary'!DH174="Yes"),OFFSET('Sanitation Data'!$H$11,0,10*ROW('Sanitation Data'!H168)),NA())</f>
        <v>#N/A</v>
      </c>
      <c r="AT174" s="501" t="e">
        <f ca="1">+IF(AND(ISNUMBER(OFFSET('Sanitation Data'!$H$12,0,10*ROW('Sanitation Data'!H168))),'Data Summary'!DI174="Yes"),OFFSET('Sanitation Data'!$H$12,0,10*ROW('Sanitation Data'!H168)),NA())</f>
        <v>#N/A</v>
      </c>
      <c r="AU174" s="501" t="e">
        <f ca="1">+IF(AND(ISNUMBER(OFFSET('Sanitation Data'!$I$4,0,10*ROW('Sanitation Data'!I168))),'Data Summary'!DJ174="Yes"),100-OFFSET('Sanitation Data'!$I$4,0,10*ROW('Sanitation Data'!I168)),NA())</f>
        <v>#N/A</v>
      </c>
      <c r="AV174" s="501" t="e">
        <f ca="1">+IF(AND(ISNUMBER(OFFSET('Sanitation Data'!$I$6,0,10*ROW('Sanitation Data'!I168))),'Data Summary'!DK174="Yes"),OFFSET('Sanitation Data'!$I$6,0,10*ROW('Sanitation Data'!I168)),NA())</f>
        <v>#N/A</v>
      </c>
      <c r="AW174" s="501" t="e">
        <f ca="1">+IF(AND(ISNUMBER(OFFSET('Sanitation Data'!$I$10,0,10*ROW('Sanitation Data'!I168))),'Data Summary'!DL174="Yes"),OFFSET('Sanitation Data'!$I$10,0,10*ROW('Sanitation Data'!I168)),NA())</f>
        <v>#N/A</v>
      </c>
      <c r="AX174" s="501" t="e">
        <f ca="1">+IF(AND(ISNUMBER(OFFSET('Sanitation Data'!$I$11,0,10*ROW('Sanitation Data'!I168))),'Data Summary'!DM174="Yes"),OFFSET('Sanitation Data'!$I$11,0,10*ROW('Sanitation Data'!I168)),NA())</f>
        <v>#N/A</v>
      </c>
      <c r="AY174" s="501" t="e">
        <f ca="1">+IF(AND(ISNUMBER(OFFSET('Sanitation Data'!$I$12,0,10*ROW('Sanitation Data'!I168))),'Data Summary'!DN174="Yes"),OFFSET('Sanitation Data'!$I$12,0,10*ROW('Sanitation Data'!I168)),NA())</f>
        <v>#N/A</v>
      </c>
      <c r="AZ174" s="502" t="e">
        <f ca="1">+IF(AND(ISNUMBER(OFFSET('Hygiene Data'!$D$5,0,10*ROW('Hygiene Data'!D168))),'Data Summary'!DO174="Yes"),OFFSET('Hygiene Data'!$D$5,0,10*ROW('Hygiene Data'!D168)),NA())</f>
        <v>#N/A</v>
      </c>
      <c r="BA174" s="502" t="e">
        <f ca="1">+IF(AND(ISNUMBER(OFFSET('Hygiene Data'!$D$7,0,10*ROW('Hygiene Data'!D168))),'Data Summary'!DP174="Yes"),OFFSET('Hygiene Data'!$D$7,0,10*ROW('Hygiene Data'!D168)),NA())</f>
        <v>#N/A</v>
      </c>
      <c r="BB174" s="502" t="e">
        <f ca="1">+IF(AND(ISNUMBER(OFFSET('Hygiene Data'!$D$9,0,10*ROW('Hygiene Data'!D168))),'Data Summary'!DQ174="Yes"),OFFSET('Hygiene Data'!$D$9,0,10*ROW('Hygiene Data'!D168)),NA())</f>
        <v>#N/A</v>
      </c>
      <c r="BC174" s="502" t="e">
        <f ca="1">+IF(AND(ISNUMBER(OFFSET('Hygiene Data'!$E$5,0,10*ROW('Hygiene Data'!E168))),'Data Summary'!DR174="Yes"),OFFSET('Hygiene Data'!$E$5,0,10*ROW('Hygiene Data'!E168)),NA())</f>
        <v>#N/A</v>
      </c>
      <c r="BD174" s="502" t="e">
        <f ca="1">+IF(AND(ISNUMBER(OFFSET('Hygiene Data'!$E$7,0,10*ROW('Hygiene Data'!E168))),'Data Summary'!DS174="Yes"),OFFSET('Hygiene Data'!$E$7,0,10*ROW('Hygiene Data'!E168)),NA())</f>
        <v>#N/A</v>
      </c>
      <c r="BE174" s="502" t="e">
        <f ca="1">+IF(AND(ISNUMBER(OFFSET('Hygiene Data'!$E$9,0,10*ROW('Hygiene Data'!E168))),'Data Summary'!DT174="Yes"),OFFSET('Hygiene Data'!$E$9,0,10*ROW('Hygiene Data'!E168)),NA())</f>
        <v>#N/A</v>
      </c>
      <c r="BF174" s="502" t="e">
        <f ca="1">+IF(AND(ISNUMBER(OFFSET('Hygiene Data'!$F$5,0,10*ROW('Hygiene Data'!F168))),'Data Summary'!DU174="Yes"),OFFSET('Hygiene Data'!$F$5,0,10*ROW('Hygiene Data'!F168)),NA())</f>
        <v>#N/A</v>
      </c>
      <c r="BG174" s="502" t="e">
        <f ca="1">+IF(AND(ISNUMBER(OFFSET('Hygiene Data'!$F$7,0,10*ROW('Hygiene Data'!F168))),'Data Summary'!DV174="Yes"),OFFSET('Hygiene Data'!$F$7,0,10*ROW('Hygiene Data'!F168)),NA())</f>
        <v>#N/A</v>
      </c>
      <c r="BH174" s="502" t="e">
        <f ca="1">+IF(AND(ISNUMBER(OFFSET('Hygiene Data'!$F$9,0,10*ROW('Hygiene Data'!F168))),'Data Summary'!DW174="Yes"),OFFSET('Hygiene Data'!$F$9,0,10*ROW('Hygiene Data'!F168)),NA())</f>
        <v>#N/A</v>
      </c>
      <c r="BI174" s="502" t="e">
        <f ca="1">+IF(AND(ISNUMBER(OFFSET('Hygiene Data'!$G$5,0,10*ROW('Hygiene Data'!G168))),'Data Summary'!DX174="Yes"),OFFSET('Hygiene Data'!$G$5,0,10*ROW('Hygiene Data'!G168)),NA())</f>
        <v>#N/A</v>
      </c>
      <c r="BJ174" s="502" t="e">
        <f ca="1">+IF(AND(ISNUMBER(OFFSET('Hygiene Data'!$G$7,0,10*ROW('Hygiene Data'!G168))),'Data Summary'!DY174="Yes"),OFFSET('Hygiene Data'!$G$7,0,10*ROW('Hygiene Data'!G168)),NA())</f>
        <v>#N/A</v>
      </c>
      <c r="BK174" s="502" t="e">
        <f ca="1">+IF(AND(ISNUMBER(OFFSET('Hygiene Data'!$G$9,0,10*ROW('Hygiene Data'!G168))),'Data Summary'!DZ174="Yes"),OFFSET('Hygiene Data'!$G$9,0,10*ROW('Hygiene Data'!G168)),NA())</f>
        <v>#N/A</v>
      </c>
      <c r="BL174" s="502" t="e">
        <f ca="1">+IF(AND(ISNUMBER(OFFSET('Hygiene Data'!$H$5,0,10*ROW('Hygiene Data'!H168))),'Data Summary'!EA174="Yes"),OFFSET('Hygiene Data'!$H$5,0,10*ROW('Hygiene Data'!H168)),NA())</f>
        <v>#N/A</v>
      </c>
      <c r="BM174" s="502" t="e">
        <f ca="1">+IF(AND(ISNUMBER(OFFSET('Hygiene Data'!$H$7,0,10*ROW('Hygiene Data'!H168))),'Data Summary'!EB174="Yes"),OFFSET('Hygiene Data'!$H$7,0,10*ROW('Hygiene Data'!H168)),NA())</f>
        <v>#N/A</v>
      </c>
      <c r="BN174" s="502" t="e">
        <f ca="1">+IF(AND(ISNUMBER(OFFSET('Hygiene Data'!$H$9,0,10*ROW('Hygiene Data'!H168))),'Data Summary'!EC174="Yes"),OFFSET('Hygiene Data'!$H$9,0,10*ROW('Hygiene Data'!H168)),NA())</f>
        <v>#N/A</v>
      </c>
      <c r="BO174" s="502" t="e">
        <f ca="1">+IF(AND(ISNUMBER(OFFSET('Hygiene Data'!$I$5,0,10*ROW('Hygiene Data'!I168))),'Data Summary'!ED174="Yes"),OFFSET('Hygiene Data'!$I$5,0,10*ROW('Hygiene Data'!I168)),NA())</f>
        <v>#N/A</v>
      </c>
      <c r="BP174" s="502" t="e">
        <f ca="1">+IF(AND(ISNUMBER(OFFSET('Hygiene Data'!$I$7,0,10*ROW('Hygiene Data'!I168))),'Data Summary'!EE174="Yes"),OFFSET('Hygiene Data'!$I$7,0,10*ROW('Hygiene Data'!I168)),NA())</f>
        <v>#N/A</v>
      </c>
      <c r="BQ174" s="502" t="e">
        <f ca="1">+IF(AND(ISNUMBER(OFFSET('Hygiene Data'!$I$9,0,10*ROW('Hygiene Data'!I168))),'Data Summary'!EF174="Yes"),OFFSET('Hygiene Data'!$I$9,0,10*ROW('Hygiene Data'!I168)),NA())</f>
        <v>#N/A</v>
      </c>
    </row>
    <row r="175" spans="1:69" x14ac:dyDescent="0.25">
      <c r="A175" s="498" t="e">
        <f ca="1">+RIGHT('Data Summary'!A175,LEN('Data Summary'!A175)-9)</f>
        <v>#VALUE!</v>
      </c>
      <c r="B175" s="472" t="str">
        <f ca="1">+IF(ISTEXT('Data Summary'!B175),'Data Summary'!B175,"")</f>
        <v/>
      </c>
      <c r="C175" s="499" t="e">
        <f ca="1">+VALUE('Data Summary'!C175)</f>
        <v>#VALUE!</v>
      </c>
      <c r="D175" s="500" t="e">
        <f ca="1">+IF(AND(ISNUMBER(OFFSET('Water Data'!$D$4,0,10*ROW('Water Data'!D169))),'Data Summary'!BS175="Yes"),100-OFFSET('Water Data'!$D$4,0,10*ROW('Water Data'!D169)),NA())</f>
        <v>#N/A</v>
      </c>
      <c r="E175" s="500" t="e">
        <f ca="1">+IF(AND(ISNUMBER(OFFSET('Water Data'!$D$6,0,10*ROW('Water Data'!D169))),'Data Summary'!BT175="Yes"),OFFSET('Water Data'!$D$6,0,10*ROW('Water Data'!D169)),NA())</f>
        <v>#N/A</v>
      </c>
      <c r="F175" s="500" t="e">
        <f ca="1">+IF(AND(ISNUMBER(OFFSET('Water Data'!$D$9,0,10*ROW('Water Data'!D169))),'Data Summary'!BU175="Yes"),OFFSET('Water Data'!$D$9,0,10*ROW('Water Data'!D169)),NA())</f>
        <v>#N/A</v>
      </c>
      <c r="G175" s="500" t="e">
        <f ca="1">+IF(AND(ISNUMBER(OFFSET('Water Data'!$E$4,0,10*ROW('Water Data'!E169))),'Data Summary'!BV175="Yes"),100-OFFSET('Water Data'!$E$4,0,10*ROW('Water Data'!E169)),NA())</f>
        <v>#N/A</v>
      </c>
      <c r="H175" s="500" t="e">
        <f ca="1">+IF(AND(ISNUMBER(OFFSET('Water Data'!$E$6,0,10*ROW('Water Data'!E169))),'Data Summary'!BW175="Yes"),OFFSET('Water Data'!$E$6,0,10*ROW('Water Data'!E169)),NA())</f>
        <v>#N/A</v>
      </c>
      <c r="I175" s="500" t="e">
        <f ca="1">+IF(AND(ISNUMBER(OFFSET('Water Data'!$E$9,0,10*ROW('Water Data'!E169))),'Data Summary'!BX175="Yes"),OFFSET('Water Data'!$E$9,0,10*ROW('Water Data'!E169)),NA())</f>
        <v>#N/A</v>
      </c>
      <c r="J175" s="500" t="e">
        <f ca="1">+IF(AND(ISNUMBER(OFFSET('Water Data'!$F$4,0,10*ROW('Water Data'!F169))),'Data Summary'!BY175="Yes"),100-OFFSET('Water Data'!$F$4,0,10*ROW('Water Data'!F169)),NA())</f>
        <v>#N/A</v>
      </c>
      <c r="K175" s="500" t="e">
        <f ca="1">+IF(AND(ISNUMBER(OFFSET('Water Data'!$F$6,0,10*ROW('Water Data'!F169))),'Data Summary'!BZ175="Yes"),OFFSET('Water Data'!$F$6,0,10*ROW('Water Data'!F169)),NA())</f>
        <v>#N/A</v>
      </c>
      <c r="L175" s="500" t="e">
        <f ca="1">+IF(AND(ISNUMBER(OFFSET('Water Data'!$F$9,0,10*ROW('Water Data'!F169))),'Data Summary'!CA175="Yes"),OFFSET('Water Data'!$F$9,0,10*ROW('Water Data'!F169)),NA())</f>
        <v>#N/A</v>
      </c>
      <c r="M175" s="500" t="e">
        <f ca="1">+IF(AND(ISNUMBER(OFFSET('Water Data'!$G$4,0,10*ROW('Water Data'!G169))),'Data Summary'!CB175="Yes"),100-OFFSET('Water Data'!$G$4,0,10*ROW('Water Data'!G169)),NA())</f>
        <v>#N/A</v>
      </c>
      <c r="N175" s="500" t="e">
        <f ca="1">+IF(AND(ISNUMBER(OFFSET('Water Data'!$G$6,0,10*ROW('Water Data'!G169))),'Data Summary'!CC175="Yes"),OFFSET('Water Data'!$G$6,0,10*ROW('Water Data'!G169)),NA())</f>
        <v>#N/A</v>
      </c>
      <c r="O175" s="500" t="e">
        <f ca="1">+IF(AND(ISNUMBER(OFFSET('Water Data'!$G$9,0,10*ROW('Water Data'!G169))),'Data Summary'!CD175="Yes"),OFFSET('Water Data'!$G$9,0,10*ROW('Water Data'!G169)),NA())</f>
        <v>#N/A</v>
      </c>
      <c r="P175" s="500" t="e">
        <f ca="1">+IF(AND(ISNUMBER(OFFSET('Water Data'!$H$4,0,10*ROW('Water Data'!H169))),'Data Summary'!CE175="Yes"),100-OFFSET('Water Data'!$H$4,0,10*ROW('Water Data'!H169)),NA())</f>
        <v>#N/A</v>
      </c>
      <c r="Q175" s="500" t="e">
        <f ca="1">+IF(AND(ISNUMBER(OFFSET('Water Data'!$H$6,0,10*ROW('Water Data'!H169))),'Data Summary'!CF175="Yes"),OFFSET('Water Data'!$H$6,0,10*ROW('Water Data'!H169)),NA())</f>
        <v>#N/A</v>
      </c>
      <c r="R175" s="500" t="e">
        <f ca="1">+IF(AND(ISNUMBER(OFFSET('Water Data'!$H$9,0,10*ROW('Water Data'!H169))),'Data Summary'!CG175="Yes"),OFFSET('Water Data'!$H$9,0,10*ROW('Water Data'!H169)),NA())</f>
        <v>#N/A</v>
      </c>
      <c r="S175" s="500" t="e">
        <f ca="1">+IF(AND(ISNUMBER(OFFSET('Water Data'!$I$4,0,10*ROW('Water Data'!I169))),'Data Summary'!CH175="Yes"),100-OFFSET('Water Data'!$I$4,0,10*ROW('Water Data'!I169)),NA())</f>
        <v>#N/A</v>
      </c>
      <c r="T175" s="500" t="e">
        <f ca="1">+IF(AND(ISNUMBER(OFFSET('Water Data'!$I$6,0,10*ROW('Water Data'!I169))),'Data Summary'!CI175="Yes"),OFFSET('Water Data'!$I$6,0,10*ROW('Water Data'!I169)),NA())</f>
        <v>#N/A</v>
      </c>
      <c r="U175" s="500" t="e">
        <f ca="1">+IF(AND(ISNUMBER(OFFSET('Water Data'!$I$9,0,10*ROW('Water Data'!I169))),'Data Summary'!CJ175="Yes"),OFFSET('Water Data'!$I$9,0,10*ROW('Water Data'!I169)),NA())</f>
        <v>#N/A</v>
      </c>
      <c r="V175" s="501" t="e">
        <f ca="1">+IF(AND(ISNUMBER(OFFSET('Sanitation Data'!$D$4,0,10*ROW('Sanitation Data'!D169))),'Data Summary'!CK175="Yes"),100-OFFSET('Sanitation Data'!$D$4,0,10*ROW('Sanitation Data'!D169)),NA())</f>
        <v>#N/A</v>
      </c>
      <c r="W175" s="501" t="e">
        <f ca="1">+IF(AND(ISNUMBER(OFFSET('Sanitation Data'!$D$6,0,10*ROW('Sanitation Data'!D169))),'Data Summary'!CL175="Yes"),OFFSET('Sanitation Data'!$D$6,0,10*ROW('Sanitation Data'!D169)),NA())</f>
        <v>#N/A</v>
      </c>
      <c r="X175" s="501" t="e">
        <f ca="1">+IF(AND(ISNUMBER(OFFSET('Sanitation Data'!$D$10,0,10*ROW('Sanitation Data'!D169))),'Data Summary'!CM175="Yes"),OFFSET('Sanitation Data'!$D$10,0,10*ROW('Sanitation Data'!D169)),NA())</f>
        <v>#N/A</v>
      </c>
      <c r="Y175" s="501" t="e">
        <f ca="1">+IF(AND(ISNUMBER(OFFSET('Sanitation Data'!$D$11,0,10*ROW('Sanitation Data'!D169))),'Data Summary'!CN175="Yes"),OFFSET('Sanitation Data'!$D$11,0,10*ROW('Sanitation Data'!D169)),NA())</f>
        <v>#N/A</v>
      </c>
      <c r="Z175" s="501" t="e">
        <f ca="1">+IF(AND(ISNUMBER(OFFSET('Sanitation Data'!$D$12,0,10*ROW('Sanitation Data'!D169))),'Data Summary'!CO175="Yes"),OFFSET('Sanitation Data'!$D$12,0,10*ROW('Sanitation Data'!D169)),NA())</f>
        <v>#N/A</v>
      </c>
      <c r="AA175" s="501" t="e">
        <f ca="1">+IF(AND(ISNUMBER(OFFSET('Sanitation Data'!$E$4,0,10*ROW('Sanitation Data'!E169))),'Data Summary'!CP175="Yes"),100-OFFSET('Sanitation Data'!$E$4,0,10*ROW('Sanitation Data'!E169)),NA())</f>
        <v>#N/A</v>
      </c>
      <c r="AB175" s="501" t="e">
        <f ca="1">+IF(AND(ISNUMBER(OFFSET('Sanitation Data'!$E$6,0,10*ROW('Sanitation Data'!E169))),'Data Summary'!CQ175="Yes"),OFFSET('Sanitation Data'!$E$6,0,10*ROW('Sanitation Data'!E169)),NA())</f>
        <v>#N/A</v>
      </c>
      <c r="AC175" s="501" t="e">
        <f ca="1">+IF(AND(ISNUMBER(OFFSET('Sanitation Data'!$E$10,0,10*ROW('Sanitation Data'!E169))),'Data Summary'!CR175="Yes"),OFFSET('Sanitation Data'!$E$10,0,10*ROW('Sanitation Data'!E169)),NA())</f>
        <v>#N/A</v>
      </c>
      <c r="AD175" s="501" t="e">
        <f ca="1">+IF(AND(ISNUMBER(OFFSET('Sanitation Data'!$E$11,0,10*ROW('Sanitation Data'!E169))),'Data Summary'!CS175="Yes"),OFFSET('Sanitation Data'!$E$11,0,10*ROW('Sanitation Data'!E169)),NA())</f>
        <v>#N/A</v>
      </c>
      <c r="AE175" s="501" t="e">
        <f ca="1">+IF(AND(ISNUMBER(OFFSET('Sanitation Data'!$E$12,0,10*ROW('Sanitation Data'!E169))),'Data Summary'!CT175="Yes"),OFFSET('Sanitation Data'!$E$12,0,10*ROW('Sanitation Data'!E169)),NA())</f>
        <v>#N/A</v>
      </c>
      <c r="AF175" s="501" t="e">
        <f ca="1">+IF(AND(ISNUMBER(OFFSET('Sanitation Data'!$F$4,0,10*ROW('Sanitation Data'!F169))),'Data Summary'!CU175="Yes"),100-OFFSET('Sanitation Data'!$F$4,0,10*ROW('Sanitation Data'!F169)),NA())</f>
        <v>#N/A</v>
      </c>
      <c r="AG175" s="501" t="e">
        <f ca="1">+IF(AND(ISNUMBER(OFFSET('Sanitation Data'!$F$6,0,10*ROW('Sanitation Data'!F169))),'Data Summary'!CV175="Yes"),OFFSET('Sanitation Data'!$F$6,0,10*ROW('Sanitation Data'!F169)),NA())</f>
        <v>#N/A</v>
      </c>
      <c r="AH175" s="501" t="e">
        <f ca="1">+IF(AND(ISNUMBER(OFFSET('Sanitation Data'!$F$10,0,10*ROW('Sanitation Data'!F169))),'Data Summary'!CW175="Yes"),OFFSET('Sanitation Data'!$F$10,0,10*ROW('Sanitation Data'!F169)),NA())</f>
        <v>#N/A</v>
      </c>
      <c r="AI175" s="501" t="e">
        <f ca="1">+IF(AND(ISNUMBER(OFFSET('Sanitation Data'!$F$11,0,10*ROW('Sanitation Data'!F169))),'Data Summary'!CX175="Yes"),OFFSET('Sanitation Data'!$F$11,0,10*ROW('Sanitation Data'!F169)),NA())</f>
        <v>#N/A</v>
      </c>
      <c r="AJ175" s="501" t="e">
        <f ca="1">+IF(AND(ISNUMBER(OFFSET('Sanitation Data'!$F$12,0,10*ROW('Sanitation Data'!F169))),'Data Summary'!CY175="Yes"),OFFSET('Sanitation Data'!$F$12,0,10*ROW('Sanitation Data'!F169)),NA())</f>
        <v>#N/A</v>
      </c>
      <c r="AK175" s="501" t="e">
        <f ca="1">+IF(AND(ISNUMBER(OFFSET('Sanitation Data'!$G$4,0,10*ROW('Sanitation Data'!G169))),'Data Summary'!CZ175="Yes"),100-OFFSET('Sanitation Data'!$G$4,0,10*ROW('Sanitation Data'!G169)),NA())</f>
        <v>#N/A</v>
      </c>
      <c r="AL175" s="501" t="e">
        <f ca="1">+IF(AND(ISNUMBER(OFFSET('Sanitation Data'!$G$6,0,10*ROW('Sanitation Data'!G169))),'Data Summary'!DA175="Yes"),OFFSET('Sanitation Data'!$G$6,0,10*ROW('Sanitation Data'!G169)),NA())</f>
        <v>#N/A</v>
      </c>
      <c r="AM175" s="501" t="e">
        <f ca="1">+IF(AND(ISNUMBER(OFFSET('Sanitation Data'!$G$10,0,10*ROW('Sanitation Data'!G169))),'Data Summary'!DB175="Yes"),OFFSET('Sanitation Data'!$G$10,0,10*ROW('Sanitation Data'!G169)),NA())</f>
        <v>#N/A</v>
      </c>
      <c r="AN175" s="501" t="e">
        <f ca="1">+IF(AND(ISNUMBER(OFFSET('Sanitation Data'!$G$11,0,10*ROW('Sanitation Data'!G169))),'Data Summary'!DC175="Yes"),OFFSET('Sanitation Data'!$G$11,0,10*ROW('Sanitation Data'!G169)),NA())</f>
        <v>#N/A</v>
      </c>
      <c r="AO175" s="501" t="e">
        <f ca="1">+IF(AND(ISNUMBER(OFFSET('Sanitation Data'!$G$12,0,10*ROW('Sanitation Data'!G169))),'Data Summary'!DD175="Yes"),OFFSET('Sanitation Data'!$G$12,0,10*ROW('Sanitation Data'!G169)),NA())</f>
        <v>#N/A</v>
      </c>
      <c r="AP175" s="501" t="e">
        <f ca="1">+IF(AND(ISNUMBER(OFFSET('Sanitation Data'!$H$4,0,10*ROW('Sanitation Data'!H169))),'Data Summary'!DE175="Yes"),100-OFFSET('Sanitation Data'!$H$4,0,10*ROW('Sanitation Data'!H169)),NA())</f>
        <v>#N/A</v>
      </c>
      <c r="AQ175" s="501" t="e">
        <f ca="1">+IF(AND(ISNUMBER(OFFSET('Sanitation Data'!$H$6,0,10*ROW('Sanitation Data'!H169))),'Data Summary'!DF175="Yes"),OFFSET('Sanitation Data'!$H$6,0,10*ROW('Sanitation Data'!H169)),NA())</f>
        <v>#N/A</v>
      </c>
      <c r="AR175" s="501" t="e">
        <f ca="1">+IF(AND(ISNUMBER(OFFSET('Sanitation Data'!$H$10,0,10*ROW('Sanitation Data'!H169))),'Data Summary'!DG175="Yes"),OFFSET('Sanitation Data'!$H$10,0,10*ROW('Sanitation Data'!H169)),NA())</f>
        <v>#N/A</v>
      </c>
      <c r="AS175" s="501" t="e">
        <f ca="1">+IF(AND(ISNUMBER(OFFSET('Sanitation Data'!$H$11,0,10*ROW('Sanitation Data'!H169))),'Data Summary'!DH175="Yes"),OFFSET('Sanitation Data'!$H$11,0,10*ROW('Sanitation Data'!H169)),NA())</f>
        <v>#N/A</v>
      </c>
      <c r="AT175" s="501" t="e">
        <f ca="1">+IF(AND(ISNUMBER(OFFSET('Sanitation Data'!$H$12,0,10*ROW('Sanitation Data'!H169))),'Data Summary'!DI175="Yes"),OFFSET('Sanitation Data'!$H$12,0,10*ROW('Sanitation Data'!H169)),NA())</f>
        <v>#N/A</v>
      </c>
      <c r="AU175" s="501" t="e">
        <f ca="1">+IF(AND(ISNUMBER(OFFSET('Sanitation Data'!$I$4,0,10*ROW('Sanitation Data'!I169))),'Data Summary'!DJ175="Yes"),100-OFFSET('Sanitation Data'!$I$4,0,10*ROW('Sanitation Data'!I169)),NA())</f>
        <v>#N/A</v>
      </c>
      <c r="AV175" s="501" t="e">
        <f ca="1">+IF(AND(ISNUMBER(OFFSET('Sanitation Data'!$I$6,0,10*ROW('Sanitation Data'!I169))),'Data Summary'!DK175="Yes"),OFFSET('Sanitation Data'!$I$6,0,10*ROW('Sanitation Data'!I169)),NA())</f>
        <v>#N/A</v>
      </c>
      <c r="AW175" s="501" t="e">
        <f ca="1">+IF(AND(ISNUMBER(OFFSET('Sanitation Data'!$I$10,0,10*ROW('Sanitation Data'!I169))),'Data Summary'!DL175="Yes"),OFFSET('Sanitation Data'!$I$10,0,10*ROW('Sanitation Data'!I169)),NA())</f>
        <v>#N/A</v>
      </c>
      <c r="AX175" s="501" t="e">
        <f ca="1">+IF(AND(ISNUMBER(OFFSET('Sanitation Data'!$I$11,0,10*ROW('Sanitation Data'!I169))),'Data Summary'!DM175="Yes"),OFFSET('Sanitation Data'!$I$11,0,10*ROW('Sanitation Data'!I169)),NA())</f>
        <v>#N/A</v>
      </c>
      <c r="AY175" s="501" t="e">
        <f ca="1">+IF(AND(ISNUMBER(OFFSET('Sanitation Data'!$I$12,0,10*ROW('Sanitation Data'!I169))),'Data Summary'!DN175="Yes"),OFFSET('Sanitation Data'!$I$12,0,10*ROW('Sanitation Data'!I169)),NA())</f>
        <v>#N/A</v>
      </c>
      <c r="AZ175" s="502" t="e">
        <f ca="1">+IF(AND(ISNUMBER(OFFSET('Hygiene Data'!$D$5,0,10*ROW('Hygiene Data'!D169))),'Data Summary'!DO175="Yes"),OFFSET('Hygiene Data'!$D$5,0,10*ROW('Hygiene Data'!D169)),NA())</f>
        <v>#N/A</v>
      </c>
      <c r="BA175" s="502" t="e">
        <f ca="1">+IF(AND(ISNUMBER(OFFSET('Hygiene Data'!$D$7,0,10*ROW('Hygiene Data'!D169))),'Data Summary'!DP175="Yes"),OFFSET('Hygiene Data'!$D$7,0,10*ROW('Hygiene Data'!D169)),NA())</f>
        <v>#N/A</v>
      </c>
      <c r="BB175" s="502" t="e">
        <f ca="1">+IF(AND(ISNUMBER(OFFSET('Hygiene Data'!$D$9,0,10*ROW('Hygiene Data'!D169))),'Data Summary'!DQ175="Yes"),OFFSET('Hygiene Data'!$D$9,0,10*ROW('Hygiene Data'!D169)),NA())</f>
        <v>#N/A</v>
      </c>
      <c r="BC175" s="502" t="e">
        <f ca="1">+IF(AND(ISNUMBER(OFFSET('Hygiene Data'!$E$5,0,10*ROW('Hygiene Data'!E169))),'Data Summary'!DR175="Yes"),OFFSET('Hygiene Data'!$E$5,0,10*ROW('Hygiene Data'!E169)),NA())</f>
        <v>#N/A</v>
      </c>
      <c r="BD175" s="502" t="e">
        <f ca="1">+IF(AND(ISNUMBER(OFFSET('Hygiene Data'!$E$7,0,10*ROW('Hygiene Data'!E169))),'Data Summary'!DS175="Yes"),OFFSET('Hygiene Data'!$E$7,0,10*ROW('Hygiene Data'!E169)),NA())</f>
        <v>#N/A</v>
      </c>
      <c r="BE175" s="502" t="e">
        <f ca="1">+IF(AND(ISNUMBER(OFFSET('Hygiene Data'!$E$9,0,10*ROW('Hygiene Data'!E169))),'Data Summary'!DT175="Yes"),OFFSET('Hygiene Data'!$E$9,0,10*ROW('Hygiene Data'!E169)),NA())</f>
        <v>#N/A</v>
      </c>
      <c r="BF175" s="502" t="e">
        <f ca="1">+IF(AND(ISNUMBER(OFFSET('Hygiene Data'!$F$5,0,10*ROW('Hygiene Data'!F169))),'Data Summary'!DU175="Yes"),OFFSET('Hygiene Data'!$F$5,0,10*ROW('Hygiene Data'!F169)),NA())</f>
        <v>#N/A</v>
      </c>
      <c r="BG175" s="502" t="e">
        <f ca="1">+IF(AND(ISNUMBER(OFFSET('Hygiene Data'!$F$7,0,10*ROW('Hygiene Data'!F169))),'Data Summary'!DV175="Yes"),OFFSET('Hygiene Data'!$F$7,0,10*ROW('Hygiene Data'!F169)),NA())</f>
        <v>#N/A</v>
      </c>
      <c r="BH175" s="502" t="e">
        <f ca="1">+IF(AND(ISNUMBER(OFFSET('Hygiene Data'!$F$9,0,10*ROW('Hygiene Data'!F169))),'Data Summary'!DW175="Yes"),OFFSET('Hygiene Data'!$F$9,0,10*ROW('Hygiene Data'!F169)),NA())</f>
        <v>#N/A</v>
      </c>
      <c r="BI175" s="502" t="e">
        <f ca="1">+IF(AND(ISNUMBER(OFFSET('Hygiene Data'!$G$5,0,10*ROW('Hygiene Data'!G169))),'Data Summary'!DX175="Yes"),OFFSET('Hygiene Data'!$G$5,0,10*ROW('Hygiene Data'!G169)),NA())</f>
        <v>#N/A</v>
      </c>
      <c r="BJ175" s="502" t="e">
        <f ca="1">+IF(AND(ISNUMBER(OFFSET('Hygiene Data'!$G$7,0,10*ROW('Hygiene Data'!G169))),'Data Summary'!DY175="Yes"),OFFSET('Hygiene Data'!$G$7,0,10*ROW('Hygiene Data'!G169)),NA())</f>
        <v>#N/A</v>
      </c>
      <c r="BK175" s="502" t="e">
        <f ca="1">+IF(AND(ISNUMBER(OFFSET('Hygiene Data'!$G$9,0,10*ROW('Hygiene Data'!G169))),'Data Summary'!DZ175="Yes"),OFFSET('Hygiene Data'!$G$9,0,10*ROW('Hygiene Data'!G169)),NA())</f>
        <v>#N/A</v>
      </c>
      <c r="BL175" s="502" t="e">
        <f ca="1">+IF(AND(ISNUMBER(OFFSET('Hygiene Data'!$H$5,0,10*ROW('Hygiene Data'!H169))),'Data Summary'!EA175="Yes"),OFFSET('Hygiene Data'!$H$5,0,10*ROW('Hygiene Data'!H169)),NA())</f>
        <v>#N/A</v>
      </c>
      <c r="BM175" s="502" t="e">
        <f ca="1">+IF(AND(ISNUMBER(OFFSET('Hygiene Data'!$H$7,0,10*ROW('Hygiene Data'!H169))),'Data Summary'!EB175="Yes"),OFFSET('Hygiene Data'!$H$7,0,10*ROW('Hygiene Data'!H169)),NA())</f>
        <v>#N/A</v>
      </c>
      <c r="BN175" s="502" t="e">
        <f ca="1">+IF(AND(ISNUMBER(OFFSET('Hygiene Data'!$H$9,0,10*ROW('Hygiene Data'!H169))),'Data Summary'!EC175="Yes"),OFFSET('Hygiene Data'!$H$9,0,10*ROW('Hygiene Data'!H169)),NA())</f>
        <v>#N/A</v>
      </c>
      <c r="BO175" s="502" t="e">
        <f ca="1">+IF(AND(ISNUMBER(OFFSET('Hygiene Data'!$I$5,0,10*ROW('Hygiene Data'!I169))),'Data Summary'!ED175="Yes"),OFFSET('Hygiene Data'!$I$5,0,10*ROW('Hygiene Data'!I169)),NA())</f>
        <v>#N/A</v>
      </c>
      <c r="BP175" s="502" t="e">
        <f ca="1">+IF(AND(ISNUMBER(OFFSET('Hygiene Data'!$I$7,0,10*ROW('Hygiene Data'!I169))),'Data Summary'!EE175="Yes"),OFFSET('Hygiene Data'!$I$7,0,10*ROW('Hygiene Data'!I169)),NA())</f>
        <v>#N/A</v>
      </c>
      <c r="BQ175" s="502" t="e">
        <f ca="1">+IF(AND(ISNUMBER(OFFSET('Hygiene Data'!$I$9,0,10*ROW('Hygiene Data'!I169))),'Data Summary'!EF175="Yes"),OFFSET('Hygiene Data'!$I$9,0,10*ROW('Hygiene Data'!I169)),NA())</f>
        <v>#N/A</v>
      </c>
    </row>
    <row r="176" spans="1:69" x14ac:dyDescent="0.25">
      <c r="A176" s="498" t="e">
        <f ca="1">+RIGHT('Data Summary'!A176,LEN('Data Summary'!A176)-9)</f>
        <v>#VALUE!</v>
      </c>
      <c r="B176" s="472" t="str">
        <f ca="1">+IF(ISTEXT('Data Summary'!B176),'Data Summary'!B176,"")</f>
        <v/>
      </c>
      <c r="C176" s="499" t="e">
        <f ca="1">+VALUE('Data Summary'!C176)</f>
        <v>#VALUE!</v>
      </c>
      <c r="D176" s="500" t="e">
        <f ca="1">+IF(AND(ISNUMBER(OFFSET('Water Data'!$D$4,0,10*ROW('Water Data'!D170))),'Data Summary'!BS176="Yes"),100-OFFSET('Water Data'!$D$4,0,10*ROW('Water Data'!D170)),NA())</f>
        <v>#N/A</v>
      </c>
      <c r="E176" s="500" t="e">
        <f ca="1">+IF(AND(ISNUMBER(OFFSET('Water Data'!$D$6,0,10*ROW('Water Data'!D170))),'Data Summary'!BT176="Yes"),OFFSET('Water Data'!$D$6,0,10*ROW('Water Data'!D170)),NA())</f>
        <v>#N/A</v>
      </c>
      <c r="F176" s="500" t="e">
        <f ca="1">+IF(AND(ISNUMBER(OFFSET('Water Data'!$D$9,0,10*ROW('Water Data'!D170))),'Data Summary'!BU176="Yes"),OFFSET('Water Data'!$D$9,0,10*ROW('Water Data'!D170)),NA())</f>
        <v>#N/A</v>
      </c>
      <c r="G176" s="500" t="e">
        <f ca="1">+IF(AND(ISNUMBER(OFFSET('Water Data'!$E$4,0,10*ROW('Water Data'!E170))),'Data Summary'!BV176="Yes"),100-OFFSET('Water Data'!$E$4,0,10*ROW('Water Data'!E170)),NA())</f>
        <v>#N/A</v>
      </c>
      <c r="H176" s="500" t="e">
        <f ca="1">+IF(AND(ISNUMBER(OFFSET('Water Data'!$E$6,0,10*ROW('Water Data'!E170))),'Data Summary'!BW176="Yes"),OFFSET('Water Data'!$E$6,0,10*ROW('Water Data'!E170)),NA())</f>
        <v>#N/A</v>
      </c>
      <c r="I176" s="500" t="e">
        <f ca="1">+IF(AND(ISNUMBER(OFFSET('Water Data'!$E$9,0,10*ROW('Water Data'!E170))),'Data Summary'!BX176="Yes"),OFFSET('Water Data'!$E$9,0,10*ROW('Water Data'!E170)),NA())</f>
        <v>#N/A</v>
      </c>
      <c r="J176" s="500" t="e">
        <f ca="1">+IF(AND(ISNUMBER(OFFSET('Water Data'!$F$4,0,10*ROW('Water Data'!F170))),'Data Summary'!BY176="Yes"),100-OFFSET('Water Data'!$F$4,0,10*ROW('Water Data'!F170)),NA())</f>
        <v>#N/A</v>
      </c>
      <c r="K176" s="500" t="e">
        <f ca="1">+IF(AND(ISNUMBER(OFFSET('Water Data'!$F$6,0,10*ROW('Water Data'!F170))),'Data Summary'!BZ176="Yes"),OFFSET('Water Data'!$F$6,0,10*ROW('Water Data'!F170)),NA())</f>
        <v>#N/A</v>
      </c>
      <c r="L176" s="500" t="e">
        <f ca="1">+IF(AND(ISNUMBER(OFFSET('Water Data'!$F$9,0,10*ROW('Water Data'!F170))),'Data Summary'!CA176="Yes"),OFFSET('Water Data'!$F$9,0,10*ROW('Water Data'!F170)),NA())</f>
        <v>#N/A</v>
      </c>
      <c r="M176" s="500" t="e">
        <f ca="1">+IF(AND(ISNUMBER(OFFSET('Water Data'!$G$4,0,10*ROW('Water Data'!G170))),'Data Summary'!CB176="Yes"),100-OFFSET('Water Data'!$G$4,0,10*ROW('Water Data'!G170)),NA())</f>
        <v>#N/A</v>
      </c>
      <c r="N176" s="500" t="e">
        <f ca="1">+IF(AND(ISNUMBER(OFFSET('Water Data'!$G$6,0,10*ROW('Water Data'!G170))),'Data Summary'!CC176="Yes"),OFFSET('Water Data'!$G$6,0,10*ROW('Water Data'!G170)),NA())</f>
        <v>#N/A</v>
      </c>
      <c r="O176" s="500" t="e">
        <f ca="1">+IF(AND(ISNUMBER(OFFSET('Water Data'!$G$9,0,10*ROW('Water Data'!G170))),'Data Summary'!CD176="Yes"),OFFSET('Water Data'!$G$9,0,10*ROW('Water Data'!G170)),NA())</f>
        <v>#N/A</v>
      </c>
      <c r="P176" s="500" t="e">
        <f ca="1">+IF(AND(ISNUMBER(OFFSET('Water Data'!$H$4,0,10*ROW('Water Data'!H170))),'Data Summary'!CE176="Yes"),100-OFFSET('Water Data'!$H$4,0,10*ROW('Water Data'!H170)),NA())</f>
        <v>#N/A</v>
      </c>
      <c r="Q176" s="500" t="e">
        <f ca="1">+IF(AND(ISNUMBER(OFFSET('Water Data'!$H$6,0,10*ROW('Water Data'!H170))),'Data Summary'!CF176="Yes"),OFFSET('Water Data'!$H$6,0,10*ROW('Water Data'!H170)),NA())</f>
        <v>#N/A</v>
      </c>
      <c r="R176" s="500" t="e">
        <f ca="1">+IF(AND(ISNUMBER(OFFSET('Water Data'!$H$9,0,10*ROW('Water Data'!H170))),'Data Summary'!CG176="Yes"),OFFSET('Water Data'!$H$9,0,10*ROW('Water Data'!H170)),NA())</f>
        <v>#N/A</v>
      </c>
      <c r="S176" s="500" t="e">
        <f ca="1">+IF(AND(ISNUMBER(OFFSET('Water Data'!$I$4,0,10*ROW('Water Data'!I170))),'Data Summary'!CH176="Yes"),100-OFFSET('Water Data'!$I$4,0,10*ROW('Water Data'!I170)),NA())</f>
        <v>#N/A</v>
      </c>
      <c r="T176" s="500" t="e">
        <f ca="1">+IF(AND(ISNUMBER(OFFSET('Water Data'!$I$6,0,10*ROW('Water Data'!I170))),'Data Summary'!CI176="Yes"),OFFSET('Water Data'!$I$6,0,10*ROW('Water Data'!I170)),NA())</f>
        <v>#N/A</v>
      </c>
      <c r="U176" s="500" t="e">
        <f ca="1">+IF(AND(ISNUMBER(OFFSET('Water Data'!$I$9,0,10*ROW('Water Data'!I170))),'Data Summary'!CJ176="Yes"),OFFSET('Water Data'!$I$9,0,10*ROW('Water Data'!I170)),NA())</f>
        <v>#N/A</v>
      </c>
      <c r="V176" s="501" t="e">
        <f ca="1">+IF(AND(ISNUMBER(OFFSET('Sanitation Data'!$D$4,0,10*ROW('Sanitation Data'!D170))),'Data Summary'!CK176="Yes"),100-OFFSET('Sanitation Data'!$D$4,0,10*ROW('Sanitation Data'!D170)),NA())</f>
        <v>#N/A</v>
      </c>
      <c r="W176" s="501" t="e">
        <f ca="1">+IF(AND(ISNUMBER(OFFSET('Sanitation Data'!$D$6,0,10*ROW('Sanitation Data'!D170))),'Data Summary'!CL176="Yes"),OFFSET('Sanitation Data'!$D$6,0,10*ROW('Sanitation Data'!D170)),NA())</f>
        <v>#N/A</v>
      </c>
      <c r="X176" s="501" t="e">
        <f ca="1">+IF(AND(ISNUMBER(OFFSET('Sanitation Data'!$D$10,0,10*ROW('Sanitation Data'!D170))),'Data Summary'!CM176="Yes"),OFFSET('Sanitation Data'!$D$10,0,10*ROW('Sanitation Data'!D170)),NA())</f>
        <v>#N/A</v>
      </c>
      <c r="Y176" s="501" t="e">
        <f ca="1">+IF(AND(ISNUMBER(OFFSET('Sanitation Data'!$D$11,0,10*ROW('Sanitation Data'!D170))),'Data Summary'!CN176="Yes"),OFFSET('Sanitation Data'!$D$11,0,10*ROW('Sanitation Data'!D170)),NA())</f>
        <v>#N/A</v>
      </c>
      <c r="Z176" s="501" t="e">
        <f ca="1">+IF(AND(ISNUMBER(OFFSET('Sanitation Data'!$D$12,0,10*ROW('Sanitation Data'!D170))),'Data Summary'!CO176="Yes"),OFFSET('Sanitation Data'!$D$12,0,10*ROW('Sanitation Data'!D170)),NA())</f>
        <v>#N/A</v>
      </c>
      <c r="AA176" s="501" t="e">
        <f ca="1">+IF(AND(ISNUMBER(OFFSET('Sanitation Data'!$E$4,0,10*ROW('Sanitation Data'!E170))),'Data Summary'!CP176="Yes"),100-OFFSET('Sanitation Data'!$E$4,0,10*ROW('Sanitation Data'!E170)),NA())</f>
        <v>#N/A</v>
      </c>
      <c r="AB176" s="501" t="e">
        <f ca="1">+IF(AND(ISNUMBER(OFFSET('Sanitation Data'!$E$6,0,10*ROW('Sanitation Data'!E170))),'Data Summary'!CQ176="Yes"),OFFSET('Sanitation Data'!$E$6,0,10*ROW('Sanitation Data'!E170)),NA())</f>
        <v>#N/A</v>
      </c>
      <c r="AC176" s="501" t="e">
        <f ca="1">+IF(AND(ISNUMBER(OFFSET('Sanitation Data'!$E$10,0,10*ROW('Sanitation Data'!E170))),'Data Summary'!CR176="Yes"),OFFSET('Sanitation Data'!$E$10,0,10*ROW('Sanitation Data'!E170)),NA())</f>
        <v>#N/A</v>
      </c>
      <c r="AD176" s="501" t="e">
        <f ca="1">+IF(AND(ISNUMBER(OFFSET('Sanitation Data'!$E$11,0,10*ROW('Sanitation Data'!E170))),'Data Summary'!CS176="Yes"),OFFSET('Sanitation Data'!$E$11,0,10*ROW('Sanitation Data'!E170)),NA())</f>
        <v>#N/A</v>
      </c>
      <c r="AE176" s="501" t="e">
        <f ca="1">+IF(AND(ISNUMBER(OFFSET('Sanitation Data'!$E$12,0,10*ROW('Sanitation Data'!E170))),'Data Summary'!CT176="Yes"),OFFSET('Sanitation Data'!$E$12,0,10*ROW('Sanitation Data'!E170)),NA())</f>
        <v>#N/A</v>
      </c>
      <c r="AF176" s="501" t="e">
        <f ca="1">+IF(AND(ISNUMBER(OFFSET('Sanitation Data'!$F$4,0,10*ROW('Sanitation Data'!F170))),'Data Summary'!CU176="Yes"),100-OFFSET('Sanitation Data'!$F$4,0,10*ROW('Sanitation Data'!F170)),NA())</f>
        <v>#N/A</v>
      </c>
      <c r="AG176" s="501" t="e">
        <f ca="1">+IF(AND(ISNUMBER(OFFSET('Sanitation Data'!$F$6,0,10*ROW('Sanitation Data'!F170))),'Data Summary'!CV176="Yes"),OFFSET('Sanitation Data'!$F$6,0,10*ROW('Sanitation Data'!F170)),NA())</f>
        <v>#N/A</v>
      </c>
      <c r="AH176" s="501" t="e">
        <f ca="1">+IF(AND(ISNUMBER(OFFSET('Sanitation Data'!$F$10,0,10*ROW('Sanitation Data'!F170))),'Data Summary'!CW176="Yes"),OFFSET('Sanitation Data'!$F$10,0,10*ROW('Sanitation Data'!F170)),NA())</f>
        <v>#N/A</v>
      </c>
      <c r="AI176" s="501" t="e">
        <f ca="1">+IF(AND(ISNUMBER(OFFSET('Sanitation Data'!$F$11,0,10*ROW('Sanitation Data'!F170))),'Data Summary'!CX176="Yes"),OFFSET('Sanitation Data'!$F$11,0,10*ROW('Sanitation Data'!F170)),NA())</f>
        <v>#N/A</v>
      </c>
      <c r="AJ176" s="501" t="e">
        <f ca="1">+IF(AND(ISNUMBER(OFFSET('Sanitation Data'!$F$12,0,10*ROW('Sanitation Data'!F170))),'Data Summary'!CY176="Yes"),OFFSET('Sanitation Data'!$F$12,0,10*ROW('Sanitation Data'!F170)),NA())</f>
        <v>#N/A</v>
      </c>
      <c r="AK176" s="501" t="e">
        <f ca="1">+IF(AND(ISNUMBER(OFFSET('Sanitation Data'!$G$4,0,10*ROW('Sanitation Data'!G170))),'Data Summary'!CZ176="Yes"),100-OFFSET('Sanitation Data'!$G$4,0,10*ROW('Sanitation Data'!G170)),NA())</f>
        <v>#N/A</v>
      </c>
      <c r="AL176" s="501" t="e">
        <f ca="1">+IF(AND(ISNUMBER(OFFSET('Sanitation Data'!$G$6,0,10*ROW('Sanitation Data'!G170))),'Data Summary'!DA176="Yes"),OFFSET('Sanitation Data'!$G$6,0,10*ROW('Sanitation Data'!G170)),NA())</f>
        <v>#N/A</v>
      </c>
      <c r="AM176" s="501" t="e">
        <f ca="1">+IF(AND(ISNUMBER(OFFSET('Sanitation Data'!$G$10,0,10*ROW('Sanitation Data'!G170))),'Data Summary'!DB176="Yes"),OFFSET('Sanitation Data'!$G$10,0,10*ROW('Sanitation Data'!G170)),NA())</f>
        <v>#N/A</v>
      </c>
      <c r="AN176" s="501" t="e">
        <f ca="1">+IF(AND(ISNUMBER(OFFSET('Sanitation Data'!$G$11,0,10*ROW('Sanitation Data'!G170))),'Data Summary'!DC176="Yes"),OFFSET('Sanitation Data'!$G$11,0,10*ROW('Sanitation Data'!G170)),NA())</f>
        <v>#N/A</v>
      </c>
      <c r="AO176" s="501" t="e">
        <f ca="1">+IF(AND(ISNUMBER(OFFSET('Sanitation Data'!$G$12,0,10*ROW('Sanitation Data'!G170))),'Data Summary'!DD176="Yes"),OFFSET('Sanitation Data'!$G$12,0,10*ROW('Sanitation Data'!G170)),NA())</f>
        <v>#N/A</v>
      </c>
      <c r="AP176" s="501" t="e">
        <f ca="1">+IF(AND(ISNUMBER(OFFSET('Sanitation Data'!$H$4,0,10*ROW('Sanitation Data'!H170))),'Data Summary'!DE176="Yes"),100-OFFSET('Sanitation Data'!$H$4,0,10*ROW('Sanitation Data'!H170)),NA())</f>
        <v>#N/A</v>
      </c>
      <c r="AQ176" s="501" t="e">
        <f ca="1">+IF(AND(ISNUMBER(OFFSET('Sanitation Data'!$H$6,0,10*ROW('Sanitation Data'!H170))),'Data Summary'!DF176="Yes"),OFFSET('Sanitation Data'!$H$6,0,10*ROW('Sanitation Data'!H170)),NA())</f>
        <v>#N/A</v>
      </c>
      <c r="AR176" s="501" t="e">
        <f ca="1">+IF(AND(ISNUMBER(OFFSET('Sanitation Data'!$H$10,0,10*ROW('Sanitation Data'!H170))),'Data Summary'!DG176="Yes"),OFFSET('Sanitation Data'!$H$10,0,10*ROW('Sanitation Data'!H170)),NA())</f>
        <v>#N/A</v>
      </c>
      <c r="AS176" s="501" t="e">
        <f ca="1">+IF(AND(ISNUMBER(OFFSET('Sanitation Data'!$H$11,0,10*ROW('Sanitation Data'!H170))),'Data Summary'!DH176="Yes"),OFFSET('Sanitation Data'!$H$11,0,10*ROW('Sanitation Data'!H170)),NA())</f>
        <v>#N/A</v>
      </c>
      <c r="AT176" s="501" t="e">
        <f ca="1">+IF(AND(ISNUMBER(OFFSET('Sanitation Data'!$H$12,0,10*ROW('Sanitation Data'!H170))),'Data Summary'!DI176="Yes"),OFFSET('Sanitation Data'!$H$12,0,10*ROW('Sanitation Data'!H170)),NA())</f>
        <v>#N/A</v>
      </c>
      <c r="AU176" s="501" t="e">
        <f ca="1">+IF(AND(ISNUMBER(OFFSET('Sanitation Data'!$I$4,0,10*ROW('Sanitation Data'!I170))),'Data Summary'!DJ176="Yes"),100-OFFSET('Sanitation Data'!$I$4,0,10*ROW('Sanitation Data'!I170)),NA())</f>
        <v>#N/A</v>
      </c>
      <c r="AV176" s="501" t="e">
        <f ca="1">+IF(AND(ISNUMBER(OFFSET('Sanitation Data'!$I$6,0,10*ROW('Sanitation Data'!I170))),'Data Summary'!DK176="Yes"),OFFSET('Sanitation Data'!$I$6,0,10*ROW('Sanitation Data'!I170)),NA())</f>
        <v>#N/A</v>
      </c>
      <c r="AW176" s="501" t="e">
        <f ca="1">+IF(AND(ISNUMBER(OFFSET('Sanitation Data'!$I$10,0,10*ROW('Sanitation Data'!I170))),'Data Summary'!DL176="Yes"),OFFSET('Sanitation Data'!$I$10,0,10*ROW('Sanitation Data'!I170)),NA())</f>
        <v>#N/A</v>
      </c>
      <c r="AX176" s="501" t="e">
        <f ca="1">+IF(AND(ISNUMBER(OFFSET('Sanitation Data'!$I$11,0,10*ROW('Sanitation Data'!I170))),'Data Summary'!DM176="Yes"),OFFSET('Sanitation Data'!$I$11,0,10*ROW('Sanitation Data'!I170)),NA())</f>
        <v>#N/A</v>
      </c>
      <c r="AY176" s="501" t="e">
        <f ca="1">+IF(AND(ISNUMBER(OFFSET('Sanitation Data'!$I$12,0,10*ROW('Sanitation Data'!I170))),'Data Summary'!DN176="Yes"),OFFSET('Sanitation Data'!$I$12,0,10*ROW('Sanitation Data'!I170)),NA())</f>
        <v>#N/A</v>
      </c>
      <c r="AZ176" s="502" t="e">
        <f ca="1">+IF(AND(ISNUMBER(OFFSET('Hygiene Data'!$D$5,0,10*ROW('Hygiene Data'!D170))),'Data Summary'!DO176="Yes"),OFFSET('Hygiene Data'!$D$5,0,10*ROW('Hygiene Data'!D170)),NA())</f>
        <v>#N/A</v>
      </c>
      <c r="BA176" s="502" t="e">
        <f ca="1">+IF(AND(ISNUMBER(OFFSET('Hygiene Data'!$D$7,0,10*ROW('Hygiene Data'!D170))),'Data Summary'!DP176="Yes"),OFFSET('Hygiene Data'!$D$7,0,10*ROW('Hygiene Data'!D170)),NA())</f>
        <v>#N/A</v>
      </c>
      <c r="BB176" s="502" t="e">
        <f ca="1">+IF(AND(ISNUMBER(OFFSET('Hygiene Data'!$D$9,0,10*ROW('Hygiene Data'!D170))),'Data Summary'!DQ176="Yes"),OFFSET('Hygiene Data'!$D$9,0,10*ROW('Hygiene Data'!D170)),NA())</f>
        <v>#N/A</v>
      </c>
      <c r="BC176" s="502" t="e">
        <f ca="1">+IF(AND(ISNUMBER(OFFSET('Hygiene Data'!$E$5,0,10*ROW('Hygiene Data'!E170))),'Data Summary'!DR176="Yes"),OFFSET('Hygiene Data'!$E$5,0,10*ROW('Hygiene Data'!E170)),NA())</f>
        <v>#N/A</v>
      </c>
      <c r="BD176" s="502" t="e">
        <f ca="1">+IF(AND(ISNUMBER(OFFSET('Hygiene Data'!$E$7,0,10*ROW('Hygiene Data'!E170))),'Data Summary'!DS176="Yes"),OFFSET('Hygiene Data'!$E$7,0,10*ROW('Hygiene Data'!E170)),NA())</f>
        <v>#N/A</v>
      </c>
      <c r="BE176" s="502" t="e">
        <f ca="1">+IF(AND(ISNUMBER(OFFSET('Hygiene Data'!$E$9,0,10*ROW('Hygiene Data'!E170))),'Data Summary'!DT176="Yes"),OFFSET('Hygiene Data'!$E$9,0,10*ROW('Hygiene Data'!E170)),NA())</f>
        <v>#N/A</v>
      </c>
      <c r="BF176" s="502" t="e">
        <f ca="1">+IF(AND(ISNUMBER(OFFSET('Hygiene Data'!$F$5,0,10*ROW('Hygiene Data'!F170))),'Data Summary'!DU176="Yes"),OFFSET('Hygiene Data'!$F$5,0,10*ROW('Hygiene Data'!F170)),NA())</f>
        <v>#N/A</v>
      </c>
      <c r="BG176" s="502" t="e">
        <f ca="1">+IF(AND(ISNUMBER(OFFSET('Hygiene Data'!$F$7,0,10*ROW('Hygiene Data'!F170))),'Data Summary'!DV176="Yes"),OFFSET('Hygiene Data'!$F$7,0,10*ROW('Hygiene Data'!F170)),NA())</f>
        <v>#N/A</v>
      </c>
      <c r="BH176" s="502" t="e">
        <f ca="1">+IF(AND(ISNUMBER(OFFSET('Hygiene Data'!$F$9,0,10*ROW('Hygiene Data'!F170))),'Data Summary'!DW176="Yes"),OFFSET('Hygiene Data'!$F$9,0,10*ROW('Hygiene Data'!F170)),NA())</f>
        <v>#N/A</v>
      </c>
      <c r="BI176" s="502" t="e">
        <f ca="1">+IF(AND(ISNUMBER(OFFSET('Hygiene Data'!$G$5,0,10*ROW('Hygiene Data'!G170))),'Data Summary'!DX176="Yes"),OFFSET('Hygiene Data'!$G$5,0,10*ROW('Hygiene Data'!G170)),NA())</f>
        <v>#N/A</v>
      </c>
      <c r="BJ176" s="502" t="e">
        <f ca="1">+IF(AND(ISNUMBER(OFFSET('Hygiene Data'!$G$7,0,10*ROW('Hygiene Data'!G170))),'Data Summary'!DY176="Yes"),OFFSET('Hygiene Data'!$G$7,0,10*ROW('Hygiene Data'!G170)),NA())</f>
        <v>#N/A</v>
      </c>
      <c r="BK176" s="502" t="e">
        <f ca="1">+IF(AND(ISNUMBER(OFFSET('Hygiene Data'!$G$9,0,10*ROW('Hygiene Data'!G170))),'Data Summary'!DZ176="Yes"),OFFSET('Hygiene Data'!$G$9,0,10*ROW('Hygiene Data'!G170)),NA())</f>
        <v>#N/A</v>
      </c>
      <c r="BL176" s="502" t="e">
        <f ca="1">+IF(AND(ISNUMBER(OFFSET('Hygiene Data'!$H$5,0,10*ROW('Hygiene Data'!H170))),'Data Summary'!EA176="Yes"),OFFSET('Hygiene Data'!$H$5,0,10*ROW('Hygiene Data'!H170)),NA())</f>
        <v>#N/A</v>
      </c>
      <c r="BM176" s="502" t="e">
        <f ca="1">+IF(AND(ISNUMBER(OFFSET('Hygiene Data'!$H$7,0,10*ROW('Hygiene Data'!H170))),'Data Summary'!EB176="Yes"),OFFSET('Hygiene Data'!$H$7,0,10*ROW('Hygiene Data'!H170)),NA())</f>
        <v>#N/A</v>
      </c>
      <c r="BN176" s="502" t="e">
        <f ca="1">+IF(AND(ISNUMBER(OFFSET('Hygiene Data'!$H$9,0,10*ROW('Hygiene Data'!H170))),'Data Summary'!EC176="Yes"),OFFSET('Hygiene Data'!$H$9,0,10*ROW('Hygiene Data'!H170)),NA())</f>
        <v>#N/A</v>
      </c>
      <c r="BO176" s="502" t="e">
        <f ca="1">+IF(AND(ISNUMBER(OFFSET('Hygiene Data'!$I$5,0,10*ROW('Hygiene Data'!I170))),'Data Summary'!ED176="Yes"),OFFSET('Hygiene Data'!$I$5,0,10*ROW('Hygiene Data'!I170)),NA())</f>
        <v>#N/A</v>
      </c>
      <c r="BP176" s="502" t="e">
        <f ca="1">+IF(AND(ISNUMBER(OFFSET('Hygiene Data'!$I$7,0,10*ROW('Hygiene Data'!I170))),'Data Summary'!EE176="Yes"),OFFSET('Hygiene Data'!$I$7,0,10*ROW('Hygiene Data'!I170)),NA())</f>
        <v>#N/A</v>
      </c>
      <c r="BQ176" s="502" t="e">
        <f ca="1">+IF(AND(ISNUMBER(OFFSET('Hygiene Data'!$I$9,0,10*ROW('Hygiene Data'!I170))),'Data Summary'!EF176="Yes"),OFFSET('Hygiene Data'!$I$9,0,10*ROW('Hygiene Data'!I170)),NA())</f>
        <v>#N/A</v>
      </c>
    </row>
    <row r="177" spans="1:69" x14ac:dyDescent="0.25">
      <c r="A177" s="498" t="e">
        <f ca="1">+RIGHT('Data Summary'!A177,LEN('Data Summary'!A177)-9)</f>
        <v>#VALUE!</v>
      </c>
      <c r="B177" s="472" t="str">
        <f ca="1">+IF(ISTEXT('Data Summary'!B177),'Data Summary'!B177,"")</f>
        <v/>
      </c>
      <c r="C177" s="499" t="e">
        <f ca="1">+VALUE('Data Summary'!C177)</f>
        <v>#VALUE!</v>
      </c>
      <c r="D177" s="500" t="e">
        <f ca="1">+IF(AND(ISNUMBER(OFFSET('Water Data'!$D$4,0,10*ROW('Water Data'!D171))),'Data Summary'!BS177="Yes"),100-OFFSET('Water Data'!$D$4,0,10*ROW('Water Data'!D171)),NA())</f>
        <v>#N/A</v>
      </c>
      <c r="E177" s="500" t="e">
        <f ca="1">+IF(AND(ISNUMBER(OFFSET('Water Data'!$D$6,0,10*ROW('Water Data'!D171))),'Data Summary'!BT177="Yes"),OFFSET('Water Data'!$D$6,0,10*ROW('Water Data'!D171)),NA())</f>
        <v>#N/A</v>
      </c>
      <c r="F177" s="500" t="e">
        <f ca="1">+IF(AND(ISNUMBER(OFFSET('Water Data'!$D$9,0,10*ROW('Water Data'!D171))),'Data Summary'!BU177="Yes"),OFFSET('Water Data'!$D$9,0,10*ROW('Water Data'!D171)),NA())</f>
        <v>#N/A</v>
      </c>
      <c r="G177" s="500" t="e">
        <f ca="1">+IF(AND(ISNUMBER(OFFSET('Water Data'!$E$4,0,10*ROW('Water Data'!E171))),'Data Summary'!BV177="Yes"),100-OFFSET('Water Data'!$E$4,0,10*ROW('Water Data'!E171)),NA())</f>
        <v>#N/A</v>
      </c>
      <c r="H177" s="500" t="e">
        <f ca="1">+IF(AND(ISNUMBER(OFFSET('Water Data'!$E$6,0,10*ROW('Water Data'!E171))),'Data Summary'!BW177="Yes"),OFFSET('Water Data'!$E$6,0,10*ROW('Water Data'!E171)),NA())</f>
        <v>#N/A</v>
      </c>
      <c r="I177" s="500" t="e">
        <f ca="1">+IF(AND(ISNUMBER(OFFSET('Water Data'!$E$9,0,10*ROW('Water Data'!E171))),'Data Summary'!BX177="Yes"),OFFSET('Water Data'!$E$9,0,10*ROW('Water Data'!E171)),NA())</f>
        <v>#N/A</v>
      </c>
      <c r="J177" s="500" t="e">
        <f ca="1">+IF(AND(ISNUMBER(OFFSET('Water Data'!$F$4,0,10*ROW('Water Data'!F171))),'Data Summary'!BY177="Yes"),100-OFFSET('Water Data'!$F$4,0,10*ROW('Water Data'!F171)),NA())</f>
        <v>#N/A</v>
      </c>
      <c r="K177" s="500" t="e">
        <f ca="1">+IF(AND(ISNUMBER(OFFSET('Water Data'!$F$6,0,10*ROW('Water Data'!F171))),'Data Summary'!BZ177="Yes"),OFFSET('Water Data'!$F$6,0,10*ROW('Water Data'!F171)),NA())</f>
        <v>#N/A</v>
      </c>
      <c r="L177" s="500" t="e">
        <f ca="1">+IF(AND(ISNUMBER(OFFSET('Water Data'!$F$9,0,10*ROW('Water Data'!F171))),'Data Summary'!CA177="Yes"),OFFSET('Water Data'!$F$9,0,10*ROW('Water Data'!F171)),NA())</f>
        <v>#N/A</v>
      </c>
      <c r="M177" s="500" t="e">
        <f ca="1">+IF(AND(ISNUMBER(OFFSET('Water Data'!$G$4,0,10*ROW('Water Data'!G171))),'Data Summary'!CB177="Yes"),100-OFFSET('Water Data'!$G$4,0,10*ROW('Water Data'!G171)),NA())</f>
        <v>#N/A</v>
      </c>
      <c r="N177" s="500" t="e">
        <f ca="1">+IF(AND(ISNUMBER(OFFSET('Water Data'!$G$6,0,10*ROW('Water Data'!G171))),'Data Summary'!CC177="Yes"),OFFSET('Water Data'!$G$6,0,10*ROW('Water Data'!G171)),NA())</f>
        <v>#N/A</v>
      </c>
      <c r="O177" s="500" t="e">
        <f ca="1">+IF(AND(ISNUMBER(OFFSET('Water Data'!$G$9,0,10*ROW('Water Data'!G171))),'Data Summary'!CD177="Yes"),OFFSET('Water Data'!$G$9,0,10*ROW('Water Data'!G171)),NA())</f>
        <v>#N/A</v>
      </c>
      <c r="P177" s="500" t="e">
        <f ca="1">+IF(AND(ISNUMBER(OFFSET('Water Data'!$H$4,0,10*ROW('Water Data'!H171))),'Data Summary'!CE177="Yes"),100-OFFSET('Water Data'!$H$4,0,10*ROW('Water Data'!H171)),NA())</f>
        <v>#N/A</v>
      </c>
      <c r="Q177" s="500" t="e">
        <f ca="1">+IF(AND(ISNUMBER(OFFSET('Water Data'!$H$6,0,10*ROW('Water Data'!H171))),'Data Summary'!CF177="Yes"),OFFSET('Water Data'!$H$6,0,10*ROW('Water Data'!H171)),NA())</f>
        <v>#N/A</v>
      </c>
      <c r="R177" s="500" t="e">
        <f ca="1">+IF(AND(ISNUMBER(OFFSET('Water Data'!$H$9,0,10*ROW('Water Data'!H171))),'Data Summary'!CG177="Yes"),OFFSET('Water Data'!$H$9,0,10*ROW('Water Data'!H171)),NA())</f>
        <v>#N/A</v>
      </c>
      <c r="S177" s="500" t="e">
        <f ca="1">+IF(AND(ISNUMBER(OFFSET('Water Data'!$I$4,0,10*ROW('Water Data'!I171))),'Data Summary'!CH177="Yes"),100-OFFSET('Water Data'!$I$4,0,10*ROW('Water Data'!I171)),NA())</f>
        <v>#N/A</v>
      </c>
      <c r="T177" s="500" t="e">
        <f ca="1">+IF(AND(ISNUMBER(OFFSET('Water Data'!$I$6,0,10*ROW('Water Data'!I171))),'Data Summary'!CI177="Yes"),OFFSET('Water Data'!$I$6,0,10*ROW('Water Data'!I171)),NA())</f>
        <v>#N/A</v>
      </c>
      <c r="U177" s="500" t="e">
        <f ca="1">+IF(AND(ISNUMBER(OFFSET('Water Data'!$I$9,0,10*ROW('Water Data'!I171))),'Data Summary'!CJ177="Yes"),OFFSET('Water Data'!$I$9,0,10*ROW('Water Data'!I171)),NA())</f>
        <v>#N/A</v>
      </c>
      <c r="V177" s="501" t="e">
        <f ca="1">+IF(AND(ISNUMBER(OFFSET('Sanitation Data'!$D$4,0,10*ROW('Sanitation Data'!D171))),'Data Summary'!CK177="Yes"),100-OFFSET('Sanitation Data'!$D$4,0,10*ROW('Sanitation Data'!D171)),NA())</f>
        <v>#N/A</v>
      </c>
      <c r="W177" s="501" t="e">
        <f ca="1">+IF(AND(ISNUMBER(OFFSET('Sanitation Data'!$D$6,0,10*ROW('Sanitation Data'!D171))),'Data Summary'!CL177="Yes"),OFFSET('Sanitation Data'!$D$6,0,10*ROW('Sanitation Data'!D171)),NA())</f>
        <v>#N/A</v>
      </c>
      <c r="X177" s="501" t="e">
        <f ca="1">+IF(AND(ISNUMBER(OFFSET('Sanitation Data'!$D$10,0,10*ROW('Sanitation Data'!D171))),'Data Summary'!CM177="Yes"),OFFSET('Sanitation Data'!$D$10,0,10*ROW('Sanitation Data'!D171)),NA())</f>
        <v>#N/A</v>
      </c>
      <c r="Y177" s="501" t="e">
        <f ca="1">+IF(AND(ISNUMBER(OFFSET('Sanitation Data'!$D$11,0,10*ROW('Sanitation Data'!D171))),'Data Summary'!CN177="Yes"),OFFSET('Sanitation Data'!$D$11,0,10*ROW('Sanitation Data'!D171)),NA())</f>
        <v>#N/A</v>
      </c>
      <c r="Z177" s="501" t="e">
        <f ca="1">+IF(AND(ISNUMBER(OFFSET('Sanitation Data'!$D$12,0,10*ROW('Sanitation Data'!D171))),'Data Summary'!CO177="Yes"),OFFSET('Sanitation Data'!$D$12,0,10*ROW('Sanitation Data'!D171)),NA())</f>
        <v>#N/A</v>
      </c>
      <c r="AA177" s="501" t="e">
        <f ca="1">+IF(AND(ISNUMBER(OFFSET('Sanitation Data'!$E$4,0,10*ROW('Sanitation Data'!E171))),'Data Summary'!CP177="Yes"),100-OFFSET('Sanitation Data'!$E$4,0,10*ROW('Sanitation Data'!E171)),NA())</f>
        <v>#N/A</v>
      </c>
      <c r="AB177" s="501" t="e">
        <f ca="1">+IF(AND(ISNUMBER(OFFSET('Sanitation Data'!$E$6,0,10*ROW('Sanitation Data'!E171))),'Data Summary'!CQ177="Yes"),OFFSET('Sanitation Data'!$E$6,0,10*ROW('Sanitation Data'!E171)),NA())</f>
        <v>#N/A</v>
      </c>
      <c r="AC177" s="501" t="e">
        <f ca="1">+IF(AND(ISNUMBER(OFFSET('Sanitation Data'!$E$10,0,10*ROW('Sanitation Data'!E171))),'Data Summary'!CR177="Yes"),OFFSET('Sanitation Data'!$E$10,0,10*ROW('Sanitation Data'!E171)),NA())</f>
        <v>#N/A</v>
      </c>
      <c r="AD177" s="501" t="e">
        <f ca="1">+IF(AND(ISNUMBER(OFFSET('Sanitation Data'!$E$11,0,10*ROW('Sanitation Data'!E171))),'Data Summary'!CS177="Yes"),OFFSET('Sanitation Data'!$E$11,0,10*ROW('Sanitation Data'!E171)),NA())</f>
        <v>#N/A</v>
      </c>
      <c r="AE177" s="501" t="e">
        <f ca="1">+IF(AND(ISNUMBER(OFFSET('Sanitation Data'!$E$12,0,10*ROW('Sanitation Data'!E171))),'Data Summary'!CT177="Yes"),OFFSET('Sanitation Data'!$E$12,0,10*ROW('Sanitation Data'!E171)),NA())</f>
        <v>#N/A</v>
      </c>
      <c r="AF177" s="501" t="e">
        <f ca="1">+IF(AND(ISNUMBER(OFFSET('Sanitation Data'!$F$4,0,10*ROW('Sanitation Data'!F171))),'Data Summary'!CU177="Yes"),100-OFFSET('Sanitation Data'!$F$4,0,10*ROW('Sanitation Data'!F171)),NA())</f>
        <v>#N/A</v>
      </c>
      <c r="AG177" s="501" t="e">
        <f ca="1">+IF(AND(ISNUMBER(OFFSET('Sanitation Data'!$F$6,0,10*ROW('Sanitation Data'!F171))),'Data Summary'!CV177="Yes"),OFFSET('Sanitation Data'!$F$6,0,10*ROW('Sanitation Data'!F171)),NA())</f>
        <v>#N/A</v>
      </c>
      <c r="AH177" s="501" t="e">
        <f ca="1">+IF(AND(ISNUMBER(OFFSET('Sanitation Data'!$F$10,0,10*ROW('Sanitation Data'!F171))),'Data Summary'!CW177="Yes"),OFFSET('Sanitation Data'!$F$10,0,10*ROW('Sanitation Data'!F171)),NA())</f>
        <v>#N/A</v>
      </c>
      <c r="AI177" s="501" t="e">
        <f ca="1">+IF(AND(ISNUMBER(OFFSET('Sanitation Data'!$F$11,0,10*ROW('Sanitation Data'!F171))),'Data Summary'!CX177="Yes"),OFFSET('Sanitation Data'!$F$11,0,10*ROW('Sanitation Data'!F171)),NA())</f>
        <v>#N/A</v>
      </c>
      <c r="AJ177" s="501" t="e">
        <f ca="1">+IF(AND(ISNUMBER(OFFSET('Sanitation Data'!$F$12,0,10*ROW('Sanitation Data'!F171))),'Data Summary'!CY177="Yes"),OFFSET('Sanitation Data'!$F$12,0,10*ROW('Sanitation Data'!F171)),NA())</f>
        <v>#N/A</v>
      </c>
      <c r="AK177" s="501" t="e">
        <f ca="1">+IF(AND(ISNUMBER(OFFSET('Sanitation Data'!$G$4,0,10*ROW('Sanitation Data'!G171))),'Data Summary'!CZ177="Yes"),100-OFFSET('Sanitation Data'!$G$4,0,10*ROW('Sanitation Data'!G171)),NA())</f>
        <v>#N/A</v>
      </c>
      <c r="AL177" s="501" t="e">
        <f ca="1">+IF(AND(ISNUMBER(OFFSET('Sanitation Data'!$G$6,0,10*ROW('Sanitation Data'!G171))),'Data Summary'!DA177="Yes"),OFFSET('Sanitation Data'!$G$6,0,10*ROW('Sanitation Data'!G171)),NA())</f>
        <v>#N/A</v>
      </c>
      <c r="AM177" s="501" t="e">
        <f ca="1">+IF(AND(ISNUMBER(OFFSET('Sanitation Data'!$G$10,0,10*ROW('Sanitation Data'!G171))),'Data Summary'!DB177="Yes"),OFFSET('Sanitation Data'!$G$10,0,10*ROW('Sanitation Data'!G171)),NA())</f>
        <v>#N/A</v>
      </c>
      <c r="AN177" s="501" t="e">
        <f ca="1">+IF(AND(ISNUMBER(OFFSET('Sanitation Data'!$G$11,0,10*ROW('Sanitation Data'!G171))),'Data Summary'!DC177="Yes"),OFFSET('Sanitation Data'!$G$11,0,10*ROW('Sanitation Data'!G171)),NA())</f>
        <v>#N/A</v>
      </c>
      <c r="AO177" s="501" t="e">
        <f ca="1">+IF(AND(ISNUMBER(OFFSET('Sanitation Data'!$G$12,0,10*ROW('Sanitation Data'!G171))),'Data Summary'!DD177="Yes"),OFFSET('Sanitation Data'!$G$12,0,10*ROW('Sanitation Data'!G171)),NA())</f>
        <v>#N/A</v>
      </c>
      <c r="AP177" s="501" t="e">
        <f ca="1">+IF(AND(ISNUMBER(OFFSET('Sanitation Data'!$H$4,0,10*ROW('Sanitation Data'!H171))),'Data Summary'!DE177="Yes"),100-OFFSET('Sanitation Data'!$H$4,0,10*ROW('Sanitation Data'!H171)),NA())</f>
        <v>#N/A</v>
      </c>
      <c r="AQ177" s="501" t="e">
        <f ca="1">+IF(AND(ISNUMBER(OFFSET('Sanitation Data'!$H$6,0,10*ROW('Sanitation Data'!H171))),'Data Summary'!DF177="Yes"),OFFSET('Sanitation Data'!$H$6,0,10*ROW('Sanitation Data'!H171)),NA())</f>
        <v>#N/A</v>
      </c>
      <c r="AR177" s="501" t="e">
        <f ca="1">+IF(AND(ISNUMBER(OFFSET('Sanitation Data'!$H$10,0,10*ROW('Sanitation Data'!H171))),'Data Summary'!DG177="Yes"),OFFSET('Sanitation Data'!$H$10,0,10*ROW('Sanitation Data'!H171)),NA())</f>
        <v>#N/A</v>
      </c>
      <c r="AS177" s="501" t="e">
        <f ca="1">+IF(AND(ISNUMBER(OFFSET('Sanitation Data'!$H$11,0,10*ROW('Sanitation Data'!H171))),'Data Summary'!DH177="Yes"),OFFSET('Sanitation Data'!$H$11,0,10*ROW('Sanitation Data'!H171)),NA())</f>
        <v>#N/A</v>
      </c>
      <c r="AT177" s="501" t="e">
        <f ca="1">+IF(AND(ISNUMBER(OFFSET('Sanitation Data'!$H$12,0,10*ROW('Sanitation Data'!H171))),'Data Summary'!DI177="Yes"),OFFSET('Sanitation Data'!$H$12,0,10*ROW('Sanitation Data'!H171)),NA())</f>
        <v>#N/A</v>
      </c>
      <c r="AU177" s="501" t="e">
        <f ca="1">+IF(AND(ISNUMBER(OFFSET('Sanitation Data'!$I$4,0,10*ROW('Sanitation Data'!I171))),'Data Summary'!DJ177="Yes"),100-OFFSET('Sanitation Data'!$I$4,0,10*ROW('Sanitation Data'!I171)),NA())</f>
        <v>#N/A</v>
      </c>
      <c r="AV177" s="501" t="e">
        <f ca="1">+IF(AND(ISNUMBER(OFFSET('Sanitation Data'!$I$6,0,10*ROW('Sanitation Data'!I171))),'Data Summary'!DK177="Yes"),OFFSET('Sanitation Data'!$I$6,0,10*ROW('Sanitation Data'!I171)),NA())</f>
        <v>#N/A</v>
      </c>
      <c r="AW177" s="501" t="e">
        <f ca="1">+IF(AND(ISNUMBER(OFFSET('Sanitation Data'!$I$10,0,10*ROW('Sanitation Data'!I171))),'Data Summary'!DL177="Yes"),OFFSET('Sanitation Data'!$I$10,0,10*ROW('Sanitation Data'!I171)),NA())</f>
        <v>#N/A</v>
      </c>
      <c r="AX177" s="501" t="e">
        <f ca="1">+IF(AND(ISNUMBER(OFFSET('Sanitation Data'!$I$11,0,10*ROW('Sanitation Data'!I171))),'Data Summary'!DM177="Yes"),OFFSET('Sanitation Data'!$I$11,0,10*ROW('Sanitation Data'!I171)),NA())</f>
        <v>#N/A</v>
      </c>
      <c r="AY177" s="501" t="e">
        <f ca="1">+IF(AND(ISNUMBER(OFFSET('Sanitation Data'!$I$12,0,10*ROW('Sanitation Data'!I171))),'Data Summary'!DN177="Yes"),OFFSET('Sanitation Data'!$I$12,0,10*ROW('Sanitation Data'!I171)),NA())</f>
        <v>#N/A</v>
      </c>
      <c r="AZ177" s="502" t="e">
        <f ca="1">+IF(AND(ISNUMBER(OFFSET('Hygiene Data'!$D$5,0,10*ROW('Hygiene Data'!D171))),'Data Summary'!DO177="Yes"),OFFSET('Hygiene Data'!$D$5,0,10*ROW('Hygiene Data'!D171)),NA())</f>
        <v>#N/A</v>
      </c>
      <c r="BA177" s="502" t="e">
        <f ca="1">+IF(AND(ISNUMBER(OFFSET('Hygiene Data'!$D$7,0,10*ROW('Hygiene Data'!D171))),'Data Summary'!DP177="Yes"),OFFSET('Hygiene Data'!$D$7,0,10*ROW('Hygiene Data'!D171)),NA())</f>
        <v>#N/A</v>
      </c>
      <c r="BB177" s="502" t="e">
        <f ca="1">+IF(AND(ISNUMBER(OFFSET('Hygiene Data'!$D$9,0,10*ROW('Hygiene Data'!D171))),'Data Summary'!DQ177="Yes"),OFFSET('Hygiene Data'!$D$9,0,10*ROW('Hygiene Data'!D171)),NA())</f>
        <v>#N/A</v>
      </c>
      <c r="BC177" s="502" t="e">
        <f ca="1">+IF(AND(ISNUMBER(OFFSET('Hygiene Data'!$E$5,0,10*ROW('Hygiene Data'!E171))),'Data Summary'!DR177="Yes"),OFFSET('Hygiene Data'!$E$5,0,10*ROW('Hygiene Data'!E171)),NA())</f>
        <v>#N/A</v>
      </c>
      <c r="BD177" s="502" t="e">
        <f ca="1">+IF(AND(ISNUMBER(OFFSET('Hygiene Data'!$E$7,0,10*ROW('Hygiene Data'!E171))),'Data Summary'!DS177="Yes"),OFFSET('Hygiene Data'!$E$7,0,10*ROW('Hygiene Data'!E171)),NA())</f>
        <v>#N/A</v>
      </c>
      <c r="BE177" s="502" t="e">
        <f ca="1">+IF(AND(ISNUMBER(OFFSET('Hygiene Data'!$E$9,0,10*ROW('Hygiene Data'!E171))),'Data Summary'!DT177="Yes"),OFFSET('Hygiene Data'!$E$9,0,10*ROW('Hygiene Data'!E171)),NA())</f>
        <v>#N/A</v>
      </c>
      <c r="BF177" s="502" t="e">
        <f ca="1">+IF(AND(ISNUMBER(OFFSET('Hygiene Data'!$F$5,0,10*ROW('Hygiene Data'!F171))),'Data Summary'!DU177="Yes"),OFFSET('Hygiene Data'!$F$5,0,10*ROW('Hygiene Data'!F171)),NA())</f>
        <v>#N/A</v>
      </c>
      <c r="BG177" s="502" t="e">
        <f ca="1">+IF(AND(ISNUMBER(OFFSET('Hygiene Data'!$F$7,0,10*ROW('Hygiene Data'!F171))),'Data Summary'!DV177="Yes"),OFFSET('Hygiene Data'!$F$7,0,10*ROW('Hygiene Data'!F171)),NA())</f>
        <v>#N/A</v>
      </c>
      <c r="BH177" s="502" t="e">
        <f ca="1">+IF(AND(ISNUMBER(OFFSET('Hygiene Data'!$F$9,0,10*ROW('Hygiene Data'!F171))),'Data Summary'!DW177="Yes"),OFFSET('Hygiene Data'!$F$9,0,10*ROW('Hygiene Data'!F171)),NA())</f>
        <v>#N/A</v>
      </c>
      <c r="BI177" s="502" t="e">
        <f ca="1">+IF(AND(ISNUMBER(OFFSET('Hygiene Data'!$G$5,0,10*ROW('Hygiene Data'!G171))),'Data Summary'!DX177="Yes"),OFFSET('Hygiene Data'!$G$5,0,10*ROW('Hygiene Data'!G171)),NA())</f>
        <v>#N/A</v>
      </c>
      <c r="BJ177" s="502" t="e">
        <f ca="1">+IF(AND(ISNUMBER(OFFSET('Hygiene Data'!$G$7,0,10*ROW('Hygiene Data'!G171))),'Data Summary'!DY177="Yes"),OFFSET('Hygiene Data'!$G$7,0,10*ROW('Hygiene Data'!G171)),NA())</f>
        <v>#N/A</v>
      </c>
      <c r="BK177" s="502" t="e">
        <f ca="1">+IF(AND(ISNUMBER(OFFSET('Hygiene Data'!$G$9,0,10*ROW('Hygiene Data'!G171))),'Data Summary'!DZ177="Yes"),OFFSET('Hygiene Data'!$G$9,0,10*ROW('Hygiene Data'!G171)),NA())</f>
        <v>#N/A</v>
      </c>
      <c r="BL177" s="502" t="e">
        <f ca="1">+IF(AND(ISNUMBER(OFFSET('Hygiene Data'!$H$5,0,10*ROW('Hygiene Data'!H171))),'Data Summary'!EA177="Yes"),OFFSET('Hygiene Data'!$H$5,0,10*ROW('Hygiene Data'!H171)),NA())</f>
        <v>#N/A</v>
      </c>
      <c r="BM177" s="502" t="e">
        <f ca="1">+IF(AND(ISNUMBER(OFFSET('Hygiene Data'!$H$7,0,10*ROW('Hygiene Data'!H171))),'Data Summary'!EB177="Yes"),OFFSET('Hygiene Data'!$H$7,0,10*ROW('Hygiene Data'!H171)),NA())</f>
        <v>#N/A</v>
      </c>
      <c r="BN177" s="502" t="e">
        <f ca="1">+IF(AND(ISNUMBER(OFFSET('Hygiene Data'!$H$9,0,10*ROW('Hygiene Data'!H171))),'Data Summary'!EC177="Yes"),OFFSET('Hygiene Data'!$H$9,0,10*ROW('Hygiene Data'!H171)),NA())</f>
        <v>#N/A</v>
      </c>
      <c r="BO177" s="502" t="e">
        <f ca="1">+IF(AND(ISNUMBER(OFFSET('Hygiene Data'!$I$5,0,10*ROW('Hygiene Data'!I171))),'Data Summary'!ED177="Yes"),OFFSET('Hygiene Data'!$I$5,0,10*ROW('Hygiene Data'!I171)),NA())</f>
        <v>#N/A</v>
      </c>
      <c r="BP177" s="502" t="e">
        <f ca="1">+IF(AND(ISNUMBER(OFFSET('Hygiene Data'!$I$7,0,10*ROW('Hygiene Data'!I171))),'Data Summary'!EE177="Yes"),OFFSET('Hygiene Data'!$I$7,0,10*ROW('Hygiene Data'!I171)),NA())</f>
        <v>#N/A</v>
      </c>
      <c r="BQ177" s="502" t="e">
        <f ca="1">+IF(AND(ISNUMBER(OFFSET('Hygiene Data'!$I$9,0,10*ROW('Hygiene Data'!I171))),'Data Summary'!EF177="Yes"),OFFSET('Hygiene Data'!$I$9,0,10*ROW('Hygiene Data'!I171)),NA())</f>
        <v>#N/A</v>
      </c>
    </row>
    <row r="178" spans="1:69" x14ac:dyDescent="0.25">
      <c r="A178" s="498" t="e">
        <f ca="1">+RIGHT('Data Summary'!A178,LEN('Data Summary'!A178)-9)</f>
        <v>#VALUE!</v>
      </c>
      <c r="B178" s="472" t="str">
        <f ca="1">+IF(ISTEXT('Data Summary'!B178),'Data Summary'!B178,"")</f>
        <v/>
      </c>
      <c r="C178" s="499" t="e">
        <f ca="1">+VALUE('Data Summary'!C178)</f>
        <v>#VALUE!</v>
      </c>
      <c r="D178" s="500" t="e">
        <f ca="1">+IF(AND(ISNUMBER(OFFSET('Water Data'!$D$4,0,10*ROW('Water Data'!D172))),'Data Summary'!BS178="Yes"),100-OFFSET('Water Data'!$D$4,0,10*ROW('Water Data'!D172)),NA())</f>
        <v>#N/A</v>
      </c>
      <c r="E178" s="500" t="e">
        <f ca="1">+IF(AND(ISNUMBER(OFFSET('Water Data'!$D$6,0,10*ROW('Water Data'!D172))),'Data Summary'!BT178="Yes"),OFFSET('Water Data'!$D$6,0,10*ROW('Water Data'!D172)),NA())</f>
        <v>#N/A</v>
      </c>
      <c r="F178" s="500" t="e">
        <f ca="1">+IF(AND(ISNUMBER(OFFSET('Water Data'!$D$9,0,10*ROW('Water Data'!D172))),'Data Summary'!BU178="Yes"),OFFSET('Water Data'!$D$9,0,10*ROW('Water Data'!D172)),NA())</f>
        <v>#N/A</v>
      </c>
      <c r="G178" s="500" t="e">
        <f ca="1">+IF(AND(ISNUMBER(OFFSET('Water Data'!$E$4,0,10*ROW('Water Data'!E172))),'Data Summary'!BV178="Yes"),100-OFFSET('Water Data'!$E$4,0,10*ROW('Water Data'!E172)),NA())</f>
        <v>#N/A</v>
      </c>
      <c r="H178" s="500" t="e">
        <f ca="1">+IF(AND(ISNUMBER(OFFSET('Water Data'!$E$6,0,10*ROW('Water Data'!E172))),'Data Summary'!BW178="Yes"),OFFSET('Water Data'!$E$6,0,10*ROW('Water Data'!E172)),NA())</f>
        <v>#N/A</v>
      </c>
      <c r="I178" s="500" t="e">
        <f ca="1">+IF(AND(ISNUMBER(OFFSET('Water Data'!$E$9,0,10*ROW('Water Data'!E172))),'Data Summary'!BX178="Yes"),OFFSET('Water Data'!$E$9,0,10*ROW('Water Data'!E172)),NA())</f>
        <v>#N/A</v>
      </c>
      <c r="J178" s="500" t="e">
        <f ca="1">+IF(AND(ISNUMBER(OFFSET('Water Data'!$F$4,0,10*ROW('Water Data'!F172))),'Data Summary'!BY178="Yes"),100-OFFSET('Water Data'!$F$4,0,10*ROW('Water Data'!F172)),NA())</f>
        <v>#N/A</v>
      </c>
      <c r="K178" s="500" t="e">
        <f ca="1">+IF(AND(ISNUMBER(OFFSET('Water Data'!$F$6,0,10*ROW('Water Data'!F172))),'Data Summary'!BZ178="Yes"),OFFSET('Water Data'!$F$6,0,10*ROW('Water Data'!F172)),NA())</f>
        <v>#N/A</v>
      </c>
      <c r="L178" s="500" t="e">
        <f ca="1">+IF(AND(ISNUMBER(OFFSET('Water Data'!$F$9,0,10*ROW('Water Data'!F172))),'Data Summary'!CA178="Yes"),OFFSET('Water Data'!$F$9,0,10*ROW('Water Data'!F172)),NA())</f>
        <v>#N/A</v>
      </c>
      <c r="M178" s="500" t="e">
        <f ca="1">+IF(AND(ISNUMBER(OFFSET('Water Data'!$G$4,0,10*ROW('Water Data'!G172))),'Data Summary'!CB178="Yes"),100-OFFSET('Water Data'!$G$4,0,10*ROW('Water Data'!G172)),NA())</f>
        <v>#N/A</v>
      </c>
      <c r="N178" s="500" t="e">
        <f ca="1">+IF(AND(ISNUMBER(OFFSET('Water Data'!$G$6,0,10*ROW('Water Data'!G172))),'Data Summary'!CC178="Yes"),OFFSET('Water Data'!$G$6,0,10*ROW('Water Data'!G172)),NA())</f>
        <v>#N/A</v>
      </c>
      <c r="O178" s="500" t="e">
        <f ca="1">+IF(AND(ISNUMBER(OFFSET('Water Data'!$G$9,0,10*ROW('Water Data'!G172))),'Data Summary'!CD178="Yes"),OFFSET('Water Data'!$G$9,0,10*ROW('Water Data'!G172)),NA())</f>
        <v>#N/A</v>
      </c>
      <c r="P178" s="500" t="e">
        <f ca="1">+IF(AND(ISNUMBER(OFFSET('Water Data'!$H$4,0,10*ROW('Water Data'!H172))),'Data Summary'!CE178="Yes"),100-OFFSET('Water Data'!$H$4,0,10*ROW('Water Data'!H172)),NA())</f>
        <v>#N/A</v>
      </c>
      <c r="Q178" s="500" t="e">
        <f ca="1">+IF(AND(ISNUMBER(OFFSET('Water Data'!$H$6,0,10*ROW('Water Data'!H172))),'Data Summary'!CF178="Yes"),OFFSET('Water Data'!$H$6,0,10*ROW('Water Data'!H172)),NA())</f>
        <v>#N/A</v>
      </c>
      <c r="R178" s="500" t="e">
        <f ca="1">+IF(AND(ISNUMBER(OFFSET('Water Data'!$H$9,0,10*ROW('Water Data'!H172))),'Data Summary'!CG178="Yes"),OFFSET('Water Data'!$H$9,0,10*ROW('Water Data'!H172)),NA())</f>
        <v>#N/A</v>
      </c>
      <c r="S178" s="500" t="e">
        <f ca="1">+IF(AND(ISNUMBER(OFFSET('Water Data'!$I$4,0,10*ROW('Water Data'!I172))),'Data Summary'!CH178="Yes"),100-OFFSET('Water Data'!$I$4,0,10*ROW('Water Data'!I172)),NA())</f>
        <v>#N/A</v>
      </c>
      <c r="T178" s="500" t="e">
        <f ca="1">+IF(AND(ISNUMBER(OFFSET('Water Data'!$I$6,0,10*ROW('Water Data'!I172))),'Data Summary'!CI178="Yes"),OFFSET('Water Data'!$I$6,0,10*ROW('Water Data'!I172)),NA())</f>
        <v>#N/A</v>
      </c>
      <c r="U178" s="500" t="e">
        <f ca="1">+IF(AND(ISNUMBER(OFFSET('Water Data'!$I$9,0,10*ROW('Water Data'!I172))),'Data Summary'!CJ178="Yes"),OFFSET('Water Data'!$I$9,0,10*ROW('Water Data'!I172)),NA())</f>
        <v>#N/A</v>
      </c>
      <c r="V178" s="501" t="e">
        <f ca="1">+IF(AND(ISNUMBER(OFFSET('Sanitation Data'!$D$4,0,10*ROW('Sanitation Data'!D172))),'Data Summary'!CK178="Yes"),100-OFFSET('Sanitation Data'!$D$4,0,10*ROW('Sanitation Data'!D172)),NA())</f>
        <v>#N/A</v>
      </c>
      <c r="W178" s="501" t="e">
        <f ca="1">+IF(AND(ISNUMBER(OFFSET('Sanitation Data'!$D$6,0,10*ROW('Sanitation Data'!D172))),'Data Summary'!CL178="Yes"),OFFSET('Sanitation Data'!$D$6,0,10*ROW('Sanitation Data'!D172)),NA())</f>
        <v>#N/A</v>
      </c>
      <c r="X178" s="501" t="e">
        <f ca="1">+IF(AND(ISNUMBER(OFFSET('Sanitation Data'!$D$10,0,10*ROW('Sanitation Data'!D172))),'Data Summary'!CM178="Yes"),OFFSET('Sanitation Data'!$D$10,0,10*ROW('Sanitation Data'!D172)),NA())</f>
        <v>#N/A</v>
      </c>
      <c r="Y178" s="501" t="e">
        <f ca="1">+IF(AND(ISNUMBER(OFFSET('Sanitation Data'!$D$11,0,10*ROW('Sanitation Data'!D172))),'Data Summary'!CN178="Yes"),OFFSET('Sanitation Data'!$D$11,0,10*ROW('Sanitation Data'!D172)),NA())</f>
        <v>#N/A</v>
      </c>
      <c r="Z178" s="501" t="e">
        <f ca="1">+IF(AND(ISNUMBER(OFFSET('Sanitation Data'!$D$12,0,10*ROW('Sanitation Data'!D172))),'Data Summary'!CO178="Yes"),OFFSET('Sanitation Data'!$D$12,0,10*ROW('Sanitation Data'!D172)),NA())</f>
        <v>#N/A</v>
      </c>
      <c r="AA178" s="501" t="e">
        <f ca="1">+IF(AND(ISNUMBER(OFFSET('Sanitation Data'!$E$4,0,10*ROW('Sanitation Data'!E172))),'Data Summary'!CP178="Yes"),100-OFFSET('Sanitation Data'!$E$4,0,10*ROW('Sanitation Data'!E172)),NA())</f>
        <v>#N/A</v>
      </c>
      <c r="AB178" s="501" t="e">
        <f ca="1">+IF(AND(ISNUMBER(OFFSET('Sanitation Data'!$E$6,0,10*ROW('Sanitation Data'!E172))),'Data Summary'!CQ178="Yes"),OFFSET('Sanitation Data'!$E$6,0,10*ROW('Sanitation Data'!E172)),NA())</f>
        <v>#N/A</v>
      </c>
      <c r="AC178" s="501" t="e">
        <f ca="1">+IF(AND(ISNUMBER(OFFSET('Sanitation Data'!$E$10,0,10*ROW('Sanitation Data'!E172))),'Data Summary'!CR178="Yes"),OFFSET('Sanitation Data'!$E$10,0,10*ROW('Sanitation Data'!E172)),NA())</f>
        <v>#N/A</v>
      </c>
      <c r="AD178" s="501" t="e">
        <f ca="1">+IF(AND(ISNUMBER(OFFSET('Sanitation Data'!$E$11,0,10*ROW('Sanitation Data'!E172))),'Data Summary'!CS178="Yes"),OFFSET('Sanitation Data'!$E$11,0,10*ROW('Sanitation Data'!E172)),NA())</f>
        <v>#N/A</v>
      </c>
      <c r="AE178" s="501" t="e">
        <f ca="1">+IF(AND(ISNUMBER(OFFSET('Sanitation Data'!$E$12,0,10*ROW('Sanitation Data'!E172))),'Data Summary'!CT178="Yes"),OFFSET('Sanitation Data'!$E$12,0,10*ROW('Sanitation Data'!E172)),NA())</f>
        <v>#N/A</v>
      </c>
      <c r="AF178" s="501" t="e">
        <f ca="1">+IF(AND(ISNUMBER(OFFSET('Sanitation Data'!$F$4,0,10*ROW('Sanitation Data'!F172))),'Data Summary'!CU178="Yes"),100-OFFSET('Sanitation Data'!$F$4,0,10*ROW('Sanitation Data'!F172)),NA())</f>
        <v>#N/A</v>
      </c>
      <c r="AG178" s="501" t="e">
        <f ca="1">+IF(AND(ISNUMBER(OFFSET('Sanitation Data'!$F$6,0,10*ROW('Sanitation Data'!F172))),'Data Summary'!CV178="Yes"),OFFSET('Sanitation Data'!$F$6,0,10*ROW('Sanitation Data'!F172)),NA())</f>
        <v>#N/A</v>
      </c>
      <c r="AH178" s="501" t="e">
        <f ca="1">+IF(AND(ISNUMBER(OFFSET('Sanitation Data'!$F$10,0,10*ROW('Sanitation Data'!F172))),'Data Summary'!CW178="Yes"),OFFSET('Sanitation Data'!$F$10,0,10*ROW('Sanitation Data'!F172)),NA())</f>
        <v>#N/A</v>
      </c>
      <c r="AI178" s="501" t="e">
        <f ca="1">+IF(AND(ISNUMBER(OFFSET('Sanitation Data'!$F$11,0,10*ROW('Sanitation Data'!F172))),'Data Summary'!CX178="Yes"),OFFSET('Sanitation Data'!$F$11,0,10*ROW('Sanitation Data'!F172)),NA())</f>
        <v>#N/A</v>
      </c>
      <c r="AJ178" s="501" t="e">
        <f ca="1">+IF(AND(ISNUMBER(OFFSET('Sanitation Data'!$F$12,0,10*ROW('Sanitation Data'!F172))),'Data Summary'!CY178="Yes"),OFFSET('Sanitation Data'!$F$12,0,10*ROW('Sanitation Data'!F172)),NA())</f>
        <v>#N/A</v>
      </c>
      <c r="AK178" s="501" t="e">
        <f ca="1">+IF(AND(ISNUMBER(OFFSET('Sanitation Data'!$G$4,0,10*ROW('Sanitation Data'!G172))),'Data Summary'!CZ178="Yes"),100-OFFSET('Sanitation Data'!$G$4,0,10*ROW('Sanitation Data'!G172)),NA())</f>
        <v>#N/A</v>
      </c>
      <c r="AL178" s="501" t="e">
        <f ca="1">+IF(AND(ISNUMBER(OFFSET('Sanitation Data'!$G$6,0,10*ROW('Sanitation Data'!G172))),'Data Summary'!DA178="Yes"),OFFSET('Sanitation Data'!$G$6,0,10*ROW('Sanitation Data'!G172)),NA())</f>
        <v>#N/A</v>
      </c>
      <c r="AM178" s="501" t="e">
        <f ca="1">+IF(AND(ISNUMBER(OFFSET('Sanitation Data'!$G$10,0,10*ROW('Sanitation Data'!G172))),'Data Summary'!DB178="Yes"),OFFSET('Sanitation Data'!$G$10,0,10*ROW('Sanitation Data'!G172)),NA())</f>
        <v>#N/A</v>
      </c>
      <c r="AN178" s="501" t="e">
        <f ca="1">+IF(AND(ISNUMBER(OFFSET('Sanitation Data'!$G$11,0,10*ROW('Sanitation Data'!G172))),'Data Summary'!DC178="Yes"),OFFSET('Sanitation Data'!$G$11,0,10*ROW('Sanitation Data'!G172)),NA())</f>
        <v>#N/A</v>
      </c>
      <c r="AO178" s="501" t="e">
        <f ca="1">+IF(AND(ISNUMBER(OFFSET('Sanitation Data'!$G$12,0,10*ROW('Sanitation Data'!G172))),'Data Summary'!DD178="Yes"),OFFSET('Sanitation Data'!$G$12,0,10*ROW('Sanitation Data'!G172)),NA())</f>
        <v>#N/A</v>
      </c>
      <c r="AP178" s="501" t="e">
        <f ca="1">+IF(AND(ISNUMBER(OFFSET('Sanitation Data'!$H$4,0,10*ROW('Sanitation Data'!H172))),'Data Summary'!DE178="Yes"),100-OFFSET('Sanitation Data'!$H$4,0,10*ROW('Sanitation Data'!H172)),NA())</f>
        <v>#N/A</v>
      </c>
      <c r="AQ178" s="501" t="e">
        <f ca="1">+IF(AND(ISNUMBER(OFFSET('Sanitation Data'!$H$6,0,10*ROW('Sanitation Data'!H172))),'Data Summary'!DF178="Yes"),OFFSET('Sanitation Data'!$H$6,0,10*ROW('Sanitation Data'!H172)),NA())</f>
        <v>#N/A</v>
      </c>
      <c r="AR178" s="501" t="e">
        <f ca="1">+IF(AND(ISNUMBER(OFFSET('Sanitation Data'!$H$10,0,10*ROW('Sanitation Data'!H172))),'Data Summary'!DG178="Yes"),OFFSET('Sanitation Data'!$H$10,0,10*ROW('Sanitation Data'!H172)),NA())</f>
        <v>#N/A</v>
      </c>
      <c r="AS178" s="501" t="e">
        <f ca="1">+IF(AND(ISNUMBER(OFFSET('Sanitation Data'!$H$11,0,10*ROW('Sanitation Data'!H172))),'Data Summary'!DH178="Yes"),OFFSET('Sanitation Data'!$H$11,0,10*ROW('Sanitation Data'!H172)),NA())</f>
        <v>#N/A</v>
      </c>
      <c r="AT178" s="501" t="e">
        <f ca="1">+IF(AND(ISNUMBER(OFFSET('Sanitation Data'!$H$12,0,10*ROW('Sanitation Data'!H172))),'Data Summary'!DI178="Yes"),OFFSET('Sanitation Data'!$H$12,0,10*ROW('Sanitation Data'!H172)),NA())</f>
        <v>#N/A</v>
      </c>
      <c r="AU178" s="501" t="e">
        <f ca="1">+IF(AND(ISNUMBER(OFFSET('Sanitation Data'!$I$4,0,10*ROW('Sanitation Data'!I172))),'Data Summary'!DJ178="Yes"),100-OFFSET('Sanitation Data'!$I$4,0,10*ROW('Sanitation Data'!I172)),NA())</f>
        <v>#N/A</v>
      </c>
      <c r="AV178" s="501" t="e">
        <f ca="1">+IF(AND(ISNUMBER(OFFSET('Sanitation Data'!$I$6,0,10*ROW('Sanitation Data'!I172))),'Data Summary'!DK178="Yes"),OFFSET('Sanitation Data'!$I$6,0,10*ROW('Sanitation Data'!I172)),NA())</f>
        <v>#N/A</v>
      </c>
      <c r="AW178" s="501" t="e">
        <f ca="1">+IF(AND(ISNUMBER(OFFSET('Sanitation Data'!$I$10,0,10*ROW('Sanitation Data'!I172))),'Data Summary'!DL178="Yes"),OFFSET('Sanitation Data'!$I$10,0,10*ROW('Sanitation Data'!I172)),NA())</f>
        <v>#N/A</v>
      </c>
      <c r="AX178" s="501" t="e">
        <f ca="1">+IF(AND(ISNUMBER(OFFSET('Sanitation Data'!$I$11,0,10*ROW('Sanitation Data'!I172))),'Data Summary'!DM178="Yes"),OFFSET('Sanitation Data'!$I$11,0,10*ROW('Sanitation Data'!I172)),NA())</f>
        <v>#N/A</v>
      </c>
      <c r="AY178" s="501" t="e">
        <f ca="1">+IF(AND(ISNUMBER(OFFSET('Sanitation Data'!$I$12,0,10*ROW('Sanitation Data'!I172))),'Data Summary'!DN178="Yes"),OFFSET('Sanitation Data'!$I$12,0,10*ROW('Sanitation Data'!I172)),NA())</f>
        <v>#N/A</v>
      </c>
      <c r="AZ178" s="502" t="e">
        <f ca="1">+IF(AND(ISNUMBER(OFFSET('Hygiene Data'!$D$5,0,10*ROW('Hygiene Data'!D172))),'Data Summary'!DO178="Yes"),OFFSET('Hygiene Data'!$D$5,0,10*ROW('Hygiene Data'!D172)),NA())</f>
        <v>#N/A</v>
      </c>
      <c r="BA178" s="502" t="e">
        <f ca="1">+IF(AND(ISNUMBER(OFFSET('Hygiene Data'!$D$7,0,10*ROW('Hygiene Data'!D172))),'Data Summary'!DP178="Yes"),OFFSET('Hygiene Data'!$D$7,0,10*ROW('Hygiene Data'!D172)),NA())</f>
        <v>#N/A</v>
      </c>
      <c r="BB178" s="502" t="e">
        <f ca="1">+IF(AND(ISNUMBER(OFFSET('Hygiene Data'!$D$9,0,10*ROW('Hygiene Data'!D172))),'Data Summary'!DQ178="Yes"),OFFSET('Hygiene Data'!$D$9,0,10*ROW('Hygiene Data'!D172)),NA())</f>
        <v>#N/A</v>
      </c>
      <c r="BC178" s="502" t="e">
        <f ca="1">+IF(AND(ISNUMBER(OFFSET('Hygiene Data'!$E$5,0,10*ROW('Hygiene Data'!E172))),'Data Summary'!DR178="Yes"),OFFSET('Hygiene Data'!$E$5,0,10*ROW('Hygiene Data'!E172)),NA())</f>
        <v>#N/A</v>
      </c>
      <c r="BD178" s="502" t="e">
        <f ca="1">+IF(AND(ISNUMBER(OFFSET('Hygiene Data'!$E$7,0,10*ROW('Hygiene Data'!E172))),'Data Summary'!DS178="Yes"),OFFSET('Hygiene Data'!$E$7,0,10*ROW('Hygiene Data'!E172)),NA())</f>
        <v>#N/A</v>
      </c>
      <c r="BE178" s="502" t="e">
        <f ca="1">+IF(AND(ISNUMBER(OFFSET('Hygiene Data'!$E$9,0,10*ROW('Hygiene Data'!E172))),'Data Summary'!DT178="Yes"),OFFSET('Hygiene Data'!$E$9,0,10*ROW('Hygiene Data'!E172)),NA())</f>
        <v>#N/A</v>
      </c>
      <c r="BF178" s="502" t="e">
        <f ca="1">+IF(AND(ISNUMBER(OFFSET('Hygiene Data'!$F$5,0,10*ROW('Hygiene Data'!F172))),'Data Summary'!DU178="Yes"),OFFSET('Hygiene Data'!$F$5,0,10*ROW('Hygiene Data'!F172)),NA())</f>
        <v>#N/A</v>
      </c>
      <c r="BG178" s="502" t="e">
        <f ca="1">+IF(AND(ISNUMBER(OFFSET('Hygiene Data'!$F$7,0,10*ROW('Hygiene Data'!F172))),'Data Summary'!DV178="Yes"),OFFSET('Hygiene Data'!$F$7,0,10*ROW('Hygiene Data'!F172)),NA())</f>
        <v>#N/A</v>
      </c>
      <c r="BH178" s="502" t="e">
        <f ca="1">+IF(AND(ISNUMBER(OFFSET('Hygiene Data'!$F$9,0,10*ROW('Hygiene Data'!F172))),'Data Summary'!DW178="Yes"),OFFSET('Hygiene Data'!$F$9,0,10*ROW('Hygiene Data'!F172)),NA())</f>
        <v>#N/A</v>
      </c>
      <c r="BI178" s="502" t="e">
        <f ca="1">+IF(AND(ISNUMBER(OFFSET('Hygiene Data'!$G$5,0,10*ROW('Hygiene Data'!G172))),'Data Summary'!DX178="Yes"),OFFSET('Hygiene Data'!$G$5,0,10*ROW('Hygiene Data'!G172)),NA())</f>
        <v>#N/A</v>
      </c>
      <c r="BJ178" s="502" t="e">
        <f ca="1">+IF(AND(ISNUMBER(OFFSET('Hygiene Data'!$G$7,0,10*ROW('Hygiene Data'!G172))),'Data Summary'!DY178="Yes"),OFFSET('Hygiene Data'!$G$7,0,10*ROW('Hygiene Data'!G172)),NA())</f>
        <v>#N/A</v>
      </c>
      <c r="BK178" s="502" t="e">
        <f ca="1">+IF(AND(ISNUMBER(OFFSET('Hygiene Data'!$G$9,0,10*ROW('Hygiene Data'!G172))),'Data Summary'!DZ178="Yes"),OFFSET('Hygiene Data'!$G$9,0,10*ROW('Hygiene Data'!G172)),NA())</f>
        <v>#N/A</v>
      </c>
      <c r="BL178" s="502" t="e">
        <f ca="1">+IF(AND(ISNUMBER(OFFSET('Hygiene Data'!$H$5,0,10*ROW('Hygiene Data'!H172))),'Data Summary'!EA178="Yes"),OFFSET('Hygiene Data'!$H$5,0,10*ROW('Hygiene Data'!H172)),NA())</f>
        <v>#N/A</v>
      </c>
      <c r="BM178" s="502" t="e">
        <f ca="1">+IF(AND(ISNUMBER(OFFSET('Hygiene Data'!$H$7,0,10*ROW('Hygiene Data'!H172))),'Data Summary'!EB178="Yes"),OFFSET('Hygiene Data'!$H$7,0,10*ROW('Hygiene Data'!H172)),NA())</f>
        <v>#N/A</v>
      </c>
      <c r="BN178" s="502" t="e">
        <f ca="1">+IF(AND(ISNUMBER(OFFSET('Hygiene Data'!$H$9,0,10*ROW('Hygiene Data'!H172))),'Data Summary'!EC178="Yes"),OFFSET('Hygiene Data'!$H$9,0,10*ROW('Hygiene Data'!H172)),NA())</f>
        <v>#N/A</v>
      </c>
      <c r="BO178" s="502" t="e">
        <f ca="1">+IF(AND(ISNUMBER(OFFSET('Hygiene Data'!$I$5,0,10*ROW('Hygiene Data'!I172))),'Data Summary'!ED178="Yes"),OFFSET('Hygiene Data'!$I$5,0,10*ROW('Hygiene Data'!I172)),NA())</f>
        <v>#N/A</v>
      </c>
      <c r="BP178" s="502" t="e">
        <f ca="1">+IF(AND(ISNUMBER(OFFSET('Hygiene Data'!$I$7,0,10*ROW('Hygiene Data'!I172))),'Data Summary'!EE178="Yes"),OFFSET('Hygiene Data'!$I$7,0,10*ROW('Hygiene Data'!I172)),NA())</f>
        <v>#N/A</v>
      </c>
      <c r="BQ178" s="502" t="e">
        <f ca="1">+IF(AND(ISNUMBER(OFFSET('Hygiene Data'!$I$9,0,10*ROW('Hygiene Data'!I172))),'Data Summary'!EF178="Yes"),OFFSET('Hygiene Data'!$I$9,0,10*ROW('Hygiene Data'!I172)),NA())</f>
        <v>#N/A</v>
      </c>
    </row>
    <row r="179" spans="1:69" x14ac:dyDescent="0.25">
      <c r="A179" s="498" t="e">
        <f ca="1">+RIGHT('Data Summary'!A179,LEN('Data Summary'!A179)-9)</f>
        <v>#VALUE!</v>
      </c>
      <c r="B179" s="472" t="str">
        <f ca="1">+IF(ISTEXT('Data Summary'!B179),'Data Summary'!B179,"")</f>
        <v/>
      </c>
      <c r="C179" s="499" t="e">
        <f ca="1">+VALUE('Data Summary'!C179)</f>
        <v>#VALUE!</v>
      </c>
      <c r="D179" s="500" t="e">
        <f ca="1">+IF(AND(ISNUMBER(OFFSET('Water Data'!$D$4,0,10*ROW('Water Data'!D173))),'Data Summary'!BS179="Yes"),100-OFFSET('Water Data'!$D$4,0,10*ROW('Water Data'!D173)),NA())</f>
        <v>#N/A</v>
      </c>
      <c r="E179" s="500" t="e">
        <f ca="1">+IF(AND(ISNUMBER(OFFSET('Water Data'!$D$6,0,10*ROW('Water Data'!D173))),'Data Summary'!BT179="Yes"),OFFSET('Water Data'!$D$6,0,10*ROW('Water Data'!D173)),NA())</f>
        <v>#N/A</v>
      </c>
      <c r="F179" s="500" t="e">
        <f ca="1">+IF(AND(ISNUMBER(OFFSET('Water Data'!$D$9,0,10*ROW('Water Data'!D173))),'Data Summary'!BU179="Yes"),OFFSET('Water Data'!$D$9,0,10*ROW('Water Data'!D173)),NA())</f>
        <v>#N/A</v>
      </c>
      <c r="G179" s="500" t="e">
        <f ca="1">+IF(AND(ISNUMBER(OFFSET('Water Data'!$E$4,0,10*ROW('Water Data'!E173))),'Data Summary'!BV179="Yes"),100-OFFSET('Water Data'!$E$4,0,10*ROW('Water Data'!E173)),NA())</f>
        <v>#N/A</v>
      </c>
      <c r="H179" s="500" t="e">
        <f ca="1">+IF(AND(ISNUMBER(OFFSET('Water Data'!$E$6,0,10*ROW('Water Data'!E173))),'Data Summary'!BW179="Yes"),OFFSET('Water Data'!$E$6,0,10*ROW('Water Data'!E173)),NA())</f>
        <v>#N/A</v>
      </c>
      <c r="I179" s="500" t="e">
        <f ca="1">+IF(AND(ISNUMBER(OFFSET('Water Data'!$E$9,0,10*ROW('Water Data'!E173))),'Data Summary'!BX179="Yes"),OFFSET('Water Data'!$E$9,0,10*ROW('Water Data'!E173)),NA())</f>
        <v>#N/A</v>
      </c>
      <c r="J179" s="500" t="e">
        <f ca="1">+IF(AND(ISNUMBER(OFFSET('Water Data'!$F$4,0,10*ROW('Water Data'!F173))),'Data Summary'!BY179="Yes"),100-OFFSET('Water Data'!$F$4,0,10*ROW('Water Data'!F173)),NA())</f>
        <v>#N/A</v>
      </c>
      <c r="K179" s="500" t="e">
        <f ca="1">+IF(AND(ISNUMBER(OFFSET('Water Data'!$F$6,0,10*ROW('Water Data'!F173))),'Data Summary'!BZ179="Yes"),OFFSET('Water Data'!$F$6,0,10*ROW('Water Data'!F173)),NA())</f>
        <v>#N/A</v>
      </c>
      <c r="L179" s="500" t="e">
        <f ca="1">+IF(AND(ISNUMBER(OFFSET('Water Data'!$F$9,0,10*ROW('Water Data'!F173))),'Data Summary'!CA179="Yes"),OFFSET('Water Data'!$F$9,0,10*ROW('Water Data'!F173)),NA())</f>
        <v>#N/A</v>
      </c>
      <c r="M179" s="500" t="e">
        <f ca="1">+IF(AND(ISNUMBER(OFFSET('Water Data'!$G$4,0,10*ROW('Water Data'!G173))),'Data Summary'!CB179="Yes"),100-OFFSET('Water Data'!$G$4,0,10*ROW('Water Data'!G173)),NA())</f>
        <v>#N/A</v>
      </c>
      <c r="N179" s="500" t="e">
        <f ca="1">+IF(AND(ISNUMBER(OFFSET('Water Data'!$G$6,0,10*ROW('Water Data'!G173))),'Data Summary'!CC179="Yes"),OFFSET('Water Data'!$G$6,0,10*ROW('Water Data'!G173)),NA())</f>
        <v>#N/A</v>
      </c>
      <c r="O179" s="500" t="e">
        <f ca="1">+IF(AND(ISNUMBER(OFFSET('Water Data'!$G$9,0,10*ROW('Water Data'!G173))),'Data Summary'!CD179="Yes"),OFFSET('Water Data'!$G$9,0,10*ROW('Water Data'!G173)),NA())</f>
        <v>#N/A</v>
      </c>
      <c r="P179" s="500" t="e">
        <f ca="1">+IF(AND(ISNUMBER(OFFSET('Water Data'!$H$4,0,10*ROW('Water Data'!H173))),'Data Summary'!CE179="Yes"),100-OFFSET('Water Data'!$H$4,0,10*ROW('Water Data'!H173)),NA())</f>
        <v>#N/A</v>
      </c>
      <c r="Q179" s="500" t="e">
        <f ca="1">+IF(AND(ISNUMBER(OFFSET('Water Data'!$H$6,0,10*ROW('Water Data'!H173))),'Data Summary'!CF179="Yes"),OFFSET('Water Data'!$H$6,0,10*ROW('Water Data'!H173)),NA())</f>
        <v>#N/A</v>
      </c>
      <c r="R179" s="500" t="e">
        <f ca="1">+IF(AND(ISNUMBER(OFFSET('Water Data'!$H$9,0,10*ROW('Water Data'!H173))),'Data Summary'!CG179="Yes"),OFFSET('Water Data'!$H$9,0,10*ROW('Water Data'!H173)),NA())</f>
        <v>#N/A</v>
      </c>
      <c r="S179" s="500" t="e">
        <f ca="1">+IF(AND(ISNUMBER(OFFSET('Water Data'!$I$4,0,10*ROW('Water Data'!I173))),'Data Summary'!CH179="Yes"),100-OFFSET('Water Data'!$I$4,0,10*ROW('Water Data'!I173)),NA())</f>
        <v>#N/A</v>
      </c>
      <c r="T179" s="500" t="e">
        <f ca="1">+IF(AND(ISNUMBER(OFFSET('Water Data'!$I$6,0,10*ROW('Water Data'!I173))),'Data Summary'!CI179="Yes"),OFFSET('Water Data'!$I$6,0,10*ROW('Water Data'!I173)),NA())</f>
        <v>#N/A</v>
      </c>
      <c r="U179" s="500" t="e">
        <f ca="1">+IF(AND(ISNUMBER(OFFSET('Water Data'!$I$9,0,10*ROW('Water Data'!I173))),'Data Summary'!CJ179="Yes"),OFFSET('Water Data'!$I$9,0,10*ROW('Water Data'!I173)),NA())</f>
        <v>#N/A</v>
      </c>
      <c r="V179" s="501" t="e">
        <f ca="1">+IF(AND(ISNUMBER(OFFSET('Sanitation Data'!$D$4,0,10*ROW('Sanitation Data'!D173))),'Data Summary'!CK179="Yes"),100-OFFSET('Sanitation Data'!$D$4,0,10*ROW('Sanitation Data'!D173)),NA())</f>
        <v>#N/A</v>
      </c>
      <c r="W179" s="501" t="e">
        <f ca="1">+IF(AND(ISNUMBER(OFFSET('Sanitation Data'!$D$6,0,10*ROW('Sanitation Data'!D173))),'Data Summary'!CL179="Yes"),OFFSET('Sanitation Data'!$D$6,0,10*ROW('Sanitation Data'!D173)),NA())</f>
        <v>#N/A</v>
      </c>
      <c r="X179" s="501" t="e">
        <f ca="1">+IF(AND(ISNUMBER(OFFSET('Sanitation Data'!$D$10,0,10*ROW('Sanitation Data'!D173))),'Data Summary'!CM179="Yes"),OFFSET('Sanitation Data'!$D$10,0,10*ROW('Sanitation Data'!D173)),NA())</f>
        <v>#N/A</v>
      </c>
      <c r="Y179" s="501" t="e">
        <f ca="1">+IF(AND(ISNUMBER(OFFSET('Sanitation Data'!$D$11,0,10*ROW('Sanitation Data'!D173))),'Data Summary'!CN179="Yes"),OFFSET('Sanitation Data'!$D$11,0,10*ROW('Sanitation Data'!D173)),NA())</f>
        <v>#N/A</v>
      </c>
      <c r="Z179" s="501" t="e">
        <f ca="1">+IF(AND(ISNUMBER(OFFSET('Sanitation Data'!$D$12,0,10*ROW('Sanitation Data'!D173))),'Data Summary'!CO179="Yes"),OFFSET('Sanitation Data'!$D$12,0,10*ROW('Sanitation Data'!D173)),NA())</f>
        <v>#N/A</v>
      </c>
      <c r="AA179" s="501" t="e">
        <f ca="1">+IF(AND(ISNUMBER(OFFSET('Sanitation Data'!$E$4,0,10*ROW('Sanitation Data'!E173))),'Data Summary'!CP179="Yes"),100-OFFSET('Sanitation Data'!$E$4,0,10*ROW('Sanitation Data'!E173)),NA())</f>
        <v>#N/A</v>
      </c>
      <c r="AB179" s="501" t="e">
        <f ca="1">+IF(AND(ISNUMBER(OFFSET('Sanitation Data'!$E$6,0,10*ROW('Sanitation Data'!E173))),'Data Summary'!CQ179="Yes"),OFFSET('Sanitation Data'!$E$6,0,10*ROW('Sanitation Data'!E173)),NA())</f>
        <v>#N/A</v>
      </c>
      <c r="AC179" s="501" t="e">
        <f ca="1">+IF(AND(ISNUMBER(OFFSET('Sanitation Data'!$E$10,0,10*ROW('Sanitation Data'!E173))),'Data Summary'!CR179="Yes"),OFFSET('Sanitation Data'!$E$10,0,10*ROW('Sanitation Data'!E173)),NA())</f>
        <v>#N/A</v>
      </c>
      <c r="AD179" s="501" t="e">
        <f ca="1">+IF(AND(ISNUMBER(OFFSET('Sanitation Data'!$E$11,0,10*ROW('Sanitation Data'!E173))),'Data Summary'!CS179="Yes"),OFFSET('Sanitation Data'!$E$11,0,10*ROW('Sanitation Data'!E173)),NA())</f>
        <v>#N/A</v>
      </c>
      <c r="AE179" s="501" t="e">
        <f ca="1">+IF(AND(ISNUMBER(OFFSET('Sanitation Data'!$E$12,0,10*ROW('Sanitation Data'!E173))),'Data Summary'!CT179="Yes"),OFFSET('Sanitation Data'!$E$12,0,10*ROW('Sanitation Data'!E173)),NA())</f>
        <v>#N/A</v>
      </c>
      <c r="AF179" s="501" t="e">
        <f ca="1">+IF(AND(ISNUMBER(OFFSET('Sanitation Data'!$F$4,0,10*ROW('Sanitation Data'!F173))),'Data Summary'!CU179="Yes"),100-OFFSET('Sanitation Data'!$F$4,0,10*ROW('Sanitation Data'!F173)),NA())</f>
        <v>#N/A</v>
      </c>
      <c r="AG179" s="501" t="e">
        <f ca="1">+IF(AND(ISNUMBER(OFFSET('Sanitation Data'!$F$6,0,10*ROW('Sanitation Data'!F173))),'Data Summary'!CV179="Yes"),OFFSET('Sanitation Data'!$F$6,0,10*ROW('Sanitation Data'!F173)),NA())</f>
        <v>#N/A</v>
      </c>
      <c r="AH179" s="501" t="e">
        <f ca="1">+IF(AND(ISNUMBER(OFFSET('Sanitation Data'!$F$10,0,10*ROW('Sanitation Data'!F173))),'Data Summary'!CW179="Yes"),OFFSET('Sanitation Data'!$F$10,0,10*ROW('Sanitation Data'!F173)),NA())</f>
        <v>#N/A</v>
      </c>
      <c r="AI179" s="501" t="e">
        <f ca="1">+IF(AND(ISNUMBER(OFFSET('Sanitation Data'!$F$11,0,10*ROW('Sanitation Data'!F173))),'Data Summary'!CX179="Yes"),OFFSET('Sanitation Data'!$F$11,0,10*ROW('Sanitation Data'!F173)),NA())</f>
        <v>#N/A</v>
      </c>
      <c r="AJ179" s="501" t="e">
        <f ca="1">+IF(AND(ISNUMBER(OFFSET('Sanitation Data'!$F$12,0,10*ROW('Sanitation Data'!F173))),'Data Summary'!CY179="Yes"),OFFSET('Sanitation Data'!$F$12,0,10*ROW('Sanitation Data'!F173)),NA())</f>
        <v>#N/A</v>
      </c>
      <c r="AK179" s="501" t="e">
        <f ca="1">+IF(AND(ISNUMBER(OFFSET('Sanitation Data'!$G$4,0,10*ROW('Sanitation Data'!G173))),'Data Summary'!CZ179="Yes"),100-OFFSET('Sanitation Data'!$G$4,0,10*ROW('Sanitation Data'!G173)),NA())</f>
        <v>#N/A</v>
      </c>
      <c r="AL179" s="501" t="e">
        <f ca="1">+IF(AND(ISNUMBER(OFFSET('Sanitation Data'!$G$6,0,10*ROW('Sanitation Data'!G173))),'Data Summary'!DA179="Yes"),OFFSET('Sanitation Data'!$G$6,0,10*ROW('Sanitation Data'!G173)),NA())</f>
        <v>#N/A</v>
      </c>
      <c r="AM179" s="501" t="e">
        <f ca="1">+IF(AND(ISNUMBER(OFFSET('Sanitation Data'!$G$10,0,10*ROW('Sanitation Data'!G173))),'Data Summary'!DB179="Yes"),OFFSET('Sanitation Data'!$G$10,0,10*ROW('Sanitation Data'!G173)),NA())</f>
        <v>#N/A</v>
      </c>
      <c r="AN179" s="501" t="e">
        <f ca="1">+IF(AND(ISNUMBER(OFFSET('Sanitation Data'!$G$11,0,10*ROW('Sanitation Data'!G173))),'Data Summary'!DC179="Yes"),OFFSET('Sanitation Data'!$G$11,0,10*ROW('Sanitation Data'!G173)),NA())</f>
        <v>#N/A</v>
      </c>
      <c r="AO179" s="501" t="e">
        <f ca="1">+IF(AND(ISNUMBER(OFFSET('Sanitation Data'!$G$12,0,10*ROW('Sanitation Data'!G173))),'Data Summary'!DD179="Yes"),OFFSET('Sanitation Data'!$G$12,0,10*ROW('Sanitation Data'!G173)),NA())</f>
        <v>#N/A</v>
      </c>
      <c r="AP179" s="501" t="e">
        <f ca="1">+IF(AND(ISNUMBER(OFFSET('Sanitation Data'!$H$4,0,10*ROW('Sanitation Data'!H173))),'Data Summary'!DE179="Yes"),100-OFFSET('Sanitation Data'!$H$4,0,10*ROW('Sanitation Data'!H173)),NA())</f>
        <v>#N/A</v>
      </c>
      <c r="AQ179" s="501" t="e">
        <f ca="1">+IF(AND(ISNUMBER(OFFSET('Sanitation Data'!$H$6,0,10*ROW('Sanitation Data'!H173))),'Data Summary'!DF179="Yes"),OFFSET('Sanitation Data'!$H$6,0,10*ROW('Sanitation Data'!H173)),NA())</f>
        <v>#N/A</v>
      </c>
      <c r="AR179" s="501" t="e">
        <f ca="1">+IF(AND(ISNUMBER(OFFSET('Sanitation Data'!$H$10,0,10*ROW('Sanitation Data'!H173))),'Data Summary'!DG179="Yes"),OFFSET('Sanitation Data'!$H$10,0,10*ROW('Sanitation Data'!H173)),NA())</f>
        <v>#N/A</v>
      </c>
      <c r="AS179" s="501" t="e">
        <f ca="1">+IF(AND(ISNUMBER(OFFSET('Sanitation Data'!$H$11,0,10*ROW('Sanitation Data'!H173))),'Data Summary'!DH179="Yes"),OFFSET('Sanitation Data'!$H$11,0,10*ROW('Sanitation Data'!H173)),NA())</f>
        <v>#N/A</v>
      </c>
      <c r="AT179" s="501" t="e">
        <f ca="1">+IF(AND(ISNUMBER(OFFSET('Sanitation Data'!$H$12,0,10*ROW('Sanitation Data'!H173))),'Data Summary'!DI179="Yes"),OFFSET('Sanitation Data'!$H$12,0,10*ROW('Sanitation Data'!H173)),NA())</f>
        <v>#N/A</v>
      </c>
      <c r="AU179" s="501" t="e">
        <f ca="1">+IF(AND(ISNUMBER(OFFSET('Sanitation Data'!$I$4,0,10*ROW('Sanitation Data'!I173))),'Data Summary'!DJ179="Yes"),100-OFFSET('Sanitation Data'!$I$4,0,10*ROW('Sanitation Data'!I173)),NA())</f>
        <v>#N/A</v>
      </c>
      <c r="AV179" s="501" t="e">
        <f ca="1">+IF(AND(ISNUMBER(OFFSET('Sanitation Data'!$I$6,0,10*ROW('Sanitation Data'!I173))),'Data Summary'!DK179="Yes"),OFFSET('Sanitation Data'!$I$6,0,10*ROW('Sanitation Data'!I173)),NA())</f>
        <v>#N/A</v>
      </c>
      <c r="AW179" s="501" t="e">
        <f ca="1">+IF(AND(ISNUMBER(OFFSET('Sanitation Data'!$I$10,0,10*ROW('Sanitation Data'!I173))),'Data Summary'!DL179="Yes"),OFFSET('Sanitation Data'!$I$10,0,10*ROW('Sanitation Data'!I173)),NA())</f>
        <v>#N/A</v>
      </c>
      <c r="AX179" s="501" t="e">
        <f ca="1">+IF(AND(ISNUMBER(OFFSET('Sanitation Data'!$I$11,0,10*ROW('Sanitation Data'!I173))),'Data Summary'!DM179="Yes"),OFFSET('Sanitation Data'!$I$11,0,10*ROW('Sanitation Data'!I173)),NA())</f>
        <v>#N/A</v>
      </c>
      <c r="AY179" s="501" t="e">
        <f ca="1">+IF(AND(ISNUMBER(OFFSET('Sanitation Data'!$I$12,0,10*ROW('Sanitation Data'!I173))),'Data Summary'!DN179="Yes"),OFFSET('Sanitation Data'!$I$12,0,10*ROW('Sanitation Data'!I173)),NA())</f>
        <v>#N/A</v>
      </c>
      <c r="AZ179" s="502" t="e">
        <f ca="1">+IF(AND(ISNUMBER(OFFSET('Hygiene Data'!$D$5,0,10*ROW('Hygiene Data'!D173))),'Data Summary'!DO179="Yes"),OFFSET('Hygiene Data'!$D$5,0,10*ROW('Hygiene Data'!D173)),NA())</f>
        <v>#N/A</v>
      </c>
      <c r="BA179" s="502" t="e">
        <f ca="1">+IF(AND(ISNUMBER(OFFSET('Hygiene Data'!$D$7,0,10*ROW('Hygiene Data'!D173))),'Data Summary'!DP179="Yes"),OFFSET('Hygiene Data'!$D$7,0,10*ROW('Hygiene Data'!D173)),NA())</f>
        <v>#N/A</v>
      </c>
      <c r="BB179" s="502" t="e">
        <f ca="1">+IF(AND(ISNUMBER(OFFSET('Hygiene Data'!$D$9,0,10*ROW('Hygiene Data'!D173))),'Data Summary'!DQ179="Yes"),OFFSET('Hygiene Data'!$D$9,0,10*ROW('Hygiene Data'!D173)),NA())</f>
        <v>#N/A</v>
      </c>
      <c r="BC179" s="502" t="e">
        <f ca="1">+IF(AND(ISNUMBER(OFFSET('Hygiene Data'!$E$5,0,10*ROW('Hygiene Data'!E173))),'Data Summary'!DR179="Yes"),OFFSET('Hygiene Data'!$E$5,0,10*ROW('Hygiene Data'!E173)),NA())</f>
        <v>#N/A</v>
      </c>
      <c r="BD179" s="502" t="e">
        <f ca="1">+IF(AND(ISNUMBER(OFFSET('Hygiene Data'!$E$7,0,10*ROW('Hygiene Data'!E173))),'Data Summary'!DS179="Yes"),OFFSET('Hygiene Data'!$E$7,0,10*ROW('Hygiene Data'!E173)),NA())</f>
        <v>#N/A</v>
      </c>
      <c r="BE179" s="502" t="e">
        <f ca="1">+IF(AND(ISNUMBER(OFFSET('Hygiene Data'!$E$9,0,10*ROW('Hygiene Data'!E173))),'Data Summary'!DT179="Yes"),OFFSET('Hygiene Data'!$E$9,0,10*ROW('Hygiene Data'!E173)),NA())</f>
        <v>#N/A</v>
      </c>
      <c r="BF179" s="502" t="e">
        <f ca="1">+IF(AND(ISNUMBER(OFFSET('Hygiene Data'!$F$5,0,10*ROW('Hygiene Data'!F173))),'Data Summary'!DU179="Yes"),OFFSET('Hygiene Data'!$F$5,0,10*ROW('Hygiene Data'!F173)),NA())</f>
        <v>#N/A</v>
      </c>
      <c r="BG179" s="502" t="e">
        <f ca="1">+IF(AND(ISNUMBER(OFFSET('Hygiene Data'!$F$7,0,10*ROW('Hygiene Data'!F173))),'Data Summary'!DV179="Yes"),OFFSET('Hygiene Data'!$F$7,0,10*ROW('Hygiene Data'!F173)),NA())</f>
        <v>#N/A</v>
      </c>
      <c r="BH179" s="502" t="e">
        <f ca="1">+IF(AND(ISNUMBER(OFFSET('Hygiene Data'!$F$9,0,10*ROW('Hygiene Data'!F173))),'Data Summary'!DW179="Yes"),OFFSET('Hygiene Data'!$F$9,0,10*ROW('Hygiene Data'!F173)),NA())</f>
        <v>#N/A</v>
      </c>
      <c r="BI179" s="502" t="e">
        <f ca="1">+IF(AND(ISNUMBER(OFFSET('Hygiene Data'!$G$5,0,10*ROW('Hygiene Data'!G173))),'Data Summary'!DX179="Yes"),OFFSET('Hygiene Data'!$G$5,0,10*ROW('Hygiene Data'!G173)),NA())</f>
        <v>#N/A</v>
      </c>
      <c r="BJ179" s="502" t="e">
        <f ca="1">+IF(AND(ISNUMBER(OFFSET('Hygiene Data'!$G$7,0,10*ROW('Hygiene Data'!G173))),'Data Summary'!DY179="Yes"),OFFSET('Hygiene Data'!$G$7,0,10*ROW('Hygiene Data'!G173)),NA())</f>
        <v>#N/A</v>
      </c>
      <c r="BK179" s="502" t="e">
        <f ca="1">+IF(AND(ISNUMBER(OFFSET('Hygiene Data'!$G$9,0,10*ROW('Hygiene Data'!G173))),'Data Summary'!DZ179="Yes"),OFFSET('Hygiene Data'!$G$9,0,10*ROW('Hygiene Data'!G173)),NA())</f>
        <v>#N/A</v>
      </c>
      <c r="BL179" s="502" t="e">
        <f ca="1">+IF(AND(ISNUMBER(OFFSET('Hygiene Data'!$H$5,0,10*ROW('Hygiene Data'!H173))),'Data Summary'!EA179="Yes"),OFFSET('Hygiene Data'!$H$5,0,10*ROW('Hygiene Data'!H173)),NA())</f>
        <v>#N/A</v>
      </c>
      <c r="BM179" s="502" t="e">
        <f ca="1">+IF(AND(ISNUMBER(OFFSET('Hygiene Data'!$H$7,0,10*ROW('Hygiene Data'!H173))),'Data Summary'!EB179="Yes"),OFFSET('Hygiene Data'!$H$7,0,10*ROW('Hygiene Data'!H173)),NA())</f>
        <v>#N/A</v>
      </c>
      <c r="BN179" s="502" t="e">
        <f ca="1">+IF(AND(ISNUMBER(OFFSET('Hygiene Data'!$H$9,0,10*ROW('Hygiene Data'!H173))),'Data Summary'!EC179="Yes"),OFFSET('Hygiene Data'!$H$9,0,10*ROW('Hygiene Data'!H173)),NA())</f>
        <v>#N/A</v>
      </c>
      <c r="BO179" s="502" t="e">
        <f ca="1">+IF(AND(ISNUMBER(OFFSET('Hygiene Data'!$I$5,0,10*ROW('Hygiene Data'!I173))),'Data Summary'!ED179="Yes"),OFFSET('Hygiene Data'!$I$5,0,10*ROW('Hygiene Data'!I173)),NA())</f>
        <v>#N/A</v>
      </c>
      <c r="BP179" s="502" t="e">
        <f ca="1">+IF(AND(ISNUMBER(OFFSET('Hygiene Data'!$I$7,0,10*ROW('Hygiene Data'!I173))),'Data Summary'!EE179="Yes"),OFFSET('Hygiene Data'!$I$7,0,10*ROW('Hygiene Data'!I173)),NA())</f>
        <v>#N/A</v>
      </c>
      <c r="BQ179" s="502" t="e">
        <f ca="1">+IF(AND(ISNUMBER(OFFSET('Hygiene Data'!$I$9,0,10*ROW('Hygiene Data'!I173))),'Data Summary'!EF179="Yes"),OFFSET('Hygiene Data'!$I$9,0,10*ROW('Hygiene Data'!I173)),NA())</f>
        <v>#N/A</v>
      </c>
    </row>
    <row r="180" spans="1:69" x14ac:dyDescent="0.25">
      <c r="A180" s="498" t="e">
        <f ca="1">+RIGHT('Data Summary'!A180,LEN('Data Summary'!A180)-9)</f>
        <v>#VALUE!</v>
      </c>
      <c r="B180" s="472" t="str">
        <f ca="1">+IF(ISTEXT('Data Summary'!B180),'Data Summary'!B180,"")</f>
        <v/>
      </c>
      <c r="C180" s="499" t="e">
        <f ca="1">+VALUE('Data Summary'!C180)</f>
        <v>#VALUE!</v>
      </c>
      <c r="D180" s="500" t="e">
        <f ca="1">+IF(AND(ISNUMBER(OFFSET('Water Data'!$D$4,0,10*ROW('Water Data'!D174))),'Data Summary'!BS180="Yes"),100-OFFSET('Water Data'!$D$4,0,10*ROW('Water Data'!D174)),NA())</f>
        <v>#N/A</v>
      </c>
      <c r="E180" s="500" t="e">
        <f ca="1">+IF(AND(ISNUMBER(OFFSET('Water Data'!$D$6,0,10*ROW('Water Data'!D174))),'Data Summary'!BT180="Yes"),OFFSET('Water Data'!$D$6,0,10*ROW('Water Data'!D174)),NA())</f>
        <v>#N/A</v>
      </c>
      <c r="F180" s="500" t="e">
        <f ca="1">+IF(AND(ISNUMBER(OFFSET('Water Data'!$D$9,0,10*ROW('Water Data'!D174))),'Data Summary'!BU180="Yes"),OFFSET('Water Data'!$D$9,0,10*ROW('Water Data'!D174)),NA())</f>
        <v>#N/A</v>
      </c>
      <c r="G180" s="500" t="e">
        <f ca="1">+IF(AND(ISNUMBER(OFFSET('Water Data'!$E$4,0,10*ROW('Water Data'!E174))),'Data Summary'!BV180="Yes"),100-OFFSET('Water Data'!$E$4,0,10*ROW('Water Data'!E174)),NA())</f>
        <v>#N/A</v>
      </c>
      <c r="H180" s="500" t="e">
        <f ca="1">+IF(AND(ISNUMBER(OFFSET('Water Data'!$E$6,0,10*ROW('Water Data'!E174))),'Data Summary'!BW180="Yes"),OFFSET('Water Data'!$E$6,0,10*ROW('Water Data'!E174)),NA())</f>
        <v>#N/A</v>
      </c>
      <c r="I180" s="500" t="e">
        <f ca="1">+IF(AND(ISNUMBER(OFFSET('Water Data'!$E$9,0,10*ROW('Water Data'!E174))),'Data Summary'!BX180="Yes"),OFFSET('Water Data'!$E$9,0,10*ROW('Water Data'!E174)),NA())</f>
        <v>#N/A</v>
      </c>
      <c r="J180" s="500" t="e">
        <f ca="1">+IF(AND(ISNUMBER(OFFSET('Water Data'!$F$4,0,10*ROW('Water Data'!F174))),'Data Summary'!BY180="Yes"),100-OFFSET('Water Data'!$F$4,0,10*ROW('Water Data'!F174)),NA())</f>
        <v>#N/A</v>
      </c>
      <c r="K180" s="500" t="e">
        <f ca="1">+IF(AND(ISNUMBER(OFFSET('Water Data'!$F$6,0,10*ROW('Water Data'!F174))),'Data Summary'!BZ180="Yes"),OFFSET('Water Data'!$F$6,0,10*ROW('Water Data'!F174)),NA())</f>
        <v>#N/A</v>
      </c>
      <c r="L180" s="500" t="e">
        <f ca="1">+IF(AND(ISNUMBER(OFFSET('Water Data'!$F$9,0,10*ROW('Water Data'!F174))),'Data Summary'!CA180="Yes"),OFFSET('Water Data'!$F$9,0,10*ROW('Water Data'!F174)),NA())</f>
        <v>#N/A</v>
      </c>
      <c r="M180" s="500" t="e">
        <f ca="1">+IF(AND(ISNUMBER(OFFSET('Water Data'!$G$4,0,10*ROW('Water Data'!G174))),'Data Summary'!CB180="Yes"),100-OFFSET('Water Data'!$G$4,0,10*ROW('Water Data'!G174)),NA())</f>
        <v>#N/A</v>
      </c>
      <c r="N180" s="500" t="e">
        <f ca="1">+IF(AND(ISNUMBER(OFFSET('Water Data'!$G$6,0,10*ROW('Water Data'!G174))),'Data Summary'!CC180="Yes"),OFFSET('Water Data'!$G$6,0,10*ROW('Water Data'!G174)),NA())</f>
        <v>#N/A</v>
      </c>
      <c r="O180" s="500" t="e">
        <f ca="1">+IF(AND(ISNUMBER(OFFSET('Water Data'!$G$9,0,10*ROW('Water Data'!G174))),'Data Summary'!CD180="Yes"),OFFSET('Water Data'!$G$9,0,10*ROW('Water Data'!G174)),NA())</f>
        <v>#N/A</v>
      </c>
      <c r="P180" s="500" t="e">
        <f ca="1">+IF(AND(ISNUMBER(OFFSET('Water Data'!$H$4,0,10*ROW('Water Data'!H174))),'Data Summary'!CE180="Yes"),100-OFFSET('Water Data'!$H$4,0,10*ROW('Water Data'!H174)),NA())</f>
        <v>#N/A</v>
      </c>
      <c r="Q180" s="500" t="e">
        <f ca="1">+IF(AND(ISNUMBER(OFFSET('Water Data'!$H$6,0,10*ROW('Water Data'!H174))),'Data Summary'!CF180="Yes"),OFFSET('Water Data'!$H$6,0,10*ROW('Water Data'!H174)),NA())</f>
        <v>#N/A</v>
      </c>
      <c r="R180" s="500" t="e">
        <f ca="1">+IF(AND(ISNUMBER(OFFSET('Water Data'!$H$9,0,10*ROW('Water Data'!H174))),'Data Summary'!CG180="Yes"),OFFSET('Water Data'!$H$9,0,10*ROW('Water Data'!H174)),NA())</f>
        <v>#N/A</v>
      </c>
      <c r="S180" s="500" t="e">
        <f ca="1">+IF(AND(ISNUMBER(OFFSET('Water Data'!$I$4,0,10*ROW('Water Data'!I174))),'Data Summary'!CH180="Yes"),100-OFFSET('Water Data'!$I$4,0,10*ROW('Water Data'!I174)),NA())</f>
        <v>#N/A</v>
      </c>
      <c r="T180" s="500" t="e">
        <f ca="1">+IF(AND(ISNUMBER(OFFSET('Water Data'!$I$6,0,10*ROW('Water Data'!I174))),'Data Summary'!CI180="Yes"),OFFSET('Water Data'!$I$6,0,10*ROW('Water Data'!I174)),NA())</f>
        <v>#N/A</v>
      </c>
      <c r="U180" s="500" t="e">
        <f ca="1">+IF(AND(ISNUMBER(OFFSET('Water Data'!$I$9,0,10*ROW('Water Data'!I174))),'Data Summary'!CJ180="Yes"),OFFSET('Water Data'!$I$9,0,10*ROW('Water Data'!I174)),NA())</f>
        <v>#N/A</v>
      </c>
      <c r="V180" s="501" t="e">
        <f ca="1">+IF(AND(ISNUMBER(OFFSET('Sanitation Data'!$D$4,0,10*ROW('Sanitation Data'!D174))),'Data Summary'!CK180="Yes"),100-OFFSET('Sanitation Data'!$D$4,0,10*ROW('Sanitation Data'!D174)),NA())</f>
        <v>#N/A</v>
      </c>
      <c r="W180" s="501" t="e">
        <f ca="1">+IF(AND(ISNUMBER(OFFSET('Sanitation Data'!$D$6,0,10*ROW('Sanitation Data'!D174))),'Data Summary'!CL180="Yes"),OFFSET('Sanitation Data'!$D$6,0,10*ROW('Sanitation Data'!D174)),NA())</f>
        <v>#N/A</v>
      </c>
      <c r="X180" s="501" t="e">
        <f ca="1">+IF(AND(ISNUMBER(OFFSET('Sanitation Data'!$D$10,0,10*ROW('Sanitation Data'!D174))),'Data Summary'!CM180="Yes"),OFFSET('Sanitation Data'!$D$10,0,10*ROW('Sanitation Data'!D174)),NA())</f>
        <v>#N/A</v>
      </c>
      <c r="Y180" s="501" t="e">
        <f ca="1">+IF(AND(ISNUMBER(OFFSET('Sanitation Data'!$D$11,0,10*ROW('Sanitation Data'!D174))),'Data Summary'!CN180="Yes"),OFFSET('Sanitation Data'!$D$11,0,10*ROW('Sanitation Data'!D174)),NA())</f>
        <v>#N/A</v>
      </c>
      <c r="Z180" s="501" t="e">
        <f ca="1">+IF(AND(ISNUMBER(OFFSET('Sanitation Data'!$D$12,0,10*ROW('Sanitation Data'!D174))),'Data Summary'!CO180="Yes"),OFFSET('Sanitation Data'!$D$12,0,10*ROW('Sanitation Data'!D174)),NA())</f>
        <v>#N/A</v>
      </c>
      <c r="AA180" s="501" t="e">
        <f ca="1">+IF(AND(ISNUMBER(OFFSET('Sanitation Data'!$E$4,0,10*ROW('Sanitation Data'!E174))),'Data Summary'!CP180="Yes"),100-OFFSET('Sanitation Data'!$E$4,0,10*ROW('Sanitation Data'!E174)),NA())</f>
        <v>#N/A</v>
      </c>
      <c r="AB180" s="501" t="e">
        <f ca="1">+IF(AND(ISNUMBER(OFFSET('Sanitation Data'!$E$6,0,10*ROW('Sanitation Data'!E174))),'Data Summary'!CQ180="Yes"),OFFSET('Sanitation Data'!$E$6,0,10*ROW('Sanitation Data'!E174)),NA())</f>
        <v>#N/A</v>
      </c>
      <c r="AC180" s="501" t="e">
        <f ca="1">+IF(AND(ISNUMBER(OFFSET('Sanitation Data'!$E$10,0,10*ROW('Sanitation Data'!E174))),'Data Summary'!CR180="Yes"),OFFSET('Sanitation Data'!$E$10,0,10*ROW('Sanitation Data'!E174)),NA())</f>
        <v>#N/A</v>
      </c>
      <c r="AD180" s="501" t="e">
        <f ca="1">+IF(AND(ISNUMBER(OFFSET('Sanitation Data'!$E$11,0,10*ROW('Sanitation Data'!E174))),'Data Summary'!CS180="Yes"),OFFSET('Sanitation Data'!$E$11,0,10*ROW('Sanitation Data'!E174)),NA())</f>
        <v>#N/A</v>
      </c>
      <c r="AE180" s="501" t="e">
        <f ca="1">+IF(AND(ISNUMBER(OFFSET('Sanitation Data'!$E$12,0,10*ROW('Sanitation Data'!E174))),'Data Summary'!CT180="Yes"),OFFSET('Sanitation Data'!$E$12,0,10*ROW('Sanitation Data'!E174)),NA())</f>
        <v>#N/A</v>
      </c>
      <c r="AF180" s="501" t="e">
        <f ca="1">+IF(AND(ISNUMBER(OFFSET('Sanitation Data'!$F$4,0,10*ROW('Sanitation Data'!F174))),'Data Summary'!CU180="Yes"),100-OFFSET('Sanitation Data'!$F$4,0,10*ROW('Sanitation Data'!F174)),NA())</f>
        <v>#N/A</v>
      </c>
      <c r="AG180" s="501" t="e">
        <f ca="1">+IF(AND(ISNUMBER(OFFSET('Sanitation Data'!$F$6,0,10*ROW('Sanitation Data'!F174))),'Data Summary'!CV180="Yes"),OFFSET('Sanitation Data'!$F$6,0,10*ROW('Sanitation Data'!F174)),NA())</f>
        <v>#N/A</v>
      </c>
      <c r="AH180" s="501" t="e">
        <f ca="1">+IF(AND(ISNUMBER(OFFSET('Sanitation Data'!$F$10,0,10*ROW('Sanitation Data'!F174))),'Data Summary'!CW180="Yes"),OFFSET('Sanitation Data'!$F$10,0,10*ROW('Sanitation Data'!F174)),NA())</f>
        <v>#N/A</v>
      </c>
      <c r="AI180" s="501" t="e">
        <f ca="1">+IF(AND(ISNUMBER(OFFSET('Sanitation Data'!$F$11,0,10*ROW('Sanitation Data'!F174))),'Data Summary'!CX180="Yes"),OFFSET('Sanitation Data'!$F$11,0,10*ROW('Sanitation Data'!F174)),NA())</f>
        <v>#N/A</v>
      </c>
      <c r="AJ180" s="501" t="e">
        <f ca="1">+IF(AND(ISNUMBER(OFFSET('Sanitation Data'!$F$12,0,10*ROW('Sanitation Data'!F174))),'Data Summary'!CY180="Yes"),OFFSET('Sanitation Data'!$F$12,0,10*ROW('Sanitation Data'!F174)),NA())</f>
        <v>#N/A</v>
      </c>
      <c r="AK180" s="501" t="e">
        <f ca="1">+IF(AND(ISNUMBER(OFFSET('Sanitation Data'!$G$4,0,10*ROW('Sanitation Data'!G174))),'Data Summary'!CZ180="Yes"),100-OFFSET('Sanitation Data'!$G$4,0,10*ROW('Sanitation Data'!G174)),NA())</f>
        <v>#N/A</v>
      </c>
      <c r="AL180" s="501" t="e">
        <f ca="1">+IF(AND(ISNUMBER(OFFSET('Sanitation Data'!$G$6,0,10*ROW('Sanitation Data'!G174))),'Data Summary'!DA180="Yes"),OFFSET('Sanitation Data'!$G$6,0,10*ROW('Sanitation Data'!G174)),NA())</f>
        <v>#N/A</v>
      </c>
      <c r="AM180" s="501" t="e">
        <f ca="1">+IF(AND(ISNUMBER(OFFSET('Sanitation Data'!$G$10,0,10*ROW('Sanitation Data'!G174))),'Data Summary'!DB180="Yes"),OFFSET('Sanitation Data'!$G$10,0,10*ROW('Sanitation Data'!G174)),NA())</f>
        <v>#N/A</v>
      </c>
      <c r="AN180" s="501" t="e">
        <f ca="1">+IF(AND(ISNUMBER(OFFSET('Sanitation Data'!$G$11,0,10*ROW('Sanitation Data'!G174))),'Data Summary'!DC180="Yes"),OFFSET('Sanitation Data'!$G$11,0,10*ROW('Sanitation Data'!G174)),NA())</f>
        <v>#N/A</v>
      </c>
      <c r="AO180" s="501" t="e">
        <f ca="1">+IF(AND(ISNUMBER(OFFSET('Sanitation Data'!$G$12,0,10*ROW('Sanitation Data'!G174))),'Data Summary'!DD180="Yes"),OFFSET('Sanitation Data'!$G$12,0,10*ROW('Sanitation Data'!G174)),NA())</f>
        <v>#N/A</v>
      </c>
      <c r="AP180" s="501" t="e">
        <f ca="1">+IF(AND(ISNUMBER(OFFSET('Sanitation Data'!$H$4,0,10*ROW('Sanitation Data'!H174))),'Data Summary'!DE180="Yes"),100-OFFSET('Sanitation Data'!$H$4,0,10*ROW('Sanitation Data'!H174)),NA())</f>
        <v>#N/A</v>
      </c>
      <c r="AQ180" s="501" t="e">
        <f ca="1">+IF(AND(ISNUMBER(OFFSET('Sanitation Data'!$H$6,0,10*ROW('Sanitation Data'!H174))),'Data Summary'!DF180="Yes"),OFFSET('Sanitation Data'!$H$6,0,10*ROW('Sanitation Data'!H174)),NA())</f>
        <v>#N/A</v>
      </c>
      <c r="AR180" s="501" t="e">
        <f ca="1">+IF(AND(ISNUMBER(OFFSET('Sanitation Data'!$H$10,0,10*ROW('Sanitation Data'!H174))),'Data Summary'!DG180="Yes"),OFFSET('Sanitation Data'!$H$10,0,10*ROW('Sanitation Data'!H174)),NA())</f>
        <v>#N/A</v>
      </c>
      <c r="AS180" s="501" t="e">
        <f ca="1">+IF(AND(ISNUMBER(OFFSET('Sanitation Data'!$H$11,0,10*ROW('Sanitation Data'!H174))),'Data Summary'!DH180="Yes"),OFFSET('Sanitation Data'!$H$11,0,10*ROW('Sanitation Data'!H174)),NA())</f>
        <v>#N/A</v>
      </c>
      <c r="AT180" s="501" t="e">
        <f ca="1">+IF(AND(ISNUMBER(OFFSET('Sanitation Data'!$H$12,0,10*ROW('Sanitation Data'!H174))),'Data Summary'!DI180="Yes"),OFFSET('Sanitation Data'!$H$12,0,10*ROW('Sanitation Data'!H174)),NA())</f>
        <v>#N/A</v>
      </c>
      <c r="AU180" s="501" t="e">
        <f ca="1">+IF(AND(ISNUMBER(OFFSET('Sanitation Data'!$I$4,0,10*ROW('Sanitation Data'!I174))),'Data Summary'!DJ180="Yes"),100-OFFSET('Sanitation Data'!$I$4,0,10*ROW('Sanitation Data'!I174)),NA())</f>
        <v>#N/A</v>
      </c>
      <c r="AV180" s="501" t="e">
        <f ca="1">+IF(AND(ISNUMBER(OFFSET('Sanitation Data'!$I$6,0,10*ROW('Sanitation Data'!I174))),'Data Summary'!DK180="Yes"),OFFSET('Sanitation Data'!$I$6,0,10*ROW('Sanitation Data'!I174)),NA())</f>
        <v>#N/A</v>
      </c>
      <c r="AW180" s="501" t="e">
        <f ca="1">+IF(AND(ISNUMBER(OFFSET('Sanitation Data'!$I$10,0,10*ROW('Sanitation Data'!I174))),'Data Summary'!DL180="Yes"),OFFSET('Sanitation Data'!$I$10,0,10*ROW('Sanitation Data'!I174)),NA())</f>
        <v>#N/A</v>
      </c>
      <c r="AX180" s="501" t="e">
        <f ca="1">+IF(AND(ISNUMBER(OFFSET('Sanitation Data'!$I$11,0,10*ROW('Sanitation Data'!I174))),'Data Summary'!DM180="Yes"),OFFSET('Sanitation Data'!$I$11,0,10*ROW('Sanitation Data'!I174)),NA())</f>
        <v>#N/A</v>
      </c>
      <c r="AY180" s="501" t="e">
        <f ca="1">+IF(AND(ISNUMBER(OFFSET('Sanitation Data'!$I$12,0,10*ROW('Sanitation Data'!I174))),'Data Summary'!DN180="Yes"),OFFSET('Sanitation Data'!$I$12,0,10*ROW('Sanitation Data'!I174)),NA())</f>
        <v>#N/A</v>
      </c>
      <c r="AZ180" s="502" t="e">
        <f ca="1">+IF(AND(ISNUMBER(OFFSET('Hygiene Data'!$D$5,0,10*ROW('Hygiene Data'!D174))),'Data Summary'!DO180="Yes"),OFFSET('Hygiene Data'!$D$5,0,10*ROW('Hygiene Data'!D174)),NA())</f>
        <v>#N/A</v>
      </c>
      <c r="BA180" s="502" t="e">
        <f ca="1">+IF(AND(ISNUMBER(OFFSET('Hygiene Data'!$D$7,0,10*ROW('Hygiene Data'!D174))),'Data Summary'!DP180="Yes"),OFFSET('Hygiene Data'!$D$7,0,10*ROW('Hygiene Data'!D174)),NA())</f>
        <v>#N/A</v>
      </c>
      <c r="BB180" s="502" t="e">
        <f ca="1">+IF(AND(ISNUMBER(OFFSET('Hygiene Data'!$D$9,0,10*ROW('Hygiene Data'!D174))),'Data Summary'!DQ180="Yes"),OFFSET('Hygiene Data'!$D$9,0,10*ROW('Hygiene Data'!D174)),NA())</f>
        <v>#N/A</v>
      </c>
      <c r="BC180" s="502" t="e">
        <f ca="1">+IF(AND(ISNUMBER(OFFSET('Hygiene Data'!$E$5,0,10*ROW('Hygiene Data'!E174))),'Data Summary'!DR180="Yes"),OFFSET('Hygiene Data'!$E$5,0,10*ROW('Hygiene Data'!E174)),NA())</f>
        <v>#N/A</v>
      </c>
      <c r="BD180" s="502" t="e">
        <f ca="1">+IF(AND(ISNUMBER(OFFSET('Hygiene Data'!$E$7,0,10*ROW('Hygiene Data'!E174))),'Data Summary'!DS180="Yes"),OFFSET('Hygiene Data'!$E$7,0,10*ROW('Hygiene Data'!E174)),NA())</f>
        <v>#N/A</v>
      </c>
      <c r="BE180" s="502" t="e">
        <f ca="1">+IF(AND(ISNUMBER(OFFSET('Hygiene Data'!$E$9,0,10*ROW('Hygiene Data'!E174))),'Data Summary'!DT180="Yes"),OFFSET('Hygiene Data'!$E$9,0,10*ROW('Hygiene Data'!E174)),NA())</f>
        <v>#N/A</v>
      </c>
      <c r="BF180" s="502" t="e">
        <f ca="1">+IF(AND(ISNUMBER(OFFSET('Hygiene Data'!$F$5,0,10*ROW('Hygiene Data'!F174))),'Data Summary'!DU180="Yes"),OFFSET('Hygiene Data'!$F$5,0,10*ROW('Hygiene Data'!F174)),NA())</f>
        <v>#N/A</v>
      </c>
      <c r="BG180" s="502" t="e">
        <f ca="1">+IF(AND(ISNUMBER(OFFSET('Hygiene Data'!$F$7,0,10*ROW('Hygiene Data'!F174))),'Data Summary'!DV180="Yes"),OFFSET('Hygiene Data'!$F$7,0,10*ROW('Hygiene Data'!F174)),NA())</f>
        <v>#N/A</v>
      </c>
      <c r="BH180" s="502" t="e">
        <f ca="1">+IF(AND(ISNUMBER(OFFSET('Hygiene Data'!$F$9,0,10*ROW('Hygiene Data'!F174))),'Data Summary'!DW180="Yes"),OFFSET('Hygiene Data'!$F$9,0,10*ROW('Hygiene Data'!F174)),NA())</f>
        <v>#N/A</v>
      </c>
      <c r="BI180" s="502" t="e">
        <f ca="1">+IF(AND(ISNUMBER(OFFSET('Hygiene Data'!$G$5,0,10*ROW('Hygiene Data'!G174))),'Data Summary'!DX180="Yes"),OFFSET('Hygiene Data'!$G$5,0,10*ROW('Hygiene Data'!G174)),NA())</f>
        <v>#N/A</v>
      </c>
      <c r="BJ180" s="502" t="e">
        <f ca="1">+IF(AND(ISNUMBER(OFFSET('Hygiene Data'!$G$7,0,10*ROW('Hygiene Data'!G174))),'Data Summary'!DY180="Yes"),OFFSET('Hygiene Data'!$G$7,0,10*ROW('Hygiene Data'!G174)),NA())</f>
        <v>#N/A</v>
      </c>
      <c r="BK180" s="502" t="e">
        <f ca="1">+IF(AND(ISNUMBER(OFFSET('Hygiene Data'!$G$9,0,10*ROW('Hygiene Data'!G174))),'Data Summary'!DZ180="Yes"),OFFSET('Hygiene Data'!$G$9,0,10*ROW('Hygiene Data'!G174)),NA())</f>
        <v>#N/A</v>
      </c>
      <c r="BL180" s="502" t="e">
        <f ca="1">+IF(AND(ISNUMBER(OFFSET('Hygiene Data'!$H$5,0,10*ROW('Hygiene Data'!H174))),'Data Summary'!EA180="Yes"),OFFSET('Hygiene Data'!$H$5,0,10*ROW('Hygiene Data'!H174)),NA())</f>
        <v>#N/A</v>
      </c>
      <c r="BM180" s="502" t="e">
        <f ca="1">+IF(AND(ISNUMBER(OFFSET('Hygiene Data'!$H$7,0,10*ROW('Hygiene Data'!H174))),'Data Summary'!EB180="Yes"),OFFSET('Hygiene Data'!$H$7,0,10*ROW('Hygiene Data'!H174)),NA())</f>
        <v>#N/A</v>
      </c>
      <c r="BN180" s="502" t="e">
        <f ca="1">+IF(AND(ISNUMBER(OFFSET('Hygiene Data'!$H$9,0,10*ROW('Hygiene Data'!H174))),'Data Summary'!EC180="Yes"),OFFSET('Hygiene Data'!$H$9,0,10*ROW('Hygiene Data'!H174)),NA())</f>
        <v>#N/A</v>
      </c>
      <c r="BO180" s="502" t="e">
        <f ca="1">+IF(AND(ISNUMBER(OFFSET('Hygiene Data'!$I$5,0,10*ROW('Hygiene Data'!I174))),'Data Summary'!ED180="Yes"),OFFSET('Hygiene Data'!$I$5,0,10*ROW('Hygiene Data'!I174)),NA())</f>
        <v>#N/A</v>
      </c>
      <c r="BP180" s="502" t="e">
        <f ca="1">+IF(AND(ISNUMBER(OFFSET('Hygiene Data'!$I$7,0,10*ROW('Hygiene Data'!I174))),'Data Summary'!EE180="Yes"),OFFSET('Hygiene Data'!$I$7,0,10*ROW('Hygiene Data'!I174)),NA())</f>
        <v>#N/A</v>
      </c>
      <c r="BQ180" s="502" t="e">
        <f ca="1">+IF(AND(ISNUMBER(OFFSET('Hygiene Data'!$I$9,0,10*ROW('Hygiene Data'!I174))),'Data Summary'!EF180="Yes"),OFFSET('Hygiene Data'!$I$9,0,10*ROW('Hygiene Data'!I174)),NA())</f>
        <v>#N/A</v>
      </c>
    </row>
    <row r="181" spans="1:69" x14ac:dyDescent="0.25">
      <c r="A181" s="498" t="e">
        <f ca="1">+RIGHT('Data Summary'!A181,LEN('Data Summary'!A181)-9)</f>
        <v>#VALUE!</v>
      </c>
      <c r="B181" s="472" t="str">
        <f ca="1">+IF(ISTEXT('Data Summary'!B181),'Data Summary'!B181,"")</f>
        <v/>
      </c>
      <c r="C181" s="499" t="e">
        <f ca="1">+VALUE('Data Summary'!C181)</f>
        <v>#VALUE!</v>
      </c>
      <c r="D181" s="500" t="e">
        <f ca="1">+IF(AND(ISNUMBER(OFFSET('Water Data'!$D$4,0,10*ROW('Water Data'!D175))),'Data Summary'!BS181="Yes"),100-OFFSET('Water Data'!$D$4,0,10*ROW('Water Data'!D175)),NA())</f>
        <v>#N/A</v>
      </c>
      <c r="E181" s="500" t="e">
        <f ca="1">+IF(AND(ISNUMBER(OFFSET('Water Data'!$D$6,0,10*ROW('Water Data'!D175))),'Data Summary'!BT181="Yes"),OFFSET('Water Data'!$D$6,0,10*ROW('Water Data'!D175)),NA())</f>
        <v>#N/A</v>
      </c>
      <c r="F181" s="500" t="e">
        <f ca="1">+IF(AND(ISNUMBER(OFFSET('Water Data'!$D$9,0,10*ROW('Water Data'!D175))),'Data Summary'!BU181="Yes"),OFFSET('Water Data'!$D$9,0,10*ROW('Water Data'!D175)),NA())</f>
        <v>#N/A</v>
      </c>
      <c r="G181" s="500" t="e">
        <f ca="1">+IF(AND(ISNUMBER(OFFSET('Water Data'!$E$4,0,10*ROW('Water Data'!E175))),'Data Summary'!BV181="Yes"),100-OFFSET('Water Data'!$E$4,0,10*ROW('Water Data'!E175)),NA())</f>
        <v>#N/A</v>
      </c>
      <c r="H181" s="500" t="e">
        <f ca="1">+IF(AND(ISNUMBER(OFFSET('Water Data'!$E$6,0,10*ROW('Water Data'!E175))),'Data Summary'!BW181="Yes"),OFFSET('Water Data'!$E$6,0,10*ROW('Water Data'!E175)),NA())</f>
        <v>#N/A</v>
      </c>
      <c r="I181" s="500" t="e">
        <f ca="1">+IF(AND(ISNUMBER(OFFSET('Water Data'!$E$9,0,10*ROW('Water Data'!E175))),'Data Summary'!BX181="Yes"),OFFSET('Water Data'!$E$9,0,10*ROW('Water Data'!E175)),NA())</f>
        <v>#N/A</v>
      </c>
      <c r="J181" s="500" t="e">
        <f ca="1">+IF(AND(ISNUMBER(OFFSET('Water Data'!$F$4,0,10*ROW('Water Data'!F175))),'Data Summary'!BY181="Yes"),100-OFFSET('Water Data'!$F$4,0,10*ROW('Water Data'!F175)),NA())</f>
        <v>#N/A</v>
      </c>
      <c r="K181" s="500" t="e">
        <f ca="1">+IF(AND(ISNUMBER(OFFSET('Water Data'!$F$6,0,10*ROW('Water Data'!F175))),'Data Summary'!BZ181="Yes"),OFFSET('Water Data'!$F$6,0,10*ROW('Water Data'!F175)),NA())</f>
        <v>#N/A</v>
      </c>
      <c r="L181" s="500" t="e">
        <f ca="1">+IF(AND(ISNUMBER(OFFSET('Water Data'!$F$9,0,10*ROW('Water Data'!F175))),'Data Summary'!CA181="Yes"),OFFSET('Water Data'!$F$9,0,10*ROW('Water Data'!F175)),NA())</f>
        <v>#N/A</v>
      </c>
      <c r="M181" s="500" t="e">
        <f ca="1">+IF(AND(ISNUMBER(OFFSET('Water Data'!$G$4,0,10*ROW('Water Data'!G175))),'Data Summary'!CB181="Yes"),100-OFFSET('Water Data'!$G$4,0,10*ROW('Water Data'!G175)),NA())</f>
        <v>#N/A</v>
      </c>
      <c r="N181" s="500" t="e">
        <f ca="1">+IF(AND(ISNUMBER(OFFSET('Water Data'!$G$6,0,10*ROW('Water Data'!G175))),'Data Summary'!CC181="Yes"),OFFSET('Water Data'!$G$6,0,10*ROW('Water Data'!G175)),NA())</f>
        <v>#N/A</v>
      </c>
      <c r="O181" s="500" t="e">
        <f ca="1">+IF(AND(ISNUMBER(OFFSET('Water Data'!$G$9,0,10*ROW('Water Data'!G175))),'Data Summary'!CD181="Yes"),OFFSET('Water Data'!$G$9,0,10*ROW('Water Data'!G175)),NA())</f>
        <v>#N/A</v>
      </c>
      <c r="P181" s="500" t="e">
        <f ca="1">+IF(AND(ISNUMBER(OFFSET('Water Data'!$H$4,0,10*ROW('Water Data'!H175))),'Data Summary'!CE181="Yes"),100-OFFSET('Water Data'!$H$4,0,10*ROW('Water Data'!H175)),NA())</f>
        <v>#N/A</v>
      </c>
      <c r="Q181" s="500" t="e">
        <f ca="1">+IF(AND(ISNUMBER(OFFSET('Water Data'!$H$6,0,10*ROW('Water Data'!H175))),'Data Summary'!CF181="Yes"),OFFSET('Water Data'!$H$6,0,10*ROW('Water Data'!H175)),NA())</f>
        <v>#N/A</v>
      </c>
      <c r="R181" s="500" t="e">
        <f ca="1">+IF(AND(ISNUMBER(OFFSET('Water Data'!$H$9,0,10*ROW('Water Data'!H175))),'Data Summary'!CG181="Yes"),OFFSET('Water Data'!$H$9,0,10*ROW('Water Data'!H175)),NA())</f>
        <v>#N/A</v>
      </c>
      <c r="S181" s="500" t="e">
        <f ca="1">+IF(AND(ISNUMBER(OFFSET('Water Data'!$I$4,0,10*ROW('Water Data'!I175))),'Data Summary'!CH181="Yes"),100-OFFSET('Water Data'!$I$4,0,10*ROW('Water Data'!I175)),NA())</f>
        <v>#N/A</v>
      </c>
      <c r="T181" s="500" t="e">
        <f ca="1">+IF(AND(ISNUMBER(OFFSET('Water Data'!$I$6,0,10*ROW('Water Data'!I175))),'Data Summary'!CI181="Yes"),OFFSET('Water Data'!$I$6,0,10*ROW('Water Data'!I175)),NA())</f>
        <v>#N/A</v>
      </c>
      <c r="U181" s="500" t="e">
        <f ca="1">+IF(AND(ISNUMBER(OFFSET('Water Data'!$I$9,0,10*ROW('Water Data'!I175))),'Data Summary'!CJ181="Yes"),OFFSET('Water Data'!$I$9,0,10*ROW('Water Data'!I175)),NA())</f>
        <v>#N/A</v>
      </c>
      <c r="V181" s="501" t="e">
        <f ca="1">+IF(AND(ISNUMBER(OFFSET('Sanitation Data'!$D$4,0,10*ROW('Sanitation Data'!D175))),'Data Summary'!CK181="Yes"),100-OFFSET('Sanitation Data'!$D$4,0,10*ROW('Sanitation Data'!D175)),NA())</f>
        <v>#N/A</v>
      </c>
      <c r="W181" s="501" t="e">
        <f ca="1">+IF(AND(ISNUMBER(OFFSET('Sanitation Data'!$D$6,0,10*ROW('Sanitation Data'!D175))),'Data Summary'!CL181="Yes"),OFFSET('Sanitation Data'!$D$6,0,10*ROW('Sanitation Data'!D175)),NA())</f>
        <v>#N/A</v>
      </c>
      <c r="X181" s="501" t="e">
        <f ca="1">+IF(AND(ISNUMBER(OFFSET('Sanitation Data'!$D$10,0,10*ROW('Sanitation Data'!D175))),'Data Summary'!CM181="Yes"),OFFSET('Sanitation Data'!$D$10,0,10*ROW('Sanitation Data'!D175)),NA())</f>
        <v>#N/A</v>
      </c>
      <c r="Y181" s="501" t="e">
        <f ca="1">+IF(AND(ISNUMBER(OFFSET('Sanitation Data'!$D$11,0,10*ROW('Sanitation Data'!D175))),'Data Summary'!CN181="Yes"),OFFSET('Sanitation Data'!$D$11,0,10*ROW('Sanitation Data'!D175)),NA())</f>
        <v>#N/A</v>
      </c>
      <c r="Z181" s="501" t="e">
        <f ca="1">+IF(AND(ISNUMBER(OFFSET('Sanitation Data'!$D$12,0,10*ROW('Sanitation Data'!D175))),'Data Summary'!CO181="Yes"),OFFSET('Sanitation Data'!$D$12,0,10*ROW('Sanitation Data'!D175)),NA())</f>
        <v>#N/A</v>
      </c>
      <c r="AA181" s="501" t="e">
        <f ca="1">+IF(AND(ISNUMBER(OFFSET('Sanitation Data'!$E$4,0,10*ROW('Sanitation Data'!E175))),'Data Summary'!CP181="Yes"),100-OFFSET('Sanitation Data'!$E$4,0,10*ROW('Sanitation Data'!E175)),NA())</f>
        <v>#N/A</v>
      </c>
      <c r="AB181" s="501" t="e">
        <f ca="1">+IF(AND(ISNUMBER(OFFSET('Sanitation Data'!$E$6,0,10*ROW('Sanitation Data'!E175))),'Data Summary'!CQ181="Yes"),OFFSET('Sanitation Data'!$E$6,0,10*ROW('Sanitation Data'!E175)),NA())</f>
        <v>#N/A</v>
      </c>
      <c r="AC181" s="501" t="e">
        <f ca="1">+IF(AND(ISNUMBER(OFFSET('Sanitation Data'!$E$10,0,10*ROW('Sanitation Data'!E175))),'Data Summary'!CR181="Yes"),OFFSET('Sanitation Data'!$E$10,0,10*ROW('Sanitation Data'!E175)),NA())</f>
        <v>#N/A</v>
      </c>
      <c r="AD181" s="501" t="e">
        <f ca="1">+IF(AND(ISNUMBER(OFFSET('Sanitation Data'!$E$11,0,10*ROW('Sanitation Data'!E175))),'Data Summary'!CS181="Yes"),OFFSET('Sanitation Data'!$E$11,0,10*ROW('Sanitation Data'!E175)),NA())</f>
        <v>#N/A</v>
      </c>
      <c r="AE181" s="501" t="e">
        <f ca="1">+IF(AND(ISNUMBER(OFFSET('Sanitation Data'!$E$12,0,10*ROW('Sanitation Data'!E175))),'Data Summary'!CT181="Yes"),OFFSET('Sanitation Data'!$E$12,0,10*ROW('Sanitation Data'!E175)),NA())</f>
        <v>#N/A</v>
      </c>
      <c r="AF181" s="501" t="e">
        <f ca="1">+IF(AND(ISNUMBER(OFFSET('Sanitation Data'!$F$4,0,10*ROW('Sanitation Data'!F175))),'Data Summary'!CU181="Yes"),100-OFFSET('Sanitation Data'!$F$4,0,10*ROW('Sanitation Data'!F175)),NA())</f>
        <v>#N/A</v>
      </c>
      <c r="AG181" s="501" t="e">
        <f ca="1">+IF(AND(ISNUMBER(OFFSET('Sanitation Data'!$F$6,0,10*ROW('Sanitation Data'!F175))),'Data Summary'!CV181="Yes"),OFFSET('Sanitation Data'!$F$6,0,10*ROW('Sanitation Data'!F175)),NA())</f>
        <v>#N/A</v>
      </c>
      <c r="AH181" s="501" t="e">
        <f ca="1">+IF(AND(ISNUMBER(OFFSET('Sanitation Data'!$F$10,0,10*ROW('Sanitation Data'!F175))),'Data Summary'!CW181="Yes"),OFFSET('Sanitation Data'!$F$10,0,10*ROW('Sanitation Data'!F175)),NA())</f>
        <v>#N/A</v>
      </c>
      <c r="AI181" s="501" t="e">
        <f ca="1">+IF(AND(ISNUMBER(OFFSET('Sanitation Data'!$F$11,0,10*ROW('Sanitation Data'!F175))),'Data Summary'!CX181="Yes"),OFFSET('Sanitation Data'!$F$11,0,10*ROW('Sanitation Data'!F175)),NA())</f>
        <v>#N/A</v>
      </c>
      <c r="AJ181" s="501" t="e">
        <f ca="1">+IF(AND(ISNUMBER(OFFSET('Sanitation Data'!$F$12,0,10*ROW('Sanitation Data'!F175))),'Data Summary'!CY181="Yes"),OFFSET('Sanitation Data'!$F$12,0,10*ROW('Sanitation Data'!F175)),NA())</f>
        <v>#N/A</v>
      </c>
      <c r="AK181" s="501" t="e">
        <f ca="1">+IF(AND(ISNUMBER(OFFSET('Sanitation Data'!$G$4,0,10*ROW('Sanitation Data'!G175))),'Data Summary'!CZ181="Yes"),100-OFFSET('Sanitation Data'!$G$4,0,10*ROW('Sanitation Data'!G175)),NA())</f>
        <v>#N/A</v>
      </c>
      <c r="AL181" s="501" t="e">
        <f ca="1">+IF(AND(ISNUMBER(OFFSET('Sanitation Data'!$G$6,0,10*ROW('Sanitation Data'!G175))),'Data Summary'!DA181="Yes"),OFFSET('Sanitation Data'!$G$6,0,10*ROW('Sanitation Data'!G175)),NA())</f>
        <v>#N/A</v>
      </c>
      <c r="AM181" s="501" t="e">
        <f ca="1">+IF(AND(ISNUMBER(OFFSET('Sanitation Data'!$G$10,0,10*ROW('Sanitation Data'!G175))),'Data Summary'!DB181="Yes"),OFFSET('Sanitation Data'!$G$10,0,10*ROW('Sanitation Data'!G175)),NA())</f>
        <v>#N/A</v>
      </c>
      <c r="AN181" s="501" t="e">
        <f ca="1">+IF(AND(ISNUMBER(OFFSET('Sanitation Data'!$G$11,0,10*ROW('Sanitation Data'!G175))),'Data Summary'!DC181="Yes"),OFFSET('Sanitation Data'!$G$11,0,10*ROW('Sanitation Data'!G175)),NA())</f>
        <v>#N/A</v>
      </c>
      <c r="AO181" s="501" t="e">
        <f ca="1">+IF(AND(ISNUMBER(OFFSET('Sanitation Data'!$G$12,0,10*ROW('Sanitation Data'!G175))),'Data Summary'!DD181="Yes"),OFFSET('Sanitation Data'!$G$12,0,10*ROW('Sanitation Data'!G175)),NA())</f>
        <v>#N/A</v>
      </c>
      <c r="AP181" s="501" t="e">
        <f ca="1">+IF(AND(ISNUMBER(OFFSET('Sanitation Data'!$H$4,0,10*ROW('Sanitation Data'!H175))),'Data Summary'!DE181="Yes"),100-OFFSET('Sanitation Data'!$H$4,0,10*ROW('Sanitation Data'!H175)),NA())</f>
        <v>#N/A</v>
      </c>
      <c r="AQ181" s="501" t="e">
        <f ca="1">+IF(AND(ISNUMBER(OFFSET('Sanitation Data'!$H$6,0,10*ROW('Sanitation Data'!H175))),'Data Summary'!DF181="Yes"),OFFSET('Sanitation Data'!$H$6,0,10*ROW('Sanitation Data'!H175)),NA())</f>
        <v>#N/A</v>
      </c>
      <c r="AR181" s="501" t="e">
        <f ca="1">+IF(AND(ISNUMBER(OFFSET('Sanitation Data'!$H$10,0,10*ROW('Sanitation Data'!H175))),'Data Summary'!DG181="Yes"),OFFSET('Sanitation Data'!$H$10,0,10*ROW('Sanitation Data'!H175)),NA())</f>
        <v>#N/A</v>
      </c>
      <c r="AS181" s="501" t="e">
        <f ca="1">+IF(AND(ISNUMBER(OFFSET('Sanitation Data'!$H$11,0,10*ROW('Sanitation Data'!H175))),'Data Summary'!DH181="Yes"),OFFSET('Sanitation Data'!$H$11,0,10*ROW('Sanitation Data'!H175)),NA())</f>
        <v>#N/A</v>
      </c>
      <c r="AT181" s="501" t="e">
        <f ca="1">+IF(AND(ISNUMBER(OFFSET('Sanitation Data'!$H$12,0,10*ROW('Sanitation Data'!H175))),'Data Summary'!DI181="Yes"),OFFSET('Sanitation Data'!$H$12,0,10*ROW('Sanitation Data'!H175)),NA())</f>
        <v>#N/A</v>
      </c>
      <c r="AU181" s="501" t="e">
        <f ca="1">+IF(AND(ISNUMBER(OFFSET('Sanitation Data'!$I$4,0,10*ROW('Sanitation Data'!I175))),'Data Summary'!DJ181="Yes"),100-OFFSET('Sanitation Data'!$I$4,0,10*ROW('Sanitation Data'!I175)),NA())</f>
        <v>#N/A</v>
      </c>
      <c r="AV181" s="501" t="e">
        <f ca="1">+IF(AND(ISNUMBER(OFFSET('Sanitation Data'!$I$6,0,10*ROW('Sanitation Data'!I175))),'Data Summary'!DK181="Yes"),OFFSET('Sanitation Data'!$I$6,0,10*ROW('Sanitation Data'!I175)),NA())</f>
        <v>#N/A</v>
      </c>
      <c r="AW181" s="501" t="e">
        <f ca="1">+IF(AND(ISNUMBER(OFFSET('Sanitation Data'!$I$10,0,10*ROW('Sanitation Data'!I175))),'Data Summary'!DL181="Yes"),OFFSET('Sanitation Data'!$I$10,0,10*ROW('Sanitation Data'!I175)),NA())</f>
        <v>#N/A</v>
      </c>
      <c r="AX181" s="501" t="e">
        <f ca="1">+IF(AND(ISNUMBER(OFFSET('Sanitation Data'!$I$11,0,10*ROW('Sanitation Data'!I175))),'Data Summary'!DM181="Yes"),OFFSET('Sanitation Data'!$I$11,0,10*ROW('Sanitation Data'!I175)),NA())</f>
        <v>#N/A</v>
      </c>
      <c r="AY181" s="501" t="e">
        <f ca="1">+IF(AND(ISNUMBER(OFFSET('Sanitation Data'!$I$12,0,10*ROW('Sanitation Data'!I175))),'Data Summary'!DN181="Yes"),OFFSET('Sanitation Data'!$I$12,0,10*ROW('Sanitation Data'!I175)),NA())</f>
        <v>#N/A</v>
      </c>
      <c r="AZ181" s="502" t="e">
        <f ca="1">+IF(AND(ISNUMBER(OFFSET('Hygiene Data'!$D$5,0,10*ROW('Hygiene Data'!D175))),'Data Summary'!DO181="Yes"),OFFSET('Hygiene Data'!$D$5,0,10*ROW('Hygiene Data'!D175)),NA())</f>
        <v>#N/A</v>
      </c>
      <c r="BA181" s="502" t="e">
        <f ca="1">+IF(AND(ISNUMBER(OFFSET('Hygiene Data'!$D$7,0,10*ROW('Hygiene Data'!D175))),'Data Summary'!DP181="Yes"),OFFSET('Hygiene Data'!$D$7,0,10*ROW('Hygiene Data'!D175)),NA())</f>
        <v>#N/A</v>
      </c>
      <c r="BB181" s="502" t="e">
        <f ca="1">+IF(AND(ISNUMBER(OFFSET('Hygiene Data'!$D$9,0,10*ROW('Hygiene Data'!D175))),'Data Summary'!DQ181="Yes"),OFFSET('Hygiene Data'!$D$9,0,10*ROW('Hygiene Data'!D175)),NA())</f>
        <v>#N/A</v>
      </c>
      <c r="BC181" s="502" t="e">
        <f ca="1">+IF(AND(ISNUMBER(OFFSET('Hygiene Data'!$E$5,0,10*ROW('Hygiene Data'!E175))),'Data Summary'!DR181="Yes"),OFFSET('Hygiene Data'!$E$5,0,10*ROW('Hygiene Data'!E175)),NA())</f>
        <v>#N/A</v>
      </c>
      <c r="BD181" s="502" t="e">
        <f ca="1">+IF(AND(ISNUMBER(OFFSET('Hygiene Data'!$E$7,0,10*ROW('Hygiene Data'!E175))),'Data Summary'!DS181="Yes"),OFFSET('Hygiene Data'!$E$7,0,10*ROW('Hygiene Data'!E175)),NA())</f>
        <v>#N/A</v>
      </c>
      <c r="BE181" s="502" t="e">
        <f ca="1">+IF(AND(ISNUMBER(OFFSET('Hygiene Data'!$E$9,0,10*ROW('Hygiene Data'!E175))),'Data Summary'!DT181="Yes"),OFFSET('Hygiene Data'!$E$9,0,10*ROW('Hygiene Data'!E175)),NA())</f>
        <v>#N/A</v>
      </c>
      <c r="BF181" s="502" t="e">
        <f ca="1">+IF(AND(ISNUMBER(OFFSET('Hygiene Data'!$F$5,0,10*ROW('Hygiene Data'!F175))),'Data Summary'!DU181="Yes"),OFFSET('Hygiene Data'!$F$5,0,10*ROW('Hygiene Data'!F175)),NA())</f>
        <v>#N/A</v>
      </c>
      <c r="BG181" s="502" t="e">
        <f ca="1">+IF(AND(ISNUMBER(OFFSET('Hygiene Data'!$F$7,0,10*ROW('Hygiene Data'!F175))),'Data Summary'!DV181="Yes"),OFFSET('Hygiene Data'!$F$7,0,10*ROW('Hygiene Data'!F175)),NA())</f>
        <v>#N/A</v>
      </c>
      <c r="BH181" s="502" t="e">
        <f ca="1">+IF(AND(ISNUMBER(OFFSET('Hygiene Data'!$F$9,0,10*ROW('Hygiene Data'!F175))),'Data Summary'!DW181="Yes"),OFFSET('Hygiene Data'!$F$9,0,10*ROW('Hygiene Data'!F175)),NA())</f>
        <v>#N/A</v>
      </c>
      <c r="BI181" s="502" t="e">
        <f ca="1">+IF(AND(ISNUMBER(OFFSET('Hygiene Data'!$G$5,0,10*ROW('Hygiene Data'!G175))),'Data Summary'!DX181="Yes"),OFFSET('Hygiene Data'!$G$5,0,10*ROW('Hygiene Data'!G175)),NA())</f>
        <v>#N/A</v>
      </c>
      <c r="BJ181" s="502" t="e">
        <f ca="1">+IF(AND(ISNUMBER(OFFSET('Hygiene Data'!$G$7,0,10*ROW('Hygiene Data'!G175))),'Data Summary'!DY181="Yes"),OFFSET('Hygiene Data'!$G$7,0,10*ROW('Hygiene Data'!G175)),NA())</f>
        <v>#N/A</v>
      </c>
      <c r="BK181" s="502" t="e">
        <f ca="1">+IF(AND(ISNUMBER(OFFSET('Hygiene Data'!$G$9,0,10*ROW('Hygiene Data'!G175))),'Data Summary'!DZ181="Yes"),OFFSET('Hygiene Data'!$G$9,0,10*ROW('Hygiene Data'!G175)),NA())</f>
        <v>#N/A</v>
      </c>
      <c r="BL181" s="502" t="e">
        <f ca="1">+IF(AND(ISNUMBER(OFFSET('Hygiene Data'!$H$5,0,10*ROW('Hygiene Data'!H175))),'Data Summary'!EA181="Yes"),OFFSET('Hygiene Data'!$H$5,0,10*ROW('Hygiene Data'!H175)),NA())</f>
        <v>#N/A</v>
      </c>
      <c r="BM181" s="502" t="e">
        <f ca="1">+IF(AND(ISNUMBER(OFFSET('Hygiene Data'!$H$7,0,10*ROW('Hygiene Data'!H175))),'Data Summary'!EB181="Yes"),OFFSET('Hygiene Data'!$H$7,0,10*ROW('Hygiene Data'!H175)),NA())</f>
        <v>#N/A</v>
      </c>
      <c r="BN181" s="502" t="e">
        <f ca="1">+IF(AND(ISNUMBER(OFFSET('Hygiene Data'!$H$9,0,10*ROW('Hygiene Data'!H175))),'Data Summary'!EC181="Yes"),OFFSET('Hygiene Data'!$H$9,0,10*ROW('Hygiene Data'!H175)),NA())</f>
        <v>#N/A</v>
      </c>
      <c r="BO181" s="502" t="e">
        <f ca="1">+IF(AND(ISNUMBER(OFFSET('Hygiene Data'!$I$5,0,10*ROW('Hygiene Data'!I175))),'Data Summary'!ED181="Yes"),OFFSET('Hygiene Data'!$I$5,0,10*ROW('Hygiene Data'!I175)),NA())</f>
        <v>#N/A</v>
      </c>
      <c r="BP181" s="502" t="e">
        <f ca="1">+IF(AND(ISNUMBER(OFFSET('Hygiene Data'!$I$7,0,10*ROW('Hygiene Data'!I175))),'Data Summary'!EE181="Yes"),OFFSET('Hygiene Data'!$I$7,0,10*ROW('Hygiene Data'!I175)),NA())</f>
        <v>#N/A</v>
      </c>
      <c r="BQ181" s="502" t="e">
        <f ca="1">+IF(AND(ISNUMBER(OFFSET('Hygiene Data'!$I$9,0,10*ROW('Hygiene Data'!I175))),'Data Summary'!EF181="Yes"),OFFSET('Hygiene Data'!$I$9,0,10*ROW('Hygiene Data'!I175)),NA())</f>
        <v>#N/A</v>
      </c>
    </row>
    <row r="182" spans="1:69" x14ac:dyDescent="0.25">
      <c r="A182" s="498" t="e">
        <f ca="1">+RIGHT('Data Summary'!A182,LEN('Data Summary'!A182)-9)</f>
        <v>#VALUE!</v>
      </c>
      <c r="B182" s="472" t="str">
        <f ca="1">+IF(ISTEXT('Data Summary'!B182),'Data Summary'!B182,"")</f>
        <v/>
      </c>
      <c r="C182" s="499" t="e">
        <f ca="1">+VALUE('Data Summary'!C182)</f>
        <v>#VALUE!</v>
      </c>
      <c r="D182" s="500" t="e">
        <f ca="1">+IF(AND(ISNUMBER(OFFSET('Water Data'!$D$4,0,10*ROW('Water Data'!D176))),'Data Summary'!BS182="Yes"),100-OFFSET('Water Data'!$D$4,0,10*ROW('Water Data'!D176)),NA())</f>
        <v>#N/A</v>
      </c>
      <c r="E182" s="500" t="e">
        <f ca="1">+IF(AND(ISNUMBER(OFFSET('Water Data'!$D$6,0,10*ROW('Water Data'!D176))),'Data Summary'!BT182="Yes"),OFFSET('Water Data'!$D$6,0,10*ROW('Water Data'!D176)),NA())</f>
        <v>#N/A</v>
      </c>
      <c r="F182" s="500" t="e">
        <f ca="1">+IF(AND(ISNUMBER(OFFSET('Water Data'!$D$9,0,10*ROW('Water Data'!D176))),'Data Summary'!BU182="Yes"),OFFSET('Water Data'!$D$9,0,10*ROW('Water Data'!D176)),NA())</f>
        <v>#N/A</v>
      </c>
      <c r="G182" s="500" t="e">
        <f ca="1">+IF(AND(ISNUMBER(OFFSET('Water Data'!$E$4,0,10*ROW('Water Data'!E176))),'Data Summary'!BV182="Yes"),100-OFFSET('Water Data'!$E$4,0,10*ROW('Water Data'!E176)),NA())</f>
        <v>#N/A</v>
      </c>
      <c r="H182" s="500" t="e">
        <f ca="1">+IF(AND(ISNUMBER(OFFSET('Water Data'!$E$6,0,10*ROW('Water Data'!E176))),'Data Summary'!BW182="Yes"),OFFSET('Water Data'!$E$6,0,10*ROW('Water Data'!E176)),NA())</f>
        <v>#N/A</v>
      </c>
      <c r="I182" s="500" t="e">
        <f ca="1">+IF(AND(ISNUMBER(OFFSET('Water Data'!$E$9,0,10*ROW('Water Data'!E176))),'Data Summary'!BX182="Yes"),OFFSET('Water Data'!$E$9,0,10*ROW('Water Data'!E176)),NA())</f>
        <v>#N/A</v>
      </c>
      <c r="J182" s="500" t="e">
        <f ca="1">+IF(AND(ISNUMBER(OFFSET('Water Data'!$F$4,0,10*ROW('Water Data'!F176))),'Data Summary'!BY182="Yes"),100-OFFSET('Water Data'!$F$4,0,10*ROW('Water Data'!F176)),NA())</f>
        <v>#N/A</v>
      </c>
      <c r="K182" s="500" t="e">
        <f ca="1">+IF(AND(ISNUMBER(OFFSET('Water Data'!$F$6,0,10*ROW('Water Data'!F176))),'Data Summary'!BZ182="Yes"),OFFSET('Water Data'!$F$6,0,10*ROW('Water Data'!F176)),NA())</f>
        <v>#N/A</v>
      </c>
      <c r="L182" s="500" t="e">
        <f ca="1">+IF(AND(ISNUMBER(OFFSET('Water Data'!$F$9,0,10*ROW('Water Data'!F176))),'Data Summary'!CA182="Yes"),OFFSET('Water Data'!$F$9,0,10*ROW('Water Data'!F176)),NA())</f>
        <v>#N/A</v>
      </c>
      <c r="M182" s="500" t="e">
        <f ca="1">+IF(AND(ISNUMBER(OFFSET('Water Data'!$G$4,0,10*ROW('Water Data'!G176))),'Data Summary'!CB182="Yes"),100-OFFSET('Water Data'!$G$4,0,10*ROW('Water Data'!G176)),NA())</f>
        <v>#N/A</v>
      </c>
      <c r="N182" s="500" t="e">
        <f ca="1">+IF(AND(ISNUMBER(OFFSET('Water Data'!$G$6,0,10*ROW('Water Data'!G176))),'Data Summary'!CC182="Yes"),OFFSET('Water Data'!$G$6,0,10*ROW('Water Data'!G176)),NA())</f>
        <v>#N/A</v>
      </c>
      <c r="O182" s="500" t="e">
        <f ca="1">+IF(AND(ISNUMBER(OFFSET('Water Data'!$G$9,0,10*ROW('Water Data'!G176))),'Data Summary'!CD182="Yes"),OFFSET('Water Data'!$G$9,0,10*ROW('Water Data'!G176)),NA())</f>
        <v>#N/A</v>
      </c>
      <c r="P182" s="500" t="e">
        <f ca="1">+IF(AND(ISNUMBER(OFFSET('Water Data'!$H$4,0,10*ROW('Water Data'!H176))),'Data Summary'!CE182="Yes"),100-OFFSET('Water Data'!$H$4,0,10*ROW('Water Data'!H176)),NA())</f>
        <v>#N/A</v>
      </c>
      <c r="Q182" s="500" t="e">
        <f ca="1">+IF(AND(ISNUMBER(OFFSET('Water Data'!$H$6,0,10*ROW('Water Data'!H176))),'Data Summary'!CF182="Yes"),OFFSET('Water Data'!$H$6,0,10*ROW('Water Data'!H176)),NA())</f>
        <v>#N/A</v>
      </c>
      <c r="R182" s="500" t="e">
        <f ca="1">+IF(AND(ISNUMBER(OFFSET('Water Data'!$H$9,0,10*ROW('Water Data'!H176))),'Data Summary'!CG182="Yes"),OFFSET('Water Data'!$H$9,0,10*ROW('Water Data'!H176)),NA())</f>
        <v>#N/A</v>
      </c>
      <c r="S182" s="500" t="e">
        <f ca="1">+IF(AND(ISNUMBER(OFFSET('Water Data'!$I$4,0,10*ROW('Water Data'!I176))),'Data Summary'!CH182="Yes"),100-OFFSET('Water Data'!$I$4,0,10*ROW('Water Data'!I176)),NA())</f>
        <v>#N/A</v>
      </c>
      <c r="T182" s="500" t="e">
        <f ca="1">+IF(AND(ISNUMBER(OFFSET('Water Data'!$I$6,0,10*ROW('Water Data'!I176))),'Data Summary'!CI182="Yes"),OFFSET('Water Data'!$I$6,0,10*ROW('Water Data'!I176)),NA())</f>
        <v>#N/A</v>
      </c>
      <c r="U182" s="500" t="e">
        <f ca="1">+IF(AND(ISNUMBER(OFFSET('Water Data'!$I$9,0,10*ROW('Water Data'!I176))),'Data Summary'!CJ182="Yes"),OFFSET('Water Data'!$I$9,0,10*ROW('Water Data'!I176)),NA())</f>
        <v>#N/A</v>
      </c>
      <c r="V182" s="501" t="e">
        <f ca="1">+IF(AND(ISNUMBER(OFFSET('Sanitation Data'!$D$4,0,10*ROW('Sanitation Data'!D176))),'Data Summary'!CK182="Yes"),100-OFFSET('Sanitation Data'!$D$4,0,10*ROW('Sanitation Data'!D176)),NA())</f>
        <v>#N/A</v>
      </c>
      <c r="W182" s="501" t="e">
        <f ca="1">+IF(AND(ISNUMBER(OFFSET('Sanitation Data'!$D$6,0,10*ROW('Sanitation Data'!D176))),'Data Summary'!CL182="Yes"),OFFSET('Sanitation Data'!$D$6,0,10*ROW('Sanitation Data'!D176)),NA())</f>
        <v>#N/A</v>
      </c>
      <c r="X182" s="501" t="e">
        <f ca="1">+IF(AND(ISNUMBER(OFFSET('Sanitation Data'!$D$10,0,10*ROW('Sanitation Data'!D176))),'Data Summary'!CM182="Yes"),OFFSET('Sanitation Data'!$D$10,0,10*ROW('Sanitation Data'!D176)),NA())</f>
        <v>#N/A</v>
      </c>
      <c r="Y182" s="501" t="e">
        <f ca="1">+IF(AND(ISNUMBER(OFFSET('Sanitation Data'!$D$11,0,10*ROW('Sanitation Data'!D176))),'Data Summary'!CN182="Yes"),OFFSET('Sanitation Data'!$D$11,0,10*ROW('Sanitation Data'!D176)),NA())</f>
        <v>#N/A</v>
      </c>
      <c r="Z182" s="501" t="e">
        <f ca="1">+IF(AND(ISNUMBER(OFFSET('Sanitation Data'!$D$12,0,10*ROW('Sanitation Data'!D176))),'Data Summary'!CO182="Yes"),OFFSET('Sanitation Data'!$D$12,0,10*ROW('Sanitation Data'!D176)),NA())</f>
        <v>#N/A</v>
      </c>
      <c r="AA182" s="501" t="e">
        <f ca="1">+IF(AND(ISNUMBER(OFFSET('Sanitation Data'!$E$4,0,10*ROW('Sanitation Data'!E176))),'Data Summary'!CP182="Yes"),100-OFFSET('Sanitation Data'!$E$4,0,10*ROW('Sanitation Data'!E176)),NA())</f>
        <v>#N/A</v>
      </c>
      <c r="AB182" s="501" t="e">
        <f ca="1">+IF(AND(ISNUMBER(OFFSET('Sanitation Data'!$E$6,0,10*ROW('Sanitation Data'!E176))),'Data Summary'!CQ182="Yes"),OFFSET('Sanitation Data'!$E$6,0,10*ROW('Sanitation Data'!E176)),NA())</f>
        <v>#N/A</v>
      </c>
      <c r="AC182" s="501" t="e">
        <f ca="1">+IF(AND(ISNUMBER(OFFSET('Sanitation Data'!$E$10,0,10*ROW('Sanitation Data'!E176))),'Data Summary'!CR182="Yes"),OFFSET('Sanitation Data'!$E$10,0,10*ROW('Sanitation Data'!E176)),NA())</f>
        <v>#N/A</v>
      </c>
      <c r="AD182" s="501" t="e">
        <f ca="1">+IF(AND(ISNUMBER(OFFSET('Sanitation Data'!$E$11,0,10*ROW('Sanitation Data'!E176))),'Data Summary'!CS182="Yes"),OFFSET('Sanitation Data'!$E$11,0,10*ROW('Sanitation Data'!E176)),NA())</f>
        <v>#N/A</v>
      </c>
      <c r="AE182" s="501" t="e">
        <f ca="1">+IF(AND(ISNUMBER(OFFSET('Sanitation Data'!$E$12,0,10*ROW('Sanitation Data'!E176))),'Data Summary'!CT182="Yes"),OFFSET('Sanitation Data'!$E$12,0,10*ROW('Sanitation Data'!E176)),NA())</f>
        <v>#N/A</v>
      </c>
      <c r="AF182" s="501" t="e">
        <f ca="1">+IF(AND(ISNUMBER(OFFSET('Sanitation Data'!$F$4,0,10*ROW('Sanitation Data'!F176))),'Data Summary'!CU182="Yes"),100-OFFSET('Sanitation Data'!$F$4,0,10*ROW('Sanitation Data'!F176)),NA())</f>
        <v>#N/A</v>
      </c>
      <c r="AG182" s="501" t="e">
        <f ca="1">+IF(AND(ISNUMBER(OFFSET('Sanitation Data'!$F$6,0,10*ROW('Sanitation Data'!F176))),'Data Summary'!CV182="Yes"),OFFSET('Sanitation Data'!$F$6,0,10*ROW('Sanitation Data'!F176)),NA())</f>
        <v>#N/A</v>
      </c>
      <c r="AH182" s="501" t="e">
        <f ca="1">+IF(AND(ISNUMBER(OFFSET('Sanitation Data'!$F$10,0,10*ROW('Sanitation Data'!F176))),'Data Summary'!CW182="Yes"),OFFSET('Sanitation Data'!$F$10,0,10*ROW('Sanitation Data'!F176)),NA())</f>
        <v>#N/A</v>
      </c>
      <c r="AI182" s="501" t="e">
        <f ca="1">+IF(AND(ISNUMBER(OFFSET('Sanitation Data'!$F$11,0,10*ROW('Sanitation Data'!F176))),'Data Summary'!CX182="Yes"),OFFSET('Sanitation Data'!$F$11,0,10*ROW('Sanitation Data'!F176)),NA())</f>
        <v>#N/A</v>
      </c>
      <c r="AJ182" s="501" t="e">
        <f ca="1">+IF(AND(ISNUMBER(OFFSET('Sanitation Data'!$F$12,0,10*ROW('Sanitation Data'!F176))),'Data Summary'!CY182="Yes"),OFFSET('Sanitation Data'!$F$12,0,10*ROW('Sanitation Data'!F176)),NA())</f>
        <v>#N/A</v>
      </c>
      <c r="AK182" s="501" t="e">
        <f ca="1">+IF(AND(ISNUMBER(OFFSET('Sanitation Data'!$G$4,0,10*ROW('Sanitation Data'!G176))),'Data Summary'!CZ182="Yes"),100-OFFSET('Sanitation Data'!$G$4,0,10*ROW('Sanitation Data'!G176)),NA())</f>
        <v>#N/A</v>
      </c>
      <c r="AL182" s="501" t="e">
        <f ca="1">+IF(AND(ISNUMBER(OFFSET('Sanitation Data'!$G$6,0,10*ROW('Sanitation Data'!G176))),'Data Summary'!DA182="Yes"),OFFSET('Sanitation Data'!$G$6,0,10*ROW('Sanitation Data'!G176)),NA())</f>
        <v>#N/A</v>
      </c>
      <c r="AM182" s="501" t="e">
        <f ca="1">+IF(AND(ISNUMBER(OFFSET('Sanitation Data'!$G$10,0,10*ROW('Sanitation Data'!G176))),'Data Summary'!DB182="Yes"),OFFSET('Sanitation Data'!$G$10,0,10*ROW('Sanitation Data'!G176)),NA())</f>
        <v>#N/A</v>
      </c>
      <c r="AN182" s="501" t="e">
        <f ca="1">+IF(AND(ISNUMBER(OFFSET('Sanitation Data'!$G$11,0,10*ROW('Sanitation Data'!G176))),'Data Summary'!DC182="Yes"),OFFSET('Sanitation Data'!$G$11,0,10*ROW('Sanitation Data'!G176)),NA())</f>
        <v>#N/A</v>
      </c>
      <c r="AO182" s="501" t="e">
        <f ca="1">+IF(AND(ISNUMBER(OFFSET('Sanitation Data'!$G$12,0,10*ROW('Sanitation Data'!G176))),'Data Summary'!DD182="Yes"),OFFSET('Sanitation Data'!$G$12,0,10*ROW('Sanitation Data'!G176)),NA())</f>
        <v>#N/A</v>
      </c>
      <c r="AP182" s="501" t="e">
        <f ca="1">+IF(AND(ISNUMBER(OFFSET('Sanitation Data'!$H$4,0,10*ROW('Sanitation Data'!H176))),'Data Summary'!DE182="Yes"),100-OFFSET('Sanitation Data'!$H$4,0,10*ROW('Sanitation Data'!H176)),NA())</f>
        <v>#N/A</v>
      </c>
      <c r="AQ182" s="501" t="e">
        <f ca="1">+IF(AND(ISNUMBER(OFFSET('Sanitation Data'!$H$6,0,10*ROW('Sanitation Data'!H176))),'Data Summary'!DF182="Yes"),OFFSET('Sanitation Data'!$H$6,0,10*ROW('Sanitation Data'!H176)),NA())</f>
        <v>#N/A</v>
      </c>
      <c r="AR182" s="501" t="e">
        <f ca="1">+IF(AND(ISNUMBER(OFFSET('Sanitation Data'!$H$10,0,10*ROW('Sanitation Data'!H176))),'Data Summary'!DG182="Yes"),OFFSET('Sanitation Data'!$H$10,0,10*ROW('Sanitation Data'!H176)),NA())</f>
        <v>#N/A</v>
      </c>
      <c r="AS182" s="501" t="e">
        <f ca="1">+IF(AND(ISNUMBER(OFFSET('Sanitation Data'!$H$11,0,10*ROW('Sanitation Data'!H176))),'Data Summary'!DH182="Yes"),OFFSET('Sanitation Data'!$H$11,0,10*ROW('Sanitation Data'!H176)),NA())</f>
        <v>#N/A</v>
      </c>
      <c r="AT182" s="501" t="e">
        <f ca="1">+IF(AND(ISNUMBER(OFFSET('Sanitation Data'!$H$12,0,10*ROW('Sanitation Data'!H176))),'Data Summary'!DI182="Yes"),OFFSET('Sanitation Data'!$H$12,0,10*ROW('Sanitation Data'!H176)),NA())</f>
        <v>#N/A</v>
      </c>
      <c r="AU182" s="501" t="e">
        <f ca="1">+IF(AND(ISNUMBER(OFFSET('Sanitation Data'!$I$4,0,10*ROW('Sanitation Data'!I176))),'Data Summary'!DJ182="Yes"),100-OFFSET('Sanitation Data'!$I$4,0,10*ROW('Sanitation Data'!I176)),NA())</f>
        <v>#N/A</v>
      </c>
      <c r="AV182" s="501" t="e">
        <f ca="1">+IF(AND(ISNUMBER(OFFSET('Sanitation Data'!$I$6,0,10*ROW('Sanitation Data'!I176))),'Data Summary'!DK182="Yes"),OFFSET('Sanitation Data'!$I$6,0,10*ROW('Sanitation Data'!I176)),NA())</f>
        <v>#N/A</v>
      </c>
      <c r="AW182" s="501" t="e">
        <f ca="1">+IF(AND(ISNUMBER(OFFSET('Sanitation Data'!$I$10,0,10*ROW('Sanitation Data'!I176))),'Data Summary'!DL182="Yes"),OFFSET('Sanitation Data'!$I$10,0,10*ROW('Sanitation Data'!I176)),NA())</f>
        <v>#N/A</v>
      </c>
      <c r="AX182" s="501" t="e">
        <f ca="1">+IF(AND(ISNUMBER(OFFSET('Sanitation Data'!$I$11,0,10*ROW('Sanitation Data'!I176))),'Data Summary'!DM182="Yes"),OFFSET('Sanitation Data'!$I$11,0,10*ROW('Sanitation Data'!I176)),NA())</f>
        <v>#N/A</v>
      </c>
      <c r="AY182" s="501" t="e">
        <f ca="1">+IF(AND(ISNUMBER(OFFSET('Sanitation Data'!$I$12,0,10*ROW('Sanitation Data'!I176))),'Data Summary'!DN182="Yes"),OFFSET('Sanitation Data'!$I$12,0,10*ROW('Sanitation Data'!I176)),NA())</f>
        <v>#N/A</v>
      </c>
      <c r="AZ182" s="502" t="e">
        <f ca="1">+IF(AND(ISNUMBER(OFFSET('Hygiene Data'!$D$5,0,10*ROW('Hygiene Data'!D176))),'Data Summary'!DO182="Yes"),OFFSET('Hygiene Data'!$D$5,0,10*ROW('Hygiene Data'!D176)),NA())</f>
        <v>#N/A</v>
      </c>
      <c r="BA182" s="502" t="e">
        <f ca="1">+IF(AND(ISNUMBER(OFFSET('Hygiene Data'!$D$7,0,10*ROW('Hygiene Data'!D176))),'Data Summary'!DP182="Yes"),OFFSET('Hygiene Data'!$D$7,0,10*ROW('Hygiene Data'!D176)),NA())</f>
        <v>#N/A</v>
      </c>
      <c r="BB182" s="502" t="e">
        <f ca="1">+IF(AND(ISNUMBER(OFFSET('Hygiene Data'!$D$9,0,10*ROW('Hygiene Data'!D176))),'Data Summary'!DQ182="Yes"),OFFSET('Hygiene Data'!$D$9,0,10*ROW('Hygiene Data'!D176)),NA())</f>
        <v>#N/A</v>
      </c>
      <c r="BC182" s="502" t="e">
        <f ca="1">+IF(AND(ISNUMBER(OFFSET('Hygiene Data'!$E$5,0,10*ROW('Hygiene Data'!E176))),'Data Summary'!DR182="Yes"),OFFSET('Hygiene Data'!$E$5,0,10*ROW('Hygiene Data'!E176)),NA())</f>
        <v>#N/A</v>
      </c>
      <c r="BD182" s="502" t="e">
        <f ca="1">+IF(AND(ISNUMBER(OFFSET('Hygiene Data'!$E$7,0,10*ROW('Hygiene Data'!E176))),'Data Summary'!DS182="Yes"),OFFSET('Hygiene Data'!$E$7,0,10*ROW('Hygiene Data'!E176)),NA())</f>
        <v>#N/A</v>
      </c>
      <c r="BE182" s="502" t="e">
        <f ca="1">+IF(AND(ISNUMBER(OFFSET('Hygiene Data'!$E$9,0,10*ROW('Hygiene Data'!E176))),'Data Summary'!DT182="Yes"),OFFSET('Hygiene Data'!$E$9,0,10*ROW('Hygiene Data'!E176)),NA())</f>
        <v>#N/A</v>
      </c>
      <c r="BF182" s="502" t="e">
        <f ca="1">+IF(AND(ISNUMBER(OFFSET('Hygiene Data'!$F$5,0,10*ROW('Hygiene Data'!F176))),'Data Summary'!DU182="Yes"),OFFSET('Hygiene Data'!$F$5,0,10*ROW('Hygiene Data'!F176)),NA())</f>
        <v>#N/A</v>
      </c>
      <c r="BG182" s="502" t="e">
        <f ca="1">+IF(AND(ISNUMBER(OFFSET('Hygiene Data'!$F$7,0,10*ROW('Hygiene Data'!F176))),'Data Summary'!DV182="Yes"),OFFSET('Hygiene Data'!$F$7,0,10*ROW('Hygiene Data'!F176)),NA())</f>
        <v>#N/A</v>
      </c>
      <c r="BH182" s="502" t="e">
        <f ca="1">+IF(AND(ISNUMBER(OFFSET('Hygiene Data'!$F$9,0,10*ROW('Hygiene Data'!F176))),'Data Summary'!DW182="Yes"),OFFSET('Hygiene Data'!$F$9,0,10*ROW('Hygiene Data'!F176)),NA())</f>
        <v>#N/A</v>
      </c>
      <c r="BI182" s="502" t="e">
        <f ca="1">+IF(AND(ISNUMBER(OFFSET('Hygiene Data'!$G$5,0,10*ROW('Hygiene Data'!G176))),'Data Summary'!DX182="Yes"),OFFSET('Hygiene Data'!$G$5,0,10*ROW('Hygiene Data'!G176)),NA())</f>
        <v>#N/A</v>
      </c>
      <c r="BJ182" s="502" t="e">
        <f ca="1">+IF(AND(ISNUMBER(OFFSET('Hygiene Data'!$G$7,0,10*ROW('Hygiene Data'!G176))),'Data Summary'!DY182="Yes"),OFFSET('Hygiene Data'!$G$7,0,10*ROW('Hygiene Data'!G176)),NA())</f>
        <v>#N/A</v>
      </c>
      <c r="BK182" s="502" t="e">
        <f ca="1">+IF(AND(ISNUMBER(OFFSET('Hygiene Data'!$G$9,0,10*ROW('Hygiene Data'!G176))),'Data Summary'!DZ182="Yes"),OFFSET('Hygiene Data'!$G$9,0,10*ROW('Hygiene Data'!G176)),NA())</f>
        <v>#N/A</v>
      </c>
      <c r="BL182" s="502" t="e">
        <f ca="1">+IF(AND(ISNUMBER(OFFSET('Hygiene Data'!$H$5,0,10*ROW('Hygiene Data'!H176))),'Data Summary'!EA182="Yes"),OFFSET('Hygiene Data'!$H$5,0,10*ROW('Hygiene Data'!H176)),NA())</f>
        <v>#N/A</v>
      </c>
      <c r="BM182" s="502" t="e">
        <f ca="1">+IF(AND(ISNUMBER(OFFSET('Hygiene Data'!$H$7,0,10*ROW('Hygiene Data'!H176))),'Data Summary'!EB182="Yes"),OFFSET('Hygiene Data'!$H$7,0,10*ROW('Hygiene Data'!H176)),NA())</f>
        <v>#N/A</v>
      </c>
      <c r="BN182" s="502" t="e">
        <f ca="1">+IF(AND(ISNUMBER(OFFSET('Hygiene Data'!$H$9,0,10*ROW('Hygiene Data'!H176))),'Data Summary'!EC182="Yes"),OFFSET('Hygiene Data'!$H$9,0,10*ROW('Hygiene Data'!H176)),NA())</f>
        <v>#N/A</v>
      </c>
      <c r="BO182" s="502" t="e">
        <f ca="1">+IF(AND(ISNUMBER(OFFSET('Hygiene Data'!$I$5,0,10*ROW('Hygiene Data'!I176))),'Data Summary'!ED182="Yes"),OFFSET('Hygiene Data'!$I$5,0,10*ROW('Hygiene Data'!I176)),NA())</f>
        <v>#N/A</v>
      </c>
      <c r="BP182" s="502" t="e">
        <f ca="1">+IF(AND(ISNUMBER(OFFSET('Hygiene Data'!$I$7,0,10*ROW('Hygiene Data'!I176))),'Data Summary'!EE182="Yes"),OFFSET('Hygiene Data'!$I$7,0,10*ROW('Hygiene Data'!I176)),NA())</f>
        <v>#N/A</v>
      </c>
      <c r="BQ182" s="502" t="e">
        <f ca="1">+IF(AND(ISNUMBER(OFFSET('Hygiene Data'!$I$9,0,10*ROW('Hygiene Data'!I176))),'Data Summary'!EF182="Yes"),OFFSET('Hygiene Data'!$I$9,0,10*ROW('Hygiene Data'!I176)),NA())</f>
        <v>#N/A</v>
      </c>
    </row>
    <row r="183" spans="1:69" x14ac:dyDescent="0.25">
      <c r="A183" s="498" t="e">
        <f ca="1">+RIGHT('Data Summary'!A183,LEN('Data Summary'!A183)-9)</f>
        <v>#VALUE!</v>
      </c>
      <c r="B183" s="472" t="str">
        <f ca="1">+IF(ISTEXT('Data Summary'!B183),'Data Summary'!B183,"")</f>
        <v/>
      </c>
      <c r="C183" s="499" t="e">
        <f ca="1">+VALUE('Data Summary'!C183)</f>
        <v>#VALUE!</v>
      </c>
      <c r="D183" s="500" t="e">
        <f ca="1">+IF(AND(ISNUMBER(OFFSET('Water Data'!$D$4,0,10*ROW('Water Data'!D177))),'Data Summary'!BS183="Yes"),100-OFFSET('Water Data'!$D$4,0,10*ROW('Water Data'!D177)),NA())</f>
        <v>#N/A</v>
      </c>
      <c r="E183" s="500" t="e">
        <f ca="1">+IF(AND(ISNUMBER(OFFSET('Water Data'!$D$6,0,10*ROW('Water Data'!D177))),'Data Summary'!BT183="Yes"),OFFSET('Water Data'!$D$6,0,10*ROW('Water Data'!D177)),NA())</f>
        <v>#N/A</v>
      </c>
      <c r="F183" s="500" t="e">
        <f ca="1">+IF(AND(ISNUMBER(OFFSET('Water Data'!$D$9,0,10*ROW('Water Data'!D177))),'Data Summary'!BU183="Yes"),OFFSET('Water Data'!$D$9,0,10*ROW('Water Data'!D177)),NA())</f>
        <v>#N/A</v>
      </c>
      <c r="G183" s="500" t="e">
        <f ca="1">+IF(AND(ISNUMBER(OFFSET('Water Data'!$E$4,0,10*ROW('Water Data'!E177))),'Data Summary'!BV183="Yes"),100-OFFSET('Water Data'!$E$4,0,10*ROW('Water Data'!E177)),NA())</f>
        <v>#N/A</v>
      </c>
      <c r="H183" s="500" t="e">
        <f ca="1">+IF(AND(ISNUMBER(OFFSET('Water Data'!$E$6,0,10*ROW('Water Data'!E177))),'Data Summary'!BW183="Yes"),OFFSET('Water Data'!$E$6,0,10*ROW('Water Data'!E177)),NA())</f>
        <v>#N/A</v>
      </c>
      <c r="I183" s="500" t="e">
        <f ca="1">+IF(AND(ISNUMBER(OFFSET('Water Data'!$E$9,0,10*ROW('Water Data'!E177))),'Data Summary'!BX183="Yes"),OFFSET('Water Data'!$E$9,0,10*ROW('Water Data'!E177)),NA())</f>
        <v>#N/A</v>
      </c>
      <c r="J183" s="500" t="e">
        <f ca="1">+IF(AND(ISNUMBER(OFFSET('Water Data'!$F$4,0,10*ROW('Water Data'!F177))),'Data Summary'!BY183="Yes"),100-OFFSET('Water Data'!$F$4,0,10*ROW('Water Data'!F177)),NA())</f>
        <v>#N/A</v>
      </c>
      <c r="K183" s="500" t="e">
        <f ca="1">+IF(AND(ISNUMBER(OFFSET('Water Data'!$F$6,0,10*ROW('Water Data'!F177))),'Data Summary'!BZ183="Yes"),OFFSET('Water Data'!$F$6,0,10*ROW('Water Data'!F177)),NA())</f>
        <v>#N/A</v>
      </c>
      <c r="L183" s="500" t="e">
        <f ca="1">+IF(AND(ISNUMBER(OFFSET('Water Data'!$F$9,0,10*ROW('Water Data'!F177))),'Data Summary'!CA183="Yes"),OFFSET('Water Data'!$F$9,0,10*ROW('Water Data'!F177)),NA())</f>
        <v>#N/A</v>
      </c>
      <c r="M183" s="500" t="e">
        <f ca="1">+IF(AND(ISNUMBER(OFFSET('Water Data'!$G$4,0,10*ROW('Water Data'!G177))),'Data Summary'!CB183="Yes"),100-OFFSET('Water Data'!$G$4,0,10*ROW('Water Data'!G177)),NA())</f>
        <v>#N/A</v>
      </c>
      <c r="N183" s="500" t="e">
        <f ca="1">+IF(AND(ISNUMBER(OFFSET('Water Data'!$G$6,0,10*ROW('Water Data'!G177))),'Data Summary'!CC183="Yes"),OFFSET('Water Data'!$G$6,0,10*ROW('Water Data'!G177)),NA())</f>
        <v>#N/A</v>
      </c>
      <c r="O183" s="500" t="e">
        <f ca="1">+IF(AND(ISNUMBER(OFFSET('Water Data'!$G$9,0,10*ROW('Water Data'!G177))),'Data Summary'!CD183="Yes"),OFFSET('Water Data'!$G$9,0,10*ROW('Water Data'!G177)),NA())</f>
        <v>#N/A</v>
      </c>
      <c r="P183" s="500" t="e">
        <f ca="1">+IF(AND(ISNUMBER(OFFSET('Water Data'!$H$4,0,10*ROW('Water Data'!H177))),'Data Summary'!CE183="Yes"),100-OFFSET('Water Data'!$H$4,0,10*ROW('Water Data'!H177)),NA())</f>
        <v>#N/A</v>
      </c>
      <c r="Q183" s="500" t="e">
        <f ca="1">+IF(AND(ISNUMBER(OFFSET('Water Data'!$H$6,0,10*ROW('Water Data'!H177))),'Data Summary'!CF183="Yes"),OFFSET('Water Data'!$H$6,0,10*ROW('Water Data'!H177)),NA())</f>
        <v>#N/A</v>
      </c>
      <c r="R183" s="500" t="e">
        <f ca="1">+IF(AND(ISNUMBER(OFFSET('Water Data'!$H$9,0,10*ROW('Water Data'!H177))),'Data Summary'!CG183="Yes"),OFFSET('Water Data'!$H$9,0,10*ROW('Water Data'!H177)),NA())</f>
        <v>#N/A</v>
      </c>
      <c r="S183" s="500" t="e">
        <f ca="1">+IF(AND(ISNUMBER(OFFSET('Water Data'!$I$4,0,10*ROW('Water Data'!I177))),'Data Summary'!CH183="Yes"),100-OFFSET('Water Data'!$I$4,0,10*ROW('Water Data'!I177)),NA())</f>
        <v>#N/A</v>
      </c>
      <c r="T183" s="500" t="e">
        <f ca="1">+IF(AND(ISNUMBER(OFFSET('Water Data'!$I$6,0,10*ROW('Water Data'!I177))),'Data Summary'!CI183="Yes"),OFFSET('Water Data'!$I$6,0,10*ROW('Water Data'!I177)),NA())</f>
        <v>#N/A</v>
      </c>
      <c r="U183" s="500" t="e">
        <f ca="1">+IF(AND(ISNUMBER(OFFSET('Water Data'!$I$9,0,10*ROW('Water Data'!I177))),'Data Summary'!CJ183="Yes"),OFFSET('Water Data'!$I$9,0,10*ROW('Water Data'!I177)),NA())</f>
        <v>#N/A</v>
      </c>
      <c r="V183" s="501" t="e">
        <f ca="1">+IF(AND(ISNUMBER(OFFSET('Sanitation Data'!$D$4,0,10*ROW('Sanitation Data'!D177))),'Data Summary'!CK183="Yes"),100-OFFSET('Sanitation Data'!$D$4,0,10*ROW('Sanitation Data'!D177)),NA())</f>
        <v>#N/A</v>
      </c>
      <c r="W183" s="501" t="e">
        <f ca="1">+IF(AND(ISNUMBER(OFFSET('Sanitation Data'!$D$6,0,10*ROW('Sanitation Data'!D177))),'Data Summary'!CL183="Yes"),OFFSET('Sanitation Data'!$D$6,0,10*ROW('Sanitation Data'!D177)),NA())</f>
        <v>#N/A</v>
      </c>
      <c r="X183" s="501" t="e">
        <f ca="1">+IF(AND(ISNUMBER(OFFSET('Sanitation Data'!$D$10,0,10*ROW('Sanitation Data'!D177))),'Data Summary'!CM183="Yes"),OFFSET('Sanitation Data'!$D$10,0,10*ROW('Sanitation Data'!D177)),NA())</f>
        <v>#N/A</v>
      </c>
      <c r="Y183" s="501" t="e">
        <f ca="1">+IF(AND(ISNUMBER(OFFSET('Sanitation Data'!$D$11,0,10*ROW('Sanitation Data'!D177))),'Data Summary'!CN183="Yes"),OFFSET('Sanitation Data'!$D$11,0,10*ROW('Sanitation Data'!D177)),NA())</f>
        <v>#N/A</v>
      </c>
      <c r="Z183" s="501" t="e">
        <f ca="1">+IF(AND(ISNUMBER(OFFSET('Sanitation Data'!$D$12,0,10*ROW('Sanitation Data'!D177))),'Data Summary'!CO183="Yes"),OFFSET('Sanitation Data'!$D$12,0,10*ROW('Sanitation Data'!D177)),NA())</f>
        <v>#N/A</v>
      </c>
      <c r="AA183" s="501" t="e">
        <f ca="1">+IF(AND(ISNUMBER(OFFSET('Sanitation Data'!$E$4,0,10*ROW('Sanitation Data'!E177))),'Data Summary'!CP183="Yes"),100-OFFSET('Sanitation Data'!$E$4,0,10*ROW('Sanitation Data'!E177)),NA())</f>
        <v>#N/A</v>
      </c>
      <c r="AB183" s="501" t="e">
        <f ca="1">+IF(AND(ISNUMBER(OFFSET('Sanitation Data'!$E$6,0,10*ROW('Sanitation Data'!E177))),'Data Summary'!CQ183="Yes"),OFFSET('Sanitation Data'!$E$6,0,10*ROW('Sanitation Data'!E177)),NA())</f>
        <v>#N/A</v>
      </c>
      <c r="AC183" s="501" t="e">
        <f ca="1">+IF(AND(ISNUMBER(OFFSET('Sanitation Data'!$E$10,0,10*ROW('Sanitation Data'!E177))),'Data Summary'!CR183="Yes"),OFFSET('Sanitation Data'!$E$10,0,10*ROW('Sanitation Data'!E177)),NA())</f>
        <v>#N/A</v>
      </c>
      <c r="AD183" s="501" t="e">
        <f ca="1">+IF(AND(ISNUMBER(OFFSET('Sanitation Data'!$E$11,0,10*ROW('Sanitation Data'!E177))),'Data Summary'!CS183="Yes"),OFFSET('Sanitation Data'!$E$11,0,10*ROW('Sanitation Data'!E177)),NA())</f>
        <v>#N/A</v>
      </c>
      <c r="AE183" s="501" t="e">
        <f ca="1">+IF(AND(ISNUMBER(OFFSET('Sanitation Data'!$E$12,0,10*ROW('Sanitation Data'!E177))),'Data Summary'!CT183="Yes"),OFFSET('Sanitation Data'!$E$12,0,10*ROW('Sanitation Data'!E177)),NA())</f>
        <v>#N/A</v>
      </c>
      <c r="AF183" s="501" t="e">
        <f ca="1">+IF(AND(ISNUMBER(OFFSET('Sanitation Data'!$F$4,0,10*ROW('Sanitation Data'!F177))),'Data Summary'!CU183="Yes"),100-OFFSET('Sanitation Data'!$F$4,0,10*ROW('Sanitation Data'!F177)),NA())</f>
        <v>#N/A</v>
      </c>
      <c r="AG183" s="501" t="e">
        <f ca="1">+IF(AND(ISNUMBER(OFFSET('Sanitation Data'!$F$6,0,10*ROW('Sanitation Data'!F177))),'Data Summary'!CV183="Yes"),OFFSET('Sanitation Data'!$F$6,0,10*ROW('Sanitation Data'!F177)),NA())</f>
        <v>#N/A</v>
      </c>
      <c r="AH183" s="501" t="e">
        <f ca="1">+IF(AND(ISNUMBER(OFFSET('Sanitation Data'!$F$10,0,10*ROW('Sanitation Data'!F177))),'Data Summary'!CW183="Yes"),OFFSET('Sanitation Data'!$F$10,0,10*ROW('Sanitation Data'!F177)),NA())</f>
        <v>#N/A</v>
      </c>
      <c r="AI183" s="501" t="e">
        <f ca="1">+IF(AND(ISNUMBER(OFFSET('Sanitation Data'!$F$11,0,10*ROW('Sanitation Data'!F177))),'Data Summary'!CX183="Yes"),OFFSET('Sanitation Data'!$F$11,0,10*ROW('Sanitation Data'!F177)),NA())</f>
        <v>#N/A</v>
      </c>
      <c r="AJ183" s="501" t="e">
        <f ca="1">+IF(AND(ISNUMBER(OFFSET('Sanitation Data'!$F$12,0,10*ROW('Sanitation Data'!F177))),'Data Summary'!CY183="Yes"),OFFSET('Sanitation Data'!$F$12,0,10*ROW('Sanitation Data'!F177)),NA())</f>
        <v>#N/A</v>
      </c>
      <c r="AK183" s="501" t="e">
        <f ca="1">+IF(AND(ISNUMBER(OFFSET('Sanitation Data'!$G$4,0,10*ROW('Sanitation Data'!G177))),'Data Summary'!CZ183="Yes"),100-OFFSET('Sanitation Data'!$G$4,0,10*ROW('Sanitation Data'!G177)),NA())</f>
        <v>#N/A</v>
      </c>
      <c r="AL183" s="501" t="e">
        <f ca="1">+IF(AND(ISNUMBER(OFFSET('Sanitation Data'!$G$6,0,10*ROW('Sanitation Data'!G177))),'Data Summary'!DA183="Yes"),OFFSET('Sanitation Data'!$G$6,0,10*ROW('Sanitation Data'!G177)),NA())</f>
        <v>#N/A</v>
      </c>
      <c r="AM183" s="501" t="e">
        <f ca="1">+IF(AND(ISNUMBER(OFFSET('Sanitation Data'!$G$10,0,10*ROW('Sanitation Data'!G177))),'Data Summary'!DB183="Yes"),OFFSET('Sanitation Data'!$G$10,0,10*ROW('Sanitation Data'!G177)),NA())</f>
        <v>#N/A</v>
      </c>
      <c r="AN183" s="501" t="e">
        <f ca="1">+IF(AND(ISNUMBER(OFFSET('Sanitation Data'!$G$11,0,10*ROW('Sanitation Data'!G177))),'Data Summary'!DC183="Yes"),OFFSET('Sanitation Data'!$G$11,0,10*ROW('Sanitation Data'!G177)),NA())</f>
        <v>#N/A</v>
      </c>
      <c r="AO183" s="501" t="e">
        <f ca="1">+IF(AND(ISNUMBER(OFFSET('Sanitation Data'!$G$12,0,10*ROW('Sanitation Data'!G177))),'Data Summary'!DD183="Yes"),OFFSET('Sanitation Data'!$G$12,0,10*ROW('Sanitation Data'!G177)),NA())</f>
        <v>#N/A</v>
      </c>
      <c r="AP183" s="501" t="e">
        <f ca="1">+IF(AND(ISNUMBER(OFFSET('Sanitation Data'!$H$4,0,10*ROW('Sanitation Data'!H177))),'Data Summary'!DE183="Yes"),100-OFFSET('Sanitation Data'!$H$4,0,10*ROW('Sanitation Data'!H177)),NA())</f>
        <v>#N/A</v>
      </c>
      <c r="AQ183" s="501" t="e">
        <f ca="1">+IF(AND(ISNUMBER(OFFSET('Sanitation Data'!$H$6,0,10*ROW('Sanitation Data'!H177))),'Data Summary'!DF183="Yes"),OFFSET('Sanitation Data'!$H$6,0,10*ROW('Sanitation Data'!H177)),NA())</f>
        <v>#N/A</v>
      </c>
      <c r="AR183" s="501" t="e">
        <f ca="1">+IF(AND(ISNUMBER(OFFSET('Sanitation Data'!$H$10,0,10*ROW('Sanitation Data'!H177))),'Data Summary'!DG183="Yes"),OFFSET('Sanitation Data'!$H$10,0,10*ROW('Sanitation Data'!H177)),NA())</f>
        <v>#N/A</v>
      </c>
      <c r="AS183" s="501" t="e">
        <f ca="1">+IF(AND(ISNUMBER(OFFSET('Sanitation Data'!$H$11,0,10*ROW('Sanitation Data'!H177))),'Data Summary'!DH183="Yes"),OFFSET('Sanitation Data'!$H$11,0,10*ROW('Sanitation Data'!H177)),NA())</f>
        <v>#N/A</v>
      </c>
      <c r="AT183" s="501" t="e">
        <f ca="1">+IF(AND(ISNUMBER(OFFSET('Sanitation Data'!$H$12,0,10*ROW('Sanitation Data'!H177))),'Data Summary'!DI183="Yes"),OFFSET('Sanitation Data'!$H$12,0,10*ROW('Sanitation Data'!H177)),NA())</f>
        <v>#N/A</v>
      </c>
      <c r="AU183" s="501" t="e">
        <f ca="1">+IF(AND(ISNUMBER(OFFSET('Sanitation Data'!$I$4,0,10*ROW('Sanitation Data'!I177))),'Data Summary'!DJ183="Yes"),100-OFFSET('Sanitation Data'!$I$4,0,10*ROW('Sanitation Data'!I177)),NA())</f>
        <v>#N/A</v>
      </c>
      <c r="AV183" s="501" t="e">
        <f ca="1">+IF(AND(ISNUMBER(OFFSET('Sanitation Data'!$I$6,0,10*ROW('Sanitation Data'!I177))),'Data Summary'!DK183="Yes"),OFFSET('Sanitation Data'!$I$6,0,10*ROW('Sanitation Data'!I177)),NA())</f>
        <v>#N/A</v>
      </c>
      <c r="AW183" s="501" t="e">
        <f ca="1">+IF(AND(ISNUMBER(OFFSET('Sanitation Data'!$I$10,0,10*ROW('Sanitation Data'!I177))),'Data Summary'!DL183="Yes"),OFFSET('Sanitation Data'!$I$10,0,10*ROW('Sanitation Data'!I177)),NA())</f>
        <v>#N/A</v>
      </c>
      <c r="AX183" s="501" t="e">
        <f ca="1">+IF(AND(ISNUMBER(OFFSET('Sanitation Data'!$I$11,0,10*ROW('Sanitation Data'!I177))),'Data Summary'!DM183="Yes"),OFFSET('Sanitation Data'!$I$11,0,10*ROW('Sanitation Data'!I177)),NA())</f>
        <v>#N/A</v>
      </c>
      <c r="AY183" s="501" t="e">
        <f ca="1">+IF(AND(ISNUMBER(OFFSET('Sanitation Data'!$I$12,0,10*ROW('Sanitation Data'!I177))),'Data Summary'!DN183="Yes"),OFFSET('Sanitation Data'!$I$12,0,10*ROW('Sanitation Data'!I177)),NA())</f>
        <v>#N/A</v>
      </c>
      <c r="AZ183" s="502" t="e">
        <f ca="1">+IF(AND(ISNUMBER(OFFSET('Hygiene Data'!$D$5,0,10*ROW('Hygiene Data'!D177))),'Data Summary'!DO183="Yes"),OFFSET('Hygiene Data'!$D$5,0,10*ROW('Hygiene Data'!D177)),NA())</f>
        <v>#N/A</v>
      </c>
      <c r="BA183" s="502" t="e">
        <f ca="1">+IF(AND(ISNUMBER(OFFSET('Hygiene Data'!$D$7,0,10*ROW('Hygiene Data'!D177))),'Data Summary'!DP183="Yes"),OFFSET('Hygiene Data'!$D$7,0,10*ROW('Hygiene Data'!D177)),NA())</f>
        <v>#N/A</v>
      </c>
      <c r="BB183" s="502" t="e">
        <f ca="1">+IF(AND(ISNUMBER(OFFSET('Hygiene Data'!$D$9,0,10*ROW('Hygiene Data'!D177))),'Data Summary'!DQ183="Yes"),OFFSET('Hygiene Data'!$D$9,0,10*ROW('Hygiene Data'!D177)),NA())</f>
        <v>#N/A</v>
      </c>
      <c r="BC183" s="502" t="e">
        <f ca="1">+IF(AND(ISNUMBER(OFFSET('Hygiene Data'!$E$5,0,10*ROW('Hygiene Data'!E177))),'Data Summary'!DR183="Yes"),OFFSET('Hygiene Data'!$E$5,0,10*ROW('Hygiene Data'!E177)),NA())</f>
        <v>#N/A</v>
      </c>
      <c r="BD183" s="502" t="e">
        <f ca="1">+IF(AND(ISNUMBER(OFFSET('Hygiene Data'!$E$7,0,10*ROW('Hygiene Data'!E177))),'Data Summary'!DS183="Yes"),OFFSET('Hygiene Data'!$E$7,0,10*ROW('Hygiene Data'!E177)),NA())</f>
        <v>#N/A</v>
      </c>
      <c r="BE183" s="502" t="e">
        <f ca="1">+IF(AND(ISNUMBER(OFFSET('Hygiene Data'!$E$9,0,10*ROW('Hygiene Data'!E177))),'Data Summary'!DT183="Yes"),OFFSET('Hygiene Data'!$E$9,0,10*ROW('Hygiene Data'!E177)),NA())</f>
        <v>#N/A</v>
      </c>
      <c r="BF183" s="502" t="e">
        <f ca="1">+IF(AND(ISNUMBER(OFFSET('Hygiene Data'!$F$5,0,10*ROW('Hygiene Data'!F177))),'Data Summary'!DU183="Yes"),OFFSET('Hygiene Data'!$F$5,0,10*ROW('Hygiene Data'!F177)),NA())</f>
        <v>#N/A</v>
      </c>
      <c r="BG183" s="502" t="e">
        <f ca="1">+IF(AND(ISNUMBER(OFFSET('Hygiene Data'!$F$7,0,10*ROW('Hygiene Data'!F177))),'Data Summary'!DV183="Yes"),OFFSET('Hygiene Data'!$F$7,0,10*ROW('Hygiene Data'!F177)),NA())</f>
        <v>#N/A</v>
      </c>
      <c r="BH183" s="502" t="e">
        <f ca="1">+IF(AND(ISNUMBER(OFFSET('Hygiene Data'!$F$9,0,10*ROW('Hygiene Data'!F177))),'Data Summary'!DW183="Yes"),OFFSET('Hygiene Data'!$F$9,0,10*ROW('Hygiene Data'!F177)),NA())</f>
        <v>#N/A</v>
      </c>
      <c r="BI183" s="502" t="e">
        <f ca="1">+IF(AND(ISNUMBER(OFFSET('Hygiene Data'!$G$5,0,10*ROW('Hygiene Data'!G177))),'Data Summary'!DX183="Yes"),OFFSET('Hygiene Data'!$G$5,0,10*ROW('Hygiene Data'!G177)),NA())</f>
        <v>#N/A</v>
      </c>
      <c r="BJ183" s="502" t="e">
        <f ca="1">+IF(AND(ISNUMBER(OFFSET('Hygiene Data'!$G$7,0,10*ROW('Hygiene Data'!G177))),'Data Summary'!DY183="Yes"),OFFSET('Hygiene Data'!$G$7,0,10*ROW('Hygiene Data'!G177)),NA())</f>
        <v>#N/A</v>
      </c>
      <c r="BK183" s="502" t="e">
        <f ca="1">+IF(AND(ISNUMBER(OFFSET('Hygiene Data'!$G$9,0,10*ROW('Hygiene Data'!G177))),'Data Summary'!DZ183="Yes"),OFFSET('Hygiene Data'!$G$9,0,10*ROW('Hygiene Data'!G177)),NA())</f>
        <v>#N/A</v>
      </c>
      <c r="BL183" s="502" t="e">
        <f ca="1">+IF(AND(ISNUMBER(OFFSET('Hygiene Data'!$H$5,0,10*ROW('Hygiene Data'!H177))),'Data Summary'!EA183="Yes"),OFFSET('Hygiene Data'!$H$5,0,10*ROW('Hygiene Data'!H177)),NA())</f>
        <v>#N/A</v>
      </c>
      <c r="BM183" s="502" t="e">
        <f ca="1">+IF(AND(ISNUMBER(OFFSET('Hygiene Data'!$H$7,0,10*ROW('Hygiene Data'!H177))),'Data Summary'!EB183="Yes"),OFFSET('Hygiene Data'!$H$7,0,10*ROW('Hygiene Data'!H177)),NA())</f>
        <v>#N/A</v>
      </c>
      <c r="BN183" s="502" t="e">
        <f ca="1">+IF(AND(ISNUMBER(OFFSET('Hygiene Data'!$H$9,0,10*ROW('Hygiene Data'!H177))),'Data Summary'!EC183="Yes"),OFFSET('Hygiene Data'!$H$9,0,10*ROW('Hygiene Data'!H177)),NA())</f>
        <v>#N/A</v>
      </c>
      <c r="BO183" s="502" t="e">
        <f ca="1">+IF(AND(ISNUMBER(OFFSET('Hygiene Data'!$I$5,0,10*ROW('Hygiene Data'!I177))),'Data Summary'!ED183="Yes"),OFFSET('Hygiene Data'!$I$5,0,10*ROW('Hygiene Data'!I177)),NA())</f>
        <v>#N/A</v>
      </c>
      <c r="BP183" s="502" t="e">
        <f ca="1">+IF(AND(ISNUMBER(OFFSET('Hygiene Data'!$I$7,0,10*ROW('Hygiene Data'!I177))),'Data Summary'!EE183="Yes"),OFFSET('Hygiene Data'!$I$7,0,10*ROW('Hygiene Data'!I177)),NA())</f>
        <v>#N/A</v>
      </c>
      <c r="BQ183" s="502" t="e">
        <f ca="1">+IF(AND(ISNUMBER(OFFSET('Hygiene Data'!$I$9,0,10*ROW('Hygiene Data'!I177))),'Data Summary'!EF183="Yes"),OFFSET('Hygiene Data'!$I$9,0,10*ROW('Hygiene Data'!I177)),NA())</f>
        <v>#N/A</v>
      </c>
    </row>
    <row r="184" spans="1:69" x14ac:dyDescent="0.25">
      <c r="A184" s="498" t="e">
        <f ca="1">+RIGHT('Data Summary'!A184,LEN('Data Summary'!A184)-9)</f>
        <v>#VALUE!</v>
      </c>
      <c r="B184" s="472" t="str">
        <f ca="1">+IF(ISTEXT('Data Summary'!B184),'Data Summary'!B184,"")</f>
        <v/>
      </c>
      <c r="C184" s="499" t="e">
        <f ca="1">+VALUE('Data Summary'!C184)</f>
        <v>#VALUE!</v>
      </c>
      <c r="D184" s="500" t="e">
        <f ca="1">+IF(AND(ISNUMBER(OFFSET('Water Data'!$D$4,0,10*ROW('Water Data'!D178))),'Data Summary'!BS184="Yes"),100-OFFSET('Water Data'!$D$4,0,10*ROW('Water Data'!D178)),NA())</f>
        <v>#N/A</v>
      </c>
      <c r="E184" s="500" t="e">
        <f ca="1">+IF(AND(ISNUMBER(OFFSET('Water Data'!$D$6,0,10*ROW('Water Data'!D178))),'Data Summary'!BT184="Yes"),OFFSET('Water Data'!$D$6,0,10*ROW('Water Data'!D178)),NA())</f>
        <v>#N/A</v>
      </c>
      <c r="F184" s="500" t="e">
        <f ca="1">+IF(AND(ISNUMBER(OFFSET('Water Data'!$D$9,0,10*ROW('Water Data'!D178))),'Data Summary'!BU184="Yes"),OFFSET('Water Data'!$D$9,0,10*ROW('Water Data'!D178)),NA())</f>
        <v>#N/A</v>
      </c>
      <c r="G184" s="500" t="e">
        <f ca="1">+IF(AND(ISNUMBER(OFFSET('Water Data'!$E$4,0,10*ROW('Water Data'!E178))),'Data Summary'!BV184="Yes"),100-OFFSET('Water Data'!$E$4,0,10*ROW('Water Data'!E178)),NA())</f>
        <v>#N/A</v>
      </c>
      <c r="H184" s="500" t="e">
        <f ca="1">+IF(AND(ISNUMBER(OFFSET('Water Data'!$E$6,0,10*ROW('Water Data'!E178))),'Data Summary'!BW184="Yes"),OFFSET('Water Data'!$E$6,0,10*ROW('Water Data'!E178)),NA())</f>
        <v>#N/A</v>
      </c>
      <c r="I184" s="500" t="e">
        <f ca="1">+IF(AND(ISNUMBER(OFFSET('Water Data'!$E$9,0,10*ROW('Water Data'!E178))),'Data Summary'!BX184="Yes"),OFFSET('Water Data'!$E$9,0,10*ROW('Water Data'!E178)),NA())</f>
        <v>#N/A</v>
      </c>
      <c r="J184" s="500" t="e">
        <f ca="1">+IF(AND(ISNUMBER(OFFSET('Water Data'!$F$4,0,10*ROW('Water Data'!F178))),'Data Summary'!BY184="Yes"),100-OFFSET('Water Data'!$F$4,0,10*ROW('Water Data'!F178)),NA())</f>
        <v>#N/A</v>
      </c>
      <c r="K184" s="500" t="e">
        <f ca="1">+IF(AND(ISNUMBER(OFFSET('Water Data'!$F$6,0,10*ROW('Water Data'!F178))),'Data Summary'!BZ184="Yes"),OFFSET('Water Data'!$F$6,0,10*ROW('Water Data'!F178)),NA())</f>
        <v>#N/A</v>
      </c>
      <c r="L184" s="500" t="e">
        <f ca="1">+IF(AND(ISNUMBER(OFFSET('Water Data'!$F$9,0,10*ROW('Water Data'!F178))),'Data Summary'!CA184="Yes"),OFFSET('Water Data'!$F$9,0,10*ROW('Water Data'!F178)),NA())</f>
        <v>#N/A</v>
      </c>
      <c r="M184" s="500" t="e">
        <f ca="1">+IF(AND(ISNUMBER(OFFSET('Water Data'!$G$4,0,10*ROW('Water Data'!G178))),'Data Summary'!CB184="Yes"),100-OFFSET('Water Data'!$G$4,0,10*ROW('Water Data'!G178)),NA())</f>
        <v>#N/A</v>
      </c>
      <c r="N184" s="500" t="e">
        <f ca="1">+IF(AND(ISNUMBER(OFFSET('Water Data'!$G$6,0,10*ROW('Water Data'!G178))),'Data Summary'!CC184="Yes"),OFFSET('Water Data'!$G$6,0,10*ROW('Water Data'!G178)),NA())</f>
        <v>#N/A</v>
      </c>
      <c r="O184" s="500" t="e">
        <f ca="1">+IF(AND(ISNUMBER(OFFSET('Water Data'!$G$9,0,10*ROW('Water Data'!G178))),'Data Summary'!CD184="Yes"),OFFSET('Water Data'!$G$9,0,10*ROW('Water Data'!G178)),NA())</f>
        <v>#N/A</v>
      </c>
      <c r="P184" s="500" t="e">
        <f ca="1">+IF(AND(ISNUMBER(OFFSET('Water Data'!$H$4,0,10*ROW('Water Data'!H178))),'Data Summary'!CE184="Yes"),100-OFFSET('Water Data'!$H$4,0,10*ROW('Water Data'!H178)),NA())</f>
        <v>#N/A</v>
      </c>
      <c r="Q184" s="500" t="e">
        <f ca="1">+IF(AND(ISNUMBER(OFFSET('Water Data'!$H$6,0,10*ROW('Water Data'!H178))),'Data Summary'!CF184="Yes"),OFFSET('Water Data'!$H$6,0,10*ROW('Water Data'!H178)),NA())</f>
        <v>#N/A</v>
      </c>
      <c r="R184" s="500" t="e">
        <f ca="1">+IF(AND(ISNUMBER(OFFSET('Water Data'!$H$9,0,10*ROW('Water Data'!H178))),'Data Summary'!CG184="Yes"),OFFSET('Water Data'!$H$9,0,10*ROW('Water Data'!H178)),NA())</f>
        <v>#N/A</v>
      </c>
      <c r="S184" s="500" t="e">
        <f ca="1">+IF(AND(ISNUMBER(OFFSET('Water Data'!$I$4,0,10*ROW('Water Data'!I178))),'Data Summary'!CH184="Yes"),100-OFFSET('Water Data'!$I$4,0,10*ROW('Water Data'!I178)),NA())</f>
        <v>#N/A</v>
      </c>
      <c r="T184" s="500" t="e">
        <f ca="1">+IF(AND(ISNUMBER(OFFSET('Water Data'!$I$6,0,10*ROW('Water Data'!I178))),'Data Summary'!CI184="Yes"),OFFSET('Water Data'!$I$6,0,10*ROW('Water Data'!I178)),NA())</f>
        <v>#N/A</v>
      </c>
      <c r="U184" s="500" t="e">
        <f ca="1">+IF(AND(ISNUMBER(OFFSET('Water Data'!$I$9,0,10*ROW('Water Data'!I178))),'Data Summary'!CJ184="Yes"),OFFSET('Water Data'!$I$9,0,10*ROW('Water Data'!I178)),NA())</f>
        <v>#N/A</v>
      </c>
      <c r="V184" s="501" t="e">
        <f ca="1">+IF(AND(ISNUMBER(OFFSET('Sanitation Data'!$D$4,0,10*ROW('Sanitation Data'!D178))),'Data Summary'!CK184="Yes"),100-OFFSET('Sanitation Data'!$D$4,0,10*ROW('Sanitation Data'!D178)),NA())</f>
        <v>#N/A</v>
      </c>
      <c r="W184" s="501" t="e">
        <f ca="1">+IF(AND(ISNUMBER(OFFSET('Sanitation Data'!$D$6,0,10*ROW('Sanitation Data'!D178))),'Data Summary'!CL184="Yes"),OFFSET('Sanitation Data'!$D$6,0,10*ROW('Sanitation Data'!D178)),NA())</f>
        <v>#N/A</v>
      </c>
      <c r="X184" s="501" t="e">
        <f ca="1">+IF(AND(ISNUMBER(OFFSET('Sanitation Data'!$D$10,0,10*ROW('Sanitation Data'!D178))),'Data Summary'!CM184="Yes"),OFFSET('Sanitation Data'!$D$10,0,10*ROW('Sanitation Data'!D178)),NA())</f>
        <v>#N/A</v>
      </c>
      <c r="Y184" s="501" t="e">
        <f ca="1">+IF(AND(ISNUMBER(OFFSET('Sanitation Data'!$D$11,0,10*ROW('Sanitation Data'!D178))),'Data Summary'!CN184="Yes"),OFFSET('Sanitation Data'!$D$11,0,10*ROW('Sanitation Data'!D178)),NA())</f>
        <v>#N/A</v>
      </c>
      <c r="Z184" s="501" t="e">
        <f ca="1">+IF(AND(ISNUMBER(OFFSET('Sanitation Data'!$D$12,0,10*ROW('Sanitation Data'!D178))),'Data Summary'!CO184="Yes"),OFFSET('Sanitation Data'!$D$12,0,10*ROW('Sanitation Data'!D178)),NA())</f>
        <v>#N/A</v>
      </c>
      <c r="AA184" s="501" t="e">
        <f ca="1">+IF(AND(ISNUMBER(OFFSET('Sanitation Data'!$E$4,0,10*ROW('Sanitation Data'!E178))),'Data Summary'!CP184="Yes"),100-OFFSET('Sanitation Data'!$E$4,0,10*ROW('Sanitation Data'!E178)),NA())</f>
        <v>#N/A</v>
      </c>
      <c r="AB184" s="501" t="e">
        <f ca="1">+IF(AND(ISNUMBER(OFFSET('Sanitation Data'!$E$6,0,10*ROW('Sanitation Data'!E178))),'Data Summary'!CQ184="Yes"),OFFSET('Sanitation Data'!$E$6,0,10*ROW('Sanitation Data'!E178)),NA())</f>
        <v>#N/A</v>
      </c>
      <c r="AC184" s="501" t="e">
        <f ca="1">+IF(AND(ISNUMBER(OFFSET('Sanitation Data'!$E$10,0,10*ROW('Sanitation Data'!E178))),'Data Summary'!CR184="Yes"),OFFSET('Sanitation Data'!$E$10,0,10*ROW('Sanitation Data'!E178)),NA())</f>
        <v>#N/A</v>
      </c>
      <c r="AD184" s="501" t="e">
        <f ca="1">+IF(AND(ISNUMBER(OFFSET('Sanitation Data'!$E$11,0,10*ROW('Sanitation Data'!E178))),'Data Summary'!CS184="Yes"),OFFSET('Sanitation Data'!$E$11,0,10*ROW('Sanitation Data'!E178)),NA())</f>
        <v>#N/A</v>
      </c>
      <c r="AE184" s="501" t="e">
        <f ca="1">+IF(AND(ISNUMBER(OFFSET('Sanitation Data'!$E$12,0,10*ROW('Sanitation Data'!E178))),'Data Summary'!CT184="Yes"),OFFSET('Sanitation Data'!$E$12,0,10*ROW('Sanitation Data'!E178)),NA())</f>
        <v>#N/A</v>
      </c>
      <c r="AF184" s="501" t="e">
        <f ca="1">+IF(AND(ISNUMBER(OFFSET('Sanitation Data'!$F$4,0,10*ROW('Sanitation Data'!F178))),'Data Summary'!CU184="Yes"),100-OFFSET('Sanitation Data'!$F$4,0,10*ROW('Sanitation Data'!F178)),NA())</f>
        <v>#N/A</v>
      </c>
      <c r="AG184" s="501" t="e">
        <f ca="1">+IF(AND(ISNUMBER(OFFSET('Sanitation Data'!$F$6,0,10*ROW('Sanitation Data'!F178))),'Data Summary'!CV184="Yes"),OFFSET('Sanitation Data'!$F$6,0,10*ROW('Sanitation Data'!F178)),NA())</f>
        <v>#N/A</v>
      </c>
      <c r="AH184" s="501" t="e">
        <f ca="1">+IF(AND(ISNUMBER(OFFSET('Sanitation Data'!$F$10,0,10*ROW('Sanitation Data'!F178))),'Data Summary'!CW184="Yes"),OFFSET('Sanitation Data'!$F$10,0,10*ROW('Sanitation Data'!F178)),NA())</f>
        <v>#N/A</v>
      </c>
      <c r="AI184" s="501" t="e">
        <f ca="1">+IF(AND(ISNUMBER(OFFSET('Sanitation Data'!$F$11,0,10*ROW('Sanitation Data'!F178))),'Data Summary'!CX184="Yes"),OFFSET('Sanitation Data'!$F$11,0,10*ROW('Sanitation Data'!F178)),NA())</f>
        <v>#N/A</v>
      </c>
      <c r="AJ184" s="501" t="e">
        <f ca="1">+IF(AND(ISNUMBER(OFFSET('Sanitation Data'!$F$12,0,10*ROW('Sanitation Data'!F178))),'Data Summary'!CY184="Yes"),OFFSET('Sanitation Data'!$F$12,0,10*ROW('Sanitation Data'!F178)),NA())</f>
        <v>#N/A</v>
      </c>
      <c r="AK184" s="501" t="e">
        <f ca="1">+IF(AND(ISNUMBER(OFFSET('Sanitation Data'!$G$4,0,10*ROW('Sanitation Data'!G178))),'Data Summary'!CZ184="Yes"),100-OFFSET('Sanitation Data'!$G$4,0,10*ROW('Sanitation Data'!G178)),NA())</f>
        <v>#N/A</v>
      </c>
      <c r="AL184" s="501" t="e">
        <f ca="1">+IF(AND(ISNUMBER(OFFSET('Sanitation Data'!$G$6,0,10*ROW('Sanitation Data'!G178))),'Data Summary'!DA184="Yes"),OFFSET('Sanitation Data'!$G$6,0,10*ROW('Sanitation Data'!G178)),NA())</f>
        <v>#N/A</v>
      </c>
      <c r="AM184" s="501" t="e">
        <f ca="1">+IF(AND(ISNUMBER(OFFSET('Sanitation Data'!$G$10,0,10*ROW('Sanitation Data'!G178))),'Data Summary'!DB184="Yes"),OFFSET('Sanitation Data'!$G$10,0,10*ROW('Sanitation Data'!G178)),NA())</f>
        <v>#N/A</v>
      </c>
      <c r="AN184" s="501" t="e">
        <f ca="1">+IF(AND(ISNUMBER(OFFSET('Sanitation Data'!$G$11,0,10*ROW('Sanitation Data'!G178))),'Data Summary'!DC184="Yes"),OFFSET('Sanitation Data'!$G$11,0,10*ROW('Sanitation Data'!G178)),NA())</f>
        <v>#N/A</v>
      </c>
      <c r="AO184" s="501" t="e">
        <f ca="1">+IF(AND(ISNUMBER(OFFSET('Sanitation Data'!$G$12,0,10*ROW('Sanitation Data'!G178))),'Data Summary'!DD184="Yes"),OFFSET('Sanitation Data'!$G$12,0,10*ROW('Sanitation Data'!G178)),NA())</f>
        <v>#N/A</v>
      </c>
      <c r="AP184" s="501" t="e">
        <f ca="1">+IF(AND(ISNUMBER(OFFSET('Sanitation Data'!$H$4,0,10*ROW('Sanitation Data'!H178))),'Data Summary'!DE184="Yes"),100-OFFSET('Sanitation Data'!$H$4,0,10*ROW('Sanitation Data'!H178)),NA())</f>
        <v>#N/A</v>
      </c>
      <c r="AQ184" s="501" t="e">
        <f ca="1">+IF(AND(ISNUMBER(OFFSET('Sanitation Data'!$H$6,0,10*ROW('Sanitation Data'!H178))),'Data Summary'!DF184="Yes"),OFFSET('Sanitation Data'!$H$6,0,10*ROW('Sanitation Data'!H178)),NA())</f>
        <v>#N/A</v>
      </c>
      <c r="AR184" s="501" t="e">
        <f ca="1">+IF(AND(ISNUMBER(OFFSET('Sanitation Data'!$H$10,0,10*ROW('Sanitation Data'!H178))),'Data Summary'!DG184="Yes"),OFFSET('Sanitation Data'!$H$10,0,10*ROW('Sanitation Data'!H178)),NA())</f>
        <v>#N/A</v>
      </c>
      <c r="AS184" s="501" t="e">
        <f ca="1">+IF(AND(ISNUMBER(OFFSET('Sanitation Data'!$H$11,0,10*ROW('Sanitation Data'!H178))),'Data Summary'!DH184="Yes"),OFFSET('Sanitation Data'!$H$11,0,10*ROW('Sanitation Data'!H178)),NA())</f>
        <v>#N/A</v>
      </c>
      <c r="AT184" s="501" t="e">
        <f ca="1">+IF(AND(ISNUMBER(OFFSET('Sanitation Data'!$H$12,0,10*ROW('Sanitation Data'!H178))),'Data Summary'!DI184="Yes"),OFFSET('Sanitation Data'!$H$12,0,10*ROW('Sanitation Data'!H178)),NA())</f>
        <v>#N/A</v>
      </c>
      <c r="AU184" s="501" t="e">
        <f ca="1">+IF(AND(ISNUMBER(OFFSET('Sanitation Data'!$I$4,0,10*ROW('Sanitation Data'!I178))),'Data Summary'!DJ184="Yes"),100-OFFSET('Sanitation Data'!$I$4,0,10*ROW('Sanitation Data'!I178)),NA())</f>
        <v>#N/A</v>
      </c>
      <c r="AV184" s="501" t="e">
        <f ca="1">+IF(AND(ISNUMBER(OFFSET('Sanitation Data'!$I$6,0,10*ROW('Sanitation Data'!I178))),'Data Summary'!DK184="Yes"),OFFSET('Sanitation Data'!$I$6,0,10*ROW('Sanitation Data'!I178)),NA())</f>
        <v>#N/A</v>
      </c>
      <c r="AW184" s="501" t="e">
        <f ca="1">+IF(AND(ISNUMBER(OFFSET('Sanitation Data'!$I$10,0,10*ROW('Sanitation Data'!I178))),'Data Summary'!DL184="Yes"),OFFSET('Sanitation Data'!$I$10,0,10*ROW('Sanitation Data'!I178)),NA())</f>
        <v>#N/A</v>
      </c>
      <c r="AX184" s="501" t="e">
        <f ca="1">+IF(AND(ISNUMBER(OFFSET('Sanitation Data'!$I$11,0,10*ROW('Sanitation Data'!I178))),'Data Summary'!DM184="Yes"),OFFSET('Sanitation Data'!$I$11,0,10*ROW('Sanitation Data'!I178)),NA())</f>
        <v>#N/A</v>
      </c>
      <c r="AY184" s="501" t="e">
        <f ca="1">+IF(AND(ISNUMBER(OFFSET('Sanitation Data'!$I$12,0,10*ROW('Sanitation Data'!I178))),'Data Summary'!DN184="Yes"),OFFSET('Sanitation Data'!$I$12,0,10*ROW('Sanitation Data'!I178)),NA())</f>
        <v>#N/A</v>
      </c>
      <c r="AZ184" s="502" t="e">
        <f ca="1">+IF(AND(ISNUMBER(OFFSET('Hygiene Data'!$D$5,0,10*ROW('Hygiene Data'!D178))),'Data Summary'!DO184="Yes"),OFFSET('Hygiene Data'!$D$5,0,10*ROW('Hygiene Data'!D178)),NA())</f>
        <v>#N/A</v>
      </c>
      <c r="BA184" s="502" t="e">
        <f ca="1">+IF(AND(ISNUMBER(OFFSET('Hygiene Data'!$D$7,0,10*ROW('Hygiene Data'!D178))),'Data Summary'!DP184="Yes"),OFFSET('Hygiene Data'!$D$7,0,10*ROW('Hygiene Data'!D178)),NA())</f>
        <v>#N/A</v>
      </c>
      <c r="BB184" s="502" t="e">
        <f ca="1">+IF(AND(ISNUMBER(OFFSET('Hygiene Data'!$D$9,0,10*ROW('Hygiene Data'!D178))),'Data Summary'!DQ184="Yes"),OFFSET('Hygiene Data'!$D$9,0,10*ROW('Hygiene Data'!D178)),NA())</f>
        <v>#N/A</v>
      </c>
      <c r="BC184" s="502" t="e">
        <f ca="1">+IF(AND(ISNUMBER(OFFSET('Hygiene Data'!$E$5,0,10*ROW('Hygiene Data'!E178))),'Data Summary'!DR184="Yes"),OFFSET('Hygiene Data'!$E$5,0,10*ROW('Hygiene Data'!E178)),NA())</f>
        <v>#N/A</v>
      </c>
      <c r="BD184" s="502" t="e">
        <f ca="1">+IF(AND(ISNUMBER(OFFSET('Hygiene Data'!$E$7,0,10*ROW('Hygiene Data'!E178))),'Data Summary'!DS184="Yes"),OFFSET('Hygiene Data'!$E$7,0,10*ROW('Hygiene Data'!E178)),NA())</f>
        <v>#N/A</v>
      </c>
      <c r="BE184" s="502" t="e">
        <f ca="1">+IF(AND(ISNUMBER(OFFSET('Hygiene Data'!$E$9,0,10*ROW('Hygiene Data'!E178))),'Data Summary'!DT184="Yes"),OFFSET('Hygiene Data'!$E$9,0,10*ROW('Hygiene Data'!E178)),NA())</f>
        <v>#N/A</v>
      </c>
      <c r="BF184" s="502" t="e">
        <f ca="1">+IF(AND(ISNUMBER(OFFSET('Hygiene Data'!$F$5,0,10*ROW('Hygiene Data'!F178))),'Data Summary'!DU184="Yes"),OFFSET('Hygiene Data'!$F$5,0,10*ROW('Hygiene Data'!F178)),NA())</f>
        <v>#N/A</v>
      </c>
      <c r="BG184" s="502" t="e">
        <f ca="1">+IF(AND(ISNUMBER(OFFSET('Hygiene Data'!$F$7,0,10*ROW('Hygiene Data'!F178))),'Data Summary'!DV184="Yes"),OFFSET('Hygiene Data'!$F$7,0,10*ROW('Hygiene Data'!F178)),NA())</f>
        <v>#N/A</v>
      </c>
      <c r="BH184" s="502" t="e">
        <f ca="1">+IF(AND(ISNUMBER(OFFSET('Hygiene Data'!$F$9,0,10*ROW('Hygiene Data'!F178))),'Data Summary'!DW184="Yes"),OFFSET('Hygiene Data'!$F$9,0,10*ROW('Hygiene Data'!F178)),NA())</f>
        <v>#N/A</v>
      </c>
      <c r="BI184" s="502" t="e">
        <f ca="1">+IF(AND(ISNUMBER(OFFSET('Hygiene Data'!$G$5,0,10*ROW('Hygiene Data'!G178))),'Data Summary'!DX184="Yes"),OFFSET('Hygiene Data'!$G$5,0,10*ROW('Hygiene Data'!G178)),NA())</f>
        <v>#N/A</v>
      </c>
      <c r="BJ184" s="502" t="e">
        <f ca="1">+IF(AND(ISNUMBER(OFFSET('Hygiene Data'!$G$7,0,10*ROW('Hygiene Data'!G178))),'Data Summary'!DY184="Yes"),OFFSET('Hygiene Data'!$G$7,0,10*ROW('Hygiene Data'!G178)),NA())</f>
        <v>#N/A</v>
      </c>
      <c r="BK184" s="502" t="e">
        <f ca="1">+IF(AND(ISNUMBER(OFFSET('Hygiene Data'!$G$9,0,10*ROW('Hygiene Data'!G178))),'Data Summary'!DZ184="Yes"),OFFSET('Hygiene Data'!$G$9,0,10*ROW('Hygiene Data'!G178)),NA())</f>
        <v>#N/A</v>
      </c>
      <c r="BL184" s="502" t="e">
        <f ca="1">+IF(AND(ISNUMBER(OFFSET('Hygiene Data'!$H$5,0,10*ROW('Hygiene Data'!H178))),'Data Summary'!EA184="Yes"),OFFSET('Hygiene Data'!$H$5,0,10*ROW('Hygiene Data'!H178)),NA())</f>
        <v>#N/A</v>
      </c>
      <c r="BM184" s="502" t="e">
        <f ca="1">+IF(AND(ISNUMBER(OFFSET('Hygiene Data'!$H$7,0,10*ROW('Hygiene Data'!H178))),'Data Summary'!EB184="Yes"),OFFSET('Hygiene Data'!$H$7,0,10*ROW('Hygiene Data'!H178)),NA())</f>
        <v>#N/A</v>
      </c>
      <c r="BN184" s="502" t="e">
        <f ca="1">+IF(AND(ISNUMBER(OFFSET('Hygiene Data'!$H$9,0,10*ROW('Hygiene Data'!H178))),'Data Summary'!EC184="Yes"),OFFSET('Hygiene Data'!$H$9,0,10*ROW('Hygiene Data'!H178)),NA())</f>
        <v>#N/A</v>
      </c>
      <c r="BO184" s="502" t="e">
        <f ca="1">+IF(AND(ISNUMBER(OFFSET('Hygiene Data'!$I$5,0,10*ROW('Hygiene Data'!I178))),'Data Summary'!ED184="Yes"),OFFSET('Hygiene Data'!$I$5,0,10*ROW('Hygiene Data'!I178)),NA())</f>
        <v>#N/A</v>
      </c>
      <c r="BP184" s="502" t="e">
        <f ca="1">+IF(AND(ISNUMBER(OFFSET('Hygiene Data'!$I$7,0,10*ROW('Hygiene Data'!I178))),'Data Summary'!EE184="Yes"),OFFSET('Hygiene Data'!$I$7,0,10*ROW('Hygiene Data'!I178)),NA())</f>
        <v>#N/A</v>
      </c>
      <c r="BQ184" s="502" t="e">
        <f ca="1">+IF(AND(ISNUMBER(OFFSET('Hygiene Data'!$I$9,0,10*ROW('Hygiene Data'!I178))),'Data Summary'!EF184="Yes"),OFFSET('Hygiene Data'!$I$9,0,10*ROW('Hygiene Data'!I178)),NA())</f>
        <v>#N/A</v>
      </c>
    </row>
    <row r="185" spans="1:69" x14ac:dyDescent="0.25">
      <c r="A185" s="498" t="e">
        <f ca="1">+RIGHT('Data Summary'!A185,LEN('Data Summary'!A185)-9)</f>
        <v>#VALUE!</v>
      </c>
      <c r="B185" s="472" t="str">
        <f ca="1">+IF(ISTEXT('Data Summary'!B185),'Data Summary'!B185,"")</f>
        <v/>
      </c>
      <c r="C185" s="499" t="e">
        <f ca="1">+VALUE('Data Summary'!C185)</f>
        <v>#VALUE!</v>
      </c>
      <c r="D185" s="500" t="e">
        <f ca="1">+IF(AND(ISNUMBER(OFFSET('Water Data'!$D$4,0,10*ROW('Water Data'!D179))),'Data Summary'!BS185="Yes"),100-OFFSET('Water Data'!$D$4,0,10*ROW('Water Data'!D179)),NA())</f>
        <v>#N/A</v>
      </c>
      <c r="E185" s="500" t="e">
        <f ca="1">+IF(AND(ISNUMBER(OFFSET('Water Data'!$D$6,0,10*ROW('Water Data'!D179))),'Data Summary'!BT185="Yes"),OFFSET('Water Data'!$D$6,0,10*ROW('Water Data'!D179)),NA())</f>
        <v>#N/A</v>
      </c>
      <c r="F185" s="500" t="e">
        <f ca="1">+IF(AND(ISNUMBER(OFFSET('Water Data'!$D$9,0,10*ROW('Water Data'!D179))),'Data Summary'!BU185="Yes"),OFFSET('Water Data'!$D$9,0,10*ROW('Water Data'!D179)),NA())</f>
        <v>#N/A</v>
      </c>
      <c r="G185" s="500" t="e">
        <f ca="1">+IF(AND(ISNUMBER(OFFSET('Water Data'!$E$4,0,10*ROW('Water Data'!E179))),'Data Summary'!BV185="Yes"),100-OFFSET('Water Data'!$E$4,0,10*ROW('Water Data'!E179)),NA())</f>
        <v>#N/A</v>
      </c>
      <c r="H185" s="500" t="e">
        <f ca="1">+IF(AND(ISNUMBER(OFFSET('Water Data'!$E$6,0,10*ROW('Water Data'!E179))),'Data Summary'!BW185="Yes"),OFFSET('Water Data'!$E$6,0,10*ROW('Water Data'!E179)),NA())</f>
        <v>#N/A</v>
      </c>
      <c r="I185" s="500" t="e">
        <f ca="1">+IF(AND(ISNUMBER(OFFSET('Water Data'!$E$9,0,10*ROW('Water Data'!E179))),'Data Summary'!BX185="Yes"),OFFSET('Water Data'!$E$9,0,10*ROW('Water Data'!E179)),NA())</f>
        <v>#N/A</v>
      </c>
      <c r="J185" s="500" t="e">
        <f ca="1">+IF(AND(ISNUMBER(OFFSET('Water Data'!$F$4,0,10*ROW('Water Data'!F179))),'Data Summary'!BY185="Yes"),100-OFFSET('Water Data'!$F$4,0,10*ROW('Water Data'!F179)),NA())</f>
        <v>#N/A</v>
      </c>
      <c r="K185" s="500" t="e">
        <f ca="1">+IF(AND(ISNUMBER(OFFSET('Water Data'!$F$6,0,10*ROW('Water Data'!F179))),'Data Summary'!BZ185="Yes"),OFFSET('Water Data'!$F$6,0,10*ROW('Water Data'!F179)),NA())</f>
        <v>#N/A</v>
      </c>
      <c r="L185" s="500" t="e">
        <f ca="1">+IF(AND(ISNUMBER(OFFSET('Water Data'!$F$9,0,10*ROW('Water Data'!F179))),'Data Summary'!CA185="Yes"),OFFSET('Water Data'!$F$9,0,10*ROW('Water Data'!F179)),NA())</f>
        <v>#N/A</v>
      </c>
      <c r="M185" s="500" t="e">
        <f ca="1">+IF(AND(ISNUMBER(OFFSET('Water Data'!$G$4,0,10*ROW('Water Data'!G179))),'Data Summary'!CB185="Yes"),100-OFFSET('Water Data'!$G$4,0,10*ROW('Water Data'!G179)),NA())</f>
        <v>#N/A</v>
      </c>
      <c r="N185" s="500" t="e">
        <f ca="1">+IF(AND(ISNUMBER(OFFSET('Water Data'!$G$6,0,10*ROW('Water Data'!G179))),'Data Summary'!CC185="Yes"),OFFSET('Water Data'!$G$6,0,10*ROW('Water Data'!G179)),NA())</f>
        <v>#N/A</v>
      </c>
      <c r="O185" s="500" t="e">
        <f ca="1">+IF(AND(ISNUMBER(OFFSET('Water Data'!$G$9,0,10*ROW('Water Data'!G179))),'Data Summary'!CD185="Yes"),OFFSET('Water Data'!$G$9,0,10*ROW('Water Data'!G179)),NA())</f>
        <v>#N/A</v>
      </c>
      <c r="P185" s="500" t="e">
        <f ca="1">+IF(AND(ISNUMBER(OFFSET('Water Data'!$H$4,0,10*ROW('Water Data'!H179))),'Data Summary'!CE185="Yes"),100-OFFSET('Water Data'!$H$4,0,10*ROW('Water Data'!H179)),NA())</f>
        <v>#N/A</v>
      </c>
      <c r="Q185" s="500" t="e">
        <f ca="1">+IF(AND(ISNUMBER(OFFSET('Water Data'!$H$6,0,10*ROW('Water Data'!H179))),'Data Summary'!CF185="Yes"),OFFSET('Water Data'!$H$6,0,10*ROW('Water Data'!H179)),NA())</f>
        <v>#N/A</v>
      </c>
      <c r="R185" s="500" t="e">
        <f ca="1">+IF(AND(ISNUMBER(OFFSET('Water Data'!$H$9,0,10*ROW('Water Data'!H179))),'Data Summary'!CG185="Yes"),OFFSET('Water Data'!$H$9,0,10*ROW('Water Data'!H179)),NA())</f>
        <v>#N/A</v>
      </c>
      <c r="S185" s="500" t="e">
        <f ca="1">+IF(AND(ISNUMBER(OFFSET('Water Data'!$I$4,0,10*ROW('Water Data'!I179))),'Data Summary'!CH185="Yes"),100-OFFSET('Water Data'!$I$4,0,10*ROW('Water Data'!I179)),NA())</f>
        <v>#N/A</v>
      </c>
      <c r="T185" s="500" t="e">
        <f ca="1">+IF(AND(ISNUMBER(OFFSET('Water Data'!$I$6,0,10*ROW('Water Data'!I179))),'Data Summary'!CI185="Yes"),OFFSET('Water Data'!$I$6,0,10*ROW('Water Data'!I179)),NA())</f>
        <v>#N/A</v>
      </c>
      <c r="U185" s="500" t="e">
        <f ca="1">+IF(AND(ISNUMBER(OFFSET('Water Data'!$I$9,0,10*ROW('Water Data'!I179))),'Data Summary'!CJ185="Yes"),OFFSET('Water Data'!$I$9,0,10*ROW('Water Data'!I179)),NA())</f>
        <v>#N/A</v>
      </c>
      <c r="V185" s="501" t="e">
        <f ca="1">+IF(AND(ISNUMBER(OFFSET('Sanitation Data'!$D$4,0,10*ROW('Sanitation Data'!D179))),'Data Summary'!CK185="Yes"),100-OFFSET('Sanitation Data'!$D$4,0,10*ROW('Sanitation Data'!D179)),NA())</f>
        <v>#N/A</v>
      </c>
      <c r="W185" s="501" t="e">
        <f ca="1">+IF(AND(ISNUMBER(OFFSET('Sanitation Data'!$D$6,0,10*ROW('Sanitation Data'!D179))),'Data Summary'!CL185="Yes"),OFFSET('Sanitation Data'!$D$6,0,10*ROW('Sanitation Data'!D179)),NA())</f>
        <v>#N/A</v>
      </c>
      <c r="X185" s="501" t="e">
        <f ca="1">+IF(AND(ISNUMBER(OFFSET('Sanitation Data'!$D$10,0,10*ROW('Sanitation Data'!D179))),'Data Summary'!CM185="Yes"),OFFSET('Sanitation Data'!$D$10,0,10*ROW('Sanitation Data'!D179)),NA())</f>
        <v>#N/A</v>
      </c>
      <c r="Y185" s="501" t="e">
        <f ca="1">+IF(AND(ISNUMBER(OFFSET('Sanitation Data'!$D$11,0,10*ROW('Sanitation Data'!D179))),'Data Summary'!CN185="Yes"),OFFSET('Sanitation Data'!$D$11,0,10*ROW('Sanitation Data'!D179)),NA())</f>
        <v>#N/A</v>
      </c>
      <c r="Z185" s="501" t="e">
        <f ca="1">+IF(AND(ISNUMBER(OFFSET('Sanitation Data'!$D$12,0,10*ROW('Sanitation Data'!D179))),'Data Summary'!CO185="Yes"),OFFSET('Sanitation Data'!$D$12,0,10*ROW('Sanitation Data'!D179)),NA())</f>
        <v>#N/A</v>
      </c>
      <c r="AA185" s="501" t="e">
        <f ca="1">+IF(AND(ISNUMBER(OFFSET('Sanitation Data'!$E$4,0,10*ROW('Sanitation Data'!E179))),'Data Summary'!CP185="Yes"),100-OFFSET('Sanitation Data'!$E$4,0,10*ROW('Sanitation Data'!E179)),NA())</f>
        <v>#N/A</v>
      </c>
      <c r="AB185" s="501" t="e">
        <f ca="1">+IF(AND(ISNUMBER(OFFSET('Sanitation Data'!$E$6,0,10*ROW('Sanitation Data'!E179))),'Data Summary'!CQ185="Yes"),OFFSET('Sanitation Data'!$E$6,0,10*ROW('Sanitation Data'!E179)),NA())</f>
        <v>#N/A</v>
      </c>
      <c r="AC185" s="501" t="e">
        <f ca="1">+IF(AND(ISNUMBER(OFFSET('Sanitation Data'!$E$10,0,10*ROW('Sanitation Data'!E179))),'Data Summary'!CR185="Yes"),OFFSET('Sanitation Data'!$E$10,0,10*ROW('Sanitation Data'!E179)),NA())</f>
        <v>#N/A</v>
      </c>
      <c r="AD185" s="501" t="e">
        <f ca="1">+IF(AND(ISNUMBER(OFFSET('Sanitation Data'!$E$11,0,10*ROW('Sanitation Data'!E179))),'Data Summary'!CS185="Yes"),OFFSET('Sanitation Data'!$E$11,0,10*ROW('Sanitation Data'!E179)),NA())</f>
        <v>#N/A</v>
      </c>
      <c r="AE185" s="501" t="e">
        <f ca="1">+IF(AND(ISNUMBER(OFFSET('Sanitation Data'!$E$12,0,10*ROW('Sanitation Data'!E179))),'Data Summary'!CT185="Yes"),OFFSET('Sanitation Data'!$E$12,0,10*ROW('Sanitation Data'!E179)),NA())</f>
        <v>#N/A</v>
      </c>
      <c r="AF185" s="501" t="e">
        <f ca="1">+IF(AND(ISNUMBER(OFFSET('Sanitation Data'!$F$4,0,10*ROW('Sanitation Data'!F179))),'Data Summary'!CU185="Yes"),100-OFFSET('Sanitation Data'!$F$4,0,10*ROW('Sanitation Data'!F179)),NA())</f>
        <v>#N/A</v>
      </c>
      <c r="AG185" s="501" t="e">
        <f ca="1">+IF(AND(ISNUMBER(OFFSET('Sanitation Data'!$F$6,0,10*ROW('Sanitation Data'!F179))),'Data Summary'!CV185="Yes"),OFFSET('Sanitation Data'!$F$6,0,10*ROW('Sanitation Data'!F179)),NA())</f>
        <v>#N/A</v>
      </c>
      <c r="AH185" s="501" t="e">
        <f ca="1">+IF(AND(ISNUMBER(OFFSET('Sanitation Data'!$F$10,0,10*ROW('Sanitation Data'!F179))),'Data Summary'!CW185="Yes"),OFFSET('Sanitation Data'!$F$10,0,10*ROW('Sanitation Data'!F179)),NA())</f>
        <v>#N/A</v>
      </c>
      <c r="AI185" s="501" t="e">
        <f ca="1">+IF(AND(ISNUMBER(OFFSET('Sanitation Data'!$F$11,0,10*ROW('Sanitation Data'!F179))),'Data Summary'!CX185="Yes"),OFFSET('Sanitation Data'!$F$11,0,10*ROW('Sanitation Data'!F179)),NA())</f>
        <v>#N/A</v>
      </c>
      <c r="AJ185" s="501" t="e">
        <f ca="1">+IF(AND(ISNUMBER(OFFSET('Sanitation Data'!$F$12,0,10*ROW('Sanitation Data'!F179))),'Data Summary'!CY185="Yes"),OFFSET('Sanitation Data'!$F$12,0,10*ROW('Sanitation Data'!F179)),NA())</f>
        <v>#N/A</v>
      </c>
      <c r="AK185" s="501" t="e">
        <f ca="1">+IF(AND(ISNUMBER(OFFSET('Sanitation Data'!$G$4,0,10*ROW('Sanitation Data'!G179))),'Data Summary'!CZ185="Yes"),100-OFFSET('Sanitation Data'!$G$4,0,10*ROW('Sanitation Data'!G179)),NA())</f>
        <v>#N/A</v>
      </c>
      <c r="AL185" s="501" t="e">
        <f ca="1">+IF(AND(ISNUMBER(OFFSET('Sanitation Data'!$G$6,0,10*ROW('Sanitation Data'!G179))),'Data Summary'!DA185="Yes"),OFFSET('Sanitation Data'!$G$6,0,10*ROW('Sanitation Data'!G179)),NA())</f>
        <v>#N/A</v>
      </c>
      <c r="AM185" s="501" t="e">
        <f ca="1">+IF(AND(ISNUMBER(OFFSET('Sanitation Data'!$G$10,0,10*ROW('Sanitation Data'!G179))),'Data Summary'!DB185="Yes"),OFFSET('Sanitation Data'!$G$10,0,10*ROW('Sanitation Data'!G179)),NA())</f>
        <v>#N/A</v>
      </c>
      <c r="AN185" s="501" t="e">
        <f ca="1">+IF(AND(ISNUMBER(OFFSET('Sanitation Data'!$G$11,0,10*ROW('Sanitation Data'!G179))),'Data Summary'!DC185="Yes"),OFFSET('Sanitation Data'!$G$11,0,10*ROW('Sanitation Data'!G179)),NA())</f>
        <v>#N/A</v>
      </c>
      <c r="AO185" s="501" t="e">
        <f ca="1">+IF(AND(ISNUMBER(OFFSET('Sanitation Data'!$G$12,0,10*ROW('Sanitation Data'!G179))),'Data Summary'!DD185="Yes"),OFFSET('Sanitation Data'!$G$12,0,10*ROW('Sanitation Data'!G179)),NA())</f>
        <v>#N/A</v>
      </c>
      <c r="AP185" s="501" t="e">
        <f ca="1">+IF(AND(ISNUMBER(OFFSET('Sanitation Data'!$H$4,0,10*ROW('Sanitation Data'!H179))),'Data Summary'!DE185="Yes"),100-OFFSET('Sanitation Data'!$H$4,0,10*ROW('Sanitation Data'!H179)),NA())</f>
        <v>#N/A</v>
      </c>
      <c r="AQ185" s="501" t="e">
        <f ca="1">+IF(AND(ISNUMBER(OFFSET('Sanitation Data'!$H$6,0,10*ROW('Sanitation Data'!H179))),'Data Summary'!DF185="Yes"),OFFSET('Sanitation Data'!$H$6,0,10*ROW('Sanitation Data'!H179)),NA())</f>
        <v>#N/A</v>
      </c>
      <c r="AR185" s="501" t="e">
        <f ca="1">+IF(AND(ISNUMBER(OFFSET('Sanitation Data'!$H$10,0,10*ROW('Sanitation Data'!H179))),'Data Summary'!DG185="Yes"),OFFSET('Sanitation Data'!$H$10,0,10*ROW('Sanitation Data'!H179)),NA())</f>
        <v>#N/A</v>
      </c>
      <c r="AS185" s="501" t="e">
        <f ca="1">+IF(AND(ISNUMBER(OFFSET('Sanitation Data'!$H$11,0,10*ROW('Sanitation Data'!H179))),'Data Summary'!DH185="Yes"),OFFSET('Sanitation Data'!$H$11,0,10*ROW('Sanitation Data'!H179)),NA())</f>
        <v>#N/A</v>
      </c>
      <c r="AT185" s="501" t="e">
        <f ca="1">+IF(AND(ISNUMBER(OFFSET('Sanitation Data'!$H$12,0,10*ROW('Sanitation Data'!H179))),'Data Summary'!DI185="Yes"),OFFSET('Sanitation Data'!$H$12,0,10*ROW('Sanitation Data'!H179)),NA())</f>
        <v>#N/A</v>
      </c>
      <c r="AU185" s="501" t="e">
        <f ca="1">+IF(AND(ISNUMBER(OFFSET('Sanitation Data'!$I$4,0,10*ROW('Sanitation Data'!I179))),'Data Summary'!DJ185="Yes"),100-OFFSET('Sanitation Data'!$I$4,0,10*ROW('Sanitation Data'!I179)),NA())</f>
        <v>#N/A</v>
      </c>
      <c r="AV185" s="501" t="e">
        <f ca="1">+IF(AND(ISNUMBER(OFFSET('Sanitation Data'!$I$6,0,10*ROW('Sanitation Data'!I179))),'Data Summary'!DK185="Yes"),OFFSET('Sanitation Data'!$I$6,0,10*ROW('Sanitation Data'!I179)),NA())</f>
        <v>#N/A</v>
      </c>
      <c r="AW185" s="501" t="e">
        <f ca="1">+IF(AND(ISNUMBER(OFFSET('Sanitation Data'!$I$10,0,10*ROW('Sanitation Data'!I179))),'Data Summary'!DL185="Yes"),OFFSET('Sanitation Data'!$I$10,0,10*ROW('Sanitation Data'!I179)),NA())</f>
        <v>#N/A</v>
      </c>
      <c r="AX185" s="501" t="e">
        <f ca="1">+IF(AND(ISNUMBER(OFFSET('Sanitation Data'!$I$11,0,10*ROW('Sanitation Data'!I179))),'Data Summary'!DM185="Yes"),OFFSET('Sanitation Data'!$I$11,0,10*ROW('Sanitation Data'!I179)),NA())</f>
        <v>#N/A</v>
      </c>
      <c r="AY185" s="501" t="e">
        <f ca="1">+IF(AND(ISNUMBER(OFFSET('Sanitation Data'!$I$12,0,10*ROW('Sanitation Data'!I179))),'Data Summary'!DN185="Yes"),OFFSET('Sanitation Data'!$I$12,0,10*ROW('Sanitation Data'!I179)),NA())</f>
        <v>#N/A</v>
      </c>
      <c r="AZ185" s="502" t="e">
        <f ca="1">+IF(AND(ISNUMBER(OFFSET('Hygiene Data'!$D$5,0,10*ROW('Hygiene Data'!D179))),'Data Summary'!DO185="Yes"),OFFSET('Hygiene Data'!$D$5,0,10*ROW('Hygiene Data'!D179)),NA())</f>
        <v>#N/A</v>
      </c>
      <c r="BA185" s="502" t="e">
        <f ca="1">+IF(AND(ISNUMBER(OFFSET('Hygiene Data'!$D$7,0,10*ROW('Hygiene Data'!D179))),'Data Summary'!DP185="Yes"),OFFSET('Hygiene Data'!$D$7,0,10*ROW('Hygiene Data'!D179)),NA())</f>
        <v>#N/A</v>
      </c>
      <c r="BB185" s="502" t="e">
        <f ca="1">+IF(AND(ISNUMBER(OFFSET('Hygiene Data'!$D$9,0,10*ROW('Hygiene Data'!D179))),'Data Summary'!DQ185="Yes"),OFFSET('Hygiene Data'!$D$9,0,10*ROW('Hygiene Data'!D179)),NA())</f>
        <v>#N/A</v>
      </c>
      <c r="BC185" s="502" t="e">
        <f ca="1">+IF(AND(ISNUMBER(OFFSET('Hygiene Data'!$E$5,0,10*ROW('Hygiene Data'!E179))),'Data Summary'!DR185="Yes"),OFFSET('Hygiene Data'!$E$5,0,10*ROW('Hygiene Data'!E179)),NA())</f>
        <v>#N/A</v>
      </c>
      <c r="BD185" s="502" t="e">
        <f ca="1">+IF(AND(ISNUMBER(OFFSET('Hygiene Data'!$E$7,0,10*ROW('Hygiene Data'!E179))),'Data Summary'!DS185="Yes"),OFFSET('Hygiene Data'!$E$7,0,10*ROW('Hygiene Data'!E179)),NA())</f>
        <v>#N/A</v>
      </c>
      <c r="BE185" s="502" t="e">
        <f ca="1">+IF(AND(ISNUMBER(OFFSET('Hygiene Data'!$E$9,0,10*ROW('Hygiene Data'!E179))),'Data Summary'!DT185="Yes"),OFFSET('Hygiene Data'!$E$9,0,10*ROW('Hygiene Data'!E179)),NA())</f>
        <v>#N/A</v>
      </c>
      <c r="BF185" s="502" t="e">
        <f ca="1">+IF(AND(ISNUMBER(OFFSET('Hygiene Data'!$F$5,0,10*ROW('Hygiene Data'!F179))),'Data Summary'!DU185="Yes"),OFFSET('Hygiene Data'!$F$5,0,10*ROW('Hygiene Data'!F179)),NA())</f>
        <v>#N/A</v>
      </c>
      <c r="BG185" s="502" t="e">
        <f ca="1">+IF(AND(ISNUMBER(OFFSET('Hygiene Data'!$F$7,0,10*ROW('Hygiene Data'!F179))),'Data Summary'!DV185="Yes"),OFFSET('Hygiene Data'!$F$7,0,10*ROW('Hygiene Data'!F179)),NA())</f>
        <v>#N/A</v>
      </c>
      <c r="BH185" s="502" t="e">
        <f ca="1">+IF(AND(ISNUMBER(OFFSET('Hygiene Data'!$F$9,0,10*ROW('Hygiene Data'!F179))),'Data Summary'!DW185="Yes"),OFFSET('Hygiene Data'!$F$9,0,10*ROW('Hygiene Data'!F179)),NA())</f>
        <v>#N/A</v>
      </c>
      <c r="BI185" s="502" t="e">
        <f ca="1">+IF(AND(ISNUMBER(OFFSET('Hygiene Data'!$G$5,0,10*ROW('Hygiene Data'!G179))),'Data Summary'!DX185="Yes"),OFFSET('Hygiene Data'!$G$5,0,10*ROW('Hygiene Data'!G179)),NA())</f>
        <v>#N/A</v>
      </c>
      <c r="BJ185" s="502" t="e">
        <f ca="1">+IF(AND(ISNUMBER(OFFSET('Hygiene Data'!$G$7,0,10*ROW('Hygiene Data'!G179))),'Data Summary'!DY185="Yes"),OFFSET('Hygiene Data'!$G$7,0,10*ROW('Hygiene Data'!G179)),NA())</f>
        <v>#N/A</v>
      </c>
      <c r="BK185" s="502" t="e">
        <f ca="1">+IF(AND(ISNUMBER(OFFSET('Hygiene Data'!$G$9,0,10*ROW('Hygiene Data'!G179))),'Data Summary'!DZ185="Yes"),OFFSET('Hygiene Data'!$G$9,0,10*ROW('Hygiene Data'!G179)),NA())</f>
        <v>#N/A</v>
      </c>
      <c r="BL185" s="502" t="e">
        <f ca="1">+IF(AND(ISNUMBER(OFFSET('Hygiene Data'!$H$5,0,10*ROW('Hygiene Data'!H179))),'Data Summary'!EA185="Yes"),OFFSET('Hygiene Data'!$H$5,0,10*ROW('Hygiene Data'!H179)),NA())</f>
        <v>#N/A</v>
      </c>
      <c r="BM185" s="502" t="e">
        <f ca="1">+IF(AND(ISNUMBER(OFFSET('Hygiene Data'!$H$7,0,10*ROW('Hygiene Data'!H179))),'Data Summary'!EB185="Yes"),OFFSET('Hygiene Data'!$H$7,0,10*ROW('Hygiene Data'!H179)),NA())</f>
        <v>#N/A</v>
      </c>
      <c r="BN185" s="502" t="e">
        <f ca="1">+IF(AND(ISNUMBER(OFFSET('Hygiene Data'!$H$9,0,10*ROW('Hygiene Data'!H179))),'Data Summary'!EC185="Yes"),OFFSET('Hygiene Data'!$H$9,0,10*ROW('Hygiene Data'!H179)),NA())</f>
        <v>#N/A</v>
      </c>
      <c r="BO185" s="502" t="e">
        <f ca="1">+IF(AND(ISNUMBER(OFFSET('Hygiene Data'!$I$5,0,10*ROW('Hygiene Data'!I179))),'Data Summary'!ED185="Yes"),OFFSET('Hygiene Data'!$I$5,0,10*ROW('Hygiene Data'!I179)),NA())</f>
        <v>#N/A</v>
      </c>
      <c r="BP185" s="502" t="e">
        <f ca="1">+IF(AND(ISNUMBER(OFFSET('Hygiene Data'!$I$7,0,10*ROW('Hygiene Data'!I179))),'Data Summary'!EE185="Yes"),OFFSET('Hygiene Data'!$I$7,0,10*ROW('Hygiene Data'!I179)),NA())</f>
        <v>#N/A</v>
      </c>
      <c r="BQ185" s="502" t="e">
        <f ca="1">+IF(AND(ISNUMBER(OFFSET('Hygiene Data'!$I$9,0,10*ROW('Hygiene Data'!I179))),'Data Summary'!EF185="Yes"),OFFSET('Hygiene Data'!$I$9,0,10*ROW('Hygiene Data'!I179)),NA())</f>
        <v>#N/A</v>
      </c>
    </row>
    <row r="186" spans="1:69" x14ac:dyDescent="0.25">
      <c r="A186" s="498" t="e">
        <f ca="1">+RIGHT('Data Summary'!A186,LEN('Data Summary'!A186)-9)</f>
        <v>#VALUE!</v>
      </c>
      <c r="B186" s="472" t="str">
        <f ca="1">+IF(ISTEXT('Data Summary'!B186),'Data Summary'!B186,"")</f>
        <v/>
      </c>
      <c r="C186" s="499" t="e">
        <f ca="1">+VALUE('Data Summary'!C186)</f>
        <v>#VALUE!</v>
      </c>
      <c r="D186" s="500" t="e">
        <f ca="1">+IF(AND(ISNUMBER(OFFSET('Water Data'!$D$4,0,10*ROW('Water Data'!D180))),'Data Summary'!BS186="Yes"),100-OFFSET('Water Data'!$D$4,0,10*ROW('Water Data'!D180)),NA())</f>
        <v>#N/A</v>
      </c>
      <c r="E186" s="500" t="e">
        <f ca="1">+IF(AND(ISNUMBER(OFFSET('Water Data'!$D$6,0,10*ROW('Water Data'!D180))),'Data Summary'!BT186="Yes"),OFFSET('Water Data'!$D$6,0,10*ROW('Water Data'!D180)),NA())</f>
        <v>#N/A</v>
      </c>
      <c r="F186" s="500" t="e">
        <f ca="1">+IF(AND(ISNUMBER(OFFSET('Water Data'!$D$9,0,10*ROW('Water Data'!D180))),'Data Summary'!BU186="Yes"),OFFSET('Water Data'!$D$9,0,10*ROW('Water Data'!D180)),NA())</f>
        <v>#N/A</v>
      </c>
      <c r="G186" s="500" t="e">
        <f ca="1">+IF(AND(ISNUMBER(OFFSET('Water Data'!$E$4,0,10*ROW('Water Data'!E180))),'Data Summary'!BV186="Yes"),100-OFFSET('Water Data'!$E$4,0,10*ROW('Water Data'!E180)),NA())</f>
        <v>#N/A</v>
      </c>
      <c r="H186" s="500" t="e">
        <f ca="1">+IF(AND(ISNUMBER(OFFSET('Water Data'!$E$6,0,10*ROW('Water Data'!E180))),'Data Summary'!BW186="Yes"),OFFSET('Water Data'!$E$6,0,10*ROW('Water Data'!E180)),NA())</f>
        <v>#N/A</v>
      </c>
      <c r="I186" s="500" t="e">
        <f ca="1">+IF(AND(ISNUMBER(OFFSET('Water Data'!$E$9,0,10*ROW('Water Data'!E180))),'Data Summary'!BX186="Yes"),OFFSET('Water Data'!$E$9,0,10*ROW('Water Data'!E180)),NA())</f>
        <v>#N/A</v>
      </c>
      <c r="J186" s="500" t="e">
        <f ca="1">+IF(AND(ISNUMBER(OFFSET('Water Data'!$F$4,0,10*ROW('Water Data'!F180))),'Data Summary'!BY186="Yes"),100-OFFSET('Water Data'!$F$4,0,10*ROW('Water Data'!F180)),NA())</f>
        <v>#N/A</v>
      </c>
      <c r="K186" s="500" t="e">
        <f ca="1">+IF(AND(ISNUMBER(OFFSET('Water Data'!$F$6,0,10*ROW('Water Data'!F180))),'Data Summary'!BZ186="Yes"),OFFSET('Water Data'!$F$6,0,10*ROW('Water Data'!F180)),NA())</f>
        <v>#N/A</v>
      </c>
      <c r="L186" s="500" t="e">
        <f ca="1">+IF(AND(ISNUMBER(OFFSET('Water Data'!$F$9,0,10*ROW('Water Data'!F180))),'Data Summary'!CA186="Yes"),OFFSET('Water Data'!$F$9,0,10*ROW('Water Data'!F180)),NA())</f>
        <v>#N/A</v>
      </c>
      <c r="M186" s="500" t="e">
        <f ca="1">+IF(AND(ISNUMBER(OFFSET('Water Data'!$G$4,0,10*ROW('Water Data'!G180))),'Data Summary'!CB186="Yes"),100-OFFSET('Water Data'!$G$4,0,10*ROW('Water Data'!G180)),NA())</f>
        <v>#N/A</v>
      </c>
      <c r="N186" s="500" t="e">
        <f ca="1">+IF(AND(ISNUMBER(OFFSET('Water Data'!$G$6,0,10*ROW('Water Data'!G180))),'Data Summary'!CC186="Yes"),OFFSET('Water Data'!$G$6,0,10*ROW('Water Data'!G180)),NA())</f>
        <v>#N/A</v>
      </c>
      <c r="O186" s="500" t="e">
        <f ca="1">+IF(AND(ISNUMBER(OFFSET('Water Data'!$G$9,0,10*ROW('Water Data'!G180))),'Data Summary'!CD186="Yes"),OFFSET('Water Data'!$G$9,0,10*ROW('Water Data'!G180)),NA())</f>
        <v>#N/A</v>
      </c>
      <c r="P186" s="500" t="e">
        <f ca="1">+IF(AND(ISNUMBER(OFFSET('Water Data'!$H$4,0,10*ROW('Water Data'!H180))),'Data Summary'!CE186="Yes"),100-OFFSET('Water Data'!$H$4,0,10*ROW('Water Data'!H180)),NA())</f>
        <v>#N/A</v>
      </c>
      <c r="Q186" s="500" t="e">
        <f ca="1">+IF(AND(ISNUMBER(OFFSET('Water Data'!$H$6,0,10*ROW('Water Data'!H180))),'Data Summary'!CF186="Yes"),OFFSET('Water Data'!$H$6,0,10*ROW('Water Data'!H180)),NA())</f>
        <v>#N/A</v>
      </c>
      <c r="R186" s="500" t="e">
        <f ca="1">+IF(AND(ISNUMBER(OFFSET('Water Data'!$H$9,0,10*ROW('Water Data'!H180))),'Data Summary'!CG186="Yes"),OFFSET('Water Data'!$H$9,0,10*ROW('Water Data'!H180)),NA())</f>
        <v>#N/A</v>
      </c>
      <c r="S186" s="500" t="e">
        <f ca="1">+IF(AND(ISNUMBER(OFFSET('Water Data'!$I$4,0,10*ROW('Water Data'!I180))),'Data Summary'!CH186="Yes"),100-OFFSET('Water Data'!$I$4,0,10*ROW('Water Data'!I180)),NA())</f>
        <v>#N/A</v>
      </c>
      <c r="T186" s="500" t="e">
        <f ca="1">+IF(AND(ISNUMBER(OFFSET('Water Data'!$I$6,0,10*ROW('Water Data'!I180))),'Data Summary'!CI186="Yes"),OFFSET('Water Data'!$I$6,0,10*ROW('Water Data'!I180)),NA())</f>
        <v>#N/A</v>
      </c>
      <c r="U186" s="500" t="e">
        <f ca="1">+IF(AND(ISNUMBER(OFFSET('Water Data'!$I$9,0,10*ROW('Water Data'!I180))),'Data Summary'!CJ186="Yes"),OFFSET('Water Data'!$I$9,0,10*ROW('Water Data'!I180)),NA())</f>
        <v>#N/A</v>
      </c>
      <c r="V186" s="501" t="e">
        <f ca="1">+IF(AND(ISNUMBER(OFFSET('Sanitation Data'!$D$4,0,10*ROW('Sanitation Data'!D180))),'Data Summary'!CK186="Yes"),100-OFFSET('Sanitation Data'!$D$4,0,10*ROW('Sanitation Data'!D180)),NA())</f>
        <v>#N/A</v>
      </c>
      <c r="W186" s="501" t="e">
        <f ca="1">+IF(AND(ISNUMBER(OFFSET('Sanitation Data'!$D$6,0,10*ROW('Sanitation Data'!D180))),'Data Summary'!CL186="Yes"),OFFSET('Sanitation Data'!$D$6,0,10*ROW('Sanitation Data'!D180)),NA())</f>
        <v>#N/A</v>
      </c>
      <c r="X186" s="501" t="e">
        <f ca="1">+IF(AND(ISNUMBER(OFFSET('Sanitation Data'!$D$10,0,10*ROW('Sanitation Data'!D180))),'Data Summary'!CM186="Yes"),OFFSET('Sanitation Data'!$D$10,0,10*ROW('Sanitation Data'!D180)),NA())</f>
        <v>#N/A</v>
      </c>
      <c r="Y186" s="501" t="e">
        <f ca="1">+IF(AND(ISNUMBER(OFFSET('Sanitation Data'!$D$11,0,10*ROW('Sanitation Data'!D180))),'Data Summary'!CN186="Yes"),OFFSET('Sanitation Data'!$D$11,0,10*ROW('Sanitation Data'!D180)),NA())</f>
        <v>#N/A</v>
      </c>
      <c r="Z186" s="501" t="e">
        <f ca="1">+IF(AND(ISNUMBER(OFFSET('Sanitation Data'!$D$12,0,10*ROW('Sanitation Data'!D180))),'Data Summary'!CO186="Yes"),OFFSET('Sanitation Data'!$D$12,0,10*ROW('Sanitation Data'!D180)),NA())</f>
        <v>#N/A</v>
      </c>
      <c r="AA186" s="501" t="e">
        <f ca="1">+IF(AND(ISNUMBER(OFFSET('Sanitation Data'!$E$4,0,10*ROW('Sanitation Data'!E180))),'Data Summary'!CP186="Yes"),100-OFFSET('Sanitation Data'!$E$4,0,10*ROW('Sanitation Data'!E180)),NA())</f>
        <v>#N/A</v>
      </c>
      <c r="AB186" s="501" t="e">
        <f ca="1">+IF(AND(ISNUMBER(OFFSET('Sanitation Data'!$E$6,0,10*ROW('Sanitation Data'!E180))),'Data Summary'!CQ186="Yes"),OFFSET('Sanitation Data'!$E$6,0,10*ROW('Sanitation Data'!E180)),NA())</f>
        <v>#N/A</v>
      </c>
      <c r="AC186" s="501" t="e">
        <f ca="1">+IF(AND(ISNUMBER(OFFSET('Sanitation Data'!$E$10,0,10*ROW('Sanitation Data'!E180))),'Data Summary'!CR186="Yes"),OFFSET('Sanitation Data'!$E$10,0,10*ROW('Sanitation Data'!E180)),NA())</f>
        <v>#N/A</v>
      </c>
      <c r="AD186" s="501" t="e">
        <f ca="1">+IF(AND(ISNUMBER(OFFSET('Sanitation Data'!$E$11,0,10*ROW('Sanitation Data'!E180))),'Data Summary'!CS186="Yes"),OFFSET('Sanitation Data'!$E$11,0,10*ROW('Sanitation Data'!E180)),NA())</f>
        <v>#N/A</v>
      </c>
      <c r="AE186" s="501" t="e">
        <f ca="1">+IF(AND(ISNUMBER(OFFSET('Sanitation Data'!$E$12,0,10*ROW('Sanitation Data'!E180))),'Data Summary'!CT186="Yes"),OFFSET('Sanitation Data'!$E$12,0,10*ROW('Sanitation Data'!E180)),NA())</f>
        <v>#N/A</v>
      </c>
      <c r="AF186" s="501" t="e">
        <f ca="1">+IF(AND(ISNUMBER(OFFSET('Sanitation Data'!$F$4,0,10*ROW('Sanitation Data'!F180))),'Data Summary'!CU186="Yes"),100-OFFSET('Sanitation Data'!$F$4,0,10*ROW('Sanitation Data'!F180)),NA())</f>
        <v>#N/A</v>
      </c>
      <c r="AG186" s="501" t="e">
        <f ca="1">+IF(AND(ISNUMBER(OFFSET('Sanitation Data'!$F$6,0,10*ROW('Sanitation Data'!F180))),'Data Summary'!CV186="Yes"),OFFSET('Sanitation Data'!$F$6,0,10*ROW('Sanitation Data'!F180)),NA())</f>
        <v>#N/A</v>
      </c>
      <c r="AH186" s="501" t="e">
        <f ca="1">+IF(AND(ISNUMBER(OFFSET('Sanitation Data'!$F$10,0,10*ROW('Sanitation Data'!F180))),'Data Summary'!CW186="Yes"),OFFSET('Sanitation Data'!$F$10,0,10*ROW('Sanitation Data'!F180)),NA())</f>
        <v>#N/A</v>
      </c>
      <c r="AI186" s="501" t="e">
        <f ca="1">+IF(AND(ISNUMBER(OFFSET('Sanitation Data'!$F$11,0,10*ROW('Sanitation Data'!F180))),'Data Summary'!CX186="Yes"),OFFSET('Sanitation Data'!$F$11,0,10*ROW('Sanitation Data'!F180)),NA())</f>
        <v>#N/A</v>
      </c>
      <c r="AJ186" s="501" t="e">
        <f ca="1">+IF(AND(ISNUMBER(OFFSET('Sanitation Data'!$F$12,0,10*ROW('Sanitation Data'!F180))),'Data Summary'!CY186="Yes"),OFFSET('Sanitation Data'!$F$12,0,10*ROW('Sanitation Data'!F180)),NA())</f>
        <v>#N/A</v>
      </c>
      <c r="AK186" s="501" t="e">
        <f ca="1">+IF(AND(ISNUMBER(OFFSET('Sanitation Data'!$G$4,0,10*ROW('Sanitation Data'!G180))),'Data Summary'!CZ186="Yes"),100-OFFSET('Sanitation Data'!$G$4,0,10*ROW('Sanitation Data'!G180)),NA())</f>
        <v>#N/A</v>
      </c>
      <c r="AL186" s="501" t="e">
        <f ca="1">+IF(AND(ISNUMBER(OFFSET('Sanitation Data'!$G$6,0,10*ROW('Sanitation Data'!G180))),'Data Summary'!DA186="Yes"),OFFSET('Sanitation Data'!$G$6,0,10*ROW('Sanitation Data'!G180)),NA())</f>
        <v>#N/A</v>
      </c>
      <c r="AM186" s="501" t="e">
        <f ca="1">+IF(AND(ISNUMBER(OFFSET('Sanitation Data'!$G$10,0,10*ROW('Sanitation Data'!G180))),'Data Summary'!DB186="Yes"),OFFSET('Sanitation Data'!$G$10,0,10*ROW('Sanitation Data'!G180)),NA())</f>
        <v>#N/A</v>
      </c>
      <c r="AN186" s="501" t="e">
        <f ca="1">+IF(AND(ISNUMBER(OFFSET('Sanitation Data'!$G$11,0,10*ROW('Sanitation Data'!G180))),'Data Summary'!DC186="Yes"),OFFSET('Sanitation Data'!$G$11,0,10*ROW('Sanitation Data'!G180)),NA())</f>
        <v>#N/A</v>
      </c>
      <c r="AO186" s="501" t="e">
        <f ca="1">+IF(AND(ISNUMBER(OFFSET('Sanitation Data'!$G$12,0,10*ROW('Sanitation Data'!G180))),'Data Summary'!DD186="Yes"),OFFSET('Sanitation Data'!$G$12,0,10*ROW('Sanitation Data'!G180)),NA())</f>
        <v>#N/A</v>
      </c>
      <c r="AP186" s="501" t="e">
        <f ca="1">+IF(AND(ISNUMBER(OFFSET('Sanitation Data'!$H$4,0,10*ROW('Sanitation Data'!H180))),'Data Summary'!DE186="Yes"),100-OFFSET('Sanitation Data'!$H$4,0,10*ROW('Sanitation Data'!H180)),NA())</f>
        <v>#N/A</v>
      </c>
      <c r="AQ186" s="501" t="e">
        <f ca="1">+IF(AND(ISNUMBER(OFFSET('Sanitation Data'!$H$6,0,10*ROW('Sanitation Data'!H180))),'Data Summary'!DF186="Yes"),OFFSET('Sanitation Data'!$H$6,0,10*ROW('Sanitation Data'!H180)),NA())</f>
        <v>#N/A</v>
      </c>
      <c r="AR186" s="501" t="e">
        <f ca="1">+IF(AND(ISNUMBER(OFFSET('Sanitation Data'!$H$10,0,10*ROW('Sanitation Data'!H180))),'Data Summary'!DG186="Yes"),OFFSET('Sanitation Data'!$H$10,0,10*ROW('Sanitation Data'!H180)),NA())</f>
        <v>#N/A</v>
      </c>
      <c r="AS186" s="501" t="e">
        <f ca="1">+IF(AND(ISNUMBER(OFFSET('Sanitation Data'!$H$11,0,10*ROW('Sanitation Data'!H180))),'Data Summary'!DH186="Yes"),OFFSET('Sanitation Data'!$H$11,0,10*ROW('Sanitation Data'!H180)),NA())</f>
        <v>#N/A</v>
      </c>
      <c r="AT186" s="501" t="e">
        <f ca="1">+IF(AND(ISNUMBER(OFFSET('Sanitation Data'!$H$12,0,10*ROW('Sanitation Data'!H180))),'Data Summary'!DI186="Yes"),OFFSET('Sanitation Data'!$H$12,0,10*ROW('Sanitation Data'!H180)),NA())</f>
        <v>#N/A</v>
      </c>
      <c r="AU186" s="501" t="e">
        <f ca="1">+IF(AND(ISNUMBER(OFFSET('Sanitation Data'!$I$4,0,10*ROW('Sanitation Data'!I180))),'Data Summary'!DJ186="Yes"),100-OFFSET('Sanitation Data'!$I$4,0,10*ROW('Sanitation Data'!I180)),NA())</f>
        <v>#N/A</v>
      </c>
      <c r="AV186" s="501" t="e">
        <f ca="1">+IF(AND(ISNUMBER(OFFSET('Sanitation Data'!$I$6,0,10*ROW('Sanitation Data'!I180))),'Data Summary'!DK186="Yes"),OFFSET('Sanitation Data'!$I$6,0,10*ROW('Sanitation Data'!I180)),NA())</f>
        <v>#N/A</v>
      </c>
      <c r="AW186" s="501" t="e">
        <f ca="1">+IF(AND(ISNUMBER(OFFSET('Sanitation Data'!$I$10,0,10*ROW('Sanitation Data'!I180))),'Data Summary'!DL186="Yes"),OFFSET('Sanitation Data'!$I$10,0,10*ROW('Sanitation Data'!I180)),NA())</f>
        <v>#N/A</v>
      </c>
      <c r="AX186" s="501" t="e">
        <f ca="1">+IF(AND(ISNUMBER(OFFSET('Sanitation Data'!$I$11,0,10*ROW('Sanitation Data'!I180))),'Data Summary'!DM186="Yes"),OFFSET('Sanitation Data'!$I$11,0,10*ROW('Sanitation Data'!I180)),NA())</f>
        <v>#N/A</v>
      </c>
      <c r="AY186" s="501" t="e">
        <f ca="1">+IF(AND(ISNUMBER(OFFSET('Sanitation Data'!$I$12,0,10*ROW('Sanitation Data'!I180))),'Data Summary'!DN186="Yes"),OFFSET('Sanitation Data'!$I$12,0,10*ROW('Sanitation Data'!I180)),NA())</f>
        <v>#N/A</v>
      </c>
      <c r="AZ186" s="502" t="e">
        <f ca="1">+IF(AND(ISNUMBER(OFFSET('Hygiene Data'!$D$5,0,10*ROW('Hygiene Data'!D180))),'Data Summary'!DO186="Yes"),OFFSET('Hygiene Data'!$D$5,0,10*ROW('Hygiene Data'!D180)),NA())</f>
        <v>#N/A</v>
      </c>
      <c r="BA186" s="502" t="e">
        <f ca="1">+IF(AND(ISNUMBER(OFFSET('Hygiene Data'!$D$7,0,10*ROW('Hygiene Data'!D180))),'Data Summary'!DP186="Yes"),OFFSET('Hygiene Data'!$D$7,0,10*ROW('Hygiene Data'!D180)),NA())</f>
        <v>#N/A</v>
      </c>
      <c r="BB186" s="502" t="e">
        <f ca="1">+IF(AND(ISNUMBER(OFFSET('Hygiene Data'!$D$9,0,10*ROW('Hygiene Data'!D180))),'Data Summary'!DQ186="Yes"),OFFSET('Hygiene Data'!$D$9,0,10*ROW('Hygiene Data'!D180)),NA())</f>
        <v>#N/A</v>
      </c>
      <c r="BC186" s="502" t="e">
        <f ca="1">+IF(AND(ISNUMBER(OFFSET('Hygiene Data'!$E$5,0,10*ROW('Hygiene Data'!E180))),'Data Summary'!DR186="Yes"),OFFSET('Hygiene Data'!$E$5,0,10*ROW('Hygiene Data'!E180)),NA())</f>
        <v>#N/A</v>
      </c>
      <c r="BD186" s="502" t="e">
        <f ca="1">+IF(AND(ISNUMBER(OFFSET('Hygiene Data'!$E$7,0,10*ROW('Hygiene Data'!E180))),'Data Summary'!DS186="Yes"),OFFSET('Hygiene Data'!$E$7,0,10*ROW('Hygiene Data'!E180)),NA())</f>
        <v>#N/A</v>
      </c>
      <c r="BE186" s="502" t="e">
        <f ca="1">+IF(AND(ISNUMBER(OFFSET('Hygiene Data'!$E$9,0,10*ROW('Hygiene Data'!E180))),'Data Summary'!DT186="Yes"),OFFSET('Hygiene Data'!$E$9,0,10*ROW('Hygiene Data'!E180)),NA())</f>
        <v>#N/A</v>
      </c>
      <c r="BF186" s="502" t="e">
        <f ca="1">+IF(AND(ISNUMBER(OFFSET('Hygiene Data'!$F$5,0,10*ROW('Hygiene Data'!F180))),'Data Summary'!DU186="Yes"),OFFSET('Hygiene Data'!$F$5,0,10*ROW('Hygiene Data'!F180)),NA())</f>
        <v>#N/A</v>
      </c>
      <c r="BG186" s="502" t="e">
        <f ca="1">+IF(AND(ISNUMBER(OFFSET('Hygiene Data'!$F$7,0,10*ROW('Hygiene Data'!F180))),'Data Summary'!DV186="Yes"),OFFSET('Hygiene Data'!$F$7,0,10*ROW('Hygiene Data'!F180)),NA())</f>
        <v>#N/A</v>
      </c>
      <c r="BH186" s="502" t="e">
        <f ca="1">+IF(AND(ISNUMBER(OFFSET('Hygiene Data'!$F$9,0,10*ROW('Hygiene Data'!F180))),'Data Summary'!DW186="Yes"),OFFSET('Hygiene Data'!$F$9,0,10*ROW('Hygiene Data'!F180)),NA())</f>
        <v>#N/A</v>
      </c>
      <c r="BI186" s="502" t="e">
        <f ca="1">+IF(AND(ISNUMBER(OFFSET('Hygiene Data'!$G$5,0,10*ROW('Hygiene Data'!G180))),'Data Summary'!DX186="Yes"),OFFSET('Hygiene Data'!$G$5,0,10*ROW('Hygiene Data'!G180)),NA())</f>
        <v>#N/A</v>
      </c>
      <c r="BJ186" s="502" t="e">
        <f ca="1">+IF(AND(ISNUMBER(OFFSET('Hygiene Data'!$G$7,0,10*ROW('Hygiene Data'!G180))),'Data Summary'!DY186="Yes"),OFFSET('Hygiene Data'!$G$7,0,10*ROW('Hygiene Data'!G180)),NA())</f>
        <v>#N/A</v>
      </c>
      <c r="BK186" s="502" t="e">
        <f ca="1">+IF(AND(ISNUMBER(OFFSET('Hygiene Data'!$G$9,0,10*ROW('Hygiene Data'!G180))),'Data Summary'!DZ186="Yes"),OFFSET('Hygiene Data'!$G$9,0,10*ROW('Hygiene Data'!G180)),NA())</f>
        <v>#N/A</v>
      </c>
      <c r="BL186" s="502" t="e">
        <f ca="1">+IF(AND(ISNUMBER(OFFSET('Hygiene Data'!$H$5,0,10*ROW('Hygiene Data'!H180))),'Data Summary'!EA186="Yes"),OFFSET('Hygiene Data'!$H$5,0,10*ROW('Hygiene Data'!H180)),NA())</f>
        <v>#N/A</v>
      </c>
      <c r="BM186" s="502" t="e">
        <f ca="1">+IF(AND(ISNUMBER(OFFSET('Hygiene Data'!$H$7,0,10*ROW('Hygiene Data'!H180))),'Data Summary'!EB186="Yes"),OFFSET('Hygiene Data'!$H$7,0,10*ROW('Hygiene Data'!H180)),NA())</f>
        <v>#N/A</v>
      </c>
      <c r="BN186" s="502" t="e">
        <f ca="1">+IF(AND(ISNUMBER(OFFSET('Hygiene Data'!$H$9,0,10*ROW('Hygiene Data'!H180))),'Data Summary'!EC186="Yes"),OFFSET('Hygiene Data'!$H$9,0,10*ROW('Hygiene Data'!H180)),NA())</f>
        <v>#N/A</v>
      </c>
      <c r="BO186" s="502" t="e">
        <f ca="1">+IF(AND(ISNUMBER(OFFSET('Hygiene Data'!$I$5,0,10*ROW('Hygiene Data'!I180))),'Data Summary'!ED186="Yes"),OFFSET('Hygiene Data'!$I$5,0,10*ROW('Hygiene Data'!I180)),NA())</f>
        <v>#N/A</v>
      </c>
      <c r="BP186" s="502" t="e">
        <f ca="1">+IF(AND(ISNUMBER(OFFSET('Hygiene Data'!$I$7,0,10*ROW('Hygiene Data'!I180))),'Data Summary'!EE186="Yes"),OFFSET('Hygiene Data'!$I$7,0,10*ROW('Hygiene Data'!I180)),NA())</f>
        <v>#N/A</v>
      </c>
      <c r="BQ186" s="502" t="e">
        <f ca="1">+IF(AND(ISNUMBER(OFFSET('Hygiene Data'!$I$9,0,10*ROW('Hygiene Data'!I180))),'Data Summary'!EF186="Yes"),OFFSET('Hygiene Data'!$I$9,0,10*ROW('Hygiene Data'!I180)),NA())</f>
        <v>#N/A</v>
      </c>
    </row>
    <row r="187" spans="1:69" x14ac:dyDescent="0.25">
      <c r="A187" s="498" t="e">
        <f ca="1">+RIGHT('Data Summary'!A187,LEN('Data Summary'!A187)-9)</f>
        <v>#VALUE!</v>
      </c>
      <c r="B187" s="472" t="str">
        <f ca="1">+IF(ISTEXT('Data Summary'!B187),'Data Summary'!B187,"")</f>
        <v/>
      </c>
      <c r="C187" s="499" t="e">
        <f ca="1">+VALUE('Data Summary'!C187)</f>
        <v>#VALUE!</v>
      </c>
      <c r="D187" s="500" t="e">
        <f ca="1">+IF(AND(ISNUMBER(OFFSET('Water Data'!$D$4,0,10*ROW('Water Data'!D181))),'Data Summary'!BS187="Yes"),100-OFFSET('Water Data'!$D$4,0,10*ROW('Water Data'!D181)),NA())</f>
        <v>#N/A</v>
      </c>
      <c r="E187" s="500" t="e">
        <f ca="1">+IF(AND(ISNUMBER(OFFSET('Water Data'!$D$6,0,10*ROW('Water Data'!D181))),'Data Summary'!BT187="Yes"),OFFSET('Water Data'!$D$6,0,10*ROW('Water Data'!D181)),NA())</f>
        <v>#N/A</v>
      </c>
      <c r="F187" s="500" t="e">
        <f ca="1">+IF(AND(ISNUMBER(OFFSET('Water Data'!$D$9,0,10*ROW('Water Data'!D181))),'Data Summary'!BU187="Yes"),OFFSET('Water Data'!$D$9,0,10*ROW('Water Data'!D181)),NA())</f>
        <v>#N/A</v>
      </c>
      <c r="G187" s="500" t="e">
        <f ca="1">+IF(AND(ISNUMBER(OFFSET('Water Data'!$E$4,0,10*ROW('Water Data'!E181))),'Data Summary'!BV187="Yes"),100-OFFSET('Water Data'!$E$4,0,10*ROW('Water Data'!E181)),NA())</f>
        <v>#N/A</v>
      </c>
      <c r="H187" s="500" t="e">
        <f ca="1">+IF(AND(ISNUMBER(OFFSET('Water Data'!$E$6,0,10*ROW('Water Data'!E181))),'Data Summary'!BW187="Yes"),OFFSET('Water Data'!$E$6,0,10*ROW('Water Data'!E181)),NA())</f>
        <v>#N/A</v>
      </c>
      <c r="I187" s="500" t="e">
        <f ca="1">+IF(AND(ISNUMBER(OFFSET('Water Data'!$E$9,0,10*ROW('Water Data'!E181))),'Data Summary'!BX187="Yes"),OFFSET('Water Data'!$E$9,0,10*ROW('Water Data'!E181)),NA())</f>
        <v>#N/A</v>
      </c>
      <c r="J187" s="500" t="e">
        <f ca="1">+IF(AND(ISNUMBER(OFFSET('Water Data'!$F$4,0,10*ROW('Water Data'!F181))),'Data Summary'!BY187="Yes"),100-OFFSET('Water Data'!$F$4,0,10*ROW('Water Data'!F181)),NA())</f>
        <v>#N/A</v>
      </c>
      <c r="K187" s="500" t="e">
        <f ca="1">+IF(AND(ISNUMBER(OFFSET('Water Data'!$F$6,0,10*ROW('Water Data'!F181))),'Data Summary'!BZ187="Yes"),OFFSET('Water Data'!$F$6,0,10*ROW('Water Data'!F181)),NA())</f>
        <v>#N/A</v>
      </c>
      <c r="L187" s="500" t="e">
        <f ca="1">+IF(AND(ISNUMBER(OFFSET('Water Data'!$F$9,0,10*ROW('Water Data'!F181))),'Data Summary'!CA187="Yes"),OFFSET('Water Data'!$F$9,0,10*ROW('Water Data'!F181)),NA())</f>
        <v>#N/A</v>
      </c>
      <c r="M187" s="500" t="e">
        <f ca="1">+IF(AND(ISNUMBER(OFFSET('Water Data'!$G$4,0,10*ROW('Water Data'!G181))),'Data Summary'!CB187="Yes"),100-OFFSET('Water Data'!$G$4,0,10*ROW('Water Data'!G181)),NA())</f>
        <v>#N/A</v>
      </c>
      <c r="N187" s="500" t="e">
        <f ca="1">+IF(AND(ISNUMBER(OFFSET('Water Data'!$G$6,0,10*ROW('Water Data'!G181))),'Data Summary'!CC187="Yes"),OFFSET('Water Data'!$G$6,0,10*ROW('Water Data'!G181)),NA())</f>
        <v>#N/A</v>
      </c>
      <c r="O187" s="500" t="e">
        <f ca="1">+IF(AND(ISNUMBER(OFFSET('Water Data'!$G$9,0,10*ROW('Water Data'!G181))),'Data Summary'!CD187="Yes"),OFFSET('Water Data'!$G$9,0,10*ROW('Water Data'!G181)),NA())</f>
        <v>#N/A</v>
      </c>
      <c r="P187" s="500" t="e">
        <f ca="1">+IF(AND(ISNUMBER(OFFSET('Water Data'!$H$4,0,10*ROW('Water Data'!H181))),'Data Summary'!CE187="Yes"),100-OFFSET('Water Data'!$H$4,0,10*ROW('Water Data'!H181)),NA())</f>
        <v>#N/A</v>
      </c>
      <c r="Q187" s="500" t="e">
        <f ca="1">+IF(AND(ISNUMBER(OFFSET('Water Data'!$H$6,0,10*ROW('Water Data'!H181))),'Data Summary'!CF187="Yes"),OFFSET('Water Data'!$H$6,0,10*ROW('Water Data'!H181)),NA())</f>
        <v>#N/A</v>
      </c>
      <c r="R187" s="500" t="e">
        <f ca="1">+IF(AND(ISNUMBER(OFFSET('Water Data'!$H$9,0,10*ROW('Water Data'!H181))),'Data Summary'!CG187="Yes"),OFFSET('Water Data'!$H$9,0,10*ROW('Water Data'!H181)),NA())</f>
        <v>#N/A</v>
      </c>
      <c r="S187" s="500" t="e">
        <f ca="1">+IF(AND(ISNUMBER(OFFSET('Water Data'!$I$4,0,10*ROW('Water Data'!I181))),'Data Summary'!CH187="Yes"),100-OFFSET('Water Data'!$I$4,0,10*ROW('Water Data'!I181)),NA())</f>
        <v>#N/A</v>
      </c>
      <c r="T187" s="500" t="e">
        <f ca="1">+IF(AND(ISNUMBER(OFFSET('Water Data'!$I$6,0,10*ROW('Water Data'!I181))),'Data Summary'!CI187="Yes"),OFFSET('Water Data'!$I$6,0,10*ROW('Water Data'!I181)),NA())</f>
        <v>#N/A</v>
      </c>
      <c r="U187" s="500" t="e">
        <f ca="1">+IF(AND(ISNUMBER(OFFSET('Water Data'!$I$9,0,10*ROW('Water Data'!I181))),'Data Summary'!CJ187="Yes"),OFFSET('Water Data'!$I$9,0,10*ROW('Water Data'!I181)),NA())</f>
        <v>#N/A</v>
      </c>
      <c r="V187" s="501" t="e">
        <f ca="1">+IF(AND(ISNUMBER(OFFSET('Sanitation Data'!$D$4,0,10*ROW('Sanitation Data'!D181))),'Data Summary'!CK187="Yes"),100-OFFSET('Sanitation Data'!$D$4,0,10*ROW('Sanitation Data'!D181)),NA())</f>
        <v>#N/A</v>
      </c>
      <c r="W187" s="501" t="e">
        <f ca="1">+IF(AND(ISNUMBER(OFFSET('Sanitation Data'!$D$6,0,10*ROW('Sanitation Data'!D181))),'Data Summary'!CL187="Yes"),OFFSET('Sanitation Data'!$D$6,0,10*ROW('Sanitation Data'!D181)),NA())</f>
        <v>#N/A</v>
      </c>
      <c r="X187" s="501" t="e">
        <f ca="1">+IF(AND(ISNUMBER(OFFSET('Sanitation Data'!$D$10,0,10*ROW('Sanitation Data'!D181))),'Data Summary'!CM187="Yes"),OFFSET('Sanitation Data'!$D$10,0,10*ROW('Sanitation Data'!D181)),NA())</f>
        <v>#N/A</v>
      </c>
      <c r="Y187" s="501" t="e">
        <f ca="1">+IF(AND(ISNUMBER(OFFSET('Sanitation Data'!$D$11,0,10*ROW('Sanitation Data'!D181))),'Data Summary'!CN187="Yes"),OFFSET('Sanitation Data'!$D$11,0,10*ROW('Sanitation Data'!D181)),NA())</f>
        <v>#N/A</v>
      </c>
      <c r="Z187" s="501" t="e">
        <f ca="1">+IF(AND(ISNUMBER(OFFSET('Sanitation Data'!$D$12,0,10*ROW('Sanitation Data'!D181))),'Data Summary'!CO187="Yes"),OFFSET('Sanitation Data'!$D$12,0,10*ROW('Sanitation Data'!D181)),NA())</f>
        <v>#N/A</v>
      </c>
      <c r="AA187" s="501" t="e">
        <f ca="1">+IF(AND(ISNUMBER(OFFSET('Sanitation Data'!$E$4,0,10*ROW('Sanitation Data'!E181))),'Data Summary'!CP187="Yes"),100-OFFSET('Sanitation Data'!$E$4,0,10*ROW('Sanitation Data'!E181)),NA())</f>
        <v>#N/A</v>
      </c>
      <c r="AB187" s="501" t="e">
        <f ca="1">+IF(AND(ISNUMBER(OFFSET('Sanitation Data'!$E$6,0,10*ROW('Sanitation Data'!E181))),'Data Summary'!CQ187="Yes"),OFFSET('Sanitation Data'!$E$6,0,10*ROW('Sanitation Data'!E181)),NA())</f>
        <v>#N/A</v>
      </c>
      <c r="AC187" s="501" t="e">
        <f ca="1">+IF(AND(ISNUMBER(OFFSET('Sanitation Data'!$E$10,0,10*ROW('Sanitation Data'!E181))),'Data Summary'!CR187="Yes"),OFFSET('Sanitation Data'!$E$10,0,10*ROW('Sanitation Data'!E181)),NA())</f>
        <v>#N/A</v>
      </c>
      <c r="AD187" s="501" t="e">
        <f ca="1">+IF(AND(ISNUMBER(OFFSET('Sanitation Data'!$E$11,0,10*ROW('Sanitation Data'!E181))),'Data Summary'!CS187="Yes"),OFFSET('Sanitation Data'!$E$11,0,10*ROW('Sanitation Data'!E181)),NA())</f>
        <v>#N/A</v>
      </c>
      <c r="AE187" s="501" t="e">
        <f ca="1">+IF(AND(ISNUMBER(OFFSET('Sanitation Data'!$E$12,0,10*ROW('Sanitation Data'!E181))),'Data Summary'!CT187="Yes"),OFFSET('Sanitation Data'!$E$12,0,10*ROW('Sanitation Data'!E181)),NA())</f>
        <v>#N/A</v>
      </c>
      <c r="AF187" s="501" t="e">
        <f ca="1">+IF(AND(ISNUMBER(OFFSET('Sanitation Data'!$F$4,0,10*ROW('Sanitation Data'!F181))),'Data Summary'!CU187="Yes"),100-OFFSET('Sanitation Data'!$F$4,0,10*ROW('Sanitation Data'!F181)),NA())</f>
        <v>#N/A</v>
      </c>
      <c r="AG187" s="501" t="e">
        <f ca="1">+IF(AND(ISNUMBER(OFFSET('Sanitation Data'!$F$6,0,10*ROW('Sanitation Data'!F181))),'Data Summary'!CV187="Yes"),OFFSET('Sanitation Data'!$F$6,0,10*ROW('Sanitation Data'!F181)),NA())</f>
        <v>#N/A</v>
      </c>
      <c r="AH187" s="501" t="e">
        <f ca="1">+IF(AND(ISNUMBER(OFFSET('Sanitation Data'!$F$10,0,10*ROW('Sanitation Data'!F181))),'Data Summary'!CW187="Yes"),OFFSET('Sanitation Data'!$F$10,0,10*ROW('Sanitation Data'!F181)),NA())</f>
        <v>#N/A</v>
      </c>
      <c r="AI187" s="501" t="e">
        <f ca="1">+IF(AND(ISNUMBER(OFFSET('Sanitation Data'!$F$11,0,10*ROW('Sanitation Data'!F181))),'Data Summary'!CX187="Yes"),OFFSET('Sanitation Data'!$F$11,0,10*ROW('Sanitation Data'!F181)),NA())</f>
        <v>#N/A</v>
      </c>
      <c r="AJ187" s="501" t="e">
        <f ca="1">+IF(AND(ISNUMBER(OFFSET('Sanitation Data'!$F$12,0,10*ROW('Sanitation Data'!F181))),'Data Summary'!CY187="Yes"),OFFSET('Sanitation Data'!$F$12,0,10*ROW('Sanitation Data'!F181)),NA())</f>
        <v>#N/A</v>
      </c>
      <c r="AK187" s="501" t="e">
        <f ca="1">+IF(AND(ISNUMBER(OFFSET('Sanitation Data'!$G$4,0,10*ROW('Sanitation Data'!G181))),'Data Summary'!CZ187="Yes"),100-OFFSET('Sanitation Data'!$G$4,0,10*ROW('Sanitation Data'!G181)),NA())</f>
        <v>#N/A</v>
      </c>
      <c r="AL187" s="501" t="e">
        <f ca="1">+IF(AND(ISNUMBER(OFFSET('Sanitation Data'!$G$6,0,10*ROW('Sanitation Data'!G181))),'Data Summary'!DA187="Yes"),OFFSET('Sanitation Data'!$G$6,0,10*ROW('Sanitation Data'!G181)),NA())</f>
        <v>#N/A</v>
      </c>
      <c r="AM187" s="501" t="e">
        <f ca="1">+IF(AND(ISNUMBER(OFFSET('Sanitation Data'!$G$10,0,10*ROW('Sanitation Data'!G181))),'Data Summary'!DB187="Yes"),OFFSET('Sanitation Data'!$G$10,0,10*ROW('Sanitation Data'!G181)),NA())</f>
        <v>#N/A</v>
      </c>
      <c r="AN187" s="501" t="e">
        <f ca="1">+IF(AND(ISNUMBER(OFFSET('Sanitation Data'!$G$11,0,10*ROW('Sanitation Data'!G181))),'Data Summary'!DC187="Yes"),OFFSET('Sanitation Data'!$G$11,0,10*ROW('Sanitation Data'!G181)),NA())</f>
        <v>#N/A</v>
      </c>
      <c r="AO187" s="501" t="e">
        <f ca="1">+IF(AND(ISNUMBER(OFFSET('Sanitation Data'!$G$12,0,10*ROW('Sanitation Data'!G181))),'Data Summary'!DD187="Yes"),OFFSET('Sanitation Data'!$G$12,0,10*ROW('Sanitation Data'!G181)),NA())</f>
        <v>#N/A</v>
      </c>
      <c r="AP187" s="501" t="e">
        <f ca="1">+IF(AND(ISNUMBER(OFFSET('Sanitation Data'!$H$4,0,10*ROW('Sanitation Data'!H181))),'Data Summary'!DE187="Yes"),100-OFFSET('Sanitation Data'!$H$4,0,10*ROW('Sanitation Data'!H181)),NA())</f>
        <v>#N/A</v>
      </c>
      <c r="AQ187" s="501" t="e">
        <f ca="1">+IF(AND(ISNUMBER(OFFSET('Sanitation Data'!$H$6,0,10*ROW('Sanitation Data'!H181))),'Data Summary'!DF187="Yes"),OFFSET('Sanitation Data'!$H$6,0,10*ROW('Sanitation Data'!H181)),NA())</f>
        <v>#N/A</v>
      </c>
      <c r="AR187" s="501" t="e">
        <f ca="1">+IF(AND(ISNUMBER(OFFSET('Sanitation Data'!$H$10,0,10*ROW('Sanitation Data'!H181))),'Data Summary'!DG187="Yes"),OFFSET('Sanitation Data'!$H$10,0,10*ROW('Sanitation Data'!H181)),NA())</f>
        <v>#N/A</v>
      </c>
      <c r="AS187" s="501" t="e">
        <f ca="1">+IF(AND(ISNUMBER(OFFSET('Sanitation Data'!$H$11,0,10*ROW('Sanitation Data'!H181))),'Data Summary'!DH187="Yes"),OFFSET('Sanitation Data'!$H$11,0,10*ROW('Sanitation Data'!H181)),NA())</f>
        <v>#N/A</v>
      </c>
      <c r="AT187" s="501" t="e">
        <f ca="1">+IF(AND(ISNUMBER(OFFSET('Sanitation Data'!$H$12,0,10*ROW('Sanitation Data'!H181))),'Data Summary'!DI187="Yes"),OFFSET('Sanitation Data'!$H$12,0,10*ROW('Sanitation Data'!H181)),NA())</f>
        <v>#N/A</v>
      </c>
      <c r="AU187" s="501" t="e">
        <f ca="1">+IF(AND(ISNUMBER(OFFSET('Sanitation Data'!$I$4,0,10*ROW('Sanitation Data'!I181))),'Data Summary'!DJ187="Yes"),100-OFFSET('Sanitation Data'!$I$4,0,10*ROW('Sanitation Data'!I181)),NA())</f>
        <v>#N/A</v>
      </c>
      <c r="AV187" s="501" t="e">
        <f ca="1">+IF(AND(ISNUMBER(OFFSET('Sanitation Data'!$I$6,0,10*ROW('Sanitation Data'!I181))),'Data Summary'!DK187="Yes"),OFFSET('Sanitation Data'!$I$6,0,10*ROW('Sanitation Data'!I181)),NA())</f>
        <v>#N/A</v>
      </c>
      <c r="AW187" s="501" t="e">
        <f ca="1">+IF(AND(ISNUMBER(OFFSET('Sanitation Data'!$I$10,0,10*ROW('Sanitation Data'!I181))),'Data Summary'!DL187="Yes"),OFFSET('Sanitation Data'!$I$10,0,10*ROW('Sanitation Data'!I181)),NA())</f>
        <v>#N/A</v>
      </c>
      <c r="AX187" s="501" t="e">
        <f ca="1">+IF(AND(ISNUMBER(OFFSET('Sanitation Data'!$I$11,0,10*ROW('Sanitation Data'!I181))),'Data Summary'!DM187="Yes"),OFFSET('Sanitation Data'!$I$11,0,10*ROW('Sanitation Data'!I181)),NA())</f>
        <v>#N/A</v>
      </c>
      <c r="AY187" s="501" t="e">
        <f ca="1">+IF(AND(ISNUMBER(OFFSET('Sanitation Data'!$I$12,0,10*ROW('Sanitation Data'!I181))),'Data Summary'!DN187="Yes"),OFFSET('Sanitation Data'!$I$12,0,10*ROW('Sanitation Data'!I181)),NA())</f>
        <v>#N/A</v>
      </c>
      <c r="AZ187" s="502" t="e">
        <f ca="1">+IF(AND(ISNUMBER(OFFSET('Hygiene Data'!$D$5,0,10*ROW('Hygiene Data'!D181))),'Data Summary'!DO187="Yes"),OFFSET('Hygiene Data'!$D$5,0,10*ROW('Hygiene Data'!D181)),NA())</f>
        <v>#N/A</v>
      </c>
      <c r="BA187" s="502" t="e">
        <f ca="1">+IF(AND(ISNUMBER(OFFSET('Hygiene Data'!$D$7,0,10*ROW('Hygiene Data'!D181))),'Data Summary'!DP187="Yes"),OFFSET('Hygiene Data'!$D$7,0,10*ROW('Hygiene Data'!D181)),NA())</f>
        <v>#N/A</v>
      </c>
      <c r="BB187" s="502" t="e">
        <f ca="1">+IF(AND(ISNUMBER(OFFSET('Hygiene Data'!$D$9,0,10*ROW('Hygiene Data'!D181))),'Data Summary'!DQ187="Yes"),OFFSET('Hygiene Data'!$D$9,0,10*ROW('Hygiene Data'!D181)),NA())</f>
        <v>#N/A</v>
      </c>
      <c r="BC187" s="502" t="e">
        <f ca="1">+IF(AND(ISNUMBER(OFFSET('Hygiene Data'!$E$5,0,10*ROW('Hygiene Data'!E181))),'Data Summary'!DR187="Yes"),OFFSET('Hygiene Data'!$E$5,0,10*ROW('Hygiene Data'!E181)),NA())</f>
        <v>#N/A</v>
      </c>
      <c r="BD187" s="502" t="e">
        <f ca="1">+IF(AND(ISNUMBER(OFFSET('Hygiene Data'!$E$7,0,10*ROW('Hygiene Data'!E181))),'Data Summary'!DS187="Yes"),OFFSET('Hygiene Data'!$E$7,0,10*ROW('Hygiene Data'!E181)),NA())</f>
        <v>#N/A</v>
      </c>
      <c r="BE187" s="502" t="e">
        <f ca="1">+IF(AND(ISNUMBER(OFFSET('Hygiene Data'!$E$9,0,10*ROW('Hygiene Data'!E181))),'Data Summary'!DT187="Yes"),OFFSET('Hygiene Data'!$E$9,0,10*ROW('Hygiene Data'!E181)),NA())</f>
        <v>#N/A</v>
      </c>
      <c r="BF187" s="502" t="e">
        <f ca="1">+IF(AND(ISNUMBER(OFFSET('Hygiene Data'!$F$5,0,10*ROW('Hygiene Data'!F181))),'Data Summary'!DU187="Yes"),OFFSET('Hygiene Data'!$F$5,0,10*ROW('Hygiene Data'!F181)),NA())</f>
        <v>#N/A</v>
      </c>
      <c r="BG187" s="502" t="e">
        <f ca="1">+IF(AND(ISNUMBER(OFFSET('Hygiene Data'!$F$7,0,10*ROW('Hygiene Data'!F181))),'Data Summary'!DV187="Yes"),OFFSET('Hygiene Data'!$F$7,0,10*ROW('Hygiene Data'!F181)),NA())</f>
        <v>#N/A</v>
      </c>
      <c r="BH187" s="502" t="e">
        <f ca="1">+IF(AND(ISNUMBER(OFFSET('Hygiene Data'!$F$9,0,10*ROW('Hygiene Data'!F181))),'Data Summary'!DW187="Yes"),OFFSET('Hygiene Data'!$F$9,0,10*ROW('Hygiene Data'!F181)),NA())</f>
        <v>#N/A</v>
      </c>
      <c r="BI187" s="502" t="e">
        <f ca="1">+IF(AND(ISNUMBER(OFFSET('Hygiene Data'!$G$5,0,10*ROW('Hygiene Data'!G181))),'Data Summary'!DX187="Yes"),OFFSET('Hygiene Data'!$G$5,0,10*ROW('Hygiene Data'!G181)),NA())</f>
        <v>#N/A</v>
      </c>
      <c r="BJ187" s="502" t="e">
        <f ca="1">+IF(AND(ISNUMBER(OFFSET('Hygiene Data'!$G$7,0,10*ROW('Hygiene Data'!G181))),'Data Summary'!DY187="Yes"),OFFSET('Hygiene Data'!$G$7,0,10*ROW('Hygiene Data'!G181)),NA())</f>
        <v>#N/A</v>
      </c>
      <c r="BK187" s="502" t="e">
        <f ca="1">+IF(AND(ISNUMBER(OFFSET('Hygiene Data'!$G$9,0,10*ROW('Hygiene Data'!G181))),'Data Summary'!DZ187="Yes"),OFFSET('Hygiene Data'!$G$9,0,10*ROW('Hygiene Data'!G181)),NA())</f>
        <v>#N/A</v>
      </c>
      <c r="BL187" s="502" t="e">
        <f ca="1">+IF(AND(ISNUMBER(OFFSET('Hygiene Data'!$H$5,0,10*ROW('Hygiene Data'!H181))),'Data Summary'!EA187="Yes"),OFFSET('Hygiene Data'!$H$5,0,10*ROW('Hygiene Data'!H181)),NA())</f>
        <v>#N/A</v>
      </c>
      <c r="BM187" s="502" t="e">
        <f ca="1">+IF(AND(ISNUMBER(OFFSET('Hygiene Data'!$H$7,0,10*ROW('Hygiene Data'!H181))),'Data Summary'!EB187="Yes"),OFFSET('Hygiene Data'!$H$7,0,10*ROW('Hygiene Data'!H181)),NA())</f>
        <v>#N/A</v>
      </c>
      <c r="BN187" s="502" t="e">
        <f ca="1">+IF(AND(ISNUMBER(OFFSET('Hygiene Data'!$H$9,0,10*ROW('Hygiene Data'!H181))),'Data Summary'!EC187="Yes"),OFFSET('Hygiene Data'!$H$9,0,10*ROW('Hygiene Data'!H181)),NA())</f>
        <v>#N/A</v>
      </c>
      <c r="BO187" s="502" t="e">
        <f ca="1">+IF(AND(ISNUMBER(OFFSET('Hygiene Data'!$I$5,0,10*ROW('Hygiene Data'!I181))),'Data Summary'!ED187="Yes"),OFFSET('Hygiene Data'!$I$5,0,10*ROW('Hygiene Data'!I181)),NA())</f>
        <v>#N/A</v>
      </c>
      <c r="BP187" s="502" t="e">
        <f ca="1">+IF(AND(ISNUMBER(OFFSET('Hygiene Data'!$I$7,0,10*ROW('Hygiene Data'!I181))),'Data Summary'!EE187="Yes"),OFFSET('Hygiene Data'!$I$7,0,10*ROW('Hygiene Data'!I181)),NA())</f>
        <v>#N/A</v>
      </c>
      <c r="BQ187" s="502" t="e">
        <f ca="1">+IF(AND(ISNUMBER(OFFSET('Hygiene Data'!$I$9,0,10*ROW('Hygiene Data'!I181))),'Data Summary'!EF187="Yes"),OFFSET('Hygiene Data'!$I$9,0,10*ROW('Hygiene Data'!I181)),NA())</f>
        <v>#N/A</v>
      </c>
    </row>
    <row r="188" spans="1:69" x14ac:dyDescent="0.25">
      <c r="A188" s="498" t="e">
        <f ca="1">+RIGHT('Data Summary'!A188,LEN('Data Summary'!A188)-9)</f>
        <v>#VALUE!</v>
      </c>
      <c r="B188" s="472" t="str">
        <f ca="1">+IF(ISTEXT('Data Summary'!B188),'Data Summary'!B188,"")</f>
        <v/>
      </c>
      <c r="C188" s="499" t="e">
        <f ca="1">+VALUE('Data Summary'!C188)</f>
        <v>#VALUE!</v>
      </c>
      <c r="D188" s="500" t="e">
        <f ca="1">+IF(AND(ISNUMBER(OFFSET('Water Data'!$D$4,0,10*ROW('Water Data'!D182))),'Data Summary'!BS188="Yes"),100-OFFSET('Water Data'!$D$4,0,10*ROW('Water Data'!D182)),NA())</f>
        <v>#N/A</v>
      </c>
      <c r="E188" s="500" t="e">
        <f ca="1">+IF(AND(ISNUMBER(OFFSET('Water Data'!$D$6,0,10*ROW('Water Data'!D182))),'Data Summary'!BT188="Yes"),OFFSET('Water Data'!$D$6,0,10*ROW('Water Data'!D182)),NA())</f>
        <v>#N/A</v>
      </c>
      <c r="F188" s="500" t="e">
        <f ca="1">+IF(AND(ISNUMBER(OFFSET('Water Data'!$D$9,0,10*ROW('Water Data'!D182))),'Data Summary'!BU188="Yes"),OFFSET('Water Data'!$D$9,0,10*ROW('Water Data'!D182)),NA())</f>
        <v>#N/A</v>
      </c>
      <c r="G188" s="500" t="e">
        <f ca="1">+IF(AND(ISNUMBER(OFFSET('Water Data'!$E$4,0,10*ROW('Water Data'!E182))),'Data Summary'!BV188="Yes"),100-OFFSET('Water Data'!$E$4,0,10*ROW('Water Data'!E182)),NA())</f>
        <v>#N/A</v>
      </c>
      <c r="H188" s="500" t="e">
        <f ca="1">+IF(AND(ISNUMBER(OFFSET('Water Data'!$E$6,0,10*ROW('Water Data'!E182))),'Data Summary'!BW188="Yes"),OFFSET('Water Data'!$E$6,0,10*ROW('Water Data'!E182)),NA())</f>
        <v>#N/A</v>
      </c>
      <c r="I188" s="500" t="e">
        <f ca="1">+IF(AND(ISNUMBER(OFFSET('Water Data'!$E$9,0,10*ROW('Water Data'!E182))),'Data Summary'!BX188="Yes"),OFFSET('Water Data'!$E$9,0,10*ROW('Water Data'!E182)),NA())</f>
        <v>#N/A</v>
      </c>
      <c r="J188" s="500" t="e">
        <f ca="1">+IF(AND(ISNUMBER(OFFSET('Water Data'!$F$4,0,10*ROW('Water Data'!F182))),'Data Summary'!BY188="Yes"),100-OFFSET('Water Data'!$F$4,0,10*ROW('Water Data'!F182)),NA())</f>
        <v>#N/A</v>
      </c>
      <c r="K188" s="500" t="e">
        <f ca="1">+IF(AND(ISNUMBER(OFFSET('Water Data'!$F$6,0,10*ROW('Water Data'!F182))),'Data Summary'!BZ188="Yes"),OFFSET('Water Data'!$F$6,0,10*ROW('Water Data'!F182)),NA())</f>
        <v>#N/A</v>
      </c>
      <c r="L188" s="500" t="e">
        <f ca="1">+IF(AND(ISNUMBER(OFFSET('Water Data'!$F$9,0,10*ROW('Water Data'!F182))),'Data Summary'!CA188="Yes"),OFFSET('Water Data'!$F$9,0,10*ROW('Water Data'!F182)),NA())</f>
        <v>#N/A</v>
      </c>
      <c r="M188" s="500" t="e">
        <f ca="1">+IF(AND(ISNUMBER(OFFSET('Water Data'!$G$4,0,10*ROW('Water Data'!G182))),'Data Summary'!CB188="Yes"),100-OFFSET('Water Data'!$G$4,0,10*ROW('Water Data'!G182)),NA())</f>
        <v>#N/A</v>
      </c>
      <c r="N188" s="500" t="e">
        <f ca="1">+IF(AND(ISNUMBER(OFFSET('Water Data'!$G$6,0,10*ROW('Water Data'!G182))),'Data Summary'!CC188="Yes"),OFFSET('Water Data'!$G$6,0,10*ROW('Water Data'!G182)),NA())</f>
        <v>#N/A</v>
      </c>
      <c r="O188" s="500" t="e">
        <f ca="1">+IF(AND(ISNUMBER(OFFSET('Water Data'!$G$9,0,10*ROW('Water Data'!G182))),'Data Summary'!CD188="Yes"),OFFSET('Water Data'!$G$9,0,10*ROW('Water Data'!G182)),NA())</f>
        <v>#N/A</v>
      </c>
      <c r="P188" s="500" t="e">
        <f ca="1">+IF(AND(ISNUMBER(OFFSET('Water Data'!$H$4,0,10*ROW('Water Data'!H182))),'Data Summary'!CE188="Yes"),100-OFFSET('Water Data'!$H$4,0,10*ROW('Water Data'!H182)),NA())</f>
        <v>#N/A</v>
      </c>
      <c r="Q188" s="500" t="e">
        <f ca="1">+IF(AND(ISNUMBER(OFFSET('Water Data'!$H$6,0,10*ROW('Water Data'!H182))),'Data Summary'!CF188="Yes"),OFFSET('Water Data'!$H$6,0,10*ROW('Water Data'!H182)),NA())</f>
        <v>#N/A</v>
      </c>
      <c r="R188" s="500" t="e">
        <f ca="1">+IF(AND(ISNUMBER(OFFSET('Water Data'!$H$9,0,10*ROW('Water Data'!H182))),'Data Summary'!CG188="Yes"),OFFSET('Water Data'!$H$9,0,10*ROW('Water Data'!H182)),NA())</f>
        <v>#N/A</v>
      </c>
      <c r="S188" s="500" t="e">
        <f ca="1">+IF(AND(ISNUMBER(OFFSET('Water Data'!$I$4,0,10*ROW('Water Data'!I182))),'Data Summary'!CH188="Yes"),100-OFFSET('Water Data'!$I$4,0,10*ROW('Water Data'!I182)),NA())</f>
        <v>#N/A</v>
      </c>
      <c r="T188" s="500" t="e">
        <f ca="1">+IF(AND(ISNUMBER(OFFSET('Water Data'!$I$6,0,10*ROW('Water Data'!I182))),'Data Summary'!CI188="Yes"),OFFSET('Water Data'!$I$6,0,10*ROW('Water Data'!I182)),NA())</f>
        <v>#N/A</v>
      </c>
      <c r="U188" s="500" t="e">
        <f ca="1">+IF(AND(ISNUMBER(OFFSET('Water Data'!$I$9,0,10*ROW('Water Data'!I182))),'Data Summary'!CJ188="Yes"),OFFSET('Water Data'!$I$9,0,10*ROW('Water Data'!I182)),NA())</f>
        <v>#N/A</v>
      </c>
      <c r="V188" s="501" t="e">
        <f ca="1">+IF(AND(ISNUMBER(OFFSET('Sanitation Data'!$D$4,0,10*ROW('Sanitation Data'!D182))),'Data Summary'!CK188="Yes"),100-OFFSET('Sanitation Data'!$D$4,0,10*ROW('Sanitation Data'!D182)),NA())</f>
        <v>#N/A</v>
      </c>
      <c r="W188" s="501" t="e">
        <f ca="1">+IF(AND(ISNUMBER(OFFSET('Sanitation Data'!$D$6,0,10*ROW('Sanitation Data'!D182))),'Data Summary'!CL188="Yes"),OFFSET('Sanitation Data'!$D$6,0,10*ROW('Sanitation Data'!D182)),NA())</f>
        <v>#N/A</v>
      </c>
      <c r="X188" s="501" t="e">
        <f ca="1">+IF(AND(ISNUMBER(OFFSET('Sanitation Data'!$D$10,0,10*ROW('Sanitation Data'!D182))),'Data Summary'!CM188="Yes"),OFFSET('Sanitation Data'!$D$10,0,10*ROW('Sanitation Data'!D182)),NA())</f>
        <v>#N/A</v>
      </c>
      <c r="Y188" s="501" t="e">
        <f ca="1">+IF(AND(ISNUMBER(OFFSET('Sanitation Data'!$D$11,0,10*ROW('Sanitation Data'!D182))),'Data Summary'!CN188="Yes"),OFFSET('Sanitation Data'!$D$11,0,10*ROW('Sanitation Data'!D182)),NA())</f>
        <v>#N/A</v>
      </c>
      <c r="Z188" s="501" t="e">
        <f ca="1">+IF(AND(ISNUMBER(OFFSET('Sanitation Data'!$D$12,0,10*ROW('Sanitation Data'!D182))),'Data Summary'!CO188="Yes"),OFFSET('Sanitation Data'!$D$12,0,10*ROW('Sanitation Data'!D182)),NA())</f>
        <v>#N/A</v>
      </c>
      <c r="AA188" s="501" t="e">
        <f ca="1">+IF(AND(ISNUMBER(OFFSET('Sanitation Data'!$E$4,0,10*ROW('Sanitation Data'!E182))),'Data Summary'!CP188="Yes"),100-OFFSET('Sanitation Data'!$E$4,0,10*ROW('Sanitation Data'!E182)),NA())</f>
        <v>#N/A</v>
      </c>
      <c r="AB188" s="501" t="e">
        <f ca="1">+IF(AND(ISNUMBER(OFFSET('Sanitation Data'!$E$6,0,10*ROW('Sanitation Data'!E182))),'Data Summary'!CQ188="Yes"),OFFSET('Sanitation Data'!$E$6,0,10*ROW('Sanitation Data'!E182)),NA())</f>
        <v>#N/A</v>
      </c>
      <c r="AC188" s="501" t="e">
        <f ca="1">+IF(AND(ISNUMBER(OFFSET('Sanitation Data'!$E$10,0,10*ROW('Sanitation Data'!E182))),'Data Summary'!CR188="Yes"),OFFSET('Sanitation Data'!$E$10,0,10*ROW('Sanitation Data'!E182)),NA())</f>
        <v>#N/A</v>
      </c>
      <c r="AD188" s="501" t="e">
        <f ca="1">+IF(AND(ISNUMBER(OFFSET('Sanitation Data'!$E$11,0,10*ROW('Sanitation Data'!E182))),'Data Summary'!CS188="Yes"),OFFSET('Sanitation Data'!$E$11,0,10*ROW('Sanitation Data'!E182)),NA())</f>
        <v>#N/A</v>
      </c>
      <c r="AE188" s="501" t="e">
        <f ca="1">+IF(AND(ISNUMBER(OFFSET('Sanitation Data'!$E$12,0,10*ROW('Sanitation Data'!E182))),'Data Summary'!CT188="Yes"),OFFSET('Sanitation Data'!$E$12,0,10*ROW('Sanitation Data'!E182)),NA())</f>
        <v>#N/A</v>
      </c>
      <c r="AF188" s="501" t="e">
        <f ca="1">+IF(AND(ISNUMBER(OFFSET('Sanitation Data'!$F$4,0,10*ROW('Sanitation Data'!F182))),'Data Summary'!CU188="Yes"),100-OFFSET('Sanitation Data'!$F$4,0,10*ROW('Sanitation Data'!F182)),NA())</f>
        <v>#N/A</v>
      </c>
      <c r="AG188" s="501" t="e">
        <f ca="1">+IF(AND(ISNUMBER(OFFSET('Sanitation Data'!$F$6,0,10*ROW('Sanitation Data'!F182))),'Data Summary'!CV188="Yes"),OFFSET('Sanitation Data'!$F$6,0,10*ROW('Sanitation Data'!F182)),NA())</f>
        <v>#N/A</v>
      </c>
      <c r="AH188" s="501" t="e">
        <f ca="1">+IF(AND(ISNUMBER(OFFSET('Sanitation Data'!$F$10,0,10*ROW('Sanitation Data'!F182))),'Data Summary'!CW188="Yes"),OFFSET('Sanitation Data'!$F$10,0,10*ROW('Sanitation Data'!F182)),NA())</f>
        <v>#N/A</v>
      </c>
      <c r="AI188" s="501" t="e">
        <f ca="1">+IF(AND(ISNUMBER(OFFSET('Sanitation Data'!$F$11,0,10*ROW('Sanitation Data'!F182))),'Data Summary'!CX188="Yes"),OFFSET('Sanitation Data'!$F$11,0,10*ROW('Sanitation Data'!F182)),NA())</f>
        <v>#N/A</v>
      </c>
      <c r="AJ188" s="501" t="e">
        <f ca="1">+IF(AND(ISNUMBER(OFFSET('Sanitation Data'!$F$12,0,10*ROW('Sanitation Data'!F182))),'Data Summary'!CY188="Yes"),OFFSET('Sanitation Data'!$F$12,0,10*ROW('Sanitation Data'!F182)),NA())</f>
        <v>#N/A</v>
      </c>
      <c r="AK188" s="501" t="e">
        <f ca="1">+IF(AND(ISNUMBER(OFFSET('Sanitation Data'!$G$4,0,10*ROW('Sanitation Data'!G182))),'Data Summary'!CZ188="Yes"),100-OFFSET('Sanitation Data'!$G$4,0,10*ROW('Sanitation Data'!G182)),NA())</f>
        <v>#N/A</v>
      </c>
      <c r="AL188" s="501" t="e">
        <f ca="1">+IF(AND(ISNUMBER(OFFSET('Sanitation Data'!$G$6,0,10*ROW('Sanitation Data'!G182))),'Data Summary'!DA188="Yes"),OFFSET('Sanitation Data'!$G$6,0,10*ROW('Sanitation Data'!G182)),NA())</f>
        <v>#N/A</v>
      </c>
      <c r="AM188" s="501" t="e">
        <f ca="1">+IF(AND(ISNUMBER(OFFSET('Sanitation Data'!$G$10,0,10*ROW('Sanitation Data'!G182))),'Data Summary'!DB188="Yes"),OFFSET('Sanitation Data'!$G$10,0,10*ROW('Sanitation Data'!G182)),NA())</f>
        <v>#N/A</v>
      </c>
      <c r="AN188" s="501" t="e">
        <f ca="1">+IF(AND(ISNUMBER(OFFSET('Sanitation Data'!$G$11,0,10*ROW('Sanitation Data'!G182))),'Data Summary'!DC188="Yes"),OFFSET('Sanitation Data'!$G$11,0,10*ROW('Sanitation Data'!G182)),NA())</f>
        <v>#N/A</v>
      </c>
      <c r="AO188" s="501" t="e">
        <f ca="1">+IF(AND(ISNUMBER(OFFSET('Sanitation Data'!$G$12,0,10*ROW('Sanitation Data'!G182))),'Data Summary'!DD188="Yes"),OFFSET('Sanitation Data'!$G$12,0,10*ROW('Sanitation Data'!G182)),NA())</f>
        <v>#N/A</v>
      </c>
      <c r="AP188" s="501" t="e">
        <f ca="1">+IF(AND(ISNUMBER(OFFSET('Sanitation Data'!$H$4,0,10*ROW('Sanitation Data'!H182))),'Data Summary'!DE188="Yes"),100-OFFSET('Sanitation Data'!$H$4,0,10*ROW('Sanitation Data'!H182)),NA())</f>
        <v>#N/A</v>
      </c>
      <c r="AQ188" s="501" t="e">
        <f ca="1">+IF(AND(ISNUMBER(OFFSET('Sanitation Data'!$H$6,0,10*ROW('Sanitation Data'!H182))),'Data Summary'!DF188="Yes"),OFFSET('Sanitation Data'!$H$6,0,10*ROW('Sanitation Data'!H182)),NA())</f>
        <v>#N/A</v>
      </c>
      <c r="AR188" s="501" t="e">
        <f ca="1">+IF(AND(ISNUMBER(OFFSET('Sanitation Data'!$H$10,0,10*ROW('Sanitation Data'!H182))),'Data Summary'!DG188="Yes"),OFFSET('Sanitation Data'!$H$10,0,10*ROW('Sanitation Data'!H182)),NA())</f>
        <v>#N/A</v>
      </c>
      <c r="AS188" s="501" t="e">
        <f ca="1">+IF(AND(ISNUMBER(OFFSET('Sanitation Data'!$H$11,0,10*ROW('Sanitation Data'!H182))),'Data Summary'!DH188="Yes"),OFFSET('Sanitation Data'!$H$11,0,10*ROW('Sanitation Data'!H182)),NA())</f>
        <v>#N/A</v>
      </c>
      <c r="AT188" s="501" t="e">
        <f ca="1">+IF(AND(ISNUMBER(OFFSET('Sanitation Data'!$H$12,0,10*ROW('Sanitation Data'!H182))),'Data Summary'!DI188="Yes"),OFFSET('Sanitation Data'!$H$12,0,10*ROW('Sanitation Data'!H182)),NA())</f>
        <v>#N/A</v>
      </c>
      <c r="AU188" s="501" t="e">
        <f ca="1">+IF(AND(ISNUMBER(OFFSET('Sanitation Data'!$I$4,0,10*ROW('Sanitation Data'!I182))),'Data Summary'!DJ188="Yes"),100-OFFSET('Sanitation Data'!$I$4,0,10*ROW('Sanitation Data'!I182)),NA())</f>
        <v>#N/A</v>
      </c>
      <c r="AV188" s="501" t="e">
        <f ca="1">+IF(AND(ISNUMBER(OFFSET('Sanitation Data'!$I$6,0,10*ROW('Sanitation Data'!I182))),'Data Summary'!DK188="Yes"),OFFSET('Sanitation Data'!$I$6,0,10*ROW('Sanitation Data'!I182)),NA())</f>
        <v>#N/A</v>
      </c>
      <c r="AW188" s="501" t="e">
        <f ca="1">+IF(AND(ISNUMBER(OFFSET('Sanitation Data'!$I$10,0,10*ROW('Sanitation Data'!I182))),'Data Summary'!DL188="Yes"),OFFSET('Sanitation Data'!$I$10,0,10*ROW('Sanitation Data'!I182)),NA())</f>
        <v>#N/A</v>
      </c>
      <c r="AX188" s="501" t="e">
        <f ca="1">+IF(AND(ISNUMBER(OFFSET('Sanitation Data'!$I$11,0,10*ROW('Sanitation Data'!I182))),'Data Summary'!DM188="Yes"),OFFSET('Sanitation Data'!$I$11,0,10*ROW('Sanitation Data'!I182)),NA())</f>
        <v>#N/A</v>
      </c>
      <c r="AY188" s="501" t="e">
        <f ca="1">+IF(AND(ISNUMBER(OFFSET('Sanitation Data'!$I$12,0,10*ROW('Sanitation Data'!I182))),'Data Summary'!DN188="Yes"),OFFSET('Sanitation Data'!$I$12,0,10*ROW('Sanitation Data'!I182)),NA())</f>
        <v>#N/A</v>
      </c>
      <c r="AZ188" s="502" t="e">
        <f ca="1">+IF(AND(ISNUMBER(OFFSET('Hygiene Data'!$D$5,0,10*ROW('Hygiene Data'!D182))),'Data Summary'!DO188="Yes"),OFFSET('Hygiene Data'!$D$5,0,10*ROW('Hygiene Data'!D182)),NA())</f>
        <v>#N/A</v>
      </c>
      <c r="BA188" s="502" t="e">
        <f ca="1">+IF(AND(ISNUMBER(OFFSET('Hygiene Data'!$D$7,0,10*ROW('Hygiene Data'!D182))),'Data Summary'!DP188="Yes"),OFFSET('Hygiene Data'!$D$7,0,10*ROW('Hygiene Data'!D182)),NA())</f>
        <v>#N/A</v>
      </c>
      <c r="BB188" s="502" t="e">
        <f ca="1">+IF(AND(ISNUMBER(OFFSET('Hygiene Data'!$D$9,0,10*ROW('Hygiene Data'!D182))),'Data Summary'!DQ188="Yes"),OFFSET('Hygiene Data'!$D$9,0,10*ROW('Hygiene Data'!D182)),NA())</f>
        <v>#N/A</v>
      </c>
      <c r="BC188" s="502" t="e">
        <f ca="1">+IF(AND(ISNUMBER(OFFSET('Hygiene Data'!$E$5,0,10*ROW('Hygiene Data'!E182))),'Data Summary'!DR188="Yes"),OFFSET('Hygiene Data'!$E$5,0,10*ROW('Hygiene Data'!E182)),NA())</f>
        <v>#N/A</v>
      </c>
      <c r="BD188" s="502" t="e">
        <f ca="1">+IF(AND(ISNUMBER(OFFSET('Hygiene Data'!$E$7,0,10*ROW('Hygiene Data'!E182))),'Data Summary'!DS188="Yes"),OFFSET('Hygiene Data'!$E$7,0,10*ROW('Hygiene Data'!E182)),NA())</f>
        <v>#N/A</v>
      </c>
      <c r="BE188" s="502" t="e">
        <f ca="1">+IF(AND(ISNUMBER(OFFSET('Hygiene Data'!$E$9,0,10*ROW('Hygiene Data'!E182))),'Data Summary'!DT188="Yes"),OFFSET('Hygiene Data'!$E$9,0,10*ROW('Hygiene Data'!E182)),NA())</f>
        <v>#N/A</v>
      </c>
      <c r="BF188" s="502" t="e">
        <f ca="1">+IF(AND(ISNUMBER(OFFSET('Hygiene Data'!$F$5,0,10*ROW('Hygiene Data'!F182))),'Data Summary'!DU188="Yes"),OFFSET('Hygiene Data'!$F$5,0,10*ROW('Hygiene Data'!F182)),NA())</f>
        <v>#N/A</v>
      </c>
      <c r="BG188" s="502" t="e">
        <f ca="1">+IF(AND(ISNUMBER(OFFSET('Hygiene Data'!$F$7,0,10*ROW('Hygiene Data'!F182))),'Data Summary'!DV188="Yes"),OFFSET('Hygiene Data'!$F$7,0,10*ROW('Hygiene Data'!F182)),NA())</f>
        <v>#N/A</v>
      </c>
      <c r="BH188" s="502" t="e">
        <f ca="1">+IF(AND(ISNUMBER(OFFSET('Hygiene Data'!$F$9,0,10*ROW('Hygiene Data'!F182))),'Data Summary'!DW188="Yes"),OFFSET('Hygiene Data'!$F$9,0,10*ROW('Hygiene Data'!F182)),NA())</f>
        <v>#N/A</v>
      </c>
      <c r="BI188" s="502" t="e">
        <f ca="1">+IF(AND(ISNUMBER(OFFSET('Hygiene Data'!$G$5,0,10*ROW('Hygiene Data'!G182))),'Data Summary'!DX188="Yes"),OFFSET('Hygiene Data'!$G$5,0,10*ROW('Hygiene Data'!G182)),NA())</f>
        <v>#N/A</v>
      </c>
      <c r="BJ188" s="502" t="e">
        <f ca="1">+IF(AND(ISNUMBER(OFFSET('Hygiene Data'!$G$7,0,10*ROW('Hygiene Data'!G182))),'Data Summary'!DY188="Yes"),OFFSET('Hygiene Data'!$G$7,0,10*ROW('Hygiene Data'!G182)),NA())</f>
        <v>#N/A</v>
      </c>
      <c r="BK188" s="502" t="e">
        <f ca="1">+IF(AND(ISNUMBER(OFFSET('Hygiene Data'!$G$9,0,10*ROW('Hygiene Data'!G182))),'Data Summary'!DZ188="Yes"),OFFSET('Hygiene Data'!$G$9,0,10*ROW('Hygiene Data'!G182)),NA())</f>
        <v>#N/A</v>
      </c>
      <c r="BL188" s="502" t="e">
        <f ca="1">+IF(AND(ISNUMBER(OFFSET('Hygiene Data'!$H$5,0,10*ROW('Hygiene Data'!H182))),'Data Summary'!EA188="Yes"),OFFSET('Hygiene Data'!$H$5,0,10*ROW('Hygiene Data'!H182)),NA())</f>
        <v>#N/A</v>
      </c>
      <c r="BM188" s="502" t="e">
        <f ca="1">+IF(AND(ISNUMBER(OFFSET('Hygiene Data'!$H$7,0,10*ROW('Hygiene Data'!H182))),'Data Summary'!EB188="Yes"),OFFSET('Hygiene Data'!$H$7,0,10*ROW('Hygiene Data'!H182)),NA())</f>
        <v>#N/A</v>
      </c>
      <c r="BN188" s="502" t="e">
        <f ca="1">+IF(AND(ISNUMBER(OFFSET('Hygiene Data'!$H$9,0,10*ROW('Hygiene Data'!H182))),'Data Summary'!EC188="Yes"),OFFSET('Hygiene Data'!$H$9,0,10*ROW('Hygiene Data'!H182)),NA())</f>
        <v>#N/A</v>
      </c>
      <c r="BO188" s="502" t="e">
        <f ca="1">+IF(AND(ISNUMBER(OFFSET('Hygiene Data'!$I$5,0,10*ROW('Hygiene Data'!I182))),'Data Summary'!ED188="Yes"),OFFSET('Hygiene Data'!$I$5,0,10*ROW('Hygiene Data'!I182)),NA())</f>
        <v>#N/A</v>
      </c>
      <c r="BP188" s="502" t="e">
        <f ca="1">+IF(AND(ISNUMBER(OFFSET('Hygiene Data'!$I$7,0,10*ROW('Hygiene Data'!I182))),'Data Summary'!EE188="Yes"),OFFSET('Hygiene Data'!$I$7,0,10*ROW('Hygiene Data'!I182)),NA())</f>
        <v>#N/A</v>
      </c>
      <c r="BQ188" s="502" t="e">
        <f ca="1">+IF(AND(ISNUMBER(OFFSET('Hygiene Data'!$I$9,0,10*ROW('Hygiene Data'!I182))),'Data Summary'!EF188="Yes"),OFFSET('Hygiene Data'!$I$9,0,10*ROW('Hygiene Data'!I182)),NA())</f>
        <v>#N/A</v>
      </c>
    </row>
    <row r="189" spans="1:69" x14ac:dyDescent="0.25">
      <c r="A189" s="498" t="e">
        <f ca="1">+RIGHT('Data Summary'!A189,LEN('Data Summary'!A189)-9)</f>
        <v>#VALUE!</v>
      </c>
      <c r="B189" s="472" t="str">
        <f ca="1">+IF(ISTEXT('Data Summary'!B189),'Data Summary'!B189,"")</f>
        <v/>
      </c>
      <c r="C189" s="499" t="e">
        <f ca="1">+VALUE('Data Summary'!C189)</f>
        <v>#VALUE!</v>
      </c>
      <c r="D189" s="500" t="e">
        <f ca="1">+IF(AND(ISNUMBER(OFFSET('Water Data'!$D$4,0,10*ROW('Water Data'!D183))),'Data Summary'!BS189="Yes"),100-OFFSET('Water Data'!$D$4,0,10*ROW('Water Data'!D183)),NA())</f>
        <v>#N/A</v>
      </c>
      <c r="E189" s="500" t="e">
        <f ca="1">+IF(AND(ISNUMBER(OFFSET('Water Data'!$D$6,0,10*ROW('Water Data'!D183))),'Data Summary'!BT189="Yes"),OFFSET('Water Data'!$D$6,0,10*ROW('Water Data'!D183)),NA())</f>
        <v>#N/A</v>
      </c>
      <c r="F189" s="500" t="e">
        <f ca="1">+IF(AND(ISNUMBER(OFFSET('Water Data'!$D$9,0,10*ROW('Water Data'!D183))),'Data Summary'!BU189="Yes"),OFFSET('Water Data'!$D$9,0,10*ROW('Water Data'!D183)),NA())</f>
        <v>#N/A</v>
      </c>
      <c r="G189" s="500" t="e">
        <f ca="1">+IF(AND(ISNUMBER(OFFSET('Water Data'!$E$4,0,10*ROW('Water Data'!E183))),'Data Summary'!BV189="Yes"),100-OFFSET('Water Data'!$E$4,0,10*ROW('Water Data'!E183)),NA())</f>
        <v>#N/A</v>
      </c>
      <c r="H189" s="500" t="e">
        <f ca="1">+IF(AND(ISNUMBER(OFFSET('Water Data'!$E$6,0,10*ROW('Water Data'!E183))),'Data Summary'!BW189="Yes"),OFFSET('Water Data'!$E$6,0,10*ROW('Water Data'!E183)),NA())</f>
        <v>#N/A</v>
      </c>
      <c r="I189" s="500" t="e">
        <f ca="1">+IF(AND(ISNUMBER(OFFSET('Water Data'!$E$9,0,10*ROW('Water Data'!E183))),'Data Summary'!BX189="Yes"),OFFSET('Water Data'!$E$9,0,10*ROW('Water Data'!E183)),NA())</f>
        <v>#N/A</v>
      </c>
      <c r="J189" s="500" t="e">
        <f ca="1">+IF(AND(ISNUMBER(OFFSET('Water Data'!$F$4,0,10*ROW('Water Data'!F183))),'Data Summary'!BY189="Yes"),100-OFFSET('Water Data'!$F$4,0,10*ROW('Water Data'!F183)),NA())</f>
        <v>#N/A</v>
      </c>
      <c r="K189" s="500" t="e">
        <f ca="1">+IF(AND(ISNUMBER(OFFSET('Water Data'!$F$6,0,10*ROW('Water Data'!F183))),'Data Summary'!BZ189="Yes"),OFFSET('Water Data'!$F$6,0,10*ROW('Water Data'!F183)),NA())</f>
        <v>#N/A</v>
      </c>
      <c r="L189" s="500" t="e">
        <f ca="1">+IF(AND(ISNUMBER(OFFSET('Water Data'!$F$9,0,10*ROW('Water Data'!F183))),'Data Summary'!CA189="Yes"),OFFSET('Water Data'!$F$9,0,10*ROW('Water Data'!F183)),NA())</f>
        <v>#N/A</v>
      </c>
      <c r="M189" s="500" t="e">
        <f ca="1">+IF(AND(ISNUMBER(OFFSET('Water Data'!$G$4,0,10*ROW('Water Data'!G183))),'Data Summary'!CB189="Yes"),100-OFFSET('Water Data'!$G$4,0,10*ROW('Water Data'!G183)),NA())</f>
        <v>#N/A</v>
      </c>
      <c r="N189" s="500" t="e">
        <f ca="1">+IF(AND(ISNUMBER(OFFSET('Water Data'!$G$6,0,10*ROW('Water Data'!G183))),'Data Summary'!CC189="Yes"),OFFSET('Water Data'!$G$6,0,10*ROW('Water Data'!G183)),NA())</f>
        <v>#N/A</v>
      </c>
      <c r="O189" s="500" t="e">
        <f ca="1">+IF(AND(ISNUMBER(OFFSET('Water Data'!$G$9,0,10*ROW('Water Data'!G183))),'Data Summary'!CD189="Yes"),OFFSET('Water Data'!$G$9,0,10*ROW('Water Data'!G183)),NA())</f>
        <v>#N/A</v>
      </c>
      <c r="P189" s="500" t="e">
        <f ca="1">+IF(AND(ISNUMBER(OFFSET('Water Data'!$H$4,0,10*ROW('Water Data'!H183))),'Data Summary'!CE189="Yes"),100-OFFSET('Water Data'!$H$4,0,10*ROW('Water Data'!H183)),NA())</f>
        <v>#N/A</v>
      </c>
      <c r="Q189" s="500" t="e">
        <f ca="1">+IF(AND(ISNUMBER(OFFSET('Water Data'!$H$6,0,10*ROW('Water Data'!H183))),'Data Summary'!CF189="Yes"),OFFSET('Water Data'!$H$6,0,10*ROW('Water Data'!H183)),NA())</f>
        <v>#N/A</v>
      </c>
      <c r="R189" s="500" t="e">
        <f ca="1">+IF(AND(ISNUMBER(OFFSET('Water Data'!$H$9,0,10*ROW('Water Data'!H183))),'Data Summary'!CG189="Yes"),OFFSET('Water Data'!$H$9,0,10*ROW('Water Data'!H183)),NA())</f>
        <v>#N/A</v>
      </c>
      <c r="S189" s="500" t="e">
        <f ca="1">+IF(AND(ISNUMBER(OFFSET('Water Data'!$I$4,0,10*ROW('Water Data'!I183))),'Data Summary'!CH189="Yes"),100-OFFSET('Water Data'!$I$4,0,10*ROW('Water Data'!I183)),NA())</f>
        <v>#N/A</v>
      </c>
      <c r="T189" s="500" t="e">
        <f ca="1">+IF(AND(ISNUMBER(OFFSET('Water Data'!$I$6,0,10*ROW('Water Data'!I183))),'Data Summary'!CI189="Yes"),OFFSET('Water Data'!$I$6,0,10*ROW('Water Data'!I183)),NA())</f>
        <v>#N/A</v>
      </c>
      <c r="U189" s="500" t="e">
        <f ca="1">+IF(AND(ISNUMBER(OFFSET('Water Data'!$I$9,0,10*ROW('Water Data'!I183))),'Data Summary'!CJ189="Yes"),OFFSET('Water Data'!$I$9,0,10*ROW('Water Data'!I183)),NA())</f>
        <v>#N/A</v>
      </c>
      <c r="V189" s="501" t="e">
        <f ca="1">+IF(AND(ISNUMBER(OFFSET('Sanitation Data'!$D$4,0,10*ROW('Sanitation Data'!D183))),'Data Summary'!CK189="Yes"),100-OFFSET('Sanitation Data'!$D$4,0,10*ROW('Sanitation Data'!D183)),NA())</f>
        <v>#N/A</v>
      </c>
      <c r="W189" s="501" t="e">
        <f ca="1">+IF(AND(ISNUMBER(OFFSET('Sanitation Data'!$D$6,0,10*ROW('Sanitation Data'!D183))),'Data Summary'!CL189="Yes"),OFFSET('Sanitation Data'!$D$6,0,10*ROW('Sanitation Data'!D183)),NA())</f>
        <v>#N/A</v>
      </c>
      <c r="X189" s="501" t="e">
        <f ca="1">+IF(AND(ISNUMBER(OFFSET('Sanitation Data'!$D$10,0,10*ROW('Sanitation Data'!D183))),'Data Summary'!CM189="Yes"),OFFSET('Sanitation Data'!$D$10,0,10*ROW('Sanitation Data'!D183)),NA())</f>
        <v>#N/A</v>
      </c>
      <c r="Y189" s="501" t="e">
        <f ca="1">+IF(AND(ISNUMBER(OFFSET('Sanitation Data'!$D$11,0,10*ROW('Sanitation Data'!D183))),'Data Summary'!CN189="Yes"),OFFSET('Sanitation Data'!$D$11,0,10*ROW('Sanitation Data'!D183)),NA())</f>
        <v>#N/A</v>
      </c>
      <c r="Z189" s="501" t="e">
        <f ca="1">+IF(AND(ISNUMBER(OFFSET('Sanitation Data'!$D$12,0,10*ROW('Sanitation Data'!D183))),'Data Summary'!CO189="Yes"),OFFSET('Sanitation Data'!$D$12,0,10*ROW('Sanitation Data'!D183)),NA())</f>
        <v>#N/A</v>
      </c>
      <c r="AA189" s="501" t="e">
        <f ca="1">+IF(AND(ISNUMBER(OFFSET('Sanitation Data'!$E$4,0,10*ROW('Sanitation Data'!E183))),'Data Summary'!CP189="Yes"),100-OFFSET('Sanitation Data'!$E$4,0,10*ROW('Sanitation Data'!E183)),NA())</f>
        <v>#N/A</v>
      </c>
      <c r="AB189" s="501" t="e">
        <f ca="1">+IF(AND(ISNUMBER(OFFSET('Sanitation Data'!$E$6,0,10*ROW('Sanitation Data'!E183))),'Data Summary'!CQ189="Yes"),OFFSET('Sanitation Data'!$E$6,0,10*ROW('Sanitation Data'!E183)),NA())</f>
        <v>#N/A</v>
      </c>
      <c r="AC189" s="501" t="e">
        <f ca="1">+IF(AND(ISNUMBER(OFFSET('Sanitation Data'!$E$10,0,10*ROW('Sanitation Data'!E183))),'Data Summary'!CR189="Yes"),OFFSET('Sanitation Data'!$E$10,0,10*ROW('Sanitation Data'!E183)),NA())</f>
        <v>#N/A</v>
      </c>
      <c r="AD189" s="501" t="e">
        <f ca="1">+IF(AND(ISNUMBER(OFFSET('Sanitation Data'!$E$11,0,10*ROW('Sanitation Data'!E183))),'Data Summary'!CS189="Yes"),OFFSET('Sanitation Data'!$E$11,0,10*ROW('Sanitation Data'!E183)),NA())</f>
        <v>#N/A</v>
      </c>
      <c r="AE189" s="501" t="e">
        <f ca="1">+IF(AND(ISNUMBER(OFFSET('Sanitation Data'!$E$12,0,10*ROW('Sanitation Data'!E183))),'Data Summary'!CT189="Yes"),OFFSET('Sanitation Data'!$E$12,0,10*ROW('Sanitation Data'!E183)),NA())</f>
        <v>#N/A</v>
      </c>
      <c r="AF189" s="501" t="e">
        <f ca="1">+IF(AND(ISNUMBER(OFFSET('Sanitation Data'!$F$4,0,10*ROW('Sanitation Data'!F183))),'Data Summary'!CU189="Yes"),100-OFFSET('Sanitation Data'!$F$4,0,10*ROW('Sanitation Data'!F183)),NA())</f>
        <v>#N/A</v>
      </c>
      <c r="AG189" s="501" t="e">
        <f ca="1">+IF(AND(ISNUMBER(OFFSET('Sanitation Data'!$F$6,0,10*ROW('Sanitation Data'!F183))),'Data Summary'!CV189="Yes"),OFFSET('Sanitation Data'!$F$6,0,10*ROW('Sanitation Data'!F183)),NA())</f>
        <v>#N/A</v>
      </c>
      <c r="AH189" s="501" t="e">
        <f ca="1">+IF(AND(ISNUMBER(OFFSET('Sanitation Data'!$F$10,0,10*ROW('Sanitation Data'!F183))),'Data Summary'!CW189="Yes"),OFFSET('Sanitation Data'!$F$10,0,10*ROW('Sanitation Data'!F183)),NA())</f>
        <v>#N/A</v>
      </c>
      <c r="AI189" s="501" t="e">
        <f ca="1">+IF(AND(ISNUMBER(OFFSET('Sanitation Data'!$F$11,0,10*ROW('Sanitation Data'!F183))),'Data Summary'!CX189="Yes"),OFFSET('Sanitation Data'!$F$11,0,10*ROW('Sanitation Data'!F183)),NA())</f>
        <v>#N/A</v>
      </c>
      <c r="AJ189" s="501" t="e">
        <f ca="1">+IF(AND(ISNUMBER(OFFSET('Sanitation Data'!$F$12,0,10*ROW('Sanitation Data'!F183))),'Data Summary'!CY189="Yes"),OFFSET('Sanitation Data'!$F$12,0,10*ROW('Sanitation Data'!F183)),NA())</f>
        <v>#N/A</v>
      </c>
      <c r="AK189" s="501" t="e">
        <f ca="1">+IF(AND(ISNUMBER(OFFSET('Sanitation Data'!$G$4,0,10*ROW('Sanitation Data'!G183))),'Data Summary'!CZ189="Yes"),100-OFFSET('Sanitation Data'!$G$4,0,10*ROW('Sanitation Data'!G183)),NA())</f>
        <v>#N/A</v>
      </c>
      <c r="AL189" s="501" t="e">
        <f ca="1">+IF(AND(ISNUMBER(OFFSET('Sanitation Data'!$G$6,0,10*ROW('Sanitation Data'!G183))),'Data Summary'!DA189="Yes"),OFFSET('Sanitation Data'!$G$6,0,10*ROW('Sanitation Data'!G183)),NA())</f>
        <v>#N/A</v>
      </c>
      <c r="AM189" s="501" t="e">
        <f ca="1">+IF(AND(ISNUMBER(OFFSET('Sanitation Data'!$G$10,0,10*ROW('Sanitation Data'!G183))),'Data Summary'!DB189="Yes"),OFFSET('Sanitation Data'!$G$10,0,10*ROW('Sanitation Data'!G183)),NA())</f>
        <v>#N/A</v>
      </c>
      <c r="AN189" s="501" t="e">
        <f ca="1">+IF(AND(ISNUMBER(OFFSET('Sanitation Data'!$G$11,0,10*ROW('Sanitation Data'!G183))),'Data Summary'!DC189="Yes"),OFFSET('Sanitation Data'!$G$11,0,10*ROW('Sanitation Data'!G183)),NA())</f>
        <v>#N/A</v>
      </c>
      <c r="AO189" s="501" t="e">
        <f ca="1">+IF(AND(ISNUMBER(OFFSET('Sanitation Data'!$G$12,0,10*ROW('Sanitation Data'!G183))),'Data Summary'!DD189="Yes"),OFFSET('Sanitation Data'!$G$12,0,10*ROW('Sanitation Data'!G183)),NA())</f>
        <v>#N/A</v>
      </c>
      <c r="AP189" s="501" t="e">
        <f ca="1">+IF(AND(ISNUMBER(OFFSET('Sanitation Data'!$H$4,0,10*ROW('Sanitation Data'!H183))),'Data Summary'!DE189="Yes"),100-OFFSET('Sanitation Data'!$H$4,0,10*ROW('Sanitation Data'!H183)),NA())</f>
        <v>#N/A</v>
      </c>
      <c r="AQ189" s="501" t="e">
        <f ca="1">+IF(AND(ISNUMBER(OFFSET('Sanitation Data'!$H$6,0,10*ROW('Sanitation Data'!H183))),'Data Summary'!DF189="Yes"),OFFSET('Sanitation Data'!$H$6,0,10*ROW('Sanitation Data'!H183)),NA())</f>
        <v>#N/A</v>
      </c>
      <c r="AR189" s="501" t="e">
        <f ca="1">+IF(AND(ISNUMBER(OFFSET('Sanitation Data'!$H$10,0,10*ROW('Sanitation Data'!H183))),'Data Summary'!DG189="Yes"),OFFSET('Sanitation Data'!$H$10,0,10*ROW('Sanitation Data'!H183)),NA())</f>
        <v>#N/A</v>
      </c>
      <c r="AS189" s="501" t="e">
        <f ca="1">+IF(AND(ISNUMBER(OFFSET('Sanitation Data'!$H$11,0,10*ROW('Sanitation Data'!H183))),'Data Summary'!DH189="Yes"),OFFSET('Sanitation Data'!$H$11,0,10*ROW('Sanitation Data'!H183)),NA())</f>
        <v>#N/A</v>
      </c>
      <c r="AT189" s="501" t="e">
        <f ca="1">+IF(AND(ISNUMBER(OFFSET('Sanitation Data'!$H$12,0,10*ROW('Sanitation Data'!H183))),'Data Summary'!DI189="Yes"),OFFSET('Sanitation Data'!$H$12,0,10*ROW('Sanitation Data'!H183)),NA())</f>
        <v>#N/A</v>
      </c>
      <c r="AU189" s="501" t="e">
        <f ca="1">+IF(AND(ISNUMBER(OFFSET('Sanitation Data'!$I$4,0,10*ROW('Sanitation Data'!I183))),'Data Summary'!DJ189="Yes"),100-OFFSET('Sanitation Data'!$I$4,0,10*ROW('Sanitation Data'!I183)),NA())</f>
        <v>#N/A</v>
      </c>
      <c r="AV189" s="501" t="e">
        <f ca="1">+IF(AND(ISNUMBER(OFFSET('Sanitation Data'!$I$6,0,10*ROW('Sanitation Data'!I183))),'Data Summary'!DK189="Yes"),OFFSET('Sanitation Data'!$I$6,0,10*ROW('Sanitation Data'!I183)),NA())</f>
        <v>#N/A</v>
      </c>
      <c r="AW189" s="501" t="e">
        <f ca="1">+IF(AND(ISNUMBER(OFFSET('Sanitation Data'!$I$10,0,10*ROW('Sanitation Data'!I183))),'Data Summary'!DL189="Yes"),OFFSET('Sanitation Data'!$I$10,0,10*ROW('Sanitation Data'!I183)),NA())</f>
        <v>#N/A</v>
      </c>
      <c r="AX189" s="501" t="e">
        <f ca="1">+IF(AND(ISNUMBER(OFFSET('Sanitation Data'!$I$11,0,10*ROW('Sanitation Data'!I183))),'Data Summary'!DM189="Yes"),OFFSET('Sanitation Data'!$I$11,0,10*ROW('Sanitation Data'!I183)),NA())</f>
        <v>#N/A</v>
      </c>
      <c r="AY189" s="501" t="e">
        <f ca="1">+IF(AND(ISNUMBER(OFFSET('Sanitation Data'!$I$12,0,10*ROW('Sanitation Data'!I183))),'Data Summary'!DN189="Yes"),OFFSET('Sanitation Data'!$I$12,0,10*ROW('Sanitation Data'!I183)),NA())</f>
        <v>#N/A</v>
      </c>
      <c r="AZ189" s="502" t="e">
        <f ca="1">+IF(AND(ISNUMBER(OFFSET('Hygiene Data'!$D$5,0,10*ROW('Hygiene Data'!D183))),'Data Summary'!DO189="Yes"),OFFSET('Hygiene Data'!$D$5,0,10*ROW('Hygiene Data'!D183)),NA())</f>
        <v>#N/A</v>
      </c>
      <c r="BA189" s="502" t="e">
        <f ca="1">+IF(AND(ISNUMBER(OFFSET('Hygiene Data'!$D$7,0,10*ROW('Hygiene Data'!D183))),'Data Summary'!DP189="Yes"),OFFSET('Hygiene Data'!$D$7,0,10*ROW('Hygiene Data'!D183)),NA())</f>
        <v>#N/A</v>
      </c>
      <c r="BB189" s="502" t="e">
        <f ca="1">+IF(AND(ISNUMBER(OFFSET('Hygiene Data'!$D$9,0,10*ROW('Hygiene Data'!D183))),'Data Summary'!DQ189="Yes"),OFFSET('Hygiene Data'!$D$9,0,10*ROW('Hygiene Data'!D183)),NA())</f>
        <v>#N/A</v>
      </c>
      <c r="BC189" s="502" t="e">
        <f ca="1">+IF(AND(ISNUMBER(OFFSET('Hygiene Data'!$E$5,0,10*ROW('Hygiene Data'!E183))),'Data Summary'!DR189="Yes"),OFFSET('Hygiene Data'!$E$5,0,10*ROW('Hygiene Data'!E183)),NA())</f>
        <v>#N/A</v>
      </c>
      <c r="BD189" s="502" t="e">
        <f ca="1">+IF(AND(ISNUMBER(OFFSET('Hygiene Data'!$E$7,0,10*ROW('Hygiene Data'!E183))),'Data Summary'!DS189="Yes"),OFFSET('Hygiene Data'!$E$7,0,10*ROW('Hygiene Data'!E183)),NA())</f>
        <v>#N/A</v>
      </c>
      <c r="BE189" s="502" t="e">
        <f ca="1">+IF(AND(ISNUMBER(OFFSET('Hygiene Data'!$E$9,0,10*ROW('Hygiene Data'!E183))),'Data Summary'!DT189="Yes"),OFFSET('Hygiene Data'!$E$9,0,10*ROW('Hygiene Data'!E183)),NA())</f>
        <v>#N/A</v>
      </c>
      <c r="BF189" s="502" t="e">
        <f ca="1">+IF(AND(ISNUMBER(OFFSET('Hygiene Data'!$F$5,0,10*ROW('Hygiene Data'!F183))),'Data Summary'!DU189="Yes"),OFFSET('Hygiene Data'!$F$5,0,10*ROW('Hygiene Data'!F183)),NA())</f>
        <v>#N/A</v>
      </c>
      <c r="BG189" s="502" t="e">
        <f ca="1">+IF(AND(ISNUMBER(OFFSET('Hygiene Data'!$F$7,0,10*ROW('Hygiene Data'!F183))),'Data Summary'!DV189="Yes"),OFFSET('Hygiene Data'!$F$7,0,10*ROW('Hygiene Data'!F183)),NA())</f>
        <v>#N/A</v>
      </c>
      <c r="BH189" s="502" t="e">
        <f ca="1">+IF(AND(ISNUMBER(OFFSET('Hygiene Data'!$F$9,0,10*ROW('Hygiene Data'!F183))),'Data Summary'!DW189="Yes"),OFFSET('Hygiene Data'!$F$9,0,10*ROW('Hygiene Data'!F183)),NA())</f>
        <v>#N/A</v>
      </c>
      <c r="BI189" s="502" t="e">
        <f ca="1">+IF(AND(ISNUMBER(OFFSET('Hygiene Data'!$G$5,0,10*ROW('Hygiene Data'!G183))),'Data Summary'!DX189="Yes"),OFFSET('Hygiene Data'!$G$5,0,10*ROW('Hygiene Data'!G183)),NA())</f>
        <v>#N/A</v>
      </c>
      <c r="BJ189" s="502" t="e">
        <f ca="1">+IF(AND(ISNUMBER(OFFSET('Hygiene Data'!$G$7,0,10*ROW('Hygiene Data'!G183))),'Data Summary'!DY189="Yes"),OFFSET('Hygiene Data'!$G$7,0,10*ROW('Hygiene Data'!G183)),NA())</f>
        <v>#N/A</v>
      </c>
      <c r="BK189" s="502" t="e">
        <f ca="1">+IF(AND(ISNUMBER(OFFSET('Hygiene Data'!$G$9,0,10*ROW('Hygiene Data'!G183))),'Data Summary'!DZ189="Yes"),OFFSET('Hygiene Data'!$G$9,0,10*ROW('Hygiene Data'!G183)),NA())</f>
        <v>#N/A</v>
      </c>
      <c r="BL189" s="502" t="e">
        <f ca="1">+IF(AND(ISNUMBER(OFFSET('Hygiene Data'!$H$5,0,10*ROW('Hygiene Data'!H183))),'Data Summary'!EA189="Yes"),OFFSET('Hygiene Data'!$H$5,0,10*ROW('Hygiene Data'!H183)),NA())</f>
        <v>#N/A</v>
      </c>
      <c r="BM189" s="502" t="e">
        <f ca="1">+IF(AND(ISNUMBER(OFFSET('Hygiene Data'!$H$7,0,10*ROW('Hygiene Data'!H183))),'Data Summary'!EB189="Yes"),OFFSET('Hygiene Data'!$H$7,0,10*ROW('Hygiene Data'!H183)),NA())</f>
        <v>#N/A</v>
      </c>
      <c r="BN189" s="502" t="e">
        <f ca="1">+IF(AND(ISNUMBER(OFFSET('Hygiene Data'!$H$9,0,10*ROW('Hygiene Data'!H183))),'Data Summary'!EC189="Yes"),OFFSET('Hygiene Data'!$H$9,0,10*ROW('Hygiene Data'!H183)),NA())</f>
        <v>#N/A</v>
      </c>
      <c r="BO189" s="502" t="e">
        <f ca="1">+IF(AND(ISNUMBER(OFFSET('Hygiene Data'!$I$5,0,10*ROW('Hygiene Data'!I183))),'Data Summary'!ED189="Yes"),OFFSET('Hygiene Data'!$I$5,0,10*ROW('Hygiene Data'!I183)),NA())</f>
        <v>#N/A</v>
      </c>
      <c r="BP189" s="502" t="e">
        <f ca="1">+IF(AND(ISNUMBER(OFFSET('Hygiene Data'!$I$7,0,10*ROW('Hygiene Data'!I183))),'Data Summary'!EE189="Yes"),OFFSET('Hygiene Data'!$I$7,0,10*ROW('Hygiene Data'!I183)),NA())</f>
        <v>#N/A</v>
      </c>
      <c r="BQ189" s="502" t="e">
        <f ca="1">+IF(AND(ISNUMBER(OFFSET('Hygiene Data'!$I$9,0,10*ROW('Hygiene Data'!I183))),'Data Summary'!EF189="Yes"),OFFSET('Hygiene Data'!$I$9,0,10*ROW('Hygiene Data'!I183)),NA())</f>
        <v>#N/A</v>
      </c>
    </row>
    <row r="190" spans="1:69" x14ac:dyDescent="0.25">
      <c r="A190" s="498" t="e">
        <f ca="1">+RIGHT('Data Summary'!A190,LEN('Data Summary'!A190)-9)</f>
        <v>#VALUE!</v>
      </c>
      <c r="B190" s="472" t="str">
        <f ca="1">+IF(ISTEXT('Data Summary'!B190),'Data Summary'!B190,"")</f>
        <v/>
      </c>
      <c r="C190" s="499" t="e">
        <f ca="1">+VALUE('Data Summary'!C190)</f>
        <v>#VALUE!</v>
      </c>
      <c r="D190" s="500" t="e">
        <f ca="1">+IF(AND(ISNUMBER(OFFSET('Water Data'!$D$4,0,10*ROW('Water Data'!D184))),'Data Summary'!BS190="Yes"),100-OFFSET('Water Data'!$D$4,0,10*ROW('Water Data'!D184)),NA())</f>
        <v>#N/A</v>
      </c>
      <c r="E190" s="500" t="e">
        <f ca="1">+IF(AND(ISNUMBER(OFFSET('Water Data'!$D$6,0,10*ROW('Water Data'!D184))),'Data Summary'!BT190="Yes"),OFFSET('Water Data'!$D$6,0,10*ROW('Water Data'!D184)),NA())</f>
        <v>#N/A</v>
      </c>
      <c r="F190" s="500" t="e">
        <f ca="1">+IF(AND(ISNUMBER(OFFSET('Water Data'!$D$9,0,10*ROW('Water Data'!D184))),'Data Summary'!BU190="Yes"),OFFSET('Water Data'!$D$9,0,10*ROW('Water Data'!D184)),NA())</f>
        <v>#N/A</v>
      </c>
      <c r="G190" s="500" t="e">
        <f ca="1">+IF(AND(ISNUMBER(OFFSET('Water Data'!$E$4,0,10*ROW('Water Data'!E184))),'Data Summary'!BV190="Yes"),100-OFFSET('Water Data'!$E$4,0,10*ROW('Water Data'!E184)),NA())</f>
        <v>#N/A</v>
      </c>
      <c r="H190" s="500" t="e">
        <f ca="1">+IF(AND(ISNUMBER(OFFSET('Water Data'!$E$6,0,10*ROW('Water Data'!E184))),'Data Summary'!BW190="Yes"),OFFSET('Water Data'!$E$6,0,10*ROW('Water Data'!E184)),NA())</f>
        <v>#N/A</v>
      </c>
      <c r="I190" s="500" t="e">
        <f ca="1">+IF(AND(ISNUMBER(OFFSET('Water Data'!$E$9,0,10*ROW('Water Data'!E184))),'Data Summary'!BX190="Yes"),OFFSET('Water Data'!$E$9,0,10*ROW('Water Data'!E184)),NA())</f>
        <v>#N/A</v>
      </c>
      <c r="J190" s="500" t="e">
        <f ca="1">+IF(AND(ISNUMBER(OFFSET('Water Data'!$F$4,0,10*ROW('Water Data'!F184))),'Data Summary'!BY190="Yes"),100-OFFSET('Water Data'!$F$4,0,10*ROW('Water Data'!F184)),NA())</f>
        <v>#N/A</v>
      </c>
      <c r="K190" s="500" t="e">
        <f ca="1">+IF(AND(ISNUMBER(OFFSET('Water Data'!$F$6,0,10*ROW('Water Data'!F184))),'Data Summary'!BZ190="Yes"),OFFSET('Water Data'!$F$6,0,10*ROW('Water Data'!F184)),NA())</f>
        <v>#N/A</v>
      </c>
      <c r="L190" s="500" t="e">
        <f ca="1">+IF(AND(ISNUMBER(OFFSET('Water Data'!$F$9,0,10*ROW('Water Data'!F184))),'Data Summary'!CA190="Yes"),OFFSET('Water Data'!$F$9,0,10*ROW('Water Data'!F184)),NA())</f>
        <v>#N/A</v>
      </c>
      <c r="M190" s="500" t="e">
        <f ca="1">+IF(AND(ISNUMBER(OFFSET('Water Data'!$G$4,0,10*ROW('Water Data'!G184))),'Data Summary'!CB190="Yes"),100-OFFSET('Water Data'!$G$4,0,10*ROW('Water Data'!G184)),NA())</f>
        <v>#N/A</v>
      </c>
      <c r="N190" s="500" t="e">
        <f ca="1">+IF(AND(ISNUMBER(OFFSET('Water Data'!$G$6,0,10*ROW('Water Data'!G184))),'Data Summary'!CC190="Yes"),OFFSET('Water Data'!$G$6,0,10*ROW('Water Data'!G184)),NA())</f>
        <v>#N/A</v>
      </c>
      <c r="O190" s="500" t="e">
        <f ca="1">+IF(AND(ISNUMBER(OFFSET('Water Data'!$G$9,0,10*ROW('Water Data'!G184))),'Data Summary'!CD190="Yes"),OFFSET('Water Data'!$G$9,0,10*ROW('Water Data'!G184)),NA())</f>
        <v>#N/A</v>
      </c>
      <c r="P190" s="500" t="e">
        <f ca="1">+IF(AND(ISNUMBER(OFFSET('Water Data'!$H$4,0,10*ROW('Water Data'!H184))),'Data Summary'!CE190="Yes"),100-OFFSET('Water Data'!$H$4,0,10*ROW('Water Data'!H184)),NA())</f>
        <v>#N/A</v>
      </c>
      <c r="Q190" s="500" t="e">
        <f ca="1">+IF(AND(ISNUMBER(OFFSET('Water Data'!$H$6,0,10*ROW('Water Data'!H184))),'Data Summary'!CF190="Yes"),OFFSET('Water Data'!$H$6,0,10*ROW('Water Data'!H184)),NA())</f>
        <v>#N/A</v>
      </c>
      <c r="R190" s="500" t="e">
        <f ca="1">+IF(AND(ISNUMBER(OFFSET('Water Data'!$H$9,0,10*ROW('Water Data'!H184))),'Data Summary'!CG190="Yes"),OFFSET('Water Data'!$H$9,0,10*ROW('Water Data'!H184)),NA())</f>
        <v>#N/A</v>
      </c>
      <c r="S190" s="500" t="e">
        <f ca="1">+IF(AND(ISNUMBER(OFFSET('Water Data'!$I$4,0,10*ROW('Water Data'!I184))),'Data Summary'!CH190="Yes"),100-OFFSET('Water Data'!$I$4,0,10*ROW('Water Data'!I184)),NA())</f>
        <v>#N/A</v>
      </c>
      <c r="T190" s="500" t="e">
        <f ca="1">+IF(AND(ISNUMBER(OFFSET('Water Data'!$I$6,0,10*ROW('Water Data'!I184))),'Data Summary'!CI190="Yes"),OFFSET('Water Data'!$I$6,0,10*ROW('Water Data'!I184)),NA())</f>
        <v>#N/A</v>
      </c>
      <c r="U190" s="500" t="e">
        <f ca="1">+IF(AND(ISNUMBER(OFFSET('Water Data'!$I$9,0,10*ROW('Water Data'!I184))),'Data Summary'!CJ190="Yes"),OFFSET('Water Data'!$I$9,0,10*ROW('Water Data'!I184)),NA())</f>
        <v>#N/A</v>
      </c>
      <c r="V190" s="501" t="e">
        <f ca="1">+IF(AND(ISNUMBER(OFFSET('Sanitation Data'!$D$4,0,10*ROW('Sanitation Data'!D184))),'Data Summary'!CK190="Yes"),100-OFFSET('Sanitation Data'!$D$4,0,10*ROW('Sanitation Data'!D184)),NA())</f>
        <v>#N/A</v>
      </c>
      <c r="W190" s="501" t="e">
        <f ca="1">+IF(AND(ISNUMBER(OFFSET('Sanitation Data'!$D$6,0,10*ROW('Sanitation Data'!D184))),'Data Summary'!CL190="Yes"),OFFSET('Sanitation Data'!$D$6,0,10*ROW('Sanitation Data'!D184)),NA())</f>
        <v>#N/A</v>
      </c>
      <c r="X190" s="501" t="e">
        <f ca="1">+IF(AND(ISNUMBER(OFFSET('Sanitation Data'!$D$10,0,10*ROW('Sanitation Data'!D184))),'Data Summary'!CM190="Yes"),OFFSET('Sanitation Data'!$D$10,0,10*ROW('Sanitation Data'!D184)),NA())</f>
        <v>#N/A</v>
      </c>
      <c r="Y190" s="501" t="e">
        <f ca="1">+IF(AND(ISNUMBER(OFFSET('Sanitation Data'!$D$11,0,10*ROW('Sanitation Data'!D184))),'Data Summary'!CN190="Yes"),OFFSET('Sanitation Data'!$D$11,0,10*ROW('Sanitation Data'!D184)),NA())</f>
        <v>#N/A</v>
      </c>
      <c r="Z190" s="501" t="e">
        <f ca="1">+IF(AND(ISNUMBER(OFFSET('Sanitation Data'!$D$12,0,10*ROW('Sanitation Data'!D184))),'Data Summary'!CO190="Yes"),OFFSET('Sanitation Data'!$D$12,0,10*ROW('Sanitation Data'!D184)),NA())</f>
        <v>#N/A</v>
      </c>
      <c r="AA190" s="501" t="e">
        <f ca="1">+IF(AND(ISNUMBER(OFFSET('Sanitation Data'!$E$4,0,10*ROW('Sanitation Data'!E184))),'Data Summary'!CP190="Yes"),100-OFFSET('Sanitation Data'!$E$4,0,10*ROW('Sanitation Data'!E184)),NA())</f>
        <v>#N/A</v>
      </c>
      <c r="AB190" s="501" t="e">
        <f ca="1">+IF(AND(ISNUMBER(OFFSET('Sanitation Data'!$E$6,0,10*ROW('Sanitation Data'!E184))),'Data Summary'!CQ190="Yes"),OFFSET('Sanitation Data'!$E$6,0,10*ROW('Sanitation Data'!E184)),NA())</f>
        <v>#N/A</v>
      </c>
      <c r="AC190" s="501" t="e">
        <f ca="1">+IF(AND(ISNUMBER(OFFSET('Sanitation Data'!$E$10,0,10*ROW('Sanitation Data'!E184))),'Data Summary'!CR190="Yes"),OFFSET('Sanitation Data'!$E$10,0,10*ROW('Sanitation Data'!E184)),NA())</f>
        <v>#N/A</v>
      </c>
      <c r="AD190" s="501" t="e">
        <f ca="1">+IF(AND(ISNUMBER(OFFSET('Sanitation Data'!$E$11,0,10*ROW('Sanitation Data'!E184))),'Data Summary'!CS190="Yes"),OFFSET('Sanitation Data'!$E$11,0,10*ROW('Sanitation Data'!E184)),NA())</f>
        <v>#N/A</v>
      </c>
      <c r="AE190" s="501" t="e">
        <f ca="1">+IF(AND(ISNUMBER(OFFSET('Sanitation Data'!$E$12,0,10*ROW('Sanitation Data'!E184))),'Data Summary'!CT190="Yes"),OFFSET('Sanitation Data'!$E$12,0,10*ROW('Sanitation Data'!E184)),NA())</f>
        <v>#N/A</v>
      </c>
      <c r="AF190" s="501" t="e">
        <f ca="1">+IF(AND(ISNUMBER(OFFSET('Sanitation Data'!$F$4,0,10*ROW('Sanitation Data'!F184))),'Data Summary'!CU190="Yes"),100-OFFSET('Sanitation Data'!$F$4,0,10*ROW('Sanitation Data'!F184)),NA())</f>
        <v>#N/A</v>
      </c>
      <c r="AG190" s="501" t="e">
        <f ca="1">+IF(AND(ISNUMBER(OFFSET('Sanitation Data'!$F$6,0,10*ROW('Sanitation Data'!F184))),'Data Summary'!CV190="Yes"),OFFSET('Sanitation Data'!$F$6,0,10*ROW('Sanitation Data'!F184)),NA())</f>
        <v>#N/A</v>
      </c>
      <c r="AH190" s="501" t="e">
        <f ca="1">+IF(AND(ISNUMBER(OFFSET('Sanitation Data'!$F$10,0,10*ROW('Sanitation Data'!F184))),'Data Summary'!CW190="Yes"),OFFSET('Sanitation Data'!$F$10,0,10*ROW('Sanitation Data'!F184)),NA())</f>
        <v>#N/A</v>
      </c>
      <c r="AI190" s="501" t="e">
        <f ca="1">+IF(AND(ISNUMBER(OFFSET('Sanitation Data'!$F$11,0,10*ROW('Sanitation Data'!F184))),'Data Summary'!CX190="Yes"),OFFSET('Sanitation Data'!$F$11,0,10*ROW('Sanitation Data'!F184)),NA())</f>
        <v>#N/A</v>
      </c>
      <c r="AJ190" s="501" t="e">
        <f ca="1">+IF(AND(ISNUMBER(OFFSET('Sanitation Data'!$F$12,0,10*ROW('Sanitation Data'!F184))),'Data Summary'!CY190="Yes"),OFFSET('Sanitation Data'!$F$12,0,10*ROW('Sanitation Data'!F184)),NA())</f>
        <v>#N/A</v>
      </c>
      <c r="AK190" s="501" t="e">
        <f ca="1">+IF(AND(ISNUMBER(OFFSET('Sanitation Data'!$G$4,0,10*ROW('Sanitation Data'!G184))),'Data Summary'!CZ190="Yes"),100-OFFSET('Sanitation Data'!$G$4,0,10*ROW('Sanitation Data'!G184)),NA())</f>
        <v>#N/A</v>
      </c>
      <c r="AL190" s="501" t="e">
        <f ca="1">+IF(AND(ISNUMBER(OFFSET('Sanitation Data'!$G$6,0,10*ROW('Sanitation Data'!G184))),'Data Summary'!DA190="Yes"),OFFSET('Sanitation Data'!$G$6,0,10*ROW('Sanitation Data'!G184)),NA())</f>
        <v>#N/A</v>
      </c>
      <c r="AM190" s="501" t="e">
        <f ca="1">+IF(AND(ISNUMBER(OFFSET('Sanitation Data'!$G$10,0,10*ROW('Sanitation Data'!G184))),'Data Summary'!DB190="Yes"),OFFSET('Sanitation Data'!$G$10,0,10*ROW('Sanitation Data'!G184)),NA())</f>
        <v>#N/A</v>
      </c>
      <c r="AN190" s="501" t="e">
        <f ca="1">+IF(AND(ISNUMBER(OFFSET('Sanitation Data'!$G$11,0,10*ROW('Sanitation Data'!G184))),'Data Summary'!DC190="Yes"),OFFSET('Sanitation Data'!$G$11,0,10*ROW('Sanitation Data'!G184)),NA())</f>
        <v>#N/A</v>
      </c>
      <c r="AO190" s="501" t="e">
        <f ca="1">+IF(AND(ISNUMBER(OFFSET('Sanitation Data'!$G$12,0,10*ROW('Sanitation Data'!G184))),'Data Summary'!DD190="Yes"),OFFSET('Sanitation Data'!$G$12,0,10*ROW('Sanitation Data'!G184)),NA())</f>
        <v>#N/A</v>
      </c>
      <c r="AP190" s="501" t="e">
        <f ca="1">+IF(AND(ISNUMBER(OFFSET('Sanitation Data'!$H$4,0,10*ROW('Sanitation Data'!H184))),'Data Summary'!DE190="Yes"),100-OFFSET('Sanitation Data'!$H$4,0,10*ROW('Sanitation Data'!H184)),NA())</f>
        <v>#N/A</v>
      </c>
      <c r="AQ190" s="501" t="e">
        <f ca="1">+IF(AND(ISNUMBER(OFFSET('Sanitation Data'!$H$6,0,10*ROW('Sanitation Data'!H184))),'Data Summary'!DF190="Yes"),OFFSET('Sanitation Data'!$H$6,0,10*ROW('Sanitation Data'!H184)),NA())</f>
        <v>#N/A</v>
      </c>
      <c r="AR190" s="501" t="e">
        <f ca="1">+IF(AND(ISNUMBER(OFFSET('Sanitation Data'!$H$10,0,10*ROW('Sanitation Data'!H184))),'Data Summary'!DG190="Yes"),OFFSET('Sanitation Data'!$H$10,0,10*ROW('Sanitation Data'!H184)),NA())</f>
        <v>#N/A</v>
      </c>
      <c r="AS190" s="501" t="e">
        <f ca="1">+IF(AND(ISNUMBER(OFFSET('Sanitation Data'!$H$11,0,10*ROW('Sanitation Data'!H184))),'Data Summary'!DH190="Yes"),OFFSET('Sanitation Data'!$H$11,0,10*ROW('Sanitation Data'!H184)),NA())</f>
        <v>#N/A</v>
      </c>
      <c r="AT190" s="501" t="e">
        <f ca="1">+IF(AND(ISNUMBER(OFFSET('Sanitation Data'!$H$12,0,10*ROW('Sanitation Data'!H184))),'Data Summary'!DI190="Yes"),OFFSET('Sanitation Data'!$H$12,0,10*ROW('Sanitation Data'!H184)),NA())</f>
        <v>#N/A</v>
      </c>
      <c r="AU190" s="501" t="e">
        <f ca="1">+IF(AND(ISNUMBER(OFFSET('Sanitation Data'!$I$4,0,10*ROW('Sanitation Data'!I184))),'Data Summary'!DJ190="Yes"),100-OFFSET('Sanitation Data'!$I$4,0,10*ROW('Sanitation Data'!I184)),NA())</f>
        <v>#N/A</v>
      </c>
      <c r="AV190" s="501" t="e">
        <f ca="1">+IF(AND(ISNUMBER(OFFSET('Sanitation Data'!$I$6,0,10*ROW('Sanitation Data'!I184))),'Data Summary'!DK190="Yes"),OFFSET('Sanitation Data'!$I$6,0,10*ROW('Sanitation Data'!I184)),NA())</f>
        <v>#N/A</v>
      </c>
      <c r="AW190" s="501" t="e">
        <f ca="1">+IF(AND(ISNUMBER(OFFSET('Sanitation Data'!$I$10,0,10*ROW('Sanitation Data'!I184))),'Data Summary'!DL190="Yes"),OFFSET('Sanitation Data'!$I$10,0,10*ROW('Sanitation Data'!I184)),NA())</f>
        <v>#N/A</v>
      </c>
      <c r="AX190" s="501" t="e">
        <f ca="1">+IF(AND(ISNUMBER(OFFSET('Sanitation Data'!$I$11,0,10*ROW('Sanitation Data'!I184))),'Data Summary'!DM190="Yes"),OFFSET('Sanitation Data'!$I$11,0,10*ROW('Sanitation Data'!I184)),NA())</f>
        <v>#N/A</v>
      </c>
      <c r="AY190" s="501" t="e">
        <f ca="1">+IF(AND(ISNUMBER(OFFSET('Sanitation Data'!$I$12,0,10*ROW('Sanitation Data'!I184))),'Data Summary'!DN190="Yes"),OFFSET('Sanitation Data'!$I$12,0,10*ROW('Sanitation Data'!I184)),NA())</f>
        <v>#N/A</v>
      </c>
      <c r="AZ190" s="502" t="e">
        <f ca="1">+IF(AND(ISNUMBER(OFFSET('Hygiene Data'!$D$5,0,10*ROW('Hygiene Data'!D184))),'Data Summary'!DO190="Yes"),OFFSET('Hygiene Data'!$D$5,0,10*ROW('Hygiene Data'!D184)),NA())</f>
        <v>#N/A</v>
      </c>
      <c r="BA190" s="502" t="e">
        <f ca="1">+IF(AND(ISNUMBER(OFFSET('Hygiene Data'!$D$7,0,10*ROW('Hygiene Data'!D184))),'Data Summary'!DP190="Yes"),OFFSET('Hygiene Data'!$D$7,0,10*ROW('Hygiene Data'!D184)),NA())</f>
        <v>#N/A</v>
      </c>
      <c r="BB190" s="502" t="e">
        <f ca="1">+IF(AND(ISNUMBER(OFFSET('Hygiene Data'!$D$9,0,10*ROW('Hygiene Data'!D184))),'Data Summary'!DQ190="Yes"),OFFSET('Hygiene Data'!$D$9,0,10*ROW('Hygiene Data'!D184)),NA())</f>
        <v>#N/A</v>
      </c>
      <c r="BC190" s="502" t="e">
        <f ca="1">+IF(AND(ISNUMBER(OFFSET('Hygiene Data'!$E$5,0,10*ROW('Hygiene Data'!E184))),'Data Summary'!DR190="Yes"),OFFSET('Hygiene Data'!$E$5,0,10*ROW('Hygiene Data'!E184)),NA())</f>
        <v>#N/A</v>
      </c>
      <c r="BD190" s="502" t="e">
        <f ca="1">+IF(AND(ISNUMBER(OFFSET('Hygiene Data'!$E$7,0,10*ROW('Hygiene Data'!E184))),'Data Summary'!DS190="Yes"),OFFSET('Hygiene Data'!$E$7,0,10*ROW('Hygiene Data'!E184)),NA())</f>
        <v>#N/A</v>
      </c>
      <c r="BE190" s="502" t="e">
        <f ca="1">+IF(AND(ISNUMBER(OFFSET('Hygiene Data'!$E$9,0,10*ROW('Hygiene Data'!E184))),'Data Summary'!DT190="Yes"),OFFSET('Hygiene Data'!$E$9,0,10*ROW('Hygiene Data'!E184)),NA())</f>
        <v>#N/A</v>
      </c>
      <c r="BF190" s="502" t="e">
        <f ca="1">+IF(AND(ISNUMBER(OFFSET('Hygiene Data'!$F$5,0,10*ROW('Hygiene Data'!F184))),'Data Summary'!DU190="Yes"),OFFSET('Hygiene Data'!$F$5,0,10*ROW('Hygiene Data'!F184)),NA())</f>
        <v>#N/A</v>
      </c>
      <c r="BG190" s="502" t="e">
        <f ca="1">+IF(AND(ISNUMBER(OFFSET('Hygiene Data'!$F$7,0,10*ROW('Hygiene Data'!F184))),'Data Summary'!DV190="Yes"),OFFSET('Hygiene Data'!$F$7,0,10*ROW('Hygiene Data'!F184)),NA())</f>
        <v>#N/A</v>
      </c>
      <c r="BH190" s="502" t="e">
        <f ca="1">+IF(AND(ISNUMBER(OFFSET('Hygiene Data'!$F$9,0,10*ROW('Hygiene Data'!F184))),'Data Summary'!DW190="Yes"),OFFSET('Hygiene Data'!$F$9,0,10*ROW('Hygiene Data'!F184)),NA())</f>
        <v>#N/A</v>
      </c>
      <c r="BI190" s="502" t="e">
        <f ca="1">+IF(AND(ISNUMBER(OFFSET('Hygiene Data'!$G$5,0,10*ROW('Hygiene Data'!G184))),'Data Summary'!DX190="Yes"),OFFSET('Hygiene Data'!$G$5,0,10*ROW('Hygiene Data'!G184)),NA())</f>
        <v>#N/A</v>
      </c>
      <c r="BJ190" s="502" t="e">
        <f ca="1">+IF(AND(ISNUMBER(OFFSET('Hygiene Data'!$G$7,0,10*ROW('Hygiene Data'!G184))),'Data Summary'!DY190="Yes"),OFFSET('Hygiene Data'!$G$7,0,10*ROW('Hygiene Data'!G184)),NA())</f>
        <v>#N/A</v>
      </c>
      <c r="BK190" s="502" t="e">
        <f ca="1">+IF(AND(ISNUMBER(OFFSET('Hygiene Data'!$G$9,0,10*ROW('Hygiene Data'!G184))),'Data Summary'!DZ190="Yes"),OFFSET('Hygiene Data'!$G$9,0,10*ROW('Hygiene Data'!G184)),NA())</f>
        <v>#N/A</v>
      </c>
      <c r="BL190" s="502" t="e">
        <f ca="1">+IF(AND(ISNUMBER(OFFSET('Hygiene Data'!$H$5,0,10*ROW('Hygiene Data'!H184))),'Data Summary'!EA190="Yes"),OFFSET('Hygiene Data'!$H$5,0,10*ROW('Hygiene Data'!H184)),NA())</f>
        <v>#N/A</v>
      </c>
      <c r="BM190" s="502" t="e">
        <f ca="1">+IF(AND(ISNUMBER(OFFSET('Hygiene Data'!$H$7,0,10*ROW('Hygiene Data'!H184))),'Data Summary'!EB190="Yes"),OFFSET('Hygiene Data'!$H$7,0,10*ROW('Hygiene Data'!H184)),NA())</f>
        <v>#N/A</v>
      </c>
      <c r="BN190" s="502" t="e">
        <f ca="1">+IF(AND(ISNUMBER(OFFSET('Hygiene Data'!$H$9,0,10*ROW('Hygiene Data'!H184))),'Data Summary'!EC190="Yes"),OFFSET('Hygiene Data'!$H$9,0,10*ROW('Hygiene Data'!H184)),NA())</f>
        <v>#N/A</v>
      </c>
      <c r="BO190" s="502" t="e">
        <f ca="1">+IF(AND(ISNUMBER(OFFSET('Hygiene Data'!$I$5,0,10*ROW('Hygiene Data'!I184))),'Data Summary'!ED190="Yes"),OFFSET('Hygiene Data'!$I$5,0,10*ROW('Hygiene Data'!I184)),NA())</f>
        <v>#N/A</v>
      </c>
      <c r="BP190" s="502" t="e">
        <f ca="1">+IF(AND(ISNUMBER(OFFSET('Hygiene Data'!$I$7,0,10*ROW('Hygiene Data'!I184))),'Data Summary'!EE190="Yes"),OFFSET('Hygiene Data'!$I$7,0,10*ROW('Hygiene Data'!I184)),NA())</f>
        <v>#N/A</v>
      </c>
      <c r="BQ190" s="502" t="e">
        <f ca="1">+IF(AND(ISNUMBER(OFFSET('Hygiene Data'!$I$9,0,10*ROW('Hygiene Data'!I184))),'Data Summary'!EF190="Yes"),OFFSET('Hygiene Data'!$I$9,0,10*ROW('Hygiene Data'!I184)),NA())</f>
        <v>#N/A</v>
      </c>
    </row>
    <row r="191" spans="1:69" x14ac:dyDescent="0.25">
      <c r="A191" s="498" t="e">
        <f ca="1">+RIGHT('Data Summary'!A191,LEN('Data Summary'!A191)-9)</f>
        <v>#VALUE!</v>
      </c>
      <c r="B191" s="472" t="str">
        <f ca="1">+IF(ISTEXT('Data Summary'!B191),'Data Summary'!B191,"")</f>
        <v/>
      </c>
      <c r="C191" s="499" t="e">
        <f ca="1">+VALUE('Data Summary'!C191)</f>
        <v>#VALUE!</v>
      </c>
      <c r="D191" s="500" t="e">
        <f ca="1">+IF(AND(ISNUMBER(OFFSET('Water Data'!$D$4,0,10*ROW('Water Data'!D185))),'Data Summary'!BS191="Yes"),100-OFFSET('Water Data'!$D$4,0,10*ROW('Water Data'!D185)),NA())</f>
        <v>#N/A</v>
      </c>
      <c r="E191" s="500" t="e">
        <f ca="1">+IF(AND(ISNUMBER(OFFSET('Water Data'!$D$6,0,10*ROW('Water Data'!D185))),'Data Summary'!BT191="Yes"),OFFSET('Water Data'!$D$6,0,10*ROW('Water Data'!D185)),NA())</f>
        <v>#N/A</v>
      </c>
      <c r="F191" s="500" t="e">
        <f ca="1">+IF(AND(ISNUMBER(OFFSET('Water Data'!$D$9,0,10*ROW('Water Data'!D185))),'Data Summary'!BU191="Yes"),OFFSET('Water Data'!$D$9,0,10*ROW('Water Data'!D185)),NA())</f>
        <v>#N/A</v>
      </c>
      <c r="G191" s="500" t="e">
        <f ca="1">+IF(AND(ISNUMBER(OFFSET('Water Data'!$E$4,0,10*ROW('Water Data'!E185))),'Data Summary'!BV191="Yes"),100-OFFSET('Water Data'!$E$4,0,10*ROW('Water Data'!E185)),NA())</f>
        <v>#N/A</v>
      </c>
      <c r="H191" s="500" t="e">
        <f ca="1">+IF(AND(ISNUMBER(OFFSET('Water Data'!$E$6,0,10*ROW('Water Data'!E185))),'Data Summary'!BW191="Yes"),OFFSET('Water Data'!$E$6,0,10*ROW('Water Data'!E185)),NA())</f>
        <v>#N/A</v>
      </c>
      <c r="I191" s="500" t="e">
        <f ca="1">+IF(AND(ISNUMBER(OFFSET('Water Data'!$E$9,0,10*ROW('Water Data'!E185))),'Data Summary'!BX191="Yes"),OFFSET('Water Data'!$E$9,0,10*ROW('Water Data'!E185)),NA())</f>
        <v>#N/A</v>
      </c>
      <c r="J191" s="500" t="e">
        <f ca="1">+IF(AND(ISNUMBER(OFFSET('Water Data'!$F$4,0,10*ROW('Water Data'!F185))),'Data Summary'!BY191="Yes"),100-OFFSET('Water Data'!$F$4,0,10*ROW('Water Data'!F185)),NA())</f>
        <v>#N/A</v>
      </c>
      <c r="K191" s="500" t="e">
        <f ca="1">+IF(AND(ISNUMBER(OFFSET('Water Data'!$F$6,0,10*ROW('Water Data'!F185))),'Data Summary'!BZ191="Yes"),OFFSET('Water Data'!$F$6,0,10*ROW('Water Data'!F185)),NA())</f>
        <v>#N/A</v>
      </c>
      <c r="L191" s="500" t="e">
        <f ca="1">+IF(AND(ISNUMBER(OFFSET('Water Data'!$F$9,0,10*ROW('Water Data'!F185))),'Data Summary'!CA191="Yes"),OFFSET('Water Data'!$F$9,0,10*ROW('Water Data'!F185)),NA())</f>
        <v>#N/A</v>
      </c>
      <c r="M191" s="500" t="e">
        <f ca="1">+IF(AND(ISNUMBER(OFFSET('Water Data'!$G$4,0,10*ROW('Water Data'!G185))),'Data Summary'!CB191="Yes"),100-OFFSET('Water Data'!$G$4,0,10*ROW('Water Data'!G185)),NA())</f>
        <v>#N/A</v>
      </c>
      <c r="N191" s="500" t="e">
        <f ca="1">+IF(AND(ISNUMBER(OFFSET('Water Data'!$G$6,0,10*ROW('Water Data'!G185))),'Data Summary'!CC191="Yes"),OFFSET('Water Data'!$G$6,0,10*ROW('Water Data'!G185)),NA())</f>
        <v>#N/A</v>
      </c>
      <c r="O191" s="500" t="e">
        <f ca="1">+IF(AND(ISNUMBER(OFFSET('Water Data'!$G$9,0,10*ROW('Water Data'!G185))),'Data Summary'!CD191="Yes"),OFFSET('Water Data'!$G$9,0,10*ROW('Water Data'!G185)),NA())</f>
        <v>#N/A</v>
      </c>
      <c r="P191" s="500" t="e">
        <f ca="1">+IF(AND(ISNUMBER(OFFSET('Water Data'!$H$4,0,10*ROW('Water Data'!H185))),'Data Summary'!CE191="Yes"),100-OFFSET('Water Data'!$H$4,0,10*ROW('Water Data'!H185)),NA())</f>
        <v>#N/A</v>
      </c>
      <c r="Q191" s="500" t="e">
        <f ca="1">+IF(AND(ISNUMBER(OFFSET('Water Data'!$H$6,0,10*ROW('Water Data'!H185))),'Data Summary'!CF191="Yes"),OFFSET('Water Data'!$H$6,0,10*ROW('Water Data'!H185)),NA())</f>
        <v>#N/A</v>
      </c>
      <c r="R191" s="500" t="e">
        <f ca="1">+IF(AND(ISNUMBER(OFFSET('Water Data'!$H$9,0,10*ROW('Water Data'!H185))),'Data Summary'!CG191="Yes"),OFFSET('Water Data'!$H$9,0,10*ROW('Water Data'!H185)),NA())</f>
        <v>#N/A</v>
      </c>
      <c r="S191" s="500" t="e">
        <f ca="1">+IF(AND(ISNUMBER(OFFSET('Water Data'!$I$4,0,10*ROW('Water Data'!I185))),'Data Summary'!CH191="Yes"),100-OFFSET('Water Data'!$I$4,0,10*ROW('Water Data'!I185)),NA())</f>
        <v>#N/A</v>
      </c>
      <c r="T191" s="500" t="e">
        <f ca="1">+IF(AND(ISNUMBER(OFFSET('Water Data'!$I$6,0,10*ROW('Water Data'!I185))),'Data Summary'!CI191="Yes"),OFFSET('Water Data'!$I$6,0,10*ROW('Water Data'!I185)),NA())</f>
        <v>#N/A</v>
      </c>
      <c r="U191" s="500" t="e">
        <f ca="1">+IF(AND(ISNUMBER(OFFSET('Water Data'!$I$9,0,10*ROW('Water Data'!I185))),'Data Summary'!CJ191="Yes"),OFFSET('Water Data'!$I$9,0,10*ROW('Water Data'!I185)),NA())</f>
        <v>#N/A</v>
      </c>
      <c r="V191" s="501" t="e">
        <f ca="1">+IF(AND(ISNUMBER(OFFSET('Sanitation Data'!$D$4,0,10*ROW('Sanitation Data'!D185))),'Data Summary'!CK191="Yes"),100-OFFSET('Sanitation Data'!$D$4,0,10*ROW('Sanitation Data'!D185)),NA())</f>
        <v>#N/A</v>
      </c>
      <c r="W191" s="501" t="e">
        <f ca="1">+IF(AND(ISNUMBER(OFFSET('Sanitation Data'!$D$6,0,10*ROW('Sanitation Data'!D185))),'Data Summary'!CL191="Yes"),OFFSET('Sanitation Data'!$D$6,0,10*ROW('Sanitation Data'!D185)),NA())</f>
        <v>#N/A</v>
      </c>
      <c r="X191" s="501" t="e">
        <f ca="1">+IF(AND(ISNUMBER(OFFSET('Sanitation Data'!$D$10,0,10*ROW('Sanitation Data'!D185))),'Data Summary'!CM191="Yes"),OFFSET('Sanitation Data'!$D$10,0,10*ROW('Sanitation Data'!D185)),NA())</f>
        <v>#N/A</v>
      </c>
      <c r="Y191" s="501" t="e">
        <f ca="1">+IF(AND(ISNUMBER(OFFSET('Sanitation Data'!$D$11,0,10*ROW('Sanitation Data'!D185))),'Data Summary'!CN191="Yes"),OFFSET('Sanitation Data'!$D$11,0,10*ROW('Sanitation Data'!D185)),NA())</f>
        <v>#N/A</v>
      </c>
      <c r="Z191" s="501" t="e">
        <f ca="1">+IF(AND(ISNUMBER(OFFSET('Sanitation Data'!$D$12,0,10*ROW('Sanitation Data'!D185))),'Data Summary'!CO191="Yes"),OFFSET('Sanitation Data'!$D$12,0,10*ROW('Sanitation Data'!D185)),NA())</f>
        <v>#N/A</v>
      </c>
      <c r="AA191" s="501" t="e">
        <f ca="1">+IF(AND(ISNUMBER(OFFSET('Sanitation Data'!$E$4,0,10*ROW('Sanitation Data'!E185))),'Data Summary'!CP191="Yes"),100-OFFSET('Sanitation Data'!$E$4,0,10*ROW('Sanitation Data'!E185)),NA())</f>
        <v>#N/A</v>
      </c>
      <c r="AB191" s="501" t="e">
        <f ca="1">+IF(AND(ISNUMBER(OFFSET('Sanitation Data'!$E$6,0,10*ROW('Sanitation Data'!E185))),'Data Summary'!CQ191="Yes"),OFFSET('Sanitation Data'!$E$6,0,10*ROW('Sanitation Data'!E185)),NA())</f>
        <v>#N/A</v>
      </c>
      <c r="AC191" s="501" t="e">
        <f ca="1">+IF(AND(ISNUMBER(OFFSET('Sanitation Data'!$E$10,0,10*ROW('Sanitation Data'!E185))),'Data Summary'!CR191="Yes"),OFFSET('Sanitation Data'!$E$10,0,10*ROW('Sanitation Data'!E185)),NA())</f>
        <v>#N/A</v>
      </c>
      <c r="AD191" s="501" t="e">
        <f ca="1">+IF(AND(ISNUMBER(OFFSET('Sanitation Data'!$E$11,0,10*ROW('Sanitation Data'!E185))),'Data Summary'!CS191="Yes"),OFFSET('Sanitation Data'!$E$11,0,10*ROW('Sanitation Data'!E185)),NA())</f>
        <v>#N/A</v>
      </c>
      <c r="AE191" s="501" t="e">
        <f ca="1">+IF(AND(ISNUMBER(OFFSET('Sanitation Data'!$E$12,0,10*ROW('Sanitation Data'!E185))),'Data Summary'!CT191="Yes"),OFFSET('Sanitation Data'!$E$12,0,10*ROW('Sanitation Data'!E185)),NA())</f>
        <v>#N/A</v>
      </c>
      <c r="AF191" s="501" t="e">
        <f ca="1">+IF(AND(ISNUMBER(OFFSET('Sanitation Data'!$F$4,0,10*ROW('Sanitation Data'!F185))),'Data Summary'!CU191="Yes"),100-OFFSET('Sanitation Data'!$F$4,0,10*ROW('Sanitation Data'!F185)),NA())</f>
        <v>#N/A</v>
      </c>
      <c r="AG191" s="501" t="e">
        <f ca="1">+IF(AND(ISNUMBER(OFFSET('Sanitation Data'!$F$6,0,10*ROW('Sanitation Data'!F185))),'Data Summary'!CV191="Yes"),OFFSET('Sanitation Data'!$F$6,0,10*ROW('Sanitation Data'!F185)),NA())</f>
        <v>#N/A</v>
      </c>
      <c r="AH191" s="501" t="e">
        <f ca="1">+IF(AND(ISNUMBER(OFFSET('Sanitation Data'!$F$10,0,10*ROW('Sanitation Data'!F185))),'Data Summary'!CW191="Yes"),OFFSET('Sanitation Data'!$F$10,0,10*ROW('Sanitation Data'!F185)),NA())</f>
        <v>#N/A</v>
      </c>
      <c r="AI191" s="501" t="e">
        <f ca="1">+IF(AND(ISNUMBER(OFFSET('Sanitation Data'!$F$11,0,10*ROW('Sanitation Data'!F185))),'Data Summary'!CX191="Yes"),OFFSET('Sanitation Data'!$F$11,0,10*ROW('Sanitation Data'!F185)),NA())</f>
        <v>#N/A</v>
      </c>
      <c r="AJ191" s="501" t="e">
        <f ca="1">+IF(AND(ISNUMBER(OFFSET('Sanitation Data'!$F$12,0,10*ROW('Sanitation Data'!F185))),'Data Summary'!CY191="Yes"),OFFSET('Sanitation Data'!$F$12,0,10*ROW('Sanitation Data'!F185)),NA())</f>
        <v>#N/A</v>
      </c>
      <c r="AK191" s="501" t="e">
        <f ca="1">+IF(AND(ISNUMBER(OFFSET('Sanitation Data'!$G$4,0,10*ROW('Sanitation Data'!G185))),'Data Summary'!CZ191="Yes"),100-OFFSET('Sanitation Data'!$G$4,0,10*ROW('Sanitation Data'!G185)),NA())</f>
        <v>#N/A</v>
      </c>
      <c r="AL191" s="501" t="e">
        <f ca="1">+IF(AND(ISNUMBER(OFFSET('Sanitation Data'!$G$6,0,10*ROW('Sanitation Data'!G185))),'Data Summary'!DA191="Yes"),OFFSET('Sanitation Data'!$G$6,0,10*ROW('Sanitation Data'!G185)),NA())</f>
        <v>#N/A</v>
      </c>
      <c r="AM191" s="501" t="e">
        <f ca="1">+IF(AND(ISNUMBER(OFFSET('Sanitation Data'!$G$10,0,10*ROW('Sanitation Data'!G185))),'Data Summary'!DB191="Yes"),OFFSET('Sanitation Data'!$G$10,0,10*ROW('Sanitation Data'!G185)),NA())</f>
        <v>#N/A</v>
      </c>
      <c r="AN191" s="501" t="e">
        <f ca="1">+IF(AND(ISNUMBER(OFFSET('Sanitation Data'!$G$11,0,10*ROW('Sanitation Data'!G185))),'Data Summary'!DC191="Yes"),OFFSET('Sanitation Data'!$G$11,0,10*ROW('Sanitation Data'!G185)),NA())</f>
        <v>#N/A</v>
      </c>
      <c r="AO191" s="501" t="e">
        <f ca="1">+IF(AND(ISNUMBER(OFFSET('Sanitation Data'!$G$12,0,10*ROW('Sanitation Data'!G185))),'Data Summary'!DD191="Yes"),OFFSET('Sanitation Data'!$G$12,0,10*ROW('Sanitation Data'!G185)),NA())</f>
        <v>#N/A</v>
      </c>
      <c r="AP191" s="501" t="e">
        <f ca="1">+IF(AND(ISNUMBER(OFFSET('Sanitation Data'!$H$4,0,10*ROW('Sanitation Data'!H185))),'Data Summary'!DE191="Yes"),100-OFFSET('Sanitation Data'!$H$4,0,10*ROW('Sanitation Data'!H185)),NA())</f>
        <v>#N/A</v>
      </c>
      <c r="AQ191" s="501" t="e">
        <f ca="1">+IF(AND(ISNUMBER(OFFSET('Sanitation Data'!$H$6,0,10*ROW('Sanitation Data'!H185))),'Data Summary'!DF191="Yes"),OFFSET('Sanitation Data'!$H$6,0,10*ROW('Sanitation Data'!H185)),NA())</f>
        <v>#N/A</v>
      </c>
      <c r="AR191" s="501" t="e">
        <f ca="1">+IF(AND(ISNUMBER(OFFSET('Sanitation Data'!$H$10,0,10*ROW('Sanitation Data'!H185))),'Data Summary'!DG191="Yes"),OFFSET('Sanitation Data'!$H$10,0,10*ROW('Sanitation Data'!H185)),NA())</f>
        <v>#N/A</v>
      </c>
      <c r="AS191" s="501" t="e">
        <f ca="1">+IF(AND(ISNUMBER(OFFSET('Sanitation Data'!$H$11,0,10*ROW('Sanitation Data'!H185))),'Data Summary'!DH191="Yes"),OFFSET('Sanitation Data'!$H$11,0,10*ROW('Sanitation Data'!H185)),NA())</f>
        <v>#N/A</v>
      </c>
      <c r="AT191" s="501" t="e">
        <f ca="1">+IF(AND(ISNUMBER(OFFSET('Sanitation Data'!$H$12,0,10*ROW('Sanitation Data'!H185))),'Data Summary'!DI191="Yes"),OFFSET('Sanitation Data'!$H$12,0,10*ROW('Sanitation Data'!H185)),NA())</f>
        <v>#N/A</v>
      </c>
      <c r="AU191" s="501" t="e">
        <f ca="1">+IF(AND(ISNUMBER(OFFSET('Sanitation Data'!$I$4,0,10*ROW('Sanitation Data'!I185))),'Data Summary'!DJ191="Yes"),100-OFFSET('Sanitation Data'!$I$4,0,10*ROW('Sanitation Data'!I185)),NA())</f>
        <v>#N/A</v>
      </c>
      <c r="AV191" s="501" t="e">
        <f ca="1">+IF(AND(ISNUMBER(OFFSET('Sanitation Data'!$I$6,0,10*ROW('Sanitation Data'!I185))),'Data Summary'!DK191="Yes"),OFFSET('Sanitation Data'!$I$6,0,10*ROW('Sanitation Data'!I185)),NA())</f>
        <v>#N/A</v>
      </c>
      <c r="AW191" s="501" t="e">
        <f ca="1">+IF(AND(ISNUMBER(OFFSET('Sanitation Data'!$I$10,0,10*ROW('Sanitation Data'!I185))),'Data Summary'!DL191="Yes"),OFFSET('Sanitation Data'!$I$10,0,10*ROW('Sanitation Data'!I185)),NA())</f>
        <v>#N/A</v>
      </c>
      <c r="AX191" s="501" t="e">
        <f ca="1">+IF(AND(ISNUMBER(OFFSET('Sanitation Data'!$I$11,0,10*ROW('Sanitation Data'!I185))),'Data Summary'!DM191="Yes"),OFFSET('Sanitation Data'!$I$11,0,10*ROW('Sanitation Data'!I185)),NA())</f>
        <v>#N/A</v>
      </c>
      <c r="AY191" s="501" t="e">
        <f ca="1">+IF(AND(ISNUMBER(OFFSET('Sanitation Data'!$I$12,0,10*ROW('Sanitation Data'!I185))),'Data Summary'!DN191="Yes"),OFFSET('Sanitation Data'!$I$12,0,10*ROW('Sanitation Data'!I185)),NA())</f>
        <v>#N/A</v>
      </c>
      <c r="AZ191" s="502" t="e">
        <f ca="1">+IF(AND(ISNUMBER(OFFSET('Hygiene Data'!$D$5,0,10*ROW('Hygiene Data'!D185))),'Data Summary'!DO191="Yes"),OFFSET('Hygiene Data'!$D$5,0,10*ROW('Hygiene Data'!D185)),NA())</f>
        <v>#N/A</v>
      </c>
      <c r="BA191" s="502" t="e">
        <f ca="1">+IF(AND(ISNUMBER(OFFSET('Hygiene Data'!$D$7,0,10*ROW('Hygiene Data'!D185))),'Data Summary'!DP191="Yes"),OFFSET('Hygiene Data'!$D$7,0,10*ROW('Hygiene Data'!D185)),NA())</f>
        <v>#N/A</v>
      </c>
      <c r="BB191" s="502" t="e">
        <f ca="1">+IF(AND(ISNUMBER(OFFSET('Hygiene Data'!$D$9,0,10*ROW('Hygiene Data'!D185))),'Data Summary'!DQ191="Yes"),OFFSET('Hygiene Data'!$D$9,0,10*ROW('Hygiene Data'!D185)),NA())</f>
        <v>#N/A</v>
      </c>
      <c r="BC191" s="502" t="e">
        <f ca="1">+IF(AND(ISNUMBER(OFFSET('Hygiene Data'!$E$5,0,10*ROW('Hygiene Data'!E185))),'Data Summary'!DR191="Yes"),OFFSET('Hygiene Data'!$E$5,0,10*ROW('Hygiene Data'!E185)),NA())</f>
        <v>#N/A</v>
      </c>
      <c r="BD191" s="502" t="e">
        <f ca="1">+IF(AND(ISNUMBER(OFFSET('Hygiene Data'!$E$7,0,10*ROW('Hygiene Data'!E185))),'Data Summary'!DS191="Yes"),OFFSET('Hygiene Data'!$E$7,0,10*ROW('Hygiene Data'!E185)),NA())</f>
        <v>#N/A</v>
      </c>
      <c r="BE191" s="502" t="e">
        <f ca="1">+IF(AND(ISNUMBER(OFFSET('Hygiene Data'!$E$9,0,10*ROW('Hygiene Data'!E185))),'Data Summary'!DT191="Yes"),OFFSET('Hygiene Data'!$E$9,0,10*ROW('Hygiene Data'!E185)),NA())</f>
        <v>#N/A</v>
      </c>
      <c r="BF191" s="502" t="e">
        <f ca="1">+IF(AND(ISNUMBER(OFFSET('Hygiene Data'!$F$5,0,10*ROW('Hygiene Data'!F185))),'Data Summary'!DU191="Yes"),OFFSET('Hygiene Data'!$F$5,0,10*ROW('Hygiene Data'!F185)),NA())</f>
        <v>#N/A</v>
      </c>
      <c r="BG191" s="502" t="e">
        <f ca="1">+IF(AND(ISNUMBER(OFFSET('Hygiene Data'!$F$7,0,10*ROW('Hygiene Data'!F185))),'Data Summary'!DV191="Yes"),OFFSET('Hygiene Data'!$F$7,0,10*ROW('Hygiene Data'!F185)),NA())</f>
        <v>#N/A</v>
      </c>
      <c r="BH191" s="502" t="e">
        <f ca="1">+IF(AND(ISNUMBER(OFFSET('Hygiene Data'!$F$9,0,10*ROW('Hygiene Data'!F185))),'Data Summary'!DW191="Yes"),OFFSET('Hygiene Data'!$F$9,0,10*ROW('Hygiene Data'!F185)),NA())</f>
        <v>#N/A</v>
      </c>
      <c r="BI191" s="502" t="e">
        <f ca="1">+IF(AND(ISNUMBER(OFFSET('Hygiene Data'!$G$5,0,10*ROW('Hygiene Data'!G185))),'Data Summary'!DX191="Yes"),OFFSET('Hygiene Data'!$G$5,0,10*ROW('Hygiene Data'!G185)),NA())</f>
        <v>#N/A</v>
      </c>
      <c r="BJ191" s="502" t="e">
        <f ca="1">+IF(AND(ISNUMBER(OFFSET('Hygiene Data'!$G$7,0,10*ROW('Hygiene Data'!G185))),'Data Summary'!DY191="Yes"),OFFSET('Hygiene Data'!$G$7,0,10*ROW('Hygiene Data'!G185)),NA())</f>
        <v>#N/A</v>
      </c>
      <c r="BK191" s="502" t="e">
        <f ca="1">+IF(AND(ISNUMBER(OFFSET('Hygiene Data'!$G$9,0,10*ROW('Hygiene Data'!G185))),'Data Summary'!DZ191="Yes"),OFFSET('Hygiene Data'!$G$9,0,10*ROW('Hygiene Data'!G185)),NA())</f>
        <v>#N/A</v>
      </c>
      <c r="BL191" s="502" t="e">
        <f ca="1">+IF(AND(ISNUMBER(OFFSET('Hygiene Data'!$H$5,0,10*ROW('Hygiene Data'!H185))),'Data Summary'!EA191="Yes"),OFFSET('Hygiene Data'!$H$5,0,10*ROW('Hygiene Data'!H185)),NA())</f>
        <v>#N/A</v>
      </c>
      <c r="BM191" s="502" t="e">
        <f ca="1">+IF(AND(ISNUMBER(OFFSET('Hygiene Data'!$H$7,0,10*ROW('Hygiene Data'!H185))),'Data Summary'!EB191="Yes"),OFFSET('Hygiene Data'!$H$7,0,10*ROW('Hygiene Data'!H185)),NA())</f>
        <v>#N/A</v>
      </c>
      <c r="BN191" s="502" t="e">
        <f ca="1">+IF(AND(ISNUMBER(OFFSET('Hygiene Data'!$H$9,0,10*ROW('Hygiene Data'!H185))),'Data Summary'!EC191="Yes"),OFFSET('Hygiene Data'!$H$9,0,10*ROW('Hygiene Data'!H185)),NA())</f>
        <v>#N/A</v>
      </c>
      <c r="BO191" s="502" t="e">
        <f ca="1">+IF(AND(ISNUMBER(OFFSET('Hygiene Data'!$I$5,0,10*ROW('Hygiene Data'!I185))),'Data Summary'!ED191="Yes"),OFFSET('Hygiene Data'!$I$5,0,10*ROW('Hygiene Data'!I185)),NA())</f>
        <v>#N/A</v>
      </c>
      <c r="BP191" s="502" t="e">
        <f ca="1">+IF(AND(ISNUMBER(OFFSET('Hygiene Data'!$I$7,0,10*ROW('Hygiene Data'!I185))),'Data Summary'!EE191="Yes"),OFFSET('Hygiene Data'!$I$7,0,10*ROW('Hygiene Data'!I185)),NA())</f>
        <v>#N/A</v>
      </c>
      <c r="BQ191" s="502" t="e">
        <f ca="1">+IF(AND(ISNUMBER(OFFSET('Hygiene Data'!$I$9,0,10*ROW('Hygiene Data'!I185))),'Data Summary'!EF191="Yes"),OFFSET('Hygiene Data'!$I$9,0,10*ROW('Hygiene Data'!I185)),NA())</f>
        <v>#N/A</v>
      </c>
    </row>
    <row r="192" spans="1:69" x14ac:dyDescent="0.25">
      <c r="A192" s="498" t="e">
        <f ca="1">+RIGHT('Data Summary'!A192,LEN('Data Summary'!A192)-9)</f>
        <v>#VALUE!</v>
      </c>
      <c r="B192" s="472" t="str">
        <f ca="1">+IF(ISTEXT('Data Summary'!B192),'Data Summary'!B192,"")</f>
        <v/>
      </c>
      <c r="C192" s="499" t="e">
        <f ca="1">+VALUE('Data Summary'!C192)</f>
        <v>#VALUE!</v>
      </c>
      <c r="D192" s="500" t="e">
        <f ca="1">+IF(AND(ISNUMBER(OFFSET('Water Data'!$D$4,0,10*ROW('Water Data'!D186))),'Data Summary'!BS192="Yes"),100-OFFSET('Water Data'!$D$4,0,10*ROW('Water Data'!D186)),NA())</f>
        <v>#N/A</v>
      </c>
      <c r="E192" s="500" t="e">
        <f ca="1">+IF(AND(ISNUMBER(OFFSET('Water Data'!$D$6,0,10*ROW('Water Data'!D186))),'Data Summary'!BT192="Yes"),OFFSET('Water Data'!$D$6,0,10*ROW('Water Data'!D186)),NA())</f>
        <v>#N/A</v>
      </c>
      <c r="F192" s="500" t="e">
        <f ca="1">+IF(AND(ISNUMBER(OFFSET('Water Data'!$D$9,0,10*ROW('Water Data'!D186))),'Data Summary'!BU192="Yes"),OFFSET('Water Data'!$D$9,0,10*ROW('Water Data'!D186)),NA())</f>
        <v>#N/A</v>
      </c>
      <c r="G192" s="500" t="e">
        <f ca="1">+IF(AND(ISNUMBER(OFFSET('Water Data'!$E$4,0,10*ROW('Water Data'!E186))),'Data Summary'!BV192="Yes"),100-OFFSET('Water Data'!$E$4,0,10*ROW('Water Data'!E186)),NA())</f>
        <v>#N/A</v>
      </c>
      <c r="H192" s="500" t="e">
        <f ca="1">+IF(AND(ISNUMBER(OFFSET('Water Data'!$E$6,0,10*ROW('Water Data'!E186))),'Data Summary'!BW192="Yes"),OFFSET('Water Data'!$E$6,0,10*ROW('Water Data'!E186)),NA())</f>
        <v>#N/A</v>
      </c>
      <c r="I192" s="500" t="e">
        <f ca="1">+IF(AND(ISNUMBER(OFFSET('Water Data'!$E$9,0,10*ROW('Water Data'!E186))),'Data Summary'!BX192="Yes"),OFFSET('Water Data'!$E$9,0,10*ROW('Water Data'!E186)),NA())</f>
        <v>#N/A</v>
      </c>
      <c r="J192" s="500" t="e">
        <f ca="1">+IF(AND(ISNUMBER(OFFSET('Water Data'!$F$4,0,10*ROW('Water Data'!F186))),'Data Summary'!BY192="Yes"),100-OFFSET('Water Data'!$F$4,0,10*ROW('Water Data'!F186)),NA())</f>
        <v>#N/A</v>
      </c>
      <c r="K192" s="500" t="e">
        <f ca="1">+IF(AND(ISNUMBER(OFFSET('Water Data'!$F$6,0,10*ROW('Water Data'!F186))),'Data Summary'!BZ192="Yes"),OFFSET('Water Data'!$F$6,0,10*ROW('Water Data'!F186)),NA())</f>
        <v>#N/A</v>
      </c>
      <c r="L192" s="500" t="e">
        <f ca="1">+IF(AND(ISNUMBER(OFFSET('Water Data'!$F$9,0,10*ROW('Water Data'!F186))),'Data Summary'!CA192="Yes"),OFFSET('Water Data'!$F$9,0,10*ROW('Water Data'!F186)),NA())</f>
        <v>#N/A</v>
      </c>
      <c r="M192" s="500" t="e">
        <f ca="1">+IF(AND(ISNUMBER(OFFSET('Water Data'!$G$4,0,10*ROW('Water Data'!G186))),'Data Summary'!CB192="Yes"),100-OFFSET('Water Data'!$G$4,0,10*ROW('Water Data'!G186)),NA())</f>
        <v>#N/A</v>
      </c>
      <c r="N192" s="500" t="e">
        <f ca="1">+IF(AND(ISNUMBER(OFFSET('Water Data'!$G$6,0,10*ROW('Water Data'!G186))),'Data Summary'!CC192="Yes"),OFFSET('Water Data'!$G$6,0,10*ROW('Water Data'!G186)),NA())</f>
        <v>#N/A</v>
      </c>
      <c r="O192" s="500" t="e">
        <f ca="1">+IF(AND(ISNUMBER(OFFSET('Water Data'!$G$9,0,10*ROW('Water Data'!G186))),'Data Summary'!CD192="Yes"),OFFSET('Water Data'!$G$9,0,10*ROW('Water Data'!G186)),NA())</f>
        <v>#N/A</v>
      </c>
      <c r="P192" s="500" t="e">
        <f ca="1">+IF(AND(ISNUMBER(OFFSET('Water Data'!$H$4,0,10*ROW('Water Data'!H186))),'Data Summary'!CE192="Yes"),100-OFFSET('Water Data'!$H$4,0,10*ROW('Water Data'!H186)),NA())</f>
        <v>#N/A</v>
      </c>
      <c r="Q192" s="500" t="e">
        <f ca="1">+IF(AND(ISNUMBER(OFFSET('Water Data'!$H$6,0,10*ROW('Water Data'!H186))),'Data Summary'!CF192="Yes"),OFFSET('Water Data'!$H$6,0,10*ROW('Water Data'!H186)),NA())</f>
        <v>#N/A</v>
      </c>
      <c r="R192" s="500" t="e">
        <f ca="1">+IF(AND(ISNUMBER(OFFSET('Water Data'!$H$9,0,10*ROW('Water Data'!H186))),'Data Summary'!CG192="Yes"),OFFSET('Water Data'!$H$9,0,10*ROW('Water Data'!H186)),NA())</f>
        <v>#N/A</v>
      </c>
      <c r="S192" s="500" t="e">
        <f ca="1">+IF(AND(ISNUMBER(OFFSET('Water Data'!$I$4,0,10*ROW('Water Data'!I186))),'Data Summary'!CH192="Yes"),100-OFFSET('Water Data'!$I$4,0,10*ROW('Water Data'!I186)),NA())</f>
        <v>#N/A</v>
      </c>
      <c r="T192" s="500" t="e">
        <f ca="1">+IF(AND(ISNUMBER(OFFSET('Water Data'!$I$6,0,10*ROW('Water Data'!I186))),'Data Summary'!CI192="Yes"),OFFSET('Water Data'!$I$6,0,10*ROW('Water Data'!I186)),NA())</f>
        <v>#N/A</v>
      </c>
      <c r="U192" s="500" t="e">
        <f ca="1">+IF(AND(ISNUMBER(OFFSET('Water Data'!$I$9,0,10*ROW('Water Data'!I186))),'Data Summary'!CJ192="Yes"),OFFSET('Water Data'!$I$9,0,10*ROW('Water Data'!I186)),NA())</f>
        <v>#N/A</v>
      </c>
      <c r="V192" s="501" t="e">
        <f ca="1">+IF(AND(ISNUMBER(OFFSET('Sanitation Data'!$D$4,0,10*ROW('Sanitation Data'!D186))),'Data Summary'!CK192="Yes"),100-OFFSET('Sanitation Data'!$D$4,0,10*ROW('Sanitation Data'!D186)),NA())</f>
        <v>#N/A</v>
      </c>
      <c r="W192" s="501" t="e">
        <f ca="1">+IF(AND(ISNUMBER(OFFSET('Sanitation Data'!$D$6,0,10*ROW('Sanitation Data'!D186))),'Data Summary'!CL192="Yes"),OFFSET('Sanitation Data'!$D$6,0,10*ROW('Sanitation Data'!D186)),NA())</f>
        <v>#N/A</v>
      </c>
      <c r="X192" s="501" t="e">
        <f ca="1">+IF(AND(ISNUMBER(OFFSET('Sanitation Data'!$D$10,0,10*ROW('Sanitation Data'!D186))),'Data Summary'!CM192="Yes"),OFFSET('Sanitation Data'!$D$10,0,10*ROW('Sanitation Data'!D186)),NA())</f>
        <v>#N/A</v>
      </c>
      <c r="Y192" s="501" t="e">
        <f ca="1">+IF(AND(ISNUMBER(OFFSET('Sanitation Data'!$D$11,0,10*ROW('Sanitation Data'!D186))),'Data Summary'!CN192="Yes"),OFFSET('Sanitation Data'!$D$11,0,10*ROW('Sanitation Data'!D186)),NA())</f>
        <v>#N/A</v>
      </c>
      <c r="Z192" s="501" t="e">
        <f ca="1">+IF(AND(ISNUMBER(OFFSET('Sanitation Data'!$D$12,0,10*ROW('Sanitation Data'!D186))),'Data Summary'!CO192="Yes"),OFFSET('Sanitation Data'!$D$12,0,10*ROW('Sanitation Data'!D186)),NA())</f>
        <v>#N/A</v>
      </c>
      <c r="AA192" s="501" t="e">
        <f ca="1">+IF(AND(ISNUMBER(OFFSET('Sanitation Data'!$E$4,0,10*ROW('Sanitation Data'!E186))),'Data Summary'!CP192="Yes"),100-OFFSET('Sanitation Data'!$E$4,0,10*ROW('Sanitation Data'!E186)),NA())</f>
        <v>#N/A</v>
      </c>
      <c r="AB192" s="501" t="e">
        <f ca="1">+IF(AND(ISNUMBER(OFFSET('Sanitation Data'!$E$6,0,10*ROW('Sanitation Data'!E186))),'Data Summary'!CQ192="Yes"),OFFSET('Sanitation Data'!$E$6,0,10*ROW('Sanitation Data'!E186)),NA())</f>
        <v>#N/A</v>
      </c>
      <c r="AC192" s="501" t="e">
        <f ca="1">+IF(AND(ISNUMBER(OFFSET('Sanitation Data'!$E$10,0,10*ROW('Sanitation Data'!E186))),'Data Summary'!CR192="Yes"),OFFSET('Sanitation Data'!$E$10,0,10*ROW('Sanitation Data'!E186)),NA())</f>
        <v>#N/A</v>
      </c>
      <c r="AD192" s="501" t="e">
        <f ca="1">+IF(AND(ISNUMBER(OFFSET('Sanitation Data'!$E$11,0,10*ROW('Sanitation Data'!E186))),'Data Summary'!CS192="Yes"),OFFSET('Sanitation Data'!$E$11,0,10*ROW('Sanitation Data'!E186)),NA())</f>
        <v>#N/A</v>
      </c>
      <c r="AE192" s="501" t="e">
        <f ca="1">+IF(AND(ISNUMBER(OFFSET('Sanitation Data'!$E$12,0,10*ROW('Sanitation Data'!E186))),'Data Summary'!CT192="Yes"),OFFSET('Sanitation Data'!$E$12,0,10*ROW('Sanitation Data'!E186)),NA())</f>
        <v>#N/A</v>
      </c>
      <c r="AF192" s="501" t="e">
        <f ca="1">+IF(AND(ISNUMBER(OFFSET('Sanitation Data'!$F$4,0,10*ROW('Sanitation Data'!F186))),'Data Summary'!CU192="Yes"),100-OFFSET('Sanitation Data'!$F$4,0,10*ROW('Sanitation Data'!F186)),NA())</f>
        <v>#N/A</v>
      </c>
      <c r="AG192" s="501" t="e">
        <f ca="1">+IF(AND(ISNUMBER(OFFSET('Sanitation Data'!$F$6,0,10*ROW('Sanitation Data'!F186))),'Data Summary'!CV192="Yes"),OFFSET('Sanitation Data'!$F$6,0,10*ROW('Sanitation Data'!F186)),NA())</f>
        <v>#N/A</v>
      </c>
      <c r="AH192" s="501" t="e">
        <f ca="1">+IF(AND(ISNUMBER(OFFSET('Sanitation Data'!$F$10,0,10*ROW('Sanitation Data'!F186))),'Data Summary'!CW192="Yes"),OFFSET('Sanitation Data'!$F$10,0,10*ROW('Sanitation Data'!F186)),NA())</f>
        <v>#N/A</v>
      </c>
      <c r="AI192" s="501" t="e">
        <f ca="1">+IF(AND(ISNUMBER(OFFSET('Sanitation Data'!$F$11,0,10*ROW('Sanitation Data'!F186))),'Data Summary'!CX192="Yes"),OFFSET('Sanitation Data'!$F$11,0,10*ROW('Sanitation Data'!F186)),NA())</f>
        <v>#N/A</v>
      </c>
      <c r="AJ192" s="501" t="e">
        <f ca="1">+IF(AND(ISNUMBER(OFFSET('Sanitation Data'!$F$12,0,10*ROW('Sanitation Data'!F186))),'Data Summary'!CY192="Yes"),OFFSET('Sanitation Data'!$F$12,0,10*ROW('Sanitation Data'!F186)),NA())</f>
        <v>#N/A</v>
      </c>
      <c r="AK192" s="501" t="e">
        <f ca="1">+IF(AND(ISNUMBER(OFFSET('Sanitation Data'!$G$4,0,10*ROW('Sanitation Data'!G186))),'Data Summary'!CZ192="Yes"),100-OFFSET('Sanitation Data'!$G$4,0,10*ROW('Sanitation Data'!G186)),NA())</f>
        <v>#N/A</v>
      </c>
      <c r="AL192" s="501" t="e">
        <f ca="1">+IF(AND(ISNUMBER(OFFSET('Sanitation Data'!$G$6,0,10*ROW('Sanitation Data'!G186))),'Data Summary'!DA192="Yes"),OFFSET('Sanitation Data'!$G$6,0,10*ROW('Sanitation Data'!G186)),NA())</f>
        <v>#N/A</v>
      </c>
      <c r="AM192" s="501" t="e">
        <f ca="1">+IF(AND(ISNUMBER(OFFSET('Sanitation Data'!$G$10,0,10*ROW('Sanitation Data'!G186))),'Data Summary'!DB192="Yes"),OFFSET('Sanitation Data'!$G$10,0,10*ROW('Sanitation Data'!G186)),NA())</f>
        <v>#N/A</v>
      </c>
      <c r="AN192" s="501" t="e">
        <f ca="1">+IF(AND(ISNUMBER(OFFSET('Sanitation Data'!$G$11,0,10*ROW('Sanitation Data'!G186))),'Data Summary'!DC192="Yes"),OFFSET('Sanitation Data'!$G$11,0,10*ROW('Sanitation Data'!G186)),NA())</f>
        <v>#N/A</v>
      </c>
      <c r="AO192" s="501" t="e">
        <f ca="1">+IF(AND(ISNUMBER(OFFSET('Sanitation Data'!$G$12,0,10*ROW('Sanitation Data'!G186))),'Data Summary'!DD192="Yes"),OFFSET('Sanitation Data'!$G$12,0,10*ROW('Sanitation Data'!G186)),NA())</f>
        <v>#N/A</v>
      </c>
      <c r="AP192" s="501" t="e">
        <f ca="1">+IF(AND(ISNUMBER(OFFSET('Sanitation Data'!$H$4,0,10*ROW('Sanitation Data'!H186))),'Data Summary'!DE192="Yes"),100-OFFSET('Sanitation Data'!$H$4,0,10*ROW('Sanitation Data'!H186)),NA())</f>
        <v>#N/A</v>
      </c>
      <c r="AQ192" s="501" t="e">
        <f ca="1">+IF(AND(ISNUMBER(OFFSET('Sanitation Data'!$H$6,0,10*ROW('Sanitation Data'!H186))),'Data Summary'!DF192="Yes"),OFFSET('Sanitation Data'!$H$6,0,10*ROW('Sanitation Data'!H186)),NA())</f>
        <v>#N/A</v>
      </c>
      <c r="AR192" s="501" t="e">
        <f ca="1">+IF(AND(ISNUMBER(OFFSET('Sanitation Data'!$H$10,0,10*ROW('Sanitation Data'!H186))),'Data Summary'!DG192="Yes"),OFFSET('Sanitation Data'!$H$10,0,10*ROW('Sanitation Data'!H186)),NA())</f>
        <v>#N/A</v>
      </c>
      <c r="AS192" s="501" t="e">
        <f ca="1">+IF(AND(ISNUMBER(OFFSET('Sanitation Data'!$H$11,0,10*ROW('Sanitation Data'!H186))),'Data Summary'!DH192="Yes"),OFFSET('Sanitation Data'!$H$11,0,10*ROW('Sanitation Data'!H186)),NA())</f>
        <v>#N/A</v>
      </c>
      <c r="AT192" s="501" t="e">
        <f ca="1">+IF(AND(ISNUMBER(OFFSET('Sanitation Data'!$H$12,0,10*ROW('Sanitation Data'!H186))),'Data Summary'!DI192="Yes"),OFFSET('Sanitation Data'!$H$12,0,10*ROW('Sanitation Data'!H186)),NA())</f>
        <v>#N/A</v>
      </c>
      <c r="AU192" s="501" t="e">
        <f ca="1">+IF(AND(ISNUMBER(OFFSET('Sanitation Data'!$I$4,0,10*ROW('Sanitation Data'!I186))),'Data Summary'!DJ192="Yes"),100-OFFSET('Sanitation Data'!$I$4,0,10*ROW('Sanitation Data'!I186)),NA())</f>
        <v>#N/A</v>
      </c>
      <c r="AV192" s="501" t="e">
        <f ca="1">+IF(AND(ISNUMBER(OFFSET('Sanitation Data'!$I$6,0,10*ROW('Sanitation Data'!I186))),'Data Summary'!DK192="Yes"),OFFSET('Sanitation Data'!$I$6,0,10*ROW('Sanitation Data'!I186)),NA())</f>
        <v>#N/A</v>
      </c>
      <c r="AW192" s="501" t="e">
        <f ca="1">+IF(AND(ISNUMBER(OFFSET('Sanitation Data'!$I$10,0,10*ROW('Sanitation Data'!I186))),'Data Summary'!DL192="Yes"),OFFSET('Sanitation Data'!$I$10,0,10*ROW('Sanitation Data'!I186)),NA())</f>
        <v>#N/A</v>
      </c>
      <c r="AX192" s="501" t="e">
        <f ca="1">+IF(AND(ISNUMBER(OFFSET('Sanitation Data'!$I$11,0,10*ROW('Sanitation Data'!I186))),'Data Summary'!DM192="Yes"),OFFSET('Sanitation Data'!$I$11,0,10*ROW('Sanitation Data'!I186)),NA())</f>
        <v>#N/A</v>
      </c>
      <c r="AY192" s="501" t="e">
        <f ca="1">+IF(AND(ISNUMBER(OFFSET('Sanitation Data'!$I$12,0,10*ROW('Sanitation Data'!I186))),'Data Summary'!DN192="Yes"),OFFSET('Sanitation Data'!$I$12,0,10*ROW('Sanitation Data'!I186)),NA())</f>
        <v>#N/A</v>
      </c>
      <c r="AZ192" s="502" t="e">
        <f ca="1">+IF(AND(ISNUMBER(OFFSET('Hygiene Data'!$D$5,0,10*ROW('Hygiene Data'!D186))),'Data Summary'!DO192="Yes"),OFFSET('Hygiene Data'!$D$5,0,10*ROW('Hygiene Data'!D186)),NA())</f>
        <v>#N/A</v>
      </c>
      <c r="BA192" s="502" t="e">
        <f ca="1">+IF(AND(ISNUMBER(OFFSET('Hygiene Data'!$D$7,0,10*ROW('Hygiene Data'!D186))),'Data Summary'!DP192="Yes"),OFFSET('Hygiene Data'!$D$7,0,10*ROW('Hygiene Data'!D186)),NA())</f>
        <v>#N/A</v>
      </c>
      <c r="BB192" s="502" t="e">
        <f ca="1">+IF(AND(ISNUMBER(OFFSET('Hygiene Data'!$D$9,0,10*ROW('Hygiene Data'!D186))),'Data Summary'!DQ192="Yes"),OFFSET('Hygiene Data'!$D$9,0,10*ROW('Hygiene Data'!D186)),NA())</f>
        <v>#N/A</v>
      </c>
      <c r="BC192" s="502" t="e">
        <f ca="1">+IF(AND(ISNUMBER(OFFSET('Hygiene Data'!$E$5,0,10*ROW('Hygiene Data'!E186))),'Data Summary'!DR192="Yes"),OFFSET('Hygiene Data'!$E$5,0,10*ROW('Hygiene Data'!E186)),NA())</f>
        <v>#N/A</v>
      </c>
      <c r="BD192" s="502" t="e">
        <f ca="1">+IF(AND(ISNUMBER(OFFSET('Hygiene Data'!$E$7,0,10*ROW('Hygiene Data'!E186))),'Data Summary'!DS192="Yes"),OFFSET('Hygiene Data'!$E$7,0,10*ROW('Hygiene Data'!E186)),NA())</f>
        <v>#N/A</v>
      </c>
      <c r="BE192" s="502" t="e">
        <f ca="1">+IF(AND(ISNUMBER(OFFSET('Hygiene Data'!$E$9,0,10*ROW('Hygiene Data'!E186))),'Data Summary'!DT192="Yes"),OFFSET('Hygiene Data'!$E$9,0,10*ROW('Hygiene Data'!E186)),NA())</f>
        <v>#N/A</v>
      </c>
      <c r="BF192" s="502" t="e">
        <f ca="1">+IF(AND(ISNUMBER(OFFSET('Hygiene Data'!$F$5,0,10*ROW('Hygiene Data'!F186))),'Data Summary'!DU192="Yes"),OFFSET('Hygiene Data'!$F$5,0,10*ROW('Hygiene Data'!F186)),NA())</f>
        <v>#N/A</v>
      </c>
      <c r="BG192" s="502" t="e">
        <f ca="1">+IF(AND(ISNUMBER(OFFSET('Hygiene Data'!$F$7,0,10*ROW('Hygiene Data'!F186))),'Data Summary'!DV192="Yes"),OFFSET('Hygiene Data'!$F$7,0,10*ROW('Hygiene Data'!F186)),NA())</f>
        <v>#N/A</v>
      </c>
      <c r="BH192" s="502" t="e">
        <f ca="1">+IF(AND(ISNUMBER(OFFSET('Hygiene Data'!$F$9,0,10*ROW('Hygiene Data'!F186))),'Data Summary'!DW192="Yes"),OFFSET('Hygiene Data'!$F$9,0,10*ROW('Hygiene Data'!F186)),NA())</f>
        <v>#N/A</v>
      </c>
      <c r="BI192" s="502" t="e">
        <f ca="1">+IF(AND(ISNUMBER(OFFSET('Hygiene Data'!$G$5,0,10*ROW('Hygiene Data'!G186))),'Data Summary'!DX192="Yes"),OFFSET('Hygiene Data'!$G$5,0,10*ROW('Hygiene Data'!G186)),NA())</f>
        <v>#N/A</v>
      </c>
      <c r="BJ192" s="502" t="e">
        <f ca="1">+IF(AND(ISNUMBER(OFFSET('Hygiene Data'!$G$7,0,10*ROW('Hygiene Data'!G186))),'Data Summary'!DY192="Yes"),OFFSET('Hygiene Data'!$G$7,0,10*ROW('Hygiene Data'!G186)),NA())</f>
        <v>#N/A</v>
      </c>
      <c r="BK192" s="502" t="e">
        <f ca="1">+IF(AND(ISNUMBER(OFFSET('Hygiene Data'!$G$9,0,10*ROW('Hygiene Data'!G186))),'Data Summary'!DZ192="Yes"),OFFSET('Hygiene Data'!$G$9,0,10*ROW('Hygiene Data'!G186)),NA())</f>
        <v>#N/A</v>
      </c>
      <c r="BL192" s="502" t="e">
        <f ca="1">+IF(AND(ISNUMBER(OFFSET('Hygiene Data'!$H$5,0,10*ROW('Hygiene Data'!H186))),'Data Summary'!EA192="Yes"),OFFSET('Hygiene Data'!$H$5,0,10*ROW('Hygiene Data'!H186)),NA())</f>
        <v>#N/A</v>
      </c>
      <c r="BM192" s="502" t="e">
        <f ca="1">+IF(AND(ISNUMBER(OFFSET('Hygiene Data'!$H$7,0,10*ROW('Hygiene Data'!H186))),'Data Summary'!EB192="Yes"),OFFSET('Hygiene Data'!$H$7,0,10*ROW('Hygiene Data'!H186)),NA())</f>
        <v>#N/A</v>
      </c>
      <c r="BN192" s="502" t="e">
        <f ca="1">+IF(AND(ISNUMBER(OFFSET('Hygiene Data'!$H$9,0,10*ROW('Hygiene Data'!H186))),'Data Summary'!EC192="Yes"),OFFSET('Hygiene Data'!$H$9,0,10*ROW('Hygiene Data'!H186)),NA())</f>
        <v>#N/A</v>
      </c>
      <c r="BO192" s="502" t="e">
        <f ca="1">+IF(AND(ISNUMBER(OFFSET('Hygiene Data'!$I$5,0,10*ROW('Hygiene Data'!I186))),'Data Summary'!ED192="Yes"),OFFSET('Hygiene Data'!$I$5,0,10*ROW('Hygiene Data'!I186)),NA())</f>
        <v>#N/A</v>
      </c>
      <c r="BP192" s="502" t="e">
        <f ca="1">+IF(AND(ISNUMBER(OFFSET('Hygiene Data'!$I$7,0,10*ROW('Hygiene Data'!I186))),'Data Summary'!EE192="Yes"),OFFSET('Hygiene Data'!$I$7,0,10*ROW('Hygiene Data'!I186)),NA())</f>
        <v>#N/A</v>
      </c>
      <c r="BQ192" s="502" t="e">
        <f ca="1">+IF(AND(ISNUMBER(OFFSET('Hygiene Data'!$I$9,0,10*ROW('Hygiene Data'!I186))),'Data Summary'!EF192="Yes"),OFFSET('Hygiene Data'!$I$9,0,10*ROW('Hygiene Data'!I186)),NA())</f>
        <v>#N/A</v>
      </c>
    </row>
    <row r="193" spans="1:69" x14ac:dyDescent="0.25">
      <c r="A193" s="498" t="e">
        <f ca="1">+RIGHT('Data Summary'!A193,LEN('Data Summary'!A193)-9)</f>
        <v>#VALUE!</v>
      </c>
      <c r="B193" s="472" t="str">
        <f ca="1">+IF(ISTEXT('Data Summary'!B193),'Data Summary'!B193,"")</f>
        <v/>
      </c>
      <c r="C193" s="499" t="e">
        <f ca="1">+VALUE('Data Summary'!C193)</f>
        <v>#VALUE!</v>
      </c>
      <c r="D193" s="500" t="e">
        <f ca="1">+IF(AND(ISNUMBER(OFFSET('Water Data'!$D$4,0,10*ROW('Water Data'!D187))),'Data Summary'!BS193="Yes"),100-OFFSET('Water Data'!$D$4,0,10*ROW('Water Data'!D187)),NA())</f>
        <v>#N/A</v>
      </c>
      <c r="E193" s="500" t="e">
        <f ca="1">+IF(AND(ISNUMBER(OFFSET('Water Data'!$D$6,0,10*ROW('Water Data'!D187))),'Data Summary'!BT193="Yes"),OFFSET('Water Data'!$D$6,0,10*ROW('Water Data'!D187)),NA())</f>
        <v>#N/A</v>
      </c>
      <c r="F193" s="500" t="e">
        <f ca="1">+IF(AND(ISNUMBER(OFFSET('Water Data'!$D$9,0,10*ROW('Water Data'!D187))),'Data Summary'!BU193="Yes"),OFFSET('Water Data'!$D$9,0,10*ROW('Water Data'!D187)),NA())</f>
        <v>#N/A</v>
      </c>
      <c r="G193" s="500" t="e">
        <f ca="1">+IF(AND(ISNUMBER(OFFSET('Water Data'!$E$4,0,10*ROW('Water Data'!E187))),'Data Summary'!BV193="Yes"),100-OFFSET('Water Data'!$E$4,0,10*ROW('Water Data'!E187)),NA())</f>
        <v>#N/A</v>
      </c>
      <c r="H193" s="500" t="e">
        <f ca="1">+IF(AND(ISNUMBER(OFFSET('Water Data'!$E$6,0,10*ROW('Water Data'!E187))),'Data Summary'!BW193="Yes"),OFFSET('Water Data'!$E$6,0,10*ROW('Water Data'!E187)),NA())</f>
        <v>#N/A</v>
      </c>
      <c r="I193" s="500" t="e">
        <f ca="1">+IF(AND(ISNUMBER(OFFSET('Water Data'!$E$9,0,10*ROW('Water Data'!E187))),'Data Summary'!BX193="Yes"),OFFSET('Water Data'!$E$9,0,10*ROW('Water Data'!E187)),NA())</f>
        <v>#N/A</v>
      </c>
      <c r="J193" s="500" t="e">
        <f ca="1">+IF(AND(ISNUMBER(OFFSET('Water Data'!$F$4,0,10*ROW('Water Data'!F187))),'Data Summary'!BY193="Yes"),100-OFFSET('Water Data'!$F$4,0,10*ROW('Water Data'!F187)),NA())</f>
        <v>#N/A</v>
      </c>
      <c r="K193" s="500" t="e">
        <f ca="1">+IF(AND(ISNUMBER(OFFSET('Water Data'!$F$6,0,10*ROW('Water Data'!F187))),'Data Summary'!BZ193="Yes"),OFFSET('Water Data'!$F$6,0,10*ROW('Water Data'!F187)),NA())</f>
        <v>#N/A</v>
      </c>
      <c r="L193" s="500" t="e">
        <f ca="1">+IF(AND(ISNUMBER(OFFSET('Water Data'!$F$9,0,10*ROW('Water Data'!F187))),'Data Summary'!CA193="Yes"),OFFSET('Water Data'!$F$9,0,10*ROW('Water Data'!F187)),NA())</f>
        <v>#N/A</v>
      </c>
      <c r="M193" s="500" t="e">
        <f ca="1">+IF(AND(ISNUMBER(OFFSET('Water Data'!$G$4,0,10*ROW('Water Data'!G187))),'Data Summary'!CB193="Yes"),100-OFFSET('Water Data'!$G$4,0,10*ROW('Water Data'!G187)),NA())</f>
        <v>#N/A</v>
      </c>
      <c r="N193" s="500" t="e">
        <f ca="1">+IF(AND(ISNUMBER(OFFSET('Water Data'!$G$6,0,10*ROW('Water Data'!G187))),'Data Summary'!CC193="Yes"),OFFSET('Water Data'!$G$6,0,10*ROW('Water Data'!G187)),NA())</f>
        <v>#N/A</v>
      </c>
      <c r="O193" s="500" t="e">
        <f ca="1">+IF(AND(ISNUMBER(OFFSET('Water Data'!$G$9,0,10*ROW('Water Data'!G187))),'Data Summary'!CD193="Yes"),OFFSET('Water Data'!$G$9,0,10*ROW('Water Data'!G187)),NA())</f>
        <v>#N/A</v>
      </c>
      <c r="P193" s="500" t="e">
        <f ca="1">+IF(AND(ISNUMBER(OFFSET('Water Data'!$H$4,0,10*ROW('Water Data'!H187))),'Data Summary'!CE193="Yes"),100-OFFSET('Water Data'!$H$4,0,10*ROW('Water Data'!H187)),NA())</f>
        <v>#N/A</v>
      </c>
      <c r="Q193" s="500" t="e">
        <f ca="1">+IF(AND(ISNUMBER(OFFSET('Water Data'!$H$6,0,10*ROW('Water Data'!H187))),'Data Summary'!CF193="Yes"),OFFSET('Water Data'!$H$6,0,10*ROW('Water Data'!H187)),NA())</f>
        <v>#N/A</v>
      </c>
      <c r="R193" s="500" t="e">
        <f ca="1">+IF(AND(ISNUMBER(OFFSET('Water Data'!$H$9,0,10*ROW('Water Data'!H187))),'Data Summary'!CG193="Yes"),OFFSET('Water Data'!$H$9,0,10*ROW('Water Data'!H187)),NA())</f>
        <v>#N/A</v>
      </c>
      <c r="S193" s="500" t="e">
        <f ca="1">+IF(AND(ISNUMBER(OFFSET('Water Data'!$I$4,0,10*ROW('Water Data'!I187))),'Data Summary'!CH193="Yes"),100-OFFSET('Water Data'!$I$4,0,10*ROW('Water Data'!I187)),NA())</f>
        <v>#N/A</v>
      </c>
      <c r="T193" s="500" t="e">
        <f ca="1">+IF(AND(ISNUMBER(OFFSET('Water Data'!$I$6,0,10*ROW('Water Data'!I187))),'Data Summary'!CI193="Yes"),OFFSET('Water Data'!$I$6,0,10*ROW('Water Data'!I187)),NA())</f>
        <v>#N/A</v>
      </c>
      <c r="U193" s="500" t="e">
        <f ca="1">+IF(AND(ISNUMBER(OFFSET('Water Data'!$I$9,0,10*ROW('Water Data'!I187))),'Data Summary'!CJ193="Yes"),OFFSET('Water Data'!$I$9,0,10*ROW('Water Data'!I187)),NA())</f>
        <v>#N/A</v>
      </c>
      <c r="V193" s="501" t="e">
        <f ca="1">+IF(AND(ISNUMBER(OFFSET('Sanitation Data'!$D$4,0,10*ROW('Sanitation Data'!D187))),'Data Summary'!CK193="Yes"),100-OFFSET('Sanitation Data'!$D$4,0,10*ROW('Sanitation Data'!D187)),NA())</f>
        <v>#N/A</v>
      </c>
      <c r="W193" s="501" t="e">
        <f ca="1">+IF(AND(ISNUMBER(OFFSET('Sanitation Data'!$D$6,0,10*ROW('Sanitation Data'!D187))),'Data Summary'!CL193="Yes"),OFFSET('Sanitation Data'!$D$6,0,10*ROW('Sanitation Data'!D187)),NA())</f>
        <v>#N/A</v>
      </c>
      <c r="X193" s="501" t="e">
        <f ca="1">+IF(AND(ISNUMBER(OFFSET('Sanitation Data'!$D$10,0,10*ROW('Sanitation Data'!D187))),'Data Summary'!CM193="Yes"),OFFSET('Sanitation Data'!$D$10,0,10*ROW('Sanitation Data'!D187)),NA())</f>
        <v>#N/A</v>
      </c>
      <c r="Y193" s="501" t="e">
        <f ca="1">+IF(AND(ISNUMBER(OFFSET('Sanitation Data'!$D$11,0,10*ROW('Sanitation Data'!D187))),'Data Summary'!CN193="Yes"),OFFSET('Sanitation Data'!$D$11,0,10*ROW('Sanitation Data'!D187)),NA())</f>
        <v>#N/A</v>
      </c>
      <c r="Z193" s="501" t="e">
        <f ca="1">+IF(AND(ISNUMBER(OFFSET('Sanitation Data'!$D$12,0,10*ROW('Sanitation Data'!D187))),'Data Summary'!CO193="Yes"),OFFSET('Sanitation Data'!$D$12,0,10*ROW('Sanitation Data'!D187)),NA())</f>
        <v>#N/A</v>
      </c>
      <c r="AA193" s="501" t="e">
        <f ca="1">+IF(AND(ISNUMBER(OFFSET('Sanitation Data'!$E$4,0,10*ROW('Sanitation Data'!E187))),'Data Summary'!CP193="Yes"),100-OFFSET('Sanitation Data'!$E$4,0,10*ROW('Sanitation Data'!E187)),NA())</f>
        <v>#N/A</v>
      </c>
      <c r="AB193" s="501" t="e">
        <f ca="1">+IF(AND(ISNUMBER(OFFSET('Sanitation Data'!$E$6,0,10*ROW('Sanitation Data'!E187))),'Data Summary'!CQ193="Yes"),OFFSET('Sanitation Data'!$E$6,0,10*ROW('Sanitation Data'!E187)),NA())</f>
        <v>#N/A</v>
      </c>
      <c r="AC193" s="501" t="e">
        <f ca="1">+IF(AND(ISNUMBER(OFFSET('Sanitation Data'!$E$10,0,10*ROW('Sanitation Data'!E187))),'Data Summary'!CR193="Yes"),OFFSET('Sanitation Data'!$E$10,0,10*ROW('Sanitation Data'!E187)),NA())</f>
        <v>#N/A</v>
      </c>
      <c r="AD193" s="501" t="e">
        <f ca="1">+IF(AND(ISNUMBER(OFFSET('Sanitation Data'!$E$11,0,10*ROW('Sanitation Data'!E187))),'Data Summary'!CS193="Yes"),OFFSET('Sanitation Data'!$E$11,0,10*ROW('Sanitation Data'!E187)),NA())</f>
        <v>#N/A</v>
      </c>
      <c r="AE193" s="501" t="e">
        <f ca="1">+IF(AND(ISNUMBER(OFFSET('Sanitation Data'!$E$12,0,10*ROW('Sanitation Data'!E187))),'Data Summary'!CT193="Yes"),OFFSET('Sanitation Data'!$E$12,0,10*ROW('Sanitation Data'!E187)),NA())</f>
        <v>#N/A</v>
      </c>
      <c r="AF193" s="501" t="e">
        <f ca="1">+IF(AND(ISNUMBER(OFFSET('Sanitation Data'!$F$4,0,10*ROW('Sanitation Data'!F187))),'Data Summary'!CU193="Yes"),100-OFFSET('Sanitation Data'!$F$4,0,10*ROW('Sanitation Data'!F187)),NA())</f>
        <v>#N/A</v>
      </c>
      <c r="AG193" s="501" t="e">
        <f ca="1">+IF(AND(ISNUMBER(OFFSET('Sanitation Data'!$F$6,0,10*ROW('Sanitation Data'!F187))),'Data Summary'!CV193="Yes"),OFFSET('Sanitation Data'!$F$6,0,10*ROW('Sanitation Data'!F187)),NA())</f>
        <v>#N/A</v>
      </c>
      <c r="AH193" s="501" t="e">
        <f ca="1">+IF(AND(ISNUMBER(OFFSET('Sanitation Data'!$F$10,0,10*ROW('Sanitation Data'!F187))),'Data Summary'!CW193="Yes"),OFFSET('Sanitation Data'!$F$10,0,10*ROW('Sanitation Data'!F187)),NA())</f>
        <v>#N/A</v>
      </c>
      <c r="AI193" s="501" t="e">
        <f ca="1">+IF(AND(ISNUMBER(OFFSET('Sanitation Data'!$F$11,0,10*ROW('Sanitation Data'!F187))),'Data Summary'!CX193="Yes"),OFFSET('Sanitation Data'!$F$11,0,10*ROW('Sanitation Data'!F187)),NA())</f>
        <v>#N/A</v>
      </c>
      <c r="AJ193" s="501" t="e">
        <f ca="1">+IF(AND(ISNUMBER(OFFSET('Sanitation Data'!$F$12,0,10*ROW('Sanitation Data'!F187))),'Data Summary'!CY193="Yes"),OFFSET('Sanitation Data'!$F$12,0,10*ROW('Sanitation Data'!F187)),NA())</f>
        <v>#N/A</v>
      </c>
      <c r="AK193" s="501" t="e">
        <f ca="1">+IF(AND(ISNUMBER(OFFSET('Sanitation Data'!$G$4,0,10*ROW('Sanitation Data'!G187))),'Data Summary'!CZ193="Yes"),100-OFFSET('Sanitation Data'!$G$4,0,10*ROW('Sanitation Data'!G187)),NA())</f>
        <v>#N/A</v>
      </c>
      <c r="AL193" s="501" t="e">
        <f ca="1">+IF(AND(ISNUMBER(OFFSET('Sanitation Data'!$G$6,0,10*ROW('Sanitation Data'!G187))),'Data Summary'!DA193="Yes"),OFFSET('Sanitation Data'!$G$6,0,10*ROW('Sanitation Data'!G187)),NA())</f>
        <v>#N/A</v>
      </c>
      <c r="AM193" s="501" t="e">
        <f ca="1">+IF(AND(ISNUMBER(OFFSET('Sanitation Data'!$G$10,0,10*ROW('Sanitation Data'!G187))),'Data Summary'!DB193="Yes"),OFFSET('Sanitation Data'!$G$10,0,10*ROW('Sanitation Data'!G187)),NA())</f>
        <v>#N/A</v>
      </c>
      <c r="AN193" s="501" t="e">
        <f ca="1">+IF(AND(ISNUMBER(OFFSET('Sanitation Data'!$G$11,0,10*ROW('Sanitation Data'!G187))),'Data Summary'!DC193="Yes"),OFFSET('Sanitation Data'!$G$11,0,10*ROW('Sanitation Data'!G187)),NA())</f>
        <v>#N/A</v>
      </c>
      <c r="AO193" s="501" t="e">
        <f ca="1">+IF(AND(ISNUMBER(OFFSET('Sanitation Data'!$G$12,0,10*ROW('Sanitation Data'!G187))),'Data Summary'!DD193="Yes"),OFFSET('Sanitation Data'!$G$12,0,10*ROW('Sanitation Data'!G187)),NA())</f>
        <v>#N/A</v>
      </c>
      <c r="AP193" s="501" t="e">
        <f ca="1">+IF(AND(ISNUMBER(OFFSET('Sanitation Data'!$H$4,0,10*ROW('Sanitation Data'!H187))),'Data Summary'!DE193="Yes"),100-OFFSET('Sanitation Data'!$H$4,0,10*ROW('Sanitation Data'!H187)),NA())</f>
        <v>#N/A</v>
      </c>
      <c r="AQ193" s="501" t="e">
        <f ca="1">+IF(AND(ISNUMBER(OFFSET('Sanitation Data'!$H$6,0,10*ROW('Sanitation Data'!H187))),'Data Summary'!DF193="Yes"),OFFSET('Sanitation Data'!$H$6,0,10*ROW('Sanitation Data'!H187)),NA())</f>
        <v>#N/A</v>
      </c>
      <c r="AR193" s="501" t="e">
        <f ca="1">+IF(AND(ISNUMBER(OFFSET('Sanitation Data'!$H$10,0,10*ROW('Sanitation Data'!H187))),'Data Summary'!DG193="Yes"),OFFSET('Sanitation Data'!$H$10,0,10*ROW('Sanitation Data'!H187)),NA())</f>
        <v>#N/A</v>
      </c>
      <c r="AS193" s="501" t="e">
        <f ca="1">+IF(AND(ISNUMBER(OFFSET('Sanitation Data'!$H$11,0,10*ROW('Sanitation Data'!H187))),'Data Summary'!DH193="Yes"),OFFSET('Sanitation Data'!$H$11,0,10*ROW('Sanitation Data'!H187)),NA())</f>
        <v>#N/A</v>
      </c>
      <c r="AT193" s="501" t="e">
        <f ca="1">+IF(AND(ISNUMBER(OFFSET('Sanitation Data'!$H$12,0,10*ROW('Sanitation Data'!H187))),'Data Summary'!DI193="Yes"),OFFSET('Sanitation Data'!$H$12,0,10*ROW('Sanitation Data'!H187)),NA())</f>
        <v>#N/A</v>
      </c>
      <c r="AU193" s="501" t="e">
        <f ca="1">+IF(AND(ISNUMBER(OFFSET('Sanitation Data'!$I$4,0,10*ROW('Sanitation Data'!I187))),'Data Summary'!DJ193="Yes"),100-OFFSET('Sanitation Data'!$I$4,0,10*ROW('Sanitation Data'!I187)),NA())</f>
        <v>#N/A</v>
      </c>
      <c r="AV193" s="501" t="e">
        <f ca="1">+IF(AND(ISNUMBER(OFFSET('Sanitation Data'!$I$6,0,10*ROW('Sanitation Data'!I187))),'Data Summary'!DK193="Yes"),OFFSET('Sanitation Data'!$I$6,0,10*ROW('Sanitation Data'!I187)),NA())</f>
        <v>#N/A</v>
      </c>
      <c r="AW193" s="501" t="e">
        <f ca="1">+IF(AND(ISNUMBER(OFFSET('Sanitation Data'!$I$10,0,10*ROW('Sanitation Data'!I187))),'Data Summary'!DL193="Yes"),OFFSET('Sanitation Data'!$I$10,0,10*ROW('Sanitation Data'!I187)),NA())</f>
        <v>#N/A</v>
      </c>
      <c r="AX193" s="501" t="e">
        <f ca="1">+IF(AND(ISNUMBER(OFFSET('Sanitation Data'!$I$11,0,10*ROW('Sanitation Data'!I187))),'Data Summary'!DM193="Yes"),OFFSET('Sanitation Data'!$I$11,0,10*ROW('Sanitation Data'!I187)),NA())</f>
        <v>#N/A</v>
      </c>
      <c r="AY193" s="501" t="e">
        <f ca="1">+IF(AND(ISNUMBER(OFFSET('Sanitation Data'!$I$12,0,10*ROW('Sanitation Data'!I187))),'Data Summary'!DN193="Yes"),OFFSET('Sanitation Data'!$I$12,0,10*ROW('Sanitation Data'!I187)),NA())</f>
        <v>#N/A</v>
      </c>
      <c r="AZ193" s="502" t="e">
        <f ca="1">+IF(AND(ISNUMBER(OFFSET('Hygiene Data'!$D$5,0,10*ROW('Hygiene Data'!D187))),'Data Summary'!DO193="Yes"),OFFSET('Hygiene Data'!$D$5,0,10*ROW('Hygiene Data'!D187)),NA())</f>
        <v>#N/A</v>
      </c>
      <c r="BA193" s="502" t="e">
        <f ca="1">+IF(AND(ISNUMBER(OFFSET('Hygiene Data'!$D$7,0,10*ROW('Hygiene Data'!D187))),'Data Summary'!DP193="Yes"),OFFSET('Hygiene Data'!$D$7,0,10*ROW('Hygiene Data'!D187)),NA())</f>
        <v>#N/A</v>
      </c>
      <c r="BB193" s="502" t="e">
        <f ca="1">+IF(AND(ISNUMBER(OFFSET('Hygiene Data'!$D$9,0,10*ROW('Hygiene Data'!D187))),'Data Summary'!DQ193="Yes"),OFFSET('Hygiene Data'!$D$9,0,10*ROW('Hygiene Data'!D187)),NA())</f>
        <v>#N/A</v>
      </c>
      <c r="BC193" s="502" t="e">
        <f ca="1">+IF(AND(ISNUMBER(OFFSET('Hygiene Data'!$E$5,0,10*ROW('Hygiene Data'!E187))),'Data Summary'!DR193="Yes"),OFFSET('Hygiene Data'!$E$5,0,10*ROW('Hygiene Data'!E187)),NA())</f>
        <v>#N/A</v>
      </c>
      <c r="BD193" s="502" t="e">
        <f ca="1">+IF(AND(ISNUMBER(OFFSET('Hygiene Data'!$E$7,0,10*ROW('Hygiene Data'!E187))),'Data Summary'!DS193="Yes"),OFFSET('Hygiene Data'!$E$7,0,10*ROW('Hygiene Data'!E187)),NA())</f>
        <v>#N/A</v>
      </c>
      <c r="BE193" s="502" t="e">
        <f ca="1">+IF(AND(ISNUMBER(OFFSET('Hygiene Data'!$E$9,0,10*ROW('Hygiene Data'!E187))),'Data Summary'!DT193="Yes"),OFFSET('Hygiene Data'!$E$9,0,10*ROW('Hygiene Data'!E187)),NA())</f>
        <v>#N/A</v>
      </c>
      <c r="BF193" s="502" t="e">
        <f ca="1">+IF(AND(ISNUMBER(OFFSET('Hygiene Data'!$F$5,0,10*ROW('Hygiene Data'!F187))),'Data Summary'!DU193="Yes"),OFFSET('Hygiene Data'!$F$5,0,10*ROW('Hygiene Data'!F187)),NA())</f>
        <v>#N/A</v>
      </c>
      <c r="BG193" s="502" t="e">
        <f ca="1">+IF(AND(ISNUMBER(OFFSET('Hygiene Data'!$F$7,0,10*ROW('Hygiene Data'!F187))),'Data Summary'!DV193="Yes"),OFFSET('Hygiene Data'!$F$7,0,10*ROW('Hygiene Data'!F187)),NA())</f>
        <v>#N/A</v>
      </c>
      <c r="BH193" s="502" t="e">
        <f ca="1">+IF(AND(ISNUMBER(OFFSET('Hygiene Data'!$F$9,0,10*ROW('Hygiene Data'!F187))),'Data Summary'!DW193="Yes"),OFFSET('Hygiene Data'!$F$9,0,10*ROW('Hygiene Data'!F187)),NA())</f>
        <v>#N/A</v>
      </c>
      <c r="BI193" s="502" t="e">
        <f ca="1">+IF(AND(ISNUMBER(OFFSET('Hygiene Data'!$G$5,0,10*ROW('Hygiene Data'!G187))),'Data Summary'!DX193="Yes"),OFFSET('Hygiene Data'!$G$5,0,10*ROW('Hygiene Data'!G187)),NA())</f>
        <v>#N/A</v>
      </c>
      <c r="BJ193" s="502" t="e">
        <f ca="1">+IF(AND(ISNUMBER(OFFSET('Hygiene Data'!$G$7,0,10*ROW('Hygiene Data'!G187))),'Data Summary'!DY193="Yes"),OFFSET('Hygiene Data'!$G$7,0,10*ROW('Hygiene Data'!G187)),NA())</f>
        <v>#N/A</v>
      </c>
      <c r="BK193" s="502" t="e">
        <f ca="1">+IF(AND(ISNUMBER(OFFSET('Hygiene Data'!$G$9,0,10*ROW('Hygiene Data'!G187))),'Data Summary'!DZ193="Yes"),OFFSET('Hygiene Data'!$G$9,0,10*ROW('Hygiene Data'!G187)),NA())</f>
        <v>#N/A</v>
      </c>
      <c r="BL193" s="502" t="e">
        <f ca="1">+IF(AND(ISNUMBER(OFFSET('Hygiene Data'!$H$5,0,10*ROW('Hygiene Data'!H187))),'Data Summary'!EA193="Yes"),OFFSET('Hygiene Data'!$H$5,0,10*ROW('Hygiene Data'!H187)),NA())</f>
        <v>#N/A</v>
      </c>
      <c r="BM193" s="502" t="e">
        <f ca="1">+IF(AND(ISNUMBER(OFFSET('Hygiene Data'!$H$7,0,10*ROW('Hygiene Data'!H187))),'Data Summary'!EB193="Yes"),OFFSET('Hygiene Data'!$H$7,0,10*ROW('Hygiene Data'!H187)),NA())</f>
        <v>#N/A</v>
      </c>
      <c r="BN193" s="502" t="e">
        <f ca="1">+IF(AND(ISNUMBER(OFFSET('Hygiene Data'!$H$9,0,10*ROW('Hygiene Data'!H187))),'Data Summary'!EC193="Yes"),OFFSET('Hygiene Data'!$H$9,0,10*ROW('Hygiene Data'!H187)),NA())</f>
        <v>#N/A</v>
      </c>
      <c r="BO193" s="502" t="e">
        <f ca="1">+IF(AND(ISNUMBER(OFFSET('Hygiene Data'!$I$5,0,10*ROW('Hygiene Data'!I187))),'Data Summary'!ED193="Yes"),OFFSET('Hygiene Data'!$I$5,0,10*ROW('Hygiene Data'!I187)),NA())</f>
        <v>#N/A</v>
      </c>
      <c r="BP193" s="502" t="e">
        <f ca="1">+IF(AND(ISNUMBER(OFFSET('Hygiene Data'!$I$7,0,10*ROW('Hygiene Data'!I187))),'Data Summary'!EE193="Yes"),OFFSET('Hygiene Data'!$I$7,0,10*ROW('Hygiene Data'!I187)),NA())</f>
        <v>#N/A</v>
      </c>
      <c r="BQ193" s="502" t="e">
        <f ca="1">+IF(AND(ISNUMBER(OFFSET('Hygiene Data'!$I$9,0,10*ROW('Hygiene Data'!I187))),'Data Summary'!EF193="Yes"),OFFSET('Hygiene Data'!$I$9,0,10*ROW('Hygiene Data'!I187)),NA())</f>
        <v>#N/A</v>
      </c>
    </row>
    <row r="194" spans="1:69" x14ac:dyDescent="0.25">
      <c r="A194" s="498" t="e">
        <f ca="1">+RIGHT('Data Summary'!A194,LEN('Data Summary'!A194)-9)</f>
        <v>#VALUE!</v>
      </c>
      <c r="B194" s="472" t="str">
        <f ca="1">+IF(ISTEXT('Data Summary'!B194),'Data Summary'!B194,"")</f>
        <v/>
      </c>
      <c r="C194" s="499" t="e">
        <f ca="1">+VALUE('Data Summary'!C194)</f>
        <v>#VALUE!</v>
      </c>
      <c r="D194" s="500" t="e">
        <f ca="1">+IF(AND(ISNUMBER(OFFSET('Water Data'!$D$4,0,10*ROW('Water Data'!D188))),'Data Summary'!BS194="Yes"),100-OFFSET('Water Data'!$D$4,0,10*ROW('Water Data'!D188)),NA())</f>
        <v>#N/A</v>
      </c>
      <c r="E194" s="500" t="e">
        <f ca="1">+IF(AND(ISNUMBER(OFFSET('Water Data'!$D$6,0,10*ROW('Water Data'!D188))),'Data Summary'!BT194="Yes"),OFFSET('Water Data'!$D$6,0,10*ROW('Water Data'!D188)),NA())</f>
        <v>#N/A</v>
      </c>
      <c r="F194" s="500" t="e">
        <f ca="1">+IF(AND(ISNUMBER(OFFSET('Water Data'!$D$9,0,10*ROW('Water Data'!D188))),'Data Summary'!BU194="Yes"),OFFSET('Water Data'!$D$9,0,10*ROW('Water Data'!D188)),NA())</f>
        <v>#N/A</v>
      </c>
      <c r="G194" s="500" t="e">
        <f ca="1">+IF(AND(ISNUMBER(OFFSET('Water Data'!$E$4,0,10*ROW('Water Data'!E188))),'Data Summary'!BV194="Yes"),100-OFFSET('Water Data'!$E$4,0,10*ROW('Water Data'!E188)),NA())</f>
        <v>#N/A</v>
      </c>
      <c r="H194" s="500" t="e">
        <f ca="1">+IF(AND(ISNUMBER(OFFSET('Water Data'!$E$6,0,10*ROW('Water Data'!E188))),'Data Summary'!BW194="Yes"),OFFSET('Water Data'!$E$6,0,10*ROW('Water Data'!E188)),NA())</f>
        <v>#N/A</v>
      </c>
      <c r="I194" s="500" t="e">
        <f ca="1">+IF(AND(ISNUMBER(OFFSET('Water Data'!$E$9,0,10*ROW('Water Data'!E188))),'Data Summary'!BX194="Yes"),OFFSET('Water Data'!$E$9,0,10*ROW('Water Data'!E188)),NA())</f>
        <v>#N/A</v>
      </c>
      <c r="J194" s="500" t="e">
        <f ca="1">+IF(AND(ISNUMBER(OFFSET('Water Data'!$F$4,0,10*ROW('Water Data'!F188))),'Data Summary'!BY194="Yes"),100-OFFSET('Water Data'!$F$4,0,10*ROW('Water Data'!F188)),NA())</f>
        <v>#N/A</v>
      </c>
      <c r="K194" s="500" t="e">
        <f ca="1">+IF(AND(ISNUMBER(OFFSET('Water Data'!$F$6,0,10*ROW('Water Data'!F188))),'Data Summary'!BZ194="Yes"),OFFSET('Water Data'!$F$6,0,10*ROW('Water Data'!F188)),NA())</f>
        <v>#N/A</v>
      </c>
      <c r="L194" s="500" t="e">
        <f ca="1">+IF(AND(ISNUMBER(OFFSET('Water Data'!$F$9,0,10*ROW('Water Data'!F188))),'Data Summary'!CA194="Yes"),OFFSET('Water Data'!$F$9,0,10*ROW('Water Data'!F188)),NA())</f>
        <v>#N/A</v>
      </c>
      <c r="M194" s="500" t="e">
        <f ca="1">+IF(AND(ISNUMBER(OFFSET('Water Data'!$G$4,0,10*ROW('Water Data'!G188))),'Data Summary'!CB194="Yes"),100-OFFSET('Water Data'!$G$4,0,10*ROW('Water Data'!G188)),NA())</f>
        <v>#N/A</v>
      </c>
      <c r="N194" s="500" t="e">
        <f ca="1">+IF(AND(ISNUMBER(OFFSET('Water Data'!$G$6,0,10*ROW('Water Data'!G188))),'Data Summary'!CC194="Yes"),OFFSET('Water Data'!$G$6,0,10*ROW('Water Data'!G188)),NA())</f>
        <v>#N/A</v>
      </c>
      <c r="O194" s="500" t="e">
        <f ca="1">+IF(AND(ISNUMBER(OFFSET('Water Data'!$G$9,0,10*ROW('Water Data'!G188))),'Data Summary'!CD194="Yes"),OFFSET('Water Data'!$G$9,0,10*ROW('Water Data'!G188)),NA())</f>
        <v>#N/A</v>
      </c>
      <c r="P194" s="500" t="e">
        <f ca="1">+IF(AND(ISNUMBER(OFFSET('Water Data'!$H$4,0,10*ROW('Water Data'!H188))),'Data Summary'!CE194="Yes"),100-OFFSET('Water Data'!$H$4,0,10*ROW('Water Data'!H188)),NA())</f>
        <v>#N/A</v>
      </c>
      <c r="Q194" s="500" t="e">
        <f ca="1">+IF(AND(ISNUMBER(OFFSET('Water Data'!$H$6,0,10*ROW('Water Data'!H188))),'Data Summary'!CF194="Yes"),OFFSET('Water Data'!$H$6,0,10*ROW('Water Data'!H188)),NA())</f>
        <v>#N/A</v>
      </c>
      <c r="R194" s="500" t="e">
        <f ca="1">+IF(AND(ISNUMBER(OFFSET('Water Data'!$H$9,0,10*ROW('Water Data'!H188))),'Data Summary'!CG194="Yes"),OFFSET('Water Data'!$H$9,0,10*ROW('Water Data'!H188)),NA())</f>
        <v>#N/A</v>
      </c>
      <c r="S194" s="500" t="e">
        <f ca="1">+IF(AND(ISNUMBER(OFFSET('Water Data'!$I$4,0,10*ROW('Water Data'!I188))),'Data Summary'!CH194="Yes"),100-OFFSET('Water Data'!$I$4,0,10*ROW('Water Data'!I188)),NA())</f>
        <v>#N/A</v>
      </c>
      <c r="T194" s="500" t="e">
        <f ca="1">+IF(AND(ISNUMBER(OFFSET('Water Data'!$I$6,0,10*ROW('Water Data'!I188))),'Data Summary'!CI194="Yes"),OFFSET('Water Data'!$I$6,0,10*ROW('Water Data'!I188)),NA())</f>
        <v>#N/A</v>
      </c>
      <c r="U194" s="500" t="e">
        <f ca="1">+IF(AND(ISNUMBER(OFFSET('Water Data'!$I$9,0,10*ROW('Water Data'!I188))),'Data Summary'!CJ194="Yes"),OFFSET('Water Data'!$I$9,0,10*ROW('Water Data'!I188)),NA())</f>
        <v>#N/A</v>
      </c>
      <c r="V194" s="501" t="e">
        <f ca="1">+IF(AND(ISNUMBER(OFFSET('Sanitation Data'!$D$4,0,10*ROW('Sanitation Data'!D188))),'Data Summary'!CK194="Yes"),100-OFFSET('Sanitation Data'!$D$4,0,10*ROW('Sanitation Data'!D188)),NA())</f>
        <v>#N/A</v>
      </c>
      <c r="W194" s="501" t="e">
        <f ca="1">+IF(AND(ISNUMBER(OFFSET('Sanitation Data'!$D$6,0,10*ROW('Sanitation Data'!D188))),'Data Summary'!CL194="Yes"),OFFSET('Sanitation Data'!$D$6,0,10*ROW('Sanitation Data'!D188)),NA())</f>
        <v>#N/A</v>
      </c>
      <c r="X194" s="501" t="e">
        <f ca="1">+IF(AND(ISNUMBER(OFFSET('Sanitation Data'!$D$10,0,10*ROW('Sanitation Data'!D188))),'Data Summary'!CM194="Yes"),OFFSET('Sanitation Data'!$D$10,0,10*ROW('Sanitation Data'!D188)),NA())</f>
        <v>#N/A</v>
      </c>
      <c r="Y194" s="501" t="e">
        <f ca="1">+IF(AND(ISNUMBER(OFFSET('Sanitation Data'!$D$11,0,10*ROW('Sanitation Data'!D188))),'Data Summary'!CN194="Yes"),OFFSET('Sanitation Data'!$D$11,0,10*ROW('Sanitation Data'!D188)),NA())</f>
        <v>#N/A</v>
      </c>
      <c r="Z194" s="501" t="e">
        <f ca="1">+IF(AND(ISNUMBER(OFFSET('Sanitation Data'!$D$12,0,10*ROW('Sanitation Data'!D188))),'Data Summary'!CO194="Yes"),OFFSET('Sanitation Data'!$D$12,0,10*ROW('Sanitation Data'!D188)),NA())</f>
        <v>#N/A</v>
      </c>
      <c r="AA194" s="501" t="e">
        <f ca="1">+IF(AND(ISNUMBER(OFFSET('Sanitation Data'!$E$4,0,10*ROW('Sanitation Data'!E188))),'Data Summary'!CP194="Yes"),100-OFFSET('Sanitation Data'!$E$4,0,10*ROW('Sanitation Data'!E188)),NA())</f>
        <v>#N/A</v>
      </c>
      <c r="AB194" s="501" t="e">
        <f ca="1">+IF(AND(ISNUMBER(OFFSET('Sanitation Data'!$E$6,0,10*ROW('Sanitation Data'!E188))),'Data Summary'!CQ194="Yes"),OFFSET('Sanitation Data'!$E$6,0,10*ROW('Sanitation Data'!E188)),NA())</f>
        <v>#N/A</v>
      </c>
      <c r="AC194" s="501" t="e">
        <f ca="1">+IF(AND(ISNUMBER(OFFSET('Sanitation Data'!$E$10,0,10*ROW('Sanitation Data'!E188))),'Data Summary'!CR194="Yes"),OFFSET('Sanitation Data'!$E$10,0,10*ROW('Sanitation Data'!E188)),NA())</f>
        <v>#N/A</v>
      </c>
      <c r="AD194" s="501" t="e">
        <f ca="1">+IF(AND(ISNUMBER(OFFSET('Sanitation Data'!$E$11,0,10*ROW('Sanitation Data'!E188))),'Data Summary'!CS194="Yes"),OFFSET('Sanitation Data'!$E$11,0,10*ROW('Sanitation Data'!E188)),NA())</f>
        <v>#N/A</v>
      </c>
      <c r="AE194" s="501" t="e">
        <f ca="1">+IF(AND(ISNUMBER(OFFSET('Sanitation Data'!$E$12,0,10*ROW('Sanitation Data'!E188))),'Data Summary'!CT194="Yes"),OFFSET('Sanitation Data'!$E$12,0,10*ROW('Sanitation Data'!E188)),NA())</f>
        <v>#N/A</v>
      </c>
      <c r="AF194" s="501" t="e">
        <f ca="1">+IF(AND(ISNUMBER(OFFSET('Sanitation Data'!$F$4,0,10*ROW('Sanitation Data'!F188))),'Data Summary'!CU194="Yes"),100-OFFSET('Sanitation Data'!$F$4,0,10*ROW('Sanitation Data'!F188)),NA())</f>
        <v>#N/A</v>
      </c>
      <c r="AG194" s="501" t="e">
        <f ca="1">+IF(AND(ISNUMBER(OFFSET('Sanitation Data'!$F$6,0,10*ROW('Sanitation Data'!F188))),'Data Summary'!CV194="Yes"),OFFSET('Sanitation Data'!$F$6,0,10*ROW('Sanitation Data'!F188)),NA())</f>
        <v>#N/A</v>
      </c>
      <c r="AH194" s="501" t="e">
        <f ca="1">+IF(AND(ISNUMBER(OFFSET('Sanitation Data'!$F$10,0,10*ROW('Sanitation Data'!F188))),'Data Summary'!CW194="Yes"),OFFSET('Sanitation Data'!$F$10,0,10*ROW('Sanitation Data'!F188)),NA())</f>
        <v>#N/A</v>
      </c>
      <c r="AI194" s="501" t="e">
        <f ca="1">+IF(AND(ISNUMBER(OFFSET('Sanitation Data'!$F$11,0,10*ROW('Sanitation Data'!F188))),'Data Summary'!CX194="Yes"),OFFSET('Sanitation Data'!$F$11,0,10*ROW('Sanitation Data'!F188)),NA())</f>
        <v>#N/A</v>
      </c>
      <c r="AJ194" s="501" t="e">
        <f ca="1">+IF(AND(ISNUMBER(OFFSET('Sanitation Data'!$F$12,0,10*ROW('Sanitation Data'!F188))),'Data Summary'!CY194="Yes"),OFFSET('Sanitation Data'!$F$12,0,10*ROW('Sanitation Data'!F188)),NA())</f>
        <v>#N/A</v>
      </c>
      <c r="AK194" s="501" t="e">
        <f ca="1">+IF(AND(ISNUMBER(OFFSET('Sanitation Data'!$G$4,0,10*ROW('Sanitation Data'!G188))),'Data Summary'!CZ194="Yes"),100-OFFSET('Sanitation Data'!$G$4,0,10*ROW('Sanitation Data'!G188)),NA())</f>
        <v>#N/A</v>
      </c>
      <c r="AL194" s="501" t="e">
        <f ca="1">+IF(AND(ISNUMBER(OFFSET('Sanitation Data'!$G$6,0,10*ROW('Sanitation Data'!G188))),'Data Summary'!DA194="Yes"),OFFSET('Sanitation Data'!$G$6,0,10*ROW('Sanitation Data'!G188)),NA())</f>
        <v>#N/A</v>
      </c>
      <c r="AM194" s="501" t="e">
        <f ca="1">+IF(AND(ISNUMBER(OFFSET('Sanitation Data'!$G$10,0,10*ROW('Sanitation Data'!G188))),'Data Summary'!DB194="Yes"),OFFSET('Sanitation Data'!$G$10,0,10*ROW('Sanitation Data'!G188)),NA())</f>
        <v>#N/A</v>
      </c>
      <c r="AN194" s="501" t="e">
        <f ca="1">+IF(AND(ISNUMBER(OFFSET('Sanitation Data'!$G$11,0,10*ROW('Sanitation Data'!G188))),'Data Summary'!DC194="Yes"),OFFSET('Sanitation Data'!$G$11,0,10*ROW('Sanitation Data'!G188)),NA())</f>
        <v>#N/A</v>
      </c>
      <c r="AO194" s="501" t="e">
        <f ca="1">+IF(AND(ISNUMBER(OFFSET('Sanitation Data'!$G$12,0,10*ROW('Sanitation Data'!G188))),'Data Summary'!DD194="Yes"),OFFSET('Sanitation Data'!$G$12,0,10*ROW('Sanitation Data'!G188)),NA())</f>
        <v>#N/A</v>
      </c>
      <c r="AP194" s="501" t="e">
        <f ca="1">+IF(AND(ISNUMBER(OFFSET('Sanitation Data'!$H$4,0,10*ROW('Sanitation Data'!H188))),'Data Summary'!DE194="Yes"),100-OFFSET('Sanitation Data'!$H$4,0,10*ROW('Sanitation Data'!H188)),NA())</f>
        <v>#N/A</v>
      </c>
      <c r="AQ194" s="501" t="e">
        <f ca="1">+IF(AND(ISNUMBER(OFFSET('Sanitation Data'!$H$6,0,10*ROW('Sanitation Data'!H188))),'Data Summary'!DF194="Yes"),OFFSET('Sanitation Data'!$H$6,0,10*ROW('Sanitation Data'!H188)),NA())</f>
        <v>#N/A</v>
      </c>
      <c r="AR194" s="501" t="e">
        <f ca="1">+IF(AND(ISNUMBER(OFFSET('Sanitation Data'!$H$10,0,10*ROW('Sanitation Data'!H188))),'Data Summary'!DG194="Yes"),OFFSET('Sanitation Data'!$H$10,0,10*ROW('Sanitation Data'!H188)),NA())</f>
        <v>#N/A</v>
      </c>
      <c r="AS194" s="501" t="e">
        <f ca="1">+IF(AND(ISNUMBER(OFFSET('Sanitation Data'!$H$11,0,10*ROW('Sanitation Data'!H188))),'Data Summary'!DH194="Yes"),OFFSET('Sanitation Data'!$H$11,0,10*ROW('Sanitation Data'!H188)),NA())</f>
        <v>#N/A</v>
      </c>
      <c r="AT194" s="501" t="e">
        <f ca="1">+IF(AND(ISNUMBER(OFFSET('Sanitation Data'!$H$12,0,10*ROW('Sanitation Data'!H188))),'Data Summary'!DI194="Yes"),OFFSET('Sanitation Data'!$H$12,0,10*ROW('Sanitation Data'!H188)),NA())</f>
        <v>#N/A</v>
      </c>
      <c r="AU194" s="501" t="e">
        <f ca="1">+IF(AND(ISNUMBER(OFFSET('Sanitation Data'!$I$4,0,10*ROW('Sanitation Data'!I188))),'Data Summary'!DJ194="Yes"),100-OFFSET('Sanitation Data'!$I$4,0,10*ROW('Sanitation Data'!I188)),NA())</f>
        <v>#N/A</v>
      </c>
      <c r="AV194" s="501" t="e">
        <f ca="1">+IF(AND(ISNUMBER(OFFSET('Sanitation Data'!$I$6,0,10*ROW('Sanitation Data'!I188))),'Data Summary'!DK194="Yes"),OFFSET('Sanitation Data'!$I$6,0,10*ROW('Sanitation Data'!I188)),NA())</f>
        <v>#N/A</v>
      </c>
      <c r="AW194" s="501" t="e">
        <f ca="1">+IF(AND(ISNUMBER(OFFSET('Sanitation Data'!$I$10,0,10*ROW('Sanitation Data'!I188))),'Data Summary'!DL194="Yes"),OFFSET('Sanitation Data'!$I$10,0,10*ROW('Sanitation Data'!I188)),NA())</f>
        <v>#N/A</v>
      </c>
      <c r="AX194" s="501" t="e">
        <f ca="1">+IF(AND(ISNUMBER(OFFSET('Sanitation Data'!$I$11,0,10*ROW('Sanitation Data'!I188))),'Data Summary'!DM194="Yes"),OFFSET('Sanitation Data'!$I$11,0,10*ROW('Sanitation Data'!I188)),NA())</f>
        <v>#N/A</v>
      </c>
      <c r="AY194" s="501" t="e">
        <f ca="1">+IF(AND(ISNUMBER(OFFSET('Sanitation Data'!$I$12,0,10*ROW('Sanitation Data'!I188))),'Data Summary'!DN194="Yes"),OFFSET('Sanitation Data'!$I$12,0,10*ROW('Sanitation Data'!I188)),NA())</f>
        <v>#N/A</v>
      </c>
      <c r="AZ194" s="502" t="e">
        <f ca="1">+IF(AND(ISNUMBER(OFFSET('Hygiene Data'!$D$5,0,10*ROW('Hygiene Data'!D188))),'Data Summary'!DO194="Yes"),OFFSET('Hygiene Data'!$D$5,0,10*ROW('Hygiene Data'!D188)),NA())</f>
        <v>#N/A</v>
      </c>
      <c r="BA194" s="502" t="e">
        <f ca="1">+IF(AND(ISNUMBER(OFFSET('Hygiene Data'!$D$7,0,10*ROW('Hygiene Data'!D188))),'Data Summary'!DP194="Yes"),OFFSET('Hygiene Data'!$D$7,0,10*ROW('Hygiene Data'!D188)),NA())</f>
        <v>#N/A</v>
      </c>
      <c r="BB194" s="502" t="e">
        <f ca="1">+IF(AND(ISNUMBER(OFFSET('Hygiene Data'!$D$9,0,10*ROW('Hygiene Data'!D188))),'Data Summary'!DQ194="Yes"),OFFSET('Hygiene Data'!$D$9,0,10*ROW('Hygiene Data'!D188)),NA())</f>
        <v>#N/A</v>
      </c>
      <c r="BC194" s="502" t="e">
        <f ca="1">+IF(AND(ISNUMBER(OFFSET('Hygiene Data'!$E$5,0,10*ROW('Hygiene Data'!E188))),'Data Summary'!DR194="Yes"),OFFSET('Hygiene Data'!$E$5,0,10*ROW('Hygiene Data'!E188)),NA())</f>
        <v>#N/A</v>
      </c>
      <c r="BD194" s="502" t="e">
        <f ca="1">+IF(AND(ISNUMBER(OFFSET('Hygiene Data'!$E$7,0,10*ROW('Hygiene Data'!E188))),'Data Summary'!DS194="Yes"),OFFSET('Hygiene Data'!$E$7,0,10*ROW('Hygiene Data'!E188)),NA())</f>
        <v>#N/A</v>
      </c>
      <c r="BE194" s="502" t="e">
        <f ca="1">+IF(AND(ISNUMBER(OFFSET('Hygiene Data'!$E$9,0,10*ROW('Hygiene Data'!E188))),'Data Summary'!DT194="Yes"),OFFSET('Hygiene Data'!$E$9,0,10*ROW('Hygiene Data'!E188)),NA())</f>
        <v>#N/A</v>
      </c>
      <c r="BF194" s="502" t="e">
        <f ca="1">+IF(AND(ISNUMBER(OFFSET('Hygiene Data'!$F$5,0,10*ROW('Hygiene Data'!F188))),'Data Summary'!DU194="Yes"),OFFSET('Hygiene Data'!$F$5,0,10*ROW('Hygiene Data'!F188)),NA())</f>
        <v>#N/A</v>
      </c>
      <c r="BG194" s="502" t="e">
        <f ca="1">+IF(AND(ISNUMBER(OFFSET('Hygiene Data'!$F$7,0,10*ROW('Hygiene Data'!F188))),'Data Summary'!DV194="Yes"),OFFSET('Hygiene Data'!$F$7,0,10*ROW('Hygiene Data'!F188)),NA())</f>
        <v>#N/A</v>
      </c>
      <c r="BH194" s="502" t="e">
        <f ca="1">+IF(AND(ISNUMBER(OFFSET('Hygiene Data'!$F$9,0,10*ROW('Hygiene Data'!F188))),'Data Summary'!DW194="Yes"),OFFSET('Hygiene Data'!$F$9,0,10*ROW('Hygiene Data'!F188)),NA())</f>
        <v>#N/A</v>
      </c>
      <c r="BI194" s="502" t="e">
        <f ca="1">+IF(AND(ISNUMBER(OFFSET('Hygiene Data'!$G$5,0,10*ROW('Hygiene Data'!G188))),'Data Summary'!DX194="Yes"),OFFSET('Hygiene Data'!$G$5,0,10*ROW('Hygiene Data'!G188)),NA())</f>
        <v>#N/A</v>
      </c>
      <c r="BJ194" s="502" t="e">
        <f ca="1">+IF(AND(ISNUMBER(OFFSET('Hygiene Data'!$G$7,0,10*ROW('Hygiene Data'!G188))),'Data Summary'!DY194="Yes"),OFFSET('Hygiene Data'!$G$7,0,10*ROW('Hygiene Data'!G188)),NA())</f>
        <v>#N/A</v>
      </c>
      <c r="BK194" s="502" t="e">
        <f ca="1">+IF(AND(ISNUMBER(OFFSET('Hygiene Data'!$G$9,0,10*ROW('Hygiene Data'!G188))),'Data Summary'!DZ194="Yes"),OFFSET('Hygiene Data'!$G$9,0,10*ROW('Hygiene Data'!G188)),NA())</f>
        <v>#N/A</v>
      </c>
      <c r="BL194" s="502" t="e">
        <f ca="1">+IF(AND(ISNUMBER(OFFSET('Hygiene Data'!$H$5,0,10*ROW('Hygiene Data'!H188))),'Data Summary'!EA194="Yes"),OFFSET('Hygiene Data'!$H$5,0,10*ROW('Hygiene Data'!H188)),NA())</f>
        <v>#N/A</v>
      </c>
      <c r="BM194" s="502" t="e">
        <f ca="1">+IF(AND(ISNUMBER(OFFSET('Hygiene Data'!$H$7,0,10*ROW('Hygiene Data'!H188))),'Data Summary'!EB194="Yes"),OFFSET('Hygiene Data'!$H$7,0,10*ROW('Hygiene Data'!H188)),NA())</f>
        <v>#N/A</v>
      </c>
      <c r="BN194" s="502" t="e">
        <f ca="1">+IF(AND(ISNUMBER(OFFSET('Hygiene Data'!$H$9,0,10*ROW('Hygiene Data'!H188))),'Data Summary'!EC194="Yes"),OFFSET('Hygiene Data'!$H$9,0,10*ROW('Hygiene Data'!H188)),NA())</f>
        <v>#N/A</v>
      </c>
      <c r="BO194" s="502" t="e">
        <f ca="1">+IF(AND(ISNUMBER(OFFSET('Hygiene Data'!$I$5,0,10*ROW('Hygiene Data'!I188))),'Data Summary'!ED194="Yes"),OFFSET('Hygiene Data'!$I$5,0,10*ROW('Hygiene Data'!I188)),NA())</f>
        <v>#N/A</v>
      </c>
      <c r="BP194" s="502" t="e">
        <f ca="1">+IF(AND(ISNUMBER(OFFSET('Hygiene Data'!$I$7,0,10*ROW('Hygiene Data'!I188))),'Data Summary'!EE194="Yes"),OFFSET('Hygiene Data'!$I$7,0,10*ROW('Hygiene Data'!I188)),NA())</f>
        <v>#N/A</v>
      </c>
      <c r="BQ194" s="502" t="e">
        <f ca="1">+IF(AND(ISNUMBER(OFFSET('Hygiene Data'!$I$9,0,10*ROW('Hygiene Data'!I188))),'Data Summary'!EF194="Yes"),OFFSET('Hygiene Data'!$I$9,0,10*ROW('Hygiene Data'!I188)),NA())</f>
        <v>#N/A</v>
      </c>
    </row>
    <row r="195" spans="1:69" x14ac:dyDescent="0.25">
      <c r="A195" s="498" t="e">
        <f ca="1">+RIGHT('Data Summary'!A195,LEN('Data Summary'!A195)-9)</f>
        <v>#VALUE!</v>
      </c>
      <c r="B195" s="472" t="str">
        <f ca="1">+IF(ISTEXT('Data Summary'!B195),'Data Summary'!B195,"")</f>
        <v/>
      </c>
      <c r="C195" s="499" t="e">
        <f ca="1">+VALUE('Data Summary'!C195)</f>
        <v>#VALUE!</v>
      </c>
      <c r="D195" s="500" t="e">
        <f ca="1">+IF(AND(ISNUMBER(OFFSET('Water Data'!$D$4,0,10*ROW('Water Data'!D189))),'Data Summary'!BS195="Yes"),100-OFFSET('Water Data'!$D$4,0,10*ROW('Water Data'!D189)),NA())</f>
        <v>#N/A</v>
      </c>
      <c r="E195" s="500" t="e">
        <f ca="1">+IF(AND(ISNUMBER(OFFSET('Water Data'!$D$6,0,10*ROW('Water Data'!D189))),'Data Summary'!BT195="Yes"),OFFSET('Water Data'!$D$6,0,10*ROW('Water Data'!D189)),NA())</f>
        <v>#N/A</v>
      </c>
      <c r="F195" s="500" t="e">
        <f ca="1">+IF(AND(ISNUMBER(OFFSET('Water Data'!$D$9,0,10*ROW('Water Data'!D189))),'Data Summary'!BU195="Yes"),OFFSET('Water Data'!$D$9,0,10*ROW('Water Data'!D189)),NA())</f>
        <v>#N/A</v>
      </c>
      <c r="G195" s="500" t="e">
        <f ca="1">+IF(AND(ISNUMBER(OFFSET('Water Data'!$E$4,0,10*ROW('Water Data'!E189))),'Data Summary'!BV195="Yes"),100-OFFSET('Water Data'!$E$4,0,10*ROW('Water Data'!E189)),NA())</f>
        <v>#N/A</v>
      </c>
      <c r="H195" s="500" t="e">
        <f ca="1">+IF(AND(ISNUMBER(OFFSET('Water Data'!$E$6,0,10*ROW('Water Data'!E189))),'Data Summary'!BW195="Yes"),OFFSET('Water Data'!$E$6,0,10*ROW('Water Data'!E189)),NA())</f>
        <v>#N/A</v>
      </c>
      <c r="I195" s="500" t="e">
        <f ca="1">+IF(AND(ISNUMBER(OFFSET('Water Data'!$E$9,0,10*ROW('Water Data'!E189))),'Data Summary'!BX195="Yes"),OFFSET('Water Data'!$E$9,0,10*ROW('Water Data'!E189)),NA())</f>
        <v>#N/A</v>
      </c>
      <c r="J195" s="500" t="e">
        <f ca="1">+IF(AND(ISNUMBER(OFFSET('Water Data'!$F$4,0,10*ROW('Water Data'!F189))),'Data Summary'!BY195="Yes"),100-OFFSET('Water Data'!$F$4,0,10*ROW('Water Data'!F189)),NA())</f>
        <v>#N/A</v>
      </c>
      <c r="K195" s="500" t="e">
        <f ca="1">+IF(AND(ISNUMBER(OFFSET('Water Data'!$F$6,0,10*ROW('Water Data'!F189))),'Data Summary'!BZ195="Yes"),OFFSET('Water Data'!$F$6,0,10*ROW('Water Data'!F189)),NA())</f>
        <v>#N/A</v>
      </c>
      <c r="L195" s="500" t="e">
        <f ca="1">+IF(AND(ISNUMBER(OFFSET('Water Data'!$F$9,0,10*ROW('Water Data'!F189))),'Data Summary'!CA195="Yes"),OFFSET('Water Data'!$F$9,0,10*ROW('Water Data'!F189)),NA())</f>
        <v>#N/A</v>
      </c>
      <c r="M195" s="500" t="e">
        <f ca="1">+IF(AND(ISNUMBER(OFFSET('Water Data'!$G$4,0,10*ROW('Water Data'!G189))),'Data Summary'!CB195="Yes"),100-OFFSET('Water Data'!$G$4,0,10*ROW('Water Data'!G189)),NA())</f>
        <v>#N/A</v>
      </c>
      <c r="N195" s="500" t="e">
        <f ca="1">+IF(AND(ISNUMBER(OFFSET('Water Data'!$G$6,0,10*ROW('Water Data'!G189))),'Data Summary'!CC195="Yes"),OFFSET('Water Data'!$G$6,0,10*ROW('Water Data'!G189)),NA())</f>
        <v>#N/A</v>
      </c>
      <c r="O195" s="500" t="e">
        <f ca="1">+IF(AND(ISNUMBER(OFFSET('Water Data'!$G$9,0,10*ROW('Water Data'!G189))),'Data Summary'!CD195="Yes"),OFFSET('Water Data'!$G$9,0,10*ROW('Water Data'!G189)),NA())</f>
        <v>#N/A</v>
      </c>
      <c r="P195" s="500" t="e">
        <f ca="1">+IF(AND(ISNUMBER(OFFSET('Water Data'!$H$4,0,10*ROW('Water Data'!H189))),'Data Summary'!CE195="Yes"),100-OFFSET('Water Data'!$H$4,0,10*ROW('Water Data'!H189)),NA())</f>
        <v>#N/A</v>
      </c>
      <c r="Q195" s="500" t="e">
        <f ca="1">+IF(AND(ISNUMBER(OFFSET('Water Data'!$H$6,0,10*ROW('Water Data'!H189))),'Data Summary'!CF195="Yes"),OFFSET('Water Data'!$H$6,0,10*ROW('Water Data'!H189)),NA())</f>
        <v>#N/A</v>
      </c>
      <c r="R195" s="500" t="e">
        <f ca="1">+IF(AND(ISNUMBER(OFFSET('Water Data'!$H$9,0,10*ROW('Water Data'!H189))),'Data Summary'!CG195="Yes"),OFFSET('Water Data'!$H$9,0,10*ROW('Water Data'!H189)),NA())</f>
        <v>#N/A</v>
      </c>
      <c r="S195" s="500" t="e">
        <f ca="1">+IF(AND(ISNUMBER(OFFSET('Water Data'!$I$4,0,10*ROW('Water Data'!I189))),'Data Summary'!CH195="Yes"),100-OFFSET('Water Data'!$I$4,0,10*ROW('Water Data'!I189)),NA())</f>
        <v>#N/A</v>
      </c>
      <c r="T195" s="500" t="e">
        <f ca="1">+IF(AND(ISNUMBER(OFFSET('Water Data'!$I$6,0,10*ROW('Water Data'!I189))),'Data Summary'!CI195="Yes"),OFFSET('Water Data'!$I$6,0,10*ROW('Water Data'!I189)),NA())</f>
        <v>#N/A</v>
      </c>
      <c r="U195" s="500" t="e">
        <f ca="1">+IF(AND(ISNUMBER(OFFSET('Water Data'!$I$9,0,10*ROW('Water Data'!I189))),'Data Summary'!CJ195="Yes"),OFFSET('Water Data'!$I$9,0,10*ROW('Water Data'!I189)),NA())</f>
        <v>#N/A</v>
      </c>
      <c r="V195" s="501" t="e">
        <f ca="1">+IF(AND(ISNUMBER(OFFSET('Sanitation Data'!$D$4,0,10*ROW('Sanitation Data'!D189))),'Data Summary'!CK195="Yes"),100-OFFSET('Sanitation Data'!$D$4,0,10*ROW('Sanitation Data'!D189)),NA())</f>
        <v>#N/A</v>
      </c>
      <c r="W195" s="501" t="e">
        <f ca="1">+IF(AND(ISNUMBER(OFFSET('Sanitation Data'!$D$6,0,10*ROW('Sanitation Data'!D189))),'Data Summary'!CL195="Yes"),OFFSET('Sanitation Data'!$D$6,0,10*ROW('Sanitation Data'!D189)),NA())</f>
        <v>#N/A</v>
      </c>
      <c r="X195" s="501" t="e">
        <f ca="1">+IF(AND(ISNUMBER(OFFSET('Sanitation Data'!$D$10,0,10*ROW('Sanitation Data'!D189))),'Data Summary'!CM195="Yes"),OFFSET('Sanitation Data'!$D$10,0,10*ROW('Sanitation Data'!D189)),NA())</f>
        <v>#N/A</v>
      </c>
      <c r="Y195" s="501" t="e">
        <f ca="1">+IF(AND(ISNUMBER(OFFSET('Sanitation Data'!$D$11,0,10*ROW('Sanitation Data'!D189))),'Data Summary'!CN195="Yes"),OFFSET('Sanitation Data'!$D$11,0,10*ROW('Sanitation Data'!D189)),NA())</f>
        <v>#N/A</v>
      </c>
      <c r="Z195" s="501" t="e">
        <f ca="1">+IF(AND(ISNUMBER(OFFSET('Sanitation Data'!$D$12,0,10*ROW('Sanitation Data'!D189))),'Data Summary'!CO195="Yes"),OFFSET('Sanitation Data'!$D$12,0,10*ROW('Sanitation Data'!D189)),NA())</f>
        <v>#N/A</v>
      </c>
      <c r="AA195" s="501" t="e">
        <f ca="1">+IF(AND(ISNUMBER(OFFSET('Sanitation Data'!$E$4,0,10*ROW('Sanitation Data'!E189))),'Data Summary'!CP195="Yes"),100-OFFSET('Sanitation Data'!$E$4,0,10*ROW('Sanitation Data'!E189)),NA())</f>
        <v>#N/A</v>
      </c>
      <c r="AB195" s="501" t="e">
        <f ca="1">+IF(AND(ISNUMBER(OFFSET('Sanitation Data'!$E$6,0,10*ROW('Sanitation Data'!E189))),'Data Summary'!CQ195="Yes"),OFFSET('Sanitation Data'!$E$6,0,10*ROW('Sanitation Data'!E189)),NA())</f>
        <v>#N/A</v>
      </c>
      <c r="AC195" s="501" t="e">
        <f ca="1">+IF(AND(ISNUMBER(OFFSET('Sanitation Data'!$E$10,0,10*ROW('Sanitation Data'!E189))),'Data Summary'!CR195="Yes"),OFFSET('Sanitation Data'!$E$10,0,10*ROW('Sanitation Data'!E189)),NA())</f>
        <v>#N/A</v>
      </c>
      <c r="AD195" s="501" t="e">
        <f ca="1">+IF(AND(ISNUMBER(OFFSET('Sanitation Data'!$E$11,0,10*ROW('Sanitation Data'!E189))),'Data Summary'!CS195="Yes"),OFFSET('Sanitation Data'!$E$11,0,10*ROW('Sanitation Data'!E189)),NA())</f>
        <v>#N/A</v>
      </c>
      <c r="AE195" s="501" t="e">
        <f ca="1">+IF(AND(ISNUMBER(OFFSET('Sanitation Data'!$E$12,0,10*ROW('Sanitation Data'!E189))),'Data Summary'!CT195="Yes"),OFFSET('Sanitation Data'!$E$12,0,10*ROW('Sanitation Data'!E189)),NA())</f>
        <v>#N/A</v>
      </c>
      <c r="AF195" s="501" t="e">
        <f ca="1">+IF(AND(ISNUMBER(OFFSET('Sanitation Data'!$F$4,0,10*ROW('Sanitation Data'!F189))),'Data Summary'!CU195="Yes"),100-OFFSET('Sanitation Data'!$F$4,0,10*ROW('Sanitation Data'!F189)),NA())</f>
        <v>#N/A</v>
      </c>
      <c r="AG195" s="501" t="e">
        <f ca="1">+IF(AND(ISNUMBER(OFFSET('Sanitation Data'!$F$6,0,10*ROW('Sanitation Data'!F189))),'Data Summary'!CV195="Yes"),OFFSET('Sanitation Data'!$F$6,0,10*ROW('Sanitation Data'!F189)),NA())</f>
        <v>#N/A</v>
      </c>
      <c r="AH195" s="501" t="e">
        <f ca="1">+IF(AND(ISNUMBER(OFFSET('Sanitation Data'!$F$10,0,10*ROW('Sanitation Data'!F189))),'Data Summary'!CW195="Yes"),OFFSET('Sanitation Data'!$F$10,0,10*ROW('Sanitation Data'!F189)),NA())</f>
        <v>#N/A</v>
      </c>
      <c r="AI195" s="501" t="e">
        <f ca="1">+IF(AND(ISNUMBER(OFFSET('Sanitation Data'!$F$11,0,10*ROW('Sanitation Data'!F189))),'Data Summary'!CX195="Yes"),OFFSET('Sanitation Data'!$F$11,0,10*ROW('Sanitation Data'!F189)),NA())</f>
        <v>#N/A</v>
      </c>
      <c r="AJ195" s="501" t="e">
        <f ca="1">+IF(AND(ISNUMBER(OFFSET('Sanitation Data'!$F$12,0,10*ROW('Sanitation Data'!F189))),'Data Summary'!CY195="Yes"),OFFSET('Sanitation Data'!$F$12,0,10*ROW('Sanitation Data'!F189)),NA())</f>
        <v>#N/A</v>
      </c>
      <c r="AK195" s="501" t="e">
        <f ca="1">+IF(AND(ISNUMBER(OFFSET('Sanitation Data'!$G$4,0,10*ROW('Sanitation Data'!G189))),'Data Summary'!CZ195="Yes"),100-OFFSET('Sanitation Data'!$G$4,0,10*ROW('Sanitation Data'!G189)),NA())</f>
        <v>#N/A</v>
      </c>
      <c r="AL195" s="501" t="e">
        <f ca="1">+IF(AND(ISNUMBER(OFFSET('Sanitation Data'!$G$6,0,10*ROW('Sanitation Data'!G189))),'Data Summary'!DA195="Yes"),OFFSET('Sanitation Data'!$G$6,0,10*ROW('Sanitation Data'!G189)),NA())</f>
        <v>#N/A</v>
      </c>
      <c r="AM195" s="501" t="e">
        <f ca="1">+IF(AND(ISNUMBER(OFFSET('Sanitation Data'!$G$10,0,10*ROW('Sanitation Data'!G189))),'Data Summary'!DB195="Yes"),OFFSET('Sanitation Data'!$G$10,0,10*ROW('Sanitation Data'!G189)),NA())</f>
        <v>#N/A</v>
      </c>
      <c r="AN195" s="501" t="e">
        <f ca="1">+IF(AND(ISNUMBER(OFFSET('Sanitation Data'!$G$11,0,10*ROW('Sanitation Data'!G189))),'Data Summary'!DC195="Yes"),OFFSET('Sanitation Data'!$G$11,0,10*ROW('Sanitation Data'!G189)),NA())</f>
        <v>#N/A</v>
      </c>
      <c r="AO195" s="501" t="e">
        <f ca="1">+IF(AND(ISNUMBER(OFFSET('Sanitation Data'!$G$12,0,10*ROW('Sanitation Data'!G189))),'Data Summary'!DD195="Yes"),OFFSET('Sanitation Data'!$G$12,0,10*ROW('Sanitation Data'!G189)),NA())</f>
        <v>#N/A</v>
      </c>
      <c r="AP195" s="501" t="e">
        <f ca="1">+IF(AND(ISNUMBER(OFFSET('Sanitation Data'!$H$4,0,10*ROW('Sanitation Data'!H189))),'Data Summary'!DE195="Yes"),100-OFFSET('Sanitation Data'!$H$4,0,10*ROW('Sanitation Data'!H189)),NA())</f>
        <v>#N/A</v>
      </c>
      <c r="AQ195" s="501" t="e">
        <f ca="1">+IF(AND(ISNUMBER(OFFSET('Sanitation Data'!$H$6,0,10*ROW('Sanitation Data'!H189))),'Data Summary'!DF195="Yes"),OFFSET('Sanitation Data'!$H$6,0,10*ROW('Sanitation Data'!H189)),NA())</f>
        <v>#N/A</v>
      </c>
      <c r="AR195" s="501" t="e">
        <f ca="1">+IF(AND(ISNUMBER(OFFSET('Sanitation Data'!$H$10,0,10*ROW('Sanitation Data'!H189))),'Data Summary'!DG195="Yes"),OFFSET('Sanitation Data'!$H$10,0,10*ROW('Sanitation Data'!H189)),NA())</f>
        <v>#N/A</v>
      </c>
      <c r="AS195" s="501" t="e">
        <f ca="1">+IF(AND(ISNUMBER(OFFSET('Sanitation Data'!$H$11,0,10*ROW('Sanitation Data'!H189))),'Data Summary'!DH195="Yes"),OFFSET('Sanitation Data'!$H$11,0,10*ROW('Sanitation Data'!H189)),NA())</f>
        <v>#N/A</v>
      </c>
      <c r="AT195" s="501" t="e">
        <f ca="1">+IF(AND(ISNUMBER(OFFSET('Sanitation Data'!$H$12,0,10*ROW('Sanitation Data'!H189))),'Data Summary'!DI195="Yes"),OFFSET('Sanitation Data'!$H$12,0,10*ROW('Sanitation Data'!H189)),NA())</f>
        <v>#N/A</v>
      </c>
      <c r="AU195" s="501" t="e">
        <f ca="1">+IF(AND(ISNUMBER(OFFSET('Sanitation Data'!$I$4,0,10*ROW('Sanitation Data'!I189))),'Data Summary'!DJ195="Yes"),100-OFFSET('Sanitation Data'!$I$4,0,10*ROW('Sanitation Data'!I189)),NA())</f>
        <v>#N/A</v>
      </c>
      <c r="AV195" s="501" t="e">
        <f ca="1">+IF(AND(ISNUMBER(OFFSET('Sanitation Data'!$I$6,0,10*ROW('Sanitation Data'!I189))),'Data Summary'!DK195="Yes"),OFFSET('Sanitation Data'!$I$6,0,10*ROW('Sanitation Data'!I189)),NA())</f>
        <v>#N/A</v>
      </c>
      <c r="AW195" s="501" t="e">
        <f ca="1">+IF(AND(ISNUMBER(OFFSET('Sanitation Data'!$I$10,0,10*ROW('Sanitation Data'!I189))),'Data Summary'!DL195="Yes"),OFFSET('Sanitation Data'!$I$10,0,10*ROW('Sanitation Data'!I189)),NA())</f>
        <v>#N/A</v>
      </c>
      <c r="AX195" s="501" t="e">
        <f ca="1">+IF(AND(ISNUMBER(OFFSET('Sanitation Data'!$I$11,0,10*ROW('Sanitation Data'!I189))),'Data Summary'!DM195="Yes"),OFFSET('Sanitation Data'!$I$11,0,10*ROW('Sanitation Data'!I189)),NA())</f>
        <v>#N/A</v>
      </c>
      <c r="AY195" s="501" t="e">
        <f ca="1">+IF(AND(ISNUMBER(OFFSET('Sanitation Data'!$I$12,0,10*ROW('Sanitation Data'!I189))),'Data Summary'!DN195="Yes"),OFFSET('Sanitation Data'!$I$12,0,10*ROW('Sanitation Data'!I189)),NA())</f>
        <v>#N/A</v>
      </c>
      <c r="AZ195" s="502" t="e">
        <f ca="1">+IF(AND(ISNUMBER(OFFSET('Hygiene Data'!$D$5,0,10*ROW('Hygiene Data'!D189))),'Data Summary'!DO195="Yes"),OFFSET('Hygiene Data'!$D$5,0,10*ROW('Hygiene Data'!D189)),NA())</f>
        <v>#N/A</v>
      </c>
      <c r="BA195" s="502" t="e">
        <f ca="1">+IF(AND(ISNUMBER(OFFSET('Hygiene Data'!$D$7,0,10*ROW('Hygiene Data'!D189))),'Data Summary'!DP195="Yes"),OFFSET('Hygiene Data'!$D$7,0,10*ROW('Hygiene Data'!D189)),NA())</f>
        <v>#N/A</v>
      </c>
      <c r="BB195" s="502" t="e">
        <f ca="1">+IF(AND(ISNUMBER(OFFSET('Hygiene Data'!$D$9,0,10*ROW('Hygiene Data'!D189))),'Data Summary'!DQ195="Yes"),OFFSET('Hygiene Data'!$D$9,0,10*ROW('Hygiene Data'!D189)),NA())</f>
        <v>#N/A</v>
      </c>
      <c r="BC195" s="502" t="e">
        <f ca="1">+IF(AND(ISNUMBER(OFFSET('Hygiene Data'!$E$5,0,10*ROW('Hygiene Data'!E189))),'Data Summary'!DR195="Yes"),OFFSET('Hygiene Data'!$E$5,0,10*ROW('Hygiene Data'!E189)),NA())</f>
        <v>#N/A</v>
      </c>
      <c r="BD195" s="502" t="e">
        <f ca="1">+IF(AND(ISNUMBER(OFFSET('Hygiene Data'!$E$7,0,10*ROW('Hygiene Data'!E189))),'Data Summary'!DS195="Yes"),OFFSET('Hygiene Data'!$E$7,0,10*ROW('Hygiene Data'!E189)),NA())</f>
        <v>#N/A</v>
      </c>
      <c r="BE195" s="502" t="e">
        <f ca="1">+IF(AND(ISNUMBER(OFFSET('Hygiene Data'!$E$9,0,10*ROW('Hygiene Data'!E189))),'Data Summary'!DT195="Yes"),OFFSET('Hygiene Data'!$E$9,0,10*ROW('Hygiene Data'!E189)),NA())</f>
        <v>#N/A</v>
      </c>
      <c r="BF195" s="502" t="e">
        <f ca="1">+IF(AND(ISNUMBER(OFFSET('Hygiene Data'!$F$5,0,10*ROW('Hygiene Data'!F189))),'Data Summary'!DU195="Yes"),OFFSET('Hygiene Data'!$F$5,0,10*ROW('Hygiene Data'!F189)),NA())</f>
        <v>#N/A</v>
      </c>
      <c r="BG195" s="502" t="e">
        <f ca="1">+IF(AND(ISNUMBER(OFFSET('Hygiene Data'!$F$7,0,10*ROW('Hygiene Data'!F189))),'Data Summary'!DV195="Yes"),OFFSET('Hygiene Data'!$F$7,0,10*ROW('Hygiene Data'!F189)),NA())</f>
        <v>#N/A</v>
      </c>
      <c r="BH195" s="502" t="e">
        <f ca="1">+IF(AND(ISNUMBER(OFFSET('Hygiene Data'!$F$9,0,10*ROW('Hygiene Data'!F189))),'Data Summary'!DW195="Yes"),OFFSET('Hygiene Data'!$F$9,0,10*ROW('Hygiene Data'!F189)),NA())</f>
        <v>#N/A</v>
      </c>
      <c r="BI195" s="502" t="e">
        <f ca="1">+IF(AND(ISNUMBER(OFFSET('Hygiene Data'!$G$5,0,10*ROW('Hygiene Data'!G189))),'Data Summary'!DX195="Yes"),OFFSET('Hygiene Data'!$G$5,0,10*ROW('Hygiene Data'!G189)),NA())</f>
        <v>#N/A</v>
      </c>
      <c r="BJ195" s="502" t="e">
        <f ca="1">+IF(AND(ISNUMBER(OFFSET('Hygiene Data'!$G$7,0,10*ROW('Hygiene Data'!G189))),'Data Summary'!DY195="Yes"),OFFSET('Hygiene Data'!$G$7,0,10*ROW('Hygiene Data'!G189)),NA())</f>
        <v>#N/A</v>
      </c>
      <c r="BK195" s="502" t="e">
        <f ca="1">+IF(AND(ISNUMBER(OFFSET('Hygiene Data'!$G$9,0,10*ROW('Hygiene Data'!G189))),'Data Summary'!DZ195="Yes"),OFFSET('Hygiene Data'!$G$9,0,10*ROW('Hygiene Data'!G189)),NA())</f>
        <v>#N/A</v>
      </c>
      <c r="BL195" s="502" t="e">
        <f ca="1">+IF(AND(ISNUMBER(OFFSET('Hygiene Data'!$H$5,0,10*ROW('Hygiene Data'!H189))),'Data Summary'!EA195="Yes"),OFFSET('Hygiene Data'!$H$5,0,10*ROW('Hygiene Data'!H189)),NA())</f>
        <v>#N/A</v>
      </c>
      <c r="BM195" s="502" t="e">
        <f ca="1">+IF(AND(ISNUMBER(OFFSET('Hygiene Data'!$H$7,0,10*ROW('Hygiene Data'!H189))),'Data Summary'!EB195="Yes"),OFFSET('Hygiene Data'!$H$7,0,10*ROW('Hygiene Data'!H189)),NA())</f>
        <v>#N/A</v>
      </c>
      <c r="BN195" s="502" t="e">
        <f ca="1">+IF(AND(ISNUMBER(OFFSET('Hygiene Data'!$H$9,0,10*ROW('Hygiene Data'!H189))),'Data Summary'!EC195="Yes"),OFFSET('Hygiene Data'!$H$9,0,10*ROW('Hygiene Data'!H189)),NA())</f>
        <v>#N/A</v>
      </c>
      <c r="BO195" s="502" t="e">
        <f ca="1">+IF(AND(ISNUMBER(OFFSET('Hygiene Data'!$I$5,0,10*ROW('Hygiene Data'!I189))),'Data Summary'!ED195="Yes"),OFFSET('Hygiene Data'!$I$5,0,10*ROW('Hygiene Data'!I189)),NA())</f>
        <v>#N/A</v>
      </c>
      <c r="BP195" s="502" t="e">
        <f ca="1">+IF(AND(ISNUMBER(OFFSET('Hygiene Data'!$I$7,0,10*ROW('Hygiene Data'!I189))),'Data Summary'!EE195="Yes"),OFFSET('Hygiene Data'!$I$7,0,10*ROW('Hygiene Data'!I189)),NA())</f>
        <v>#N/A</v>
      </c>
      <c r="BQ195" s="502" t="e">
        <f ca="1">+IF(AND(ISNUMBER(OFFSET('Hygiene Data'!$I$9,0,10*ROW('Hygiene Data'!I189))),'Data Summary'!EF195="Yes"),OFFSET('Hygiene Data'!$I$9,0,10*ROW('Hygiene Data'!I189)),NA())</f>
        <v>#N/A</v>
      </c>
    </row>
    <row r="196" spans="1:69" x14ac:dyDescent="0.25">
      <c r="A196" s="498" t="e">
        <f ca="1">+RIGHT('Data Summary'!A196,LEN('Data Summary'!A196)-9)</f>
        <v>#VALUE!</v>
      </c>
      <c r="B196" s="472" t="str">
        <f ca="1">+IF(ISTEXT('Data Summary'!B196),'Data Summary'!B196,"")</f>
        <v/>
      </c>
      <c r="C196" s="499" t="e">
        <f ca="1">+VALUE('Data Summary'!C196)</f>
        <v>#VALUE!</v>
      </c>
      <c r="D196" s="500" t="e">
        <f ca="1">+IF(AND(ISNUMBER(OFFSET('Water Data'!$D$4,0,10*ROW('Water Data'!D190))),'Data Summary'!BS196="Yes"),100-OFFSET('Water Data'!$D$4,0,10*ROW('Water Data'!D190)),NA())</f>
        <v>#N/A</v>
      </c>
      <c r="E196" s="500" t="e">
        <f ca="1">+IF(AND(ISNUMBER(OFFSET('Water Data'!$D$6,0,10*ROW('Water Data'!D190))),'Data Summary'!BT196="Yes"),OFFSET('Water Data'!$D$6,0,10*ROW('Water Data'!D190)),NA())</f>
        <v>#N/A</v>
      </c>
      <c r="F196" s="500" t="e">
        <f ca="1">+IF(AND(ISNUMBER(OFFSET('Water Data'!$D$9,0,10*ROW('Water Data'!D190))),'Data Summary'!BU196="Yes"),OFFSET('Water Data'!$D$9,0,10*ROW('Water Data'!D190)),NA())</f>
        <v>#N/A</v>
      </c>
      <c r="G196" s="500" t="e">
        <f ca="1">+IF(AND(ISNUMBER(OFFSET('Water Data'!$E$4,0,10*ROW('Water Data'!E190))),'Data Summary'!BV196="Yes"),100-OFFSET('Water Data'!$E$4,0,10*ROW('Water Data'!E190)),NA())</f>
        <v>#N/A</v>
      </c>
      <c r="H196" s="500" t="e">
        <f ca="1">+IF(AND(ISNUMBER(OFFSET('Water Data'!$E$6,0,10*ROW('Water Data'!E190))),'Data Summary'!BW196="Yes"),OFFSET('Water Data'!$E$6,0,10*ROW('Water Data'!E190)),NA())</f>
        <v>#N/A</v>
      </c>
      <c r="I196" s="500" t="e">
        <f ca="1">+IF(AND(ISNUMBER(OFFSET('Water Data'!$E$9,0,10*ROW('Water Data'!E190))),'Data Summary'!BX196="Yes"),OFFSET('Water Data'!$E$9,0,10*ROW('Water Data'!E190)),NA())</f>
        <v>#N/A</v>
      </c>
      <c r="J196" s="500" t="e">
        <f ca="1">+IF(AND(ISNUMBER(OFFSET('Water Data'!$F$4,0,10*ROW('Water Data'!F190))),'Data Summary'!BY196="Yes"),100-OFFSET('Water Data'!$F$4,0,10*ROW('Water Data'!F190)),NA())</f>
        <v>#N/A</v>
      </c>
      <c r="K196" s="500" t="e">
        <f ca="1">+IF(AND(ISNUMBER(OFFSET('Water Data'!$F$6,0,10*ROW('Water Data'!F190))),'Data Summary'!BZ196="Yes"),OFFSET('Water Data'!$F$6,0,10*ROW('Water Data'!F190)),NA())</f>
        <v>#N/A</v>
      </c>
      <c r="L196" s="500" t="e">
        <f ca="1">+IF(AND(ISNUMBER(OFFSET('Water Data'!$F$9,0,10*ROW('Water Data'!F190))),'Data Summary'!CA196="Yes"),OFFSET('Water Data'!$F$9,0,10*ROW('Water Data'!F190)),NA())</f>
        <v>#N/A</v>
      </c>
      <c r="M196" s="500" t="e">
        <f ca="1">+IF(AND(ISNUMBER(OFFSET('Water Data'!$G$4,0,10*ROW('Water Data'!G190))),'Data Summary'!CB196="Yes"),100-OFFSET('Water Data'!$G$4,0,10*ROW('Water Data'!G190)),NA())</f>
        <v>#N/A</v>
      </c>
      <c r="N196" s="500" t="e">
        <f ca="1">+IF(AND(ISNUMBER(OFFSET('Water Data'!$G$6,0,10*ROW('Water Data'!G190))),'Data Summary'!CC196="Yes"),OFFSET('Water Data'!$G$6,0,10*ROW('Water Data'!G190)),NA())</f>
        <v>#N/A</v>
      </c>
      <c r="O196" s="500" t="e">
        <f ca="1">+IF(AND(ISNUMBER(OFFSET('Water Data'!$G$9,0,10*ROW('Water Data'!G190))),'Data Summary'!CD196="Yes"),OFFSET('Water Data'!$G$9,0,10*ROW('Water Data'!G190)),NA())</f>
        <v>#N/A</v>
      </c>
      <c r="P196" s="500" t="e">
        <f ca="1">+IF(AND(ISNUMBER(OFFSET('Water Data'!$H$4,0,10*ROW('Water Data'!H190))),'Data Summary'!CE196="Yes"),100-OFFSET('Water Data'!$H$4,0,10*ROW('Water Data'!H190)),NA())</f>
        <v>#N/A</v>
      </c>
      <c r="Q196" s="500" t="e">
        <f ca="1">+IF(AND(ISNUMBER(OFFSET('Water Data'!$H$6,0,10*ROW('Water Data'!H190))),'Data Summary'!CF196="Yes"),OFFSET('Water Data'!$H$6,0,10*ROW('Water Data'!H190)),NA())</f>
        <v>#N/A</v>
      </c>
      <c r="R196" s="500" t="e">
        <f ca="1">+IF(AND(ISNUMBER(OFFSET('Water Data'!$H$9,0,10*ROW('Water Data'!H190))),'Data Summary'!CG196="Yes"),OFFSET('Water Data'!$H$9,0,10*ROW('Water Data'!H190)),NA())</f>
        <v>#N/A</v>
      </c>
      <c r="S196" s="500" t="e">
        <f ca="1">+IF(AND(ISNUMBER(OFFSET('Water Data'!$I$4,0,10*ROW('Water Data'!I190))),'Data Summary'!CH196="Yes"),100-OFFSET('Water Data'!$I$4,0,10*ROW('Water Data'!I190)),NA())</f>
        <v>#N/A</v>
      </c>
      <c r="T196" s="500" t="e">
        <f ca="1">+IF(AND(ISNUMBER(OFFSET('Water Data'!$I$6,0,10*ROW('Water Data'!I190))),'Data Summary'!CI196="Yes"),OFFSET('Water Data'!$I$6,0,10*ROW('Water Data'!I190)),NA())</f>
        <v>#N/A</v>
      </c>
      <c r="U196" s="500" t="e">
        <f ca="1">+IF(AND(ISNUMBER(OFFSET('Water Data'!$I$9,0,10*ROW('Water Data'!I190))),'Data Summary'!CJ196="Yes"),OFFSET('Water Data'!$I$9,0,10*ROW('Water Data'!I190)),NA())</f>
        <v>#N/A</v>
      </c>
      <c r="V196" s="501" t="e">
        <f ca="1">+IF(AND(ISNUMBER(OFFSET('Sanitation Data'!$D$4,0,10*ROW('Sanitation Data'!D190))),'Data Summary'!CK196="Yes"),100-OFFSET('Sanitation Data'!$D$4,0,10*ROW('Sanitation Data'!D190)),NA())</f>
        <v>#N/A</v>
      </c>
      <c r="W196" s="501" t="e">
        <f ca="1">+IF(AND(ISNUMBER(OFFSET('Sanitation Data'!$D$6,0,10*ROW('Sanitation Data'!D190))),'Data Summary'!CL196="Yes"),OFFSET('Sanitation Data'!$D$6,0,10*ROW('Sanitation Data'!D190)),NA())</f>
        <v>#N/A</v>
      </c>
      <c r="X196" s="501" t="e">
        <f ca="1">+IF(AND(ISNUMBER(OFFSET('Sanitation Data'!$D$10,0,10*ROW('Sanitation Data'!D190))),'Data Summary'!CM196="Yes"),OFFSET('Sanitation Data'!$D$10,0,10*ROW('Sanitation Data'!D190)),NA())</f>
        <v>#N/A</v>
      </c>
      <c r="Y196" s="501" t="e">
        <f ca="1">+IF(AND(ISNUMBER(OFFSET('Sanitation Data'!$D$11,0,10*ROW('Sanitation Data'!D190))),'Data Summary'!CN196="Yes"),OFFSET('Sanitation Data'!$D$11,0,10*ROW('Sanitation Data'!D190)),NA())</f>
        <v>#N/A</v>
      </c>
      <c r="Z196" s="501" t="e">
        <f ca="1">+IF(AND(ISNUMBER(OFFSET('Sanitation Data'!$D$12,0,10*ROW('Sanitation Data'!D190))),'Data Summary'!CO196="Yes"),OFFSET('Sanitation Data'!$D$12,0,10*ROW('Sanitation Data'!D190)),NA())</f>
        <v>#N/A</v>
      </c>
      <c r="AA196" s="501" t="e">
        <f ca="1">+IF(AND(ISNUMBER(OFFSET('Sanitation Data'!$E$4,0,10*ROW('Sanitation Data'!E190))),'Data Summary'!CP196="Yes"),100-OFFSET('Sanitation Data'!$E$4,0,10*ROW('Sanitation Data'!E190)),NA())</f>
        <v>#N/A</v>
      </c>
      <c r="AB196" s="501" t="e">
        <f ca="1">+IF(AND(ISNUMBER(OFFSET('Sanitation Data'!$E$6,0,10*ROW('Sanitation Data'!E190))),'Data Summary'!CQ196="Yes"),OFFSET('Sanitation Data'!$E$6,0,10*ROW('Sanitation Data'!E190)),NA())</f>
        <v>#N/A</v>
      </c>
      <c r="AC196" s="501" t="e">
        <f ca="1">+IF(AND(ISNUMBER(OFFSET('Sanitation Data'!$E$10,0,10*ROW('Sanitation Data'!E190))),'Data Summary'!CR196="Yes"),OFFSET('Sanitation Data'!$E$10,0,10*ROW('Sanitation Data'!E190)),NA())</f>
        <v>#N/A</v>
      </c>
      <c r="AD196" s="501" t="e">
        <f ca="1">+IF(AND(ISNUMBER(OFFSET('Sanitation Data'!$E$11,0,10*ROW('Sanitation Data'!E190))),'Data Summary'!CS196="Yes"),OFFSET('Sanitation Data'!$E$11,0,10*ROW('Sanitation Data'!E190)),NA())</f>
        <v>#N/A</v>
      </c>
      <c r="AE196" s="501" t="e">
        <f ca="1">+IF(AND(ISNUMBER(OFFSET('Sanitation Data'!$E$12,0,10*ROW('Sanitation Data'!E190))),'Data Summary'!CT196="Yes"),OFFSET('Sanitation Data'!$E$12,0,10*ROW('Sanitation Data'!E190)),NA())</f>
        <v>#N/A</v>
      </c>
      <c r="AF196" s="501" t="e">
        <f ca="1">+IF(AND(ISNUMBER(OFFSET('Sanitation Data'!$F$4,0,10*ROW('Sanitation Data'!F190))),'Data Summary'!CU196="Yes"),100-OFFSET('Sanitation Data'!$F$4,0,10*ROW('Sanitation Data'!F190)),NA())</f>
        <v>#N/A</v>
      </c>
      <c r="AG196" s="501" t="e">
        <f ca="1">+IF(AND(ISNUMBER(OFFSET('Sanitation Data'!$F$6,0,10*ROW('Sanitation Data'!F190))),'Data Summary'!CV196="Yes"),OFFSET('Sanitation Data'!$F$6,0,10*ROW('Sanitation Data'!F190)),NA())</f>
        <v>#N/A</v>
      </c>
      <c r="AH196" s="501" t="e">
        <f ca="1">+IF(AND(ISNUMBER(OFFSET('Sanitation Data'!$F$10,0,10*ROW('Sanitation Data'!F190))),'Data Summary'!CW196="Yes"),OFFSET('Sanitation Data'!$F$10,0,10*ROW('Sanitation Data'!F190)),NA())</f>
        <v>#N/A</v>
      </c>
      <c r="AI196" s="501" t="e">
        <f ca="1">+IF(AND(ISNUMBER(OFFSET('Sanitation Data'!$F$11,0,10*ROW('Sanitation Data'!F190))),'Data Summary'!CX196="Yes"),OFFSET('Sanitation Data'!$F$11,0,10*ROW('Sanitation Data'!F190)),NA())</f>
        <v>#N/A</v>
      </c>
      <c r="AJ196" s="501" t="e">
        <f ca="1">+IF(AND(ISNUMBER(OFFSET('Sanitation Data'!$F$12,0,10*ROW('Sanitation Data'!F190))),'Data Summary'!CY196="Yes"),OFFSET('Sanitation Data'!$F$12,0,10*ROW('Sanitation Data'!F190)),NA())</f>
        <v>#N/A</v>
      </c>
      <c r="AK196" s="501" t="e">
        <f ca="1">+IF(AND(ISNUMBER(OFFSET('Sanitation Data'!$G$4,0,10*ROW('Sanitation Data'!G190))),'Data Summary'!CZ196="Yes"),100-OFFSET('Sanitation Data'!$G$4,0,10*ROW('Sanitation Data'!G190)),NA())</f>
        <v>#N/A</v>
      </c>
      <c r="AL196" s="501" t="e">
        <f ca="1">+IF(AND(ISNUMBER(OFFSET('Sanitation Data'!$G$6,0,10*ROW('Sanitation Data'!G190))),'Data Summary'!DA196="Yes"),OFFSET('Sanitation Data'!$G$6,0,10*ROW('Sanitation Data'!G190)),NA())</f>
        <v>#N/A</v>
      </c>
      <c r="AM196" s="501" t="e">
        <f ca="1">+IF(AND(ISNUMBER(OFFSET('Sanitation Data'!$G$10,0,10*ROW('Sanitation Data'!G190))),'Data Summary'!DB196="Yes"),OFFSET('Sanitation Data'!$G$10,0,10*ROW('Sanitation Data'!G190)),NA())</f>
        <v>#N/A</v>
      </c>
      <c r="AN196" s="501" t="e">
        <f ca="1">+IF(AND(ISNUMBER(OFFSET('Sanitation Data'!$G$11,0,10*ROW('Sanitation Data'!G190))),'Data Summary'!DC196="Yes"),OFFSET('Sanitation Data'!$G$11,0,10*ROW('Sanitation Data'!G190)),NA())</f>
        <v>#N/A</v>
      </c>
      <c r="AO196" s="501" t="e">
        <f ca="1">+IF(AND(ISNUMBER(OFFSET('Sanitation Data'!$G$12,0,10*ROW('Sanitation Data'!G190))),'Data Summary'!DD196="Yes"),OFFSET('Sanitation Data'!$G$12,0,10*ROW('Sanitation Data'!G190)),NA())</f>
        <v>#N/A</v>
      </c>
      <c r="AP196" s="501" t="e">
        <f ca="1">+IF(AND(ISNUMBER(OFFSET('Sanitation Data'!$H$4,0,10*ROW('Sanitation Data'!H190))),'Data Summary'!DE196="Yes"),100-OFFSET('Sanitation Data'!$H$4,0,10*ROW('Sanitation Data'!H190)),NA())</f>
        <v>#N/A</v>
      </c>
      <c r="AQ196" s="501" t="e">
        <f ca="1">+IF(AND(ISNUMBER(OFFSET('Sanitation Data'!$H$6,0,10*ROW('Sanitation Data'!H190))),'Data Summary'!DF196="Yes"),OFFSET('Sanitation Data'!$H$6,0,10*ROW('Sanitation Data'!H190)),NA())</f>
        <v>#N/A</v>
      </c>
      <c r="AR196" s="501" t="e">
        <f ca="1">+IF(AND(ISNUMBER(OFFSET('Sanitation Data'!$H$10,0,10*ROW('Sanitation Data'!H190))),'Data Summary'!DG196="Yes"),OFFSET('Sanitation Data'!$H$10,0,10*ROW('Sanitation Data'!H190)),NA())</f>
        <v>#N/A</v>
      </c>
      <c r="AS196" s="501" t="e">
        <f ca="1">+IF(AND(ISNUMBER(OFFSET('Sanitation Data'!$H$11,0,10*ROW('Sanitation Data'!H190))),'Data Summary'!DH196="Yes"),OFFSET('Sanitation Data'!$H$11,0,10*ROW('Sanitation Data'!H190)),NA())</f>
        <v>#N/A</v>
      </c>
      <c r="AT196" s="501" t="e">
        <f ca="1">+IF(AND(ISNUMBER(OFFSET('Sanitation Data'!$H$12,0,10*ROW('Sanitation Data'!H190))),'Data Summary'!DI196="Yes"),OFFSET('Sanitation Data'!$H$12,0,10*ROW('Sanitation Data'!H190)),NA())</f>
        <v>#N/A</v>
      </c>
      <c r="AU196" s="501" t="e">
        <f ca="1">+IF(AND(ISNUMBER(OFFSET('Sanitation Data'!$I$4,0,10*ROW('Sanitation Data'!I190))),'Data Summary'!DJ196="Yes"),100-OFFSET('Sanitation Data'!$I$4,0,10*ROW('Sanitation Data'!I190)),NA())</f>
        <v>#N/A</v>
      </c>
      <c r="AV196" s="501" t="e">
        <f ca="1">+IF(AND(ISNUMBER(OFFSET('Sanitation Data'!$I$6,0,10*ROW('Sanitation Data'!I190))),'Data Summary'!DK196="Yes"),OFFSET('Sanitation Data'!$I$6,0,10*ROW('Sanitation Data'!I190)),NA())</f>
        <v>#N/A</v>
      </c>
      <c r="AW196" s="501" t="e">
        <f ca="1">+IF(AND(ISNUMBER(OFFSET('Sanitation Data'!$I$10,0,10*ROW('Sanitation Data'!I190))),'Data Summary'!DL196="Yes"),OFFSET('Sanitation Data'!$I$10,0,10*ROW('Sanitation Data'!I190)),NA())</f>
        <v>#N/A</v>
      </c>
      <c r="AX196" s="501" t="e">
        <f ca="1">+IF(AND(ISNUMBER(OFFSET('Sanitation Data'!$I$11,0,10*ROW('Sanitation Data'!I190))),'Data Summary'!DM196="Yes"),OFFSET('Sanitation Data'!$I$11,0,10*ROW('Sanitation Data'!I190)),NA())</f>
        <v>#N/A</v>
      </c>
      <c r="AY196" s="501" t="e">
        <f ca="1">+IF(AND(ISNUMBER(OFFSET('Sanitation Data'!$I$12,0,10*ROW('Sanitation Data'!I190))),'Data Summary'!DN196="Yes"),OFFSET('Sanitation Data'!$I$12,0,10*ROW('Sanitation Data'!I190)),NA())</f>
        <v>#N/A</v>
      </c>
      <c r="AZ196" s="502" t="e">
        <f ca="1">+IF(AND(ISNUMBER(OFFSET('Hygiene Data'!$D$5,0,10*ROW('Hygiene Data'!D190))),'Data Summary'!DO196="Yes"),OFFSET('Hygiene Data'!$D$5,0,10*ROW('Hygiene Data'!D190)),NA())</f>
        <v>#N/A</v>
      </c>
      <c r="BA196" s="502" t="e">
        <f ca="1">+IF(AND(ISNUMBER(OFFSET('Hygiene Data'!$D$7,0,10*ROW('Hygiene Data'!D190))),'Data Summary'!DP196="Yes"),OFFSET('Hygiene Data'!$D$7,0,10*ROW('Hygiene Data'!D190)),NA())</f>
        <v>#N/A</v>
      </c>
      <c r="BB196" s="502" t="e">
        <f ca="1">+IF(AND(ISNUMBER(OFFSET('Hygiene Data'!$D$9,0,10*ROW('Hygiene Data'!D190))),'Data Summary'!DQ196="Yes"),OFFSET('Hygiene Data'!$D$9,0,10*ROW('Hygiene Data'!D190)),NA())</f>
        <v>#N/A</v>
      </c>
      <c r="BC196" s="502" t="e">
        <f ca="1">+IF(AND(ISNUMBER(OFFSET('Hygiene Data'!$E$5,0,10*ROW('Hygiene Data'!E190))),'Data Summary'!DR196="Yes"),OFFSET('Hygiene Data'!$E$5,0,10*ROW('Hygiene Data'!E190)),NA())</f>
        <v>#N/A</v>
      </c>
      <c r="BD196" s="502" t="e">
        <f ca="1">+IF(AND(ISNUMBER(OFFSET('Hygiene Data'!$E$7,0,10*ROW('Hygiene Data'!E190))),'Data Summary'!DS196="Yes"),OFFSET('Hygiene Data'!$E$7,0,10*ROW('Hygiene Data'!E190)),NA())</f>
        <v>#N/A</v>
      </c>
      <c r="BE196" s="502" t="e">
        <f ca="1">+IF(AND(ISNUMBER(OFFSET('Hygiene Data'!$E$9,0,10*ROW('Hygiene Data'!E190))),'Data Summary'!DT196="Yes"),OFFSET('Hygiene Data'!$E$9,0,10*ROW('Hygiene Data'!E190)),NA())</f>
        <v>#N/A</v>
      </c>
      <c r="BF196" s="502" t="e">
        <f ca="1">+IF(AND(ISNUMBER(OFFSET('Hygiene Data'!$F$5,0,10*ROW('Hygiene Data'!F190))),'Data Summary'!DU196="Yes"),OFFSET('Hygiene Data'!$F$5,0,10*ROW('Hygiene Data'!F190)),NA())</f>
        <v>#N/A</v>
      </c>
      <c r="BG196" s="502" t="e">
        <f ca="1">+IF(AND(ISNUMBER(OFFSET('Hygiene Data'!$F$7,0,10*ROW('Hygiene Data'!F190))),'Data Summary'!DV196="Yes"),OFFSET('Hygiene Data'!$F$7,0,10*ROW('Hygiene Data'!F190)),NA())</f>
        <v>#N/A</v>
      </c>
      <c r="BH196" s="502" t="e">
        <f ca="1">+IF(AND(ISNUMBER(OFFSET('Hygiene Data'!$F$9,0,10*ROW('Hygiene Data'!F190))),'Data Summary'!DW196="Yes"),OFFSET('Hygiene Data'!$F$9,0,10*ROW('Hygiene Data'!F190)),NA())</f>
        <v>#N/A</v>
      </c>
      <c r="BI196" s="502" t="e">
        <f ca="1">+IF(AND(ISNUMBER(OFFSET('Hygiene Data'!$G$5,0,10*ROW('Hygiene Data'!G190))),'Data Summary'!DX196="Yes"),OFFSET('Hygiene Data'!$G$5,0,10*ROW('Hygiene Data'!G190)),NA())</f>
        <v>#N/A</v>
      </c>
      <c r="BJ196" s="502" t="e">
        <f ca="1">+IF(AND(ISNUMBER(OFFSET('Hygiene Data'!$G$7,0,10*ROW('Hygiene Data'!G190))),'Data Summary'!DY196="Yes"),OFFSET('Hygiene Data'!$G$7,0,10*ROW('Hygiene Data'!G190)),NA())</f>
        <v>#N/A</v>
      </c>
      <c r="BK196" s="502" t="e">
        <f ca="1">+IF(AND(ISNUMBER(OFFSET('Hygiene Data'!$G$9,0,10*ROW('Hygiene Data'!G190))),'Data Summary'!DZ196="Yes"),OFFSET('Hygiene Data'!$G$9,0,10*ROW('Hygiene Data'!G190)),NA())</f>
        <v>#N/A</v>
      </c>
      <c r="BL196" s="502" t="e">
        <f ca="1">+IF(AND(ISNUMBER(OFFSET('Hygiene Data'!$H$5,0,10*ROW('Hygiene Data'!H190))),'Data Summary'!EA196="Yes"),OFFSET('Hygiene Data'!$H$5,0,10*ROW('Hygiene Data'!H190)),NA())</f>
        <v>#N/A</v>
      </c>
      <c r="BM196" s="502" t="e">
        <f ca="1">+IF(AND(ISNUMBER(OFFSET('Hygiene Data'!$H$7,0,10*ROW('Hygiene Data'!H190))),'Data Summary'!EB196="Yes"),OFFSET('Hygiene Data'!$H$7,0,10*ROW('Hygiene Data'!H190)),NA())</f>
        <v>#N/A</v>
      </c>
      <c r="BN196" s="502" t="e">
        <f ca="1">+IF(AND(ISNUMBER(OFFSET('Hygiene Data'!$H$9,0,10*ROW('Hygiene Data'!H190))),'Data Summary'!EC196="Yes"),OFFSET('Hygiene Data'!$H$9,0,10*ROW('Hygiene Data'!H190)),NA())</f>
        <v>#N/A</v>
      </c>
      <c r="BO196" s="502" t="e">
        <f ca="1">+IF(AND(ISNUMBER(OFFSET('Hygiene Data'!$I$5,0,10*ROW('Hygiene Data'!I190))),'Data Summary'!ED196="Yes"),OFFSET('Hygiene Data'!$I$5,0,10*ROW('Hygiene Data'!I190)),NA())</f>
        <v>#N/A</v>
      </c>
      <c r="BP196" s="502" t="e">
        <f ca="1">+IF(AND(ISNUMBER(OFFSET('Hygiene Data'!$I$7,0,10*ROW('Hygiene Data'!I190))),'Data Summary'!EE196="Yes"),OFFSET('Hygiene Data'!$I$7,0,10*ROW('Hygiene Data'!I190)),NA())</f>
        <v>#N/A</v>
      </c>
      <c r="BQ196" s="502" t="e">
        <f ca="1">+IF(AND(ISNUMBER(OFFSET('Hygiene Data'!$I$9,0,10*ROW('Hygiene Data'!I190))),'Data Summary'!EF196="Yes"),OFFSET('Hygiene Data'!$I$9,0,10*ROW('Hygiene Data'!I190)),NA())</f>
        <v>#N/A</v>
      </c>
    </row>
    <row r="197" spans="1:69" x14ac:dyDescent="0.25">
      <c r="A197" s="498" t="e">
        <f ca="1">+RIGHT('Data Summary'!A197,LEN('Data Summary'!A197)-9)</f>
        <v>#VALUE!</v>
      </c>
      <c r="B197" s="472" t="str">
        <f ca="1">+IF(ISTEXT('Data Summary'!B197),'Data Summary'!B197,"")</f>
        <v/>
      </c>
      <c r="C197" s="499" t="e">
        <f ca="1">+VALUE('Data Summary'!C197)</f>
        <v>#VALUE!</v>
      </c>
      <c r="D197" s="500" t="e">
        <f ca="1">+IF(AND(ISNUMBER(OFFSET('Water Data'!$D$4,0,10*ROW('Water Data'!D191))),'Data Summary'!BS197="Yes"),100-OFFSET('Water Data'!$D$4,0,10*ROW('Water Data'!D191)),NA())</f>
        <v>#N/A</v>
      </c>
      <c r="E197" s="500" t="e">
        <f ca="1">+IF(AND(ISNUMBER(OFFSET('Water Data'!$D$6,0,10*ROW('Water Data'!D191))),'Data Summary'!BT197="Yes"),OFFSET('Water Data'!$D$6,0,10*ROW('Water Data'!D191)),NA())</f>
        <v>#N/A</v>
      </c>
      <c r="F197" s="500" t="e">
        <f ca="1">+IF(AND(ISNUMBER(OFFSET('Water Data'!$D$9,0,10*ROW('Water Data'!D191))),'Data Summary'!BU197="Yes"),OFFSET('Water Data'!$D$9,0,10*ROW('Water Data'!D191)),NA())</f>
        <v>#N/A</v>
      </c>
      <c r="G197" s="500" t="e">
        <f ca="1">+IF(AND(ISNUMBER(OFFSET('Water Data'!$E$4,0,10*ROW('Water Data'!E191))),'Data Summary'!BV197="Yes"),100-OFFSET('Water Data'!$E$4,0,10*ROW('Water Data'!E191)),NA())</f>
        <v>#N/A</v>
      </c>
      <c r="H197" s="500" t="e">
        <f ca="1">+IF(AND(ISNUMBER(OFFSET('Water Data'!$E$6,0,10*ROW('Water Data'!E191))),'Data Summary'!BW197="Yes"),OFFSET('Water Data'!$E$6,0,10*ROW('Water Data'!E191)),NA())</f>
        <v>#N/A</v>
      </c>
      <c r="I197" s="500" t="e">
        <f ca="1">+IF(AND(ISNUMBER(OFFSET('Water Data'!$E$9,0,10*ROW('Water Data'!E191))),'Data Summary'!BX197="Yes"),OFFSET('Water Data'!$E$9,0,10*ROW('Water Data'!E191)),NA())</f>
        <v>#N/A</v>
      </c>
      <c r="J197" s="500" t="e">
        <f ca="1">+IF(AND(ISNUMBER(OFFSET('Water Data'!$F$4,0,10*ROW('Water Data'!F191))),'Data Summary'!BY197="Yes"),100-OFFSET('Water Data'!$F$4,0,10*ROW('Water Data'!F191)),NA())</f>
        <v>#N/A</v>
      </c>
      <c r="K197" s="500" t="e">
        <f ca="1">+IF(AND(ISNUMBER(OFFSET('Water Data'!$F$6,0,10*ROW('Water Data'!F191))),'Data Summary'!BZ197="Yes"),OFFSET('Water Data'!$F$6,0,10*ROW('Water Data'!F191)),NA())</f>
        <v>#N/A</v>
      </c>
      <c r="L197" s="500" t="e">
        <f ca="1">+IF(AND(ISNUMBER(OFFSET('Water Data'!$F$9,0,10*ROW('Water Data'!F191))),'Data Summary'!CA197="Yes"),OFFSET('Water Data'!$F$9,0,10*ROW('Water Data'!F191)),NA())</f>
        <v>#N/A</v>
      </c>
      <c r="M197" s="500" t="e">
        <f ca="1">+IF(AND(ISNUMBER(OFFSET('Water Data'!$G$4,0,10*ROW('Water Data'!G191))),'Data Summary'!CB197="Yes"),100-OFFSET('Water Data'!$G$4,0,10*ROW('Water Data'!G191)),NA())</f>
        <v>#N/A</v>
      </c>
      <c r="N197" s="500" t="e">
        <f ca="1">+IF(AND(ISNUMBER(OFFSET('Water Data'!$G$6,0,10*ROW('Water Data'!G191))),'Data Summary'!CC197="Yes"),OFFSET('Water Data'!$G$6,0,10*ROW('Water Data'!G191)),NA())</f>
        <v>#N/A</v>
      </c>
      <c r="O197" s="500" t="e">
        <f ca="1">+IF(AND(ISNUMBER(OFFSET('Water Data'!$G$9,0,10*ROW('Water Data'!G191))),'Data Summary'!CD197="Yes"),OFFSET('Water Data'!$G$9,0,10*ROW('Water Data'!G191)),NA())</f>
        <v>#N/A</v>
      </c>
      <c r="P197" s="500" t="e">
        <f ca="1">+IF(AND(ISNUMBER(OFFSET('Water Data'!$H$4,0,10*ROW('Water Data'!H191))),'Data Summary'!CE197="Yes"),100-OFFSET('Water Data'!$H$4,0,10*ROW('Water Data'!H191)),NA())</f>
        <v>#N/A</v>
      </c>
      <c r="Q197" s="500" t="e">
        <f ca="1">+IF(AND(ISNUMBER(OFFSET('Water Data'!$H$6,0,10*ROW('Water Data'!H191))),'Data Summary'!CF197="Yes"),OFFSET('Water Data'!$H$6,0,10*ROW('Water Data'!H191)),NA())</f>
        <v>#N/A</v>
      </c>
      <c r="R197" s="500" t="e">
        <f ca="1">+IF(AND(ISNUMBER(OFFSET('Water Data'!$H$9,0,10*ROW('Water Data'!H191))),'Data Summary'!CG197="Yes"),OFFSET('Water Data'!$H$9,0,10*ROW('Water Data'!H191)),NA())</f>
        <v>#N/A</v>
      </c>
      <c r="S197" s="500" t="e">
        <f ca="1">+IF(AND(ISNUMBER(OFFSET('Water Data'!$I$4,0,10*ROW('Water Data'!I191))),'Data Summary'!CH197="Yes"),100-OFFSET('Water Data'!$I$4,0,10*ROW('Water Data'!I191)),NA())</f>
        <v>#N/A</v>
      </c>
      <c r="T197" s="500" t="e">
        <f ca="1">+IF(AND(ISNUMBER(OFFSET('Water Data'!$I$6,0,10*ROW('Water Data'!I191))),'Data Summary'!CI197="Yes"),OFFSET('Water Data'!$I$6,0,10*ROW('Water Data'!I191)),NA())</f>
        <v>#N/A</v>
      </c>
      <c r="U197" s="500" t="e">
        <f ca="1">+IF(AND(ISNUMBER(OFFSET('Water Data'!$I$9,0,10*ROW('Water Data'!I191))),'Data Summary'!CJ197="Yes"),OFFSET('Water Data'!$I$9,0,10*ROW('Water Data'!I191)),NA())</f>
        <v>#N/A</v>
      </c>
      <c r="V197" s="501" t="e">
        <f ca="1">+IF(AND(ISNUMBER(OFFSET('Sanitation Data'!$D$4,0,10*ROW('Sanitation Data'!D191))),'Data Summary'!CK197="Yes"),100-OFFSET('Sanitation Data'!$D$4,0,10*ROW('Sanitation Data'!D191)),NA())</f>
        <v>#N/A</v>
      </c>
      <c r="W197" s="501" t="e">
        <f ca="1">+IF(AND(ISNUMBER(OFFSET('Sanitation Data'!$D$6,0,10*ROW('Sanitation Data'!D191))),'Data Summary'!CL197="Yes"),OFFSET('Sanitation Data'!$D$6,0,10*ROW('Sanitation Data'!D191)),NA())</f>
        <v>#N/A</v>
      </c>
      <c r="X197" s="501" t="e">
        <f ca="1">+IF(AND(ISNUMBER(OFFSET('Sanitation Data'!$D$10,0,10*ROW('Sanitation Data'!D191))),'Data Summary'!CM197="Yes"),OFFSET('Sanitation Data'!$D$10,0,10*ROW('Sanitation Data'!D191)),NA())</f>
        <v>#N/A</v>
      </c>
      <c r="Y197" s="501" t="e">
        <f ca="1">+IF(AND(ISNUMBER(OFFSET('Sanitation Data'!$D$11,0,10*ROW('Sanitation Data'!D191))),'Data Summary'!CN197="Yes"),OFFSET('Sanitation Data'!$D$11,0,10*ROW('Sanitation Data'!D191)),NA())</f>
        <v>#N/A</v>
      </c>
      <c r="Z197" s="501" t="e">
        <f ca="1">+IF(AND(ISNUMBER(OFFSET('Sanitation Data'!$D$12,0,10*ROW('Sanitation Data'!D191))),'Data Summary'!CO197="Yes"),OFFSET('Sanitation Data'!$D$12,0,10*ROW('Sanitation Data'!D191)),NA())</f>
        <v>#N/A</v>
      </c>
      <c r="AA197" s="501" t="e">
        <f ca="1">+IF(AND(ISNUMBER(OFFSET('Sanitation Data'!$E$4,0,10*ROW('Sanitation Data'!E191))),'Data Summary'!CP197="Yes"),100-OFFSET('Sanitation Data'!$E$4,0,10*ROW('Sanitation Data'!E191)),NA())</f>
        <v>#N/A</v>
      </c>
      <c r="AB197" s="501" t="e">
        <f ca="1">+IF(AND(ISNUMBER(OFFSET('Sanitation Data'!$E$6,0,10*ROW('Sanitation Data'!E191))),'Data Summary'!CQ197="Yes"),OFFSET('Sanitation Data'!$E$6,0,10*ROW('Sanitation Data'!E191)),NA())</f>
        <v>#N/A</v>
      </c>
      <c r="AC197" s="501" t="e">
        <f ca="1">+IF(AND(ISNUMBER(OFFSET('Sanitation Data'!$E$10,0,10*ROW('Sanitation Data'!E191))),'Data Summary'!CR197="Yes"),OFFSET('Sanitation Data'!$E$10,0,10*ROW('Sanitation Data'!E191)),NA())</f>
        <v>#N/A</v>
      </c>
      <c r="AD197" s="501" t="e">
        <f ca="1">+IF(AND(ISNUMBER(OFFSET('Sanitation Data'!$E$11,0,10*ROW('Sanitation Data'!E191))),'Data Summary'!CS197="Yes"),OFFSET('Sanitation Data'!$E$11,0,10*ROW('Sanitation Data'!E191)),NA())</f>
        <v>#N/A</v>
      </c>
      <c r="AE197" s="501" t="e">
        <f ca="1">+IF(AND(ISNUMBER(OFFSET('Sanitation Data'!$E$12,0,10*ROW('Sanitation Data'!E191))),'Data Summary'!CT197="Yes"),OFFSET('Sanitation Data'!$E$12,0,10*ROW('Sanitation Data'!E191)),NA())</f>
        <v>#N/A</v>
      </c>
      <c r="AF197" s="501" t="e">
        <f ca="1">+IF(AND(ISNUMBER(OFFSET('Sanitation Data'!$F$4,0,10*ROW('Sanitation Data'!F191))),'Data Summary'!CU197="Yes"),100-OFFSET('Sanitation Data'!$F$4,0,10*ROW('Sanitation Data'!F191)),NA())</f>
        <v>#N/A</v>
      </c>
      <c r="AG197" s="501" t="e">
        <f ca="1">+IF(AND(ISNUMBER(OFFSET('Sanitation Data'!$F$6,0,10*ROW('Sanitation Data'!F191))),'Data Summary'!CV197="Yes"),OFFSET('Sanitation Data'!$F$6,0,10*ROW('Sanitation Data'!F191)),NA())</f>
        <v>#N/A</v>
      </c>
      <c r="AH197" s="501" t="e">
        <f ca="1">+IF(AND(ISNUMBER(OFFSET('Sanitation Data'!$F$10,0,10*ROW('Sanitation Data'!F191))),'Data Summary'!CW197="Yes"),OFFSET('Sanitation Data'!$F$10,0,10*ROW('Sanitation Data'!F191)),NA())</f>
        <v>#N/A</v>
      </c>
      <c r="AI197" s="501" t="e">
        <f ca="1">+IF(AND(ISNUMBER(OFFSET('Sanitation Data'!$F$11,0,10*ROW('Sanitation Data'!F191))),'Data Summary'!CX197="Yes"),OFFSET('Sanitation Data'!$F$11,0,10*ROW('Sanitation Data'!F191)),NA())</f>
        <v>#N/A</v>
      </c>
      <c r="AJ197" s="501" t="e">
        <f ca="1">+IF(AND(ISNUMBER(OFFSET('Sanitation Data'!$F$12,0,10*ROW('Sanitation Data'!F191))),'Data Summary'!CY197="Yes"),OFFSET('Sanitation Data'!$F$12,0,10*ROW('Sanitation Data'!F191)),NA())</f>
        <v>#N/A</v>
      </c>
      <c r="AK197" s="501" t="e">
        <f ca="1">+IF(AND(ISNUMBER(OFFSET('Sanitation Data'!$G$4,0,10*ROW('Sanitation Data'!G191))),'Data Summary'!CZ197="Yes"),100-OFFSET('Sanitation Data'!$G$4,0,10*ROW('Sanitation Data'!G191)),NA())</f>
        <v>#N/A</v>
      </c>
      <c r="AL197" s="501" t="e">
        <f ca="1">+IF(AND(ISNUMBER(OFFSET('Sanitation Data'!$G$6,0,10*ROW('Sanitation Data'!G191))),'Data Summary'!DA197="Yes"),OFFSET('Sanitation Data'!$G$6,0,10*ROW('Sanitation Data'!G191)),NA())</f>
        <v>#N/A</v>
      </c>
      <c r="AM197" s="501" t="e">
        <f ca="1">+IF(AND(ISNUMBER(OFFSET('Sanitation Data'!$G$10,0,10*ROW('Sanitation Data'!G191))),'Data Summary'!DB197="Yes"),OFFSET('Sanitation Data'!$G$10,0,10*ROW('Sanitation Data'!G191)),NA())</f>
        <v>#N/A</v>
      </c>
      <c r="AN197" s="501" t="e">
        <f ca="1">+IF(AND(ISNUMBER(OFFSET('Sanitation Data'!$G$11,0,10*ROW('Sanitation Data'!G191))),'Data Summary'!DC197="Yes"),OFFSET('Sanitation Data'!$G$11,0,10*ROW('Sanitation Data'!G191)),NA())</f>
        <v>#N/A</v>
      </c>
      <c r="AO197" s="501" t="e">
        <f ca="1">+IF(AND(ISNUMBER(OFFSET('Sanitation Data'!$G$12,0,10*ROW('Sanitation Data'!G191))),'Data Summary'!DD197="Yes"),OFFSET('Sanitation Data'!$G$12,0,10*ROW('Sanitation Data'!G191)),NA())</f>
        <v>#N/A</v>
      </c>
      <c r="AP197" s="501" t="e">
        <f ca="1">+IF(AND(ISNUMBER(OFFSET('Sanitation Data'!$H$4,0,10*ROW('Sanitation Data'!H191))),'Data Summary'!DE197="Yes"),100-OFFSET('Sanitation Data'!$H$4,0,10*ROW('Sanitation Data'!H191)),NA())</f>
        <v>#N/A</v>
      </c>
      <c r="AQ197" s="501" t="e">
        <f ca="1">+IF(AND(ISNUMBER(OFFSET('Sanitation Data'!$H$6,0,10*ROW('Sanitation Data'!H191))),'Data Summary'!DF197="Yes"),OFFSET('Sanitation Data'!$H$6,0,10*ROW('Sanitation Data'!H191)),NA())</f>
        <v>#N/A</v>
      </c>
      <c r="AR197" s="501" t="e">
        <f ca="1">+IF(AND(ISNUMBER(OFFSET('Sanitation Data'!$H$10,0,10*ROW('Sanitation Data'!H191))),'Data Summary'!DG197="Yes"),OFFSET('Sanitation Data'!$H$10,0,10*ROW('Sanitation Data'!H191)),NA())</f>
        <v>#N/A</v>
      </c>
      <c r="AS197" s="501" t="e">
        <f ca="1">+IF(AND(ISNUMBER(OFFSET('Sanitation Data'!$H$11,0,10*ROW('Sanitation Data'!H191))),'Data Summary'!DH197="Yes"),OFFSET('Sanitation Data'!$H$11,0,10*ROW('Sanitation Data'!H191)),NA())</f>
        <v>#N/A</v>
      </c>
      <c r="AT197" s="501" t="e">
        <f ca="1">+IF(AND(ISNUMBER(OFFSET('Sanitation Data'!$H$12,0,10*ROW('Sanitation Data'!H191))),'Data Summary'!DI197="Yes"),OFFSET('Sanitation Data'!$H$12,0,10*ROW('Sanitation Data'!H191)),NA())</f>
        <v>#N/A</v>
      </c>
      <c r="AU197" s="501" t="e">
        <f ca="1">+IF(AND(ISNUMBER(OFFSET('Sanitation Data'!$I$4,0,10*ROW('Sanitation Data'!I191))),'Data Summary'!DJ197="Yes"),100-OFFSET('Sanitation Data'!$I$4,0,10*ROW('Sanitation Data'!I191)),NA())</f>
        <v>#N/A</v>
      </c>
      <c r="AV197" s="501" t="e">
        <f ca="1">+IF(AND(ISNUMBER(OFFSET('Sanitation Data'!$I$6,0,10*ROW('Sanitation Data'!I191))),'Data Summary'!DK197="Yes"),OFFSET('Sanitation Data'!$I$6,0,10*ROW('Sanitation Data'!I191)),NA())</f>
        <v>#N/A</v>
      </c>
      <c r="AW197" s="501" t="e">
        <f ca="1">+IF(AND(ISNUMBER(OFFSET('Sanitation Data'!$I$10,0,10*ROW('Sanitation Data'!I191))),'Data Summary'!DL197="Yes"),OFFSET('Sanitation Data'!$I$10,0,10*ROW('Sanitation Data'!I191)),NA())</f>
        <v>#N/A</v>
      </c>
      <c r="AX197" s="501" t="e">
        <f ca="1">+IF(AND(ISNUMBER(OFFSET('Sanitation Data'!$I$11,0,10*ROW('Sanitation Data'!I191))),'Data Summary'!DM197="Yes"),OFFSET('Sanitation Data'!$I$11,0,10*ROW('Sanitation Data'!I191)),NA())</f>
        <v>#N/A</v>
      </c>
      <c r="AY197" s="501" t="e">
        <f ca="1">+IF(AND(ISNUMBER(OFFSET('Sanitation Data'!$I$12,0,10*ROW('Sanitation Data'!I191))),'Data Summary'!DN197="Yes"),OFFSET('Sanitation Data'!$I$12,0,10*ROW('Sanitation Data'!I191)),NA())</f>
        <v>#N/A</v>
      </c>
      <c r="AZ197" s="502" t="e">
        <f ca="1">+IF(AND(ISNUMBER(OFFSET('Hygiene Data'!$D$5,0,10*ROW('Hygiene Data'!D191))),'Data Summary'!DO197="Yes"),OFFSET('Hygiene Data'!$D$5,0,10*ROW('Hygiene Data'!D191)),NA())</f>
        <v>#N/A</v>
      </c>
      <c r="BA197" s="502" t="e">
        <f ca="1">+IF(AND(ISNUMBER(OFFSET('Hygiene Data'!$D$7,0,10*ROW('Hygiene Data'!D191))),'Data Summary'!DP197="Yes"),OFFSET('Hygiene Data'!$D$7,0,10*ROW('Hygiene Data'!D191)),NA())</f>
        <v>#N/A</v>
      </c>
      <c r="BB197" s="502" t="e">
        <f ca="1">+IF(AND(ISNUMBER(OFFSET('Hygiene Data'!$D$9,0,10*ROW('Hygiene Data'!D191))),'Data Summary'!DQ197="Yes"),OFFSET('Hygiene Data'!$D$9,0,10*ROW('Hygiene Data'!D191)),NA())</f>
        <v>#N/A</v>
      </c>
      <c r="BC197" s="502" t="e">
        <f ca="1">+IF(AND(ISNUMBER(OFFSET('Hygiene Data'!$E$5,0,10*ROW('Hygiene Data'!E191))),'Data Summary'!DR197="Yes"),OFFSET('Hygiene Data'!$E$5,0,10*ROW('Hygiene Data'!E191)),NA())</f>
        <v>#N/A</v>
      </c>
      <c r="BD197" s="502" t="e">
        <f ca="1">+IF(AND(ISNUMBER(OFFSET('Hygiene Data'!$E$7,0,10*ROW('Hygiene Data'!E191))),'Data Summary'!DS197="Yes"),OFFSET('Hygiene Data'!$E$7,0,10*ROW('Hygiene Data'!E191)),NA())</f>
        <v>#N/A</v>
      </c>
      <c r="BE197" s="502" t="e">
        <f ca="1">+IF(AND(ISNUMBER(OFFSET('Hygiene Data'!$E$9,0,10*ROW('Hygiene Data'!E191))),'Data Summary'!DT197="Yes"),OFFSET('Hygiene Data'!$E$9,0,10*ROW('Hygiene Data'!E191)),NA())</f>
        <v>#N/A</v>
      </c>
      <c r="BF197" s="502" t="e">
        <f ca="1">+IF(AND(ISNUMBER(OFFSET('Hygiene Data'!$F$5,0,10*ROW('Hygiene Data'!F191))),'Data Summary'!DU197="Yes"),OFFSET('Hygiene Data'!$F$5,0,10*ROW('Hygiene Data'!F191)),NA())</f>
        <v>#N/A</v>
      </c>
      <c r="BG197" s="502" t="e">
        <f ca="1">+IF(AND(ISNUMBER(OFFSET('Hygiene Data'!$F$7,0,10*ROW('Hygiene Data'!F191))),'Data Summary'!DV197="Yes"),OFFSET('Hygiene Data'!$F$7,0,10*ROW('Hygiene Data'!F191)),NA())</f>
        <v>#N/A</v>
      </c>
      <c r="BH197" s="502" t="e">
        <f ca="1">+IF(AND(ISNUMBER(OFFSET('Hygiene Data'!$F$9,0,10*ROW('Hygiene Data'!F191))),'Data Summary'!DW197="Yes"),OFFSET('Hygiene Data'!$F$9,0,10*ROW('Hygiene Data'!F191)),NA())</f>
        <v>#N/A</v>
      </c>
      <c r="BI197" s="502" t="e">
        <f ca="1">+IF(AND(ISNUMBER(OFFSET('Hygiene Data'!$G$5,0,10*ROW('Hygiene Data'!G191))),'Data Summary'!DX197="Yes"),OFFSET('Hygiene Data'!$G$5,0,10*ROW('Hygiene Data'!G191)),NA())</f>
        <v>#N/A</v>
      </c>
      <c r="BJ197" s="502" t="e">
        <f ca="1">+IF(AND(ISNUMBER(OFFSET('Hygiene Data'!$G$7,0,10*ROW('Hygiene Data'!G191))),'Data Summary'!DY197="Yes"),OFFSET('Hygiene Data'!$G$7,0,10*ROW('Hygiene Data'!G191)),NA())</f>
        <v>#N/A</v>
      </c>
      <c r="BK197" s="502" t="e">
        <f ca="1">+IF(AND(ISNUMBER(OFFSET('Hygiene Data'!$G$9,0,10*ROW('Hygiene Data'!G191))),'Data Summary'!DZ197="Yes"),OFFSET('Hygiene Data'!$G$9,0,10*ROW('Hygiene Data'!G191)),NA())</f>
        <v>#N/A</v>
      </c>
      <c r="BL197" s="502" t="e">
        <f ca="1">+IF(AND(ISNUMBER(OFFSET('Hygiene Data'!$H$5,0,10*ROW('Hygiene Data'!H191))),'Data Summary'!EA197="Yes"),OFFSET('Hygiene Data'!$H$5,0,10*ROW('Hygiene Data'!H191)),NA())</f>
        <v>#N/A</v>
      </c>
      <c r="BM197" s="502" t="e">
        <f ca="1">+IF(AND(ISNUMBER(OFFSET('Hygiene Data'!$H$7,0,10*ROW('Hygiene Data'!H191))),'Data Summary'!EB197="Yes"),OFFSET('Hygiene Data'!$H$7,0,10*ROW('Hygiene Data'!H191)),NA())</f>
        <v>#N/A</v>
      </c>
      <c r="BN197" s="502" t="e">
        <f ca="1">+IF(AND(ISNUMBER(OFFSET('Hygiene Data'!$H$9,0,10*ROW('Hygiene Data'!H191))),'Data Summary'!EC197="Yes"),OFFSET('Hygiene Data'!$H$9,0,10*ROW('Hygiene Data'!H191)),NA())</f>
        <v>#N/A</v>
      </c>
      <c r="BO197" s="502" t="e">
        <f ca="1">+IF(AND(ISNUMBER(OFFSET('Hygiene Data'!$I$5,0,10*ROW('Hygiene Data'!I191))),'Data Summary'!ED197="Yes"),OFFSET('Hygiene Data'!$I$5,0,10*ROW('Hygiene Data'!I191)),NA())</f>
        <v>#N/A</v>
      </c>
      <c r="BP197" s="502" t="e">
        <f ca="1">+IF(AND(ISNUMBER(OFFSET('Hygiene Data'!$I$7,0,10*ROW('Hygiene Data'!I191))),'Data Summary'!EE197="Yes"),OFFSET('Hygiene Data'!$I$7,0,10*ROW('Hygiene Data'!I191)),NA())</f>
        <v>#N/A</v>
      </c>
      <c r="BQ197" s="502" t="e">
        <f ca="1">+IF(AND(ISNUMBER(OFFSET('Hygiene Data'!$I$9,0,10*ROW('Hygiene Data'!I191))),'Data Summary'!EF197="Yes"),OFFSET('Hygiene Data'!$I$9,0,10*ROW('Hygiene Data'!I191)),NA())</f>
        <v>#N/A</v>
      </c>
    </row>
    <row r="198" spans="1:69" x14ac:dyDescent="0.25">
      <c r="A198" s="498" t="e">
        <f ca="1">+RIGHT('Data Summary'!A198,LEN('Data Summary'!A198)-9)</f>
        <v>#VALUE!</v>
      </c>
      <c r="B198" s="472" t="str">
        <f ca="1">+IF(ISTEXT('Data Summary'!B198),'Data Summary'!B198,"")</f>
        <v/>
      </c>
      <c r="C198" s="499" t="e">
        <f ca="1">+VALUE('Data Summary'!C198)</f>
        <v>#VALUE!</v>
      </c>
      <c r="D198" s="500" t="e">
        <f ca="1">+IF(AND(ISNUMBER(OFFSET('Water Data'!$D$4,0,10*ROW('Water Data'!D192))),'Data Summary'!BS198="Yes"),100-OFFSET('Water Data'!$D$4,0,10*ROW('Water Data'!D192)),NA())</f>
        <v>#N/A</v>
      </c>
      <c r="E198" s="500" t="e">
        <f ca="1">+IF(AND(ISNUMBER(OFFSET('Water Data'!$D$6,0,10*ROW('Water Data'!D192))),'Data Summary'!BT198="Yes"),OFFSET('Water Data'!$D$6,0,10*ROW('Water Data'!D192)),NA())</f>
        <v>#N/A</v>
      </c>
      <c r="F198" s="500" t="e">
        <f ca="1">+IF(AND(ISNUMBER(OFFSET('Water Data'!$D$9,0,10*ROW('Water Data'!D192))),'Data Summary'!BU198="Yes"),OFFSET('Water Data'!$D$9,0,10*ROW('Water Data'!D192)),NA())</f>
        <v>#N/A</v>
      </c>
      <c r="G198" s="500" t="e">
        <f ca="1">+IF(AND(ISNUMBER(OFFSET('Water Data'!$E$4,0,10*ROW('Water Data'!E192))),'Data Summary'!BV198="Yes"),100-OFFSET('Water Data'!$E$4,0,10*ROW('Water Data'!E192)),NA())</f>
        <v>#N/A</v>
      </c>
      <c r="H198" s="500" t="e">
        <f ca="1">+IF(AND(ISNUMBER(OFFSET('Water Data'!$E$6,0,10*ROW('Water Data'!E192))),'Data Summary'!BW198="Yes"),OFFSET('Water Data'!$E$6,0,10*ROW('Water Data'!E192)),NA())</f>
        <v>#N/A</v>
      </c>
      <c r="I198" s="500" t="e">
        <f ca="1">+IF(AND(ISNUMBER(OFFSET('Water Data'!$E$9,0,10*ROW('Water Data'!E192))),'Data Summary'!BX198="Yes"),OFFSET('Water Data'!$E$9,0,10*ROW('Water Data'!E192)),NA())</f>
        <v>#N/A</v>
      </c>
      <c r="J198" s="500" t="e">
        <f ca="1">+IF(AND(ISNUMBER(OFFSET('Water Data'!$F$4,0,10*ROW('Water Data'!F192))),'Data Summary'!BY198="Yes"),100-OFFSET('Water Data'!$F$4,0,10*ROW('Water Data'!F192)),NA())</f>
        <v>#N/A</v>
      </c>
      <c r="K198" s="500" t="e">
        <f ca="1">+IF(AND(ISNUMBER(OFFSET('Water Data'!$F$6,0,10*ROW('Water Data'!F192))),'Data Summary'!BZ198="Yes"),OFFSET('Water Data'!$F$6,0,10*ROW('Water Data'!F192)),NA())</f>
        <v>#N/A</v>
      </c>
      <c r="L198" s="500" t="e">
        <f ca="1">+IF(AND(ISNUMBER(OFFSET('Water Data'!$F$9,0,10*ROW('Water Data'!F192))),'Data Summary'!CA198="Yes"),OFFSET('Water Data'!$F$9,0,10*ROW('Water Data'!F192)),NA())</f>
        <v>#N/A</v>
      </c>
      <c r="M198" s="500" t="e">
        <f ca="1">+IF(AND(ISNUMBER(OFFSET('Water Data'!$G$4,0,10*ROW('Water Data'!G192))),'Data Summary'!CB198="Yes"),100-OFFSET('Water Data'!$G$4,0,10*ROW('Water Data'!G192)),NA())</f>
        <v>#N/A</v>
      </c>
      <c r="N198" s="500" t="e">
        <f ca="1">+IF(AND(ISNUMBER(OFFSET('Water Data'!$G$6,0,10*ROW('Water Data'!G192))),'Data Summary'!CC198="Yes"),OFFSET('Water Data'!$G$6,0,10*ROW('Water Data'!G192)),NA())</f>
        <v>#N/A</v>
      </c>
      <c r="O198" s="500" t="e">
        <f ca="1">+IF(AND(ISNUMBER(OFFSET('Water Data'!$G$9,0,10*ROW('Water Data'!G192))),'Data Summary'!CD198="Yes"),OFFSET('Water Data'!$G$9,0,10*ROW('Water Data'!G192)),NA())</f>
        <v>#N/A</v>
      </c>
      <c r="P198" s="500" t="e">
        <f ca="1">+IF(AND(ISNUMBER(OFFSET('Water Data'!$H$4,0,10*ROW('Water Data'!H192))),'Data Summary'!CE198="Yes"),100-OFFSET('Water Data'!$H$4,0,10*ROW('Water Data'!H192)),NA())</f>
        <v>#N/A</v>
      </c>
      <c r="Q198" s="500" t="e">
        <f ca="1">+IF(AND(ISNUMBER(OFFSET('Water Data'!$H$6,0,10*ROW('Water Data'!H192))),'Data Summary'!CF198="Yes"),OFFSET('Water Data'!$H$6,0,10*ROW('Water Data'!H192)),NA())</f>
        <v>#N/A</v>
      </c>
      <c r="R198" s="500" t="e">
        <f ca="1">+IF(AND(ISNUMBER(OFFSET('Water Data'!$H$9,0,10*ROW('Water Data'!H192))),'Data Summary'!CG198="Yes"),OFFSET('Water Data'!$H$9,0,10*ROW('Water Data'!H192)),NA())</f>
        <v>#N/A</v>
      </c>
      <c r="S198" s="500" t="e">
        <f ca="1">+IF(AND(ISNUMBER(OFFSET('Water Data'!$I$4,0,10*ROW('Water Data'!I192))),'Data Summary'!CH198="Yes"),100-OFFSET('Water Data'!$I$4,0,10*ROW('Water Data'!I192)),NA())</f>
        <v>#N/A</v>
      </c>
      <c r="T198" s="500" t="e">
        <f ca="1">+IF(AND(ISNUMBER(OFFSET('Water Data'!$I$6,0,10*ROW('Water Data'!I192))),'Data Summary'!CI198="Yes"),OFFSET('Water Data'!$I$6,0,10*ROW('Water Data'!I192)),NA())</f>
        <v>#N/A</v>
      </c>
      <c r="U198" s="500" t="e">
        <f ca="1">+IF(AND(ISNUMBER(OFFSET('Water Data'!$I$9,0,10*ROW('Water Data'!I192))),'Data Summary'!CJ198="Yes"),OFFSET('Water Data'!$I$9,0,10*ROW('Water Data'!I192)),NA())</f>
        <v>#N/A</v>
      </c>
      <c r="V198" s="501" t="e">
        <f ca="1">+IF(AND(ISNUMBER(OFFSET('Sanitation Data'!$D$4,0,10*ROW('Sanitation Data'!D192))),'Data Summary'!CK198="Yes"),100-OFFSET('Sanitation Data'!$D$4,0,10*ROW('Sanitation Data'!D192)),NA())</f>
        <v>#N/A</v>
      </c>
      <c r="W198" s="501" t="e">
        <f ca="1">+IF(AND(ISNUMBER(OFFSET('Sanitation Data'!$D$6,0,10*ROW('Sanitation Data'!D192))),'Data Summary'!CL198="Yes"),OFFSET('Sanitation Data'!$D$6,0,10*ROW('Sanitation Data'!D192)),NA())</f>
        <v>#N/A</v>
      </c>
      <c r="X198" s="501" t="e">
        <f ca="1">+IF(AND(ISNUMBER(OFFSET('Sanitation Data'!$D$10,0,10*ROW('Sanitation Data'!D192))),'Data Summary'!CM198="Yes"),OFFSET('Sanitation Data'!$D$10,0,10*ROW('Sanitation Data'!D192)),NA())</f>
        <v>#N/A</v>
      </c>
      <c r="Y198" s="501" t="e">
        <f ca="1">+IF(AND(ISNUMBER(OFFSET('Sanitation Data'!$D$11,0,10*ROW('Sanitation Data'!D192))),'Data Summary'!CN198="Yes"),OFFSET('Sanitation Data'!$D$11,0,10*ROW('Sanitation Data'!D192)),NA())</f>
        <v>#N/A</v>
      </c>
      <c r="Z198" s="501" t="e">
        <f ca="1">+IF(AND(ISNUMBER(OFFSET('Sanitation Data'!$D$12,0,10*ROW('Sanitation Data'!D192))),'Data Summary'!CO198="Yes"),OFFSET('Sanitation Data'!$D$12,0,10*ROW('Sanitation Data'!D192)),NA())</f>
        <v>#N/A</v>
      </c>
      <c r="AA198" s="501" t="e">
        <f ca="1">+IF(AND(ISNUMBER(OFFSET('Sanitation Data'!$E$4,0,10*ROW('Sanitation Data'!E192))),'Data Summary'!CP198="Yes"),100-OFFSET('Sanitation Data'!$E$4,0,10*ROW('Sanitation Data'!E192)),NA())</f>
        <v>#N/A</v>
      </c>
      <c r="AB198" s="501" t="e">
        <f ca="1">+IF(AND(ISNUMBER(OFFSET('Sanitation Data'!$E$6,0,10*ROW('Sanitation Data'!E192))),'Data Summary'!CQ198="Yes"),OFFSET('Sanitation Data'!$E$6,0,10*ROW('Sanitation Data'!E192)),NA())</f>
        <v>#N/A</v>
      </c>
      <c r="AC198" s="501" t="e">
        <f ca="1">+IF(AND(ISNUMBER(OFFSET('Sanitation Data'!$E$10,0,10*ROW('Sanitation Data'!E192))),'Data Summary'!CR198="Yes"),OFFSET('Sanitation Data'!$E$10,0,10*ROW('Sanitation Data'!E192)),NA())</f>
        <v>#N/A</v>
      </c>
      <c r="AD198" s="501" t="e">
        <f ca="1">+IF(AND(ISNUMBER(OFFSET('Sanitation Data'!$E$11,0,10*ROW('Sanitation Data'!E192))),'Data Summary'!CS198="Yes"),OFFSET('Sanitation Data'!$E$11,0,10*ROW('Sanitation Data'!E192)),NA())</f>
        <v>#N/A</v>
      </c>
      <c r="AE198" s="501" t="e">
        <f ca="1">+IF(AND(ISNUMBER(OFFSET('Sanitation Data'!$E$12,0,10*ROW('Sanitation Data'!E192))),'Data Summary'!CT198="Yes"),OFFSET('Sanitation Data'!$E$12,0,10*ROW('Sanitation Data'!E192)),NA())</f>
        <v>#N/A</v>
      </c>
      <c r="AF198" s="501" t="e">
        <f ca="1">+IF(AND(ISNUMBER(OFFSET('Sanitation Data'!$F$4,0,10*ROW('Sanitation Data'!F192))),'Data Summary'!CU198="Yes"),100-OFFSET('Sanitation Data'!$F$4,0,10*ROW('Sanitation Data'!F192)),NA())</f>
        <v>#N/A</v>
      </c>
      <c r="AG198" s="501" t="e">
        <f ca="1">+IF(AND(ISNUMBER(OFFSET('Sanitation Data'!$F$6,0,10*ROW('Sanitation Data'!F192))),'Data Summary'!CV198="Yes"),OFFSET('Sanitation Data'!$F$6,0,10*ROW('Sanitation Data'!F192)),NA())</f>
        <v>#N/A</v>
      </c>
      <c r="AH198" s="501" t="e">
        <f ca="1">+IF(AND(ISNUMBER(OFFSET('Sanitation Data'!$F$10,0,10*ROW('Sanitation Data'!F192))),'Data Summary'!CW198="Yes"),OFFSET('Sanitation Data'!$F$10,0,10*ROW('Sanitation Data'!F192)),NA())</f>
        <v>#N/A</v>
      </c>
      <c r="AI198" s="501" t="e">
        <f ca="1">+IF(AND(ISNUMBER(OFFSET('Sanitation Data'!$F$11,0,10*ROW('Sanitation Data'!F192))),'Data Summary'!CX198="Yes"),OFFSET('Sanitation Data'!$F$11,0,10*ROW('Sanitation Data'!F192)),NA())</f>
        <v>#N/A</v>
      </c>
      <c r="AJ198" s="501" t="e">
        <f ca="1">+IF(AND(ISNUMBER(OFFSET('Sanitation Data'!$F$12,0,10*ROW('Sanitation Data'!F192))),'Data Summary'!CY198="Yes"),OFFSET('Sanitation Data'!$F$12,0,10*ROW('Sanitation Data'!F192)),NA())</f>
        <v>#N/A</v>
      </c>
      <c r="AK198" s="501" t="e">
        <f ca="1">+IF(AND(ISNUMBER(OFFSET('Sanitation Data'!$G$4,0,10*ROW('Sanitation Data'!G192))),'Data Summary'!CZ198="Yes"),100-OFFSET('Sanitation Data'!$G$4,0,10*ROW('Sanitation Data'!G192)),NA())</f>
        <v>#N/A</v>
      </c>
      <c r="AL198" s="501" t="e">
        <f ca="1">+IF(AND(ISNUMBER(OFFSET('Sanitation Data'!$G$6,0,10*ROW('Sanitation Data'!G192))),'Data Summary'!DA198="Yes"),OFFSET('Sanitation Data'!$G$6,0,10*ROW('Sanitation Data'!G192)),NA())</f>
        <v>#N/A</v>
      </c>
      <c r="AM198" s="501" t="e">
        <f ca="1">+IF(AND(ISNUMBER(OFFSET('Sanitation Data'!$G$10,0,10*ROW('Sanitation Data'!G192))),'Data Summary'!DB198="Yes"),OFFSET('Sanitation Data'!$G$10,0,10*ROW('Sanitation Data'!G192)),NA())</f>
        <v>#N/A</v>
      </c>
      <c r="AN198" s="501" t="e">
        <f ca="1">+IF(AND(ISNUMBER(OFFSET('Sanitation Data'!$G$11,0,10*ROW('Sanitation Data'!G192))),'Data Summary'!DC198="Yes"),OFFSET('Sanitation Data'!$G$11,0,10*ROW('Sanitation Data'!G192)),NA())</f>
        <v>#N/A</v>
      </c>
      <c r="AO198" s="501" t="e">
        <f ca="1">+IF(AND(ISNUMBER(OFFSET('Sanitation Data'!$G$12,0,10*ROW('Sanitation Data'!G192))),'Data Summary'!DD198="Yes"),OFFSET('Sanitation Data'!$G$12,0,10*ROW('Sanitation Data'!G192)),NA())</f>
        <v>#N/A</v>
      </c>
      <c r="AP198" s="501" t="e">
        <f ca="1">+IF(AND(ISNUMBER(OFFSET('Sanitation Data'!$H$4,0,10*ROW('Sanitation Data'!H192))),'Data Summary'!DE198="Yes"),100-OFFSET('Sanitation Data'!$H$4,0,10*ROW('Sanitation Data'!H192)),NA())</f>
        <v>#N/A</v>
      </c>
      <c r="AQ198" s="501" t="e">
        <f ca="1">+IF(AND(ISNUMBER(OFFSET('Sanitation Data'!$H$6,0,10*ROW('Sanitation Data'!H192))),'Data Summary'!DF198="Yes"),OFFSET('Sanitation Data'!$H$6,0,10*ROW('Sanitation Data'!H192)),NA())</f>
        <v>#N/A</v>
      </c>
      <c r="AR198" s="501" t="e">
        <f ca="1">+IF(AND(ISNUMBER(OFFSET('Sanitation Data'!$H$10,0,10*ROW('Sanitation Data'!H192))),'Data Summary'!DG198="Yes"),OFFSET('Sanitation Data'!$H$10,0,10*ROW('Sanitation Data'!H192)),NA())</f>
        <v>#N/A</v>
      </c>
      <c r="AS198" s="501" t="e">
        <f ca="1">+IF(AND(ISNUMBER(OFFSET('Sanitation Data'!$H$11,0,10*ROW('Sanitation Data'!H192))),'Data Summary'!DH198="Yes"),OFFSET('Sanitation Data'!$H$11,0,10*ROW('Sanitation Data'!H192)),NA())</f>
        <v>#N/A</v>
      </c>
      <c r="AT198" s="501" t="e">
        <f ca="1">+IF(AND(ISNUMBER(OFFSET('Sanitation Data'!$H$12,0,10*ROW('Sanitation Data'!H192))),'Data Summary'!DI198="Yes"),OFFSET('Sanitation Data'!$H$12,0,10*ROW('Sanitation Data'!H192)),NA())</f>
        <v>#N/A</v>
      </c>
      <c r="AU198" s="501" t="e">
        <f ca="1">+IF(AND(ISNUMBER(OFFSET('Sanitation Data'!$I$4,0,10*ROW('Sanitation Data'!I192))),'Data Summary'!DJ198="Yes"),100-OFFSET('Sanitation Data'!$I$4,0,10*ROW('Sanitation Data'!I192)),NA())</f>
        <v>#N/A</v>
      </c>
      <c r="AV198" s="501" t="e">
        <f ca="1">+IF(AND(ISNUMBER(OFFSET('Sanitation Data'!$I$6,0,10*ROW('Sanitation Data'!I192))),'Data Summary'!DK198="Yes"),OFFSET('Sanitation Data'!$I$6,0,10*ROW('Sanitation Data'!I192)),NA())</f>
        <v>#N/A</v>
      </c>
      <c r="AW198" s="501" t="e">
        <f ca="1">+IF(AND(ISNUMBER(OFFSET('Sanitation Data'!$I$10,0,10*ROW('Sanitation Data'!I192))),'Data Summary'!DL198="Yes"),OFFSET('Sanitation Data'!$I$10,0,10*ROW('Sanitation Data'!I192)),NA())</f>
        <v>#N/A</v>
      </c>
      <c r="AX198" s="501" t="e">
        <f ca="1">+IF(AND(ISNUMBER(OFFSET('Sanitation Data'!$I$11,0,10*ROW('Sanitation Data'!I192))),'Data Summary'!DM198="Yes"),OFFSET('Sanitation Data'!$I$11,0,10*ROW('Sanitation Data'!I192)),NA())</f>
        <v>#N/A</v>
      </c>
      <c r="AY198" s="501" t="e">
        <f ca="1">+IF(AND(ISNUMBER(OFFSET('Sanitation Data'!$I$12,0,10*ROW('Sanitation Data'!I192))),'Data Summary'!DN198="Yes"),OFFSET('Sanitation Data'!$I$12,0,10*ROW('Sanitation Data'!I192)),NA())</f>
        <v>#N/A</v>
      </c>
      <c r="AZ198" s="502" t="e">
        <f ca="1">+IF(AND(ISNUMBER(OFFSET('Hygiene Data'!$D$5,0,10*ROW('Hygiene Data'!D192))),'Data Summary'!DO198="Yes"),OFFSET('Hygiene Data'!$D$5,0,10*ROW('Hygiene Data'!D192)),NA())</f>
        <v>#N/A</v>
      </c>
      <c r="BA198" s="502" t="e">
        <f ca="1">+IF(AND(ISNUMBER(OFFSET('Hygiene Data'!$D$7,0,10*ROW('Hygiene Data'!D192))),'Data Summary'!DP198="Yes"),OFFSET('Hygiene Data'!$D$7,0,10*ROW('Hygiene Data'!D192)),NA())</f>
        <v>#N/A</v>
      </c>
      <c r="BB198" s="502" t="e">
        <f ca="1">+IF(AND(ISNUMBER(OFFSET('Hygiene Data'!$D$9,0,10*ROW('Hygiene Data'!D192))),'Data Summary'!DQ198="Yes"),OFFSET('Hygiene Data'!$D$9,0,10*ROW('Hygiene Data'!D192)),NA())</f>
        <v>#N/A</v>
      </c>
      <c r="BC198" s="502" t="e">
        <f ca="1">+IF(AND(ISNUMBER(OFFSET('Hygiene Data'!$E$5,0,10*ROW('Hygiene Data'!E192))),'Data Summary'!DR198="Yes"),OFFSET('Hygiene Data'!$E$5,0,10*ROW('Hygiene Data'!E192)),NA())</f>
        <v>#N/A</v>
      </c>
      <c r="BD198" s="502" t="e">
        <f ca="1">+IF(AND(ISNUMBER(OFFSET('Hygiene Data'!$E$7,0,10*ROW('Hygiene Data'!E192))),'Data Summary'!DS198="Yes"),OFFSET('Hygiene Data'!$E$7,0,10*ROW('Hygiene Data'!E192)),NA())</f>
        <v>#N/A</v>
      </c>
      <c r="BE198" s="502" t="e">
        <f ca="1">+IF(AND(ISNUMBER(OFFSET('Hygiene Data'!$E$9,0,10*ROW('Hygiene Data'!E192))),'Data Summary'!DT198="Yes"),OFFSET('Hygiene Data'!$E$9,0,10*ROW('Hygiene Data'!E192)),NA())</f>
        <v>#N/A</v>
      </c>
      <c r="BF198" s="502" t="e">
        <f ca="1">+IF(AND(ISNUMBER(OFFSET('Hygiene Data'!$F$5,0,10*ROW('Hygiene Data'!F192))),'Data Summary'!DU198="Yes"),OFFSET('Hygiene Data'!$F$5,0,10*ROW('Hygiene Data'!F192)),NA())</f>
        <v>#N/A</v>
      </c>
      <c r="BG198" s="502" t="e">
        <f ca="1">+IF(AND(ISNUMBER(OFFSET('Hygiene Data'!$F$7,0,10*ROW('Hygiene Data'!F192))),'Data Summary'!DV198="Yes"),OFFSET('Hygiene Data'!$F$7,0,10*ROW('Hygiene Data'!F192)),NA())</f>
        <v>#N/A</v>
      </c>
      <c r="BH198" s="502" t="e">
        <f ca="1">+IF(AND(ISNUMBER(OFFSET('Hygiene Data'!$F$9,0,10*ROW('Hygiene Data'!F192))),'Data Summary'!DW198="Yes"),OFFSET('Hygiene Data'!$F$9,0,10*ROW('Hygiene Data'!F192)),NA())</f>
        <v>#N/A</v>
      </c>
      <c r="BI198" s="502" t="e">
        <f ca="1">+IF(AND(ISNUMBER(OFFSET('Hygiene Data'!$G$5,0,10*ROW('Hygiene Data'!G192))),'Data Summary'!DX198="Yes"),OFFSET('Hygiene Data'!$G$5,0,10*ROW('Hygiene Data'!G192)),NA())</f>
        <v>#N/A</v>
      </c>
      <c r="BJ198" s="502" t="e">
        <f ca="1">+IF(AND(ISNUMBER(OFFSET('Hygiene Data'!$G$7,0,10*ROW('Hygiene Data'!G192))),'Data Summary'!DY198="Yes"),OFFSET('Hygiene Data'!$G$7,0,10*ROW('Hygiene Data'!G192)),NA())</f>
        <v>#N/A</v>
      </c>
      <c r="BK198" s="502" t="e">
        <f ca="1">+IF(AND(ISNUMBER(OFFSET('Hygiene Data'!$G$9,0,10*ROW('Hygiene Data'!G192))),'Data Summary'!DZ198="Yes"),OFFSET('Hygiene Data'!$G$9,0,10*ROW('Hygiene Data'!G192)),NA())</f>
        <v>#N/A</v>
      </c>
      <c r="BL198" s="502" t="e">
        <f ca="1">+IF(AND(ISNUMBER(OFFSET('Hygiene Data'!$H$5,0,10*ROW('Hygiene Data'!H192))),'Data Summary'!EA198="Yes"),OFFSET('Hygiene Data'!$H$5,0,10*ROW('Hygiene Data'!H192)),NA())</f>
        <v>#N/A</v>
      </c>
      <c r="BM198" s="502" t="e">
        <f ca="1">+IF(AND(ISNUMBER(OFFSET('Hygiene Data'!$H$7,0,10*ROW('Hygiene Data'!H192))),'Data Summary'!EB198="Yes"),OFFSET('Hygiene Data'!$H$7,0,10*ROW('Hygiene Data'!H192)),NA())</f>
        <v>#N/A</v>
      </c>
      <c r="BN198" s="502" t="e">
        <f ca="1">+IF(AND(ISNUMBER(OFFSET('Hygiene Data'!$H$9,0,10*ROW('Hygiene Data'!H192))),'Data Summary'!EC198="Yes"),OFFSET('Hygiene Data'!$H$9,0,10*ROW('Hygiene Data'!H192)),NA())</f>
        <v>#N/A</v>
      </c>
      <c r="BO198" s="502" t="e">
        <f ca="1">+IF(AND(ISNUMBER(OFFSET('Hygiene Data'!$I$5,0,10*ROW('Hygiene Data'!I192))),'Data Summary'!ED198="Yes"),OFFSET('Hygiene Data'!$I$5,0,10*ROW('Hygiene Data'!I192)),NA())</f>
        <v>#N/A</v>
      </c>
      <c r="BP198" s="502" t="e">
        <f ca="1">+IF(AND(ISNUMBER(OFFSET('Hygiene Data'!$I$7,0,10*ROW('Hygiene Data'!I192))),'Data Summary'!EE198="Yes"),OFFSET('Hygiene Data'!$I$7,0,10*ROW('Hygiene Data'!I192)),NA())</f>
        <v>#N/A</v>
      </c>
      <c r="BQ198" s="502" t="e">
        <f ca="1">+IF(AND(ISNUMBER(OFFSET('Hygiene Data'!$I$9,0,10*ROW('Hygiene Data'!I192))),'Data Summary'!EF198="Yes"),OFFSET('Hygiene Data'!$I$9,0,10*ROW('Hygiene Data'!I192)),NA())</f>
        <v>#N/A</v>
      </c>
    </row>
    <row r="199" spans="1:69" x14ac:dyDescent="0.25">
      <c r="A199" s="498" t="e">
        <f ca="1">+RIGHT('Data Summary'!A199,LEN('Data Summary'!A199)-9)</f>
        <v>#VALUE!</v>
      </c>
      <c r="B199" s="472" t="str">
        <f ca="1">+IF(ISTEXT('Data Summary'!B199),'Data Summary'!B199,"")</f>
        <v/>
      </c>
      <c r="C199" s="499" t="e">
        <f ca="1">+VALUE('Data Summary'!C199)</f>
        <v>#VALUE!</v>
      </c>
      <c r="D199" s="500" t="e">
        <f ca="1">+IF(AND(ISNUMBER(OFFSET('Water Data'!$D$4,0,10*ROW('Water Data'!D193))),'Data Summary'!BS199="Yes"),100-OFFSET('Water Data'!$D$4,0,10*ROW('Water Data'!D193)),NA())</f>
        <v>#N/A</v>
      </c>
      <c r="E199" s="500" t="e">
        <f ca="1">+IF(AND(ISNUMBER(OFFSET('Water Data'!$D$6,0,10*ROW('Water Data'!D193))),'Data Summary'!BT199="Yes"),OFFSET('Water Data'!$D$6,0,10*ROW('Water Data'!D193)),NA())</f>
        <v>#N/A</v>
      </c>
      <c r="F199" s="500" t="e">
        <f ca="1">+IF(AND(ISNUMBER(OFFSET('Water Data'!$D$9,0,10*ROW('Water Data'!D193))),'Data Summary'!BU199="Yes"),OFFSET('Water Data'!$D$9,0,10*ROW('Water Data'!D193)),NA())</f>
        <v>#N/A</v>
      </c>
      <c r="G199" s="500" t="e">
        <f ca="1">+IF(AND(ISNUMBER(OFFSET('Water Data'!$E$4,0,10*ROW('Water Data'!E193))),'Data Summary'!BV199="Yes"),100-OFFSET('Water Data'!$E$4,0,10*ROW('Water Data'!E193)),NA())</f>
        <v>#N/A</v>
      </c>
      <c r="H199" s="500" t="e">
        <f ca="1">+IF(AND(ISNUMBER(OFFSET('Water Data'!$E$6,0,10*ROW('Water Data'!E193))),'Data Summary'!BW199="Yes"),OFFSET('Water Data'!$E$6,0,10*ROW('Water Data'!E193)),NA())</f>
        <v>#N/A</v>
      </c>
      <c r="I199" s="500" t="e">
        <f ca="1">+IF(AND(ISNUMBER(OFFSET('Water Data'!$E$9,0,10*ROW('Water Data'!E193))),'Data Summary'!BX199="Yes"),OFFSET('Water Data'!$E$9,0,10*ROW('Water Data'!E193)),NA())</f>
        <v>#N/A</v>
      </c>
      <c r="J199" s="500" t="e">
        <f ca="1">+IF(AND(ISNUMBER(OFFSET('Water Data'!$F$4,0,10*ROW('Water Data'!F193))),'Data Summary'!BY199="Yes"),100-OFFSET('Water Data'!$F$4,0,10*ROW('Water Data'!F193)),NA())</f>
        <v>#N/A</v>
      </c>
      <c r="K199" s="500" t="e">
        <f ca="1">+IF(AND(ISNUMBER(OFFSET('Water Data'!$F$6,0,10*ROW('Water Data'!F193))),'Data Summary'!BZ199="Yes"),OFFSET('Water Data'!$F$6,0,10*ROW('Water Data'!F193)),NA())</f>
        <v>#N/A</v>
      </c>
      <c r="L199" s="500" t="e">
        <f ca="1">+IF(AND(ISNUMBER(OFFSET('Water Data'!$F$9,0,10*ROW('Water Data'!F193))),'Data Summary'!CA199="Yes"),OFFSET('Water Data'!$F$9,0,10*ROW('Water Data'!F193)),NA())</f>
        <v>#N/A</v>
      </c>
      <c r="M199" s="500" t="e">
        <f ca="1">+IF(AND(ISNUMBER(OFFSET('Water Data'!$G$4,0,10*ROW('Water Data'!G193))),'Data Summary'!CB199="Yes"),100-OFFSET('Water Data'!$G$4,0,10*ROW('Water Data'!G193)),NA())</f>
        <v>#N/A</v>
      </c>
      <c r="N199" s="500" t="e">
        <f ca="1">+IF(AND(ISNUMBER(OFFSET('Water Data'!$G$6,0,10*ROW('Water Data'!G193))),'Data Summary'!CC199="Yes"),OFFSET('Water Data'!$G$6,0,10*ROW('Water Data'!G193)),NA())</f>
        <v>#N/A</v>
      </c>
      <c r="O199" s="500" t="e">
        <f ca="1">+IF(AND(ISNUMBER(OFFSET('Water Data'!$G$9,0,10*ROW('Water Data'!G193))),'Data Summary'!CD199="Yes"),OFFSET('Water Data'!$G$9,0,10*ROW('Water Data'!G193)),NA())</f>
        <v>#N/A</v>
      </c>
      <c r="P199" s="500" t="e">
        <f ca="1">+IF(AND(ISNUMBER(OFFSET('Water Data'!$H$4,0,10*ROW('Water Data'!H193))),'Data Summary'!CE199="Yes"),100-OFFSET('Water Data'!$H$4,0,10*ROW('Water Data'!H193)),NA())</f>
        <v>#N/A</v>
      </c>
      <c r="Q199" s="500" t="e">
        <f ca="1">+IF(AND(ISNUMBER(OFFSET('Water Data'!$H$6,0,10*ROW('Water Data'!H193))),'Data Summary'!CF199="Yes"),OFFSET('Water Data'!$H$6,0,10*ROW('Water Data'!H193)),NA())</f>
        <v>#N/A</v>
      </c>
      <c r="R199" s="500" t="e">
        <f ca="1">+IF(AND(ISNUMBER(OFFSET('Water Data'!$H$9,0,10*ROW('Water Data'!H193))),'Data Summary'!CG199="Yes"),OFFSET('Water Data'!$H$9,0,10*ROW('Water Data'!H193)),NA())</f>
        <v>#N/A</v>
      </c>
      <c r="S199" s="500" t="e">
        <f ca="1">+IF(AND(ISNUMBER(OFFSET('Water Data'!$I$4,0,10*ROW('Water Data'!I193))),'Data Summary'!CH199="Yes"),100-OFFSET('Water Data'!$I$4,0,10*ROW('Water Data'!I193)),NA())</f>
        <v>#N/A</v>
      </c>
      <c r="T199" s="500" t="e">
        <f ca="1">+IF(AND(ISNUMBER(OFFSET('Water Data'!$I$6,0,10*ROW('Water Data'!I193))),'Data Summary'!CI199="Yes"),OFFSET('Water Data'!$I$6,0,10*ROW('Water Data'!I193)),NA())</f>
        <v>#N/A</v>
      </c>
      <c r="U199" s="500" t="e">
        <f ca="1">+IF(AND(ISNUMBER(OFFSET('Water Data'!$I$9,0,10*ROW('Water Data'!I193))),'Data Summary'!CJ199="Yes"),OFFSET('Water Data'!$I$9,0,10*ROW('Water Data'!I193)),NA())</f>
        <v>#N/A</v>
      </c>
      <c r="V199" s="501" t="e">
        <f ca="1">+IF(AND(ISNUMBER(OFFSET('Sanitation Data'!$D$4,0,10*ROW('Sanitation Data'!D193))),'Data Summary'!CK199="Yes"),100-OFFSET('Sanitation Data'!$D$4,0,10*ROW('Sanitation Data'!D193)),NA())</f>
        <v>#N/A</v>
      </c>
      <c r="W199" s="501" t="e">
        <f ca="1">+IF(AND(ISNUMBER(OFFSET('Sanitation Data'!$D$6,0,10*ROW('Sanitation Data'!D193))),'Data Summary'!CL199="Yes"),OFFSET('Sanitation Data'!$D$6,0,10*ROW('Sanitation Data'!D193)),NA())</f>
        <v>#N/A</v>
      </c>
      <c r="X199" s="501" t="e">
        <f ca="1">+IF(AND(ISNUMBER(OFFSET('Sanitation Data'!$D$10,0,10*ROW('Sanitation Data'!D193))),'Data Summary'!CM199="Yes"),OFFSET('Sanitation Data'!$D$10,0,10*ROW('Sanitation Data'!D193)),NA())</f>
        <v>#N/A</v>
      </c>
      <c r="Y199" s="501" t="e">
        <f ca="1">+IF(AND(ISNUMBER(OFFSET('Sanitation Data'!$D$11,0,10*ROW('Sanitation Data'!D193))),'Data Summary'!CN199="Yes"),OFFSET('Sanitation Data'!$D$11,0,10*ROW('Sanitation Data'!D193)),NA())</f>
        <v>#N/A</v>
      </c>
      <c r="Z199" s="501" t="e">
        <f ca="1">+IF(AND(ISNUMBER(OFFSET('Sanitation Data'!$D$12,0,10*ROW('Sanitation Data'!D193))),'Data Summary'!CO199="Yes"),OFFSET('Sanitation Data'!$D$12,0,10*ROW('Sanitation Data'!D193)),NA())</f>
        <v>#N/A</v>
      </c>
      <c r="AA199" s="501" t="e">
        <f ca="1">+IF(AND(ISNUMBER(OFFSET('Sanitation Data'!$E$4,0,10*ROW('Sanitation Data'!E193))),'Data Summary'!CP199="Yes"),100-OFFSET('Sanitation Data'!$E$4,0,10*ROW('Sanitation Data'!E193)),NA())</f>
        <v>#N/A</v>
      </c>
      <c r="AB199" s="501" t="e">
        <f ca="1">+IF(AND(ISNUMBER(OFFSET('Sanitation Data'!$E$6,0,10*ROW('Sanitation Data'!E193))),'Data Summary'!CQ199="Yes"),OFFSET('Sanitation Data'!$E$6,0,10*ROW('Sanitation Data'!E193)),NA())</f>
        <v>#N/A</v>
      </c>
      <c r="AC199" s="501" t="e">
        <f ca="1">+IF(AND(ISNUMBER(OFFSET('Sanitation Data'!$E$10,0,10*ROW('Sanitation Data'!E193))),'Data Summary'!CR199="Yes"),OFFSET('Sanitation Data'!$E$10,0,10*ROW('Sanitation Data'!E193)),NA())</f>
        <v>#N/A</v>
      </c>
      <c r="AD199" s="501" t="e">
        <f ca="1">+IF(AND(ISNUMBER(OFFSET('Sanitation Data'!$E$11,0,10*ROW('Sanitation Data'!E193))),'Data Summary'!CS199="Yes"),OFFSET('Sanitation Data'!$E$11,0,10*ROW('Sanitation Data'!E193)),NA())</f>
        <v>#N/A</v>
      </c>
      <c r="AE199" s="501" t="e">
        <f ca="1">+IF(AND(ISNUMBER(OFFSET('Sanitation Data'!$E$12,0,10*ROW('Sanitation Data'!E193))),'Data Summary'!CT199="Yes"),OFFSET('Sanitation Data'!$E$12,0,10*ROW('Sanitation Data'!E193)),NA())</f>
        <v>#N/A</v>
      </c>
      <c r="AF199" s="501" t="e">
        <f ca="1">+IF(AND(ISNUMBER(OFFSET('Sanitation Data'!$F$4,0,10*ROW('Sanitation Data'!F193))),'Data Summary'!CU199="Yes"),100-OFFSET('Sanitation Data'!$F$4,0,10*ROW('Sanitation Data'!F193)),NA())</f>
        <v>#N/A</v>
      </c>
      <c r="AG199" s="501" t="e">
        <f ca="1">+IF(AND(ISNUMBER(OFFSET('Sanitation Data'!$F$6,0,10*ROW('Sanitation Data'!F193))),'Data Summary'!CV199="Yes"),OFFSET('Sanitation Data'!$F$6,0,10*ROW('Sanitation Data'!F193)),NA())</f>
        <v>#N/A</v>
      </c>
      <c r="AH199" s="501" t="e">
        <f ca="1">+IF(AND(ISNUMBER(OFFSET('Sanitation Data'!$F$10,0,10*ROW('Sanitation Data'!F193))),'Data Summary'!CW199="Yes"),OFFSET('Sanitation Data'!$F$10,0,10*ROW('Sanitation Data'!F193)),NA())</f>
        <v>#N/A</v>
      </c>
      <c r="AI199" s="501" t="e">
        <f ca="1">+IF(AND(ISNUMBER(OFFSET('Sanitation Data'!$F$11,0,10*ROW('Sanitation Data'!F193))),'Data Summary'!CX199="Yes"),OFFSET('Sanitation Data'!$F$11,0,10*ROW('Sanitation Data'!F193)),NA())</f>
        <v>#N/A</v>
      </c>
      <c r="AJ199" s="501" t="e">
        <f ca="1">+IF(AND(ISNUMBER(OFFSET('Sanitation Data'!$F$12,0,10*ROW('Sanitation Data'!F193))),'Data Summary'!CY199="Yes"),OFFSET('Sanitation Data'!$F$12,0,10*ROW('Sanitation Data'!F193)),NA())</f>
        <v>#N/A</v>
      </c>
      <c r="AK199" s="501" t="e">
        <f ca="1">+IF(AND(ISNUMBER(OFFSET('Sanitation Data'!$G$4,0,10*ROW('Sanitation Data'!G193))),'Data Summary'!CZ199="Yes"),100-OFFSET('Sanitation Data'!$G$4,0,10*ROW('Sanitation Data'!G193)),NA())</f>
        <v>#N/A</v>
      </c>
      <c r="AL199" s="501" t="e">
        <f ca="1">+IF(AND(ISNUMBER(OFFSET('Sanitation Data'!$G$6,0,10*ROW('Sanitation Data'!G193))),'Data Summary'!DA199="Yes"),OFFSET('Sanitation Data'!$G$6,0,10*ROW('Sanitation Data'!G193)),NA())</f>
        <v>#N/A</v>
      </c>
      <c r="AM199" s="501" t="e">
        <f ca="1">+IF(AND(ISNUMBER(OFFSET('Sanitation Data'!$G$10,0,10*ROW('Sanitation Data'!G193))),'Data Summary'!DB199="Yes"),OFFSET('Sanitation Data'!$G$10,0,10*ROW('Sanitation Data'!G193)),NA())</f>
        <v>#N/A</v>
      </c>
      <c r="AN199" s="501" t="e">
        <f ca="1">+IF(AND(ISNUMBER(OFFSET('Sanitation Data'!$G$11,0,10*ROW('Sanitation Data'!G193))),'Data Summary'!DC199="Yes"),OFFSET('Sanitation Data'!$G$11,0,10*ROW('Sanitation Data'!G193)),NA())</f>
        <v>#N/A</v>
      </c>
      <c r="AO199" s="501" t="e">
        <f ca="1">+IF(AND(ISNUMBER(OFFSET('Sanitation Data'!$G$12,0,10*ROW('Sanitation Data'!G193))),'Data Summary'!DD199="Yes"),OFFSET('Sanitation Data'!$G$12,0,10*ROW('Sanitation Data'!G193)),NA())</f>
        <v>#N/A</v>
      </c>
      <c r="AP199" s="501" t="e">
        <f ca="1">+IF(AND(ISNUMBER(OFFSET('Sanitation Data'!$H$4,0,10*ROW('Sanitation Data'!H193))),'Data Summary'!DE199="Yes"),100-OFFSET('Sanitation Data'!$H$4,0,10*ROW('Sanitation Data'!H193)),NA())</f>
        <v>#N/A</v>
      </c>
      <c r="AQ199" s="501" t="e">
        <f ca="1">+IF(AND(ISNUMBER(OFFSET('Sanitation Data'!$H$6,0,10*ROW('Sanitation Data'!H193))),'Data Summary'!DF199="Yes"),OFFSET('Sanitation Data'!$H$6,0,10*ROW('Sanitation Data'!H193)),NA())</f>
        <v>#N/A</v>
      </c>
      <c r="AR199" s="501" t="e">
        <f ca="1">+IF(AND(ISNUMBER(OFFSET('Sanitation Data'!$H$10,0,10*ROW('Sanitation Data'!H193))),'Data Summary'!DG199="Yes"),OFFSET('Sanitation Data'!$H$10,0,10*ROW('Sanitation Data'!H193)),NA())</f>
        <v>#N/A</v>
      </c>
      <c r="AS199" s="501" t="e">
        <f ca="1">+IF(AND(ISNUMBER(OFFSET('Sanitation Data'!$H$11,0,10*ROW('Sanitation Data'!H193))),'Data Summary'!DH199="Yes"),OFFSET('Sanitation Data'!$H$11,0,10*ROW('Sanitation Data'!H193)),NA())</f>
        <v>#N/A</v>
      </c>
      <c r="AT199" s="501" t="e">
        <f ca="1">+IF(AND(ISNUMBER(OFFSET('Sanitation Data'!$H$12,0,10*ROW('Sanitation Data'!H193))),'Data Summary'!DI199="Yes"),OFFSET('Sanitation Data'!$H$12,0,10*ROW('Sanitation Data'!H193)),NA())</f>
        <v>#N/A</v>
      </c>
      <c r="AU199" s="501" t="e">
        <f ca="1">+IF(AND(ISNUMBER(OFFSET('Sanitation Data'!$I$4,0,10*ROW('Sanitation Data'!I193))),'Data Summary'!DJ199="Yes"),100-OFFSET('Sanitation Data'!$I$4,0,10*ROW('Sanitation Data'!I193)),NA())</f>
        <v>#N/A</v>
      </c>
      <c r="AV199" s="501" t="e">
        <f ca="1">+IF(AND(ISNUMBER(OFFSET('Sanitation Data'!$I$6,0,10*ROW('Sanitation Data'!I193))),'Data Summary'!DK199="Yes"),OFFSET('Sanitation Data'!$I$6,0,10*ROW('Sanitation Data'!I193)),NA())</f>
        <v>#N/A</v>
      </c>
      <c r="AW199" s="501" t="e">
        <f ca="1">+IF(AND(ISNUMBER(OFFSET('Sanitation Data'!$I$10,0,10*ROW('Sanitation Data'!I193))),'Data Summary'!DL199="Yes"),OFFSET('Sanitation Data'!$I$10,0,10*ROW('Sanitation Data'!I193)),NA())</f>
        <v>#N/A</v>
      </c>
      <c r="AX199" s="501" t="e">
        <f ca="1">+IF(AND(ISNUMBER(OFFSET('Sanitation Data'!$I$11,0,10*ROW('Sanitation Data'!I193))),'Data Summary'!DM199="Yes"),OFFSET('Sanitation Data'!$I$11,0,10*ROW('Sanitation Data'!I193)),NA())</f>
        <v>#N/A</v>
      </c>
      <c r="AY199" s="501" t="e">
        <f ca="1">+IF(AND(ISNUMBER(OFFSET('Sanitation Data'!$I$12,0,10*ROW('Sanitation Data'!I193))),'Data Summary'!DN199="Yes"),OFFSET('Sanitation Data'!$I$12,0,10*ROW('Sanitation Data'!I193)),NA())</f>
        <v>#N/A</v>
      </c>
      <c r="AZ199" s="502" t="e">
        <f ca="1">+IF(AND(ISNUMBER(OFFSET('Hygiene Data'!$D$5,0,10*ROW('Hygiene Data'!D193))),'Data Summary'!DO199="Yes"),OFFSET('Hygiene Data'!$D$5,0,10*ROW('Hygiene Data'!D193)),NA())</f>
        <v>#N/A</v>
      </c>
      <c r="BA199" s="502" t="e">
        <f ca="1">+IF(AND(ISNUMBER(OFFSET('Hygiene Data'!$D$7,0,10*ROW('Hygiene Data'!D193))),'Data Summary'!DP199="Yes"),OFFSET('Hygiene Data'!$D$7,0,10*ROW('Hygiene Data'!D193)),NA())</f>
        <v>#N/A</v>
      </c>
      <c r="BB199" s="502" t="e">
        <f ca="1">+IF(AND(ISNUMBER(OFFSET('Hygiene Data'!$D$9,0,10*ROW('Hygiene Data'!D193))),'Data Summary'!DQ199="Yes"),OFFSET('Hygiene Data'!$D$9,0,10*ROW('Hygiene Data'!D193)),NA())</f>
        <v>#N/A</v>
      </c>
      <c r="BC199" s="502" t="e">
        <f ca="1">+IF(AND(ISNUMBER(OFFSET('Hygiene Data'!$E$5,0,10*ROW('Hygiene Data'!E193))),'Data Summary'!DR199="Yes"),OFFSET('Hygiene Data'!$E$5,0,10*ROW('Hygiene Data'!E193)),NA())</f>
        <v>#N/A</v>
      </c>
      <c r="BD199" s="502" t="e">
        <f ca="1">+IF(AND(ISNUMBER(OFFSET('Hygiene Data'!$E$7,0,10*ROW('Hygiene Data'!E193))),'Data Summary'!DS199="Yes"),OFFSET('Hygiene Data'!$E$7,0,10*ROW('Hygiene Data'!E193)),NA())</f>
        <v>#N/A</v>
      </c>
      <c r="BE199" s="502" t="e">
        <f ca="1">+IF(AND(ISNUMBER(OFFSET('Hygiene Data'!$E$9,0,10*ROW('Hygiene Data'!E193))),'Data Summary'!DT199="Yes"),OFFSET('Hygiene Data'!$E$9,0,10*ROW('Hygiene Data'!E193)),NA())</f>
        <v>#N/A</v>
      </c>
      <c r="BF199" s="502" t="e">
        <f ca="1">+IF(AND(ISNUMBER(OFFSET('Hygiene Data'!$F$5,0,10*ROW('Hygiene Data'!F193))),'Data Summary'!DU199="Yes"),OFFSET('Hygiene Data'!$F$5,0,10*ROW('Hygiene Data'!F193)),NA())</f>
        <v>#N/A</v>
      </c>
      <c r="BG199" s="502" t="e">
        <f ca="1">+IF(AND(ISNUMBER(OFFSET('Hygiene Data'!$F$7,0,10*ROW('Hygiene Data'!F193))),'Data Summary'!DV199="Yes"),OFFSET('Hygiene Data'!$F$7,0,10*ROW('Hygiene Data'!F193)),NA())</f>
        <v>#N/A</v>
      </c>
      <c r="BH199" s="502" t="e">
        <f ca="1">+IF(AND(ISNUMBER(OFFSET('Hygiene Data'!$F$9,0,10*ROW('Hygiene Data'!F193))),'Data Summary'!DW199="Yes"),OFFSET('Hygiene Data'!$F$9,0,10*ROW('Hygiene Data'!F193)),NA())</f>
        <v>#N/A</v>
      </c>
      <c r="BI199" s="502" t="e">
        <f ca="1">+IF(AND(ISNUMBER(OFFSET('Hygiene Data'!$G$5,0,10*ROW('Hygiene Data'!G193))),'Data Summary'!DX199="Yes"),OFFSET('Hygiene Data'!$G$5,0,10*ROW('Hygiene Data'!G193)),NA())</f>
        <v>#N/A</v>
      </c>
      <c r="BJ199" s="502" t="e">
        <f ca="1">+IF(AND(ISNUMBER(OFFSET('Hygiene Data'!$G$7,0,10*ROW('Hygiene Data'!G193))),'Data Summary'!DY199="Yes"),OFFSET('Hygiene Data'!$G$7,0,10*ROW('Hygiene Data'!G193)),NA())</f>
        <v>#N/A</v>
      </c>
      <c r="BK199" s="502" t="e">
        <f ca="1">+IF(AND(ISNUMBER(OFFSET('Hygiene Data'!$G$9,0,10*ROW('Hygiene Data'!G193))),'Data Summary'!DZ199="Yes"),OFFSET('Hygiene Data'!$G$9,0,10*ROW('Hygiene Data'!G193)),NA())</f>
        <v>#N/A</v>
      </c>
      <c r="BL199" s="502" t="e">
        <f ca="1">+IF(AND(ISNUMBER(OFFSET('Hygiene Data'!$H$5,0,10*ROW('Hygiene Data'!H193))),'Data Summary'!EA199="Yes"),OFFSET('Hygiene Data'!$H$5,0,10*ROW('Hygiene Data'!H193)),NA())</f>
        <v>#N/A</v>
      </c>
      <c r="BM199" s="502" t="e">
        <f ca="1">+IF(AND(ISNUMBER(OFFSET('Hygiene Data'!$H$7,0,10*ROW('Hygiene Data'!H193))),'Data Summary'!EB199="Yes"),OFFSET('Hygiene Data'!$H$7,0,10*ROW('Hygiene Data'!H193)),NA())</f>
        <v>#N/A</v>
      </c>
      <c r="BN199" s="502" t="e">
        <f ca="1">+IF(AND(ISNUMBER(OFFSET('Hygiene Data'!$H$9,0,10*ROW('Hygiene Data'!H193))),'Data Summary'!EC199="Yes"),OFFSET('Hygiene Data'!$H$9,0,10*ROW('Hygiene Data'!H193)),NA())</f>
        <v>#N/A</v>
      </c>
      <c r="BO199" s="502" t="e">
        <f ca="1">+IF(AND(ISNUMBER(OFFSET('Hygiene Data'!$I$5,0,10*ROW('Hygiene Data'!I193))),'Data Summary'!ED199="Yes"),OFFSET('Hygiene Data'!$I$5,0,10*ROW('Hygiene Data'!I193)),NA())</f>
        <v>#N/A</v>
      </c>
      <c r="BP199" s="502" t="e">
        <f ca="1">+IF(AND(ISNUMBER(OFFSET('Hygiene Data'!$I$7,0,10*ROW('Hygiene Data'!I193))),'Data Summary'!EE199="Yes"),OFFSET('Hygiene Data'!$I$7,0,10*ROW('Hygiene Data'!I193)),NA())</f>
        <v>#N/A</v>
      </c>
      <c r="BQ199" s="502" t="e">
        <f ca="1">+IF(AND(ISNUMBER(OFFSET('Hygiene Data'!$I$9,0,10*ROW('Hygiene Data'!I193))),'Data Summary'!EF199="Yes"),OFFSET('Hygiene Data'!$I$9,0,10*ROW('Hygiene Data'!I193)),NA())</f>
        <v>#N/A</v>
      </c>
    </row>
    <row r="200" spans="1:69" x14ac:dyDescent="0.25">
      <c r="A200" s="498" t="e">
        <f ca="1">+RIGHT('Data Summary'!A200,LEN('Data Summary'!A200)-9)</f>
        <v>#VALUE!</v>
      </c>
      <c r="B200" s="472" t="str">
        <f ca="1">+IF(ISTEXT('Data Summary'!B200),'Data Summary'!B200,"")</f>
        <v/>
      </c>
      <c r="C200" s="499" t="e">
        <f ca="1">+VALUE('Data Summary'!C200)</f>
        <v>#VALUE!</v>
      </c>
      <c r="D200" s="500" t="e">
        <f ca="1">+IF(AND(ISNUMBER(OFFSET('Water Data'!$D$4,0,10*ROW('Water Data'!D194))),'Data Summary'!BS200="Yes"),100-OFFSET('Water Data'!$D$4,0,10*ROW('Water Data'!D194)),NA())</f>
        <v>#N/A</v>
      </c>
      <c r="E200" s="500" t="e">
        <f ca="1">+IF(AND(ISNUMBER(OFFSET('Water Data'!$D$6,0,10*ROW('Water Data'!D194))),'Data Summary'!BT200="Yes"),OFFSET('Water Data'!$D$6,0,10*ROW('Water Data'!D194)),NA())</f>
        <v>#N/A</v>
      </c>
      <c r="F200" s="500" t="e">
        <f ca="1">+IF(AND(ISNUMBER(OFFSET('Water Data'!$D$9,0,10*ROW('Water Data'!D194))),'Data Summary'!BU200="Yes"),OFFSET('Water Data'!$D$9,0,10*ROW('Water Data'!D194)),NA())</f>
        <v>#N/A</v>
      </c>
      <c r="G200" s="500" t="e">
        <f ca="1">+IF(AND(ISNUMBER(OFFSET('Water Data'!$E$4,0,10*ROW('Water Data'!E194))),'Data Summary'!BV200="Yes"),100-OFFSET('Water Data'!$E$4,0,10*ROW('Water Data'!E194)),NA())</f>
        <v>#N/A</v>
      </c>
      <c r="H200" s="500" t="e">
        <f ca="1">+IF(AND(ISNUMBER(OFFSET('Water Data'!$E$6,0,10*ROW('Water Data'!E194))),'Data Summary'!BW200="Yes"),OFFSET('Water Data'!$E$6,0,10*ROW('Water Data'!E194)),NA())</f>
        <v>#N/A</v>
      </c>
      <c r="I200" s="500" t="e">
        <f ca="1">+IF(AND(ISNUMBER(OFFSET('Water Data'!$E$9,0,10*ROW('Water Data'!E194))),'Data Summary'!BX200="Yes"),OFFSET('Water Data'!$E$9,0,10*ROW('Water Data'!E194)),NA())</f>
        <v>#N/A</v>
      </c>
      <c r="J200" s="500" t="e">
        <f ca="1">+IF(AND(ISNUMBER(OFFSET('Water Data'!$F$4,0,10*ROW('Water Data'!F194))),'Data Summary'!BY200="Yes"),100-OFFSET('Water Data'!$F$4,0,10*ROW('Water Data'!F194)),NA())</f>
        <v>#N/A</v>
      </c>
      <c r="K200" s="500" t="e">
        <f ca="1">+IF(AND(ISNUMBER(OFFSET('Water Data'!$F$6,0,10*ROW('Water Data'!F194))),'Data Summary'!BZ200="Yes"),OFFSET('Water Data'!$F$6,0,10*ROW('Water Data'!F194)),NA())</f>
        <v>#N/A</v>
      </c>
      <c r="L200" s="500" t="e">
        <f ca="1">+IF(AND(ISNUMBER(OFFSET('Water Data'!$F$9,0,10*ROW('Water Data'!F194))),'Data Summary'!CA200="Yes"),OFFSET('Water Data'!$F$9,0,10*ROW('Water Data'!F194)),NA())</f>
        <v>#N/A</v>
      </c>
      <c r="M200" s="500" t="e">
        <f ca="1">+IF(AND(ISNUMBER(OFFSET('Water Data'!$G$4,0,10*ROW('Water Data'!G194))),'Data Summary'!CB200="Yes"),100-OFFSET('Water Data'!$G$4,0,10*ROW('Water Data'!G194)),NA())</f>
        <v>#N/A</v>
      </c>
      <c r="N200" s="500" t="e">
        <f ca="1">+IF(AND(ISNUMBER(OFFSET('Water Data'!$G$6,0,10*ROW('Water Data'!G194))),'Data Summary'!CC200="Yes"),OFFSET('Water Data'!$G$6,0,10*ROW('Water Data'!G194)),NA())</f>
        <v>#N/A</v>
      </c>
      <c r="O200" s="500" t="e">
        <f ca="1">+IF(AND(ISNUMBER(OFFSET('Water Data'!$G$9,0,10*ROW('Water Data'!G194))),'Data Summary'!CD200="Yes"),OFFSET('Water Data'!$G$9,0,10*ROW('Water Data'!G194)),NA())</f>
        <v>#N/A</v>
      </c>
      <c r="P200" s="500" t="e">
        <f ca="1">+IF(AND(ISNUMBER(OFFSET('Water Data'!$H$4,0,10*ROW('Water Data'!H194))),'Data Summary'!CE200="Yes"),100-OFFSET('Water Data'!$H$4,0,10*ROW('Water Data'!H194)),NA())</f>
        <v>#N/A</v>
      </c>
      <c r="Q200" s="500" t="e">
        <f ca="1">+IF(AND(ISNUMBER(OFFSET('Water Data'!$H$6,0,10*ROW('Water Data'!H194))),'Data Summary'!CF200="Yes"),OFFSET('Water Data'!$H$6,0,10*ROW('Water Data'!H194)),NA())</f>
        <v>#N/A</v>
      </c>
      <c r="R200" s="500" t="e">
        <f ca="1">+IF(AND(ISNUMBER(OFFSET('Water Data'!$H$9,0,10*ROW('Water Data'!H194))),'Data Summary'!CG200="Yes"),OFFSET('Water Data'!$H$9,0,10*ROW('Water Data'!H194)),NA())</f>
        <v>#N/A</v>
      </c>
      <c r="S200" s="500" t="e">
        <f ca="1">+IF(AND(ISNUMBER(OFFSET('Water Data'!$I$4,0,10*ROW('Water Data'!I194))),'Data Summary'!CH200="Yes"),100-OFFSET('Water Data'!$I$4,0,10*ROW('Water Data'!I194)),NA())</f>
        <v>#N/A</v>
      </c>
      <c r="T200" s="500" t="e">
        <f ca="1">+IF(AND(ISNUMBER(OFFSET('Water Data'!$I$6,0,10*ROW('Water Data'!I194))),'Data Summary'!CI200="Yes"),OFFSET('Water Data'!$I$6,0,10*ROW('Water Data'!I194)),NA())</f>
        <v>#N/A</v>
      </c>
      <c r="U200" s="500" t="e">
        <f ca="1">+IF(AND(ISNUMBER(OFFSET('Water Data'!$I$9,0,10*ROW('Water Data'!I194))),'Data Summary'!CJ200="Yes"),OFFSET('Water Data'!$I$9,0,10*ROW('Water Data'!I194)),NA())</f>
        <v>#N/A</v>
      </c>
      <c r="V200" s="501" t="e">
        <f ca="1">+IF(AND(ISNUMBER(OFFSET('Sanitation Data'!$D$4,0,10*ROW('Sanitation Data'!D194))),'Data Summary'!CK200="Yes"),100-OFFSET('Sanitation Data'!$D$4,0,10*ROW('Sanitation Data'!D194)),NA())</f>
        <v>#N/A</v>
      </c>
      <c r="W200" s="501" t="e">
        <f ca="1">+IF(AND(ISNUMBER(OFFSET('Sanitation Data'!$D$6,0,10*ROW('Sanitation Data'!D194))),'Data Summary'!CL200="Yes"),OFFSET('Sanitation Data'!$D$6,0,10*ROW('Sanitation Data'!D194)),NA())</f>
        <v>#N/A</v>
      </c>
      <c r="X200" s="501" t="e">
        <f ca="1">+IF(AND(ISNUMBER(OFFSET('Sanitation Data'!$D$10,0,10*ROW('Sanitation Data'!D194))),'Data Summary'!CM200="Yes"),OFFSET('Sanitation Data'!$D$10,0,10*ROW('Sanitation Data'!D194)),NA())</f>
        <v>#N/A</v>
      </c>
      <c r="Y200" s="501" t="e">
        <f ca="1">+IF(AND(ISNUMBER(OFFSET('Sanitation Data'!$D$11,0,10*ROW('Sanitation Data'!D194))),'Data Summary'!CN200="Yes"),OFFSET('Sanitation Data'!$D$11,0,10*ROW('Sanitation Data'!D194)),NA())</f>
        <v>#N/A</v>
      </c>
      <c r="Z200" s="501" t="e">
        <f ca="1">+IF(AND(ISNUMBER(OFFSET('Sanitation Data'!$D$12,0,10*ROW('Sanitation Data'!D194))),'Data Summary'!CO200="Yes"),OFFSET('Sanitation Data'!$D$12,0,10*ROW('Sanitation Data'!D194)),NA())</f>
        <v>#N/A</v>
      </c>
      <c r="AA200" s="501" t="e">
        <f ca="1">+IF(AND(ISNUMBER(OFFSET('Sanitation Data'!$E$4,0,10*ROW('Sanitation Data'!E194))),'Data Summary'!CP200="Yes"),100-OFFSET('Sanitation Data'!$E$4,0,10*ROW('Sanitation Data'!E194)),NA())</f>
        <v>#N/A</v>
      </c>
      <c r="AB200" s="501" t="e">
        <f ca="1">+IF(AND(ISNUMBER(OFFSET('Sanitation Data'!$E$6,0,10*ROW('Sanitation Data'!E194))),'Data Summary'!CQ200="Yes"),OFFSET('Sanitation Data'!$E$6,0,10*ROW('Sanitation Data'!E194)),NA())</f>
        <v>#N/A</v>
      </c>
      <c r="AC200" s="501" t="e">
        <f ca="1">+IF(AND(ISNUMBER(OFFSET('Sanitation Data'!$E$10,0,10*ROW('Sanitation Data'!E194))),'Data Summary'!CR200="Yes"),OFFSET('Sanitation Data'!$E$10,0,10*ROW('Sanitation Data'!E194)),NA())</f>
        <v>#N/A</v>
      </c>
      <c r="AD200" s="501" t="e">
        <f ca="1">+IF(AND(ISNUMBER(OFFSET('Sanitation Data'!$E$11,0,10*ROW('Sanitation Data'!E194))),'Data Summary'!CS200="Yes"),OFFSET('Sanitation Data'!$E$11,0,10*ROW('Sanitation Data'!E194)),NA())</f>
        <v>#N/A</v>
      </c>
      <c r="AE200" s="501" t="e">
        <f ca="1">+IF(AND(ISNUMBER(OFFSET('Sanitation Data'!$E$12,0,10*ROW('Sanitation Data'!E194))),'Data Summary'!CT200="Yes"),OFFSET('Sanitation Data'!$E$12,0,10*ROW('Sanitation Data'!E194)),NA())</f>
        <v>#N/A</v>
      </c>
      <c r="AF200" s="501" t="e">
        <f ca="1">+IF(AND(ISNUMBER(OFFSET('Sanitation Data'!$F$4,0,10*ROW('Sanitation Data'!F194))),'Data Summary'!CU200="Yes"),100-OFFSET('Sanitation Data'!$F$4,0,10*ROW('Sanitation Data'!F194)),NA())</f>
        <v>#N/A</v>
      </c>
      <c r="AG200" s="501" t="e">
        <f ca="1">+IF(AND(ISNUMBER(OFFSET('Sanitation Data'!$F$6,0,10*ROW('Sanitation Data'!F194))),'Data Summary'!CV200="Yes"),OFFSET('Sanitation Data'!$F$6,0,10*ROW('Sanitation Data'!F194)),NA())</f>
        <v>#N/A</v>
      </c>
      <c r="AH200" s="501" t="e">
        <f ca="1">+IF(AND(ISNUMBER(OFFSET('Sanitation Data'!$F$10,0,10*ROW('Sanitation Data'!F194))),'Data Summary'!CW200="Yes"),OFFSET('Sanitation Data'!$F$10,0,10*ROW('Sanitation Data'!F194)),NA())</f>
        <v>#N/A</v>
      </c>
      <c r="AI200" s="501" t="e">
        <f ca="1">+IF(AND(ISNUMBER(OFFSET('Sanitation Data'!$F$11,0,10*ROW('Sanitation Data'!F194))),'Data Summary'!CX200="Yes"),OFFSET('Sanitation Data'!$F$11,0,10*ROW('Sanitation Data'!F194)),NA())</f>
        <v>#N/A</v>
      </c>
      <c r="AJ200" s="501" t="e">
        <f ca="1">+IF(AND(ISNUMBER(OFFSET('Sanitation Data'!$F$12,0,10*ROW('Sanitation Data'!F194))),'Data Summary'!CY200="Yes"),OFFSET('Sanitation Data'!$F$12,0,10*ROW('Sanitation Data'!F194)),NA())</f>
        <v>#N/A</v>
      </c>
      <c r="AK200" s="501" t="e">
        <f ca="1">+IF(AND(ISNUMBER(OFFSET('Sanitation Data'!$G$4,0,10*ROW('Sanitation Data'!G194))),'Data Summary'!CZ200="Yes"),100-OFFSET('Sanitation Data'!$G$4,0,10*ROW('Sanitation Data'!G194)),NA())</f>
        <v>#N/A</v>
      </c>
      <c r="AL200" s="501" t="e">
        <f ca="1">+IF(AND(ISNUMBER(OFFSET('Sanitation Data'!$G$6,0,10*ROW('Sanitation Data'!G194))),'Data Summary'!DA200="Yes"),OFFSET('Sanitation Data'!$G$6,0,10*ROW('Sanitation Data'!G194)),NA())</f>
        <v>#N/A</v>
      </c>
      <c r="AM200" s="501" t="e">
        <f ca="1">+IF(AND(ISNUMBER(OFFSET('Sanitation Data'!$G$10,0,10*ROW('Sanitation Data'!G194))),'Data Summary'!DB200="Yes"),OFFSET('Sanitation Data'!$G$10,0,10*ROW('Sanitation Data'!G194)),NA())</f>
        <v>#N/A</v>
      </c>
      <c r="AN200" s="501" t="e">
        <f ca="1">+IF(AND(ISNUMBER(OFFSET('Sanitation Data'!$G$11,0,10*ROW('Sanitation Data'!G194))),'Data Summary'!DC200="Yes"),OFFSET('Sanitation Data'!$G$11,0,10*ROW('Sanitation Data'!G194)),NA())</f>
        <v>#N/A</v>
      </c>
      <c r="AO200" s="501" t="e">
        <f ca="1">+IF(AND(ISNUMBER(OFFSET('Sanitation Data'!$G$12,0,10*ROW('Sanitation Data'!G194))),'Data Summary'!DD200="Yes"),OFFSET('Sanitation Data'!$G$12,0,10*ROW('Sanitation Data'!G194)),NA())</f>
        <v>#N/A</v>
      </c>
      <c r="AP200" s="501" t="e">
        <f ca="1">+IF(AND(ISNUMBER(OFFSET('Sanitation Data'!$H$4,0,10*ROW('Sanitation Data'!H194))),'Data Summary'!DE200="Yes"),100-OFFSET('Sanitation Data'!$H$4,0,10*ROW('Sanitation Data'!H194)),NA())</f>
        <v>#N/A</v>
      </c>
      <c r="AQ200" s="501" t="e">
        <f ca="1">+IF(AND(ISNUMBER(OFFSET('Sanitation Data'!$H$6,0,10*ROW('Sanitation Data'!H194))),'Data Summary'!DF200="Yes"),OFFSET('Sanitation Data'!$H$6,0,10*ROW('Sanitation Data'!H194)),NA())</f>
        <v>#N/A</v>
      </c>
      <c r="AR200" s="501" t="e">
        <f ca="1">+IF(AND(ISNUMBER(OFFSET('Sanitation Data'!$H$10,0,10*ROW('Sanitation Data'!H194))),'Data Summary'!DG200="Yes"),OFFSET('Sanitation Data'!$H$10,0,10*ROW('Sanitation Data'!H194)),NA())</f>
        <v>#N/A</v>
      </c>
      <c r="AS200" s="501" t="e">
        <f ca="1">+IF(AND(ISNUMBER(OFFSET('Sanitation Data'!$H$11,0,10*ROW('Sanitation Data'!H194))),'Data Summary'!DH200="Yes"),OFFSET('Sanitation Data'!$H$11,0,10*ROW('Sanitation Data'!H194)),NA())</f>
        <v>#N/A</v>
      </c>
      <c r="AT200" s="501" t="e">
        <f ca="1">+IF(AND(ISNUMBER(OFFSET('Sanitation Data'!$H$12,0,10*ROW('Sanitation Data'!H194))),'Data Summary'!DI200="Yes"),OFFSET('Sanitation Data'!$H$12,0,10*ROW('Sanitation Data'!H194)),NA())</f>
        <v>#N/A</v>
      </c>
      <c r="AU200" s="501" t="e">
        <f ca="1">+IF(AND(ISNUMBER(OFFSET('Sanitation Data'!$I$4,0,10*ROW('Sanitation Data'!I194))),'Data Summary'!DJ200="Yes"),100-OFFSET('Sanitation Data'!$I$4,0,10*ROW('Sanitation Data'!I194)),NA())</f>
        <v>#N/A</v>
      </c>
      <c r="AV200" s="501" t="e">
        <f ca="1">+IF(AND(ISNUMBER(OFFSET('Sanitation Data'!$I$6,0,10*ROW('Sanitation Data'!I194))),'Data Summary'!DK200="Yes"),OFFSET('Sanitation Data'!$I$6,0,10*ROW('Sanitation Data'!I194)),NA())</f>
        <v>#N/A</v>
      </c>
      <c r="AW200" s="501" t="e">
        <f ca="1">+IF(AND(ISNUMBER(OFFSET('Sanitation Data'!$I$10,0,10*ROW('Sanitation Data'!I194))),'Data Summary'!DL200="Yes"),OFFSET('Sanitation Data'!$I$10,0,10*ROW('Sanitation Data'!I194)),NA())</f>
        <v>#N/A</v>
      </c>
      <c r="AX200" s="501" t="e">
        <f ca="1">+IF(AND(ISNUMBER(OFFSET('Sanitation Data'!$I$11,0,10*ROW('Sanitation Data'!I194))),'Data Summary'!DM200="Yes"),OFFSET('Sanitation Data'!$I$11,0,10*ROW('Sanitation Data'!I194)),NA())</f>
        <v>#N/A</v>
      </c>
      <c r="AY200" s="501" t="e">
        <f ca="1">+IF(AND(ISNUMBER(OFFSET('Sanitation Data'!$I$12,0,10*ROW('Sanitation Data'!I194))),'Data Summary'!DN200="Yes"),OFFSET('Sanitation Data'!$I$12,0,10*ROW('Sanitation Data'!I194)),NA())</f>
        <v>#N/A</v>
      </c>
      <c r="AZ200" s="502" t="e">
        <f ca="1">+IF(AND(ISNUMBER(OFFSET('Hygiene Data'!$D$5,0,10*ROW('Hygiene Data'!D194))),'Data Summary'!DO200="Yes"),OFFSET('Hygiene Data'!$D$5,0,10*ROW('Hygiene Data'!D194)),NA())</f>
        <v>#N/A</v>
      </c>
      <c r="BA200" s="502" t="e">
        <f ca="1">+IF(AND(ISNUMBER(OFFSET('Hygiene Data'!$D$7,0,10*ROW('Hygiene Data'!D194))),'Data Summary'!DP200="Yes"),OFFSET('Hygiene Data'!$D$7,0,10*ROW('Hygiene Data'!D194)),NA())</f>
        <v>#N/A</v>
      </c>
      <c r="BB200" s="502" t="e">
        <f ca="1">+IF(AND(ISNUMBER(OFFSET('Hygiene Data'!$D$9,0,10*ROW('Hygiene Data'!D194))),'Data Summary'!DQ200="Yes"),OFFSET('Hygiene Data'!$D$9,0,10*ROW('Hygiene Data'!D194)),NA())</f>
        <v>#N/A</v>
      </c>
      <c r="BC200" s="502" t="e">
        <f ca="1">+IF(AND(ISNUMBER(OFFSET('Hygiene Data'!$E$5,0,10*ROW('Hygiene Data'!E194))),'Data Summary'!DR200="Yes"),OFFSET('Hygiene Data'!$E$5,0,10*ROW('Hygiene Data'!E194)),NA())</f>
        <v>#N/A</v>
      </c>
      <c r="BD200" s="502" t="e">
        <f ca="1">+IF(AND(ISNUMBER(OFFSET('Hygiene Data'!$E$7,0,10*ROW('Hygiene Data'!E194))),'Data Summary'!DS200="Yes"),OFFSET('Hygiene Data'!$E$7,0,10*ROW('Hygiene Data'!E194)),NA())</f>
        <v>#N/A</v>
      </c>
      <c r="BE200" s="502" t="e">
        <f ca="1">+IF(AND(ISNUMBER(OFFSET('Hygiene Data'!$E$9,0,10*ROW('Hygiene Data'!E194))),'Data Summary'!DT200="Yes"),OFFSET('Hygiene Data'!$E$9,0,10*ROW('Hygiene Data'!E194)),NA())</f>
        <v>#N/A</v>
      </c>
      <c r="BF200" s="502" t="e">
        <f ca="1">+IF(AND(ISNUMBER(OFFSET('Hygiene Data'!$F$5,0,10*ROW('Hygiene Data'!F194))),'Data Summary'!DU200="Yes"),OFFSET('Hygiene Data'!$F$5,0,10*ROW('Hygiene Data'!F194)),NA())</f>
        <v>#N/A</v>
      </c>
      <c r="BG200" s="502" t="e">
        <f ca="1">+IF(AND(ISNUMBER(OFFSET('Hygiene Data'!$F$7,0,10*ROW('Hygiene Data'!F194))),'Data Summary'!DV200="Yes"),OFFSET('Hygiene Data'!$F$7,0,10*ROW('Hygiene Data'!F194)),NA())</f>
        <v>#N/A</v>
      </c>
      <c r="BH200" s="502" t="e">
        <f ca="1">+IF(AND(ISNUMBER(OFFSET('Hygiene Data'!$F$9,0,10*ROW('Hygiene Data'!F194))),'Data Summary'!DW200="Yes"),OFFSET('Hygiene Data'!$F$9,0,10*ROW('Hygiene Data'!F194)),NA())</f>
        <v>#N/A</v>
      </c>
      <c r="BI200" s="502" t="e">
        <f ca="1">+IF(AND(ISNUMBER(OFFSET('Hygiene Data'!$G$5,0,10*ROW('Hygiene Data'!G194))),'Data Summary'!DX200="Yes"),OFFSET('Hygiene Data'!$G$5,0,10*ROW('Hygiene Data'!G194)),NA())</f>
        <v>#N/A</v>
      </c>
      <c r="BJ200" s="502" t="e">
        <f ca="1">+IF(AND(ISNUMBER(OFFSET('Hygiene Data'!$G$7,0,10*ROW('Hygiene Data'!G194))),'Data Summary'!DY200="Yes"),OFFSET('Hygiene Data'!$G$7,0,10*ROW('Hygiene Data'!G194)),NA())</f>
        <v>#N/A</v>
      </c>
      <c r="BK200" s="502" t="e">
        <f ca="1">+IF(AND(ISNUMBER(OFFSET('Hygiene Data'!$G$9,0,10*ROW('Hygiene Data'!G194))),'Data Summary'!DZ200="Yes"),OFFSET('Hygiene Data'!$G$9,0,10*ROW('Hygiene Data'!G194)),NA())</f>
        <v>#N/A</v>
      </c>
      <c r="BL200" s="502" t="e">
        <f ca="1">+IF(AND(ISNUMBER(OFFSET('Hygiene Data'!$H$5,0,10*ROW('Hygiene Data'!H194))),'Data Summary'!EA200="Yes"),OFFSET('Hygiene Data'!$H$5,0,10*ROW('Hygiene Data'!H194)),NA())</f>
        <v>#N/A</v>
      </c>
      <c r="BM200" s="502" t="e">
        <f ca="1">+IF(AND(ISNUMBER(OFFSET('Hygiene Data'!$H$7,0,10*ROW('Hygiene Data'!H194))),'Data Summary'!EB200="Yes"),OFFSET('Hygiene Data'!$H$7,0,10*ROW('Hygiene Data'!H194)),NA())</f>
        <v>#N/A</v>
      </c>
      <c r="BN200" s="502" t="e">
        <f ca="1">+IF(AND(ISNUMBER(OFFSET('Hygiene Data'!$H$9,0,10*ROW('Hygiene Data'!H194))),'Data Summary'!EC200="Yes"),OFFSET('Hygiene Data'!$H$9,0,10*ROW('Hygiene Data'!H194)),NA())</f>
        <v>#N/A</v>
      </c>
      <c r="BO200" s="502" t="e">
        <f ca="1">+IF(AND(ISNUMBER(OFFSET('Hygiene Data'!$I$5,0,10*ROW('Hygiene Data'!I194))),'Data Summary'!ED200="Yes"),OFFSET('Hygiene Data'!$I$5,0,10*ROW('Hygiene Data'!I194)),NA())</f>
        <v>#N/A</v>
      </c>
      <c r="BP200" s="502" t="e">
        <f ca="1">+IF(AND(ISNUMBER(OFFSET('Hygiene Data'!$I$7,0,10*ROW('Hygiene Data'!I194))),'Data Summary'!EE200="Yes"),OFFSET('Hygiene Data'!$I$7,0,10*ROW('Hygiene Data'!I194)),NA())</f>
        <v>#N/A</v>
      </c>
      <c r="BQ200" s="502" t="e">
        <f ca="1">+IF(AND(ISNUMBER(OFFSET('Hygiene Data'!$I$9,0,10*ROW('Hygiene Data'!I194))),'Data Summary'!EF200="Yes"),OFFSET('Hygiene Data'!$I$9,0,10*ROW('Hygiene Data'!I194)),NA())</f>
        <v>#N/A</v>
      </c>
    </row>
    <row r="201" spans="1:69" x14ac:dyDescent="0.25">
      <c r="A201" s="498" t="e">
        <f ca="1">+RIGHT('Data Summary'!A201,LEN('Data Summary'!A201)-9)</f>
        <v>#VALUE!</v>
      </c>
      <c r="B201" s="472" t="str">
        <f ca="1">+IF(ISTEXT('Data Summary'!B201),'Data Summary'!B201,"")</f>
        <v/>
      </c>
      <c r="C201" s="499" t="e">
        <f ca="1">+VALUE('Data Summary'!C201)</f>
        <v>#VALUE!</v>
      </c>
      <c r="D201" s="500" t="e">
        <f ca="1">+IF(AND(ISNUMBER(OFFSET('Water Data'!$D$4,0,10*ROW('Water Data'!D195))),'Data Summary'!BS201="Yes"),100-OFFSET('Water Data'!$D$4,0,10*ROW('Water Data'!D195)),NA())</f>
        <v>#N/A</v>
      </c>
      <c r="E201" s="500" t="e">
        <f ca="1">+IF(AND(ISNUMBER(OFFSET('Water Data'!$D$6,0,10*ROW('Water Data'!D195))),'Data Summary'!BT201="Yes"),OFFSET('Water Data'!$D$6,0,10*ROW('Water Data'!D195)),NA())</f>
        <v>#N/A</v>
      </c>
      <c r="F201" s="500" t="e">
        <f ca="1">+IF(AND(ISNUMBER(OFFSET('Water Data'!$D$9,0,10*ROW('Water Data'!D195))),'Data Summary'!BU201="Yes"),OFFSET('Water Data'!$D$9,0,10*ROW('Water Data'!D195)),NA())</f>
        <v>#N/A</v>
      </c>
      <c r="G201" s="500" t="e">
        <f ca="1">+IF(AND(ISNUMBER(OFFSET('Water Data'!$E$4,0,10*ROW('Water Data'!E195))),'Data Summary'!BV201="Yes"),100-OFFSET('Water Data'!$E$4,0,10*ROW('Water Data'!E195)),NA())</f>
        <v>#N/A</v>
      </c>
      <c r="H201" s="500" t="e">
        <f ca="1">+IF(AND(ISNUMBER(OFFSET('Water Data'!$E$6,0,10*ROW('Water Data'!E195))),'Data Summary'!BW201="Yes"),OFFSET('Water Data'!$E$6,0,10*ROW('Water Data'!E195)),NA())</f>
        <v>#N/A</v>
      </c>
      <c r="I201" s="500" t="e">
        <f ca="1">+IF(AND(ISNUMBER(OFFSET('Water Data'!$E$9,0,10*ROW('Water Data'!E195))),'Data Summary'!BX201="Yes"),OFFSET('Water Data'!$E$9,0,10*ROW('Water Data'!E195)),NA())</f>
        <v>#N/A</v>
      </c>
      <c r="J201" s="500" t="e">
        <f ca="1">+IF(AND(ISNUMBER(OFFSET('Water Data'!$F$4,0,10*ROW('Water Data'!F195))),'Data Summary'!BY201="Yes"),100-OFFSET('Water Data'!$F$4,0,10*ROW('Water Data'!F195)),NA())</f>
        <v>#N/A</v>
      </c>
      <c r="K201" s="500" t="e">
        <f ca="1">+IF(AND(ISNUMBER(OFFSET('Water Data'!$F$6,0,10*ROW('Water Data'!F195))),'Data Summary'!BZ201="Yes"),OFFSET('Water Data'!$F$6,0,10*ROW('Water Data'!F195)),NA())</f>
        <v>#N/A</v>
      </c>
      <c r="L201" s="500" t="e">
        <f ca="1">+IF(AND(ISNUMBER(OFFSET('Water Data'!$F$9,0,10*ROW('Water Data'!F195))),'Data Summary'!CA201="Yes"),OFFSET('Water Data'!$F$9,0,10*ROW('Water Data'!F195)),NA())</f>
        <v>#N/A</v>
      </c>
      <c r="M201" s="500" t="e">
        <f ca="1">+IF(AND(ISNUMBER(OFFSET('Water Data'!$G$4,0,10*ROW('Water Data'!G195))),'Data Summary'!CB201="Yes"),100-OFFSET('Water Data'!$G$4,0,10*ROW('Water Data'!G195)),NA())</f>
        <v>#N/A</v>
      </c>
      <c r="N201" s="500" t="e">
        <f ca="1">+IF(AND(ISNUMBER(OFFSET('Water Data'!$G$6,0,10*ROW('Water Data'!G195))),'Data Summary'!CC201="Yes"),OFFSET('Water Data'!$G$6,0,10*ROW('Water Data'!G195)),NA())</f>
        <v>#N/A</v>
      </c>
      <c r="O201" s="500" t="e">
        <f ca="1">+IF(AND(ISNUMBER(OFFSET('Water Data'!$G$9,0,10*ROW('Water Data'!G195))),'Data Summary'!CD201="Yes"),OFFSET('Water Data'!$G$9,0,10*ROW('Water Data'!G195)),NA())</f>
        <v>#N/A</v>
      </c>
      <c r="P201" s="500" t="e">
        <f ca="1">+IF(AND(ISNUMBER(OFFSET('Water Data'!$H$4,0,10*ROW('Water Data'!H195))),'Data Summary'!CE201="Yes"),100-OFFSET('Water Data'!$H$4,0,10*ROW('Water Data'!H195)),NA())</f>
        <v>#N/A</v>
      </c>
      <c r="Q201" s="500" t="e">
        <f ca="1">+IF(AND(ISNUMBER(OFFSET('Water Data'!$H$6,0,10*ROW('Water Data'!H195))),'Data Summary'!CF201="Yes"),OFFSET('Water Data'!$H$6,0,10*ROW('Water Data'!H195)),NA())</f>
        <v>#N/A</v>
      </c>
      <c r="R201" s="500" t="e">
        <f ca="1">+IF(AND(ISNUMBER(OFFSET('Water Data'!$H$9,0,10*ROW('Water Data'!H195))),'Data Summary'!CG201="Yes"),OFFSET('Water Data'!$H$9,0,10*ROW('Water Data'!H195)),NA())</f>
        <v>#N/A</v>
      </c>
      <c r="S201" s="500" t="e">
        <f ca="1">+IF(AND(ISNUMBER(OFFSET('Water Data'!$I$4,0,10*ROW('Water Data'!I195))),'Data Summary'!CH201="Yes"),100-OFFSET('Water Data'!$I$4,0,10*ROW('Water Data'!I195)),NA())</f>
        <v>#N/A</v>
      </c>
      <c r="T201" s="500" t="e">
        <f ca="1">+IF(AND(ISNUMBER(OFFSET('Water Data'!$I$6,0,10*ROW('Water Data'!I195))),'Data Summary'!CI201="Yes"),OFFSET('Water Data'!$I$6,0,10*ROW('Water Data'!I195)),NA())</f>
        <v>#N/A</v>
      </c>
      <c r="U201" s="500" t="e">
        <f ca="1">+IF(AND(ISNUMBER(OFFSET('Water Data'!$I$9,0,10*ROW('Water Data'!I195))),'Data Summary'!CJ201="Yes"),OFFSET('Water Data'!$I$9,0,10*ROW('Water Data'!I195)),NA())</f>
        <v>#N/A</v>
      </c>
      <c r="V201" s="501" t="e">
        <f ca="1">+IF(AND(ISNUMBER(OFFSET('Sanitation Data'!$D$4,0,10*ROW('Sanitation Data'!D195))),'Data Summary'!CK201="Yes"),100-OFFSET('Sanitation Data'!$D$4,0,10*ROW('Sanitation Data'!D195)),NA())</f>
        <v>#N/A</v>
      </c>
      <c r="W201" s="501" t="e">
        <f ca="1">+IF(AND(ISNUMBER(OFFSET('Sanitation Data'!$D$6,0,10*ROW('Sanitation Data'!D195))),'Data Summary'!CL201="Yes"),OFFSET('Sanitation Data'!$D$6,0,10*ROW('Sanitation Data'!D195)),NA())</f>
        <v>#N/A</v>
      </c>
      <c r="X201" s="501" t="e">
        <f ca="1">+IF(AND(ISNUMBER(OFFSET('Sanitation Data'!$D$10,0,10*ROW('Sanitation Data'!D195))),'Data Summary'!CM201="Yes"),OFFSET('Sanitation Data'!$D$10,0,10*ROW('Sanitation Data'!D195)),NA())</f>
        <v>#N/A</v>
      </c>
      <c r="Y201" s="501" t="e">
        <f ca="1">+IF(AND(ISNUMBER(OFFSET('Sanitation Data'!$D$11,0,10*ROW('Sanitation Data'!D195))),'Data Summary'!CN201="Yes"),OFFSET('Sanitation Data'!$D$11,0,10*ROW('Sanitation Data'!D195)),NA())</f>
        <v>#N/A</v>
      </c>
      <c r="Z201" s="501" t="e">
        <f ca="1">+IF(AND(ISNUMBER(OFFSET('Sanitation Data'!$D$12,0,10*ROW('Sanitation Data'!D195))),'Data Summary'!CO201="Yes"),OFFSET('Sanitation Data'!$D$12,0,10*ROW('Sanitation Data'!D195)),NA())</f>
        <v>#N/A</v>
      </c>
      <c r="AA201" s="501" t="e">
        <f ca="1">+IF(AND(ISNUMBER(OFFSET('Sanitation Data'!$E$4,0,10*ROW('Sanitation Data'!E195))),'Data Summary'!CP201="Yes"),100-OFFSET('Sanitation Data'!$E$4,0,10*ROW('Sanitation Data'!E195)),NA())</f>
        <v>#N/A</v>
      </c>
      <c r="AB201" s="501" t="e">
        <f ca="1">+IF(AND(ISNUMBER(OFFSET('Sanitation Data'!$E$6,0,10*ROW('Sanitation Data'!E195))),'Data Summary'!CQ201="Yes"),OFFSET('Sanitation Data'!$E$6,0,10*ROW('Sanitation Data'!E195)),NA())</f>
        <v>#N/A</v>
      </c>
      <c r="AC201" s="501" t="e">
        <f ca="1">+IF(AND(ISNUMBER(OFFSET('Sanitation Data'!$E$10,0,10*ROW('Sanitation Data'!E195))),'Data Summary'!CR201="Yes"),OFFSET('Sanitation Data'!$E$10,0,10*ROW('Sanitation Data'!E195)),NA())</f>
        <v>#N/A</v>
      </c>
      <c r="AD201" s="501" t="e">
        <f ca="1">+IF(AND(ISNUMBER(OFFSET('Sanitation Data'!$E$11,0,10*ROW('Sanitation Data'!E195))),'Data Summary'!CS201="Yes"),OFFSET('Sanitation Data'!$E$11,0,10*ROW('Sanitation Data'!E195)),NA())</f>
        <v>#N/A</v>
      </c>
      <c r="AE201" s="501" t="e">
        <f ca="1">+IF(AND(ISNUMBER(OFFSET('Sanitation Data'!$E$12,0,10*ROW('Sanitation Data'!E195))),'Data Summary'!CT201="Yes"),OFFSET('Sanitation Data'!$E$12,0,10*ROW('Sanitation Data'!E195)),NA())</f>
        <v>#N/A</v>
      </c>
      <c r="AF201" s="501" t="e">
        <f ca="1">+IF(AND(ISNUMBER(OFFSET('Sanitation Data'!$F$4,0,10*ROW('Sanitation Data'!F195))),'Data Summary'!CU201="Yes"),100-OFFSET('Sanitation Data'!$F$4,0,10*ROW('Sanitation Data'!F195)),NA())</f>
        <v>#N/A</v>
      </c>
      <c r="AG201" s="501" t="e">
        <f ca="1">+IF(AND(ISNUMBER(OFFSET('Sanitation Data'!$F$6,0,10*ROW('Sanitation Data'!F195))),'Data Summary'!CV201="Yes"),OFFSET('Sanitation Data'!$F$6,0,10*ROW('Sanitation Data'!F195)),NA())</f>
        <v>#N/A</v>
      </c>
      <c r="AH201" s="501" t="e">
        <f ca="1">+IF(AND(ISNUMBER(OFFSET('Sanitation Data'!$F$10,0,10*ROW('Sanitation Data'!F195))),'Data Summary'!CW201="Yes"),OFFSET('Sanitation Data'!$F$10,0,10*ROW('Sanitation Data'!F195)),NA())</f>
        <v>#N/A</v>
      </c>
      <c r="AI201" s="501" t="e">
        <f ca="1">+IF(AND(ISNUMBER(OFFSET('Sanitation Data'!$F$11,0,10*ROW('Sanitation Data'!F195))),'Data Summary'!CX201="Yes"),OFFSET('Sanitation Data'!$F$11,0,10*ROW('Sanitation Data'!F195)),NA())</f>
        <v>#N/A</v>
      </c>
      <c r="AJ201" s="501" t="e">
        <f ca="1">+IF(AND(ISNUMBER(OFFSET('Sanitation Data'!$F$12,0,10*ROW('Sanitation Data'!F195))),'Data Summary'!CY201="Yes"),OFFSET('Sanitation Data'!$F$12,0,10*ROW('Sanitation Data'!F195)),NA())</f>
        <v>#N/A</v>
      </c>
      <c r="AK201" s="501" t="e">
        <f ca="1">+IF(AND(ISNUMBER(OFFSET('Sanitation Data'!$G$4,0,10*ROW('Sanitation Data'!G195))),'Data Summary'!CZ201="Yes"),100-OFFSET('Sanitation Data'!$G$4,0,10*ROW('Sanitation Data'!G195)),NA())</f>
        <v>#N/A</v>
      </c>
      <c r="AL201" s="501" t="e">
        <f ca="1">+IF(AND(ISNUMBER(OFFSET('Sanitation Data'!$G$6,0,10*ROW('Sanitation Data'!G195))),'Data Summary'!DA201="Yes"),OFFSET('Sanitation Data'!$G$6,0,10*ROW('Sanitation Data'!G195)),NA())</f>
        <v>#N/A</v>
      </c>
      <c r="AM201" s="501" t="e">
        <f ca="1">+IF(AND(ISNUMBER(OFFSET('Sanitation Data'!$G$10,0,10*ROW('Sanitation Data'!G195))),'Data Summary'!DB201="Yes"),OFFSET('Sanitation Data'!$G$10,0,10*ROW('Sanitation Data'!G195)),NA())</f>
        <v>#N/A</v>
      </c>
      <c r="AN201" s="501" t="e">
        <f ca="1">+IF(AND(ISNUMBER(OFFSET('Sanitation Data'!$G$11,0,10*ROW('Sanitation Data'!G195))),'Data Summary'!DC201="Yes"),OFFSET('Sanitation Data'!$G$11,0,10*ROW('Sanitation Data'!G195)),NA())</f>
        <v>#N/A</v>
      </c>
      <c r="AO201" s="501" t="e">
        <f ca="1">+IF(AND(ISNUMBER(OFFSET('Sanitation Data'!$G$12,0,10*ROW('Sanitation Data'!G195))),'Data Summary'!DD201="Yes"),OFFSET('Sanitation Data'!$G$12,0,10*ROW('Sanitation Data'!G195)),NA())</f>
        <v>#N/A</v>
      </c>
      <c r="AP201" s="501" t="e">
        <f ca="1">+IF(AND(ISNUMBER(OFFSET('Sanitation Data'!$H$4,0,10*ROW('Sanitation Data'!H195))),'Data Summary'!DE201="Yes"),100-OFFSET('Sanitation Data'!$H$4,0,10*ROW('Sanitation Data'!H195)),NA())</f>
        <v>#N/A</v>
      </c>
      <c r="AQ201" s="501" t="e">
        <f ca="1">+IF(AND(ISNUMBER(OFFSET('Sanitation Data'!$H$6,0,10*ROW('Sanitation Data'!H195))),'Data Summary'!DF201="Yes"),OFFSET('Sanitation Data'!$H$6,0,10*ROW('Sanitation Data'!H195)),NA())</f>
        <v>#N/A</v>
      </c>
      <c r="AR201" s="501" t="e">
        <f ca="1">+IF(AND(ISNUMBER(OFFSET('Sanitation Data'!$H$10,0,10*ROW('Sanitation Data'!H195))),'Data Summary'!DG201="Yes"),OFFSET('Sanitation Data'!$H$10,0,10*ROW('Sanitation Data'!H195)),NA())</f>
        <v>#N/A</v>
      </c>
      <c r="AS201" s="501" t="e">
        <f ca="1">+IF(AND(ISNUMBER(OFFSET('Sanitation Data'!$H$11,0,10*ROW('Sanitation Data'!H195))),'Data Summary'!DH201="Yes"),OFFSET('Sanitation Data'!$H$11,0,10*ROW('Sanitation Data'!H195)),NA())</f>
        <v>#N/A</v>
      </c>
      <c r="AT201" s="501" t="e">
        <f ca="1">+IF(AND(ISNUMBER(OFFSET('Sanitation Data'!$H$12,0,10*ROW('Sanitation Data'!H195))),'Data Summary'!DI201="Yes"),OFFSET('Sanitation Data'!$H$12,0,10*ROW('Sanitation Data'!H195)),NA())</f>
        <v>#N/A</v>
      </c>
      <c r="AU201" s="501" t="e">
        <f ca="1">+IF(AND(ISNUMBER(OFFSET('Sanitation Data'!$I$4,0,10*ROW('Sanitation Data'!I195))),'Data Summary'!DJ201="Yes"),100-OFFSET('Sanitation Data'!$I$4,0,10*ROW('Sanitation Data'!I195)),NA())</f>
        <v>#N/A</v>
      </c>
      <c r="AV201" s="501" t="e">
        <f ca="1">+IF(AND(ISNUMBER(OFFSET('Sanitation Data'!$I$6,0,10*ROW('Sanitation Data'!I195))),'Data Summary'!DK201="Yes"),OFFSET('Sanitation Data'!$I$6,0,10*ROW('Sanitation Data'!I195)),NA())</f>
        <v>#N/A</v>
      </c>
      <c r="AW201" s="501" t="e">
        <f ca="1">+IF(AND(ISNUMBER(OFFSET('Sanitation Data'!$I$10,0,10*ROW('Sanitation Data'!I195))),'Data Summary'!DL201="Yes"),OFFSET('Sanitation Data'!$I$10,0,10*ROW('Sanitation Data'!I195)),NA())</f>
        <v>#N/A</v>
      </c>
      <c r="AX201" s="501" t="e">
        <f ca="1">+IF(AND(ISNUMBER(OFFSET('Sanitation Data'!$I$11,0,10*ROW('Sanitation Data'!I195))),'Data Summary'!DM201="Yes"),OFFSET('Sanitation Data'!$I$11,0,10*ROW('Sanitation Data'!I195)),NA())</f>
        <v>#N/A</v>
      </c>
      <c r="AY201" s="501" t="e">
        <f ca="1">+IF(AND(ISNUMBER(OFFSET('Sanitation Data'!$I$12,0,10*ROW('Sanitation Data'!I195))),'Data Summary'!DN201="Yes"),OFFSET('Sanitation Data'!$I$12,0,10*ROW('Sanitation Data'!I195)),NA())</f>
        <v>#N/A</v>
      </c>
      <c r="AZ201" s="502" t="e">
        <f ca="1">+IF(AND(ISNUMBER(OFFSET('Hygiene Data'!$D$5,0,10*ROW('Hygiene Data'!D195))),'Data Summary'!DO201="Yes"),OFFSET('Hygiene Data'!$D$5,0,10*ROW('Hygiene Data'!D195)),NA())</f>
        <v>#N/A</v>
      </c>
      <c r="BA201" s="502" t="e">
        <f ca="1">+IF(AND(ISNUMBER(OFFSET('Hygiene Data'!$D$7,0,10*ROW('Hygiene Data'!D195))),'Data Summary'!DP201="Yes"),OFFSET('Hygiene Data'!$D$7,0,10*ROW('Hygiene Data'!D195)),NA())</f>
        <v>#N/A</v>
      </c>
      <c r="BB201" s="502" t="e">
        <f ca="1">+IF(AND(ISNUMBER(OFFSET('Hygiene Data'!$D$9,0,10*ROW('Hygiene Data'!D195))),'Data Summary'!DQ201="Yes"),OFFSET('Hygiene Data'!$D$9,0,10*ROW('Hygiene Data'!D195)),NA())</f>
        <v>#N/A</v>
      </c>
      <c r="BC201" s="502" t="e">
        <f ca="1">+IF(AND(ISNUMBER(OFFSET('Hygiene Data'!$E$5,0,10*ROW('Hygiene Data'!E195))),'Data Summary'!DR201="Yes"),OFFSET('Hygiene Data'!$E$5,0,10*ROW('Hygiene Data'!E195)),NA())</f>
        <v>#N/A</v>
      </c>
      <c r="BD201" s="502" t="e">
        <f ca="1">+IF(AND(ISNUMBER(OFFSET('Hygiene Data'!$E$7,0,10*ROW('Hygiene Data'!E195))),'Data Summary'!DS201="Yes"),OFFSET('Hygiene Data'!$E$7,0,10*ROW('Hygiene Data'!E195)),NA())</f>
        <v>#N/A</v>
      </c>
      <c r="BE201" s="502" t="e">
        <f ca="1">+IF(AND(ISNUMBER(OFFSET('Hygiene Data'!$E$9,0,10*ROW('Hygiene Data'!E195))),'Data Summary'!DT201="Yes"),OFFSET('Hygiene Data'!$E$9,0,10*ROW('Hygiene Data'!E195)),NA())</f>
        <v>#N/A</v>
      </c>
      <c r="BF201" s="502" t="e">
        <f ca="1">+IF(AND(ISNUMBER(OFFSET('Hygiene Data'!$F$5,0,10*ROW('Hygiene Data'!F195))),'Data Summary'!DU201="Yes"),OFFSET('Hygiene Data'!$F$5,0,10*ROW('Hygiene Data'!F195)),NA())</f>
        <v>#N/A</v>
      </c>
      <c r="BG201" s="502" t="e">
        <f ca="1">+IF(AND(ISNUMBER(OFFSET('Hygiene Data'!$F$7,0,10*ROW('Hygiene Data'!F195))),'Data Summary'!DV201="Yes"),OFFSET('Hygiene Data'!$F$7,0,10*ROW('Hygiene Data'!F195)),NA())</f>
        <v>#N/A</v>
      </c>
      <c r="BH201" s="502" t="e">
        <f ca="1">+IF(AND(ISNUMBER(OFFSET('Hygiene Data'!$F$9,0,10*ROW('Hygiene Data'!F195))),'Data Summary'!DW201="Yes"),OFFSET('Hygiene Data'!$F$9,0,10*ROW('Hygiene Data'!F195)),NA())</f>
        <v>#N/A</v>
      </c>
      <c r="BI201" s="502" t="e">
        <f ca="1">+IF(AND(ISNUMBER(OFFSET('Hygiene Data'!$G$5,0,10*ROW('Hygiene Data'!G195))),'Data Summary'!DX201="Yes"),OFFSET('Hygiene Data'!$G$5,0,10*ROW('Hygiene Data'!G195)),NA())</f>
        <v>#N/A</v>
      </c>
      <c r="BJ201" s="502" t="e">
        <f ca="1">+IF(AND(ISNUMBER(OFFSET('Hygiene Data'!$G$7,0,10*ROW('Hygiene Data'!G195))),'Data Summary'!DY201="Yes"),OFFSET('Hygiene Data'!$G$7,0,10*ROW('Hygiene Data'!G195)),NA())</f>
        <v>#N/A</v>
      </c>
      <c r="BK201" s="502" t="e">
        <f ca="1">+IF(AND(ISNUMBER(OFFSET('Hygiene Data'!$G$9,0,10*ROW('Hygiene Data'!G195))),'Data Summary'!DZ201="Yes"),OFFSET('Hygiene Data'!$G$9,0,10*ROW('Hygiene Data'!G195)),NA())</f>
        <v>#N/A</v>
      </c>
      <c r="BL201" s="502" t="e">
        <f ca="1">+IF(AND(ISNUMBER(OFFSET('Hygiene Data'!$H$5,0,10*ROW('Hygiene Data'!H195))),'Data Summary'!EA201="Yes"),OFFSET('Hygiene Data'!$H$5,0,10*ROW('Hygiene Data'!H195)),NA())</f>
        <v>#N/A</v>
      </c>
      <c r="BM201" s="502" t="e">
        <f ca="1">+IF(AND(ISNUMBER(OFFSET('Hygiene Data'!$H$7,0,10*ROW('Hygiene Data'!H195))),'Data Summary'!EB201="Yes"),OFFSET('Hygiene Data'!$H$7,0,10*ROW('Hygiene Data'!H195)),NA())</f>
        <v>#N/A</v>
      </c>
      <c r="BN201" s="502" t="e">
        <f ca="1">+IF(AND(ISNUMBER(OFFSET('Hygiene Data'!$H$9,0,10*ROW('Hygiene Data'!H195))),'Data Summary'!EC201="Yes"),OFFSET('Hygiene Data'!$H$9,0,10*ROW('Hygiene Data'!H195)),NA())</f>
        <v>#N/A</v>
      </c>
      <c r="BO201" s="502" t="e">
        <f ca="1">+IF(AND(ISNUMBER(OFFSET('Hygiene Data'!$I$5,0,10*ROW('Hygiene Data'!I195))),'Data Summary'!ED201="Yes"),OFFSET('Hygiene Data'!$I$5,0,10*ROW('Hygiene Data'!I195)),NA())</f>
        <v>#N/A</v>
      </c>
      <c r="BP201" s="502" t="e">
        <f ca="1">+IF(AND(ISNUMBER(OFFSET('Hygiene Data'!$I$7,0,10*ROW('Hygiene Data'!I195))),'Data Summary'!EE201="Yes"),OFFSET('Hygiene Data'!$I$7,0,10*ROW('Hygiene Data'!I195)),NA())</f>
        <v>#N/A</v>
      </c>
      <c r="BQ201" s="502" t="e">
        <f ca="1">+IF(AND(ISNUMBER(OFFSET('Hygiene Data'!$I$9,0,10*ROW('Hygiene Data'!I195))),'Data Summary'!EF201="Yes"),OFFSET('Hygiene Data'!$I$9,0,10*ROW('Hygiene Data'!I195)),NA())</f>
        <v>#N/A</v>
      </c>
    </row>
    <row r="202" spans="1:69" x14ac:dyDescent="0.25">
      <c r="A202" s="498" t="e">
        <f ca="1">+RIGHT('Data Summary'!A202,LEN('Data Summary'!A202)-9)</f>
        <v>#VALUE!</v>
      </c>
      <c r="B202" s="472" t="str">
        <f ca="1">+IF(ISTEXT('Data Summary'!B202),'Data Summary'!B202,"")</f>
        <v/>
      </c>
      <c r="C202" s="499" t="e">
        <f ca="1">+VALUE('Data Summary'!C202)</f>
        <v>#VALUE!</v>
      </c>
      <c r="D202" s="500" t="e">
        <f ca="1">+IF(AND(ISNUMBER(OFFSET('Water Data'!$D$4,0,10*ROW('Water Data'!D196))),'Data Summary'!BS202="Yes"),100-OFFSET('Water Data'!$D$4,0,10*ROW('Water Data'!D196)),NA())</f>
        <v>#N/A</v>
      </c>
      <c r="E202" s="500" t="e">
        <f ca="1">+IF(AND(ISNUMBER(OFFSET('Water Data'!$D$6,0,10*ROW('Water Data'!D196))),'Data Summary'!BT202="Yes"),OFFSET('Water Data'!$D$6,0,10*ROW('Water Data'!D196)),NA())</f>
        <v>#N/A</v>
      </c>
      <c r="F202" s="500" t="e">
        <f ca="1">+IF(AND(ISNUMBER(OFFSET('Water Data'!$D$9,0,10*ROW('Water Data'!D196))),'Data Summary'!BU202="Yes"),OFFSET('Water Data'!$D$9,0,10*ROW('Water Data'!D196)),NA())</f>
        <v>#N/A</v>
      </c>
      <c r="G202" s="500" t="e">
        <f ca="1">+IF(AND(ISNUMBER(OFFSET('Water Data'!$E$4,0,10*ROW('Water Data'!E196))),'Data Summary'!BV202="Yes"),100-OFFSET('Water Data'!$E$4,0,10*ROW('Water Data'!E196)),NA())</f>
        <v>#N/A</v>
      </c>
      <c r="H202" s="500" t="e">
        <f ca="1">+IF(AND(ISNUMBER(OFFSET('Water Data'!$E$6,0,10*ROW('Water Data'!E196))),'Data Summary'!BW202="Yes"),OFFSET('Water Data'!$E$6,0,10*ROW('Water Data'!E196)),NA())</f>
        <v>#N/A</v>
      </c>
      <c r="I202" s="500" t="e">
        <f ca="1">+IF(AND(ISNUMBER(OFFSET('Water Data'!$E$9,0,10*ROW('Water Data'!E196))),'Data Summary'!BX202="Yes"),OFFSET('Water Data'!$E$9,0,10*ROW('Water Data'!E196)),NA())</f>
        <v>#N/A</v>
      </c>
      <c r="J202" s="500" t="e">
        <f ca="1">+IF(AND(ISNUMBER(OFFSET('Water Data'!$F$4,0,10*ROW('Water Data'!F196))),'Data Summary'!BY202="Yes"),100-OFFSET('Water Data'!$F$4,0,10*ROW('Water Data'!F196)),NA())</f>
        <v>#N/A</v>
      </c>
      <c r="K202" s="500" t="e">
        <f ca="1">+IF(AND(ISNUMBER(OFFSET('Water Data'!$F$6,0,10*ROW('Water Data'!F196))),'Data Summary'!BZ202="Yes"),OFFSET('Water Data'!$F$6,0,10*ROW('Water Data'!F196)),NA())</f>
        <v>#N/A</v>
      </c>
      <c r="L202" s="500" t="e">
        <f ca="1">+IF(AND(ISNUMBER(OFFSET('Water Data'!$F$9,0,10*ROW('Water Data'!F196))),'Data Summary'!CA202="Yes"),OFFSET('Water Data'!$F$9,0,10*ROW('Water Data'!F196)),NA())</f>
        <v>#N/A</v>
      </c>
      <c r="M202" s="500" t="e">
        <f ca="1">+IF(AND(ISNUMBER(OFFSET('Water Data'!$G$4,0,10*ROW('Water Data'!G196))),'Data Summary'!CB202="Yes"),100-OFFSET('Water Data'!$G$4,0,10*ROW('Water Data'!G196)),NA())</f>
        <v>#N/A</v>
      </c>
      <c r="N202" s="500" t="e">
        <f ca="1">+IF(AND(ISNUMBER(OFFSET('Water Data'!$G$6,0,10*ROW('Water Data'!G196))),'Data Summary'!CC202="Yes"),OFFSET('Water Data'!$G$6,0,10*ROW('Water Data'!G196)),NA())</f>
        <v>#N/A</v>
      </c>
      <c r="O202" s="500" t="e">
        <f ca="1">+IF(AND(ISNUMBER(OFFSET('Water Data'!$G$9,0,10*ROW('Water Data'!G196))),'Data Summary'!CD202="Yes"),OFFSET('Water Data'!$G$9,0,10*ROW('Water Data'!G196)),NA())</f>
        <v>#N/A</v>
      </c>
      <c r="P202" s="500" t="e">
        <f ca="1">+IF(AND(ISNUMBER(OFFSET('Water Data'!$H$4,0,10*ROW('Water Data'!H196))),'Data Summary'!CE202="Yes"),100-OFFSET('Water Data'!$H$4,0,10*ROW('Water Data'!H196)),NA())</f>
        <v>#N/A</v>
      </c>
      <c r="Q202" s="500" t="e">
        <f ca="1">+IF(AND(ISNUMBER(OFFSET('Water Data'!$H$6,0,10*ROW('Water Data'!H196))),'Data Summary'!CF202="Yes"),OFFSET('Water Data'!$H$6,0,10*ROW('Water Data'!H196)),NA())</f>
        <v>#N/A</v>
      </c>
      <c r="R202" s="500" t="e">
        <f ca="1">+IF(AND(ISNUMBER(OFFSET('Water Data'!$H$9,0,10*ROW('Water Data'!H196))),'Data Summary'!CG202="Yes"),OFFSET('Water Data'!$H$9,0,10*ROW('Water Data'!H196)),NA())</f>
        <v>#N/A</v>
      </c>
      <c r="S202" s="500" t="e">
        <f ca="1">+IF(AND(ISNUMBER(OFFSET('Water Data'!$I$4,0,10*ROW('Water Data'!I196))),'Data Summary'!CH202="Yes"),100-OFFSET('Water Data'!$I$4,0,10*ROW('Water Data'!I196)),NA())</f>
        <v>#N/A</v>
      </c>
      <c r="T202" s="500" t="e">
        <f ca="1">+IF(AND(ISNUMBER(OFFSET('Water Data'!$I$6,0,10*ROW('Water Data'!I196))),'Data Summary'!CI202="Yes"),OFFSET('Water Data'!$I$6,0,10*ROW('Water Data'!I196)),NA())</f>
        <v>#N/A</v>
      </c>
      <c r="U202" s="500" t="e">
        <f ca="1">+IF(AND(ISNUMBER(OFFSET('Water Data'!$I$9,0,10*ROW('Water Data'!I196))),'Data Summary'!CJ202="Yes"),OFFSET('Water Data'!$I$9,0,10*ROW('Water Data'!I196)),NA())</f>
        <v>#N/A</v>
      </c>
      <c r="V202" s="501" t="e">
        <f ca="1">+IF(AND(ISNUMBER(OFFSET('Sanitation Data'!$D$4,0,10*ROW('Sanitation Data'!D196))),'Data Summary'!CK202="Yes"),100-OFFSET('Sanitation Data'!$D$4,0,10*ROW('Sanitation Data'!D196)),NA())</f>
        <v>#N/A</v>
      </c>
      <c r="W202" s="501" t="e">
        <f ca="1">+IF(AND(ISNUMBER(OFFSET('Sanitation Data'!$D$6,0,10*ROW('Sanitation Data'!D196))),'Data Summary'!CL202="Yes"),OFFSET('Sanitation Data'!$D$6,0,10*ROW('Sanitation Data'!D196)),NA())</f>
        <v>#N/A</v>
      </c>
      <c r="X202" s="501" t="e">
        <f ca="1">+IF(AND(ISNUMBER(OFFSET('Sanitation Data'!$D$10,0,10*ROW('Sanitation Data'!D196))),'Data Summary'!CM202="Yes"),OFFSET('Sanitation Data'!$D$10,0,10*ROW('Sanitation Data'!D196)),NA())</f>
        <v>#N/A</v>
      </c>
      <c r="Y202" s="501" t="e">
        <f ca="1">+IF(AND(ISNUMBER(OFFSET('Sanitation Data'!$D$11,0,10*ROW('Sanitation Data'!D196))),'Data Summary'!CN202="Yes"),OFFSET('Sanitation Data'!$D$11,0,10*ROW('Sanitation Data'!D196)),NA())</f>
        <v>#N/A</v>
      </c>
      <c r="Z202" s="501" t="e">
        <f ca="1">+IF(AND(ISNUMBER(OFFSET('Sanitation Data'!$D$12,0,10*ROW('Sanitation Data'!D196))),'Data Summary'!CO202="Yes"),OFFSET('Sanitation Data'!$D$12,0,10*ROW('Sanitation Data'!D196)),NA())</f>
        <v>#N/A</v>
      </c>
      <c r="AA202" s="501" t="e">
        <f ca="1">+IF(AND(ISNUMBER(OFFSET('Sanitation Data'!$E$4,0,10*ROW('Sanitation Data'!E196))),'Data Summary'!CP202="Yes"),100-OFFSET('Sanitation Data'!$E$4,0,10*ROW('Sanitation Data'!E196)),NA())</f>
        <v>#N/A</v>
      </c>
      <c r="AB202" s="501" t="e">
        <f ca="1">+IF(AND(ISNUMBER(OFFSET('Sanitation Data'!$E$6,0,10*ROW('Sanitation Data'!E196))),'Data Summary'!CQ202="Yes"),OFFSET('Sanitation Data'!$E$6,0,10*ROW('Sanitation Data'!E196)),NA())</f>
        <v>#N/A</v>
      </c>
      <c r="AC202" s="501" t="e">
        <f ca="1">+IF(AND(ISNUMBER(OFFSET('Sanitation Data'!$E$10,0,10*ROW('Sanitation Data'!E196))),'Data Summary'!CR202="Yes"),OFFSET('Sanitation Data'!$E$10,0,10*ROW('Sanitation Data'!E196)),NA())</f>
        <v>#N/A</v>
      </c>
      <c r="AD202" s="501" t="e">
        <f ca="1">+IF(AND(ISNUMBER(OFFSET('Sanitation Data'!$E$11,0,10*ROW('Sanitation Data'!E196))),'Data Summary'!CS202="Yes"),OFFSET('Sanitation Data'!$E$11,0,10*ROW('Sanitation Data'!E196)),NA())</f>
        <v>#N/A</v>
      </c>
      <c r="AE202" s="501" t="e">
        <f ca="1">+IF(AND(ISNUMBER(OFFSET('Sanitation Data'!$E$12,0,10*ROW('Sanitation Data'!E196))),'Data Summary'!CT202="Yes"),OFFSET('Sanitation Data'!$E$12,0,10*ROW('Sanitation Data'!E196)),NA())</f>
        <v>#N/A</v>
      </c>
      <c r="AF202" s="501" t="e">
        <f ca="1">+IF(AND(ISNUMBER(OFFSET('Sanitation Data'!$F$4,0,10*ROW('Sanitation Data'!F196))),'Data Summary'!CU202="Yes"),100-OFFSET('Sanitation Data'!$F$4,0,10*ROW('Sanitation Data'!F196)),NA())</f>
        <v>#N/A</v>
      </c>
      <c r="AG202" s="501" t="e">
        <f ca="1">+IF(AND(ISNUMBER(OFFSET('Sanitation Data'!$F$6,0,10*ROW('Sanitation Data'!F196))),'Data Summary'!CV202="Yes"),OFFSET('Sanitation Data'!$F$6,0,10*ROW('Sanitation Data'!F196)),NA())</f>
        <v>#N/A</v>
      </c>
      <c r="AH202" s="501" t="e">
        <f ca="1">+IF(AND(ISNUMBER(OFFSET('Sanitation Data'!$F$10,0,10*ROW('Sanitation Data'!F196))),'Data Summary'!CW202="Yes"),OFFSET('Sanitation Data'!$F$10,0,10*ROW('Sanitation Data'!F196)),NA())</f>
        <v>#N/A</v>
      </c>
      <c r="AI202" s="501" t="e">
        <f ca="1">+IF(AND(ISNUMBER(OFFSET('Sanitation Data'!$F$11,0,10*ROW('Sanitation Data'!F196))),'Data Summary'!CX202="Yes"),OFFSET('Sanitation Data'!$F$11,0,10*ROW('Sanitation Data'!F196)),NA())</f>
        <v>#N/A</v>
      </c>
      <c r="AJ202" s="501" t="e">
        <f ca="1">+IF(AND(ISNUMBER(OFFSET('Sanitation Data'!$F$12,0,10*ROW('Sanitation Data'!F196))),'Data Summary'!CY202="Yes"),OFFSET('Sanitation Data'!$F$12,0,10*ROW('Sanitation Data'!F196)),NA())</f>
        <v>#N/A</v>
      </c>
      <c r="AK202" s="501" t="e">
        <f ca="1">+IF(AND(ISNUMBER(OFFSET('Sanitation Data'!$G$4,0,10*ROW('Sanitation Data'!G196))),'Data Summary'!CZ202="Yes"),100-OFFSET('Sanitation Data'!$G$4,0,10*ROW('Sanitation Data'!G196)),NA())</f>
        <v>#N/A</v>
      </c>
      <c r="AL202" s="501" t="e">
        <f ca="1">+IF(AND(ISNUMBER(OFFSET('Sanitation Data'!$G$6,0,10*ROW('Sanitation Data'!G196))),'Data Summary'!DA202="Yes"),OFFSET('Sanitation Data'!$G$6,0,10*ROW('Sanitation Data'!G196)),NA())</f>
        <v>#N/A</v>
      </c>
      <c r="AM202" s="501" t="e">
        <f ca="1">+IF(AND(ISNUMBER(OFFSET('Sanitation Data'!$G$10,0,10*ROW('Sanitation Data'!G196))),'Data Summary'!DB202="Yes"),OFFSET('Sanitation Data'!$G$10,0,10*ROW('Sanitation Data'!G196)),NA())</f>
        <v>#N/A</v>
      </c>
      <c r="AN202" s="501" t="e">
        <f ca="1">+IF(AND(ISNUMBER(OFFSET('Sanitation Data'!$G$11,0,10*ROW('Sanitation Data'!G196))),'Data Summary'!DC202="Yes"),OFFSET('Sanitation Data'!$G$11,0,10*ROW('Sanitation Data'!G196)),NA())</f>
        <v>#N/A</v>
      </c>
      <c r="AO202" s="501" t="e">
        <f ca="1">+IF(AND(ISNUMBER(OFFSET('Sanitation Data'!$G$12,0,10*ROW('Sanitation Data'!G196))),'Data Summary'!DD202="Yes"),OFFSET('Sanitation Data'!$G$12,0,10*ROW('Sanitation Data'!G196)),NA())</f>
        <v>#N/A</v>
      </c>
      <c r="AP202" s="501" t="e">
        <f ca="1">+IF(AND(ISNUMBER(OFFSET('Sanitation Data'!$H$4,0,10*ROW('Sanitation Data'!H196))),'Data Summary'!DE202="Yes"),100-OFFSET('Sanitation Data'!$H$4,0,10*ROW('Sanitation Data'!H196)),NA())</f>
        <v>#N/A</v>
      </c>
      <c r="AQ202" s="501" t="e">
        <f ca="1">+IF(AND(ISNUMBER(OFFSET('Sanitation Data'!$H$6,0,10*ROW('Sanitation Data'!H196))),'Data Summary'!DF202="Yes"),OFFSET('Sanitation Data'!$H$6,0,10*ROW('Sanitation Data'!H196)),NA())</f>
        <v>#N/A</v>
      </c>
      <c r="AR202" s="501" t="e">
        <f ca="1">+IF(AND(ISNUMBER(OFFSET('Sanitation Data'!$H$10,0,10*ROW('Sanitation Data'!H196))),'Data Summary'!DG202="Yes"),OFFSET('Sanitation Data'!$H$10,0,10*ROW('Sanitation Data'!H196)),NA())</f>
        <v>#N/A</v>
      </c>
      <c r="AS202" s="501" t="e">
        <f ca="1">+IF(AND(ISNUMBER(OFFSET('Sanitation Data'!$H$11,0,10*ROW('Sanitation Data'!H196))),'Data Summary'!DH202="Yes"),OFFSET('Sanitation Data'!$H$11,0,10*ROW('Sanitation Data'!H196)),NA())</f>
        <v>#N/A</v>
      </c>
      <c r="AT202" s="501" t="e">
        <f ca="1">+IF(AND(ISNUMBER(OFFSET('Sanitation Data'!$H$12,0,10*ROW('Sanitation Data'!H196))),'Data Summary'!DI202="Yes"),OFFSET('Sanitation Data'!$H$12,0,10*ROW('Sanitation Data'!H196)),NA())</f>
        <v>#N/A</v>
      </c>
      <c r="AU202" s="501" t="e">
        <f ca="1">+IF(AND(ISNUMBER(OFFSET('Sanitation Data'!$I$4,0,10*ROW('Sanitation Data'!I196))),'Data Summary'!DJ202="Yes"),100-OFFSET('Sanitation Data'!$I$4,0,10*ROW('Sanitation Data'!I196)),NA())</f>
        <v>#N/A</v>
      </c>
      <c r="AV202" s="501" t="e">
        <f ca="1">+IF(AND(ISNUMBER(OFFSET('Sanitation Data'!$I$6,0,10*ROW('Sanitation Data'!I196))),'Data Summary'!DK202="Yes"),OFFSET('Sanitation Data'!$I$6,0,10*ROW('Sanitation Data'!I196)),NA())</f>
        <v>#N/A</v>
      </c>
      <c r="AW202" s="501" t="e">
        <f ca="1">+IF(AND(ISNUMBER(OFFSET('Sanitation Data'!$I$10,0,10*ROW('Sanitation Data'!I196))),'Data Summary'!DL202="Yes"),OFFSET('Sanitation Data'!$I$10,0,10*ROW('Sanitation Data'!I196)),NA())</f>
        <v>#N/A</v>
      </c>
      <c r="AX202" s="501" t="e">
        <f ca="1">+IF(AND(ISNUMBER(OFFSET('Sanitation Data'!$I$11,0,10*ROW('Sanitation Data'!I196))),'Data Summary'!DM202="Yes"),OFFSET('Sanitation Data'!$I$11,0,10*ROW('Sanitation Data'!I196)),NA())</f>
        <v>#N/A</v>
      </c>
      <c r="AY202" s="501" t="e">
        <f ca="1">+IF(AND(ISNUMBER(OFFSET('Sanitation Data'!$I$12,0,10*ROW('Sanitation Data'!I196))),'Data Summary'!DN202="Yes"),OFFSET('Sanitation Data'!$I$12,0,10*ROW('Sanitation Data'!I196)),NA())</f>
        <v>#N/A</v>
      </c>
      <c r="AZ202" s="502" t="e">
        <f ca="1">+IF(AND(ISNUMBER(OFFSET('Hygiene Data'!$D$5,0,10*ROW('Hygiene Data'!D196))),'Data Summary'!DO202="Yes"),OFFSET('Hygiene Data'!$D$5,0,10*ROW('Hygiene Data'!D196)),NA())</f>
        <v>#N/A</v>
      </c>
      <c r="BA202" s="502" t="e">
        <f ca="1">+IF(AND(ISNUMBER(OFFSET('Hygiene Data'!$D$7,0,10*ROW('Hygiene Data'!D196))),'Data Summary'!DP202="Yes"),OFFSET('Hygiene Data'!$D$7,0,10*ROW('Hygiene Data'!D196)),NA())</f>
        <v>#N/A</v>
      </c>
      <c r="BB202" s="502" t="e">
        <f ca="1">+IF(AND(ISNUMBER(OFFSET('Hygiene Data'!$D$9,0,10*ROW('Hygiene Data'!D196))),'Data Summary'!DQ202="Yes"),OFFSET('Hygiene Data'!$D$9,0,10*ROW('Hygiene Data'!D196)),NA())</f>
        <v>#N/A</v>
      </c>
      <c r="BC202" s="502" t="e">
        <f ca="1">+IF(AND(ISNUMBER(OFFSET('Hygiene Data'!$E$5,0,10*ROW('Hygiene Data'!E196))),'Data Summary'!DR202="Yes"),OFFSET('Hygiene Data'!$E$5,0,10*ROW('Hygiene Data'!E196)),NA())</f>
        <v>#N/A</v>
      </c>
      <c r="BD202" s="502" t="e">
        <f ca="1">+IF(AND(ISNUMBER(OFFSET('Hygiene Data'!$E$7,0,10*ROW('Hygiene Data'!E196))),'Data Summary'!DS202="Yes"),OFFSET('Hygiene Data'!$E$7,0,10*ROW('Hygiene Data'!E196)),NA())</f>
        <v>#N/A</v>
      </c>
      <c r="BE202" s="502" t="e">
        <f ca="1">+IF(AND(ISNUMBER(OFFSET('Hygiene Data'!$E$9,0,10*ROW('Hygiene Data'!E196))),'Data Summary'!DT202="Yes"),OFFSET('Hygiene Data'!$E$9,0,10*ROW('Hygiene Data'!E196)),NA())</f>
        <v>#N/A</v>
      </c>
      <c r="BF202" s="502" t="e">
        <f ca="1">+IF(AND(ISNUMBER(OFFSET('Hygiene Data'!$F$5,0,10*ROW('Hygiene Data'!F196))),'Data Summary'!DU202="Yes"),OFFSET('Hygiene Data'!$F$5,0,10*ROW('Hygiene Data'!F196)),NA())</f>
        <v>#N/A</v>
      </c>
      <c r="BG202" s="502" t="e">
        <f ca="1">+IF(AND(ISNUMBER(OFFSET('Hygiene Data'!$F$7,0,10*ROW('Hygiene Data'!F196))),'Data Summary'!DV202="Yes"),OFFSET('Hygiene Data'!$F$7,0,10*ROW('Hygiene Data'!F196)),NA())</f>
        <v>#N/A</v>
      </c>
      <c r="BH202" s="502" t="e">
        <f ca="1">+IF(AND(ISNUMBER(OFFSET('Hygiene Data'!$F$9,0,10*ROW('Hygiene Data'!F196))),'Data Summary'!DW202="Yes"),OFFSET('Hygiene Data'!$F$9,0,10*ROW('Hygiene Data'!F196)),NA())</f>
        <v>#N/A</v>
      </c>
      <c r="BI202" s="502" t="e">
        <f ca="1">+IF(AND(ISNUMBER(OFFSET('Hygiene Data'!$G$5,0,10*ROW('Hygiene Data'!G196))),'Data Summary'!DX202="Yes"),OFFSET('Hygiene Data'!$G$5,0,10*ROW('Hygiene Data'!G196)),NA())</f>
        <v>#N/A</v>
      </c>
      <c r="BJ202" s="502" t="e">
        <f ca="1">+IF(AND(ISNUMBER(OFFSET('Hygiene Data'!$G$7,0,10*ROW('Hygiene Data'!G196))),'Data Summary'!DY202="Yes"),OFFSET('Hygiene Data'!$G$7,0,10*ROW('Hygiene Data'!G196)),NA())</f>
        <v>#N/A</v>
      </c>
      <c r="BK202" s="502" t="e">
        <f ca="1">+IF(AND(ISNUMBER(OFFSET('Hygiene Data'!$G$9,0,10*ROW('Hygiene Data'!G196))),'Data Summary'!DZ202="Yes"),OFFSET('Hygiene Data'!$G$9,0,10*ROW('Hygiene Data'!G196)),NA())</f>
        <v>#N/A</v>
      </c>
      <c r="BL202" s="502" t="e">
        <f ca="1">+IF(AND(ISNUMBER(OFFSET('Hygiene Data'!$H$5,0,10*ROW('Hygiene Data'!H196))),'Data Summary'!EA202="Yes"),OFFSET('Hygiene Data'!$H$5,0,10*ROW('Hygiene Data'!H196)),NA())</f>
        <v>#N/A</v>
      </c>
      <c r="BM202" s="502" t="e">
        <f ca="1">+IF(AND(ISNUMBER(OFFSET('Hygiene Data'!$H$7,0,10*ROW('Hygiene Data'!H196))),'Data Summary'!EB202="Yes"),OFFSET('Hygiene Data'!$H$7,0,10*ROW('Hygiene Data'!H196)),NA())</f>
        <v>#N/A</v>
      </c>
      <c r="BN202" s="502" t="e">
        <f ca="1">+IF(AND(ISNUMBER(OFFSET('Hygiene Data'!$H$9,0,10*ROW('Hygiene Data'!H196))),'Data Summary'!EC202="Yes"),OFFSET('Hygiene Data'!$H$9,0,10*ROW('Hygiene Data'!H196)),NA())</f>
        <v>#N/A</v>
      </c>
      <c r="BO202" s="502" t="e">
        <f ca="1">+IF(AND(ISNUMBER(OFFSET('Hygiene Data'!$I$5,0,10*ROW('Hygiene Data'!I196))),'Data Summary'!ED202="Yes"),OFFSET('Hygiene Data'!$I$5,0,10*ROW('Hygiene Data'!I196)),NA())</f>
        <v>#N/A</v>
      </c>
      <c r="BP202" s="502" t="e">
        <f ca="1">+IF(AND(ISNUMBER(OFFSET('Hygiene Data'!$I$7,0,10*ROW('Hygiene Data'!I196))),'Data Summary'!EE202="Yes"),OFFSET('Hygiene Data'!$I$7,0,10*ROW('Hygiene Data'!I196)),NA())</f>
        <v>#N/A</v>
      </c>
      <c r="BQ202" s="502" t="e">
        <f ca="1">+IF(AND(ISNUMBER(OFFSET('Hygiene Data'!$I$9,0,10*ROW('Hygiene Data'!I196))),'Data Summary'!EF202="Yes"),OFFSET('Hygiene Data'!$I$9,0,10*ROW('Hygiene Data'!I196)),NA())</f>
        <v>#N/A</v>
      </c>
    </row>
    <row r="203" spans="1:69" x14ac:dyDescent="0.25">
      <c r="A203" s="498" t="e">
        <f ca="1">+RIGHT('Data Summary'!A203,LEN('Data Summary'!A203)-9)</f>
        <v>#VALUE!</v>
      </c>
      <c r="B203" s="472" t="str">
        <f ca="1">+IF(ISTEXT('Data Summary'!B203),'Data Summary'!B203,"")</f>
        <v/>
      </c>
      <c r="C203" s="499" t="e">
        <f ca="1">+VALUE('Data Summary'!C203)</f>
        <v>#VALUE!</v>
      </c>
      <c r="D203" s="500" t="e">
        <f ca="1">+IF(AND(ISNUMBER(OFFSET('Water Data'!$D$4,0,10*ROW('Water Data'!D197))),'Data Summary'!BS203="Yes"),100-OFFSET('Water Data'!$D$4,0,10*ROW('Water Data'!D197)),NA())</f>
        <v>#N/A</v>
      </c>
      <c r="E203" s="500" t="e">
        <f ca="1">+IF(AND(ISNUMBER(OFFSET('Water Data'!$D$6,0,10*ROW('Water Data'!D197))),'Data Summary'!BT203="Yes"),OFFSET('Water Data'!$D$6,0,10*ROW('Water Data'!D197)),NA())</f>
        <v>#N/A</v>
      </c>
      <c r="F203" s="500" t="e">
        <f ca="1">+IF(AND(ISNUMBER(OFFSET('Water Data'!$D$9,0,10*ROW('Water Data'!D197))),'Data Summary'!BU203="Yes"),OFFSET('Water Data'!$D$9,0,10*ROW('Water Data'!D197)),NA())</f>
        <v>#N/A</v>
      </c>
      <c r="G203" s="500" t="e">
        <f ca="1">+IF(AND(ISNUMBER(OFFSET('Water Data'!$E$4,0,10*ROW('Water Data'!E197))),'Data Summary'!BV203="Yes"),100-OFFSET('Water Data'!$E$4,0,10*ROW('Water Data'!E197)),NA())</f>
        <v>#N/A</v>
      </c>
      <c r="H203" s="500" t="e">
        <f ca="1">+IF(AND(ISNUMBER(OFFSET('Water Data'!$E$6,0,10*ROW('Water Data'!E197))),'Data Summary'!BW203="Yes"),OFFSET('Water Data'!$E$6,0,10*ROW('Water Data'!E197)),NA())</f>
        <v>#N/A</v>
      </c>
      <c r="I203" s="500" t="e">
        <f ca="1">+IF(AND(ISNUMBER(OFFSET('Water Data'!$E$9,0,10*ROW('Water Data'!E197))),'Data Summary'!BX203="Yes"),OFFSET('Water Data'!$E$9,0,10*ROW('Water Data'!E197)),NA())</f>
        <v>#N/A</v>
      </c>
      <c r="J203" s="500" t="e">
        <f ca="1">+IF(AND(ISNUMBER(OFFSET('Water Data'!$F$4,0,10*ROW('Water Data'!F197))),'Data Summary'!BY203="Yes"),100-OFFSET('Water Data'!$F$4,0,10*ROW('Water Data'!F197)),NA())</f>
        <v>#N/A</v>
      </c>
      <c r="K203" s="500" t="e">
        <f ca="1">+IF(AND(ISNUMBER(OFFSET('Water Data'!$F$6,0,10*ROW('Water Data'!F197))),'Data Summary'!BZ203="Yes"),OFFSET('Water Data'!$F$6,0,10*ROW('Water Data'!F197)),NA())</f>
        <v>#N/A</v>
      </c>
      <c r="L203" s="500" t="e">
        <f ca="1">+IF(AND(ISNUMBER(OFFSET('Water Data'!$F$9,0,10*ROW('Water Data'!F197))),'Data Summary'!CA203="Yes"),OFFSET('Water Data'!$F$9,0,10*ROW('Water Data'!F197)),NA())</f>
        <v>#N/A</v>
      </c>
      <c r="M203" s="500" t="e">
        <f ca="1">+IF(AND(ISNUMBER(OFFSET('Water Data'!$G$4,0,10*ROW('Water Data'!G197))),'Data Summary'!CB203="Yes"),100-OFFSET('Water Data'!$G$4,0,10*ROW('Water Data'!G197)),NA())</f>
        <v>#N/A</v>
      </c>
      <c r="N203" s="500" t="e">
        <f ca="1">+IF(AND(ISNUMBER(OFFSET('Water Data'!$G$6,0,10*ROW('Water Data'!G197))),'Data Summary'!CC203="Yes"),OFFSET('Water Data'!$G$6,0,10*ROW('Water Data'!G197)),NA())</f>
        <v>#N/A</v>
      </c>
      <c r="O203" s="500" t="e">
        <f ca="1">+IF(AND(ISNUMBER(OFFSET('Water Data'!$G$9,0,10*ROW('Water Data'!G197))),'Data Summary'!CD203="Yes"),OFFSET('Water Data'!$G$9,0,10*ROW('Water Data'!G197)),NA())</f>
        <v>#N/A</v>
      </c>
      <c r="P203" s="500" t="e">
        <f ca="1">+IF(AND(ISNUMBER(OFFSET('Water Data'!$H$4,0,10*ROW('Water Data'!H197))),'Data Summary'!CE203="Yes"),100-OFFSET('Water Data'!$H$4,0,10*ROW('Water Data'!H197)),NA())</f>
        <v>#N/A</v>
      </c>
      <c r="Q203" s="500" t="e">
        <f ca="1">+IF(AND(ISNUMBER(OFFSET('Water Data'!$H$6,0,10*ROW('Water Data'!H197))),'Data Summary'!CF203="Yes"),OFFSET('Water Data'!$H$6,0,10*ROW('Water Data'!H197)),NA())</f>
        <v>#N/A</v>
      </c>
      <c r="R203" s="500" t="e">
        <f ca="1">+IF(AND(ISNUMBER(OFFSET('Water Data'!$H$9,0,10*ROW('Water Data'!H197))),'Data Summary'!CG203="Yes"),OFFSET('Water Data'!$H$9,0,10*ROW('Water Data'!H197)),NA())</f>
        <v>#N/A</v>
      </c>
      <c r="S203" s="500" t="e">
        <f ca="1">+IF(AND(ISNUMBER(OFFSET('Water Data'!$I$4,0,10*ROW('Water Data'!I197))),'Data Summary'!CH203="Yes"),100-OFFSET('Water Data'!$I$4,0,10*ROW('Water Data'!I197)),NA())</f>
        <v>#N/A</v>
      </c>
      <c r="T203" s="500" t="e">
        <f ca="1">+IF(AND(ISNUMBER(OFFSET('Water Data'!$I$6,0,10*ROW('Water Data'!I197))),'Data Summary'!CI203="Yes"),OFFSET('Water Data'!$I$6,0,10*ROW('Water Data'!I197)),NA())</f>
        <v>#N/A</v>
      </c>
      <c r="U203" s="500" t="e">
        <f ca="1">+IF(AND(ISNUMBER(OFFSET('Water Data'!$I$9,0,10*ROW('Water Data'!I197))),'Data Summary'!CJ203="Yes"),OFFSET('Water Data'!$I$9,0,10*ROW('Water Data'!I197)),NA())</f>
        <v>#N/A</v>
      </c>
      <c r="V203" s="501" t="e">
        <f ca="1">+IF(AND(ISNUMBER(OFFSET('Sanitation Data'!$D$4,0,10*ROW('Sanitation Data'!D197))),'Data Summary'!CK203="Yes"),100-OFFSET('Sanitation Data'!$D$4,0,10*ROW('Sanitation Data'!D197)),NA())</f>
        <v>#N/A</v>
      </c>
      <c r="W203" s="501" t="e">
        <f ca="1">+IF(AND(ISNUMBER(OFFSET('Sanitation Data'!$D$6,0,10*ROW('Sanitation Data'!D197))),'Data Summary'!CL203="Yes"),OFFSET('Sanitation Data'!$D$6,0,10*ROW('Sanitation Data'!D197)),NA())</f>
        <v>#N/A</v>
      </c>
      <c r="X203" s="501" t="e">
        <f ca="1">+IF(AND(ISNUMBER(OFFSET('Sanitation Data'!$D$10,0,10*ROW('Sanitation Data'!D197))),'Data Summary'!CM203="Yes"),OFFSET('Sanitation Data'!$D$10,0,10*ROW('Sanitation Data'!D197)),NA())</f>
        <v>#N/A</v>
      </c>
      <c r="Y203" s="501" t="e">
        <f ca="1">+IF(AND(ISNUMBER(OFFSET('Sanitation Data'!$D$11,0,10*ROW('Sanitation Data'!D197))),'Data Summary'!CN203="Yes"),OFFSET('Sanitation Data'!$D$11,0,10*ROW('Sanitation Data'!D197)),NA())</f>
        <v>#N/A</v>
      </c>
      <c r="Z203" s="501" t="e">
        <f ca="1">+IF(AND(ISNUMBER(OFFSET('Sanitation Data'!$D$12,0,10*ROW('Sanitation Data'!D197))),'Data Summary'!CO203="Yes"),OFFSET('Sanitation Data'!$D$12,0,10*ROW('Sanitation Data'!D197)),NA())</f>
        <v>#N/A</v>
      </c>
      <c r="AA203" s="501" t="e">
        <f ca="1">+IF(AND(ISNUMBER(OFFSET('Sanitation Data'!$E$4,0,10*ROW('Sanitation Data'!E197))),'Data Summary'!CP203="Yes"),100-OFFSET('Sanitation Data'!$E$4,0,10*ROW('Sanitation Data'!E197)),NA())</f>
        <v>#N/A</v>
      </c>
      <c r="AB203" s="501" t="e">
        <f ca="1">+IF(AND(ISNUMBER(OFFSET('Sanitation Data'!$E$6,0,10*ROW('Sanitation Data'!E197))),'Data Summary'!CQ203="Yes"),OFFSET('Sanitation Data'!$E$6,0,10*ROW('Sanitation Data'!E197)),NA())</f>
        <v>#N/A</v>
      </c>
      <c r="AC203" s="501" t="e">
        <f ca="1">+IF(AND(ISNUMBER(OFFSET('Sanitation Data'!$E$10,0,10*ROW('Sanitation Data'!E197))),'Data Summary'!CR203="Yes"),OFFSET('Sanitation Data'!$E$10,0,10*ROW('Sanitation Data'!E197)),NA())</f>
        <v>#N/A</v>
      </c>
      <c r="AD203" s="501" t="e">
        <f ca="1">+IF(AND(ISNUMBER(OFFSET('Sanitation Data'!$E$11,0,10*ROW('Sanitation Data'!E197))),'Data Summary'!CS203="Yes"),OFFSET('Sanitation Data'!$E$11,0,10*ROW('Sanitation Data'!E197)),NA())</f>
        <v>#N/A</v>
      </c>
      <c r="AE203" s="501" t="e">
        <f ca="1">+IF(AND(ISNUMBER(OFFSET('Sanitation Data'!$E$12,0,10*ROW('Sanitation Data'!E197))),'Data Summary'!CT203="Yes"),OFFSET('Sanitation Data'!$E$12,0,10*ROW('Sanitation Data'!E197)),NA())</f>
        <v>#N/A</v>
      </c>
      <c r="AF203" s="501" t="e">
        <f ca="1">+IF(AND(ISNUMBER(OFFSET('Sanitation Data'!$F$4,0,10*ROW('Sanitation Data'!F197))),'Data Summary'!CU203="Yes"),100-OFFSET('Sanitation Data'!$F$4,0,10*ROW('Sanitation Data'!F197)),NA())</f>
        <v>#N/A</v>
      </c>
      <c r="AG203" s="501" t="e">
        <f ca="1">+IF(AND(ISNUMBER(OFFSET('Sanitation Data'!$F$6,0,10*ROW('Sanitation Data'!F197))),'Data Summary'!CV203="Yes"),OFFSET('Sanitation Data'!$F$6,0,10*ROW('Sanitation Data'!F197)),NA())</f>
        <v>#N/A</v>
      </c>
      <c r="AH203" s="501" t="e">
        <f ca="1">+IF(AND(ISNUMBER(OFFSET('Sanitation Data'!$F$10,0,10*ROW('Sanitation Data'!F197))),'Data Summary'!CW203="Yes"),OFFSET('Sanitation Data'!$F$10,0,10*ROW('Sanitation Data'!F197)),NA())</f>
        <v>#N/A</v>
      </c>
      <c r="AI203" s="501" t="e">
        <f ca="1">+IF(AND(ISNUMBER(OFFSET('Sanitation Data'!$F$11,0,10*ROW('Sanitation Data'!F197))),'Data Summary'!CX203="Yes"),OFFSET('Sanitation Data'!$F$11,0,10*ROW('Sanitation Data'!F197)),NA())</f>
        <v>#N/A</v>
      </c>
      <c r="AJ203" s="501" t="e">
        <f ca="1">+IF(AND(ISNUMBER(OFFSET('Sanitation Data'!$F$12,0,10*ROW('Sanitation Data'!F197))),'Data Summary'!CY203="Yes"),OFFSET('Sanitation Data'!$F$12,0,10*ROW('Sanitation Data'!F197)),NA())</f>
        <v>#N/A</v>
      </c>
      <c r="AK203" s="501" t="e">
        <f ca="1">+IF(AND(ISNUMBER(OFFSET('Sanitation Data'!$G$4,0,10*ROW('Sanitation Data'!G197))),'Data Summary'!CZ203="Yes"),100-OFFSET('Sanitation Data'!$G$4,0,10*ROW('Sanitation Data'!G197)),NA())</f>
        <v>#N/A</v>
      </c>
      <c r="AL203" s="501" t="e">
        <f ca="1">+IF(AND(ISNUMBER(OFFSET('Sanitation Data'!$G$6,0,10*ROW('Sanitation Data'!G197))),'Data Summary'!DA203="Yes"),OFFSET('Sanitation Data'!$G$6,0,10*ROW('Sanitation Data'!G197)),NA())</f>
        <v>#N/A</v>
      </c>
      <c r="AM203" s="501" t="e">
        <f ca="1">+IF(AND(ISNUMBER(OFFSET('Sanitation Data'!$G$10,0,10*ROW('Sanitation Data'!G197))),'Data Summary'!DB203="Yes"),OFFSET('Sanitation Data'!$G$10,0,10*ROW('Sanitation Data'!G197)),NA())</f>
        <v>#N/A</v>
      </c>
      <c r="AN203" s="501" t="e">
        <f ca="1">+IF(AND(ISNUMBER(OFFSET('Sanitation Data'!$G$11,0,10*ROW('Sanitation Data'!G197))),'Data Summary'!DC203="Yes"),OFFSET('Sanitation Data'!$G$11,0,10*ROW('Sanitation Data'!G197)),NA())</f>
        <v>#N/A</v>
      </c>
      <c r="AO203" s="501" t="e">
        <f ca="1">+IF(AND(ISNUMBER(OFFSET('Sanitation Data'!$G$12,0,10*ROW('Sanitation Data'!G197))),'Data Summary'!DD203="Yes"),OFFSET('Sanitation Data'!$G$12,0,10*ROW('Sanitation Data'!G197)),NA())</f>
        <v>#N/A</v>
      </c>
      <c r="AP203" s="501" t="e">
        <f ca="1">+IF(AND(ISNUMBER(OFFSET('Sanitation Data'!$H$4,0,10*ROW('Sanitation Data'!H197))),'Data Summary'!DE203="Yes"),100-OFFSET('Sanitation Data'!$H$4,0,10*ROW('Sanitation Data'!H197)),NA())</f>
        <v>#N/A</v>
      </c>
      <c r="AQ203" s="501" t="e">
        <f ca="1">+IF(AND(ISNUMBER(OFFSET('Sanitation Data'!$H$6,0,10*ROW('Sanitation Data'!H197))),'Data Summary'!DF203="Yes"),OFFSET('Sanitation Data'!$H$6,0,10*ROW('Sanitation Data'!H197)),NA())</f>
        <v>#N/A</v>
      </c>
      <c r="AR203" s="501" t="e">
        <f ca="1">+IF(AND(ISNUMBER(OFFSET('Sanitation Data'!$H$10,0,10*ROW('Sanitation Data'!H197))),'Data Summary'!DG203="Yes"),OFFSET('Sanitation Data'!$H$10,0,10*ROW('Sanitation Data'!H197)),NA())</f>
        <v>#N/A</v>
      </c>
      <c r="AS203" s="501" t="e">
        <f ca="1">+IF(AND(ISNUMBER(OFFSET('Sanitation Data'!$H$11,0,10*ROW('Sanitation Data'!H197))),'Data Summary'!DH203="Yes"),OFFSET('Sanitation Data'!$H$11,0,10*ROW('Sanitation Data'!H197)),NA())</f>
        <v>#N/A</v>
      </c>
      <c r="AT203" s="501" t="e">
        <f ca="1">+IF(AND(ISNUMBER(OFFSET('Sanitation Data'!$H$12,0,10*ROW('Sanitation Data'!H197))),'Data Summary'!DI203="Yes"),OFFSET('Sanitation Data'!$H$12,0,10*ROW('Sanitation Data'!H197)),NA())</f>
        <v>#N/A</v>
      </c>
      <c r="AU203" s="501" t="e">
        <f ca="1">+IF(AND(ISNUMBER(OFFSET('Sanitation Data'!$I$4,0,10*ROW('Sanitation Data'!I197))),'Data Summary'!DJ203="Yes"),100-OFFSET('Sanitation Data'!$I$4,0,10*ROW('Sanitation Data'!I197)),NA())</f>
        <v>#N/A</v>
      </c>
      <c r="AV203" s="501" t="e">
        <f ca="1">+IF(AND(ISNUMBER(OFFSET('Sanitation Data'!$I$6,0,10*ROW('Sanitation Data'!I197))),'Data Summary'!DK203="Yes"),OFFSET('Sanitation Data'!$I$6,0,10*ROW('Sanitation Data'!I197)),NA())</f>
        <v>#N/A</v>
      </c>
      <c r="AW203" s="501" t="e">
        <f ca="1">+IF(AND(ISNUMBER(OFFSET('Sanitation Data'!$I$10,0,10*ROW('Sanitation Data'!I197))),'Data Summary'!DL203="Yes"),OFFSET('Sanitation Data'!$I$10,0,10*ROW('Sanitation Data'!I197)),NA())</f>
        <v>#N/A</v>
      </c>
      <c r="AX203" s="501" t="e">
        <f ca="1">+IF(AND(ISNUMBER(OFFSET('Sanitation Data'!$I$11,0,10*ROW('Sanitation Data'!I197))),'Data Summary'!DM203="Yes"),OFFSET('Sanitation Data'!$I$11,0,10*ROW('Sanitation Data'!I197)),NA())</f>
        <v>#N/A</v>
      </c>
      <c r="AY203" s="501" t="e">
        <f ca="1">+IF(AND(ISNUMBER(OFFSET('Sanitation Data'!$I$12,0,10*ROW('Sanitation Data'!I197))),'Data Summary'!DN203="Yes"),OFFSET('Sanitation Data'!$I$12,0,10*ROW('Sanitation Data'!I197)),NA())</f>
        <v>#N/A</v>
      </c>
      <c r="AZ203" s="502" t="e">
        <f ca="1">+IF(AND(ISNUMBER(OFFSET('Hygiene Data'!$D$5,0,10*ROW('Hygiene Data'!D197))),'Data Summary'!DO203="Yes"),OFFSET('Hygiene Data'!$D$5,0,10*ROW('Hygiene Data'!D197)),NA())</f>
        <v>#N/A</v>
      </c>
      <c r="BA203" s="502" t="e">
        <f ca="1">+IF(AND(ISNUMBER(OFFSET('Hygiene Data'!$D$7,0,10*ROW('Hygiene Data'!D197))),'Data Summary'!DP203="Yes"),OFFSET('Hygiene Data'!$D$7,0,10*ROW('Hygiene Data'!D197)),NA())</f>
        <v>#N/A</v>
      </c>
      <c r="BB203" s="502" t="e">
        <f ca="1">+IF(AND(ISNUMBER(OFFSET('Hygiene Data'!$D$9,0,10*ROW('Hygiene Data'!D197))),'Data Summary'!DQ203="Yes"),OFFSET('Hygiene Data'!$D$9,0,10*ROW('Hygiene Data'!D197)),NA())</f>
        <v>#N/A</v>
      </c>
      <c r="BC203" s="502" t="e">
        <f ca="1">+IF(AND(ISNUMBER(OFFSET('Hygiene Data'!$E$5,0,10*ROW('Hygiene Data'!E197))),'Data Summary'!DR203="Yes"),OFFSET('Hygiene Data'!$E$5,0,10*ROW('Hygiene Data'!E197)),NA())</f>
        <v>#N/A</v>
      </c>
      <c r="BD203" s="502" t="e">
        <f ca="1">+IF(AND(ISNUMBER(OFFSET('Hygiene Data'!$E$7,0,10*ROW('Hygiene Data'!E197))),'Data Summary'!DS203="Yes"),OFFSET('Hygiene Data'!$E$7,0,10*ROW('Hygiene Data'!E197)),NA())</f>
        <v>#N/A</v>
      </c>
      <c r="BE203" s="502" t="e">
        <f ca="1">+IF(AND(ISNUMBER(OFFSET('Hygiene Data'!$E$9,0,10*ROW('Hygiene Data'!E197))),'Data Summary'!DT203="Yes"),OFFSET('Hygiene Data'!$E$9,0,10*ROW('Hygiene Data'!E197)),NA())</f>
        <v>#N/A</v>
      </c>
      <c r="BF203" s="502" t="e">
        <f ca="1">+IF(AND(ISNUMBER(OFFSET('Hygiene Data'!$F$5,0,10*ROW('Hygiene Data'!F197))),'Data Summary'!DU203="Yes"),OFFSET('Hygiene Data'!$F$5,0,10*ROW('Hygiene Data'!F197)),NA())</f>
        <v>#N/A</v>
      </c>
      <c r="BG203" s="502" t="e">
        <f ca="1">+IF(AND(ISNUMBER(OFFSET('Hygiene Data'!$F$7,0,10*ROW('Hygiene Data'!F197))),'Data Summary'!DV203="Yes"),OFFSET('Hygiene Data'!$F$7,0,10*ROW('Hygiene Data'!F197)),NA())</f>
        <v>#N/A</v>
      </c>
      <c r="BH203" s="502" t="e">
        <f ca="1">+IF(AND(ISNUMBER(OFFSET('Hygiene Data'!$F$9,0,10*ROW('Hygiene Data'!F197))),'Data Summary'!DW203="Yes"),OFFSET('Hygiene Data'!$F$9,0,10*ROW('Hygiene Data'!F197)),NA())</f>
        <v>#N/A</v>
      </c>
      <c r="BI203" s="502" t="e">
        <f ca="1">+IF(AND(ISNUMBER(OFFSET('Hygiene Data'!$G$5,0,10*ROW('Hygiene Data'!G197))),'Data Summary'!DX203="Yes"),OFFSET('Hygiene Data'!$G$5,0,10*ROW('Hygiene Data'!G197)),NA())</f>
        <v>#N/A</v>
      </c>
      <c r="BJ203" s="502" t="e">
        <f ca="1">+IF(AND(ISNUMBER(OFFSET('Hygiene Data'!$G$7,0,10*ROW('Hygiene Data'!G197))),'Data Summary'!DY203="Yes"),OFFSET('Hygiene Data'!$G$7,0,10*ROW('Hygiene Data'!G197)),NA())</f>
        <v>#N/A</v>
      </c>
      <c r="BK203" s="502" t="e">
        <f ca="1">+IF(AND(ISNUMBER(OFFSET('Hygiene Data'!$G$9,0,10*ROW('Hygiene Data'!G197))),'Data Summary'!DZ203="Yes"),OFFSET('Hygiene Data'!$G$9,0,10*ROW('Hygiene Data'!G197)),NA())</f>
        <v>#N/A</v>
      </c>
      <c r="BL203" s="502" t="e">
        <f ca="1">+IF(AND(ISNUMBER(OFFSET('Hygiene Data'!$H$5,0,10*ROW('Hygiene Data'!H197))),'Data Summary'!EA203="Yes"),OFFSET('Hygiene Data'!$H$5,0,10*ROW('Hygiene Data'!H197)),NA())</f>
        <v>#N/A</v>
      </c>
      <c r="BM203" s="502" t="e">
        <f ca="1">+IF(AND(ISNUMBER(OFFSET('Hygiene Data'!$H$7,0,10*ROW('Hygiene Data'!H197))),'Data Summary'!EB203="Yes"),OFFSET('Hygiene Data'!$H$7,0,10*ROW('Hygiene Data'!H197)),NA())</f>
        <v>#N/A</v>
      </c>
      <c r="BN203" s="502" t="e">
        <f ca="1">+IF(AND(ISNUMBER(OFFSET('Hygiene Data'!$H$9,0,10*ROW('Hygiene Data'!H197))),'Data Summary'!EC203="Yes"),OFFSET('Hygiene Data'!$H$9,0,10*ROW('Hygiene Data'!H197)),NA())</f>
        <v>#N/A</v>
      </c>
      <c r="BO203" s="502" t="e">
        <f ca="1">+IF(AND(ISNUMBER(OFFSET('Hygiene Data'!$I$5,0,10*ROW('Hygiene Data'!I197))),'Data Summary'!ED203="Yes"),OFFSET('Hygiene Data'!$I$5,0,10*ROW('Hygiene Data'!I197)),NA())</f>
        <v>#N/A</v>
      </c>
      <c r="BP203" s="502" t="e">
        <f ca="1">+IF(AND(ISNUMBER(OFFSET('Hygiene Data'!$I$7,0,10*ROW('Hygiene Data'!I197))),'Data Summary'!EE203="Yes"),OFFSET('Hygiene Data'!$I$7,0,10*ROW('Hygiene Data'!I197)),NA())</f>
        <v>#N/A</v>
      </c>
      <c r="BQ203" s="502" t="e">
        <f ca="1">+IF(AND(ISNUMBER(OFFSET('Hygiene Data'!$I$9,0,10*ROW('Hygiene Data'!I197))),'Data Summary'!EF203="Yes"),OFFSET('Hygiene Data'!$I$9,0,10*ROW('Hygiene Data'!I197)),NA())</f>
        <v>#N/A</v>
      </c>
    </row>
    <row r="204" spans="1:69" x14ac:dyDescent="0.25">
      <c r="A204" s="498" t="e">
        <f ca="1">+RIGHT('Data Summary'!A204,LEN('Data Summary'!A204)-9)</f>
        <v>#VALUE!</v>
      </c>
      <c r="B204" s="472" t="str">
        <f ca="1">+IF(ISTEXT('Data Summary'!B204),'Data Summary'!B204,"")</f>
        <v/>
      </c>
      <c r="C204" s="499" t="e">
        <f ca="1">+VALUE('Data Summary'!C204)</f>
        <v>#VALUE!</v>
      </c>
      <c r="D204" s="500" t="e">
        <f ca="1">+IF(AND(ISNUMBER(OFFSET('Water Data'!$D$4,0,10*ROW('Water Data'!D198))),'Data Summary'!BS204="Yes"),100-OFFSET('Water Data'!$D$4,0,10*ROW('Water Data'!D198)),NA())</f>
        <v>#N/A</v>
      </c>
      <c r="E204" s="500" t="e">
        <f ca="1">+IF(AND(ISNUMBER(OFFSET('Water Data'!$D$6,0,10*ROW('Water Data'!D198))),'Data Summary'!BT204="Yes"),OFFSET('Water Data'!$D$6,0,10*ROW('Water Data'!D198)),NA())</f>
        <v>#N/A</v>
      </c>
      <c r="F204" s="500" t="e">
        <f ca="1">+IF(AND(ISNUMBER(OFFSET('Water Data'!$D$9,0,10*ROW('Water Data'!D198))),'Data Summary'!BU204="Yes"),OFFSET('Water Data'!$D$9,0,10*ROW('Water Data'!D198)),NA())</f>
        <v>#N/A</v>
      </c>
      <c r="G204" s="500" t="e">
        <f ca="1">+IF(AND(ISNUMBER(OFFSET('Water Data'!$E$4,0,10*ROW('Water Data'!E198))),'Data Summary'!BV204="Yes"),100-OFFSET('Water Data'!$E$4,0,10*ROW('Water Data'!E198)),NA())</f>
        <v>#N/A</v>
      </c>
      <c r="H204" s="500" t="e">
        <f ca="1">+IF(AND(ISNUMBER(OFFSET('Water Data'!$E$6,0,10*ROW('Water Data'!E198))),'Data Summary'!BW204="Yes"),OFFSET('Water Data'!$E$6,0,10*ROW('Water Data'!E198)),NA())</f>
        <v>#N/A</v>
      </c>
      <c r="I204" s="500" t="e">
        <f ca="1">+IF(AND(ISNUMBER(OFFSET('Water Data'!$E$9,0,10*ROW('Water Data'!E198))),'Data Summary'!BX204="Yes"),OFFSET('Water Data'!$E$9,0,10*ROW('Water Data'!E198)),NA())</f>
        <v>#N/A</v>
      </c>
      <c r="J204" s="500" t="e">
        <f ca="1">+IF(AND(ISNUMBER(OFFSET('Water Data'!$F$4,0,10*ROW('Water Data'!F198))),'Data Summary'!BY204="Yes"),100-OFFSET('Water Data'!$F$4,0,10*ROW('Water Data'!F198)),NA())</f>
        <v>#N/A</v>
      </c>
      <c r="K204" s="500" t="e">
        <f ca="1">+IF(AND(ISNUMBER(OFFSET('Water Data'!$F$6,0,10*ROW('Water Data'!F198))),'Data Summary'!BZ204="Yes"),OFFSET('Water Data'!$F$6,0,10*ROW('Water Data'!F198)),NA())</f>
        <v>#N/A</v>
      </c>
      <c r="L204" s="500" t="e">
        <f ca="1">+IF(AND(ISNUMBER(OFFSET('Water Data'!$F$9,0,10*ROW('Water Data'!F198))),'Data Summary'!CA204="Yes"),OFFSET('Water Data'!$F$9,0,10*ROW('Water Data'!F198)),NA())</f>
        <v>#N/A</v>
      </c>
      <c r="M204" s="500" t="e">
        <f ca="1">+IF(AND(ISNUMBER(OFFSET('Water Data'!$G$4,0,10*ROW('Water Data'!G198))),'Data Summary'!CB204="Yes"),100-OFFSET('Water Data'!$G$4,0,10*ROW('Water Data'!G198)),NA())</f>
        <v>#N/A</v>
      </c>
      <c r="N204" s="500" t="e">
        <f ca="1">+IF(AND(ISNUMBER(OFFSET('Water Data'!$G$6,0,10*ROW('Water Data'!G198))),'Data Summary'!CC204="Yes"),OFFSET('Water Data'!$G$6,0,10*ROW('Water Data'!G198)),NA())</f>
        <v>#N/A</v>
      </c>
      <c r="O204" s="500" t="e">
        <f ca="1">+IF(AND(ISNUMBER(OFFSET('Water Data'!$G$9,0,10*ROW('Water Data'!G198))),'Data Summary'!CD204="Yes"),OFFSET('Water Data'!$G$9,0,10*ROW('Water Data'!G198)),NA())</f>
        <v>#N/A</v>
      </c>
      <c r="P204" s="500" t="e">
        <f ca="1">+IF(AND(ISNUMBER(OFFSET('Water Data'!$H$4,0,10*ROW('Water Data'!H198))),'Data Summary'!CE204="Yes"),100-OFFSET('Water Data'!$H$4,0,10*ROW('Water Data'!H198)),NA())</f>
        <v>#N/A</v>
      </c>
      <c r="Q204" s="500" t="e">
        <f ca="1">+IF(AND(ISNUMBER(OFFSET('Water Data'!$H$6,0,10*ROW('Water Data'!H198))),'Data Summary'!CF204="Yes"),OFFSET('Water Data'!$H$6,0,10*ROW('Water Data'!H198)),NA())</f>
        <v>#N/A</v>
      </c>
      <c r="R204" s="500" t="e">
        <f ca="1">+IF(AND(ISNUMBER(OFFSET('Water Data'!$H$9,0,10*ROW('Water Data'!H198))),'Data Summary'!CG204="Yes"),OFFSET('Water Data'!$H$9,0,10*ROW('Water Data'!H198)),NA())</f>
        <v>#N/A</v>
      </c>
      <c r="S204" s="500" t="e">
        <f ca="1">+IF(AND(ISNUMBER(OFFSET('Water Data'!$I$4,0,10*ROW('Water Data'!I198))),'Data Summary'!CH204="Yes"),100-OFFSET('Water Data'!$I$4,0,10*ROW('Water Data'!I198)),NA())</f>
        <v>#N/A</v>
      </c>
      <c r="T204" s="500" t="e">
        <f ca="1">+IF(AND(ISNUMBER(OFFSET('Water Data'!$I$6,0,10*ROW('Water Data'!I198))),'Data Summary'!CI204="Yes"),OFFSET('Water Data'!$I$6,0,10*ROW('Water Data'!I198)),NA())</f>
        <v>#N/A</v>
      </c>
      <c r="U204" s="500" t="e">
        <f ca="1">+IF(AND(ISNUMBER(OFFSET('Water Data'!$I$9,0,10*ROW('Water Data'!I198))),'Data Summary'!CJ204="Yes"),OFFSET('Water Data'!$I$9,0,10*ROW('Water Data'!I198)),NA())</f>
        <v>#N/A</v>
      </c>
      <c r="V204" s="501" t="e">
        <f ca="1">+IF(AND(ISNUMBER(OFFSET('Sanitation Data'!$D$4,0,10*ROW('Sanitation Data'!D198))),'Data Summary'!CK204="Yes"),100-OFFSET('Sanitation Data'!$D$4,0,10*ROW('Sanitation Data'!D198)),NA())</f>
        <v>#N/A</v>
      </c>
      <c r="W204" s="501" t="e">
        <f ca="1">+IF(AND(ISNUMBER(OFFSET('Sanitation Data'!$D$6,0,10*ROW('Sanitation Data'!D198))),'Data Summary'!CL204="Yes"),OFFSET('Sanitation Data'!$D$6,0,10*ROW('Sanitation Data'!D198)),NA())</f>
        <v>#N/A</v>
      </c>
      <c r="X204" s="501" t="e">
        <f ca="1">+IF(AND(ISNUMBER(OFFSET('Sanitation Data'!$D$10,0,10*ROW('Sanitation Data'!D198))),'Data Summary'!CM204="Yes"),OFFSET('Sanitation Data'!$D$10,0,10*ROW('Sanitation Data'!D198)),NA())</f>
        <v>#N/A</v>
      </c>
      <c r="Y204" s="501" t="e">
        <f ca="1">+IF(AND(ISNUMBER(OFFSET('Sanitation Data'!$D$11,0,10*ROW('Sanitation Data'!D198))),'Data Summary'!CN204="Yes"),OFFSET('Sanitation Data'!$D$11,0,10*ROW('Sanitation Data'!D198)),NA())</f>
        <v>#N/A</v>
      </c>
      <c r="Z204" s="501" t="e">
        <f ca="1">+IF(AND(ISNUMBER(OFFSET('Sanitation Data'!$D$12,0,10*ROW('Sanitation Data'!D198))),'Data Summary'!CO204="Yes"),OFFSET('Sanitation Data'!$D$12,0,10*ROW('Sanitation Data'!D198)),NA())</f>
        <v>#N/A</v>
      </c>
      <c r="AA204" s="501" t="e">
        <f ca="1">+IF(AND(ISNUMBER(OFFSET('Sanitation Data'!$E$4,0,10*ROW('Sanitation Data'!E198))),'Data Summary'!CP204="Yes"),100-OFFSET('Sanitation Data'!$E$4,0,10*ROW('Sanitation Data'!E198)),NA())</f>
        <v>#N/A</v>
      </c>
      <c r="AB204" s="501" t="e">
        <f ca="1">+IF(AND(ISNUMBER(OFFSET('Sanitation Data'!$E$6,0,10*ROW('Sanitation Data'!E198))),'Data Summary'!CQ204="Yes"),OFFSET('Sanitation Data'!$E$6,0,10*ROW('Sanitation Data'!E198)),NA())</f>
        <v>#N/A</v>
      </c>
      <c r="AC204" s="501" t="e">
        <f ca="1">+IF(AND(ISNUMBER(OFFSET('Sanitation Data'!$E$10,0,10*ROW('Sanitation Data'!E198))),'Data Summary'!CR204="Yes"),OFFSET('Sanitation Data'!$E$10,0,10*ROW('Sanitation Data'!E198)),NA())</f>
        <v>#N/A</v>
      </c>
      <c r="AD204" s="501" t="e">
        <f ca="1">+IF(AND(ISNUMBER(OFFSET('Sanitation Data'!$E$11,0,10*ROW('Sanitation Data'!E198))),'Data Summary'!CS204="Yes"),OFFSET('Sanitation Data'!$E$11,0,10*ROW('Sanitation Data'!E198)),NA())</f>
        <v>#N/A</v>
      </c>
      <c r="AE204" s="501" t="e">
        <f ca="1">+IF(AND(ISNUMBER(OFFSET('Sanitation Data'!$E$12,0,10*ROW('Sanitation Data'!E198))),'Data Summary'!CT204="Yes"),OFFSET('Sanitation Data'!$E$12,0,10*ROW('Sanitation Data'!E198)),NA())</f>
        <v>#N/A</v>
      </c>
      <c r="AF204" s="501" t="e">
        <f ca="1">+IF(AND(ISNUMBER(OFFSET('Sanitation Data'!$F$4,0,10*ROW('Sanitation Data'!F198))),'Data Summary'!CU204="Yes"),100-OFFSET('Sanitation Data'!$F$4,0,10*ROW('Sanitation Data'!F198)),NA())</f>
        <v>#N/A</v>
      </c>
      <c r="AG204" s="501" t="e">
        <f ca="1">+IF(AND(ISNUMBER(OFFSET('Sanitation Data'!$F$6,0,10*ROW('Sanitation Data'!F198))),'Data Summary'!CV204="Yes"),OFFSET('Sanitation Data'!$F$6,0,10*ROW('Sanitation Data'!F198)),NA())</f>
        <v>#N/A</v>
      </c>
      <c r="AH204" s="501" t="e">
        <f ca="1">+IF(AND(ISNUMBER(OFFSET('Sanitation Data'!$F$10,0,10*ROW('Sanitation Data'!F198))),'Data Summary'!CW204="Yes"),OFFSET('Sanitation Data'!$F$10,0,10*ROW('Sanitation Data'!F198)),NA())</f>
        <v>#N/A</v>
      </c>
      <c r="AI204" s="501" t="e">
        <f ca="1">+IF(AND(ISNUMBER(OFFSET('Sanitation Data'!$F$11,0,10*ROW('Sanitation Data'!F198))),'Data Summary'!CX204="Yes"),OFFSET('Sanitation Data'!$F$11,0,10*ROW('Sanitation Data'!F198)),NA())</f>
        <v>#N/A</v>
      </c>
      <c r="AJ204" s="501" t="e">
        <f ca="1">+IF(AND(ISNUMBER(OFFSET('Sanitation Data'!$F$12,0,10*ROW('Sanitation Data'!F198))),'Data Summary'!CY204="Yes"),OFFSET('Sanitation Data'!$F$12,0,10*ROW('Sanitation Data'!F198)),NA())</f>
        <v>#N/A</v>
      </c>
      <c r="AK204" s="501" t="e">
        <f ca="1">+IF(AND(ISNUMBER(OFFSET('Sanitation Data'!$G$4,0,10*ROW('Sanitation Data'!G198))),'Data Summary'!CZ204="Yes"),100-OFFSET('Sanitation Data'!$G$4,0,10*ROW('Sanitation Data'!G198)),NA())</f>
        <v>#N/A</v>
      </c>
      <c r="AL204" s="501" t="e">
        <f ca="1">+IF(AND(ISNUMBER(OFFSET('Sanitation Data'!$G$6,0,10*ROW('Sanitation Data'!G198))),'Data Summary'!DA204="Yes"),OFFSET('Sanitation Data'!$G$6,0,10*ROW('Sanitation Data'!G198)),NA())</f>
        <v>#N/A</v>
      </c>
      <c r="AM204" s="501" t="e">
        <f ca="1">+IF(AND(ISNUMBER(OFFSET('Sanitation Data'!$G$10,0,10*ROW('Sanitation Data'!G198))),'Data Summary'!DB204="Yes"),OFFSET('Sanitation Data'!$G$10,0,10*ROW('Sanitation Data'!G198)),NA())</f>
        <v>#N/A</v>
      </c>
      <c r="AN204" s="501" t="e">
        <f ca="1">+IF(AND(ISNUMBER(OFFSET('Sanitation Data'!$G$11,0,10*ROW('Sanitation Data'!G198))),'Data Summary'!DC204="Yes"),OFFSET('Sanitation Data'!$G$11,0,10*ROW('Sanitation Data'!G198)),NA())</f>
        <v>#N/A</v>
      </c>
      <c r="AO204" s="501" t="e">
        <f ca="1">+IF(AND(ISNUMBER(OFFSET('Sanitation Data'!$G$12,0,10*ROW('Sanitation Data'!G198))),'Data Summary'!DD204="Yes"),OFFSET('Sanitation Data'!$G$12,0,10*ROW('Sanitation Data'!G198)),NA())</f>
        <v>#N/A</v>
      </c>
      <c r="AP204" s="501" t="e">
        <f ca="1">+IF(AND(ISNUMBER(OFFSET('Sanitation Data'!$H$4,0,10*ROW('Sanitation Data'!H198))),'Data Summary'!DE204="Yes"),100-OFFSET('Sanitation Data'!$H$4,0,10*ROW('Sanitation Data'!H198)),NA())</f>
        <v>#N/A</v>
      </c>
      <c r="AQ204" s="501" t="e">
        <f ca="1">+IF(AND(ISNUMBER(OFFSET('Sanitation Data'!$H$6,0,10*ROW('Sanitation Data'!H198))),'Data Summary'!DF204="Yes"),OFFSET('Sanitation Data'!$H$6,0,10*ROW('Sanitation Data'!H198)),NA())</f>
        <v>#N/A</v>
      </c>
      <c r="AR204" s="501" t="e">
        <f ca="1">+IF(AND(ISNUMBER(OFFSET('Sanitation Data'!$H$10,0,10*ROW('Sanitation Data'!H198))),'Data Summary'!DG204="Yes"),OFFSET('Sanitation Data'!$H$10,0,10*ROW('Sanitation Data'!H198)),NA())</f>
        <v>#N/A</v>
      </c>
      <c r="AS204" s="501" t="e">
        <f ca="1">+IF(AND(ISNUMBER(OFFSET('Sanitation Data'!$H$11,0,10*ROW('Sanitation Data'!H198))),'Data Summary'!DH204="Yes"),OFFSET('Sanitation Data'!$H$11,0,10*ROW('Sanitation Data'!H198)),NA())</f>
        <v>#N/A</v>
      </c>
      <c r="AT204" s="501" t="e">
        <f ca="1">+IF(AND(ISNUMBER(OFFSET('Sanitation Data'!$H$12,0,10*ROW('Sanitation Data'!H198))),'Data Summary'!DI204="Yes"),OFFSET('Sanitation Data'!$H$12,0,10*ROW('Sanitation Data'!H198)),NA())</f>
        <v>#N/A</v>
      </c>
      <c r="AU204" s="501" t="e">
        <f ca="1">+IF(AND(ISNUMBER(OFFSET('Sanitation Data'!$I$4,0,10*ROW('Sanitation Data'!I198))),'Data Summary'!DJ204="Yes"),100-OFFSET('Sanitation Data'!$I$4,0,10*ROW('Sanitation Data'!I198)),NA())</f>
        <v>#N/A</v>
      </c>
      <c r="AV204" s="501" t="e">
        <f ca="1">+IF(AND(ISNUMBER(OFFSET('Sanitation Data'!$I$6,0,10*ROW('Sanitation Data'!I198))),'Data Summary'!DK204="Yes"),OFFSET('Sanitation Data'!$I$6,0,10*ROW('Sanitation Data'!I198)),NA())</f>
        <v>#N/A</v>
      </c>
      <c r="AW204" s="501" t="e">
        <f ca="1">+IF(AND(ISNUMBER(OFFSET('Sanitation Data'!$I$10,0,10*ROW('Sanitation Data'!I198))),'Data Summary'!DL204="Yes"),OFFSET('Sanitation Data'!$I$10,0,10*ROW('Sanitation Data'!I198)),NA())</f>
        <v>#N/A</v>
      </c>
      <c r="AX204" s="501" t="e">
        <f ca="1">+IF(AND(ISNUMBER(OFFSET('Sanitation Data'!$I$11,0,10*ROW('Sanitation Data'!I198))),'Data Summary'!DM204="Yes"),OFFSET('Sanitation Data'!$I$11,0,10*ROW('Sanitation Data'!I198)),NA())</f>
        <v>#N/A</v>
      </c>
      <c r="AY204" s="501" t="e">
        <f ca="1">+IF(AND(ISNUMBER(OFFSET('Sanitation Data'!$I$12,0,10*ROW('Sanitation Data'!I198))),'Data Summary'!DN204="Yes"),OFFSET('Sanitation Data'!$I$12,0,10*ROW('Sanitation Data'!I198)),NA())</f>
        <v>#N/A</v>
      </c>
      <c r="AZ204" s="502" t="e">
        <f ca="1">+IF(AND(ISNUMBER(OFFSET('Hygiene Data'!$D$5,0,10*ROW('Hygiene Data'!D198))),'Data Summary'!DO204="Yes"),OFFSET('Hygiene Data'!$D$5,0,10*ROW('Hygiene Data'!D198)),NA())</f>
        <v>#N/A</v>
      </c>
      <c r="BA204" s="502" t="e">
        <f ca="1">+IF(AND(ISNUMBER(OFFSET('Hygiene Data'!$D$7,0,10*ROW('Hygiene Data'!D198))),'Data Summary'!DP204="Yes"),OFFSET('Hygiene Data'!$D$7,0,10*ROW('Hygiene Data'!D198)),NA())</f>
        <v>#N/A</v>
      </c>
      <c r="BB204" s="502" t="e">
        <f ca="1">+IF(AND(ISNUMBER(OFFSET('Hygiene Data'!$D$9,0,10*ROW('Hygiene Data'!D198))),'Data Summary'!DQ204="Yes"),OFFSET('Hygiene Data'!$D$9,0,10*ROW('Hygiene Data'!D198)),NA())</f>
        <v>#N/A</v>
      </c>
      <c r="BC204" s="502" t="e">
        <f ca="1">+IF(AND(ISNUMBER(OFFSET('Hygiene Data'!$E$5,0,10*ROW('Hygiene Data'!E198))),'Data Summary'!DR204="Yes"),OFFSET('Hygiene Data'!$E$5,0,10*ROW('Hygiene Data'!E198)),NA())</f>
        <v>#N/A</v>
      </c>
      <c r="BD204" s="502" t="e">
        <f ca="1">+IF(AND(ISNUMBER(OFFSET('Hygiene Data'!$E$7,0,10*ROW('Hygiene Data'!E198))),'Data Summary'!DS204="Yes"),OFFSET('Hygiene Data'!$E$7,0,10*ROW('Hygiene Data'!E198)),NA())</f>
        <v>#N/A</v>
      </c>
      <c r="BE204" s="502" t="e">
        <f ca="1">+IF(AND(ISNUMBER(OFFSET('Hygiene Data'!$E$9,0,10*ROW('Hygiene Data'!E198))),'Data Summary'!DT204="Yes"),OFFSET('Hygiene Data'!$E$9,0,10*ROW('Hygiene Data'!E198)),NA())</f>
        <v>#N/A</v>
      </c>
      <c r="BF204" s="502" t="e">
        <f ca="1">+IF(AND(ISNUMBER(OFFSET('Hygiene Data'!$F$5,0,10*ROW('Hygiene Data'!F198))),'Data Summary'!DU204="Yes"),OFFSET('Hygiene Data'!$F$5,0,10*ROW('Hygiene Data'!F198)),NA())</f>
        <v>#N/A</v>
      </c>
      <c r="BG204" s="502" t="e">
        <f ca="1">+IF(AND(ISNUMBER(OFFSET('Hygiene Data'!$F$7,0,10*ROW('Hygiene Data'!F198))),'Data Summary'!DV204="Yes"),OFFSET('Hygiene Data'!$F$7,0,10*ROW('Hygiene Data'!F198)),NA())</f>
        <v>#N/A</v>
      </c>
      <c r="BH204" s="502" t="e">
        <f ca="1">+IF(AND(ISNUMBER(OFFSET('Hygiene Data'!$F$9,0,10*ROW('Hygiene Data'!F198))),'Data Summary'!DW204="Yes"),OFFSET('Hygiene Data'!$F$9,0,10*ROW('Hygiene Data'!F198)),NA())</f>
        <v>#N/A</v>
      </c>
      <c r="BI204" s="502" t="e">
        <f ca="1">+IF(AND(ISNUMBER(OFFSET('Hygiene Data'!$G$5,0,10*ROW('Hygiene Data'!G198))),'Data Summary'!DX204="Yes"),OFFSET('Hygiene Data'!$G$5,0,10*ROW('Hygiene Data'!G198)),NA())</f>
        <v>#N/A</v>
      </c>
      <c r="BJ204" s="502" t="e">
        <f ca="1">+IF(AND(ISNUMBER(OFFSET('Hygiene Data'!$G$7,0,10*ROW('Hygiene Data'!G198))),'Data Summary'!DY204="Yes"),OFFSET('Hygiene Data'!$G$7,0,10*ROW('Hygiene Data'!G198)),NA())</f>
        <v>#N/A</v>
      </c>
      <c r="BK204" s="502" t="e">
        <f ca="1">+IF(AND(ISNUMBER(OFFSET('Hygiene Data'!$G$9,0,10*ROW('Hygiene Data'!G198))),'Data Summary'!DZ204="Yes"),OFFSET('Hygiene Data'!$G$9,0,10*ROW('Hygiene Data'!G198)),NA())</f>
        <v>#N/A</v>
      </c>
      <c r="BL204" s="502" t="e">
        <f ca="1">+IF(AND(ISNUMBER(OFFSET('Hygiene Data'!$H$5,0,10*ROW('Hygiene Data'!H198))),'Data Summary'!EA204="Yes"),OFFSET('Hygiene Data'!$H$5,0,10*ROW('Hygiene Data'!H198)),NA())</f>
        <v>#N/A</v>
      </c>
      <c r="BM204" s="502" t="e">
        <f ca="1">+IF(AND(ISNUMBER(OFFSET('Hygiene Data'!$H$7,0,10*ROW('Hygiene Data'!H198))),'Data Summary'!EB204="Yes"),OFFSET('Hygiene Data'!$H$7,0,10*ROW('Hygiene Data'!H198)),NA())</f>
        <v>#N/A</v>
      </c>
      <c r="BN204" s="502" t="e">
        <f ca="1">+IF(AND(ISNUMBER(OFFSET('Hygiene Data'!$H$9,0,10*ROW('Hygiene Data'!H198))),'Data Summary'!EC204="Yes"),OFFSET('Hygiene Data'!$H$9,0,10*ROW('Hygiene Data'!H198)),NA())</f>
        <v>#N/A</v>
      </c>
      <c r="BO204" s="502" t="e">
        <f ca="1">+IF(AND(ISNUMBER(OFFSET('Hygiene Data'!$I$5,0,10*ROW('Hygiene Data'!I198))),'Data Summary'!ED204="Yes"),OFFSET('Hygiene Data'!$I$5,0,10*ROW('Hygiene Data'!I198)),NA())</f>
        <v>#N/A</v>
      </c>
      <c r="BP204" s="502" t="e">
        <f ca="1">+IF(AND(ISNUMBER(OFFSET('Hygiene Data'!$I$7,0,10*ROW('Hygiene Data'!I198))),'Data Summary'!EE204="Yes"),OFFSET('Hygiene Data'!$I$7,0,10*ROW('Hygiene Data'!I198)),NA())</f>
        <v>#N/A</v>
      </c>
      <c r="BQ204" s="502" t="e">
        <f ca="1">+IF(AND(ISNUMBER(OFFSET('Hygiene Data'!$I$9,0,10*ROW('Hygiene Data'!I198))),'Data Summary'!EF204="Yes"),OFFSET('Hygiene Data'!$I$9,0,10*ROW('Hygiene Data'!I198)),NA())</f>
        <v>#N/A</v>
      </c>
    </row>
    <row r="205" spans="1:69" x14ac:dyDescent="0.25">
      <c r="A205" s="498" t="e">
        <f ca="1">+RIGHT('Data Summary'!A205,LEN('Data Summary'!A205)-9)</f>
        <v>#VALUE!</v>
      </c>
      <c r="B205" s="472" t="str">
        <f ca="1">+IF(ISTEXT('Data Summary'!B205),'Data Summary'!B205,"")</f>
        <v/>
      </c>
      <c r="C205" s="499" t="e">
        <f ca="1">+VALUE('Data Summary'!C205)</f>
        <v>#VALUE!</v>
      </c>
      <c r="D205" s="500" t="e">
        <f ca="1">+IF(AND(ISNUMBER(OFFSET('Water Data'!$D$4,0,10*ROW('Water Data'!D199))),'Data Summary'!BS205="Yes"),100-OFFSET('Water Data'!$D$4,0,10*ROW('Water Data'!D199)),NA())</f>
        <v>#N/A</v>
      </c>
      <c r="E205" s="500" t="e">
        <f ca="1">+IF(AND(ISNUMBER(OFFSET('Water Data'!$D$6,0,10*ROW('Water Data'!D199))),'Data Summary'!BT205="Yes"),OFFSET('Water Data'!$D$6,0,10*ROW('Water Data'!D199)),NA())</f>
        <v>#N/A</v>
      </c>
      <c r="F205" s="500" t="e">
        <f ca="1">+IF(AND(ISNUMBER(OFFSET('Water Data'!$D$9,0,10*ROW('Water Data'!D199))),'Data Summary'!BU205="Yes"),OFFSET('Water Data'!$D$9,0,10*ROW('Water Data'!D199)),NA())</f>
        <v>#N/A</v>
      </c>
      <c r="G205" s="500" t="e">
        <f ca="1">+IF(AND(ISNUMBER(OFFSET('Water Data'!$E$4,0,10*ROW('Water Data'!E199))),'Data Summary'!BV205="Yes"),100-OFFSET('Water Data'!$E$4,0,10*ROW('Water Data'!E199)),NA())</f>
        <v>#N/A</v>
      </c>
      <c r="H205" s="500" t="e">
        <f ca="1">+IF(AND(ISNUMBER(OFFSET('Water Data'!$E$6,0,10*ROW('Water Data'!E199))),'Data Summary'!BW205="Yes"),OFFSET('Water Data'!$E$6,0,10*ROW('Water Data'!E199)),NA())</f>
        <v>#N/A</v>
      </c>
      <c r="I205" s="500" t="e">
        <f ca="1">+IF(AND(ISNUMBER(OFFSET('Water Data'!$E$9,0,10*ROW('Water Data'!E199))),'Data Summary'!BX205="Yes"),OFFSET('Water Data'!$E$9,0,10*ROW('Water Data'!E199)),NA())</f>
        <v>#N/A</v>
      </c>
      <c r="J205" s="500" t="e">
        <f ca="1">+IF(AND(ISNUMBER(OFFSET('Water Data'!$F$4,0,10*ROW('Water Data'!F199))),'Data Summary'!BY205="Yes"),100-OFFSET('Water Data'!$F$4,0,10*ROW('Water Data'!F199)),NA())</f>
        <v>#N/A</v>
      </c>
      <c r="K205" s="500" t="e">
        <f ca="1">+IF(AND(ISNUMBER(OFFSET('Water Data'!$F$6,0,10*ROW('Water Data'!F199))),'Data Summary'!BZ205="Yes"),OFFSET('Water Data'!$F$6,0,10*ROW('Water Data'!F199)),NA())</f>
        <v>#N/A</v>
      </c>
      <c r="L205" s="500" t="e">
        <f ca="1">+IF(AND(ISNUMBER(OFFSET('Water Data'!$F$9,0,10*ROW('Water Data'!F199))),'Data Summary'!CA205="Yes"),OFFSET('Water Data'!$F$9,0,10*ROW('Water Data'!F199)),NA())</f>
        <v>#N/A</v>
      </c>
      <c r="M205" s="500" t="e">
        <f ca="1">+IF(AND(ISNUMBER(OFFSET('Water Data'!$G$4,0,10*ROW('Water Data'!G199))),'Data Summary'!CB205="Yes"),100-OFFSET('Water Data'!$G$4,0,10*ROW('Water Data'!G199)),NA())</f>
        <v>#N/A</v>
      </c>
      <c r="N205" s="500" t="e">
        <f ca="1">+IF(AND(ISNUMBER(OFFSET('Water Data'!$G$6,0,10*ROW('Water Data'!G199))),'Data Summary'!CC205="Yes"),OFFSET('Water Data'!$G$6,0,10*ROW('Water Data'!G199)),NA())</f>
        <v>#N/A</v>
      </c>
      <c r="O205" s="500" t="e">
        <f ca="1">+IF(AND(ISNUMBER(OFFSET('Water Data'!$G$9,0,10*ROW('Water Data'!G199))),'Data Summary'!CD205="Yes"),OFFSET('Water Data'!$G$9,0,10*ROW('Water Data'!G199)),NA())</f>
        <v>#N/A</v>
      </c>
      <c r="P205" s="500" t="e">
        <f ca="1">+IF(AND(ISNUMBER(OFFSET('Water Data'!$H$4,0,10*ROW('Water Data'!H199))),'Data Summary'!CE205="Yes"),100-OFFSET('Water Data'!$H$4,0,10*ROW('Water Data'!H199)),NA())</f>
        <v>#N/A</v>
      </c>
      <c r="Q205" s="500" t="e">
        <f ca="1">+IF(AND(ISNUMBER(OFFSET('Water Data'!$H$6,0,10*ROW('Water Data'!H199))),'Data Summary'!CF205="Yes"),OFFSET('Water Data'!$H$6,0,10*ROW('Water Data'!H199)),NA())</f>
        <v>#N/A</v>
      </c>
      <c r="R205" s="500" t="e">
        <f ca="1">+IF(AND(ISNUMBER(OFFSET('Water Data'!$H$9,0,10*ROW('Water Data'!H199))),'Data Summary'!CG205="Yes"),OFFSET('Water Data'!$H$9,0,10*ROW('Water Data'!H199)),NA())</f>
        <v>#N/A</v>
      </c>
      <c r="S205" s="500" t="e">
        <f ca="1">+IF(AND(ISNUMBER(OFFSET('Water Data'!$I$4,0,10*ROW('Water Data'!I199))),'Data Summary'!CH205="Yes"),100-OFFSET('Water Data'!$I$4,0,10*ROW('Water Data'!I199)),NA())</f>
        <v>#N/A</v>
      </c>
      <c r="T205" s="500" t="e">
        <f ca="1">+IF(AND(ISNUMBER(OFFSET('Water Data'!$I$6,0,10*ROW('Water Data'!I199))),'Data Summary'!CI205="Yes"),OFFSET('Water Data'!$I$6,0,10*ROW('Water Data'!I199)),NA())</f>
        <v>#N/A</v>
      </c>
      <c r="U205" s="500" t="e">
        <f ca="1">+IF(AND(ISNUMBER(OFFSET('Water Data'!$I$9,0,10*ROW('Water Data'!I199))),'Data Summary'!CJ205="Yes"),OFFSET('Water Data'!$I$9,0,10*ROW('Water Data'!I199)),NA())</f>
        <v>#N/A</v>
      </c>
      <c r="V205" s="501" t="e">
        <f ca="1">+IF(AND(ISNUMBER(OFFSET('Sanitation Data'!$D$4,0,10*ROW('Sanitation Data'!D199))),'Data Summary'!CK205="Yes"),100-OFFSET('Sanitation Data'!$D$4,0,10*ROW('Sanitation Data'!D199)),NA())</f>
        <v>#N/A</v>
      </c>
      <c r="W205" s="501" t="e">
        <f ca="1">+IF(AND(ISNUMBER(OFFSET('Sanitation Data'!$D$6,0,10*ROW('Sanitation Data'!D199))),'Data Summary'!CL205="Yes"),OFFSET('Sanitation Data'!$D$6,0,10*ROW('Sanitation Data'!D199)),NA())</f>
        <v>#N/A</v>
      </c>
      <c r="X205" s="501" t="e">
        <f ca="1">+IF(AND(ISNUMBER(OFFSET('Sanitation Data'!$D$10,0,10*ROW('Sanitation Data'!D199))),'Data Summary'!CM205="Yes"),OFFSET('Sanitation Data'!$D$10,0,10*ROW('Sanitation Data'!D199)),NA())</f>
        <v>#N/A</v>
      </c>
      <c r="Y205" s="501" t="e">
        <f ca="1">+IF(AND(ISNUMBER(OFFSET('Sanitation Data'!$D$11,0,10*ROW('Sanitation Data'!D199))),'Data Summary'!CN205="Yes"),OFFSET('Sanitation Data'!$D$11,0,10*ROW('Sanitation Data'!D199)),NA())</f>
        <v>#N/A</v>
      </c>
      <c r="Z205" s="501" t="e">
        <f ca="1">+IF(AND(ISNUMBER(OFFSET('Sanitation Data'!$D$12,0,10*ROW('Sanitation Data'!D199))),'Data Summary'!CO205="Yes"),OFFSET('Sanitation Data'!$D$12,0,10*ROW('Sanitation Data'!D199)),NA())</f>
        <v>#N/A</v>
      </c>
      <c r="AA205" s="501" t="e">
        <f ca="1">+IF(AND(ISNUMBER(OFFSET('Sanitation Data'!$E$4,0,10*ROW('Sanitation Data'!E199))),'Data Summary'!CP205="Yes"),100-OFFSET('Sanitation Data'!$E$4,0,10*ROW('Sanitation Data'!E199)),NA())</f>
        <v>#N/A</v>
      </c>
      <c r="AB205" s="501" t="e">
        <f ca="1">+IF(AND(ISNUMBER(OFFSET('Sanitation Data'!$E$6,0,10*ROW('Sanitation Data'!E199))),'Data Summary'!CQ205="Yes"),OFFSET('Sanitation Data'!$E$6,0,10*ROW('Sanitation Data'!E199)),NA())</f>
        <v>#N/A</v>
      </c>
      <c r="AC205" s="501" t="e">
        <f ca="1">+IF(AND(ISNUMBER(OFFSET('Sanitation Data'!$E$10,0,10*ROW('Sanitation Data'!E199))),'Data Summary'!CR205="Yes"),OFFSET('Sanitation Data'!$E$10,0,10*ROW('Sanitation Data'!E199)),NA())</f>
        <v>#N/A</v>
      </c>
      <c r="AD205" s="501" t="e">
        <f ca="1">+IF(AND(ISNUMBER(OFFSET('Sanitation Data'!$E$11,0,10*ROW('Sanitation Data'!E199))),'Data Summary'!CS205="Yes"),OFFSET('Sanitation Data'!$E$11,0,10*ROW('Sanitation Data'!E199)),NA())</f>
        <v>#N/A</v>
      </c>
      <c r="AE205" s="501" t="e">
        <f ca="1">+IF(AND(ISNUMBER(OFFSET('Sanitation Data'!$E$12,0,10*ROW('Sanitation Data'!E199))),'Data Summary'!CT205="Yes"),OFFSET('Sanitation Data'!$E$12,0,10*ROW('Sanitation Data'!E199)),NA())</f>
        <v>#N/A</v>
      </c>
      <c r="AF205" s="501" t="e">
        <f ca="1">+IF(AND(ISNUMBER(OFFSET('Sanitation Data'!$F$4,0,10*ROW('Sanitation Data'!F199))),'Data Summary'!CU205="Yes"),100-OFFSET('Sanitation Data'!$F$4,0,10*ROW('Sanitation Data'!F199)),NA())</f>
        <v>#N/A</v>
      </c>
      <c r="AG205" s="501" t="e">
        <f ca="1">+IF(AND(ISNUMBER(OFFSET('Sanitation Data'!$F$6,0,10*ROW('Sanitation Data'!F199))),'Data Summary'!CV205="Yes"),OFFSET('Sanitation Data'!$F$6,0,10*ROW('Sanitation Data'!F199)),NA())</f>
        <v>#N/A</v>
      </c>
      <c r="AH205" s="501" t="e">
        <f ca="1">+IF(AND(ISNUMBER(OFFSET('Sanitation Data'!$F$10,0,10*ROW('Sanitation Data'!F199))),'Data Summary'!CW205="Yes"),OFFSET('Sanitation Data'!$F$10,0,10*ROW('Sanitation Data'!F199)),NA())</f>
        <v>#N/A</v>
      </c>
      <c r="AI205" s="501" t="e">
        <f ca="1">+IF(AND(ISNUMBER(OFFSET('Sanitation Data'!$F$11,0,10*ROW('Sanitation Data'!F199))),'Data Summary'!CX205="Yes"),OFFSET('Sanitation Data'!$F$11,0,10*ROW('Sanitation Data'!F199)),NA())</f>
        <v>#N/A</v>
      </c>
      <c r="AJ205" s="501" t="e">
        <f ca="1">+IF(AND(ISNUMBER(OFFSET('Sanitation Data'!$F$12,0,10*ROW('Sanitation Data'!F199))),'Data Summary'!CY205="Yes"),OFFSET('Sanitation Data'!$F$12,0,10*ROW('Sanitation Data'!F199)),NA())</f>
        <v>#N/A</v>
      </c>
      <c r="AK205" s="501" t="e">
        <f ca="1">+IF(AND(ISNUMBER(OFFSET('Sanitation Data'!$G$4,0,10*ROW('Sanitation Data'!G199))),'Data Summary'!CZ205="Yes"),100-OFFSET('Sanitation Data'!$G$4,0,10*ROW('Sanitation Data'!G199)),NA())</f>
        <v>#N/A</v>
      </c>
      <c r="AL205" s="501" t="e">
        <f ca="1">+IF(AND(ISNUMBER(OFFSET('Sanitation Data'!$G$6,0,10*ROW('Sanitation Data'!G199))),'Data Summary'!DA205="Yes"),OFFSET('Sanitation Data'!$G$6,0,10*ROW('Sanitation Data'!G199)),NA())</f>
        <v>#N/A</v>
      </c>
      <c r="AM205" s="501" t="e">
        <f ca="1">+IF(AND(ISNUMBER(OFFSET('Sanitation Data'!$G$10,0,10*ROW('Sanitation Data'!G199))),'Data Summary'!DB205="Yes"),OFFSET('Sanitation Data'!$G$10,0,10*ROW('Sanitation Data'!G199)),NA())</f>
        <v>#N/A</v>
      </c>
      <c r="AN205" s="501" t="e">
        <f ca="1">+IF(AND(ISNUMBER(OFFSET('Sanitation Data'!$G$11,0,10*ROW('Sanitation Data'!G199))),'Data Summary'!DC205="Yes"),OFFSET('Sanitation Data'!$G$11,0,10*ROW('Sanitation Data'!G199)),NA())</f>
        <v>#N/A</v>
      </c>
      <c r="AO205" s="501" t="e">
        <f ca="1">+IF(AND(ISNUMBER(OFFSET('Sanitation Data'!$G$12,0,10*ROW('Sanitation Data'!G199))),'Data Summary'!DD205="Yes"),OFFSET('Sanitation Data'!$G$12,0,10*ROW('Sanitation Data'!G199)),NA())</f>
        <v>#N/A</v>
      </c>
      <c r="AP205" s="501" t="e">
        <f ca="1">+IF(AND(ISNUMBER(OFFSET('Sanitation Data'!$H$4,0,10*ROW('Sanitation Data'!H199))),'Data Summary'!DE205="Yes"),100-OFFSET('Sanitation Data'!$H$4,0,10*ROW('Sanitation Data'!H199)),NA())</f>
        <v>#N/A</v>
      </c>
      <c r="AQ205" s="501" t="e">
        <f ca="1">+IF(AND(ISNUMBER(OFFSET('Sanitation Data'!$H$6,0,10*ROW('Sanitation Data'!H199))),'Data Summary'!DF205="Yes"),OFFSET('Sanitation Data'!$H$6,0,10*ROW('Sanitation Data'!H199)),NA())</f>
        <v>#N/A</v>
      </c>
      <c r="AR205" s="501" t="e">
        <f ca="1">+IF(AND(ISNUMBER(OFFSET('Sanitation Data'!$H$10,0,10*ROW('Sanitation Data'!H199))),'Data Summary'!DG205="Yes"),OFFSET('Sanitation Data'!$H$10,0,10*ROW('Sanitation Data'!H199)),NA())</f>
        <v>#N/A</v>
      </c>
      <c r="AS205" s="501" t="e">
        <f ca="1">+IF(AND(ISNUMBER(OFFSET('Sanitation Data'!$H$11,0,10*ROW('Sanitation Data'!H199))),'Data Summary'!DH205="Yes"),OFFSET('Sanitation Data'!$H$11,0,10*ROW('Sanitation Data'!H199)),NA())</f>
        <v>#N/A</v>
      </c>
      <c r="AT205" s="501" t="e">
        <f ca="1">+IF(AND(ISNUMBER(OFFSET('Sanitation Data'!$H$12,0,10*ROW('Sanitation Data'!H199))),'Data Summary'!DI205="Yes"),OFFSET('Sanitation Data'!$H$12,0,10*ROW('Sanitation Data'!H199)),NA())</f>
        <v>#N/A</v>
      </c>
      <c r="AU205" s="501" t="e">
        <f ca="1">+IF(AND(ISNUMBER(OFFSET('Sanitation Data'!$I$4,0,10*ROW('Sanitation Data'!I199))),'Data Summary'!DJ205="Yes"),100-OFFSET('Sanitation Data'!$I$4,0,10*ROW('Sanitation Data'!I199)),NA())</f>
        <v>#N/A</v>
      </c>
      <c r="AV205" s="501" t="e">
        <f ca="1">+IF(AND(ISNUMBER(OFFSET('Sanitation Data'!$I$6,0,10*ROW('Sanitation Data'!I199))),'Data Summary'!DK205="Yes"),OFFSET('Sanitation Data'!$I$6,0,10*ROW('Sanitation Data'!I199)),NA())</f>
        <v>#N/A</v>
      </c>
      <c r="AW205" s="501" t="e">
        <f ca="1">+IF(AND(ISNUMBER(OFFSET('Sanitation Data'!$I$10,0,10*ROW('Sanitation Data'!I199))),'Data Summary'!DL205="Yes"),OFFSET('Sanitation Data'!$I$10,0,10*ROW('Sanitation Data'!I199)),NA())</f>
        <v>#N/A</v>
      </c>
      <c r="AX205" s="501" t="e">
        <f ca="1">+IF(AND(ISNUMBER(OFFSET('Sanitation Data'!$I$11,0,10*ROW('Sanitation Data'!I199))),'Data Summary'!DM205="Yes"),OFFSET('Sanitation Data'!$I$11,0,10*ROW('Sanitation Data'!I199)),NA())</f>
        <v>#N/A</v>
      </c>
      <c r="AY205" s="501" t="e">
        <f ca="1">+IF(AND(ISNUMBER(OFFSET('Sanitation Data'!$I$12,0,10*ROW('Sanitation Data'!I199))),'Data Summary'!DN205="Yes"),OFFSET('Sanitation Data'!$I$12,0,10*ROW('Sanitation Data'!I199)),NA())</f>
        <v>#N/A</v>
      </c>
      <c r="AZ205" s="502" t="e">
        <f ca="1">+IF(AND(ISNUMBER(OFFSET('Hygiene Data'!$D$5,0,10*ROW('Hygiene Data'!D199))),'Data Summary'!DO205="Yes"),OFFSET('Hygiene Data'!$D$5,0,10*ROW('Hygiene Data'!D199)),NA())</f>
        <v>#N/A</v>
      </c>
      <c r="BA205" s="502" t="e">
        <f ca="1">+IF(AND(ISNUMBER(OFFSET('Hygiene Data'!$D$7,0,10*ROW('Hygiene Data'!D199))),'Data Summary'!DP205="Yes"),OFFSET('Hygiene Data'!$D$7,0,10*ROW('Hygiene Data'!D199)),NA())</f>
        <v>#N/A</v>
      </c>
      <c r="BB205" s="502" t="e">
        <f ca="1">+IF(AND(ISNUMBER(OFFSET('Hygiene Data'!$D$9,0,10*ROW('Hygiene Data'!D199))),'Data Summary'!DQ205="Yes"),OFFSET('Hygiene Data'!$D$9,0,10*ROW('Hygiene Data'!D199)),NA())</f>
        <v>#N/A</v>
      </c>
      <c r="BC205" s="502" t="e">
        <f ca="1">+IF(AND(ISNUMBER(OFFSET('Hygiene Data'!$E$5,0,10*ROW('Hygiene Data'!E199))),'Data Summary'!DR205="Yes"),OFFSET('Hygiene Data'!$E$5,0,10*ROW('Hygiene Data'!E199)),NA())</f>
        <v>#N/A</v>
      </c>
      <c r="BD205" s="502" t="e">
        <f ca="1">+IF(AND(ISNUMBER(OFFSET('Hygiene Data'!$E$7,0,10*ROW('Hygiene Data'!E199))),'Data Summary'!DS205="Yes"),OFFSET('Hygiene Data'!$E$7,0,10*ROW('Hygiene Data'!E199)),NA())</f>
        <v>#N/A</v>
      </c>
      <c r="BE205" s="502" t="e">
        <f ca="1">+IF(AND(ISNUMBER(OFFSET('Hygiene Data'!$E$9,0,10*ROW('Hygiene Data'!E199))),'Data Summary'!DT205="Yes"),OFFSET('Hygiene Data'!$E$9,0,10*ROW('Hygiene Data'!E199)),NA())</f>
        <v>#N/A</v>
      </c>
      <c r="BF205" s="502" t="e">
        <f ca="1">+IF(AND(ISNUMBER(OFFSET('Hygiene Data'!$F$5,0,10*ROW('Hygiene Data'!F199))),'Data Summary'!DU205="Yes"),OFFSET('Hygiene Data'!$F$5,0,10*ROW('Hygiene Data'!F199)),NA())</f>
        <v>#N/A</v>
      </c>
      <c r="BG205" s="502" t="e">
        <f ca="1">+IF(AND(ISNUMBER(OFFSET('Hygiene Data'!$F$7,0,10*ROW('Hygiene Data'!F199))),'Data Summary'!DV205="Yes"),OFFSET('Hygiene Data'!$F$7,0,10*ROW('Hygiene Data'!F199)),NA())</f>
        <v>#N/A</v>
      </c>
      <c r="BH205" s="502" t="e">
        <f ca="1">+IF(AND(ISNUMBER(OFFSET('Hygiene Data'!$F$9,0,10*ROW('Hygiene Data'!F199))),'Data Summary'!DW205="Yes"),OFFSET('Hygiene Data'!$F$9,0,10*ROW('Hygiene Data'!F199)),NA())</f>
        <v>#N/A</v>
      </c>
      <c r="BI205" s="502" t="e">
        <f ca="1">+IF(AND(ISNUMBER(OFFSET('Hygiene Data'!$G$5,0,10*ROW('Hygiene Data'!G199))),'Data Summary'!DX205="Yes"),OFFSET('Hygiene Data'!$G$5,0,10*ROW('Hygiene Data'!G199)),NA())</f>
        <v>#N/A</v>
      </c>
      <c r="BJ205" s="502" t="e">
        <f ca="1">+IF(AND(ISNUMBER(OFFSET('Hygiene Data'!$G$7,0,10*ROW('Hygiene Data'!G199))),'Data Summary'!DY205="Yes"),OFFSET('Hygiene Data'!$G$7,0,10*ROW('Hygiene Data'!G199)),NA())</f>
        <v>#N/A</v>
      </c>
      <c r="BK205" s="502" t="e">
        <f ca="1">+IF(AND(ISNUMBER(OFFSET('Hygiene Data'!$G$9,0,10*ROW('Hygiene Data'!G199))),'Data Summary'!DZ205="Yes"),OFFSET('Hygiene Data'!$G$9,0,10*ROW('Hygiene Data'!G199)),NA())</f>
        <v>#N/A</v>
      </c>
      <c r="BL205" s="502" t="e">
        <f ca="1">+IF(AND(ISNUMBER(OFFSET('Hygiene Data'!$H$5,0,10*ROW('Hygiene Data'!H199))),'Data Summary'!EA205="Yes"),OFFSET('Hygiene Data'!$H$5,0,10*ROW('Hygiene Data'!H199)),NA())</f>
        <v>#N/A</v>
      </c>
      <c r="BM205" s="502" t="e">
        <f ca="1">+IF(AND(ISNUMBER(OFFSET('Hygiene Data'!$H$7,0,10*ROW('Hygiene Data'!H199))),'Data Summary'!EB205="Yes"),OFFSET('Hygiene Data'!$H$7,0,10*ROW('Hygiene Data'!H199)),NA())</f>
        <v>#N/A</v>
      </c>
      <c r="BN205" s="502" t="e">
        <f ca="1">+IF(AND(ISNUMBER(OFFSET('Hygiene Data'!$H$9,0,10*ROW('Hygiene Data'!H199))),'Data Summary'!EC205="Yes"),OFFSET('Hygiene Data'!$H$9,0,10*ROW('Hygiene Data'!H199)),NA())</f>
        <v>#N/A</v>
      </c>
      <c r="BO205" s="502" t="e">
        <f ca="1">+IF(AND(ISNUMBER(OFFSET('Hygiene Data'!$I$5,0,10*ROW('Hygiene Data'!I199))),'Data Summary'!ED205="Yes"),OFFSET('Hygiene Data'!$I$5,0,10*ROW('Hygiene Data'!I199)),NA())</f>
        <v>#N/A</v>
      </c>
      <c r="BP205" s="502" t="e">
        <f ca="1">+IF(AND(ISNUMBER(OFFSET('Hygiene Data'!$I$7,0,10*ROW('Hygiene Data'!I199))),'Data Summary'!EE205="Yes"),OFFSET('Hygiene Data'!$I$7,0,10*ROW('Hygiene Data'!I199)),NA())</f>
        <v>#N/A</v>
      </c>
      <c r="BQ205" s="502" t="e">
        <f ca="1">+IF(AND(ISNUMBER(OFFSET('Hygiene Data'!$I$9,0,10*ROW('Hygiene Data'!I199))),'Data Summary'!EF205="Yes"),OFFSET('Hygiene Data'!$I$9,0,10*ROW('Hygiene Data'!I199)),NA())</f>
        <v>#N/A</v>
      </c>
    </row>
    <row r="206" spans="1:69" x14ac:dyDescent="0.25">
      <c r="A206" s="498" t="e">
        <f ca="1">+RIGHT('Data Summary'!A206,LEN('Data Summary'!A206)-9)</f>
        <v>#VALUE!</v>
      </c>
      <c r="B206" s="472" t="str">
        <f ca="1">+IF(ISTEXT('Data Summary'!B206),'Data Summary'!B206,"")</f>
        <v/>
      </c>
      <c r="C206" s="499" t="e">
        <f ca="1">+VALUE('Data Summary'!C206)</f>
        <v>#VALUE!</v>
      </c>
      <c r="D206" s="500" t="e">
        <f ca="1">+IF(AND(ISNUMBER(OFFSET('Water Data'!$D$4,0,10*ROW('Water Data'!D200))),'Data Summary'!BS206="Yes"),100-OFFSET('Water Data'!$D$4,0,10*ROW('Water Data'!D200)),NA())</f>
        <v>#N/A</v>
      </c>
      <c r="E206" s="500" t="e">
        <f ca="1">+IF(AND(ISNUMBER(OFFSET('Water Data'!$D$6,0,10*ROW('Water Data'!D200))),'Data Summary'!BT206="Yes"),OFFSET('Water Data'!$D$6,0,10*ROW('Water Data'!D200)),NA())</f>
        <v>#N/A</v>
      </c>
      <c r="F206" s="500" t="e">
        <f ca="1">+IF(AND(ISNUMBER(OFFSET('Water Data'!$D$9,0,10*ROW('Water Data'!D200))),'Data Summary'!BU206="Yes"),OFFSET('Water Data'!$D$9,0,10*ROW('Water Data'!D200)),NA())</f>
        <v>#N/A</v>
      </c>
      <c r="G206" s="500" t="e">
        <f ca="1">+IF(AND(ISNUMBER(OFFSET('Water Data'!$E$4,0,10*ROW('Water Data'!E200))),'Data Summary'!BV206="Yes"),100-OFFSET('Water Data'!$E$4,0,10*ROW('Water Data'!E200)),NA())</f>
        <v>#N/A</v>
      </c>
      <c r="H206" s="500" t="e">
        <f ca="1">+IF(AND(ISNUMBER(OFFSET('Water Data'!$E$6,0,10*ROW('Water Data'!E200))),'Data Summary'!BW206="Yes"),OFFSET('Water Data'!$E$6,0,10*ROW('Water Data'!E200)),NA())</f>
        <v>#N/A</v>
      </c>
      <c r="I206" s="500" t="e">
        <f ca="1">+IF(AND(ISNUMBER(OFFSET('Water Data'!$E$9,0,10*ROW('Water Data'!E200))),'Data Summary'!BX206="Yes"),OFFSET('Water Data'!$E$9,0,10*ROW('Water Data'!E200)),NA())</f>
        <v>#N/A</v>
      </c>
      <c r="J206" s="500" t="e">
        <f ca="1">+IF(AND(ISNUMBER(OFFSET('Water Data'!$F$4,0,10*ROW('Water Data'!F200))),'Data Summary'!BY206="Yes"),100-OFFSET('Water Data'!$F$4,0,10*ROW('Water Data'!F200)),NA())</f>
        <v>#N/A</v>
      </c>
      <c r="K206" s="500" t="e">
        <f ca="1">+IF(AND(ISNUMBER(OFFSET('Water Data'!$F$6,0,10*ROW('Water Data'!F200))),'Data Summary'!BZ206="Yes"),OFFSET('Water Data'!$F$6,0,10*ROW('Water Data'!F200)),NA())</f>
        <v>#N/A</v>
      </c>
      <c r="L206" s="500" t="e">
        <f ca="1">+IF(AND(ISNUMBER(OFFSET('Water Data'!$F$9,0,10*ROW('Water Data'!F200))),'Data Summary'!CA206="Yes"),OFFSET('Water Data'!$F$9,0,10*ROW('Water Data'!F200)),NA())</f>
        <v>#N/A</v>
      </c>
      <c r="M206" s="500" t="e">
        <f ca="1">+IF(AND(ISNUMBER(OFFSET('Water Data'!$G$4,0,10*ROW('Water Data'!G200))),'Data Summary'!CB206="Yes"),100-OFFSET('Water Data'!$G$4,0,10*ROW('Water Data'!G200)),NA())</f>
        <v>#N/A</v>
      </c>
      <c r="N206" s="500" t="e">
        <f ca="1">+IF(AND(ISNUMBER(OFFSET('Water Data'!$G$6,0,10*ROW('Water Data'!G200))),'Data Summary'!CC206="Yes"),OFFSET('Water Data'!$G$6,0,10*ROW('Water Data'!G200)),NA())</f>
        <v>#N/A</v>
      </c>
      <c r="O206" s="500" t="e">
        <f ca="1">+IF(AND(ISNUMBER(OFFSET('Water Data'!$G$9,0,10*ROW('Water Data'!G200))),'Data Summary'!CD206="Yes"),OFFSET('Water Data'!$G$9,0,10*ROW('Water Data'!G200)),NA())</f>
        <v>#N/A</v>
      </c>
      <c r="P206" s="500" t="e">
        <f ca="1">+IF(AND(ISNUMBER(OFFSET('Water Data'!$H$4,0,10*ROW('Water Data'!H200))),'Data Summary'!CE206="Yes"),100-OFFSET('Water Data'!$H$4,0,10*ROW('Water Data'!H200)),NA())</f>
        <v>#N/A</v>
      </c>
      <c r="Q206" s="500" t="e">
        <f ca="1">+IF(AND(ISNUMBER(OFFSET('Water Data'!$H$6,0,10*ROW('Water Data'!H200))),'Data Summary'!CF206="Yes"),OFFSET('Water Data'!$H$6,0,10*ROW('Water Data'!H200)),NA())</f>
        <v>#N/A</v>
      </c>
      <c r="R206" s="500" t="e">
        <f ca="1">+IF(AND(ISNUMBER(OFFSET('Water Data'!$H$9,0,10*ROW('Water Data'!H200))),'Data Summary'!CG206="Yes"),OFFSET('Water Data'!$H$9,0,10*ROW('Water Data'!H200)),NA())</f>
        <v>#N/A</v>
      </c>
      <c r="S206" s="500" t="e">
        <f ca="1">+IF(AND(ISNUMBER(OFFSET('Water Data'!$I$4,0,10*ROW('Water Data'!I200))),'Data Summary'!CH206="Yes"),100-OFFSET('Water Data'!$I$4,0,10*ROW('Water Data'!I200)),NA())</f>
        <v>#N/A</v>
      </c>
      <c r="T206" s="500" t="e">
        <f ca="1">+IF(AND(ISNUMBER(OFFSET('Water Data'!$I$6,0,10*ROW('Water Data'!I200))),'Data Summary'!CI206="Yes"),OFFSET('Water Data'!$I$6,0,10*ROW('Water Data'!I200)),NA())</f>
        <v>#N/A</v>
      </c>
      <c r="U206" s="500" t="e">
        <f ca="1">+IF(AND(ISNUMBER(OFFSET('Water Data'!$I$9,0,10*ROW('Water Data'!I200))),'Data Summary'!CJ206="Yes"),OFFSET('Water Data'!$I$9,0,10*ROW('Water Data'!I200)),NA())</f>
        <v>#N/A</v>
      </c>
      <c r="V206" s="501" t="e">
        <f ca="1">+IF(AND(ISNUMBER(OFFSET('Sanitation Data'!$D$4,0,10*ROW('Sanitation Data'!D200))),'Data Summary'!CK206="Yes"),100-OFFSET('Sanitation Data'!$D$4,0,10*ROW('Sanitation Data'!D200)),NA())</f>
        <v>#N/A</v>
      </c>
      <c r="W206" s="501" t="e">
        <f ca="1">+IF(AND(ISNUMBER(OFFSET('Sanitation Data'!$D$6,0,10*ROW('Sanitation Data'!D200))),'Data Summary'!CL206="Yes"),OFFSET('Sanitation Data'!$D$6,0,10*ROW('Sanitation Data'!D200)),NA())</f>
        <v>#N/A</v>
      </c>
      <c r="X206" s="501" t="e">
        <f ca="1">+IF(AND(ISNUMBER(OFFSET('Sanitation Data'!$D$10,0,10*ROW('Sanitation Data'!D200))),'Data Summary'!CM206="Yes"),OFFSET('Sanitation Data'!$D$10,0,10*ROW('Sanitation Data'!D200)),NA())</f>
        <v>#N/A</v>
      </c>
      <c r="Y206" s="501" t="e">
        <f ca="1">+IF(AND(ISNUMBER(OFFSET('Sanitation Data'!$D$11,0,10*ROW('Sanitation Data'!D200))),'Data Summary'!CN206="Yes"),OFFSET('Sanitation Data'!$D$11,0,10*ROW('Sanitation Data'!D200)),NA())</f>
        <v>#N/A</v>
      </c>
      <c r="Z206" s="501" t="e">
        <f ca="1">+IF(AND(ISNUMBER(OFFSET('Sanitation Data'!$D$12,0,10*ROW('Sanitation Data'!D200))),'Data Summary'!CO206="Yes"),OFFSET('Sanitation Data'!$D$12,0,10*ROW('Sanitation Data'!D200)),NA())</f>
        <v>#N/A</v>
      </c>
      <c r="AA206" s="501" t="e">
        <f ca="1">+IF(AND(ISNUMBER(OFFSET('Sanitation Data'!$E$4,0,10*ROW('Sanitation Data'!E200))),'Data Summary'!CP206="Yes"),100-OFFSET('Sanitation Data'!$E$4,0,10*ROW('Sanitation Data'!E200)),NA())</f>
        <v>#N/A</v>
      </c>
      <c r="AB206" s="501" t="e">
        <f ca="1">+IF(AND(ISNUMBER(OFFSET('Sanitation Data'!$E$6,0,10*ROW('Sanitation Data'!E200))),'Data Summary'!CQ206="Yes"),OFFSET('Sanitation Data'!$E$6,0,10*ROW('Sanitation Data'!E200)),NA())</f>
        <v>#N/A</v>
      </c>
      <c r="AC206" s="501" t="e">
        <f ca="1">+IF(AND(ISNUMBER(OFFSET('Sanitation Data'!$E$10,0,10*ROW('Sanitation Data'!E200))),'Data Summary'!CR206="Yes"),OFFSET('Sanitation Data'!$E$10,0,10*ROW('Sanitation Data'!E200)),NA())</f>
        <v>#N/A</v>
      </c>
      <c r="AD206" s="501" t="e">
        <f ca="1">+IF(AND(ISNUMBER(OFFSET('Sanitation Data'!$E$11,0,10*ROW('Sanitation Data'!E200))),'Data Summary'!CS206="Yes"),OFFSET('Sanitation Data'!$E$11,0,10*ROW('Sanitation Data'!E200)),NA())</f>
        <v>#N/A</v>
      </c>
      <c r="AE206" s="501" t="e">
        <f ca="1">+IF(AND(ISNUMBER(OFFSET('Sanitation Data'!$E$12,0,10*ROW('Sanitation Data'!E200))),'Data Summary'!CT206="Yes"),OFFSET('Sanitation Data'!$E$12,0,10*ROW('Sanitation Data'!E200)),NA())</f>
        <v>#N/A</v>
      </c>
      <c r="AF206" s="501" t="e">
        <f ca="1">+IF(AND(ISNUMBER(OFFSET('Sanitation Data'!$F$4,0,10*ROW('Sanitation Data'!F200))),'Data Summary'!CU206="Yes"),100-OFFSET('Sanitation Data'!$F$4,0,10*ROW('Sanitation Data'!F200)),NA())</f>
        <v>#N/A</v>
      </c>
      <c r="AG206" s="501" t="e">
        <f ca="1">+IF(AND(ISNUMBER(OFFSET('Sanitation Data'!$F$6,0,10*ROW('Sanitation Data'!F200))),'Data Summary'!CV206="Yes"),OFFSET('Sanitation Data'!$F$6,0,10*ROW('Sanitation Data'!F200)),NA())</f>
        <v>#N/A</v>
      </c>
      <c r="AH206" s="501" t="e">
        <f ca="1">+IF(AND(ISNUMBER(OFFSET('Sanitation Data'!$F$10,0,10*ROW('Sanitation Data'!F200))),'Data Summary'!CW206="Yes"),OFFSET('Sanitation Data'!$F$10,0,10*ROW('Sanitation Data'!F200)),NA())</f>
        <v>#N/A</v>
      </c>
      <c r="AI206" s="501" t="e">
        <f ca="1">+IF(AND(ISNUMBER(OFFSET('Sanitation Data'!$F$11,0,10*ROW('Sanitation Data'!F200))),'Data Summary'!CX206="Yes"),OFFSET('Sanitation Data'!$F$11,0,10*ROW('Sanitation Data'!F200)),NA())</f>
        <v>#N/A</v>
      </c>
      <c r="AJ206" s="501" t="e">
        <f ca="1">+IF(AND(ISNUMBER(OFFSET('Sanitation Data'!$F$12,0,10*ROW('Sanitation Data'!F200))),'Data Summary'!CY206="Yes"),OFFSET('Sanitation Data'!$F$12,0,10*ROW('Sanitation Data'!F200)),NA())</f>
        <v>#N/A</v>
      </c>
      <c r="AK206" s="501" t="e">
        <f ca="1">+IF(AND(ISNUMBER(OFFSET('Sanitation Data'!$G$4,0,10*ROW('Sanitation Data'!G200))),'Data Summary'!CZ206="Yes"),100-OFFSET('Sanitation Data'!$G$4,0,10*ROW('Sanitation Data'!G200)),NA())</f>
        <v>#N/A</v>
      </c>
      <c r="AL206" s="501" t="e">
        <f ca="1">+IF(AND(ISNUMBER(OFFSET('Sanitation Data'!$G$6,0,10*ROW('Sanitation Data'!G200))),'Data Summary'!DA206="Yes"),OFFSET('Sanitation Data'!$G$6,0,10*ROW('Sanitation Data'!G200)),NA())</f>
        <v>#N/A</v>
      </c>
      <c r="AM206" s="501" t="e">
        <f ca="1">+IF(AND(ISNUMBER(OFFSET('Sanitation Data'!$G$10,0,10*ROW('Sanitation Data'!G200))),'Data Summary'!DB206="Yes"),OFFSET('Sanitation Data'!$G$10,0,10*ROW('Sanitation Data'!G200)),NA())</f>
        <v>#N/A</v>
      </c>
      <c r="AN206" s="501" t="e">
        <f ca="1">+IF(AND(ISNUMBER(OFFSET('Sanitation Data'!$G$11,0,10*ROW('Sanitation Data'!G200))),'Data Summary'!DC206="Yes"),OFFSET('Sanitation Data'!$G$11,0,10*ROW('Sanitation Data'!G200)),NA())</f>
        <v>#N/A</v>
      </c>
      <c r="AO206" s="501" t="e">
        <f ca="1">+IF(AND(ISNUMBER(OFFSET('Sanitation Data'!$G$12,0,10*ROW('Sanitation Data'!G200))),'Data Summary'!DD206="Yes"),OFFSET('Sanitation Data'!$G$12,0,10*ROW('Sanitation Data'!G200)),NA())</f>
        <v>#N/A</v>
      </c>
      <c r="AP206" s="501" t="e">
        <f ca="1">+IF(AND(ISNUMBER(OFFSET('Sanitation Data'!$H$4,0,10*ROW('Sanitation Data'!H200))),'Data Summary'!DE206="Yes"),100-OFFSET('Sanitation Data'!$H$4,0,10*ROW('Sanitation Data'!H200)),NA())</f>
        <v>#N/A</v>
      </c>
      <c r="AQ206" s="501" t="e">
        <f ca="1">+IF(AND(ISNUMBER(OFFSET('Sanitation Data'!$H$6,0,10*ROW('Sanitation Data'!H200))),'Data Summary'!DF206="Yes"),OFFSET('Sanitation Data'!$H$6,0,10*ROW('Sanitation Data'!H200)),NA())</f>
        <v>#N/A</v>
      </c>
      <c r="AR206" s="501" t="e">
        <f ca="1">+IF(AND(ISNUMBER(OFFSET('Sanitation Data'!$H$10,0,10*ROW('Sanitation Data'!H200))),'Data Summary'!DG206="Yes"),OFFSET('Sanitation Data'!$H$10,0,10*ROW('Sanitation Data'!H200)),NA())</f>
        <v>#N/A</v>
      </c>
      <c r="AS206" s="501" t="e">
        <f ca="1">+IF(AND(ISNUMBER(OFFSET('Sanitation Data'!$H$11,0,10*ROW('Sanitation Data'!H200))),'Data Summary'!DH206="Yes"),OFFSET('Sanitation Data'!$H$11,0,10*ROW('Sanitation Data'!H200)),NA())</f>
        <v>#N/A</v>
      </c>
      <c r="AT206" s="501" t="e">
        <f ca="1">+IF(AND(ISNUMBER(OFFSET('Sanitation Data'!$H$12,0,10*ROW('Sanitation Data'!H200))),'Data Summary'!DI206="Yes"),OFFSET('Sanitation Data'!$H$12,0,10*ROW('Sanitation Data'!H200)),NA())</f>
        <v>#N/A</v>
      </c>
      <c r="AU206" s="501" t="e">
        <f ca="1">+IF(AND(ISNUMBER(OFFSET('Sanitation Data'!$I$4,0,10*ROW('Sanitation Data'!I200))),'Data Summary'!DJ206="Yes"),100-OFFSET('Sanitation Data'!$I$4,0,10*ROW('Sanitation Data'!I200)),NA())</f>
        <v>#N/A</v>
      </c>
      <c r="AV206" s="501" t="e">
        <f ca="1">+IF(AND(ISNUMBER(OFFSET('Sanitation Data'!$I$6,0,10*ROW('Sanitation Data'!I200))),'Data Summary'!DK206="Yes"),OFFSET('Sanitation Data'!$I$6,0,10*ROW('Sanitation Data'!I200)),NA())</f>
        <v>#N/A</v>
      </c>
      <c r="AW206" s="501" t="e">
        <f ca="1">+IF(AND(ISNUMBER(OFFSET('Sanitation Data'!$I$10,0,10*ROW('Sanitation Data'!I200))),'Data Summary'!DL206="Yes"),OFFSET('Sanitation Data'!$I$10,0,10*ROW('Sanitation Data'!I200)),NA())</f>
        <v>#N/A</v>
      </c>
      <c r="AX206" s="501" t="e">
        <f ca="1">+IF(AND(ISNUMBER(OFFSET('Sanitation Data'!$I$11,0,10*ROW('Sanitation Data'!I200))),'Data Summary'!DM206="Yes"),OFFSET('Sanitation Data'!$I$11,0,10*ROW('Sanitation Data'!I200)),NA())</f>
        <v>#N/A</v>
      </c>
      <c r="AY206" s="501" t="e">
        <f ca="1">+IF(AND(ISNUMBER(OFFSET('Sanitation Data'!$I$12,0,10*ROW('Sanitation Data'!I200))),'Data Summary'!DN206="Yes"),OFFSET('Sanitation Data'!$I$12,0,10*ROW('Sanitation Data'!I200)),NA())</f>
        <v>#N/A</v>
      </c>
      <c r="AZ206" s="502" t="e">
        <f ca="1">+IF(AND(ISNUMBER(OFFSET('Hygiene Data'!$D$5,0,10*ROW('Hygiene Data'!D200))),'Data Summary'!DO206="Yes"),OFFSET('Hygiene Data'!$D$5,0,10*ROW('Hygiene Data'!D200)),NA())</f>
        <v>#N/A</v>
      </c>
      <c r="BA206" s="502" t="e">
        <f ca="1">+IF(AND(ISNUMBER(OFFSET('Hygiene Data'!$D$7,0,10*ROW('Hygiene Data'!D200))),'Data Summary'!DP206="Yes"),OFFSET('Hygiene Data'!$D$7,0,10*ROW('Hygiene Data'!D200)),NA())</f>
        <v>#N/A</v>
      </c>
      <c r="BB206" s="502" t="e">
        <f ca="1">+IF(AND(ISNUMBER(OFFSET('Hygiene Data'!$D$9,0,10*ROW('Hygiene Data'!D200))),'Data Summary'!DQ206="Yes"),OFFSET('Hygiene Data'!$D$9,0,10*ROW('Hygiene Data'!D200)),NA())</f>
        <v>#N/A</v>
      </c>
      <c r="BC206" s="502" t="e">
        <f ca="1">+IF(AND(ISNUMBER(OFFSET('Hygiene Data'!$E$5,0,10*ROW('Hygiene Data'!E200))),'Data Summary'!DR206="Yes"),OFFSET('Hygiene Data'!$E$5,0,10*ROW('Hygiene Data'!E200)),NA())</f>
        <v>#N/A</v>
      </c>
      <c r="BD206" s="502" t="e">
        <f ca="1">+IF(AND(ISNUMBER(OFFSET('Hygiene Data'!$E$7,0,10*ROW('Hygiene Data'!E200))),'Data Summary'!DS206="Yes"),OFFSET('Hygiene Data'!$E$7,0,10*ROW('Hygiene Data'!E200)),NA())</f>
        <v>#N/A</v>
      </c>
      <c r="BE206" s="502" t="e">
        <f ca="1">+IF(AND(ISNUMBER(OFFSET('Hygiene Data'!$E$9,0,10*ROW('Hygiene Data'!E200))),'Data Summary'!DT206="Yes"),OFFSET('Hygiene Data'!$E$9,0,10*ROW('Hygiene Data'!E200)),NA())</f>
        <v>#N/A</v>
      </c>
      <c r="BF206" s="502" t="e">
        <f ca="1">+IF(AND(ISNUMBER(OFFSET('Hygiene Data'!$F$5,0,10*ROW('Hygiene Data'!F200))),'Data Summary'!DU206="Yes"),OFFSET('Hygiene Data'!$F$5,0,10*ROW('Hygiene Data'!F200)),NA())</f>
        <v>#N/A</v>
      </c>
      <c r="BG206" s="502" t="e">
        <f ca="1">+IF(AND(ISNUMBER(OFFSET('Hygiene Data'!$F$7,0,10*ROW('Hygiene Data'!F200))),'Data Summary'!DV206="Yes"),OFFSET('Hygiene Data'!$F$7,0,10*ROW('Hygiene Data'!F200)),NA())</f>
        <v>#N/A</v>
      </c>
      <c r="BH206" s="502" t="e">
        <f ca="1">+IF(AND(ISNUMBER(OFFSET('Hygiene Data'!$F$9,0,10*ROW('Hygiene Data'!F200))),'Data Summary'!DW206="Yes"),OFFSET('Hygiene Data'!$F$9,0,10*ROW('Hygiene Data'!F200)),NA())</f>
        <v>#N/A</v>
      </c>
      <c r="BI206" s="502" t="e">
        <f ca="1">+IF(AND(ISNUMBER(OFFSET('Hygiene Data'!$G$5,0,10*ROW('Hygiene Data'!G200))),'Data Summary'!DX206="Yes"),OFFSET('Hygiene Data'!$G$5,0,10*ROW('Hygiene Data'!G200)),NA())</f>
        <v>#N/A</v>
      </c>
      <c r="BJ206" s="502" t="e">
        <f ca="1">+IF(AND(ISNUMBER(OFFSET('Hygiene Data'!$G$7,0,10*ROW('Hygiene Data'!G200))),'Data Summary'!DY206="Yes"),OFFSET('Hygiene Data'!$G$7,0,10*ROW('Hygiene Data'!G200)),NA())</f>
        <v>#N/A</v>
      </c>
      <c r="BK206" s="502" t="e">
        <f ca="1">+IF(AND(ISNUMBER(OFFSET('Hygiene Data'!$G$9,0,10*ROW('Hygiene Data'!G200))),'Data Summary'!DZ206="Yes"),OFFSET('Hygiene Data'!$G$9,0,10*ROW('Hygiene Data'!G200)),NA())</f>
        <v>#N/A</v>
      </c>
      <c r="BL206" s="502" t="e">
        <f ca="1">+IF(AND(ISNUMBER(OFFSET('Hygiene Data'!$H$5,0,10*ROW('Hygiene Data'!H200))),'Data Summary'!EA206="Yes"),OFFSET('Hygiene Data'!$H$5,0,10*ROW('Hygiene Data'!H200)),NA())</f>
        <v>#N/A</v>
      </c>
      <c r="BM206" s="502" t="e">
        <f ca="1">+IF(AND(ISNUMBER(OFFSET('Hygiene Data'!$H$7,0,10*ROW('Hygiene Data'!H200))),'Data Summary'!EB206="Yes"),OFFSET('Hygiene Data'!$H$7,0,10*ROW('Hygiene Data'!H200)),NA())</f>
        <v>#N/A</v>
      </c>
      <c r="BN206" s="502" t="e">
        <f ca="1">+IF(AND(ISNUMBER(OFFSET('Hygiene Data'!$H$9,0,10*ROW('Hygiene Data'!H200))),'Data Summary'!EC206="Yes"),OFFSET('Hygiene Data'!$H$9,0,10*ROW('Hygiene Data'!H200)),NA())</f>
        <v>#N/A</v>
      </c>
      <c r="BO206" s="502" t="e">
        <f ca="1">+IF(AND(ISNUMBER(OFFSET('Hygiene Data'!$I$5,0,10*ROW('Hygiene Data'!I200))),'Data Summary'!ED206="Yes"),OFFSET('Hygiene Data'!$I$5,0,10*ROW('Hygiene Data'!I200)),NA())</f>
        <v>#N/A</v>
      </c>
      <c r="BP206" s="502" t="e">
        <f ca="1">+IF(AND(ISNUMBER(OFFSET('Hygiene Data'!$I$7,0,10*ROW('Hygiene Data'!I200))),'Data Summary'!EE206="Yes"),OFFSET('Hygiene Data'!$I$7,0,10*ROW('Hygiene Data'!I200)),NA())</f>
        <v>#N/A</v>
      </c>
      <c r="BQ206" s="502" t="e">
        <f ca="1">+IF(AND(ISNUMBER(OFFSET('Hygiene Data'!$I$9,0,10*ROW('Hygiene Data'!I200))),'Data Summary'!EF206="Yes"),OFFSET('Hygiene Data'!$I$9,0,10*ROW('Hygiene Data'!I200)),NA())</f>
        <v>#N/A</v>
      </c>
    </row>
    <row r="207" spans="1:69" x14ac:dyDescent="0.25">
      <c r="A207" s="498" t="e">
        <f ca="1">+RIGHT('Data Summary'!A207,LEN('Data Summary'!A207)-9)</f>
        <v>#VALUE!</v>
      </c>
      <c r="B207" s="472" t="str">
        <f ca="1">+IF(ISTEXT('Data Summary'!B207),'Data Summary'!B207,"")</f>
        <v/>
      </c>
      <c r="C207" s="499" t="e">
        <f ca="1">+VALUE('Data Summary'!C207)</f>
        <v>#VALUE!</v>
      </c>
      <c r="D207" s="500" t="e">
        <f ca="1">+IF(AND(ISNUMBER(OFFSET('Water Data'!$D$4,0,10*ROW('Water Data'!D201))),'Data Summary'!BS207="Yes"),100-OFFSET('Water Data'!$D$4,0,10*ROW('Water Data'!D201)),NA())</f>
        <v>#N/A</v>
      </c>
      <c r="E207" s="500" t="e">
        <f ca="1">+IF(AND(ISNUMBER(OFFSET('Water Data'!$D$6,0,10*ROW('Water Data'!D201))),'Data Summary'!BT207="Yes"),OFFSET('Water Data'!$D$6,0,10*ROW('Water Data'!D201)),NA())</f>
        <v>#N/A</v>
      </c>
      <c r="F207" s="500" t="e">
        <f ca="1">+IF(AND(ISNUMBER(OFFSET('Water Data'!$D$9,0,10*ROW('Water Data'!D201))),'Data Summary'!BU207="Yes"),OFFSET('Water Data'!$D$9,0,10*ROW('Water Data'!D201)),NA())</f>
        <v>#N/A</v>
      </c>
      <c r="G207" s="500" t="e">
        <f ca="1">+IF(AND(ISNUMBER(OFFSET('Water Data'!$E$4,0,10*ROW('Water Data'!E201))),'Data Summary'!BV207="Yes"),100-OFFSET('Water Data'!$E$4,0,10*ROW('Water Data'!E201)),NA())</f>
        <v>#N/A</v>
      </c>
      <c r="H207" s="500" t="e">
        <f ca="1">+IF(AND(ISNUMBER(OFFSET('Water Data'!$E$6,0,10*ROW('Water Data'!E201))),'Data Summary'!BW207="Yes"),OFFSET('Water Data'!$E$6,0,10*ROW('Water Data'!E201)),NA())</f>
        <v>#N/A</v>
      </c>
      <c r="I207" s="500" t="e">
        <f ca="1">+IF(AND(ISNUMBER(OFFSET('Water Data'!$E$9,0,10*ROW('Water Data'!E201))),'Data Summary'!BX207="Yes"),OFFSET('Water Data'!$E$9,0,10*ROW('Water Data'!E201)),NA())</f>
        <v>#N/A</v>
      </c>
      <c r="J207" s="500" t="e">
        <f ca="1">+IF(AND(ISNUMBER(OFFSET('Water Data'!$F$4,0,10*ROW('Water Data'!F201))),'Data Summary'!BY207="Yes"),100-OFFSET('Water Data'!$F$4,0,10*ROW('Water Data'!F201)),NA())</f>
        <v>#N/A</v>
      </c>
      <c r="K207" s="500" t="e">
        <f ca="1">+IF(AND(ISNUMBER(OFFSET('Water Data'!$F$6,0,10*ROW('Water Data'!F201))),'Data Summary'!BZ207="Yes"),OFFSET('Water Data'!$F$6,0,10*ROW('Water Data'!F201)),NA())</f>
        <v>#N/A</v>
      </c>
      <c r="L207" s="500" t="e">
        <f ca="1">+IF(AND(ISNUMBER(OFFSET('Water Data'!$F$9,0,10*ROW('Water Data'!F201))),'Data Summary'!CA207="Yes"),OFFSET('Water Data'!$F$9,0,10*ROW('Water Data'!F201)),NA())</f>
        <v>#N/A</v>
      </c>
      <c r="M207" s="500" t="e">
        <f ca="1">+IF(AND(ISNUMBER(OFFSET('Water Data'!$G$4,0,10*ROW('Water Data'!G201))),'Data Summary'!CB207="Yes"),100-OFFSET('Water Data'!$G$4,0,10*ROW('Water Data'!G201)),NA())</f>
        <v>#N/A</v>
      </c>
      <c r="N207" s="500" t="e">
        <f ca="1">+IF(AND(ISNUMBER(OFFSET('Water Data'!$G$6,0,10*ROW('Water Data'!G201))),'Data Summary'!CC207="Yes"),OFFSET('Water Data'!$G$6,0,10*ROW('Water Data'!G201)),NA())</f>
        <v>#N/A</v>
      </c>
      <c r="O207" s="500" t="e">
        <f ca="1">+IF(AND(ISNUMBER(OFFSET('Water Data'!$G$9,0,10*ROW('Water Data'!G201))),'Data Summary'!CD207="Yes"),OFFSET('Water Data'!$G$9,0,10*ROW('Water Data'!G201)),NA())</f>
        <v>#N/A</v>
      </c>
      <c r="P207" s="500" t="e">
        <f ca="1">+IF(AND(ISNUMBER(OFFSET('Water Data'!$H$4,0,10*ROW('Water Data'!H201))),'Data Summary'!CE207="Yes"),100-OFFSET('Water Data'!$H$4,0,10*ROW('Water Data'!H201)),NA())</f>
        <v>#N/A</v>
      </c>
      <c r="Q207" s="500" t="e">
        <f ca="1">+IF(AND(ISNUMBER(OFFSET('Water Data'!$H$6,0,10*ROW('Water Data'!H201))),'Data Summary'!CF207="Yes"),OFFSET('Water Data'!$H$6,0,10*ROW('Water Data'!H201)),NA())</f>
        <v>#N/A</v>
      </c>
      <c r="R207" s="500" t="e">
        <f ca="1">+IF(AND(ISNUMBER(OFFSET('Water Data'!$H$9,0,10*ROW('Water Data'!H201))),'Data Summary'!CG207="Yes"),OFFSET('Water Data'!$H$9,0,10*ROW('Water Data'!H201)),NA())</f>
        <v>#N/A</v>
      </c>
      <c r="S207" s="500" t="e">
        <f ca="1">+IF(AND(ISNUMBER(OFFSET('Water Data'!$I$4,0,10*ROW('Water Data'!I201))),'Data Summary'!CH207="Yes"),100-OFFSET('Water Data'!$I$4,0,10*ROW('Water Data'!I201)),NA())</f>
        <v>#N/A</v>
      </c>
      <c r="T207" s="500" t="e">
        <f ca="1">+IF(AND(ISNUMBER(OFFSET('Water Data'!$I$6,0,10*ROW('Water Data'!I201))),'Data Summary'!CI207="Yes"),OFFSET('Water Data'!$I$6,0,10*ROW('Water Data'!I201)),NA())</f>
        <v>#N/A</v>
      </c>
      <c r="U207" s="500" t="e">
        <f ca="1">+IF(AND(ISNUMBER(OFFSET('Water Data'!$I$9,0,10*ROW('Water Data'!I201))),'Data Summary'!CJ207="Yes"),OFFSET('Water Data'!$I$9,0,10*ROW('Water Data'!I201)),NA())</f>
        <v>#N/A</v>
      </c>
      <c r="V207" s="501" t="e">
        <f ca="1">+IF(AND(ISNUMBER(OFFSET('Sanitation Data'!$D$4,0,10*ROW('Sanitation Data'!D201))),'Data Summary'!CK207="Yes"),100-OFFSET('Sanitation Data'!$D$4,0,10*ROW('Sanitation Data'!D201)),NA())</f>
        <v>#N/A</v>
      </c>
      <c r="W207" s="501" t="e">
        <f ca="1">+IF(AND(ISNUMBER(OFFSET('Sanitation Data'!$D$6,0,10*ROW('Sanitation Data'!D201))),'Data Summary'!CL207="Yes"),OFFSET('Sanitation Data'!$D$6,0,10*ROW('Sanitation Data'!D201)),NA())</f>
        <v>#N/A</v>
      </c>
      <c r="X207" s="501" t="e">
        <f ca="1">+IF(AND(ISNUMBER(OFFSET('Sanitation Data'!$D$10,0,10*ROW('Sanitation Data'!D201))),'Data Summary'!CM207="Yes"),OFFSET('Sanitation Data'!$D$10,0,10*ROW('Sanitation Data'!D201)),NA())</f>
        <v>#N/A</v>
      </c>
      <c r="Y207" s="501" t="e">
        <f ca="1">+IF(AND(ISNUMBER(OFFSET('Sanitation Data'!$D$11,0,10*ROW('Sanitation Data'!D201))),'Data Summary'!CN207="Yes"),OFFSET('Sanitation Data'!$D$11,0,10*ROW('Sanitation Data'!D201)),NA())</f>
        <v>#N/A</v>
      </c>
      <c r="Z207" s="501" t="e">
        <f ca="1">+IF(AND(ISNUMBER(OFFSET('Sanitation Data'!$D$12,0,10*ROW('Sanitation Data'!D201))),'Data Summary'!CO207="Yes"),OFFSET('Sanitation Data'!$D$12,0,10*ROW('Sanitation Data'!D201)),NA())</f>
        <v>#N/A</v>
      </c>
      <c r="AA207" s="501" t="e">
        <f ca="1">+IF(AND(ISNUMBER(OFFSET('Sanitation Data'!$E$4,0,10*ROW('Sanitation Data'!E201))),'Data Summary'!CP207="Yes"),100-OFFSET('Sanitation Data'!$E$4,0,10*ROW('Sanitation Data'!E201)),NA())</f>
        <v>#N/A</v>
      </c>
      <c r="AB207" s="501" t="e">
        <f ca="1">+IF(AND(ISNUMBER(OFFSET('Sanitation Data'!$E$6,0,10*ROW('Sanitation Data'!E201))),'Data Summary'!CQ207="Yes"),OFFSET('Sanitation Data'!$E$6,0,10*ROW('Sanitation Data'!E201)),NA())</f>
        <v>#N/A</v>
      </c>
      <c r="AC207" s="501" t="e">
        <f ca="1">+IF(AND(ISNUMBER(OFFSET('Sanitation Data'!$E$10,0,10*ROW('Sanitation Data'!E201))),'Data Summary'!CR207="Yes"),OFFSET('Sanitation Data'!$E$10,0,10*ROW('Sanitation Data'!E201)),NA())</f>
        <v>#N/A</v>
      </c>
      <c r="AD207" s="501" t="e">
        <f ca="1">+IF(AND(ISNUMBER(OFFSET('Sanitation Data'!$E$11,0,10*ROW('Sanitation Data'!E201))),'Data Summary'!CS207="Yes"),OFFSET('Sanitation Data'!$E$11,0,10*ROW('Sanitation Data'!E201)),NA())</f>
        <v>#N/A</v>
      </c>
      <c r="AE207" s="501" t="e">
        <f ca="1">+IF(AND(ISNUMBER(OFFSET('Sanitation Data'!$E$12,0,10*ROW('Sanitation Data'!E201))),'Data Summary'!CT207="Yes"),OFFSET('Sanitation Data'!$E$12,0,10*ROW('Sanitation Data'!E201)),NA())</f>
        <v>#N/A</v>
      </c>
      <c r="AF207" s="501" t="e">
        <f ca="1">+IF(AND(ISNUMBER(OFFSET('Sanitation Data'!$F$4,0,10*ROW('Sanitation Data'!F201))),'Data Summary'!CU207="Yes"),100-OFFSET('Sanitation Data'!$F$4,0,10*ROW('Sanitation Data'!F201)),NA())</f>
        <v>#N/A</v>
      </c>
      <c r="AG207" s="501" t="e">
        <f ca="1">+IF(AND(ISNUMBER(OFFSET('Sanitation Data'!$F$6,0,10*ROW('Sanitation Data'!F201))),'Data Summary'!CV207="Yes"),OFFSET('Sanitation Data'!$F$6,0,10*ROW('Sanitation Data'!F201)),NA())</f>
        <v>#N/A</v>
      </c>
      <c r="AH207" s="501" t="e">
        <f ca="1">+IF(AND(ISNUMBER(OFFSET('Sanitation Data'!$F$10,0,10*ROW('Sanitation Data'!F201))),'Data Summary'!CW207="Yes"),OFFSET('Sanitation Data'!$F$10,0,10*ROW('Sanitation Data'!F201)),NA())</f>
        <v>#N/A</v>
      </c>
      <c r="AI207" s="501" t="e">
        <f ca="1">+IF(AND(ISNUMBER(OFFSET('Sanitation Data'!$F$11,0,10*ROW('Sanitation Data'!F201))),'Data Summary'!CX207="Yes"),OFFSET('Sanitation Data'!$F$11,0,10*ROW('Sanitation Data'!F201)),NA())</f>
        <v>#N/A</v>
      </c>
      <c r="AJ207" s="501" t="e">
        <f ca="1">+IF(AND(ISNUMBER(OFFSET('Sanitation Data'!$F$12,0,10*ROW('Sanitation Data'!F201))),'Data Summary'!CY207="Yes"),OFFSET('Sanitation Data'!$F$12,0,10*ROW('Sanitation Data'!F201)),NA())</f>
        <v>#N/A</v>
      </c>
      <c r="AK207" s="501" t="e">
        <f ca="1">+IF(AND(ISNUMBER(OFFSET('Sanitation Data'!$G$4,0,10*ROW('Sanitation Data'!G201))),'Data Summary'!CZ207="Yes"),100-OFFSET('Sanitation Data'!$G$4,0,10*ROW('Sanitation Data'!G201)),NA())</f>
        <v>#N/A</v>
      </c>
      <c r="AL207" s="501" t="e">
        <f ca="1">+IF(AND(ISNUMBER(OFFSET('Sanitation Data'!$G$6,0,10*ROW('Sanitation Data'!G201))),'Data Summary'!DA207="Yes"),OFFSET('Sanitation Data'!$G$6,0,10*ROW('Sanitation Data'!G201)),NA())</f>
        <v>#N/A</v>
      </c>
      <c r="AM207" s="501" t="e">
        <f ca="1">+IF(AND(ISNUMBER(OFFSET('Sanitation Data'!$G$10,0,10*ROW('Sanitation Data'!G201))),'Data Summary'!DB207="Yes"),OFFSET('Sanitation Data'!$G$10,0,10*ROW('Sanitation Data'!G201)),NA())</f>
        <v>#N/A</v>
      </c>
      <c r="AN207" s="501" t="e">
        <f ca="1">+IF(AND(ISNUMBER(OFFSET('Sanitation Data'!$G$11,0,10*ROW('Sanitation Data'!G201))),'Data Summary'!DC207="Yes"),OFFSET('Sanitation Data'!$G$11,0,10*ROW('Sanitation Data'!G201)),NA())</f>
        <v>#N/A</v>
      </c>
      <c r="AO207" s="501" t="e">
        <f ca="1">+IF(AND(ISNUMBER(OFFSET('Sanitation Data'!$G$12,0,10*ROW('Sanitation Data'!G201))),'Data Summary'!DD207="Yes"),OFFSET('Sanitation Data'!$G$12,0,10*ROW('Sanitation Data'!G201)),NA())</f>
        <v>#N/A</v>
      </c>
      <c r="AP207" s="501" t="e">
        <f ca="1">+IF(AND(ISNUMBER(OFFSET('Sanitation Data'!$H$4,0,10*ROW('Sanitation Data'!H201))),'Data Summary'!DE207="Yes"),100-OFFSET('Sanitation Data'!$H$4,0,10*ROW('Sanitation Data'!H201)),NA())</f>
        <v>#N/A</v>
      </c>
      <c r="AQ207" s="501" t="e">
        <f ca="1">+IF(AND(ISNUMBER(OFFSET('Sanitation Data'!$H$6,0,10*ROW('Sanitation Data'!H201))),'Data Summary'!DF207="Yes"),OFFSET('Sanitation Data'!$H$6,0,10*ROW('Sanitation Data'!H201)),NA())</f>
        <v>#N/A</v>
      </c>
      <c r="AR207" s="501" t="e">
        <f ca="1">+IF(AND(ISNUMBER(OFFSET('Sanitation Data'!$H$10,0,10*ROW('Sanitation Data'!H201))),'Data Summary'!DG207="Yes"),OFFSET('Sanitation Data'!$H$10,0,10*ROW('Sanitation Data'!H201)),NA())</f>
        <v>#N/A</v>
      </c>
      <c r="AS207" s="501" t="e">
        <f ca="1">+IF(AND(ISNUMBER(OFFSET('Sanitation Data'!$H$11,0,10*ROW('Sanitation Data'!H201))),'Data Summary'!DH207="Yes"),OFFSET('Sanitation Data'!$H$11,0,10*ROW('Sanitation Data'!H201)),NA())</f>
        <v>#N/A</v>
      </c>
      <c r="AT207" s="501" t="e">
        <f ca="1">+IF(AND(ISNUMBER(OFFSET('Sanitation Data'!$H$12,0,10*ROW('Sanitation Data'!H201))),'Data Summary'!DI207="Yes"),OFFSET('Sanitation Data'!$H$12,0,10*ROW('Sanitation Data'!H201)),NA())</f>
        <v>#N/A</v>
      </c>
      <c r="AU207" s="501" t="e">
        <f ca="1">+IF(AND(ISNUMBER(OFFSET('Sanitation Data'!$I$4,0,10*ROW('Sanitation Data'!I201))),'Data Summary'!DJ207="Yes"),100-OFFSET('Sanitation Data'!$I$4,0,10*ROW('Sanitation Data'!I201)),NA())</f>
        <v>#N/A</v>
      </c>
      <c r="AV207" s="501" t="e">
        <f ca="1">+IF(AND(ISNUMBER(OFFSET('Sanitation Data'!$I$6,0,10*ROW('Sanitation Data'!I201))),'Data Summary'!DK207="Yes"),OFFSET('Sanitation Data'!$I$6,0,10*ROW('Sanitation Data'!I201)),NA())</f>
        <v>#N/A</v>
      </c>
      <c r="AW207" s="501" t="e">
        <f ca="1">+IF(AND(ISNUMBER(OFFSET('Sanitation Data'!$I$10,0,10*ROW('Sanitation Data'!I201))),'Data Summary'!DL207="Yes"),OFFSET('Sanitation Data'!$I$10,0,10*ROW('Sanitation Data'!I201)),NA())</f>
        <v>#N/A</v>
      </c>
      <c r="AX207" s="501" t="e">
        <f ca="1">+IF(AND(ISNUMBER(OFFSET('Sanitation Data'!$I$11,0,10*ROW('Sanitation Data'!I201))),'Data Summary'!DM207="Yes"),OFFSET('Sanitation Data'!$I$11,0,10*ROW('Sanitation Data'!I201)),NA())</f>
        <v>#N/A</v>
      </c>
      <c r="AY207" s="501" t="e">
        <f ca="1">+IF(AND(ISNUMBER(OFFSET('Sanitation Data'!$I$12,0,10*ROW('Sanitation Data'!I201))),'Data Summary'!DN207="Yes"),OFFSET('Sanitation Data'!$I$12,0,10*ROW('Sanitation Data'!I201)),NA())</f>
        <v>#N/A</v>
      </c>
      <c r="AZ207" s="502" t="e">
        <f ca="1">+IF(AND(ISNUMBER(OFFSET('Hygiene Data'!$D$5,0,10*ROW('Hygiene Data'!D201))),'Data Summary'!DO207="Yes"),OFFSET('Hygiene Data'!$D$5,0,10*ROW('Hygiene Data'!D201)),NA())</f>
        <v>#N/A</v>
      </c>
      <c r="BA207" s="502" t="e">
        <f ca="1">+IF(AND(ISNUMBER(OFFSET('Hygiene Data'!$D$7,0,10*ROW('Hygiene Data'!D201))),'Data Summary'!DP207="Yes"),OFFSET('Hygiene Data'!$D$7,0,10*ROW('Hygiene Data'!D201)),NA())</f>
        <v>#N/A</v>
      </c>
      <c r="BB207" s="502" t="e">
        <f ca="1">+IF(AND(ISNUMBER(OFFSET('Hygiene Data'!$D$9,0,10*ROW('Hygiene Data'!D201))),'Data Summary'!DQ207="Yes"),OFFSET('Hygiene Data'!$D$9,0,10*ROW('Hygiene Data'!D201)),NA())</f>
        <v>#N/A</v>
      </c>
      <c r="BC207" s="502" t="e">
        <f ca="1">+IF(AND(ISNUMBER(OFFSET('Hygiene Data'!$E$5,0,10*ROW('Hygiene Data'!E201))),'Data Summary'!DR207="Yes"),OFFSET('Hygiene Data'!$E$5,0,10*ROW('Hygiene Data'!E201)),NA())</f>
        <v>#N/A</v>
      </c>
      <c r="BD207" s="502" t="e">
        <f ca="1">+IF(AND(ISNUMBER(OFFSET('Hygiene Data'!$E$7,0,10*ROW('Hygiene Data'!E201))),'Data Summary'!DS207="Yes"),OFFSET('Hygiene Data'!$E$7,0,10*ROW('Hygiene Data'!E201)),NA())</f>
        <v>#N/A</v>
      </c>
      <c r="BE207" s="502" t="e">
        <f ca="1">+IF(AND(ISNUMBER(OFFSET('Hygiene Data'!$E$9,0,10*ROW('Hygiene Data'!E201))),'Data Summary'!DT207="Yes"),OFFSET('Hygiene Data'!$E$9,0,10*ROW('Hygiene Data'!E201)),NA())</f>
        <v>#N/A</v>
      </c>
      <c r="BF207" s="502" t="e">
        <f ca="1">+IF(AND(ISNUMBER(OFFSET('Hygiene Data'!$F$5,0,10*ROW('Hygiene Data'!F201))),'Data Summary'!DU207="Yes"),OFFSET('Hygiene Data'!$F$5,0,10*ROW('Hygiene Data'!F201)),NA())</f>
        <v>#N/A</v>
      </c>
      <c r="BG207" s="502" t="e">
        <f ca="1">+IF(AND(ISNUMBER(OFFSET('Hygiene Data'!$F$7,0,10*ROW('Hygiene Data'!F201))),'Data Summary'!DV207="Yes"),OFFSET('Hygiene Data'!$F$7,0,10*ROW('Hygiene Data'!F201)),NA())</f>
        <v>#N/A</v>
      </c>
      <c r="BH207" s="502" t="e">
        <f ca="1">+IF(AND(ISNUMBER(OFFSET('Hygiene Data'!$F$9,0,10*ROW('Hygiene Data'!F201))),'Data Summary'!DW207="Yes"),OFFSET('Hygiene Data'!$F$9,0,10*ROW('Hygiene Data'!F201)),NA())</f>
        <v>#N/A</v>
      </c>
      <c r="BI207" s="502" t="e">
        <f ca="1">+IF(AND(ISNUMBER(OFFSET('Hygiene Data'!$G$5,0,10*ROW('Hygiene Data'!G201))),'Data Summary'!DX207="Yes"),OFFSET('Hygiene Data'!$G$5,0,10*ROW('Hygiene Data'!G201)),NA())</f>
        <v>#N/A</v>
      </c>
      <c r="BJ207" s="502" t="e">
        <f ca="1">+IF(AND(ISNUMBER(OFFSET('Hygiene Data'!$G$7,0,10*ROW('Hygiene Data'!G201))),'Data Summary'!DY207="Yes"),OFFSET('Hygiene Data'!$G$7,0,10*ROW('Hygiene Data'!G201)),NA())</f>
        <v>#N/A</v>
      </c>
      <c r="BK207" s="502" t="e">
        <f ca="1">+IF(AND(ISNUMBER(OFFSET('Hygiene Data'!$G$9,0,10*ROW('Hygiene Data'!G201))),'Data Summary'!DZ207="Yes"),OFFSET('Hygiene Data'!$G$9,0,10*ROW('Hygiene Data'!G201)),NA())</f>
        <v>#N/A</v>
      </c>
      <c r="BL207" s="502" t="e">
        <f ca="1">+IF(AND(ISNUMBER(OFFSET('Hygiene Data'!$H$5,0,10*ROW('Hygiene Data'!H201))),'Data Summary'!EA207="Yes"),OFFSET('Hygiene Data'!$H$5,0,10*ROW('Hygiene Data'!H201)),NA())</f>
        <v>#N/A</v>
      </c>
      <c r="BM207" s="502" t="e">
        <f ca="1">+IF(AND(ISNUMBER(OFFSET('Hygiene Data'!$H$7,0,10*ROW('Hygiene Data'!H201))),'Data Summary'!EB207="Yes"),OFFSET('Hygiene Data'!$H$7,0,10*ROW('Hygiene Data'!H201)),NA())</f>
        <v>#N/A</v>
      </c>
      <c r="BN207" s="502" t="e">
        <f ca="1">+IF(AND(ISNUMBER(OFFSET('Hygiene Data'!$H$9,0,10*ROW('Hygiene Data'!H201))),'Data Summary'!EC207="Yes"),OFFSET('Hygiene Data'!$H$9,0,10*ROW('Hygiene Data'!H201)),NA())</f>
        <v>#N/A</v>
      </c>
      <c r="BO207" s="502" t="e">
        <f ca="1">+IF(AND(ISNUMBER(OFFSET('Hygiene Data'!$I$5,0,10*ROW('Hygiene Data'!I201))),'Data Summary'!ED207="Yes"),OFFSET('Hygiene Data'!$I$5,0,10*ROW('Hygiene Data'!I201)),NA())</f>
        <v>#N/A</v>
      </c>
      <c r="BP207" s="502" t="e">
        <f ca="1">+IF(AND(ISNUMBER(OFFSET('Hygiene Data'!$I$7,0,10*ROW('Hygiene Data'!I201))),'Data Summary'!EE207="Yes"),OFFSET('Hygiene Data'!$I$7,0,10*ROW('Hygiene Data'!I201)),NA())</f>
        <v>#N/A</v>
      </c>
      <c r="BQ207" s="50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04CBD-5569-4924-BD12-F5A8182D590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2" customWidth="1"/>
    <col min="2" max="2" width="6.5" style="563" customWidth="1"/>
    <col min="3" max="3" width="21.59765625" style="564" customWidth="1"/>
    <col min="4" max="4" width="9.69921875" style="512" customWidth="1"/>
    <col min="5" max="5" width="8" style="567" customWidth="1"/>
    <col min="6" max="6" width="8" style="565" customWidth="1"/>
    <col min="7" max="7" width="8" style="568" customWidth="1"/>
    <col min="8" max="8" width="8" style="565" customWidth="1"/>
    <col min="9" max="9" width="8" style="512" customWidth="1"/>
    <col min="10" max="10" width="8" style="566" customWidth="1"/>
    <col min="11" max="11" width="8" style="569" customWidth="1"/>
    <col min="12" max="12" width="8" style="565" customWidth="1"/>
    <col min="13" max="13" width="8" style="570" customWidth="1"/>
    <col min="14" max="14" width="8" style="566" customWidth="1"/>
    <col min="15" max="19" width="8" style="512" customWidth="1"/>
    <col min="20" max="16384" width="9" style="512"/>
  </cols>
  <sheetData>
    <row r="1" spans="1:19" ht="20.25" customHeight="1" x14ac:dyDescent="0.25">
      <c r="A1" s="503" t="str">
        <f>HLOOKUP(Introduction!$G$4,nametranslations,157,FALSE)</f>
        <v>WHO/UNICEF JMP Estimates
(Updated 2026)</v>
      </c>
      <c r="B1" s="504" t="str">
        <f ca="1">HLOOKUP([1]Introduction!$G$4,nametranslations,38,FALSE)</f>
        <v>Water, sanitation and hygiene services in schools</v>
      </c>
      <c r="C1" s="504" t="str">
        <f ca="1">HLOOKUP([1]Introduction!$G$4,nametranslations,38,FALSE)</f>
        <v>Water, sanitation and hygiene services in schools</v>
      </c>
      <c r="D1" s="504" t="str">
        <f ca="1">HLOOKUP([1]Introduction!$G$4,nametranslations,38,FALSE)</f>
        <v>Water, sanitation and hygiene services in schools</v>
      </c>
      <c r="E1" s="505" t="str">
        <f>HLOOKUP(Introduction!$G$4,nametranslations,68,FALSE)</f>
        <v>Drinking Water (%)</v>
      </c>
      <c r="F1" s="506"/>
      <c r="G1" s="506"/>
      <c r="H1" s="506"/>
      <c r="I1" s="507"/>
      <c r="J1" s="508" t="str">
        <f>HLOOKUP(Introduction!$G$4,nametranslations,69,FALSE)</f>
        <v>Sanitation (%)</v>
      </c>
      <c r="K1" s="508"/>
      <c r="L1" s="508"/>
      <c r="M1" s="508"/>
      <c r="N1" s="508"/>
      <c r="O1" s="509" t="str">
        <f>HLOOKUP(Introduction!$G$4,nametranslations,70,FALSE)</f>
        <v>Hygiene (%)</v>
      </c>
      <c r="P1" s="510"/>
      <c r="Q1" s="510"/>
      <c r="R1" s="510"/>
      <c r="S1" s="511"/>
    </row>
    <row r="2" spans="1:19" x14ac:dyDescent="0.25">
      <c r="A2" s="504" t="str">
        <f ca="1">HLOOKUP([1]Introduction!$G$4,nametranslations,38,FALSE)</f>
        <v>Water, sanitation and hygiene services in schools</v>
      </c>
      <c r="B2" s="504" t="str">
        <f ca="1">HLOOKUP([1]Introduction!$G$4,nametranslations,38,FALSE)</f>
        <v>Water, sanitation and hygiene services in schools</v>
      </c>
      <c r="C2" s="504" t="str">
        <f ca="1">HLOOKUP([1]Introduction!$G$4,nametranslations,38,FALSE)</f>
        <v>Water, sanitation and hygiene services in schools</v>
      </c>
      <c r="D2" s="504" t="str">
        <f ca="1">HLOOKUP([1]Introduction!$G$4,nametranslations,38,FALSE)</f>
        <v>Water, sanitation and hygiene services in schools</v>
      </c>
      <c r="E2" s="513"/>
      <c r="F2" s="514"/>
      <c r="G2" s="515"/>
      <c r="H2" s="516"/>
      <c r="I2" s="517"/>
      <c r="J2" s="518"/>
      <c r="K2" s="514"/>
      <c r="L2" s="519"/>
      <c r="M2" s="516"/>
      <c r="N2" s="520"/>
      <c r="O2" s="513"/>
      <c r="P2" s="514"/>
      <c r="Q2" s="521"/>
      <c r="R2" s="516"/>
      <c r="S2" s="517"/>
    </row>
    <row r="3" spans="1:19" ht="134.25" customHeight="1" x14ac:dyDescent="0.25">
      <c r="A3" s="522" t="str">
        <f>HLOOKUP(Introduction!$G$4,nametranslations,71,FALSE)</f>
        <v>Country</v>
      </c>
      <c r="B3" s="523" t="str">
        <f>HLOOKUP(Introduction!$G$4,nametranslations,72,FALSE)</f>
        <v>Year</v>
      </c>
      <c r="C3" s="524" t="str">
        <f>HLOOKUP(Introduction!$G$4,nametranslations,73,FALSE)</f>
        <v>Setting</v>
      </c>
      <c r="D3" s="525" t="str">
        <f>HLOOKUP(Introduction!$G$4,nametranslations,67,FALSE)</f>
        <v>School Age Population 
Source: United Nations Population Division &amp; UNESCO</v>
      </c>
      <c r="E3" s="526" t="str">
        <f>HLOOKUP(Introduction!$G$4,nametranslations,74,FALSE)</f>
        <v>Facility</v>
      </c>
      <c r="F3" s="527" t="str">
        <f>HLOOKUP(Introduction!$G$4,nametranslations,75,FALSE)</f>
        <v>Improved</v>
      </c>
      <c r="G3" s="528" t="str">
        <f>HLOOKUP(Introduction!$G$4,nametranslations,76,FALSE)</f>
        <v>Basic (improved &amp; available)</v>
      </c>
      <c r="H3" s="529" t="str">
        <f>HLOOKUP(Introduction!$G$4,nametranslations,77,FALSE)</f>
        <v>Limited</v>
      </c>
      <c r="I3" s="530" t="str">
        <f>HLOOKUP(Introduction!$G$4,nametranslations,78,FALSE)</f>
        <v>No service</v>
      </c>
      <c r="J3" s="531" t="str">
        <f>HLOOKUP(Introduction!$G$4,nametranslations,74,FALSE)</f>
        <v>Facility</v>
      </c>
      <c r="K3" s="532" t="str">
        <f>HLOOKUP(Introduction!$G$4,nametranslations,75,FALSE)</f>
        <v>Improved</v>
      </c>
      <c r="L3" s="533" t="str">
        <f>HLOOKUP(Introduction!$G$4,nametranslations,79,FALSE)</f>
        <v>Basic
(improved, usable &amp; single-sex)</v>
      </c>
      <c r="M3" s="529" t="str">
        <f>HLOOKUP(Introduction!$G$4,nametranslations,77,FALSE)</f>
        <v>Limited</v>
      </c>
      <c r="N3" s="530" t="str">
        <f>HLOOKUP(Introduction!$G$4,nametranslations,78,FALSE)</f>
        <v>No service</v>
      </c>
      <c r="O3" s="526" t="str">
        <f>HLOOKUP(Introduction!$G$4,nametranslations,74,FALSE)</f>
        <v>Facility</v>
      </c>
      <c r="P3" s="527" t="str">
        <f>HLOOKUP(Introduction!$G$4,nametranslations,80,FALSE)</f>
        <v>Facility with water</v>
      </c>
      <c r="Q3" s="534" t="str">
        <f>HLOOKUP(Introduction!$G$4,nametranslations,81,FALSE)</f>
        <v>Basic  
(facility with water &amp; soap)</v>
      </c>
      <c r="R3" s="529" t="str">
        <f>HLOOKUP(Introduction!$G$4,nametranslations,77,FALSE)</f>
        <v>Limited</v>
      </c>
      <c r="S3" s="530" t="str">
        <f>HLOOKUP(Introduction!$G$4,nametranslations,78,FALSE)</f>
        <v>No service</v>
      </c>
    </row>
    <row r="4" spans="1:19" x14ac:dyDescent="0.25">
      <c r="A4" s="535" t="str">
        <f>+Introduction!$C$7</f>
        <v>Croatia</v>
      </c>
      <c r="B4" s="536">
        <f>IF(ISBLANK(Regressions!B14), " ", Regressions!B14)</f>
        <v>2000</v>
      </c>
      <c r="C4" s="537" t="str">
        <f>HLOOKUP(Introduction!$G$4,nametranslations,24,FALSE)</f>
        <v>Total</v>
      </c>
      <c r="D4" s="538">
        <f>IF(ISBLANK(Regressions!D14), " ", Regressions!D14)</f>
        <v>830133</v>
      </c>
      <c r="E4" s="539" t="e">
        <f>IF(ISNUMBER(Regressions!E14),ROUND(Regressions!E14, 1), NA())</f>
        <v>#N/A</v>
      </c>
      <c r="F4" s="540" t="e">
        <f>IF(ISNUMBER(Regressions!F14),ROUND(Regressions!F14, 1), NA())</f>
        <v>#N/A</v>
      </c>
      <c r="G4" s="541" t="e">
        <f>IF(ISNUMBER(Regressions!G14),ROUND(Regressions!G14, 1), NA())</f>
        <v>#N/A</v>
      </c>
      <c r="H4" s="542" t="e">
        <f>IF(ISNUMBER(Regressions!H14),ROUND(Regressions!H14, 1), NA())</f>
        <v>#N/A</v>
      </c>
      <c r="I4" s="543" t="e">
        <f>IF(ISNUMBER(Regressions!I14),ROUND(Regressions!I14, 1), NA())</f>
        <v>#N/A</v>
      </c>
      <c r="J4" s="544" t="e">
        <f>IF(ISNUMBER(Regressions!K14),ROUND(Regressions!K14, 1), NA())</f>
        <v>#N/A</v>
      </c>
      <c r="K4" s="540">
        <f>IF(ISNUMBER(Regressions!L14),ROUND(Regressions!L14, 1), NA())</f>
        <v>99.6</v>
      </c>
      <c r="L4" s="545" t="e">
        <f>IF(ISNUMBER(Regressions!M14),ROUND(Regressions!M14, 1), NA())</f>
        <v>#N/A</v>
      </c>
      <c r="M4" s="542" t="e">
        <f>IF(ISNUMBER(Regressions!N14),ROUND(Regressions!N14, 1), NA())</f>
        <v>#N/A</v>
      </c>
      <c r="N4" s="543">
        <f>IF(ISNUMBER(Regressions!O14),ROUND(Regressions!O14, 1), NA())</f>
        <v>0.4</v>
      </c>
      <c r="O4" s="544" t="e">
        <f>IF(ISNUMBER(Regressions!Q14),ROUND(Regressions!Q14, 1), NA())</f>
        <v>#N/A</v>
      </c>
      <c r="P4" s="540" t="e">
        <f>IF(ISNUMBER(Regressions!R14),ROUND(Regressions!R14, 1), NA())</f>
        <v>#N/A</v>
      </c>
      <c r="Q4" s="546" t="e">
        <f>IF(ISNUMBER(Regressions!S14),ROUND(Regressions!S14, 1), NA())</f>
        <v>#N/A</v>
      </c>
      <c r="R4" s="542" t="e">
        <f>IF(ISNUMBER(Regressions!T14),ROUND(Regressions!T14, 1), NA())</f>
        <v>#N/A</v>
      </c>
      <c r="S4" s="543" t="e">
        <f>IF(ISNUMBER(Regressions!U14),ROUND(Regressions!U14, 1), NA())</f>
        <v>#N/A</v>
      </c>
    </row>
    <row r="5" spans="1:19" x14ac:dyDescent="0.25">
      <c r="A5" s="535" t="str">
        <f>+Introduction!$C$7</f>
        <v>Croatia</v>
      </c>
      <c r="B5" s="536">
        <f>IF(ISBLANK(Regressions!B15), " ", Regressions!B15)</f>
        <v>2001</v>
      </c>
      <c r="C5" s="535" t="str">
        <f>HLOOKUP(Introduction!$G$4,nametranslations,24,FALSE)</f>
        <v>Total</v>
      </c>
      <c r="D5" s="538">
        <f>IF(ISBLANK(Regressions!D15), " ", Regressions!D15)</f>
        <v>813150</v>
      </c>
      <c r="E5" s="539" t="e">
        <f>IF(ISNUMBER(Regressions!E15),ROUND(Regressions!E15, 1), NA())</f>
        <v>#N/A</v>
      </c>
      <c r="F5" s="540" t="e">
        <f>IF(ISNUMBER(Regressions!F15),ROUND(Regressions!F15, 1), NA())</f>
        <v>#N/A</v>
      </c>
      <c r="G5" s="541" t="e">
        <f>IF(ISNUMBER(Regressions!G15),ROUND(Regressions!G15, 1), NA())</f>
        <v>#N/A</v>
      </c>
      <c r="H5" s="542" t="e">
        <f>IF(ISNUMBER(Regressions!H15),ROUND(Regressions!H15, 1), NA())</f>
        <v>#N/A</v>
      </c>
      <c r="I5" s="543" t="e">
        <f>IF(ISNUMBER(Regressions!I15),ROUND(Regressions!I15, 1), NA())</f>
        <v>#N/A</v>
      </c>
      <c r="J5" s="544" t="e">
        <f>IF(ISNUMBER(Regressions!K15),ROUND(Regressions!K15, 1), NA())</f>
        <v>#N/A</v>
      </c>
      <c r="K5" s="540">
        <f>IF(ISNUMBER(Regressions!L15),ROUND(Regressions!L15, 1), NA())</f>
        <v>99.6</v>
      </c>
      <c r="L5" s="545" t="e">
        <f>IF(ISNUMBER(Regressions!M15),ROUND(Regressions!M15, 1), NA())</f>
        <v>#N/A</v>
      </c>
      <c r="M5" s="542" t="e">
        <f>IF(ISNUMBER(Regressions!N15),ROUND(Regressions!N15, 1), NA())</f>
        <v>#N/A</v>
      </c>
      <c r="N5" s="543">
        <f>IF(ISNUMBER(Regressions!O15),ROUND(Regressions!O15, 1), NA())</f>
        <v>0.4</v>
      </c>
      <c r="O5" s="544" t="e">
        <f>IF(ISNUMBER(Regressions!Q15),ROUND(Regressions!Q15, 1), NA())</f>
        <v>#N/A</v>
      </c>
      <c r="P5" s="540" t="e">
        <f>IF(ISNUMBER(Regressions!R15),ROUND(Regressions!R15, 1), NA())</f>
        <v>#N/A</v>
      </c>
      <c r="Q5" s="546" t="e">
        <f>IF(ISNUMBER(Regressions!S15),ROUND(Regressions!S15, 1), NA())</f>
        <v>#N/A</v>
      </c>
      <c r="R5" s="542" t="e">
        <f>IF(ISNUMBER(Regressions!T15),ROUND(Regressions!T15, 1), NA())</f>
        <v>#N/A</v>
      </c>
      <c r="S5" s="543" t="e">
        <f>IF(ISNUMBER(Regressions!U15),ROUND(Regressions!U15, 1), NA())</f>
        <v>#N/A</v>
      </c>
    </row>
    <row r="6" spans="1:19" x14ac:dyDescent="0.25">
      <c r="A6" s="535" t="str">
        <f>+Introduction!$C$7</f>
        <v>Croatia</v>
      </c>
      <c r="B6" s="536">
        <f>IF(ISBLANK(Regressions!B16), " ", Regressions!B16)</f>
        <v>2002</v>
      </c>
      <c r="C6" s="535" t="str">
        <f>HLOOKUP(Introduction!$G$4,nametranslations,24,FALSE)</f>
        <v>Total</v>
      </c>
      <c r="D6" s="538">
        <f>IF(ISBLANK(Regressions!D16), " ", Regressions!D16)</f>
        <v>808135</v>
      </c>
      <c r="E6" s="539" t="e">
        <f>IF(ISNUMBER(Regressions!E16),ROUND(Regressions!E16, 1), NA())</f>
        <v>#N/A</v>
      </c>
      <c r="F6" s="540" t="e">
        <f>IF(ISNUMBER(Regressions!F16),ROUND(Regressions!F16, 1), NA())</f>
        <v>#N/A</v>
      </c>
      <c r="G6" s="541" t="e">
        <f>IF(ISNUMBER(Regressions!G16),ROUND(Regressions!G16, 1), NA())</f>
        <v>#N/A</v>
      </c>
      <c r="H6" s="542" t="e">
        <f>IF(ISNUMBER(Regressions!H16),ROUND(Regressions!H16, 1), NA())</f>
        <v>#N/A</v>
      </c>
      <c r="I6" s="543" t="e">
        <f>IF(ISNUMBER(Regressions!I16),ROUND(Regressions!I16, 1), NA())</f>
        <v>#N/A</v>
      </c>
      <c r="J6" s="544" t="e">
        <f>IF(ISNUMBER(Regressions!K16),ROUND(Regressions!K16, 1), NA())</f>
        <v>#N/A</v>
      </c>
      <c r="K6" s="540">
        <f>IF(ISNUMBER(Regressions!L16),ROUND(Regressions!L16, 1), NA())</f>
        <v>99.6</v>
      </c>
      <c r="L6" s="545" t="e">
        <f>IF(ISNUMBER(Regressions!M16),ROUND(Regressions!M16, 1), NA())</f>
        <v>#N/A</v>
      </c>
      <c r="M6" s="542" t="e">
        <f>IF(ISNUMBER(Regressions!N16),ROUND(Regressions!N16, 1), NA())</f>
        <v>#N/A</v>
      </c>
      <c r="N6" s="543">
        <f>IF(ISNUMBER(Regressions!O16),ROUND(Regressions!O16, 1), NA())</f>
        <v>0.4</v>
      </c>
      <c r="O6" s="544" t="e">
        <f>IF(ISNUMBER(Regressions!Q16),ROUND(Regressions!Q16, 1), NA())</f>
        <v>#N/A</v>
      </c>
      <c r="P6" s="540" t="e">
        <f>IF(ISNUMBER(Regressions!R16),ROUND(Regressions!R16, 1), NA())</f>
        <v>#N/A</v>
      </c>
      <c r="Q6" s="546" t="e">
        <f>IF(ISNUMBER(Regressions!S16),ROUND(Regressions!S16, 1), NA())</f>
        <v>#N/A</v>
      </c>
      <c r="R6" s="542" t="e">
        <f>IF(ISNUMBER(Regressions!T16),ROUND(Regressions!T16, 1), NA())</f>
        <v>#N/A</v>
      </c>
      <c r="S6" s="543" t="e">
        <f>IF(ISNUMBER(Regressions!U16),ROUND(Regressions!U16, 1), NA())</f>
        <v>#N/A</v>
      </c>
    </row>
    <row r="7" spans="1:19" x14ac:dyDescent="0.25">
      <c r="A7" s="535" t="str">
        <f>+Introduction!$C$7</f>
        <v>Croatia</v>
      </c>
      <c r="B7" s="536">
        <f>IF(ISBLANK(Regressions!B17), " ", Regressions!B17)</f>
        <v>2003</v>
      </c>
      <c r="C7" s="535" t="str">
        <f>HLOOKUP(Introduction!$G$4,nametranslations,24,FALSE)</f>
        <v>Total</v>
      </c>
      <c r="D7" s="538">
        <f>IF(ISBLANK(Regressions!D17), " ", Regressions!D17)</f>
        <v>799466</v>
      </c>
      <c r="E7" s="539" t="e">
        <f>IF(ISNUMBER(Regressions!E17),ROUND(Regressions!E17, 1), NA())</f>
        <v>#N/A</v>
      </c>
      <c r="F7" s="540" t="e">
        <f>IF(ISNUMBER(Regressions!F17),ROUND(Regressions!F17, 1), NA())</f>
        <v>#N/A</v>
      </c>
      <c r="G7" s="541" t="e">
        <f>IF(ISNUMBER(Regressions!G17),ROUND(Regressions!G17, 1), NA())</f>
        <v>#N/A</v>
      </c>
      <c r="H7" s="542" t="e">
        <f>IF(ISNUMBER(Regressions!H17),ROUND(Regressions!H17, 1), NA())</f>
        <v>#N/A</v>
      </c>
      <c r="I7" s="543" t="e">
        <f>IF(ISNUMBER(Regressions!I17),ROUND(Regressions!I17, 1), NA())</f>
        <v>#N/A</v>
      </c>
      <c r="J7" s="544" t="e">
        <f>IF(ISNUMBER(Regressions!K17),ROUND(Regressions!K17, 1), NA())</f>
        <v>#N/A</v>
      </c>
      <c r="K7" s="540">
        <f>IF(ISNUMBER(Regressions!L17),ROUND(Regressions!L17, 1), NA())</f>
        <v>99.6</v>
      </c>
      <c r="L7" s="545" t="e">
        <f>IF(ISNUMBER(Regressions!M17),ROUND(Regressions!M17, 1), NA())</f>
        <v>#N/A</v>
      </c>
      <c r="M7" s="542" t="e">
        <f>IF(ISNUMBER(Regressions!N17),ROUND(Regressions!N17, 1), NA())</f>
        <v>#N/A</v>
      </c>
      <c r="N7" s="543">
        <f>IF(ISNUMBER(Regressions!O17),ROUND(Regressions!O17, 1), NA())</f>
        <v>0.4</v>
      </c>
      <c r="O7" s="544" t="e">
        <f>IF(ISNUMBER(Regressions!Q17),ROUND(Regressions!Q17, 1), NA())</f>
        <v>#N/A</v>
      </c>
      <c r="P7" s="540" t="e">
        <f>IF(ISNUMBER(Regressions!R17),ROUND(Regressions!R17, 1), NA())</f>
        <v>#N/A</v>
      </c>
      <c r="Q7" s="546" t="e">
        <f>IF(ISNUMBER(Regressions!S17),ROUND(Regressions!S17, 1), NA())</f>
        <v>#N/A</v>
      </c>
      <c r="R7" s="542" t="e">
        <f>IF(ISNUMBER(Regressions!T17),ROUND(Regressions!T17, 1), NA())</f>
        <v>#N/A</v>
      </c>
      <c r="S7" s="543" t="e">
        <f>IF(ISNUMBER(Regressions!U17),ROUND(Regressions!U17, 1), NA())</f>
        <v>#N/A</v>
      </c>
    </row>
    <row r="8" spans="1:19" x14ac:dyDescent="0.25">
      <c r="A8" s="535" t="str">
        <f>+Introduction!$C$7</f>
        <v>Croatia</v>
      </c>
      <c r="B8" s="536">
        <f>IF(ISBLANK(Regressions!B18), " ", Regressions!B18)</f>
        <v>2004</v>
      </c>
      <c r="C8" s="535" t="str">
        <f>HLOOKUP(Introduction!$G$4,nametranslations,24,FALSE)</f>
        <v>Total</v>
      </c>
      <c r="D8" s="538">
        <f>IF(ISBLANK(Regressions!D18), " ", Regressions!D18)</f>
        <v>787521</v>
      </c>
      <c r="E8" s="539" t="e">
        <f>IF(ISNUMBER(Regressions!E18),ROUND(Regressions!E18, 1), NA())</f>
        <v>#N/A</v>
      </c>
      <c r="F8" s="540" t="e">
        <f>IF(ISNUMBER(Regressions!F18),ROUND(Regressions!F18, 1), NA())</f>
        <v>#N/A</v>
      </c>
      <c r="G8" s="541" t="e">
        <f>IF(ISNUMBER(Regressions!G18),ROUND(Regressions!G18, 1), NA())</f>
        <v>#N/A</v>
      </c>
      <c r="H8" s="542" t="e">
        <f>IF(ISNUMBER(Regressions!H18),ROUND(Regressions!H18, 1), NA())</f>
        <v>#N/A</v>
      </c>
      <c r="I8" s="543" t="e">
        <f>IF(ISNUMBER(Regressions!I18),ROUND(Regressions!I18, 1), NA())</f>
        <v>#N/A</v>
      </c>
      <c r="J8" s="544" t="e">
        <f>IF(ISNUMBER(Regressions!K18),ROUND(Regressions!K18, 1), NA())</f>
        <v>#N/A</v>
      </c>
      <c r="K8" s="540">
        <f>IF(ISNUMBER(Regressions!L18),ROUND(Regressions!L18, 1), NA())</f>
        <v>99.6</v>
      </c>
      <c r="L8" s="545" t="e">
        <f>IF(ISNUMBER(Regressions!M18),ROUND(Regressions!M18, 1), NA())</f>
        <v>#N/A</v>
      </c>
      <c r="M8" s="542" t="e">
        <f>IF(ISNUMBER(Regressions!N18),ROUND(Regressions!N18, 1), NA())</f>
        <v>#N/A</v>
      </c>
      <c r="N8" s="543">
        <f>IF(ISNUMBER(Regressions!O18),ROUND(Regressions!O18, 1), NA())</f>
        <v>0.4</v>
      </c>
      <c r="O8" s="544" t="e">
        <f>IF(ISNUMBER(Regressions!Q18),ROUND(Regressions!Q18, 1), NA())</f>
        <v>#N/A</v>
      </c>
      <c r="P8" s="540" t="e">
        <f>IF(ISNUMBER(Regressions!R18),ROUND(Regressions!R18, 1), NA())</f>
        <v>#N/A</v>
      </c>
      <c r="Q8" s="546" t="e">
        <f>IF(ISNUMBER(Regressions!S18),ROUND(Regressions!S18, 1), NA())</f>
        <v>#N/A</v>
      </c>
      <c r="R8" s="542" t="e">
        <f>IF(ISNUMBER(Regressions!T18),ROUND(Regressions!T18, 1), NA())</f>
        <v>#N/A</v>
      </c>
      <c r="S8" s="543" t="e">
        <f>IF(ISNUMBER(Regressions!U18),ROUND(Regressions!U18, 1), NA())</f>
        <v>#N/A</v>
      </c>
    </row>
    <row r="9" spans="1:19" x14ac:dyDescent="0.25">
      <c r="A9" s="535" t="str">
        <f>+Introduction!$C$7</f>
        <v>Croatia</v>
      </c>
      <c r="B9" s="536">
        <f>IF(ISBLANK(Regressions!B19), " ", Regressions!B19)</f>
        <v>2005</v>
      </c>
      <c r="C9" s="535" t="str">
        <f>HLOOKUP(Introduction!$G$4,nametranslations,24,FALSE)</f>
        <v>Total</v>
      </c>
      <c r="D9" s="538">
        <f>IF(ISBLANK(Regressions!D19), " ", Regressions!D19)</f>
        <v>775413</v>
      </c>
      <c r="E9" s="539" t="e">
        <f>IF(ISNUMBER(Regressions!E19),ROUND(Regressions!E19, 1), NA())</f>
        <v>#N/A</v>
      </c>
      <c r="F9" s="540" t="e">
        <f>IF(ISNUMBER(Regressions!F19),ROUND(Regressions!F19, 1), NA())</f>
        <v>#N/A</v>
      </c>
      <c r="G9" s="541" t="e">
        <f>IF(ISNUMBER(Regressions!G19),ROUND(Regressions!G19, 1), NA())</f>
        <v>#N/A</v>
      </c>
      <c r="H9" s="542" t="e">
        <f>IF(ISNUMBER(Regressions!H19),ROUND(Regressions!H19, 1), NA())</f>
        <v>#N/A</v>
      </c>
      <c r="I9" s="543" t="e">
        <f>IF(ISNUMBER(Regressions!I19),ROUND(Regressions!I19, 1), NA())</f>
        <v>#N/A</v>
      </c>
      <c r="J9" s="544" t="e">
        <f>IF(ISNUMBER(Regressions!K19),ROUND(Regressions!K19, 1), NA())</f>
        <v>#N/A</v>
      </c>
      <c r="K9" s="540">
        <f>IF(ISNUMBER(Regressions!L19),ROUND(Regressions!L19, 1), NA())</f>
        <v>99.6</v>
      </c>
      <c r="L9" s="545" t="e">
        <f>IF(ISNUMBER(Regressions!M19),ROUND(Regressions!M19, 1), NA())</f>
        <v>#N/A</v>
      </c>
      <c r="M9" s="542" t="e">
        <f>IF(ISNUMBER(Regressions!N19),ROUND(Regressions!N19, 1), NA())</f>
        <v>#N/A</v>
      </c>
      <c r="N9" s="543">
        <f>IF(ISNUMBER(Regressions!O19),ROUND(Regressions!O19, 1), NA())</f>
        <v>0.4</v>
      </c>
      <c r="O9" s="544" t="e">
        <f>IF(ISNUMBER(Regressions!Q19),ROUND(Regressions!Q19, 1), NA())</f>
        <v>#N/A</v>
      </c>
      <c r="P9" s="540" t="e">
        <f>IF(ISNUMBER(Regressions!R19),ROUND(Regressions!R19, 1), NA())</f>
        <v>#N/A</v>
      </c>
      <c r="Q9" s="546" t="e">
        <f>IF(ISNUMBER(Regressions!S19),ROUND(Regressions!S19, 1), NA())</f>
        <v>#N/A</v>
      </c>
      <c r="R9" s="542" t="e">
        <f>IF(ISNUMBER(Regressions!T19),ROUND(Regressions!T19, 1), NA())</f>
        <v>#N/A</v>
      </c>
      <c r="S9" s="543" t="e">
        <f>IF(ISNUMBER(Regressions!U19),ROUND(Regressions!U19, 1), NA())</f>
        <v>#N/A</v>
      </c>
    </row>
    <row r="10" spans="1:19" x14ac:dyDescent="0.25">
      <c r="A10" s="535" t="str">
        <f>+Introduction!$C$7</f>
        <v>Croatia</v>
      </c>
      <c r="B10" s="536">
        <f>IF(ISBLANK(Regressions!B20), " ", Regressions!B20)</f>
        <v>2006</v>
      </c>
      <c r="C10" s="535" t="str">
        <f>HLOOKUP(Introduction!$G$4,nametranslations,24,FALSE)</f>
        <v>Total</v>
      </c>
      <c r="D10" s="538">
        <f>IF(ISBLANK(Regressions!D20), " ", Regressions!D20)</f>
        <v>764613</v>
      </c>
      <c r="E10" s="539" t="e">
        <f>IF(ISNUMBER(Regressions!E20),ROUND(Regressions!E20, 1), NA())</f>
        <v>#N/A</v>
      </c>
      <c r="F10" s="540" t="e">
        <f>IF(ISNUMBER(Regressions!F20),ROUND(Regressions!F20, 1), NA())</f>
        <v>#N/A</v>
      </c>
      <c r="G10" s="541" t="e">
        <f>IF(ISNUMBER(Regressions!G20),ROUND(Regressions!G20, 1), NA())</f>
        <v>#N/A</v>
      </c>
      <c r="H10" s="542" t="e">
        <f>IF(ISNUMBER(Regressions!H20),ROUND(Regressions!H20, 1), NA())</f>
        <v>#N/A</v>
      </c>
      <c r="I10" s="543" t="e">
        <f>IF(ISNUMBER(Regressions!I20),ROUND(Regressions!I20, 1), NA())</f>
        <v>#N/A</v>
      </c>
      <c r="J10" s="544" t="e">
        <f>IF(ISNUMBER(Regressions!K20),ROUND(Regressions!K20, 1), NA())</f>
        <v>#N/A</v>
      </c>
      <c r="K10" s="540">
        <f>IF(ISNUMBER(Regressions!L20),ROUND(Regressions!L20, 1), NA())</f>
        <v>99.6</v>
      </c>
      <c r="L10" s="545" t="e">
        <f>IF(ISNUMBER(Regressions!M20),ROUND(Regressions!M20, 1), NA())</f>
        <v>#N/A</v>
      </c>
      <c r="M10" s="542" t="e">
        <f>IF(ISNUMBER(Regressions!N20),ROUND(Regressions!N20, 1), NA())</f>
        <v>#N/A</v>
      </c>
      <c r="N10" s="543">
        <f>IF(ISNUMBER(Regressions!O20),ROUND(Regressions!O20, 1), NA())</f>
        <v>0.4</v>
      </c>
      <c r="O10" s="544" t="e">
        <f>IF(ISNUMBER(Regressions!Q20),ROUND(Regressions!Q20, 1), NA())</f>
        <v>#N/A</v>
      </c>
      <c r="P10" s="540" t="e">
        <f>IF(ISNUMBER(Regressions!R20),ROUND(Regressions!R20, 1), NA())</f>
        <v>#N/A</v>
      </c>
      <c r="Q10" s="546" t="e">
        <f>IF(ISNUMBER(Regressions!S20),ROUND(Regressions!S20, 1), NA())</f>
        <v>#N/A</v>
      </c>
      <c r="R10" s="542" t="e">
        <f>IF(ISNUMBER(Regressions!T20),ROUND(Regressions!T20, 1), NA())</f>
        <v>#N/A</v>
      </c>
      <c r="S10" s="543" t="e">
        <f>IF(ISNUMBER(Regressions!U20),ROUND(Regressions!U20, 1), NA())</f>
        <v>#N/A</v>
      </c>
    </row>
    <row r="11" spans="1:19" x14ac:dyDescent="0.25">
      <c r="A11" s="535" t="str">
        <f>+Introduction!$C$7</f>
        <v>Croatia</v>
      </c>
      <c r="B11" s="536">
        <f>IF(ISBLANK(Regressions!B21), " ", Regressions!B21)</f>
        <v>2007</v>
      </c>
      <c r="C11" s="535" t="str">
        <f>HLOOKUP(Introduction!$G$4,nametranslations,24,FALSE)</f>
        <v>Total</v>
      </c>
      <c r="D11" s="538">
        <f>IF(ISBLANK(Regressions!D21), " ", Regressions!D21)</f>
        <v>754028</v>
      </c>
      <c r="E11" s="539" t="e">
        <f>IF(ISNUMBER(Regressions!E21),ROUND(Regressions!E21, 1), NA())</f>
        <v>#N/A</v>
      </c>
      <c r="F11" s="540" t="e">
        <f>IF(ISNUMBER(Regressions!F21),ROUND(Regressions!F21, 1), NA())</f>
        <v>#N/A</v>
      </c>
      <c r="G11" s="541" t="e">
        <f>IF(ISNUMBER(Regressions!G21),ROUND(Regressions!G21, 1), NA())</f>
        <v>#N/A</v>
      </c>
      <c r="H11" s="542" t="e">
        <f>IF(ISNUMBER(Regressions!H21),ROUND(Regressions!H21, 1), NA())</f>
        <v>#N/A</v>
      </c>
      <c r="I11" s="543" t="e">
        <f>IF(ISNUMBER(Regressions!I21),ROUND(Regressions!I21, 1), NA())</f>
        <v>#N/A</v>
      </c>
      <c r="J11" s="544" t="e">
        <f>IF(ISNUMBER(Regressions!K21),ROUND(Regressions!K21, 1), NA())</f>
        <v>#N/A</v>
      </c>
      <c r="K11" s="540">
        <f>IF(ISNUMBER(Regressions!L21),ROUND(Regressions!L21, 1), NA())</f>
        <v>99.6</v>
      </c>
      <c r="L11" s="545" t="e">
        <f>IF(ISNUMBER(Regressions!M21),ROUND(Regressions!M21, 1), NA())</f>
        <v>#N/A</v>
      </c>
      <c r="M11" s="542" t="e">
        <f>IF(ISNUMBER(Regressions!N21),ROUND(Regressions!N21, 1), NA())</f>
        <v>#N/A</v>
      </c>
      <c r="N11" s="543">
        <f>IF(ISNUMBER(Regressions!O21),ROUND(Regressions!O21, 1), NA())</f>
        <v>0.4</v>
      </c>
      <c r="O11" s="544" t="e">
        <f>IF(ISNUMBER(Regressions!Q21),ROUND(Regressions!Q21, 1), NA())</f>
        <v>#N/A</v>
      </c>
      <c r="P11" s="540" t="e">
        <f>IF(ISNUMBER(Regressions!R21),ROUND(Regressions!R21, 1), NA())</f>
        <v>#N/A</v>
      </c>
      <c r="Q11" s="546" t="e">
        <f>IF(ISNUMBER(Regressions!S21),ROUND(Regressions!S21, 1), NA())</f>
        <v>#N/A</v>
      </c>
      <c r="R11" s="542" t="e">
        <f>IF(ISNUMBER(Regressions!T21),ROUND(Regressions!T21, 1), NA())</f>
        <v>#N/A</v>
      </c>
      <c r="S11" s="543" t="e">
        <f>IF(ISNUMBER(Regressions!U21),ROUND(Regressions!U21, 1), NA())</f>
        <v>#N/A</v>
      </c>
    </row>
    <row r="12" spans="1:19" x14ac:dyDescent="0.25">
      <c r="A12" s="535" t="str">
        <f>+Introduction!$C$7</f>
        <v>Croatia</v>
      </c>
      <c r="B12" s="536">
        <f>IF(ISBLANK(Regressions!B22), " ", Regressions!B22)</f>
        <v>2008</v>
      </c>
      <c r="C12" s="535" t="str">
        <f>HLOOKUP(Introduction!$G$4,nametranslations,24,FALSE)</f>
        <v>Total</v>
      </c>
      <c r="D12" s="538">
        <f>IF(ISBLANK(Regressions!D22), " ", Regressions!D22)</f>
        <v>743259</v>
      </c>
      <c r="E12" s="539" t="e">
        <f>IF(ISNUMBER(Regressions!E22),ROUND(Regressions!E22, 1), NA())</f>
        <v>#N/A</v>
      </c>
      <c r="F12" s="540" t="e">
        <f>IF(ISNUMBER(Regressions!F22),ROUND(Regressions!F22, 1), NA())</f>
        <v>#N/A</v>
      </c>
      <c r="G12" s="541">
        <f>IF(ISNUMBER(Regressions!G22),ROUND(Regressions!G22, 1), NA())</f>
        <v>99.2</v>
      </c>
      <c r="H12" s="542" t="e">
        <f>IF(ISNUMBER(Regressions!H22),ROUND(Regressions!H22, 1), NA())</f>
        <v>#N/A</v>
      </c>
      <c r="I12" s="543" t="e">
        <f>IF(ISNUMBER(Regressions!I22),ROUND(Regressions!I22, 1), NA())</f>
        <v>#N/A</v>
      </c>
      <c r="J12" s="544" t="e">
        <f>IF(ISNUMBER(Regressions!K22),ROUND(Regressions!K22, 1), NA())</f>
        <v>#N/A</v>
      </c>
      <c r="K12" s="540">
        <f>IF(ISNUMBER(Regressions!L22),ROUND(Regressions!L22, 1), NA())</f>
        <v>99.6</v>
      </c>
      <c r="L12" s="545">
        <f>IF(ISNUMBER(Regressions!M22),ROUND(Regressions!M22, 1), NA())</f>
        <v>29.4</v>
      </c>
      <c r="M12" s="542">
        <f>IF(ISNUMBER(Regressions!N22),ROUND(Regressions!N22, 1), NA())</f>
        <v>70.3</v>
      </c>
      <c r="N12" s="543">
        <f>IF(ISNUMBER(Regressions!O22),ROUND(Regressions!O22, 1), NA())</f>
        <v>0.4</v>
      </c>
      <c r="O12" s="544" t="e">
        <f>IF(ISNUMBER(Regressions!Q22),ROUND(Regressions!Q22, 1), NA())</f>
        <v>#N/A</v>
      </c>
      <c r="P12" s="540" t="e">
        <f>IF(ISNUMBER(Regressions!R22),ROUND(Regressions!R22, 1), NA())</f>
        <v>#N/A</v>
      </c>
      <c r="Q12" s="546">
        <f>IF(ISNUMBER(Regressions!S22),ROUND(Regressions!S22, 1), NA())</f>
        <v>11.6</v>
      </c>
      <c r="R12" s="542" t="e">
        <f>IF(ISNUMBER(Regressions!T22),ROUND(Regressions!T22, 1), NA())</f>
        <v>#N/A</v>
      </c>
      <c r="S12" s="543" t="e">
        <f>IF(ISNUMBER(Regressions!U22),ROUND(Regressions!U22, 1), NA())</f>
        <v>#N/A</v>
      </c>
    </row>
    <row r="13" spans="1:19" x14ac:dyDescent="0.25">
      <c r="A13" s="535" t="str">
        <f>+Introduction!$C$7</f>
        <v>Croatia</v>
      </c>
      <c r="B13" s="536">
        <f>IF(ISBLANK(Regressions!B23), " ", Regressions!B23)</f>
        <v>2009</v>
      </c>
      <c r="C13" s="535" t="str">
        <f>HLOOKUP(Introduction!$G$4,nametranslations,24,FALSE)</f>
        <v>Total</v>
      </c>
      <c r="D13" s="538">
        <f>IF(ISBLANK(Regressions!D23), " ", Regressions!D23)</f>
        <v>736360</v>
      </c>
      <c r="E13" s="539" t="e">
        <f>IF(ISNUMBER(Regressions!E23),ROUND(Regressions!E23, 1), NA())</f>
        <v>#N/A</v>
      </c>
      <c r="F13" s="540" t="e">
        <f>IF(ISNUMBER(Regressions!F23),ROUND(Regressions!F23, 1), NA())</f>
        <v>#N/A</v>
      </c>
      <c r="G13" s="541">
        <f>IF(ISNUMBER(Regressions!G23),ROUND(Regressions!G23, 1), NA())</f>
        <v>99.2</v>
      </c>
      <c r="H13" s="542" t="e">
        <f>IF(ISNUMBER(Regressions!H23),ROUND(Regressions!H23, 1), NA())</f>
        <v>#N/A</v>
      </c>
      <c r="I13" s="543" t="e">
        <f>IF(ISNUMBER(Regressions!I23),ROUND(Regressions!I23, 1), NA())</f>
        <v>#N/A</v>
      </c>
      <c r="J13" s="544" t="e">
        <f>IF(ISNUMBER(Regressions!K23),ROUND(Regressions!K23, 1), NA())</f>
        <v>#N/A</v>
      </c>
      <c r="K13" s="540">
        <f>IF(ISNUMBER(Regressions!L23),ROUND(Regressions!L23, 1), NA())</f>
        <v>99.6</v>
      </c>
      <c r="L13" s="545">
        <f>IF(ISNUMBER(Regressions!M23),ROUND(Regressions!M23, 1), NA())</f>
        <v>29.4</v>
      </c>
      <c r="M13" s="542">
        <f>IF(ISNUMBER(Regressions!N23),ROUND(Regressions!N23, 1), NA())</f>
        <v>70.3</v>
      </c>
      <c r="N13" s="543">
        <f>IF(ISNUMBER(Regressions!O23),ROUND(Regressions!O23, 1), NA())</f>
        <v>0.4</v>
      </c>
      <c r="O13" s="544" t="e">
        <f>IF(ISNUMBER(Regressions!Q23),ROUND(Regressions!Q23, 1), NA())</f>
        <v>#N/A</v>
      </c>
      <c r="P13" s="540" t="e">
        <f>IF(ISNUMBER(Regressions!R23),ROUND(Regressions!R23, 1), NA())</f>
        <v>#N/A</v>
      </c>
      <c r="Q13" s="546">
        <f>IF(ISNUMBER(Regressions!S23),ROUND(Regressions!S23, 1), NA())</f>
        <v>11.6</v>
      </c>
      <c r="R13" s="542" t="e">
        <f>IF(ISNUMBER(Regressions!T23),ROUND(Regressions!T23, 1), NA())</f>
        <v>#N/A</v>
      </c>
      <c r="S13" s="543" t="e">
        <f>IF(ISNUMBER(Regressions!U23),ROUND(Regressions!U23, 1), NA())</f>
        <v>#N/A</v>
      </c>
    </row>
    <row r="14" spans="1:19" x14ac:dyDescent="0.25">
      <c r="A14" s="535" t="str">
        <f>+Introduction!$C$7</f>
        <v>Croatia</v>
      </c>
      <c r="B14" s="536">
        <f>IF(ISBLANK(Regressions!B24), " ", Regressions!B24)</f>
        <v>2010</v>
      </c>
      <c r="C14" s="535" t="str">
        <f>HLOOKUP(Introduction!$G$4,nametranslations,24,FALSE)</f>
        <v>Total</v>
      </c>
      <c r="D14" s="538">
        <f>IF(ISBLANK(Regressions!D24), " ", Regressions!D24)</f>
        <v>727605</v>
      </c>
      <c r="E14" s="539" t="e">
        <f>IF(ISNUMBER(Regressions!E24),ROUND(Regressions!E24, 1), NA())</f>
        <v>#N/A</v>
      </c>
      <c r="F14" s="540" t="e">
        <f>IF(ISNUMBER(Regressions!F24),ROUND(Regressions!F24, 1), NA())</f>
        <v>#N/A</v>
      </c>
      <c r="G14" s="541">
        <f>IF(ISNUMBER(Regressions!G24),ROUND(Regressions!G24, 1), NA())</f>
        <v>99.2</v>
      </c>
      <c r="H14" s="542" t="e">
        <f>IF(ISNUMBER(Regressions!H24),ROUND(Regressions!H24, 1), NA())</f>
        <v>#N/A</v>
      </c>
      <c r="I14" s="543" t="e">
        <f>IF(ISNUMBER(Regressions!I24),ROUND(Regressions!I24, 1), NA())</f>
        <v>#N/A</v>
      </c>
      <c r="J14" s="544" t="e">
        <f>IF(ISNUMBER(Regressions!K24),ROUND(Regressions!K24, 1), NA())</f>
        <v>#N/A</v>
      </c>
      <c r="K14" s="540">
        <f>IF(ISNUMBER(Regressions!L24),ROUND(Regressions!L24, 1), NA())</f>
        <v>99.6</v>
      </c>
      <c r="L14" s="545">
        <f>IF(ISNUMBER(Regressions!M24),ROUND(Regressions!M24, 1), NA())</f>
        <v>29.4</v>
      </c>
      <c r="M14" s="542">
        <f>IF(ISNUMBER(Regressions!N24),ROUND(Regressions!N24, 1), NA())</f>
        <v>70.3</v>
      </c>
      <c r="N14" s="543">
        <f>IF(ISNUMBER(Regressions!O24),ROUND(Regressions!O24, 1), NA())</f>
        <v>0.4</v>
      </c>
      <c r="O14" s="544" t="e">
        <f>IF(ISNUMBER(Regressions!Q24),ROUND(Regressions!Q24, 1), NA())</f>
        <v>#N/A</v>
      </c>
      <c r="P14" s="540">
        <f>IF(ISNUMBER(Regressions!R24),ROUND(Regressions!R24, 1), NA())</f>
        <v>98.7</v>
      </c>
      <c r="Q14" s="546">
        <f>IF(ISNUMBER(Regressions!S24),ROUND(Regressions!S24, 1), NA())</f>
        <v>11.6</v>
      </c>
      <c r="R14" s="542">
        <f>IF(ISNUMBER(Regressions!T24),ROUND(Regressions!T24, 1), NA())</f>
        <v>87.2</v>
      </c>
      <c r="S14" s="543">
        <f>IF(ISNUMBER(Regressions!U24),ROUND(Regressions!U24, 1), NA())</f>
        <v>1.3</v>
      </c>
    </row>
    <row r="15" spans="1:19" x14ac:dyDescent="0.25">
      <c r="A15" s="535" t="str">
        <f>+Introduction!$C$7</f>
        <v>Croatia</v>
      </c>
      <c r="B15" s="536">
        <f>IF(ISBLANK(Regressions!B25), " ", Regressions!B25)</f>
        <v>2011</v>
      </c>
      <c r="C15" s="535" t="str">
        <f>HLOOKUP(Introduction!$G$4,nametranslations,24,FALSE)</f>
        <v>Total</v>
      </c>
      <c r="D15" s="538">
        <f>IF(ISBLANK(Regressions!D25), " ", Regressions!D25)</f>
        <v>717530</v>
      </c>
      <c r="E15" s="539" t="e">
        <f>IF(ISNUMBER(Regressions!E25),ROUND(Regressions!E25, 1), NA())</f>
        <v>#N/A</v>
      </c>
      <c r="F15" s="540" t="e">
        <f>IF(ISNUMBER(Regressions!F25),ROUND(Regressions!F25, 1), NA())</f>
        <v>#N/A</v>
      </c>
      <c r="G15" s="541">
        <f>IF(ISNUMBER(Regressions!G25),ROUND(Regressions!G25, 1), NA())</f>
        <v>99.2</v>
      </c>
      <c r="H15" s="542" t="e">
        <f>IF(ISNUMBER(Regressions!H25),ROUND(Regressions!H25, 1), NA())</f>
        <v>#N/A</v>
      </c>
      <c r="I15" s="543" t="e">
        <f>IF(ISNUMBER(Regressions!I25),ROUND(Regressions!I25, 1), NA())</f>
        <v>#N/A</v>
      </c>
      <c r="J15" s="544" t="e">
        <f>IF(ISNUMBER(Regressions!K25),ROUND(Regressions!K25, 1), NA())</f>
        <v>#N/A</v>
      </c>
      <c r="K15" s="540">
        <f>IF(ISNUMBER(Regressions!L25),ROUND(Regressions!L25, 1), NA())</f>
        <v>99.6</v>
      </c>
      <c r="L15" s="545">
        <f>IF(ISNUMBER(Regressions!M25),ROUND(Regressions!M25, 1), NA())</f>
        <v>29.4</v>
      </c>
      <c r="M15" s="542">
        <f>IF(ISNUMBER(Regressions!N25),ROUND(Regressions!N25, 1), NA())</f>
        <v>70.3</v>
      </c>
      <c r="N15" s="543">
        <f>IF(ISNUMBER(Regressions!O25),ROUND(Regressions!O25, 1), NA())</f>
        <v>0.4</v>
      </c>
      <c r="O15" s="544" t="e">
        <f>IF(ISNUMBER(Regressions!Q25),ROUND(Regressions!Q25, 1), NA())</f>
        <v>#N/A</v>
      </c>
      <c r="P15" s="540">
        <f>IF(ISNUMBER(Regressions!R25),ROUND(Regressions!R25, 1), NA())</f>
        <v>98.7</v>
      </c>
      <c r="Q15" s="546">
        <f>IF(ISNUMBER(Regressions!S25),ROUND(Regressions!S25, 1), NA())</f>
        <v>11.6</v>
      </c>
      <c r="R15" s="542">
        <f>IF(ISNUMBER(Regressions!T25),ROUND(Regressions!T25, 1), NA())</f>
        <v>87.2</v>
      </c>
      <c r="S15" s="543">
        <f>IF(ISNUMBER(Regressions!U25),ROUND(Regressions!U25, 1), NA())</f>
        <v>1.3</v>
      </c>
    </row>
    <row r="16" spans="1:19" x14ac:dyDescent="0.25">
      <c r="A16" s="535" t="str">
        <f>+Introduction!$C$7</f>
        <v>Croatia</v>
      </c>
      <c r="B16" s="536">
        <f>IF(ISBLANK(Regressions!B26), " ", Regressions!B26)</f>
        <v>2012</v>
      </c>
      <c r="C16" s="535" t="str">
        <f>HLOOKUP(Introduction!$G$4,nametranslations,24,FALSE)</f>
        <v>Total</v>
      </c>
      <c r="D16" s="538">
        <f>IF(ISBLANK(Regressions!D26), " ", Regressions!D26)</f>
        <v>713352</v>
      </c>
      <c r="E16" s="539" t="e">
        <f>IF(ISNUMBER(Regressions!E26),ROUND(Regressions!E26, 1), NA())</f>
        <v>#N/A</v>
      </c>
      <c r="F16" s="540" t="e">
        <f>IF(ISNUMBER(Regressions!F26),ROUND(Regressions!F26, 1), NA())</f>
        <v>#N/A</v>
      </c>
      <c r="G16" s="541">
        <f>IF(ISNUMBER(Regressions!G26),ROUND(Regressions!G26, 1), NA())</f>
        <v>99.2</v>
      </c>
      <c r="H16" s="542" t="e">
        <f>IF(ISNUMBER(Regressions!H26),ROUND(Regressions!H26, 1), NA())</f>
        <v>#N/A</v>
      </c>
      <c r="I16" s="543" t="e">
        <f>IF(ISNUMBER(Regressions!I26),ROUND(Regressions!I26, 1), NA())</f>
        <v>#N/A</v>
      </c>
      <c r="J16" s="544" t="e">
        <f>IF(ISNUMBER(Regressions!K26),ROUND(Regressions!K26, 1), NA())</f>
        <v>#N/A</v>
      </c>
      <c r="K16" s="540">
        <f>IF(ISNUMBER(Regressions!L26),ROUND(Regressions!L26, 1), NA())</f>
        <v>99.6</v>
      </c>
      <c r="L16" s="545">
        <f>IF(ISNUMBER(Regressions!M26),ROUND(Regressions!M26, 1), NA())</f>
        <v>29.4</v>
      </c>
      <c r="M16" s="542">
        <f>IF(ISNUMBER(Regressions!N26),ROUND(Regressions!N26, 1), NA())</f>
        <v>70.3</v>
      </c>
      <c r="N16" s="543">
        <f>IF(ISNUMBER(Regressions!O26),ROUND(Regressions!O26, 1), NA())</f>
        <v>0.4</v>
      </c>
      <c r="O16" s="544" t="e">
        <f>IF(ISNUMBER(Regressions!Q26),ROUND(Regressions!Q26, 1), NA())</f>
        <v>#N/A</v>
      </c>
      <c r="P16" s="540">
        <f>IF(ISNUMBER(Regressions!R26),ROUND(Regressions!R26, 1), NA())</f>
        <v>98.7</v>
      </c>
      <c r="Q16" s="546">
        <f>IF(ISNUMBER(Regressions!S26),ROUND(Regressions!S26, 1), NA())</f>
        <v>11.6</v>
      </c>
      <c r="R16" s="542">
        <f>IF(ISNUMBER(Regressions!T26),ROUND(Regressions!T26, 1), NA())</f>
        <v>87.2</v>
      </c>
      <c r="S16" s="543">
        <f>IF(ISNUMBER(Regressions!U26),ROUND(Regressions!U26, 1), NA())</f>
        <v>1.3</v>
      </c>
    </row>
    <row r="17" spans="1:19" x14ac:dyDescent="0.25">
      <c r="A17" s="535" t="str">
        <f>+Introduction!$C$7</f>
        <v>Croatia</v>
      </c>
      <c r="B17" s="536">
        <f>IF(ISBLANK(Regressions!B27), " ", Regressions!B27)</f>
        <v>2013</v>
      </c>
      <c r="C17" s="535" t="str">
        <f>HLOOKUP(Introduction!$G$4,nametranslations,24,FALSE)</f>
        <v>Total</v>
      </c>
      <c r="D17" s="538">
        <f>IF(ISBLANK(Regressions!D27), " ", Regressions!D27)</f>
        <v>704297</v>
      </c>
      <c r="E17" s="539" t="e">
        <f>IF(ISNUMBER(Regressions!E27),ROUND(Regressions!E27, 1), NA())</f>
        <v>#N/A</v>
      </c>
      <c r="F17" s="540" t="e">
        <f>IF(ISNUMBER(Regressions!F27),ROUND(Regressions!F27, 1), NA())</f>
        <v>#N/A</v>
      </c>
      <c r="G17" s="541">
        <f>IF(ISNUMBER(Regressions!G27),ROUND(Regressions!G27, 1), NA())</f>
        <v>99</v>
      </c>
      <c r="H17" s="542" t="e">
        <f>IF(ISNUMBER(Regressions!H27),ROUND(Regressions!H27, 1), NA())</f>
        <v>#N/A</v>
      </c>
      <c r="I17" s="543" t="e">
        <f>IF(ISNUMBER(Regressions!I27),ROUND(Regressions!I27, 1), NA())</f>
        <v>#N/A</v>
      </c>
      <c r="J17" s="544" t="e">
        <f>IF(ISNUMBER(Regressions!K27),ROUND(Regressions!K27, 1), NA())</f>
        <v>#N/A</v>
      </c>
      <c r="K17" s="540">
        <f>IF(ISNUMBER(Regressions!L27),ROUND(Regressions!L27, 1), NA())</f>
        <v>99.6</v>
      </c>
      <c r="L17" s="545">
        <f>IF(ISNUMBER(Regressions!M27),ROUND(Regressions!M27, 1), NA())</f>
        <v>35.6</v>
      </c>
      <c r="M17" s="542">
        <f>IF(ISNUMBER(Regressions!N27),ROUND(Regressions!N27, 1), NA())</f>
        <v>64.099999999999994</v>
      </c>
      <c r="N17" s="543">
        <f>IF(ISNUMBER(Regressions!O27),ROUND(Regressions!O27, 1), NA())</f>
        <v>0.4</v>
      </c>
      <c r="O17" s="544" t="e">
        <f>IF(ISNUMBER(Regressions!Q27),ROUND(Regressions!Q27, 1), NA())</f>
        <v>#N/A</v>
      </c>
      <c r="P17" s="540">
        <f>IF(ISNUMBER(Regressions!R27),ROUND(Regressions!R27, 1), NA())</f>
        <v>98.7</v>
      </c>
      <c r="Q17" s="546">
        <f>IF(ISNUMBER(Regressions!S27),ROUND(Regressions!S27, 1), NA())</f>
        <v>19.7</v>
      </c>
      <c r="R17" s="542">
        <f>IF(ISNUMBER(Regressions!T27),ROUND(Regressions!T27, 1), NA())</f>
        <v>79</v>
      </c>
      <c r="S17" s="543">
        <f>IF(ISNUMBER(Regressions!U27),ROUND(Regressions!U27, 1), NA())</f>
        <v>1.3</v>
      </c>
    </row>
    <row r="18" spans="1:19" x14ac:dyDescent="0.25">
      <c r="A18" s="535" t="str">
        <f>+Introduction!$C$7</f>
        <v>Croatia</v>
      </c>
      <c r="B18" s="536">
        <f>IF(ISBLANK(Regressions!B28), " ", Regressions!B28)</f>
        <v>2014</v>
      </c>
      <c r="C18" s="535" t="str">
        <f>HLOOKUP(Introduction!$G$4,nametranslations,24,FALSE)</f>
        <v>Total</v>
      </c>
      <c r="D18" s="538">
        <f>IF(ISBLANK(Regressions!D28), " ", Regressions!D28)</f>
        <v>694374</v>
      </c>
      <c r="E18" s="539" t="e">
        <f>IF(ISNUMBER(Regressions!E28),ROUND(Regressions!E28, 1), NA())</f>
        <v>#N/A</v>
      </c>
      <c r="F18" s="540" t="e">
        <f>IF(ISNUMBER(Regressions!F28),ROUND(Regressions!F28, 1), NA())</f>
        <v>#N/A</v>
      </c>
      <c r="G18" s="541">
        <f>IF(ISNUMBER(Regressions!G28),ROUND(Regressions!G28, 1), NA())</f>
        <v>98.8</v>
      </c>
      <c r="H18" s="542" t="e">
        <f>IF(ISNUMBER(Regressions!H28),ROUND(Regressions!H28, 1), NA())</f>
        <v>#N/A</v>
      </c>
      <c r="I18" s="543" t="e">
        <f>IF(ISNUMBER(Regressions!I28),ROUND(Regressions!I28, 1), NA())</f>
        <v>#N/A</v>
      </c>
      <c r="J18" s="544" t="e">
        <f>IF(ISNUMBER(Regressions!K28),ROUND(Regressions!K28, 1), NA())</f>
        <v>#N/A</v>
      </c>
      <c r="K18" s="540">
        <f>IF(ISNUMBER(Regressions!L28),ROUND(Regressions!L28, 1), NA())</f>
        <v>99.6</v>
      </c>
      <c r="L18" s="545">
        <f>IF(ISNUMBER(Regressions!M28),ROUND(Regressions!M28, 1), NA())</f>
        <v>41.8</v>
      </c>
      <c r="M18" s="542">
        <f>IF(ISNUMBER(Regressions!N28),ROUND(Regressions!N28, 1), NA())</f>
        <v>57.9</v>
      </c>
      <c r="N18" s="543">
        <f>IF(ISNUMBER(Regressions!O28),ROUND(Regressions!O28, 1), NA())</f>
        <v>0.4</v>
      </c>
      <c r="O18" s="544" t="e">
        <f>IF(ISNUMBER(Regressions!Q28),ROUND(Regressions!Q28, 1), NA())</f>
        <v>#N/A</v>
      </c>
      <c r="P18" s="540">
        <f>IF(ISNUMBER(Regressions!R28),ROUND(Regressions!R28, 1), NA())</f>
        <v>98.7</v>
      </c>
      <c r="Q18" s="546">
        <f>IF(ISNUMBER(Regressions!S28),ROUND(Regressions!S28, 1), NA())</f>
        <v>27.9</v>
      </c>
      <c r="R18" s="542">
        <f>IF(ISNUMBER(Regressions!T28),ROUND(Regressions!T28, 1), NA())</f>
        <v>70.900000000000006</v>
      </c>
      <c r="S18" s="543">
        <f>IF(ISNUMBER(Regressions!U28),ROUND(Regressions!U28, 1), NA())</f>
        <v>1.3</v>
      </c>
    </row>
    <row r="19" spans="1:19" x14ac:dyDescent="0.25">
      <c r="A19" s="535" t="str">
        <f>+Introduction!$C$7</f>
        <v>Croatia</v>
      </c>
      <c r="B19" s="536">
        <f>IF(ISBLANK(Regressions!B29), " ", Regressions!B29)</f>
        <v>2015</v>
      </c>
      <c r="C19" s="535" t="str">
        <f>HLOOKUP(Introduction!$G$4,nametranslations,24,FALSE)</f>
        <v>Total</v>
      </c>
      <c r="D19" s="538">
        <f>IF(ISBLANK(Regressions!D29), " ", Regressions!D29)</f>
        <v>682296</v>
      </c>
      <c r="E19" s="539" t="e">
        <f>IF(ISNUMBER(Regressions!E29),ROUND(Regressions!E29, 1), NA())</f>
        <v>#N/A</v>
      </c>
      <c r="F19" s="540" t="e">
        <f>IF(ISNUMBER(Regressions!F29),ROUND(Regressions!F29, 1), NA())</f>
        <v>#N/A</v>
      </c>
      <c r="G19" s="541">
        <f>IF(ISNUMBER(Regressions!G29),ROUND(Regressions!G29, 1), NA())</f>
        <v>98.7</v>
      </c>
      <c r="H19" s="542" t="e">
        <f>IF(ISNUMBER(Regressions!H29),ROUND(Regressions!H29, 1), NA())</f>
        <v>#N/A</v>
      </c>
      <c r="I19" s="543" t="e">
        <f>IF(ISNUMBER(Regressions!I29),ROUND(Regressions!I29, 1), NA())</f>
        <v>#N/A</v>
      </c>
      <c r="J19" s="544" t="e">
        <f>IF(ISNUMBER(Regressions!K29),ROUND(Regressions!K29, 1), NA())</f>
        <v>#N/A</v>
      </c>
      <c r="K19" s="540">
        <f>IF(ISNUMBER(Regressions!L29),ROUND(Regressions!L29, 1), NA())</f>
        <v>99.6</v>
      </c>
      <c r="L19" s="545">
        <f>IF(ISNUMBER(Regressions!M29),ROUND(Regressions!M29, 1), NA())</f>
        <v>48</v>
      </c>
      <c r="M19" s="542">
        <f>IF(ISNUMBER(Regressions!N29),ROUND(Regressions!N29, 1), NA())</f>
        <v>51.7</v>
      </c>
      <c r="N19" s="543">
        <f>IF(ISNUMBER(Regressions!O29),ROUND(Regressions!O29, 1), NA())</f>
        <v>0.4</v>
      </c>
      <c r="O19" s="544" t="e">
        <f>IF(ISNUMBER(Regressions!Q29),ROUND(Regressions!Q29, 1), NA())</f>
        <v>#N/A</v>
      </c>
      <c r="P19" s="540">
        <f>IF(ISNUMBER(Regressions!R29),ROUND(Regressions!R29, 1), NA())</f>
        <v>98.7</v>
      </c>
      <c r="Q19" s="546">
        <f>IF(ISNUMBER(Regressions!S29),ROUND(Regressions!S29, 1), NA())</f>
        <v>36</v>
      </c>
      <c r="R19" s="542">
        <f>IF(ISNUMBER(Regressions!T29),ROUND(Regressions!T29, 1), NA())</f>
        <v>62.7</v>
      </c>
      <c r="S19" s="543">
        <f>IF(ISNUMBER(Regressions!U29),ROUND(Regressions!U29, 1), NA())</f>
        <v>1.3</v>
      </c>
    </row>
    <row r="20" spans="1:19" x14ac:dyDescent="0.25">
      <c r="A20" s="535" t="str">
        <f>+Introduction!$C$7</f>
        <v>Croatia</v>
      </c>
      <c r="B20" s="536">
        <f>IF(ISBLANK(Regressions!B30), " ", Regressions!B30)</f>
        <v>2016</v>
      </c>
      <c r="C20" s="535" t="str">
        <f>HLOOKUP(Introduction!$G$4,nametranslations,24,FALSE)</f>
        <v>Total</v>
      </c>
      <c r="D20" s="538">
        <f>IF(ISBLANK(Regressions!D30), " ", Regressions!D30)</f>
        <v>667424</v>
      </c>
      <c r="E20" s="539" t="e">
        <f>IF(ISNUMBER(Regressions!E30),ROUND(Regressions!E30, 1), NA())</f>
        <v>#N/A</v>
      </c>
      <c r="F20" s="540" t="e">
        <f>IF(ISNUMBER(Regressions!F30),ROUND(Regressions!F30, 1), NA())</f>
        <v>#N/A</v>
      </c>
      <c r="G20" s="541">
        <f>IF(ISNUMBER(Regressions!G30),ROUND(Regressions!G30, 1), NA())</f>
        <v>98.5</v>
      </c>
      <c r="H20" s="542" t="e">
        <f>IF(ISNUMBER(Regressions!H30),ROUND(Regressions!H30, 1), NA())</f>
        <v>#N/A</v>
      </c>
      <c r="I20" s="543" t="e">
        <f>IF(ISNUMBER(Regressions!I30),ROUND(Regressions!I30, 1), NA())</f>
        <v>#N/A</v>
      </c>
      <c r="J20" s="544" t="e">
        <f>IF(ISNUMBER(Regressions!K30),ROUND(Regressions!K30, 1), NA())</f>
        <v>#N/A</v>
      </c>
      <c r="K20" s="540">
        <f>IF(ISNUMBER(Regressions!L30),ROUND(Regressions!L30, 1), NA())</f>
        <v>99.6</v>
      </c>
      <c r="L20" s="545">
        <f>IF(ISNUMBER(Regressions!M30),ROUND(Regressions!M30, 1), NA())</f>
        <v>54.2</v>
      </c>
      <c r="M20" s="542">
        <f>IF(ISNUMBER(Regressions!N30),ROUND(Regressions!N30, 1), NA())</f>
        <v>45.5</v>
      </c>
      <c r="N20" s="543">
        <f>IF(ISNUMBER(Regressions!O30),ROUND(Regressions!O30, 1), NA())</f>
        <v>0.4</v>
      </c>
      <c r="O20" s="544" t="e">
        <f>IF(ISNUMBER(Regressions!Q30),ROUND(Regressions!Q30, 1), NA())</f>
        <v>#N/A</v>
      </c>
      <c r="P20" s="540">
        <f>IF(ISNUMBER(Regressions!R30),ROUND(Regressions!R30, 1), NA())</f>
        <v>98.7</v>
      </c>
      <c r="Q20" s="546">
        <f>IF(ISNUMBER(Regressions!S30),ROUND(Regressions!S30, 1), NA())</f>
        <v>44.1</v>
      </c>
      <c r="R20" s="542">
        <f>IF(ISNUMBER(Regressions!T30),ROUND(Regressions!T30, 1), NA())</f>
        <v>54.6</v>
      </c>
      <c r="S20" s="543">
        <f>IF(ISNUMBER(Regressions!U30),ROUND(Regressions!U30, 1), NA())</f>
        <v>1.3</v>
      </c>
    </row>
    <row r="21" spans="1:19" x14ac:dyDescent="0.25">
      <c r="A21" s="535" t="str">
        <f>+Introduction!$C$7</f>
        <v>Croatia</v>
      </c>
      <c r="B21" s="536">
        <f>IF(ISBLANK(Regressions!B31), " ", Regressions!B31)</f>
        <v>2017</v>
      </c>
      <c r="C21" s="535" t="str">
        <f>HLOOKUP(Introduction!$G$4,nametranslations,24,FALSE)</f>
        <v>Total</v>
      </c>
      <c r="D21" s="538">
        <f>IF(ISBLANK(Regressions!D31), " ", Regressions!D31)</f>
        <v>650549</v>
      </c>
      <c r="E21" s="539" t="e">
        <f>IF(ISNUMBER(Regressions!E31),ROUND(Regressions!E31, 1), NA())</f>
        <v>#N/A</v>
      </c>
      <c r="F21" s="540" t="e">
        <f>IF(ISNUMBER(Regressions!F31),ROUND(Regressions!F31, 1), NA())</f>
        <v>#N/A</v>
      </c>
      <c r="G21" s="541">
        <f>IF(ISNUMBER(Regressions!G31),ROUND(Regressions!G31, 1), NA())</f>
        <v>98.3</v>
      </c>
      <c r="H21" s="542" t="e">
        <f>IF(ISNUMBER(Regressions!H31),ROUND(Regressions!H31, 1), NA())</f>
        <v>#N/A</v>
      </c>
      <c r="I21" s="543" t="e">
        <f>IF(ISNUMBER(Regressions!I31),ROUND(Regressions!I31, 1), NA())</f>
        <v>#N/A</v>
      </c>
      <c r="J21" s="544" t="e">
        <f>IF(ISNUMBER(Regressions!K31),ROUND(Regressions!K31, 1), NA())</f>
        <v>#N/A</v>
      </c>
      <c r="K21" s="540">
        <f>IF(ISNUMBER(Regressions!L31),ROUND(Regressions!L31, 1), NA())</f>
        <v>99.6</v>
      </c>
      <c r="L21" s="545">
        <f>IF(ISNUMBER(Regressions!M31),ROUND(Regressions!M31, 1), NA())</f>
        <v>60.4</v>
      </c>
      <c r="M21" s="542">
        <f>IF(ISNUMBER(Regressions!N31),ROUND(Regressions!N31, 1), NA())</f>
        <v>39.299999999999997</v>
      </c>
      <c r="N21" s="543">
        <f>IF(ISNUMBER(Regressions!O31),ROUND(Regressions!O31, 1), NA())</f>
        <v>0.4</v>
      </c>
      <c r="O21" s="544" t="e">
        <f>IF(ISNUMBER(Regressions!Q31),ROUND(Regressions!Q31, 1), NA())</f>
        <v>#N/A</v>
      </c>
      <c r="P21" s="540">
        <f>IF(ISNUMBER(Regressions!R31),ROUND(Regressions!R31, 1), NA())</f>
        <v>98.7</v>
      </c>
      <c r="Q21" s="546">
        <f>IF(ISNUMBER(Regressions!S31),ROUND(Regressions!S31, 1), NA())</f>
        <v>52.3</v>
      </c>
      <c r="R21" s="542">
        <f>IF(ISNUMBER(Regressions!T31),ROUND(Regressions!T31, 1), NA())</f>
        <v>46.5</v>
      </c>
      <c r="S21" s="543">
        <f>IF(ISNUMBER(Regressions!U31),ROUND(Regressions!U31, 1), NA())</f>
        <v>1.3</v>
      </c>
    </row>
    <row r="22" spans="1:19" x14ac:dyDescent="0.25">
      <c r="A22" s="535" t="str">
        <f>+Introduction!$C$7</f>
        <v>Croatia</v>
      </c>
      <c r="B22" s="536">
        <f>IF(ISBLANK(Regressions!B32), " ", Regressions!B32)</f>
        <v>2018</v>
      </c>
      <c r="C22" s="535" t="str">
        <f>HLOOKUP(Introduction!$G$4,nametranslations,24,FALSE)</f>
        <v>Total</v>
      </c>
      <c r="D22" s="538">
        <f>IF(ISBLANK(Regressions!D32), " ", Regressions!D32)</f>
        <v>634580</v>
      </c>
      <c r="E22" s="539" t="e">
        <f>IF(ISNUMBER(Regressions!E32),ROUND(Regressions!E32, 1), NA())</f>
        <v>#N/A</v>
      </c>
      <c r="F22" s="540">
        <f>IF(ISNUMBER(Regressions!F32),ROUND(Regressions!F32, 1), NA())</f>
        <v>96.4</v>
      </c>
      <c r="G22" s="541">
        <f>IF(ISNUMBER(Regressions!G32),ROUND(Regressions!G32, 1), NA())</f>
        <v>96.4</v>
      </c>
      <c r="H22" s="542">
        <f>IF(ISNUMBER(Regressions!H32),ROUND(Regressions!H32, 1), NA())</f>
        <v>0</v>
      </c>
      <c r="I22" s="543">
        <f>IF(ISNUMBER(Regressions!I32),ROUND(Regressions!I32, 1), NA())</f>
        <v>3.6</v>
      </c>
      <c r="J22" s="544" t="e">
        <f>IF(ISNUMBER(Regressions!K32),ROUND(Regressions!K32, 1), NA())</f>
        <v>#N/A</v>
      </c>
      <c r="K22" s="540">
        <f>IF(ISNUMBER(Regressions!L32),ROUND(Regressions!L32, 1), NA())</f>
        <v>99.6</v>
      </c>
      <c r="L22" s="545">
        <f>IF(ISNUMBER(Regressions!M32),ROUND(Regressions!M32, 1), NA())</f>
        <v>66.599999999999994</v>
      </c>
      <c r="M22" s="542">
        <f>IF(ISNUMBER(Regressions!N32),ROUND(Regressions!N32, 1), NA())</f>
        <v>33.1</v>
      </c>
      <c r="N22" s="543">
        <f>IF(ISNUMBER(Regressions!O32),ROUND(Regressions!O32, 1), NA())</f>
        <v>0.4</v>
      </c>
      <c r="O22" s="544">
        <f>IF(ISNUMBER(Regressions!Q32),ROUND(Regressions!Q32, 1), NA())</f>
        <v>98.7</v>
      </c>
      <c r="P22" s="540">
        <f>IF(ISNUMBER(Regressions!R32),ROUND(Regressions!R32, 1), NA())</f>
        <v>98.7</v>
      </c>
      <c r="Q22" s="546">
        <f>IF(ISNUMBER(Regressions!S32),ROUND(Regressions!S32, 1), NA())</f>
        <v>60.4</v>
      </c>
      <c r="R22" s="542">
        <f>IF(ISNUMBER(Regressions!T32),ROUND(Regressions!T32, 1), NA())</f>
        <v>38.299999999999997</v>
      </c>
      <c r="S22" s="543">
        <f>IF(ISNUMBER(Regressions!U32),ROUND(Regressions!U32, 1), NA())</f>
        <v>1.3</v>
      </c>
    </row>
    <row r="23" spans="1:19" x14ac:dyDescent="0.25">
      <c r="A23" s="535" t="str">
        <f>+Introduction!$C$7</f>
        <v>Croatia</v>
      </c>
      <c r="B23" s="536">
        <f>IF(ISBLANK(Regressions!B33), " ", Regressions!B33)</f>
        <v>2019</v>
      </c>
      <c r="C23" s="535" t="str">
        <f>HLOOKUP(Introduction!$G$4,nametranslations,24,FALSE)</f>
        <v>Total</v>
      </c>
      <c r="D23" s="538">
        <f>IF(ISBLANK(Regressions!D33), " ", Regressions!D33)</f>
        <v>620616</v>
      </c>
      <c r="E23" s="539" t="e">
        <f>IF(ISNUMBER(Regressions!E33),ROUND(Regressions!E33, 1), NA())</f>
        <v>#N/A</v>
      </c>
      <c r="F23" s="540">
        <f>IF(ISNUMBER(Regressions!F33),ROUND(Regressions!F33, 1), NA())</f>
        <v>96.4</v>
      </c>
      <c r="G23" s="541">
        <f>IF(ISNUMBER(Regressions!G33),ROUND(Regressions!G33, 1), NA())</f>
        <v>96.4</v>
      </c>
      <c r="H23" s="542">
        <f>IF(ISNUMBER(Regressions!H33),ROUND(Regressions!H33, 1), NA())</f>
        <v>0</v>
      </c>
      <c r="I23" s="543">
        <f>IF(ISNUMBER(Regressions!I33),ROUND(Regressions!I33, 1), NA())</f>
        <v>3.6</v>
      </c>
      <c r="J23" s="544" t="e">
        <f>IF(ISNUMBER(Regressions!K33),ROUND(Regressions!K33, 1), NA())</f>
        <v>#N/A</v>
      </c>
      <c r="K23" s="540">
        <f>IF(ISNUMBER(Regressions!L33),ROUND(Regressions!L33, 1), NA())</f>
        <v>99.6</v>
      </c>
      <c r="L23" s="545">
        <f>IF(ISNUMBER(Regressions!M33),ROUND(Regressions!M33, 1), NA())</f>
        <v>72.8</v>
      </c>
      <c r="M23" s="542">
        <f>IF(ISNUMBER(Regressions!N33),ROUND(Regressions!N33, 1), NA())</f>
        <v>26.9</v>
      </c>
      <c r="N23" s="543">
        <f>IF(ISNUMBER(Regressions!O33),ROUND(Regressions!O33, 1), NA())</f>
        <v>0.4</v>
      </c>
      <c r="O23" s="544">
        <f>IF(ISNUMBER(Regressions!Q33),ROUND(Regressions!Q33, 1), NA())</f>
        <v>98.7</v>
      </c>
      <c r="P23" s="540" t="e">
        <f>IF(ISNUMBER(Regressions!R33),ROUND(Regressions!R33, 1), NA())</f>
        <v>#N/A</v>
      </c>
      <c r="Q23" s="546">
        <f>IF(ISNUMBER(Regressions!S33),ROUND(Regressions!S33, 1), NA())</f>
        <v>68.599999999999994</v>
      </c>
      <c r="R23" s="542" t="e">
        <f>IF(ISNUMBER(Regressions!T33),ROUND(Regressions!T33, 1), NA())</f>
        <v>#N/A</v>
      </c>
      <c r="S23" s="543" t="e">
        <f>IF(ISNUMBER(Regressions!U33),ROUND(Regressions!U33, 1), NA())</f>
        <v>#N/A</v>
      </c>
    </row>
    <row r="24" spans="1:19" x14ac:dyDescent="0.25">
      <c r="A24" s="535" t="str">
        <f>+Introduction!$C$7</f>
        <v>Croatia</v>
      </c>
      <c r="B24" s="536">
        <f>IF(ISBLANK(Regressions!B34), " ", Regressions!B34)</f>
        <v>2020</v>
      </c>
      <c r="C24" s="535" t="str">
        <f>HLOOKUP(Introduction!$G$4,nametranslations,24,FALSE)</f>
        <v>Total</v>
      </c>
      <c r="D24" s="538">
        <f>IF(ISBLANK(Regressions!D34), " ", Regressions!D34)</f>
        <v>609782</v>
      </c>
      <c r="E24" s="539" t="e">
        <f>IF(ISNUMBER(Regressions!E34),ROUND(Regressions!E34, 1), NA())</f>
        <v>#N/A</v>
      </c>
      <c r="F24" s="540">
        <f>IF(ISNUMBER(Regressions!F34),ROUND(Regressions!F34, 1), NA())</f>
        <v>96.4</v>
      </c>
      <c r="G24" s="541">
        <f>IF(ISNUMBER(Regressions!G34),ROUND(Regressions!G34, 1), NA())</f>
        <v>96.4</v>
      </c>
      <c r="H24" s="542">
        <f>IF(ISNUMBER(Regressions!H34),ROUND(Regressions!H34, 1), NA())</f>
        <v>0</v>
      </c>
      <c r="I24" s="543">
        <f>IF(ISNUMBER(Regressions!I34),ROUND(Regressions!I34, 1), NA())</f>
        <v>3.6</v>
      </c>
      <c r="J24" s="544" t="e">
        <f>IF(ISNUMBER(Regressions!K34),ROUND(Regressions!K34, 1), NA())</f>
        <v>#N/A</v>
      </c>
      <c r="K24" s="540">
        <f>IF(ISNUMBER(Regressions!L34),ROUND(Regressions!L34, 1), NA())</f>
        <v>99.6</v>
      </c>
      <c r="L24" s="545">
        <f>IF(ISNUMBER(Regressions!M34),ROUND(Regressions!M34, 1), NA())</f>
        <v>79</v>
      </c>
      <c r="M24" s="542">
        <f>IF(ISNUMBER(Regressions!N34),ROUND(Regressions!N34, 1), NA())</f>
        <v>20.6</v>
      </c>
      <c r="N24" s="543">
        <f>IF(ISNUMBER(Regressions!O34),ROUND(Regressions!O34, 1), NA())</f>
        <v>0.4</v>
      </c>
      <c r="O24" s="544">
        <f>IF(ISNUMBER(Regressions!Q34),ROUND(Regressions!Q34, 1), NA())</f>
        <v>98.7</v>
      </c>
      <c r="P24" s="540" t="e">
        <f>IF(ISNUMBER(Regressions!R34),ROUND(Regressions!R34, 1), NA())</f>
        <v>#N/A</v>
      </c>
      <c r="Q24" s="546">
        <f>IF(ISNUMBER(Regressions!S34),ROUND(Regressions!S34, 1), NA())</f>
        <v>76.7</v>
      </c>
      <c r="R24" s="542" t="e">
        <f>IF(ISNUMBER(Regressions!T34),ROUND(Regressions!T34, 1), NA())</f>
        <v>#N/A</v>
      </c>
      <c r="S24" s="543" t="e">
        <f>IF(ISNUMBER(Regressions!U34),ROUND(Regressions!U34, 1), NA())</f>
        <v>#N/A</v>
      </c>
    </row>
    <row r="25" spans="1:19" x14ac:dyDescent="0.25">
      <c r="A25" s="535" t="str">
        <f>+Introduction!$C$7</f>
        <v>Croatia</v>
      </c>
      <c r="B25" s="536">
        <f>IF(ISBLANK(Regressions!B35), " ", Regressions!B35)</f>
        <v>2021</v>
      </c>
      <c r="C25" s="535" t="str">
        <f>HLOOKUP(Introduction!$G$4,nametranslations,24,FALSE)</f>
        <v>Total</v>
      </c>
      <c r="D25" s="538">
        <f>IF(ISBLANK(Regressions!D35), " ", Regressions!D35)</f>
        <v>602126</v>
      </c>
      <c r="E25" s="544" t="e">
        <f>IF(ISNUMBER(Regressions!E35),ROUND(Regressions!E35, 1), NA())</f>
        <v>#N/A</v>
      </c>
      <c r="F25" s="547">
        <f>IF(ISNUMBER(Regressions!F35),ROUND(Regressions!F35, 1), NA())</f>
        <v>96.4</v>
      </c>
      <c r="G25" s="548">
        <f>IF(ISNUMBER(Regressions!G35),ROUND(Regressions!G35, 1), NA())</f>
        <v>96.4</v>
      </c>
      <c r="H25" s="542">
        <f>IF(ISNUMBER(Regressions!H35),ROUND(Regressions!H35, 1), NA())</f>
        <v>0</v>
      </c>
      <c r="I25" s="543">
        <f>IF(ISNUMBER(Regressions!I35),ROUND(Regressions!I35, 1), NA())</f>
        <v>3.6</v>
      </c>
      <c r="J25" s="544" t="e">
        <f>IF(ISNUMBER(Regressions!K35),ROUND(Regressions!K35, 1), NA())</f>
        <v>#N/A</v>
      </c>
      <c r="K25" s="547">
        <f>IF(ISNUMBER(Regressions!L35),ROUND(Regressions!L35, 1), NA())</f>
        <v>99.6</v>
      </c>
      <c r="L25" s="549">
        <f>IF(ISNUMBER(Regressions!M35),ROUND(Regressions!M35, 1), NA())</f>
        <v>85.2</v>
      </c>
      <c r="M25" s="542">
        <f>IF(ISNUMBER(Regressions!N35),ROUND(Regressions!N35, 1), NA())</f>
        <v>14.4</v>
      </c>
      <c r="N25" s="543">
        <f>IF(ISNUMBER(Regressions!O35),ROUND(Regressions!O35, 1), NA())</f>
        <v>0.4</v>
      </c>
      <c r="O25" s="544">
        <f>IF(ISNUMBER(Regressions!Q35),ROUND(Regressions!Q35, 1), NA())</f>
        <v>98.7</v>
      </c>
      <c r="P25" s="547" t="e">
        <f>IF(ISNUMBER(Regressions!R35),ROUND(Regressions!R35, 1), NA())</f>
        <v>#N/A</v>
      </c>
      <c r="Q25" s="550">
        <f>IF(ISNUMBER(Regressions!S35),ROUND(Regressions!S35, 1), NA())</f>
        <v>84.9</v>
      </c>
      <c r="R25" s="542" t="e">
        <f>IF(ISNUMBER(Regressions!T35),ROUND(Regressions!T35, 1), NA())</f>
        <v>#N/A</v>
      </c>
      <c r="S25" s="543" t="e">
        <f>IF(ISNUMBER(Regressions!U35),ROUND(Regressions!U35, 1), NA())</f>
        <v>#N/A</v>
      </c>
    </row>
    <row r="26" spans="1:19" x14ac:dyDescent="0.25">
      <c r="A26" s="535" t="str">
        <f>+Introduction!$C$7</f>
        <v>Croatia</v>
      </c>
      <c r="B26" s="536">
        <f>IF(ISBLANK(Regressions!B36), " ", Regressions!B36)</f>
        <v>2022</v>
      </c>
      <c r="C26" s="535" t="str">
        <f>HLOOKUP(Introduction!$G$4,nametranslations,24,FALSE)</f>
        <v>Total</v>
      </c>
      <c r="D26" s="538">
        <f>IF(ISBLANK(Regressions!D36), " ", Regressions!D36)</f>
        <v>598269</v>
      </c>
      <c r="E26" s="539" t="e">
        <f>IF(ISNUMBER(Regressions!E36),ROUND(Regressions!E36, 1), NA())</f>
        <v>#N/A</v>
      </c>
      <c r="F26" s="540">
        <f>IF(ISNUMBER(Regressions!F36),ROUND(Regressions!F36, 1), NA())</f>
        <v>96.4</v>
      </c>
      <c r="G26" s="541">
        <f>IF(ISNUMBER(Regressions!G36),ROUND(Regressions!G36, 1), NA())</f>
        <v>96.4</v>
      </c>
      <c r="H26" s="542">
        <f>IF(ISNUMBER(Regressions!H36),ROUND(Regressions!H36, 1), NA())</f>
        <v>0</v>
      </c>
      <c r="I26" s="543">
        <f>IF(ISNUMBER(Regressions!I36),ROUND(Regressions!I36, 1), NA())</f>
        <v>3.6</v>
      </c>
      <c r="J26" s="544" t="e">
        <f>IF(ISNUMBER(Regressions!K36),ROUND(Regressions!K36, 1), NA())</f>
        <v>#N/A</v>
      </c>
      <c r="K26" s="540">
        <f>IF(ISNUMBER(Regressions!L36),ROUND(Regressions!L36, 1), NA())</f>
        <v>99.6</v>
      </c>
      <c r="L26" s="545">
        <f>IF(ISNUMBER(Regressions!M36),ROUND(Regressions!M36, 1), NA())</f>
        <v>91.4</v>
      </c>
      <c r="M26" s="542">
        <f>IF(ISNUMBER(Regressions!N36),ROUND(Regressions!N36, 1), NA())</f>
        <v>8.1999999999999993</v>
      </c>
      <c r="N26" s="543">
        <f>IF(ISNUMBER(Regressions!O36),ROUND(Regressions!O36, 1), NA())</f>
        <v>0.4</v>
      </c>
      <c r="O26" s="544">
        <f>IF(ISNUMBER(Regressions!Q36),ROUND(Regressions!Q36, 1), NA())</f>
        <v>98.7</v>
      </c>
      <c r="P26" s="540" t="e">
        <f>IF(ISNUMBER(Regressions!R36),ROUND(Regressions!R36, 1), NA())</f>
        <v>#N/A</v>
      </c>
      <c r="Q26" s="546">
        <f>IF(ISNUMBER(Regressions!S36),ROUND(Regressions!S36, 1), NA())</f>
        <v>93</v>
      </c>
      <c r="R26" s="542" t="e">
        <f>IF(ISNUMBER(Regressions!T36),ROUND(Regressions!T36, 1), NA())</f>
        <v>#N/A</v>
      </c>
      <c r="S26" s="543" t="e">
        <f>IF(ISNUMBER(Regressions!U36),ROUND(Regressions!U36, 1), NA())</f>
        <v>#N/A</v>
      </c>
    </row>
    <row r="27" spans="1:19" x14ac:dyDescent="0.25">
      <c r="A27" s="535" t="str">
        <f>+Introduction!$C$7</f>
        <v>Croatia</v>
      </c>
      <c r="B27" s="536">
        <f>IF(ISBLANK(Regressions!B37), " ", Regressions!B37)</f>
        <v>2023</v>
      </c>
      <c r="C27" s="535" t="str">
        <f>HLOOKUP(Introduction!$G$4,nametranslations,24,FALSE)</f>
        <v>Total</v>
      </c>
      <c r="D27" s="538">
        <f>IF(ISBLANK(Regressions!D37), " ", Regressions!D37)</f>
        <v>596892</v>
      </c>
      <c r="E27" s="544" t="e">
        <f>IF(ISNUMBER(Regressions!E37),ROUND(Regressions!E37, 1), NA())</f>
        <v>#N/A</v>
      </c>
      <c r="F27" s="547">
        <f>IF(ISNUMBER(Regressions!F37),ROUND(Regressions!F37, 1), NA())</f>
        <v>96.4</v>
      </c>
      <c r="G27" s="548">
        <f>IF(ISNUMBER(Regressions!G37),ROUND(Regressions!G37, 1), NA())</f>
        <v>96.4</v>
      </c>
      <c r="H27" s="542">
        <f>IF(ISNUMBER(Regressions!H37),ROUND(Regressions!H37, 1), NA())</f>
        <v>0</v>
      </c>
      <c r="I27" s="543">
        <f>IF(ISNUMBER(Regressions!I37),ROUND(Regressions!I37, 1), NA())</f>
        <v>3.6</v>
      </c>
      <c r="J27" s="544" t="e">
        <f>IF(ISNUMBER(Regressions!K37),ROUND(Regressions!K37, 1), NA())</f>
        <v>#N/A</v>
      </c>
      <c r="K27" s="547">
        <f>IF(ISNUMBER(Regressions!L37),ROUND(Regressions!L37, 1), NA())</f>
        <v>99.6</v>
      </c>
      <c r="L27" s="549">
        <f>IF(ISNUMBER(Regressions!M37),ROUND(Regressions!M37, 1), NA())</f>
        <v>97.6</v>
      </c>
      <c r="M27" s="542">
        <f>IF(ISNUMBER(Regressions!N37),ROUND(Regressions!N37, 1), NA())</f>
        <v>2</v>
      </c>
      <c r="N27" s="543">
        <f>IF(ISNUMBER(Regressions!O37),ROUND(Regressions!O37, 1), NA())</f>
        <v>0.4</v>
      </c>
      <c r="O27" s="544">
        <f>IF(ISNUMBER(Regressions!Q37),ROUND(Regressions!Q37, 1), NA())</f>
        <v>98.7</v>
      </c>
      <c r="P27" s="547" t="e">
        <f>IF(ISNUMBER(Regressions!R37),ROUND(Regressions!R37, 1), NA())</f>
        <v>#N/A</v>
      </c>
      <c r="Q27" s="550">
        <f>IF(ISNUMBER(Regressions!S37),ROUND(Regressions!S37, 1), NA())</f>
        <v>98.7</v>
      </c>
      <c r="R27" s="542" t="e">
        <f>IF(ISNUMBER(Regressions!T37),ROUND(Regressions!T37, 1), NA())</f>
        <v>#N/A</v>
      </c>
      <c r="S27" s="543" t="e">
        <f>IF(ISNUMBER(Regressions!U37),ROUND(Regressions!U37, 1), NA())</f>
        <v>#N/A</v>
      </c>
    </row>
    <row r="28" spans="1:19" x14ac:dyDescent="0.25">
      <c r="A28" s="535" t="str">
        <f>+Introduction!$C$7</f>
        <v>Croatia</v>
      </c>
      <c r="B28" s="536">
        <f>IF(ISBLANK(Regressions!B38), " ", Regressions!B38)</f>
        <v>2024</v>
      </c>
      <c r="C28" s="535" t="str">
        <f>HLOOKUP(Introduction!$G$4,nametranslations,24,FALSE)</f>
        <v>Total</v>
      </c>
      <c r="D28" s="538">
        <f>IF(ISBLANK(Regressions!D38), " ", Regressions!D38)</f>
        <v>578705</v>
      </c>
      <c r="E28" s="539" t="e">
        <f>IF(ISNUMBER(Regressions!E38),ROUND(Regressions!E38, 1), NA())</f>
        <v>#N/A</v>
      </c>
      <c r="F28" s="540">
        <f>IF(ISNUMBER(Regressions!F38),ROUND(Regressions!F38, 1), NA())</f>
        <v>96.4</v>
      </c>
      <c r="G28" s="541">
        <f>IF(ISNUMBER(Regressions!G38),ROUND(Regressions!G38, 1), NA())</f>
        <v>96.4</v>
      </c>
      <c r="H28" s="542">
        <f>IF(ISNUMBER(Regressions!H38),ROUND(Regressions!H38, 1), NA())</f>
        <v>0</v>
      </c>
      <c r="I28" s="543">
        <f>IF(ISNUMBER(Regressions!I38),ROUND(Regressions!I38, 1), NA())</f>
        <v>3.6</v>
      </c>
      <c r="J28" s="544" t="e">
        <f>IF(ISNUMBER(Regressions!K38),ROUND(Regressions!K38, 1), NA())</f>
        <v>#N/A</v>
      </c>
      <c r="K28" s="540">
        <f>IF(ISNUMBER(Regressions!L38),ROUND(Regressions!L38, 1), NA())</f>
        <v>99.6</v>
      </c>
      <c r="L28" s="545">
        <f>IF(ISNUMBER(Regressions!M38),ROUND(Regressions!M38, 1), NA())</f>
        <v>99.6</v>
      </c>
      <c r="M28" s="542">
        <f>IF(ISNUMBER(Regressions!N38),ROUND(Regressions!N38, 1), NA())</f>
        <v>0</v>
      </c>
      <c r="N28" s="543">
        <f>IF(ISNUMBER(Regressions!O38),ROUND(Regressions!O38, 1), NA())</f>
        <v>0.4</v>
      </c>
      <c r="O28" s="544">
        <f>IF(ISNUMBER(Regressions!Q38),ROUND(Regressions!Q38, 1), NA())</f>
        <v>98.7</v>
      </c>
      <c r="P28" s="540" t="e">
        <f>IF(ISNUMBER(Regressions!R38),ROUND(Regressions!R38, 1), NA())</f>
        <v>#N/A</v>
      </c>
      <c r="Q28" s="546">
        <f>IF(ISNUMBER(Regressions!S38),ROUND(Regressions!S38, 1), NA())</f>
        <v>98.7</v>
      </c>
      <c r="R28" s="542" t="e">
        <f>IF(ISNUMBER(Regressions!T38),ROUND(Regressions!T38, 1), NA())</f>
        <v>#N/A</v>
      </c>
      <c r="S28" s="543" t="e">
        <f>IF(ISNUMBER(Regressions!U38),ROUND(Regressions!U38, 1), NA())</f>
        <v>#N/A</v>
      </c>
    </row>
    <row r="29" spans="1:19" x14ac:dyDescent="0.25">
      <c r="A29" s="551" t="str">
        <f>+Introduction!$C$7</f>
        <v>Croatia</v>
      </c>
      <c r="B29" s="552">
        <f>IF(ISBLANK(Regressions!B39), " ", Regressions!B39)</f>
        <v>2025</v>
      </c>
      <c r="C29" s="551" t="str">
        <f>HLOOKUP(Introduction!$G$4,nametranslations,24,FALSE)</f>
        <v>Total</v>
      </c>
      <c r="D29" s="553">
        <f>IF(ISBLANK(Regressions!D39), " ", Regressions!D39)</f>
        <v>568229</v>
      </c>
      <c r="E29" s="554" t="e">
        <f>IF(ISNUMBER(Regressions!E39),ROUND(Regressions!E39, 1), NA())</f>
        <v>#N/A</v>
      </c>
      <c r="F29" s="555">
        <f>IF(ISNUMBER(Regressions!F39),ROUND(Regressions!F39, 1), NA())</f>
        <v>96.4</v>
      </c>
      <c r="G29" s="556">
        <f>IF(ISNUMBER(Regressions!G39),ROUND(Regressions!G39, 1), NA())</f>
        <v>96.4</v>
      </c>
      <c r="H29" s="557">
        <f>IF(ISNUMBER(Regressions!H39),ROUND(Regressions!H39, 1), NA())</f>
        <v>0</v>
      </c>
      <c r="I29" s="558">
        <f>IF(ISNUMBER(Regressions!I39),ROUND(Regressions!I39, 1), NA())</f>
        <v>3.6</v>
      </c>
      <c r="J29" s="559" t="e">
        <f>IF(ISNUMBER(Regressions!K39),ROUND(Regressions!K39, 1), NA())</f>
        <v>#N/A</v>
      </c>
      <c r="K29" s="555">
        <f>IF(ISNUMBER(Regressions!L39),ROUND(Regressions!L39, 1), NA())</f>
        <v>99.6</v>
      </c>
      <c r="L29" s="560">
        <f>IF(ISNUMBER(Regressions!M39),ROUND(Regressions!M39, 1), NA())</f>
        <v>99.6</v>
      </c>
      <c r="M29" s="557">
        <f>IF(ISNUMBER(Regressions!N39),ROUND(Regressions!N39, 1), NA())</f>
        <v>0</v>
      </c>
      <c r="N29" s="558">
        <f>IF(ISNUMBER(Regressions!O39),ROUND(Regressions!O39, 1), NA())</f>
        <v>0.4</v>
      </c>
      <c r="O29" s="559">
        <f>IF(ISNUMBER(Regressions!Q39),ROUND(Regressions!Q39, 1), NA())</f>
        <v>98.7</v>
      </c>
      <c r="P29" s="555" t="e">
        <f>IF(ISNUMBER(Regressions!R39),ROUND(Regressions!R39, 1), NA())</f>
        <v>#N/A</v>
      </c>
      <c r="Q29" s="561">
        <f>IF(ISNUMBER(Regressions!S39),ROUND(Regressions!S39, 1), NA())</f>
        <v>98.7</v>
      </c>
      <c r="R29" s="557" t="e">
        <f>IF(ISNUMBER(Regressions!T39),ROUND(Regressions!T39, 1), NA())</f>
        <v>#N/A</v>
      </c>
      <c r="S29" s="558" t="e">
        <f>IF(ISNUMBER(Regressions!U39),ROUND(Regressions!U39, 1), NA())</f>
        <v>#N/A</v>
      </c>
    </row>
    <row r="30" spans="1:19" hidden="1" x14ac:dyDescent="0.25">
      <c r="A30" s="535" t="str">
        <f>+Introduction!$C$7</f>
        <v>Croatia</v>
      </c>
      <c r="B30" s="536">
        <f>IF(ISBLANK(Regressions!B40), " ", Regressions!B40)</f>
        <v>2026</v>
      </c>
      <c r="C30" s="535" t="str">
        <f>HLOOKUP(Introduction!$G$4,nametranslations,24,FALSE)</f>
        <v>Total</v>
      </c>
      <c r="D30" s="538" t="str">
        <f>IF(ISBLANK(Regressions!D40), " ", Regressions!D40)</f>
        <v xml:space="preserve"> </v>
      </c>
      <c r="E30" s="539" t="e">
        <f>IF(ISNUMBER(Regressions!E40),ROUND(Regressions!E40, 1), NA())</f>
        <v>#N/A</v>
      </c>
      <c r="F30" s="540">
        <f>IF(ISNUMBER(Regressions!F40),ROUND(Regressions!F40, 1), NA())</f>
        <v>96.4</v>
      </c>
      <c r="G30" s="541">
        <f>IF(ISNUMBER(Regressions!G40),ROUND(Regressions!G40, 1), NA())</f>
        <v>96.4</v>
      </c>
      <c r="H30" s="542">
        <f>IF(ISNUMBER(Regressions!H40),ROUND(Regressions!H40, 1), NA())</f>
        <v>0</v>
      </c>
      <c r="I30" s="543">
        <f>IF(ISNUMBER(Regressions!I40),ROUND(Regressions!I40, 1), NA())</f>
        <v>3.6</v>
      </c>
      <c r="J30" s="544" t="e">
        <f>IF(ISNUMBER(Regressions!K40),ROUND(Regressions!K40, 1), NA())</f>
        <v>#N/A</v>
      </c>
      <c r="K30" s="540">
        <f>IF(ISNUMBER(Regressions!L40),ROUND(Regressions!L40, 1), NA())</f>
        <v>99.6</v>
      </c>
      <c r="L30" s="545">
        <f>IF(ISNUMBER(Regressions!M40),ROUND(Regressions!M40, 1), NA())</f>
        <v>99.6</v>
      </c>
      <c r="M30" s="542">
        <f>IF(ISNUMBER(Regressions!N40),ROUND(Regressions!N40, 1), NA())</f>
        <v>0</v>
      </c>
      <c r="N30" s="543">
        <f>IF(ISNUMBER(Regressions!O40),ROUND(Regressions!O40, 1), NA())</f>
        <v>0.4</v>
      </c>
      <c r="O30" s="544">
        <f>IF(ISNUMBER(Regressions!Q40),ROUND(Regressions!Q40, 1), NA())</f>
        <v>98.7</v>
      </c>
      <c r="P30" s="540" t="e">
        <f>IF(ISNUMBER(Regressions!R40),ROUND(Regressions!R40, 1), NA())</f>
        <v>#N/A</v>
      </c>
      <c r="Q30" s="546">
        <f>IF(ISNUMBER(Regressions!S40),ROUND(Regressions!S40, 1), NA())</f>
        <v>98.7</v>
      </c>
      <c r="R30" s="542" t="e">
        <f>IF(ISNUMBER(Regressions!T40),ROUND(Regressions!T40, 1), NA())</f>
        <v>#N/A</v>
      </c>
      <c r="S30" s="543" t="e">
        <f>IF(ISNUMBER(Regressions!U40),ROUND(Regressions!U40, 1), NA())</f>
        <v>#N/A</v>
      </c>
    </row>
    <row r="31" spans="1:19" hidden="1" x14ac:dyDescent="0.25">
      <c r="A31" s="535" t="str">
        <f>+Introduction!$C$7</f>
        <v>Croatia</v>
      </c>
      <c r="B31" s="536">
        <f>IF(ISBLANK(Regressions!B41), " ", Regressions!B41)</f>
        <v>2027</v>
      </c>
      <c r="C31" s="535" t="str">
        <f>HLOOKUP(Introduction!$G$4,nametranslations,24,FALSE)</f>
        <v>Total</v>
      </c>
      <c r="D31" s="538" t="str">
        <f>IF(ISBLANK(Regressions!D41), " ", Regressions!D41)</f>
        <v xml:space="preserve"> </v>
      </c>
      <c r="E31" s="539" t="e">
        <f>IF(ISNUMBER(Regressions!E41),ROUND(Regressions!E41, 1), NA())</f>
        <v>#N/A</v>
      </c>
      <c r="F31" s="540" t="e">
        <f>IF(ISNUMBER(Regressions!F41),ROUND(Regressions!F41, 1), NA())</f>
        <v>#N/A</v>
      </c>
      <c r="G31" s="541">
        <f>IF(ISNUMBER(Regressions!G41),ROUND(Regressions!G41, 1), NA())</f>
        <v>96.7</v>
      </c>
      <c r="H31" s="542" t="e">
        <f>IF(ISNUMBER(Regressions!H41),ROUND(Regressions!H41, 1), NA())</f>
        <v>#N/A</v>
      </c>
      <c r="I31" s="543" t="e">
        <f>IF(ISNUMBER(Regressions!I41),ROUND(Regressions!I41, 1), NA())</f>
        <v>#N/A</v>
      </c>
      <c r="J31" s="544" t="e">
        <f>IF(ISNUMBER(Regressions!K41),ROUND(Regressions!K41, 1), NA())</f>
        <v>#N/A</v>
      </c>
      <c r="K31" s="540">
        <f>IF(ISNUMBER(Regressions!L41),ROUND(Regressions!L41, 1), NA())</f>
        <v>99.6</v>
      </c>
      <c r="L31" s="545">
        <f>IF(ISNUMBER(Regressions!M41),ROUND(Regressions!M41, 1), NA())</f>
        <v>99.6</v>
      </c>
      <c r="M31" s="542">
        <f>IF(ISNUMBER(Regressions!N41),ROUND(Regressions!N41, 1), NA())</f>
        <v>0</v>
      </c>
      <c r="N31" s="543">
        <f>IF(ISNUMBER(Regressions!O41),ROUND(Regressions!O41, 1), NA())</f>
        <v>0.4</v>
      </c>
      <c r="O31" s="544" t="e">
        <f>IF(ISNUMBER(Regressions!Q41),ROUND(Regressions!Q41, 1), NA())</f>
        <v>#N/A</v>
      </c>
      <c r="P31" s="540" t="e">
        <f>IF(ISNUMBER(Regressions!R41),ROUND(Regressions!R41, 1), NA())</f>
        <v>#N/A</v>
      </c>
      <c r="Q31" s="546">
        <f>IF(ISNUMBER(Regressions!S41),ROUND(Regressions!S41, 1), NA())</f>
        <v>100</v>
      </c>
      <c r="R31" s="542" t="e">
        <f>IF(ISNUMBER(Regressions!T41),ROUND(Regressions!T41, 1), NA())</f>
        <v>#N/A</v>
      </c>
      <c r="S31" s="543" t="e">
        <f>IF(ISNUMBER(Regressions!U41),ROUND(Regressions!U41, 1), NA())</f>
        <v>#N/A</v>
      </c>
    </row>
    <row r="32" spans="1:19" hidden="1" x14ac:dyDescent="0.25">
      <c r="A32" s="535" t="str">
        <f>+Introduction!$C$7</f>
        <v>Croatia</v>
      </c>
      <c r="B32" s="536">
        <f>IF(ISBLANK(Regressions!B42), " ", Regressions!B42)</f>
        <v>2028</v>
      </c>
      <c r="C32" s="535" t="str">
        <f>HLOOKUP(Introduction!$G$4,nametranslations,24,FALSE)</f>
        <v>Total</v>
      </c>
      <c r="D32" s="538" t="str">
        <f>IF(ISBLANK(Regressions!D42), " ", Regressions!D42)</f>
        <v xml:space="preserve"> </v>
      </c>
      <c r="E32" s="539" t="e">
        <f>IF(ISNUMBER(Regressions!E42),ROUND(Regressions!E42, 1), NA())</f>
        <v>#N/A</v>
      </c>
      <c r="F32" s="540" t="e">
        <f>IF(ISNUMBER(Regressions!F42),ROUND(Regressions!F42, 1), NA())</f>
        <v>#N/A</v>
      </c>
      <c r="G32" s="541">
        <f>IF(ISNUMBER(Regressions!G42),ROUND(Regressions!G42, 1), NA())</f>
        <v>96.7</v>
      </c>
      <c r="H32" s="542" t="e">
        <f>IF(ISNUMBER(Regressions!H42),ROUND(Regressions!H42, 1), NA())</f>
        <v>#N/A</v>
      </c>
      <c r="I32" s="543" t="e">
        <f>IF(ISNUMBER(Regressions!I42),ROUND(Regressions!I42, 1), NA())</f>
        <v>#N/A</v>
      </c>
      <c r="J32" s="544" t="e">
        <f>IF(ISNUMBER(Regressions!K42),ROUND(Regressions!K42, 1), NA())</f>
        <v>#N/A</v>
      </c>
      <c r="K32" s="540">
        <f>IF(ISNUMBER(Regressions!L42),ROUND(Regressions!L42, 1), NA())</f>
        <v>99.6</v>
      </c>
      <c r="L32" s="545">
        <f>IF(ISNUMBER(Regressions!M42),ROUND(Regressions!M42, 1), NA())</f>
        <v>99.6</v>
      </c>
      <c r="M32" s="542">
        <f>IF(ISNUMBER(Regressions!N42),ROUND(Regressions!N42, 1), NA())</f>
        <v>0</v>
      </c>
      <c r="N32" s="543">
        <f>IF(ISNUMBER(Regressions!O42),ROUND(Regressions!O42, 1), NA())</f>
        <v>0.4</v>
      </c>
      <c r="O32" s="544" t="e">
        <f>IF(ISNUMBER(Regressions!Q42),ROUND(Regressions!Q42, 1), NA())</f>
        <v>#N/A</v>
      </c>
      <c r="P32" s="540" t="e">
        <f>IF(ISNUMBER(Regressions!R42),ROUND(Regressions!R42, 1), NA())</f>
        <v>#N/A</v>
      </c>
      <c r="Q32" s="546">
        <f>IF(ISNUMBER(Regressions!S42),ROUND(Regressions!S42, 1), NA())</f>
        <v>100</v>
      </c>
      <c r="R32" s="542" t="e">
        <f>IF(ISNUMBER(Regressions!T42),ROUND(Regressions!T42, 1), NA())</f>
        <v>#N/A</v>
      </c>
      <c r="S32" s="543" t="e">
        <f>IF(ISNUMBER(Regressions!U42),ROUND(Regressions!U42, 1), NA())</f>
        <v>#N/A</v>
      </c>
    </row>
    <row r="33" spans="1:19" hidden="1" x14ac:dyDescent="0.25">
      <c r="A33" s="535" t="str">
        <f>+Introduction!$C$7</f>
        <v>Croatia</v>
      </c>
      <c r="B33" s="536">
        <f>IF(ISBLANK(Regressions!B43), " ", Regressions!B43)</f>
        <v>2029</v>
      </c>
      <c r="C33" s="535" t="str">
        <f>HLOOKUP(Introduction!$G$4,nametranslations,24,FALSE)</f>
        <v>Total</v>
      </c>
      <c r="D33" s="538" t="str">
        <f>IF(ISBLANK(Regressions!D43), " ", Regressions!D43)</f>
        <v xml:space="preserve"> </v>
      </c>
      <c r="E33" s="539" t="e">
        <f>IF(ISNUMBER(Regressions!E43),ROUND(Regressions!E43, 1), NA())</f>
        <v>#N/A</v>
      </c>
      <c r="F33" s="540" t="e">
        <f>IF(ISNUMBER(Regressions!F43),ROUND(Regressions!F43, 1), NA())</f>
        <v>#N/A</v>
      </c>
      <c r="G33" s="541">
        <f>IF(ISNUMBER(Regressions!G43),ROUND(Regressions!G43, 1), NA())</f>
        <v>96.7</v>
      </c>
      <c r="H33" s="542" t="e">
        <f>IF(ISNUMBER(Regressions!H43),ROUND(Regressions!H43, 1), NA())</f>
        <v>#N/A</v>
      </c>
      <c r="I33" s="543" t="e">
        <f>IF(ISNUMBER(Regressions!I43),ROUND(Regressions!I43, 1), NA())</f>
        <v>#N/A</v>
      </c>
      <c r="J33" s="544" t="e">
        <f>IF(ISNUMBER(Regressions!K43),ROUND(Regressions!K43, 1), NA())</f>
        <v>#N/A</v>
      </c>
      <c r="K33" s="540">
        <f>IF(ISNUMBER(Regressions!L43),ROUND(Regressions!L43, 1), NA())</f>
        <v>99.6</v>
      </c>
      <c r="L33" s="545">
        <f>IF(ISNUMBER(Regressions!M43),ROUND(Regressions!M43, 1), NA())</f>
        <v>99.6</v>
      </c>
      <c r="M33" s="542">
        <f>IF(ISNUMBER(Regressions!N43),ROUND(Regressions!N43, 1), NA())</f>
        <v>0</v>
      </c>
      <c r="N33" s="543">
        <f>IF(ISNUMBER(Regressions!O43),ROUND(Regressions!O43, 1), NA())</f>
        <v>0.4</v>
      </c>
      <c r="O33" s="544" t="e">
        <f>IF(ISNUMBER(Regressions!Q43),ROUND(Regressions!Q43, 1), NA())</f>
        <v>#N/A</v>
      </c>
      <c r="P33" s="540" t="e">
        <f>IF(ISNUMBER(Regressions!R43),ROUND(Regressions!R43, 1), NA())</f>
        <v>#N/A</v>
      </c>
      <c r="Q33" s="546">
        <f>IF(ISNUMBER(Regressions!S43),ROUND(Regressions!S43, 1), NA())</f>
        <v>100</v>
      </c>
      <c r="R33" s="542" t="e">
        <f>IF(ISNUMBER(Regressions!T43),ROUND(Regressions!T43, 1), NA())</f>
        <v>#N/A</v>
      </c>
      <c r="S33" s="543" t="e">
        <f>IF(ISNUMBER(Regressions!U43),ROUND(Regressions!U43, 1), NA())</f>
        <v>#N/A</v>
      </c>
    </row>
    <row r="34" spans="1:19" hidden="1" x14ac:dyDescent="0.25">
      <c r="A34" s="535" t="str">
        <f>+Introduction!$C$7</f>
        <v>Croatia</v>
      </c>
      <c r="B34" s="536">
        <f>IF(ISBLANK(Regressions!B44), " ", Regressions!B44)</f>
        <v>2030</v>
      </c>
      <c r="C34" s="535" t="str">
        <f>HLOOKUP(Introduction!$G$4,nametranslations,24,FALSE)</f>
        <v>Total</v>
      </c>
      <c r="D34" s="538" t="str">
        <f>IF(ISBLANK(Regressions!D44), " ", Regressions!D44)</f>
        <v xml:space="preserve"> </v>
      </c>
      <c r="E34" s="539" t="e">
        <f>IF(ISNUMBER(Regressions!E44),ROUND(Regressions!E44, 1), NA())</f>
        <v>#N/A</v>
      </c>
      <c r="F34" s="540" t="e">
        <f>IF(ISNUMBER(Regressions!F44),ROUND(Regressions!F44, 1), NA())</f>
        <v>#N/A</v>
      </c>
      <c r="G34" s="541">
        <f>IF(ISNUMBER(Regressions!G44),ROUND(Regressions!G44, 1), NA())</f>
        <v>96.7</v>
      </c>
      <c r="H34" s="542" t="e">
        <f>IF(ISNUMBER(Regressions!H44),ROUND(Regressions!H44, 1), NA())</f>
        <v>#N/A</v>
      </c>
      <c r="I34" s="543" t="e">
        <f>IF(ISNUMBER(Regressions!I44),ROUND(Regressions!I44, 1), NA())</f>
        <v>#N/A</v>
      </c>
      <c r="J34" s="544" t="e">
        <f>IF(ISNUMBER(Regressions!K44),ROUND(Regressions!K44, 1), NA())</f>
        <v>#N/A</v>
      </c>
      <c r="K34" s="540">
        <f>IF(ISNUMBER(Regressions!L44),ROUND(Regressions!L44, 1), NA())</f>
        <v>99.6</v>
      </c>
      <c r="L34" s="545">
        <f>IF(ISNUMBER(Regressions!M44),ROUND(Regressions!M44, 1), NA())</f>
        <v>99.6</v>
      </c>
      <c r="M34" s="542">
        <f>IF(ISNUMBER(Regressions!N44),ROUND(Regressions!N44, 1), NA())</f>
        <v>0</v>
      </c>
      <c r="N34" s="543">
        <f>IF(ISNUMBER(Regressions!O44),ROUND(Regressions!O44, 1), NA())</f>
        <v>0.4</v>
      </c>
      <c r="O34" s="544" t="e">
        <f>IF(ISNUMBER(Regressions!Q44),ROUND(Regressions!Q44, 1), NA())</f>
        <v>#N/A</v>
      </c>
      <c r="P34" s="540" t="e">
        <f>IF(ISNUMBER(Regressions!R44),ROUND(Regressions!R44, 1), NA())</f>
        <v>#N/A</v>
      </c>
      <c r="Q34" s="546">
        <f>IF(ISNUMBER(Regressions!S44),ROUND(Regressions!S44, 1), NA())</f>
        <v>100</v>
      </c>
      <c r="R34" s="542" t="e">
        <f>IF(ISNUMBER(Regressions!T44),ROUND(Regressions!T44, 1), NA())</f>
        <v>#N/A</v>
      </c>
      <c r="S34" s="543" t="e">
        <f>IF(ISNUMBER(Regressions!U44),ROUND(Regressions!U44, 1), NA())</f>
        <v>#N/A</v>
      </c>
    </row>
    <row r="35" spans="1:19" x14ac:dyDescent="0.25">
      <c r="A35" s="535" t="str">
        <f>+Introduction!$C$7</f>
        <v>Croatia</v>
      </c>
      <c r="B35" s="536">
        <f>IF(ISBLANK(Regressions!B45), " ", Regressions!B45)</f>
        <v>2000</v>
      </c>
      <c r="C35" s="535" t="str">
        <f>HLOOKUP(Introduction!$G$4,nametranslations,26,FALSE)</f>
        <v>Urban</v>
      </c>
      <c r="D35" s="538">
        <f>IF(ISBLANK(Regressions!D45), " ", Regressions!D45)</f>
        <v>443523.47089347837</v>
      </c>
      <c r="E35" s="539" t="e">
        <f>IF(ISNUMBER(Regressions!E45),ROUND(Regressions!E45, 1), NA())</f>
        <v>#N/A</v>
      </c>
      <c r="F35" s="540" t="e">
        <f>IF(ISNUMBER(Regressions!F45),ROUND(Regressions!F45, 1), NA())</f>
        <v>#N/A</v>
      </c>
      <c r="G35" s="541" t="e">
        <f>IF(ISNUMBER(Regressions!G45),ROUND(Regressions!G45, 1), NA())</f>
        <v>#N/A</v>
      </c>
      <c r="H35" s="542" t="e">
        <f>IF(ISNUMBER(Regressions!H45),ROUND(Regressions!H45, 1), NA())</f>
        <v>#N/A</v>
      </c>
      <c r="I35" s="543" t="e">
        <f>IF(ISNUMBER(Regressions!I45),ROUND(Regressions!I45, 1), NA())</f>
        <v>#N/A</v>
      </c>
      <c r="J35" s="544" t="e">
        <f>IF(ISNUMBER(Regressions!K45),ROUND(Regressions!K45, 1), NA())</f>
        <v>#N/A</v>
      </c>
      <c r="K35" s="540" t="e">
        <f>IF(ISNUMBER(Regressions!L45),ROUND(Regressions!L45, 1), NA())</f>
        <v>#N/A</v>
      </c>
      <c r="L35" s="545" t="e">
        <f>IF(ISNUMBER(Regressions!M45),ROUND(Regressions!M45, 1), NA())</f>
        <v>#N/A</v>
      </c>
      <c r="M35" s="542" t="e">
        <f>IF(ISNUMBER(Regressions!N45),ROUND(Regressions!N45, 1), NA())</f>
        <v>#N/A</v>
      </c>
      <c r="N35" s="543" t="e">
        <f>IF(ISNUMBER(Regressions!O45),ROUND(Regressions!O45, 1), NA())</f>
        <v>#N/A</v>
      </c>
      <c r="O35" s="544" t="e">
        <f>IF(ISNUMBER(Regressions!Q45),ROUND(Regressions!Q45, 1), NA())</f>
        <v>#N/A</v>
      </c>
      <c r="P35" s="540" t="e">
        <f>IF(ISNUMBER(Regressions!R45),ROUND(Regressions!R45, 1), NA())</f>
        <v>#N/A</v>
      </c>
      <c r="Q35" s="546" t="e">
        <f>IF(ISNUMBER(Regressions!S45),ROUND(Regressions!S45, 1), NA())</f>
        <v>#N/A</v>
      </c>
      <c r="R35" s="542" t="e">
        <f>IF(ISNUMBER(Regressions!T45),ROUND(Regressions!T45, 1), NA())</f>
        <v>#N/A</v>
      </c>
      <c r="S35" s="543" t="e">
        <f>IF(ISNUMBER(Regressions!U45),ROUND(Regressions!U45, 1), NA())</f>
        <v>#N/A</v>
      </c>
    </row>
    <row r="36" spans="1:19" x14ac:dyDescent="0.25">
      <c r="A36" s="535" t="str">
        <f>+Introduction!$C$7</f>
        <v>Croatia</v>
      </c>
      <c r="B36" s="536">
        <f>IF(ISBLANK(Regressions!B46), " ", Regressions!B46)</f>
        <v>2001</v>
      </c>
      <c r="C36" s="535" t="str">
        <f>HLOOKUP(Introduction!$G$4,nametranslations,26,FALSE)</f>
        <v>Urban</v>
      </c>
      <c r="D36" s="538">
        <f>IF(ISBLANK(Regressions!D46), " ", Regressions!D46)</f>
        <v>436189.90910339355</v>
      </c>
      <c r="E36" s="539" t="e">
        <f>IF(ISNUMBER(Regressions!E46),ROUND(Regressions!E46, 1), NA())</f>
        <v>#N/A</v>
      </c>
      <c r="F36" s="540" t="e">
        <f>IF(ISNUMBER(Regressions!F46),ROUND(Regressions!F46, 1), NA())</f>
        <v>#N/A</v>
      </c>
      <c r="G36" s="541" t="e">
        <f>IF(ISNUMBER(Regressions!G46),ROUND(Regressions!G46, 1), NA())</f>
        <v>#N/A</v>
      </c>
      <c r="H36" s="542" t="e">
        <f>IF(ISNUMBER(Regressions!H46),ROUND(Regressions!H46, 1), NA())</f>
        <v>#N/A</v>
      </c>
      <c r="I36" s="543" t="e">
        <f>IF(ISNUMBER(Regressions!I46),ROUND(Regressions!I46, 1), NA())</f>
        <v>#N/A</v>
      </c>
      <c r="J36" s="544" t="e">
        <f>IF(ISNUMBER(Regressions!K46),ROUND(Regressions!K46, 1), NA())</f>
        <v>#N/A</v>
      </c>
      <c r="K36" s="540" t="e">
        <f>IF(ISNUMBER(Regressions!L46),ROUND(Regressions!L46, 1), NA())</f>
        <v>#N/A</v>
      </c>
      <c r="L36" s="545" t="e">
        <f>IF(ISNUMBER(Regressions!M46),ROUND(Regressions!M46, 1), NA())</f>
        <v>#N/A</v>
      </c>
      <c r="M36" s="542" t="e">
        <f>IF(ISNUMBER(Regressions!N46),ROUND(Regressions!N46, 1), NA())</f>
        <v>#N/A</v>
      </c>
      <c r="N36" s="543" t="e">
        <f>IF(ISNUMBER(Regressions!O46),ROUND(Regressions!O46, 1), NA())</f>
        <v>#N/A</v>
      </c>
      <c r="O36" s="544" t="e">
        <f>IF(ISNUMBER(Regressions!Q46),ROUND(Regressions!Q46, 1), NA())</f>
        <v>#N/A</v>
      </c>
      <c r="P36" s="540" t="e">
        <f>IF(ISNUMBER(Regressions!R46),ROUND(Regressions!R46, 1), NA())</f>
        <v>#N/A</v>
      </c>
      <c r="Q36" s="546" t="e">
        <f>IF(ISNUMBER(Regressions!S46),ROUND(Regressions!S46, 1), NA())</f>
        <v>#N/A</v>
      </c>
      <c r="R36" s="542" t="e">
        <f>IF(ISNUMBER(Regressions!T46),ROUND(Regressions!T46, 1), NA())</f>
        <v>#N/A</v>
      </c>
      <c r="S36" s="543" t="e">
        <f>IF(ISNUMBER(Regressions!U46),ROUND(Regressions!U46, 1), NA())</f>
        <v>#N/A</v>
      </c>
    </row>
    <row r="37" spans="1:19" x14ac:dyDescent="0.25">
      <c r="A37" s="535" t="str">
        <f>+Introduction!$C$7</f>
        <v>Croatia</v>
      </c>
      <c r="B37" s="536">
        <f>IF(ISBLANK(Regressions!B47), " ", Regressions!B47)</f>
        <v>2002</v>
      </c>
      <c r="C37" s="535" t="str">
        <f>HLOOKUP(Introduction!$G$4,nametranslations,26,FALSE)</f>
        <v>Urban</v>
      </c>
      <c r="D37" s="538">
        <f>IF(ISBLANK(Regressions!D47), " ", Regressions!D47)</f>
        <v>434857.45459804538</v>
      </c>
      <c r="E37" s="539" t="e">
        <f>IF(ISNUMBER(Regressions!E47),ROUND(Regressions!E47, 1), NA())</f>
        <v>#N/A</v>
      </c>
      <c r="F37" s="540" t="e">
        <f>IF(ISNUMBER(Regressions!F47),ROUND(Regressions!F47, 1), NA())</f>
        <v>#N/A</v>
      </c>
      <c r="G37" s="541" t="e">
        <f>IF(ISNUMBER(Regressions!G47),ROUND(Regressions!G47, 1), NA())</f>
        <v>#N/A</v>
      </c>
      <c r="H37" s="542" t="e">
        <f>IF(ISNUMBER(Regressions!H47),ROUND(Regressions!H47, 1), NA())</f>
        <v>#N/A</v>
      </c>
      <c r="I37" s="543" t="e">
        <f>IF(ISNUMBER(Regressions!I47),ROUND(Regressions!I47, 1), NA())</f>
        <v>#N/A</v>
      </c>
      <c r="J37" s="544" t="e">
        <f>IF(ISNUMBER(Regressions!K47),ROUND(Regressions!K47, 1), NA())</f>
        <v>#N/A</v>
      </c>
      <c r="K37" s="540" t="e">
        <f>IF(ISNUMBER(Regressions!L47),ROUND(Regressions!L47, 1), NA())</f>
        <v>#N/A</v>
      </c>
      <c r="L37" s="545" t="e">
        <f>IF(ISNUMBER(Regressions!M47),ROUND(Regressions!M47, 1), NA())</f>
        <v>#N/A</v>
      </c>
      <c r="M37" s="542" t="e">
        <f>IF(ISNUMBER(Regressions!N47),ROUND(Regressions!N47, 1), NA())</f>
        <v>#N/A</v>
      </c>
      <c r="N37" s="543" t="e">
        <f>IF(ISNUMBER(Regressions!O47),ROUND(Regressions!O47, 1), NA())</f>
        <v>#N/A</v>
      </c>
      <c r="O37" s="544" t="e">
        <f>IF(ISNUMBER(Regressions!Q47),ROUND(Regressions!Q47, 1), NA())</f>
        <v>#N/A</v>
      </c>
      <c r="P37" s="540" t="e">
        <f>IF(ISNUMBER(Regressions!R47),ROUND(Regressions!R47, 1), NA())</f>
        <v>#N/A</v>
      </c>
      <c r="Q37" s="546" t="e">
        <f>IF(ISNUMBER(Regressions!S47),ROUND(Regressions!S47, 1), NA())</f>
        <v>#N/A</v>
      </c>
      <c r="R37" s="542" t="e">
        <f>IF(ISNUMBER(Regressions!T47),ROUND(Regressions!T47, 1), NA())</f>
        <v>#N/A</v>
      </c>
      <c r="S37" s="543" t="e">
        <f>IF(ISNUMBER(Regressions!U47),ROUND(Regressions!U47, 1), NA())</f>
        <v>#N/A</v>
      </c>
    </row>
    <row r="38" spans="1:19" x14ac:dyDescent="0.25">
      <c r="A38" s="535" t="str">
        <f>+Introduction!$C$7</f>
        <v>Croatia</v>
      </c>
      <c r="B38" s="536">
        <f>IF(ISBLANK(Regressions!B48), " ", Regressions!B48)</f>
        <v>2003</v>
      </c>
      <c r="C38" s="535" t="str">
        <f>HLOOKUP(Introduction!$G$4,nametranslations,26,FALSE)</f>
        <v>Urban</v>
      </c>
      <c r="D38" s="538">
        <f>IF(ISBLANK(Regressions!D48), " ", Regressions!D48)</f>
        <v>431543.72237472539</v>
      </c>
      <c r="E38" s="539" t="e">
        <f>IF(ISNUMBER(Regressions!E48),ROUND(Regressions!E48, 1), NA())</f>
        <v>#N/A</v>
      </c>
      <c r="F38" s="540" t="e">
        <f>IF(ISNUMBER(Regressions!F48),ROUND(Regressions!F48, 1), NA())</f>
        <v>#N/A</v>
      </c>
      <c r="G38" s="541" t="e">
        <f>IF(ISNUMBER(Regressions!G48),ROUND(Regressions!G48, 1), NA())</f>
        <v>#N/A</v>
      </c>
      <c r="H38" s="542" t="e">
        <f>IF(ISNUMBER(Regressions!H48),ROUND(Regressions!H48, 1), NA())</f>
        <v>#N/A</v>
      </c>
      <c r="I38" s="543" t="e">
        <f>IF(ISNUMBER(Regressions!I48),ROUND(Regressions!I48, 1), NA())</f>
        <v>#N/A</v>
      </c>
      <c r="J38" s="544" t="e">
        <f>IF(ISNUMBER(Regressions!K48),ROUND(Regressions!K48, 1), NA())</f>
        <v>#N/A</v>
      </c>
      <c r="K38" s="540" t="e">
        <f>IF(ISNUMBER(Regressions!L48),ROUND(Regressions!L48, 1), NA())</f>
        <v>#N/A</v>
      </c>
      <c r="L38" s="545" t="e">
        <f>IF(ISNUMBER(Regressions!M48),ROUND(Regressions!M48, 1), NA())</f>
        <v>#N/A</v>
      </c>
      <c r="M38" s="542" t="e">
        <f>IF(ISNUMBER(Regressions!N48),ROUND(Regressions!N48, 1), NA())</f>
        <v>#N/A</v>
      </c>
      <c r="N38" s="543" t="e">
        <f>IF(ISNUMBER(Regressions!O48),ROUND(Regressions!O48, 1), NA())</f>
        <v>#N/A</v>
      </c>
      <c r="O38" s="544" t="e">
        <f>IF(ISNUMBER(Regressions!Q48),ROUND(Regressions!Q48, 1), NA())</f>
        <v>#N/A</v>
      </c>
      <c r="P38" s="540" t="e">
        <f>IF(ISNUMBER(Regressions!R48),ROUND(Regressions!R48, 1), NA())</f>
        <v>#N/A</v>
      </c>
      <c r="Q38" s="546" t="e">
        <f>IF(ISNUMBER(Regressions!S48),ROUND(Regressions!S48, 1), NA())</f>
        <v>#N/A</v>
      </c>
      <c r="R38" s="542" t="e">
        <f>IF(ISNUMBER(Regressions!T48),ROUND(Regressions!T48, 1), NA())</f>
        <v>#N/A</v>
      </c>
      <c r="S38" s="543" t="e">
        <f>IF(ISNUMBER(Regressions!U48),ROUND(Regressions!U48, 1), NA())</f>
        <v>#N/A</v>
      </c>
    </row>
    <row r="39" spans="1:19" x14ac:dyDescent="0.25">
      <c r="A39" s="535" t="str">
        <f>+Introduction!$C$7</f>
        <v>Croatia</v>
      </c>
      <c r="B39" s="536">
        <f>IF(ISBLANK(Regressions!B49), " ", Regressions!B49)</f>
        <v>2004</v>
      </c>
      <c r="C39" s="535" t="str">
        <f>HLOOKUP(Introduction!$G$4,nametranslations,26,FALSE)</f>
        <v>Urban</v>
      </c>
      <c r="D39" s="538">
        <f>IF(ISBLANK(Regressions!D49), " ", Regressions!D49)</f>
        <v>426418.99082302087</v>
      </c>
      <c r="E39" s="539" t="e">
        <f>IF(ISNUMBER(Regressions!E49),ROUND(Regressions!E49, 1), NA())</f>
        <v>#N/A</v>
      </c>
      <c r="F39" s="540" t="e">
        <f>IF(ISNUMBER(Regressions!F49),ROUND(Regressions!F49, 1), NA())</f>
        <v>#N/A</v>
      </c>
      <c r="G39" s="541" t="e">
        <f>IF(ISNUMBER(Regressions!G49),ROUND(Regressions!G49, 1), NA())</f>
        <v>#N/A</v>
      </c>
      <c r="H39" s="542" t="e">
        <f>IF(ISNUMBER(Regressions!H49),ROUND(Regressions!H49, 1), NA())</f>
        <v>#N/A</v>
      </c>
      <c r="I39" s="543" t="e">
        <f>IF(ISNUMBER(Regressions!I49),ROUND(Regressions!I49, 1), NA())</f>
        <v>#N/A</v>
      </c>
      <c r="J39" s="544" t="e">
        <f>IF(ISNUMBER(Regressions!K49),ROUND(Regressions!K49, 1), NA())</f>
        <v>#N/A</v>
      </c>
      <c r="K39" s="540" t="e">
        <f>IF(ISNUMBER(Regressions!L49),ROUND(Regressions!L49, 1), NA())</f>
        <v>#N/A</v>
      </c>
      <c r="L39" s="545" t="e">
        <f>IF(ISNUMBER(Regressions!M49),ROUND(Regressions!M49, 1), NA())</f>
        <v>#N/A</v>
      </c>
      <c r="M39" s="542" t="e">
        <f>IF(ISNUMBER(Regressions!N49),ROUND(Regressions!N49, 1), NA())</f>
        <v>#N/A</v>
      </c>
      <c r="N39" s="543" t="e">
        <f>IF(ISNUMBER(Regressions!O49),ROUND(Regressions!O49, 1), NA())</f>
        <v>#N/A</v>
      </c>
      <c r="O39" s="544" t="e">
        <f>IF(ISNUMBER(Regressions!Q49),ROUND(Regressions!Q49, 1), NA())</f>
        <v>#N/A</v>
      </c>
      <c r="P39" s="540" t="e">
        <f>IF(ISNUMBER(Regressions!R49),ROUND(Regressions!R49, 1), NA())</f>
        <v>#N/A</v>
      </c>
      <c r="Q39" s="546" t="e">
        <f>IF(ISNUMBER(Regressions!S49),ROUND(Regressions!S49, 1), NA())</f>
        <v>#N/A</v>
      </c>
      <c r="R39" s="542" t="e">
        <f>IF(ISNUMBER(Regressions!T49),ROUND(Regressions!T49, 1), NA())</f>
        <v>#N/A</v>
      </c>
      <c r="S39" s="543" t="e">
        <f>IF(ISNUMBER(Regressions!U49),ROUND(Regressions!U49, 1), NA())</f>
        <v>#N/A</v>
      </c>
    </row>
    <row r="40" spans="1:19" x14ac:dyDescent="0.25">
      <c r="A40" s="535" t="str">
        <f>+Introduction!$C$7</f>
        <v>Croatia</v>
      </c>
      <c r="B40" s="536">
        <f>IF(ISBLANK(Regressions!B50), " ", Regressions!B50)</f>
        <v>2005</v>
      </c>
      <c r="C40" s="535" t="str">
        <f>HLOOKUP(Introduction!$G$4,nametranslations,26,FALSE)</f>
        <v>Urban</v>
      </c>
      <c r="D40" s="538">
        <f>IF(ISBLANK(Regressions!D50), " ", Regressions!D50)</f>
        <v>421165.58988098142</v>
      </c>
      <c r="E40" s="539" t="e">
        <f>IF(ISNUMBER(Regressions!E50),ROUND(Regressions!E50, 1), NA())</f>
        <v>#N/A</v>
      </c>
      <c r="F40" s="540" t="e">
        <f>IF(ISNUMBER(Regressions!F50),ROUND(Regressions!F50, 1), NA())</f>
        <v>#N/A</v>
      </c>
      <c r="G40" s="541" t="e">
        <f>IF(ISNUMBER(Regressions!G50),ROUND(Regressions!G50, 1), NA())</f>
        <v>#N/A</v>
      </c>
      <c r="H40" s="542" t="e">
        <f>IF(ISNUMBER(Regressions!H50),ROUND(Regressions!H50, 1), NA())</f>
        <v>#N/A</v>
      </c>
      <c r="I40" s="543" t="e">
        <f>IF(ISNUMBER(Regressions!I50),ROUND(Regressions!I50, 1), NA())</f>
        <v>#N/A</v>
      </c>
      <c r="J40" s="544" t="e">
        <f>IF(ISNUMBER(Regressions!K50),ROUND(Regressions!K50, 1), NA())</f>
        <v>#N/A</v>
      </c>
      <c r="K40" s="540" t="e">
        <f>IF(ISNUMBER(Regressions!L50),ROUND(Regressions!L50, 1), NA())</f>
        <v>#N/A</v>
      </c>
      <c r="L40" s="545" t="e">
        <f>IF(ISNUMBER(Regressions!M50),ROUND(Regressions!M50, 1), NA())</f>
        <v>#N/A</v>
      </c>
      <c r="M40" s="542" t="e">
        <f>IF(ISNUMBER(Regressions!N50),ROUND(Regressions!N50, 1), NA())</f>
        <v>#N/A</v>
      </c>
      <c r="N40" s="543" t="e">
        <f>IF(ISNUMBER(Regressions!O50),ROUND(Regressions!O50, 1), NA())</f>
        <v>#N/A</v>
      </c>
      <c r="O40" s="544" t="e">
        <f>IF(ISNUMBER(Regressions!Q50),ROUND(Regressions!Q50, 1), NA())</f>
        <v>#N/A</v>
      </c>
      <c r="P40" s="540" t="e">
        <f>IF(ISNUMBER(Regressions!R50),ROUND(Regressions!R50, 1), NA())</f>
        <v>#N/A</v>
      </c>
      <c r="Q40" s="546" t="e">
        <f>IF(ISNUMBER(Regressions!S50),ROUND(Regressions!S50, 1), NA())</f>
        <v>#N/A</v>
      </c>
      <c r="R40" s="542" t="e">
        <f>IF(ISNUMBER(Regressions!T50),ROUND(Regressions!T50, 1), NA())</f>
        <v>#N/A</v>
      </c>
      <c r="S40" s="543" t="e">
        <f>IF(ISNUMBER(Regressions!U50),ROUND(Regressions!U50, 1), NA())</f>
        <v>#N/A</v>
      </c>
    </row>
    <row r="41" spans="1:19" x14ac:dyDescent="0.25">
      <c r="A41" s="535" t="str">
        <f>+Introduction!$C$7</f>
        <v>Croatia</v>
      </c>
      <c r="B41" s="536">
        <f>IF(ISBLANK(Regressions!B51), " ", Regressions!B51)</f>
        <v>2006</v>
      </c>
      <c r="C41" s="535" t="str">
        <f>HLOOKUP(Introduction!$G$4,nametranslations,26,FALSE)</f>
        <v>Urban</v>
      </c>
      <c r="D41" s="538">
        <f>IF(ISBLANK(Regressions!D51), " ", Regressions!D51)</f>
        <v>416584.11385711672</v>
      </c>
      <c r="E41" s="539" t="e">
        <f>IF(ISNUMBER(Regressions!E51),ROUND(Regressions!E51, 1), NA())</f>
        <v>#N/A</v>
      </c>
      <c r="F41" s="540" t="e">
        <f>IF(ISNUMBER(Regressions!F51),ROUND(Regressions!F51, 1), NA())</f>
        <v>#N/A</v>
      </c>
      <c r="G41" s="541" t="e">
        <f>IF(ISNUMBER(Regressions!G51),ROUND(Regressions!G51, 1), NA())</f>
        <v>#N/A</v>
      </c>
      <c r="H41" s="542" t="e">
        <f>IF(ISNUMBER(Regressions!H51),ROUND(Regressions!H51, 1), NA())</f>
        <v>#N/A</v>
      </c>
      <c r="I41" s="543" t="e">
        <f>IF(ISNUMBER(Regressions!I51),ROUND(Regressions!I51, 1), NA())</f>
        <v>#N/A</v>
      </c>
      <c r="J41" s="544" t="e">
        <f>IF(ISNUMBER(Regressions!K51),ROUND(Regressions!K51, 1), NA())</f>
        <v>#N/A</v>
      </c>
      <c r="K41" s="540" t="e">
        <f>IF(ISNUMBER(Regressions!L51),ROUND(Regressions!L51, 1), NA())</f>
        <v>#N/A</v>
      </c>
      <c r="L41" s="545" t="e">
        <f>IF(ISNUMBER(Regressions!M51),ROUND(Regressions!M51, 1), NA())</f>
        <v>#N/A</v>
      </c>
      <c r="M41" s="542" t="e">
        <f>IF(ISNUMBER(Regressions!N51),ROUND(Regressions!N51, 1), NA())</f>
        <v>#N/A</v>
      </c>
      <c r="N41" s="543" t="e">
        <f>IF(ISNUMBER(Regressions!O51),ROUND(Regressions!O51, 1), NA())</f>
        <v>#N/A</v>
      </c>
      <c r="O41" s="544" t="e">
        <f>IF(ISNUMBER(Regressions!Q51),ROUND(Regressions!Q51, 1), NA())</f>
        <v>#N/A</v>
      </c>
      <c r="P41" s="540" t="e">
        <f>IF(ISNUMBER(Regressions!R51),ROUND(Regressions!R51, 1), NA())</f>
        <v>#N/A</v>
      </c>
      <c r="Q41" s="546" t="e">
        <f>IF(ISNUMBER(Regressions!S51),ROUND(Regressions!S51, 1), NA())</f>
        <v>#N/A</v>
      </c>
      <c r="R41" s="542" t="e">
        <f>IF(ISNUMBER(Regressions!T51),ROUND(Regressions!T51, 1), NA())</f>
        <v>#N/A</v>
      </c>
      <c r="S41" s="543" t="e">
        <f>IF(ISNUMBER(Regressions!U51),ROUND(Regressions!U51, 1), NA())</f>
        <v>#N/A</v>
      </c>
    </row>
    <row r="42" spans="1:19" x14ac:dyDescent="0.25">
      <c r="A42" s="535" t="str">
        <f>+Introduction!$C$7</f>
        <v>Croatia</v>
      </c>
      <c r="B42" s="536">
        <f>IF(ISBLANK(Regressions!B52), " ", Regressions!B52)</f>
        <v>2007</v>
      </c>
      <c r="C42" s="535" t="str">
        <f>HLOOKUP(Introduction!$G$4,nametranslations,26,FALSE)</f>
        <v>Urban</v>
      </c>
      <c r="D42" s="538">
        <f>IF(ISBLANK(Regressions!D52), " ", Regressions!D52)</f>
        <v>412083.82087966916</v>
      </c>
      <c r="E42" s="539" t="e">
        <f>IF(ISNUMBER(Regressions!E52),ROUND(Regressions!E52, 1), NA())</f>
        <v>#N/A</v>
      </c>
      <c r="F42" s="540" t="e">
        <f>IF(ISNUMBER(Regressions!F52),ROUND(Regressions!F52, 1), NA())</f>
        <v>#N/A</v>
      </c>
      <c r="G42" s="541" t="e">
        <f>IF(ISNUMBER(Regressions!G52),ROUND(Regressions!G52, 1), NA())</f>
        <v>#N/A</v>
      </c>
      <c r="H42" s="542" t="e">
        <f>IF(ISNUMBER(Regressions!H52),ROUND(Regressions!H52, 1), NA())</f>
        <v>#N/A</v>
      </c>
      <c r="I42" s="543" t="e">
        <f>IF(ISNUMBER(Regressions!I52),ROUND(Regressions!I52, 1), NA())</f>
        <v>#N/A</v>
      </c>
      <c r="J42" s="544" t="e">
        <f>IF(ISNUMBER(Regressions!K52),ROUND(Regressions!K52, 1), NA())</f>
        <v>#N/A</v>
      </c>
      <c r="K42" s="540" t="e">
        <f>IF(ISNUMBER(Regressions!L52),ROUND(Regressions!L52, 1), NA())</f>
        <v>#N/A</v>
      </c>
      <c r="L42" s="545" t="e">
        <f>IF(ISNUMBER(Regressions!M52),ROUND(Regressions!M52, 1), NA())</f>
        <v>#N/A</v>
      </c>
      <c r="M42" s="542" t="e">
        <f>IF(ISNUMBER(Regressions!N52),ROUND(Regressions!N52, 1), NA())</f>
        <v>#N/A</v>
      </c>
      <c r="N42" s="543" t="e">
        <f>IF(ISNUMBER(Regressions!O52),ROUND(Regressions!O52, 1), NA())</f>
        <v>#N/A</v>
      </c>
      <c r="O42" s="544" t="e">
        <f>IF(ISNUMBER(Regressions!Q52),ROUND(Regressions!Q52, 1), NA())</f>
        <v>#N/A</v>
      </c>
      <c r="P42" s="540" t="e">
        <f>IF(ISNUMBER(Regressions!R52),ROUND(Regressions!R52, 1), NA())</f>
        <v>#N/A</v>
      </c>
      <c r="Q42" s="546" t="e">
        <f>IF(ISNUMBER(Regressions!S52),ROUND(Regressions!S52, 1), NA())</f>
        <v>#N/A</v>
      </c>
      <c r="R42" s="542" t="e">
        <f>IF(ISNUMBER(Regressions!T52),ROUND(Regressions!T52, 1), NA())</f>
        <v>#N/A</v>
      </c>
      <c r="S42" s="543" t="e">
        <f>IF(ISNUMBER(Regressions!U52),ROUND(Regressions!U52, 1), NA())</f>
        <v>#N/A</v>
      </c>
    </row>
    <row r="43" spans="1:19" x14ac:dyDescent="0.25">
      <c r="A43" s="535" t="str">
        <f>+Introduction!$C$7</f>
        <v>Croatia</v>
      </c>
      <c r="B43" s="536">
        <f>IF(ISBLANK(Regressions!B53), " ", Regressions!B53)</f>
        <v>2008</v>
      </c>
      <c r="C43" s="535" t="str">
        <f>HLOOKUP(Introduction!$G$4,nametranslations,26,FALSE)</f>
        <v>Urban</v>
      </c>
      <c r="D43" s="538">
        <f>IF(ISBLANK(Regressions!D53), " ", Regressions!D53)</f>
        <v>407447.15302459715</v>
      </c>
      <c r="E43" s="539" t="e">
        <f>IF(ISNUMBER(Regressions!E53),ROUND(Regressions!E53, 1), NA())</f>
        <v>#N/A</v>
      </c>
      <c r="F43" s="540" t="e">
        <f>IF(ISNUMBER(Regressions!F53),ROUND(Regressions!F53, 1), NA())</f>
        <v>#N/A</v>
      </c>
      <c r="G43" s="541" t="e">
        <f>IF(ISNUMBER(Regressions!G53),ROUND(Regressions!G53, 1), NA())</f>
        <v>#N/A</v>
      </c>
      <c r="H43" s="542" t="e">
        <f>IF(ISNUMBER(Regressions!H53),ROUND(Regressions!H53, 1), NA())</f>
        <v>#N/A</v>
      </c>
      <c r="I43" s="543" t="e">
        <f>IF(ISNUMBER(Regressions!I53),ROUND(Regressions!I53, 1), NA())</f>
        <v>#N/A</v>
      </c>
      <c r="J43" s="544" t="e">
        <f>IF(ISNUMBER(Regressions!K53),ROUND(Regressions!K53, 1), NA())</f>
        <v>#N/A</v>
      </c>
      <c r="K43" s="540" t="e">
        <f>IF(ISNUMBER(Regressions!L53),ROUND(Regressions!L53, 1), NA())</f>
        <v>#N/A</v>
      </c>
      <c r="L43" s="545" t="e">
        <f>IF(ISNUMBER(Regressions!M53),ROUND(Regressions!M53, 1), NA())</f>
        <v>#N/A</v>
      </c>
      <c r="M43" s="542" t="e">
        <f>IF(ISNUMBER(Regressions!N53),ROUND(Regressions!N53, 1), NA())</f>
        <v>#N/A</v>
      </c>
      <c r="N43" s="543" t="e">
        <f>IF(ISNUMBER(Regressions!O53),ROUND(Regressions!O53, 1), NA())</f>
        <v>#N/A</v>
      </c>
      <c r="O43" s="544" t="e">
        <f>IF(ISNUMBER(Regressions!Q53),ROUND(Regressions!Q53, 1), NA())</f>
        <v>#N/A</v>
      </c>
      <c r="P43" s="540" t="e">
        <f>IF(ISNUMBER(Regressions!R53),ROUND(Regressions!R53, 1), NA())</f>
        <v>#N/A</v>
      </c>
      <c r="Q43" s="546" t="e">
        <f>IF(ISNUMBER(Regressions!S53),ROUND(Regressions!S53, 1), NA())</f>
        <v>#N/A</v>
      </c>
      <c r="R43" s="542" t="e">
        <f>IF(ISNUMBER(Regressions!T53),ROUND(Regressions!T53, 1), NA())</f>
        <v>#N/A</v>
      </c>
      <c r="S43" s="543" t="e">
        <f>IF(ISNUMBER(Regressions!U53),ROUND(Regressions!U53, 1), NA())</f>
        <v>#N/A</v>
      </c>
    </row>
    <row r="44" spans="1:19" x14ac:dyDescent="0.25">
      <c r="A44" s="535" t="str">
        <f>+Introduction!$C$7</f>
        <v>Croatia</v>
      </c>
      <c r="B44" s="536">
        <f>IF(ISBLANK(Regressions!B54), " ", Regressions!B54)</f>
        <v>2009</v>
      </c>
      <c r="C44" s="535" t="str">
        <f>HLOOKUP(Introduction!$G$4,nametranslations,26,FALSE)</f>
        <v>Urban</v>
      </c>
      <c r="D44" s="538">
        <f>IF(ISBLANK(Regressions!D54), " ", Regressions!D54)</f>
        <v>404902.26960449218</v>
      </c>
      <c r="E44" s="539" t="e">
        <f>IF(ISNUMBER(Regressions!E54),ROUND(Regressions!E54, 1), NA())</f>
        <v>#N/A</v>
      </c>
      <c r="F44" s="540" t="e">
        <f>IF(ISNUMBER(Regressions!F54),ROUND(Regressions!F54, 1), NA())</f>
        <v>#N/A</v>
      </c>
      <c r="G44" s="541" t="e">
        <f>IF(ISNUMBER(Regressions!G54),ROUND(Regressions!G54, 1), NA())</f>
        <v>#N/A</v>
      </c>
      <c r="H44" s="542" t="e">
        <f>IF(ISNUMBER(Regressions!H54),ROUND(Regressions!H54, 1), NA())</f>
        <v>#N/A</v>
      </c>
      <c r="I44" s="543" t="e">
        <f>IF(ISNUMBER(Regressions!I54),ROUND(Regressions!I54, 1), NA())</f>
        <v>#N/A</v>
      </c>
      <c r="J44" s="544" t="e">
        <f>IF(ISNUMBER(Regressions!K54),ROUND(Regressions!K54, 1), NA())</f>
        <v>#N/A</v>
      </c>
      <c r="K44" s="540" t="e">
        <f>IF(ISNUMBER(Regressions!L54),ROUND(Regressions!L54, 1), NA())</f>
        <v>#N/A</v>
      </c>
      <c r="L44" s="545" t="e">
        <f>IF(ISNUMBER(Regressions!M54),ROUND(Regressions!M54, 1), NA())</f>
        <v>#N/A</v>
      </c>
      <c r="M44" s="542" t="e">
        <f>IF(ISNUMBER(Regressions!N54),ROUND(Regressions!N54, 1), NA())</f>
        <v>#N/A</v>
      </c>
      <c r="N44" s="543" t="e">
        <f>IF(ISNUMBER(Regressions!O54),ROUND(Regressions!O54, 1), NA())</f>
        <v>#N/A</v>
      </c>
      <c r="O44" s="544" t="e">
        <f>IF(ISNUMBER(Regressions!Q54),ROUND(Regressions!Q54, 1), NA())</f>
        <v>#N/A</v>
      </c>
      <c r="P44" s="540" t="e">
        <f>IF(ISNUMBER(Regressions!R54),ROUND(Regressions!R54, 1), NA())</f>
        <v>#N/A</v>
      </c>
      <c r="Q44" s="546" t="e">
        <f>IF(ISNUMBER(Regressions!S54),ROUND(Regressions!S54, 1), NA())</f>
        <v>#N/A</v>
      </c>
      <c r="R44" s="542" t="e">
        <f>IF(ISNUMBER(Regressions!T54),ROUND(Regressions!T54, 1), NA())</f>
        <v>#N/A</v>
      </c>
      <c r="S44" s="543" t="e">
        <f>IF(ISNUMBER(Regressions!U54),ROUND(Regressions!U54, 1), NA())</f>
        <v>#N/A</v>
      </c>
    </row>
    <row r="45" spans="1:19" x14ac:dyDescent="0.25">
      <c r="A45" s="535" t="str">
        <f>+Introduction!$C$7</f>
        <v>Croatia</v>
      </c>
      <c r="B45" s="536">
        <f>IF(ISBLANK(Regressions!B55), " ", Regressions!B55)</f>
        <v>2010</v>
      </c>
      <c r="C45" s="535" t="str">
        <f>HLOOKUP(Introduction!$G$4,nametranslations,26,FALSE)</f>
        <v>Urban</v>
      </c>
      <c r="D45" s="538">
        <f>IF(ISBLANK(Regressions!D55), " ", Regressions!D55)</f>
        <v>401310.52886810299</v>
      </c>
      <c r="E45" s="539" t="e">
        <f>IF(ISNUMBER(Regressions!E55),ROUND(Regressions!E55, 1), NA())</f>
        <v>#N/A</v>
      </c>
      <c r="F45" s="540" t="e">
        <f>IF(ISNUMBER(Regressions!F55),ROUND(Regressions!F55, 1), NA())</f>
        <v>#N/A</v>
      </c>
      <c r="G45" s="541" t="e">
        <f>IF(ISNUMBER(Regressions!G55),ROUND(Regressions!G55, 1), NA())</f>
        <v>#N/A</v>
      </c>
      <c r="H45" s="542" t="e">
        <f>IF(ISNUMBER(Regressions!H55),ROUND(Regressions!H55, 1), NA())</f>
        <v>#N/A</v>
      </c>
      <c r="I45" s="543" t="e">
        <f>IF(ISNUMBER(Regressions!I55),ROUND(Regressions!I55, 1), NA())</f>
        <v>#N/A</v>
      </c>
      <c r="J45" s="544" t="e">
        <f>IF(ISNUMBER(Regressions!K55),ROUND(Regressions!K55, 1), NA())</f>
        <v>#N/A</v>
      </c>
      <c r="K45" s="540" t="e">
        <f>IF(ISNUMBER(Regressions!L55),ROUND(Regressions!L55, 1), NA())</f>
        <v>#N/A</v>
      </c>
      <c r="L45" s="545" t="e">
        <f>IF(ISNUMBER(Regressions!M55),ROUND(Regressions!M55, 1), NA())</f>
        <v>#N/A</v>
      </c>
      <c r="M45" s="542" t="e">
        <f>IF(ISNUMBER(Regressions!N55),ROUND(Regressions!N55, 1), NA())</f>
        <v>#N/A</v>
      </c>
      <c r="N45" s="543" t="e">
        <f>IF(ISNUMBER(Regressions!O55),ROUND(Regressions!O55, 1), NA())</f>
        <v>#N/A</v>
      </c>
      <c r="O45" s="544" t="e">
        <f>IF(ISNUMBER(Regressions!Q55),ROUND(Regressions!Q55, 1), NA())</f>
        <v>#N/A</v>
      </c>
      <c r="P45" s="540" t="e">
        <f>IF(ISNUMBER(Regressions!R55),ROUND(Regressions!R55, 1), NA())</f>
        <v>#N/A</v>
      </c>
      <c r="Q45" s="546" t="e">
        <f>IF(ISNUMBER(Regressions!S55),ROUND(Regressions!S55, 1), NA())</f>
        <v>#N/A</v>
      </c>
      <c r="R45" s="542" t="e">
        <f>IF(ISNUMBER(Regressions!T55),ROUND(Regressions!T55, 1), NA())</f>
        <v>#N/A</v>
      </c>
      <c r="S45" s="543" t="e">
        <f>IF(ISNUMBER(Regressions!U55),ROUND(Regressions!U55, 1), NA())</f>
        <v>#N/A</v>
      </c>
    </row>
    <row r="46" spans="1:19" x14ac:dyDescent="0.25">
      <c r="A46" s="535" t="str">
        <f>+Introduction!$C$7</f>
        <v>Croatia</v>
      </c>
      <c r="B46" s="536">
        <f>IF(ISBLANK(Regressions!B56), " ", Regressions!B56)</f>
        <v>2011</v>
      </c>
      <c r="C46" s="535" t="str">
        <f>HLOOKUP(Introduction!$G$4,nametranslations,26,FALSE)</f>
        <v>Urban</v>
      </c>
      <c r="D46" s="538">
        <f>IF(ISBLANK(Regressions!D56), " ", Regressions!D56)</f>
        <v>396951.93652725214</v>
      </c>
      <c r="E46" s="539" t="e">
        <f>IF(ISNUMBER(Regressions!E56),ROUND(Regressions!E56, 1), NA())</f>
        <v>#N/A</v>
      </c>
      <c r="F46" s="540" t="e">
        <f>IF(ISNUMBER(Regressions!F56),ROUND(Regressions!F56, 1), NA())</f>
        <v>#N/A</v>
      </c>
      <c r="G46" s="541" t="e">
        <f>IF(ISNUMBER(Regressions!G56),ROUND(Regressions!G56, 1), NA())</f>
        <v>#N/A</v>
      </c>
      <c r="H46" s="542" t="e">
        <f>IF(ISNUMBER(Regressions!H56),ROUND(Regressions!H56, 1), NA())</f>
        <v>#N/A</v>
      </c>
      <c r="I46" s="543" t="e">
        <f>IF(ISNUMBER(Regressions!I56),ROUND(Regressions!I56, 1), NA())</f>
        <v>#N/A</v>
      </c>
      <c r="J46" s="544" t="e">
        <f>IF(ISNUMBER(Regressions!K56),ROUND(Regressions!K56, 1), NA())</f>
        <v>#N/A</v>
      </c>
      <c r="K46" s="540" t="e">
        <f>IF(ISNUMBER(Regressions!L56),ROUND(Regressions!L56, 1), NA())</f>
        <v>#N/A</v>
      </c>
      <c r="L46" s="545" t="e">
        <f>IF(ISNUMBER(Regressions!M56),ROUND(Regressions!M56, 1), NA())</f>
        <v>#N/A</v>
      </c>
      <c r="M46" s="542" t="e">
        <f>IF(ISNUMBER(Regressions!N56),ROUND(Regressions!N56, 1), NA())</f>
        <v>#N/A</v>
      </c>
      <c r="N46" s="543" t="e">
        <f>IF(ISNUMBER(Regressions!O56),ROUND(Regressions!O56, 1), NA())</f>
        <v>#N/A</v>
      </c>
      <c r="O46" s="544" t="e">
        <f>IF(ISNUMBER(Regressions!Q56),ROUND(Regressions!Q56, 1), NA())</f>
        <v>#N/A</v>
      </c>
      <c r="P46" s="540" t="e">
        <f>IF(ISNUMBER(Regressions!R56),ROUND(Regressions!R56, 1), NA())</f>
        <v>#N/A</v>
      </c>
      <c r="Q46" s="546" t="e">
        <f>IF(ISNUMBER(Regressions!S56),ROUND(Regressions!S56, 1), NA())</f>
        <v>#N/A</v>
      </c>
      <c r="R46" s="542" t="e">
        <f>IF(ISNUMBER(Regressions!T56),ROUND(Regressions!T56, 1), NA())</f>
        <v>#N/A</v>
      </c>
      <c r="S46" s="543" t="e">
        <f>IF(ISNUMBER(Regressions!U56),ROUND(Regressions!U56, 1), NA())</f>
        <v>#N/A</v>
      </c>
    </row>
    <row r="47" spans="1:19" x14ac:dyDescent="0.25">
      <c r="A47" s="535" t="str">
        <f>+Introduction!$C$7</f>
        <v>Croatia</v>
      </c>
      <c r="B47" s="536">
        <f>IF(ISBLANK(Regressions!B57), " ", Regressions!B57)</f>
        <v>2012</v>
      </c>
      <c r="C47" s="535" t="str">
        <f>HLOOKUP(Introduction!$G$4,nametranslations,26,FALSE)</f>
        <v>Urban</v>
      </c>
      <c r="D47" s="538">
        <f>IF(ISBLANK(Regressions!D57), " ", Regressions!D57)</f>
        <v>395953.19203308108</v>
      </c>
      <c r="E47" s="539" t="e">
        <f>IF(ISNUMBER(Regressions!E57),ROUND(Regressions!E57, 1), NA())</f>
        <v>#N/A</v>
      </c>
      <c r="F47" s="540" t="e">
        <f>IF(ISNUMBER(Regressions!F57),ROUND(Regressions!F57, 1), NA())</f>
        <v>#N/A</v>
      </c>
      <c r="G47" s="541" t="e">
        <f>IF(ISNUMBER(Regressions!G57),ROUND(Regressions!G57, 1), NA())</f>
        <v>#N/A</v>
      </c>
      <c r="H47" s="542" t="e">
        <f>IF(ISNUMBER(Regressions!H57),ROUND(Regressions!H57, 1), NA())</f>
        <v>#N/A</v>
      </c>
      <c r="I47" s="543" t="e">
        <f>IF(ISNUMBER(Regressions!I57),ROUND(Regressions!I57, 1), NA())</f>
        <v>#N/A</v>
      </c>
      <c r="J47" s="544" t="e">
        <f>IF(ISNUMBER(Regressions!K57),ROUND(Regressions!K57, 1), NA())</f>
        <v>#N/A</v>
      </c>
      <c r="K47" s="540" t="e">
        <f>IF(ISNUMBER(Regressions!L57),ROUND(Regressions!L57, 1), NA())</f>
        <v>#N/A</v>
      </c>
      <c r="L47" s="545" t="e">
        <f>IF(ISNUMBER(Regressions!M57),ROUND(Regressions!M57, 1), NA())</f>
        <v>#N/A</v>
      </c>
      <c r="M47" s="542" t="e">
        <f>IF(ISNUMBER(Regressions!N57),ROUND(Regressions!N57, 1), NA())</f>
        <v>#N/A</v>
      </c>
      <c r="N47" s="543" t="e">
        <f>IF(ISNUMBER(Regressions!O57),ROUND(Regressions!O57, 1), NA())</f>
        <v>#N/A</v>
      </c>
      <c r="O47" s="544" t="e">
        <f>IF(ISNUMBER(Regressions!Q57),ROUND(Regressions!Q57, 1), NA())</f>
        <v>#N/A</v>
      </c>
      <c r="P47" s="540" t="e">
        <f>IF(ISNUMBER(Regressions!R57),ROUND(Regressions!R57, 1), NA())</f>
        <v>#N/A</v>
      </c>
      <c r="Q47" s="546" t="e">
        <f>IF(ISNUMBER(Regressions!S57),ROUND(Regressions!S57, 1), NA())</f>
        <v>#N/A</v>
      </c>
      <c r="R47" s="542" t="e">
        <f>IF(ISNUMBER(Regressions!T57),ROUND(Regressions!T57, 1), NA())</f>
        <v>#N/A</v>
      </c>
      <c r="S47" s="543" t="e">
        <f>IF(ISNUMBER(Regressions!U57),ROUND(Regressions!U57, 1), NA())</f>
        <v>#N/A</v>
      </c>
    </row>
    <row r="48" spans="1:19" x14ac:dyDescent="0.25">
      <c r="A48" s="535" t="str">
        <f>+Introduction!$C$7</f>
        <v>Croatia</v>
      </c>
      <c r="B48" s="536">
        <f>IF(ISBLANK(Regressions!B58), " ", Regressions!B58)</f>
        <v>2013</v>
      </c>
      <c r="C48" s="535" t="str">
        <f>HLOOKUP(Introduction!$G$4,nametranslations,26,FALSE)</f>
        <v>Urban</v>
      </c>
      <c r="D48" s="538">
        <f>IF(ISBLANK(Regressions!D58), " ", Regressions!D58)</f>
        <v>392335.69584724429</v>
      </c>
      <c r="E48" s="539" t="e">
        <f>IF(ISNUMBER(Regressions!E58),ROUND(Regressions!E58, 1), NA())</f>
        <v>#N/A</v>
      </c>
      <c r="F48" s="540" t="e">
        <f>IF(ISNUMBER(Regressions!F58),ROUND(Regressions!F58, 1), NA())</f>
        <v>#N/A</v>
      </c>
      <c r="G48" s="541" t="e">
        <f>IF(ISNUMBER(Regressions!G58),ROUND(Regressions!G58, 1), NA())</f>
        <v>#N/A</v>
      </c>
      <c r="H48" s="542" t="e">
        <f>IF(ISNUMBER(Regressions!H58),ROUND(Regressions!H58, 1), NA())</f>
        <v>#N/A</v>
      </c>
      <c r="I48" s="543" t="e">
        <f>IF(ISNUMBER(Regressions!I58),ROUND(Regressions!I58, 1), NA())</f>
        <v>#N/A</v>
      </c>
      <c r="J48" s="544" t="e">
        <f>IF(ISNUMBER(Regressions!K58),ROUND(Regressions!K58, 1), NA())</f>
        <v>#N/A</v>
      </c>
      <c r="K48" s="540" t="e">
        <f>IF(ISNUMBER(Regressions!L58),ROUND(Regressions!L58, 1), NA())</f>
        <v>#N/A</v>
      </c>
      <c r="L48" s="545" t="e">
        <f>IF(ISNUMBER(Regressions!M58),ROUND(Regressions!M58, 1), NA())</f>
        <v>#N/A</v>
      </c>
      <c r="M48" s="542" t="e">
        <f>IF(ISNUMBER(Regressions!N58),ROUND(Regressions!N58, 1), NA())</f>
        <v>#N/A</v>
      </c>
      <c r="N48" s="543" t="e">
        <f>IF(ISNUMBER(Regressions!O58),ROUND(Regressions!O58, 1), NA())</f>
        <v>#N/A</v>
      </c>
      <c r="O48" s="544" t="e">
        <f>IF(ISNUMBER(Regressions!Q58),ROUND(Regressions!Q58, 1), NA())</f>
        <v>#N/A</v>
      </c>
      <c r="P48" s="540" t="e">
        <f>IF(ISNUMBER(Regressions!R58),ROUND(Regressions!R58, 1), NA())</f>
        <v>#N/A</v>
      </c>
      <c r="Q48" s="546" t="e">
        <f>IF(ISNUMBER(Regressions!S58),ROUND(Regressions!S58, 1), NA())</f>
        <v>#N/A</v>
      </c>
      <c r="R48" s="542" t="e">
        <f>IF(ISNUMBER(Regressions!T58),ROUND(Regressions!T58, 1), NA())</f>
        <v>#N/A</v>
      </c>
      <c r="S48" s="543" t="e">
        <f>IF(ISNUMBER(Regressions!U58),ROUND(Regressions!U58, 1), NA())</f>
        <v>#N/A</v>
      </c>
    </row>
    <row r="49" spans="1:19" x14ac:dyDescent="0.25">
      <c r="A49" s="535" t="str">
        <f>+Introduction!$C$7</f>
        <v>Croatia</v>
      </c>
      <c r="B49" s="536">
        <f>IF(ISBLANK(Regressions!B59), " ", Regressions!B59)</f>
        <v>2014</v>
      </c>
      <c r="C49" s="535" t="str">
        <f>HLOOKUP(Introduction!$G$4,nametranslations,26,FALSE)</f>
        <v>Urban</v>
      </c>
      <c r="D49" s="538">
        <f>IF(ISBLANK(Regressions!D59), " ", Regressions!D59)</f>
        <v>388314.80083923339</v>
      </c>
      <c r="E49" s="539" t="e">
        <f>IF(ISNUMBER(Regressions!E59),ROUND(Regressions!E59, 1), NA())</f>
        <v>#N/A</v>
      </c>
      <c r="F49" s="540" t="e">
        <f>IF(ISNUMBER(Regressions!F59),ROUND(Regressions!F59, 1), NA())</f>
        <v>#N/A</v>
      </c>
      <c r="G49" s="541" t="e">
        <f>IF(ISNUMBER(Regressions!G59),ROUND(Regressions!G59, 1), NA())</f>
        <v>#N/A</v>
      </c>
      <c r="H49" s="542" t="e">
        <f>IF(ISNUMBER(Regressions!H59),ROUND(Regressions!H59, 1), NA())</f>
        <v>#N/A</v>
      </c>
      <c r="I49" s="543" t="e">
        <f>IF(ISNUMBER(Regressions!I59),ROUND(Regressions!I59, 1), NA())</f>
        <v>#N/A</v>
      </c>
      <c r="J49" s="544" t="e">
        <f>IF(ISNUMBER(Regressions!K59),ROUND(Regressions!K59, 1), NA())</f>
        <v>#N/A</v>
      </c>
      <c r="K49" s="540" t="e">
        <f>IF(ISNUMBER(Regressions!L59),ROUND(Regressions!L59, 1), NA())</f>
        <v>#N/A</v>
      </c>
      <c r="L49" s="545" t="e">
        <f>IF(ISNUMBER(Regressions!M59),ROUND(Regressions!M59, 1), NA())</f>
        <v>#N/A</v>
      </c>
      <c r="M49" s="542" t="e">
        <f>IF(ISNUMBER(Regressions!N59),ROUND(Regressions!N59, 1), NA())</f>
        <v>#N/A</v>
      </c>
      <c r="N49" s="543" t="e">
        <f>IF(ISNUMBER(Regressions!O59),ROUND(Regressions!O59, 1), NA())</f>
        <v>#N/A</v>
      </c>
      <c r="O49" s="544" t="e">
        <f>IF(ISNUMBER(Regressions!Q59),ROUND(Regressions!Q59, 1), NA())</f>
        <v>#N/A</v>
      </c>
      <c r="P49" s="540" t="e">
        <f>IF(ISNUMBER(Regressions!R59),ROUND(Regressions!R59, 1), NA())</f>
        <v>#N/A</v>
      </c>
      <c r="Q49" s="546" t="e">
        <f>IF(ISNUMBER(Regressions!S59),ROUND(Regressions!S59, 1), NA())</f>
        <v>#N/A</v>
      </c>
      <c r="R49" s="542" t="e">
        <f>IF(ISNUMBER(Regressions!T59),ROUND(Regressions!T59, 1), NA())</f>
        <v>#N/A</v>
      </c>
      <c r="S49" s="543" t="e">
        <f>IF(ISNUMBER(Regressions!U59),ROUND(Regressions!U59, 1), NA())</f>
        <v>#N/A</v>
      </c>
    </row>
    <row r="50" spans="1:19" x14ac:dyDescent="0.25">
      <c r="A50" s="535" t="str">
        <f>+Introduction!$C$7</f>
        <v>Croatia</v>
      </c>
      <c r="B50" s="536">
        <f>IF(ISBLANK(Regressions!B60), " ", Regressions!B60)</f>
        <v>2015</v>
      </c>
      <c r="C50" s="535" t="str">
        <f>HLOOKUP(Introduction!$G$4,nametranslations,26,FALSE)</f>
        <v>Urban</v>
      </c>
      <c r="D50" s="538">
        <f>IF(ISBLANK(Regressions!D60), " ", Regressions!D60)</f>
        <v>383143.33649871824</v>
      </c>
      <c r="E50" s="539" t="e">
        <f>IF(ISNUMBER(Regressions!E60),ROUND(Regressions!E60, 1), NA())</f>
        <v>#N/A</v>
      </c>
      <c r="F50" s="540" t="e">
        <f>IF(ISNUMBER(Regressions!F60),ROUND(Regressions!F60, 1), NA())</f>
        <v>#N/A</v>
      </c>
      <c r="G50" s="541" t="e">
        <f>IF(ISNUMBER(Regressions!G60),ROUND(Regressions!G60, 1), NA())</f>
        <v>#N/A</v>
      </c>
      <c r="H50" s="542" t="e">
        <f>IF(ISNUMBER(Regressions!H60),ROUND(Regressions!H60, 1), NA())</f>
        <v>#N/A</v>
      </c>
      <c r="I50" s="543" t="e">
        <f>IF(ISNUMBER(Regressions!I60),ROUND(Regressions!I60, 1), NA())</f>
        <v>#N/A</v>
      </c>
      <c r="J50" s="544" t="e">
        <f>IF(ISNUMBER(Regressions!K60),ROUND(Regressions!K60, 1), NA())</f>
        <v>#N/A</v>
      </c>
      <c r="K50" s="540" t="e">
        <f>IF(ISNUMBER(Regressions!L60),ROUND(Regressions!L60, 1), NA())</f>
        <v>#N/A</v>
      </c>
      <c r="L50" s="545" t="e">
        <f>IF(ISNUMBER(Regressions!M60),ROUND(Regressions!M60, 1), NA())</f>
        <v>#N/A</v>
      </c>
      <c r="M50" s="542" t="e">
        <f>IF(ISNUMBER(Regressions!N60),ROUND(Regressions!N60, 1), NA())</f>
        <v>#N/A</v>
      </c>
      <c r="N50" s="543" t="e">
        <f>IF(ISNUMBER(Regressions!O60),ROUND(Regressions!O60, 1), NA())</f>
        <v>#N/A</v>
      </c>
      <c r="O50" s="544" t="e">
        <f>IF(ISNUMBER(Regressions!Q60),ROUND(Regressions!Q60, 1), NA())</f>
        <v>#N/A</v>
      </c>
      <c r="P50" s="540" t="e">
        <f>IF(ISNUMBER(Regressions!R60),ROUND(Regressions!R60, 1), NA())</f>
        <v>#N/A</v>
      </c>
      <c r="Q50" s="546" t="e">
        <f>IF(ISNUMBER(Regressions!S60),ROUND(Regressions!S60, 1), NA())</f>
        <v>#N/A</v>
      </c>
      <c r="R50" s="542" t="e">
        <f>IF(ISNUMBER(Regressions!T60),ROUND(Regressions!T60, 1), NA())</f>
        <v>#N/A</v>
      </c>
      <c r="S50" s="543" t="e">
        <f>IF(ISNUMBER(Regressions!U60),ROUND(Regressions!U60, 1), NA())</f>
        <v>#N/A</v>
      </c>
    </row>
    <row r="51" spans="1:19" x14ac:dyDescent="0.25">
      <c r="A51" s="535" t="str">
        <f>+Introduction!$C$7</f>
        <v>Croatia</v>
      </c>
      <c r="B51" s="536">
        <f>IF(ISBLANK(Regressions!B61), " ", Regressions!B61)</f>
        <v>2016</v>
      </c>
      <c r="C51" s="535" t="str">
        <f>HLOOKUP(Introduction!$G$4,nametranslations,26,FALSE)</f>
        <v>Urban</v>
      </c>
      <c r="D51" s="538">
        <f>IF(ISBLANK(Regressions!D61), " ", Regressions!D61)</f>
        <v>376447.15790527343</v>
      </c>
      <c r="E51" s="539" t="e">
        <f>IF(ISNUMBER(Regressions!E61),ROUND(Regressions!E61, 1), NA())</f>
        <v>#N/A</v>
      </c>
      <c r="F51" s="540" t="e">
        <f>IF(ISNUMBER(Regressions!F61),ROUND(Regressions!F61, 1), NA())</f>
        <v>#N/A</v>
      </c>
      <c r="G51" s="541" t="e">
        <f>IF(ISNUMBER(Regressions!G61),ROUND(Regressions!G61, 1), NA())</f>
        <v>#N/A</v>
      </c>
      <c r="H51" s="542" t="e">
        <f>IF(ISNUMBER(Regressions!H61),ROUND(Regressions!H61, 1), NA())</f>
        <v>#N/A</v>
      </c>
      <c r="I51" s="543" t="e">
        <f>IF(ISNUMBER(Regressions!I61),ROUND(Regressions!I61, 1), NA())</f>
        <v>#N/A</v>
      </c>
      <c r="J51" s="544" t="e">
        <f>IF(ISNUMBER(Regressions!K61),ROUND(Regressions!K61, 1), NA())</f>
        <v>#N/A</v>
      </c>
      <c r="K51" s="540" t="e">
        <f>IF(ISNUMBER(Regressions!L61),ROUND(Regressions!L61, 1), NA())</f>
        <v>#N/A</v>
      </c>
      <c r="L51" s="545" t="e">
        <f>IF(ISNUMBER(Regressions!M61),ROUND(Regressions!M61, 1), NA())</f>
        <v>#N/A</v>
      </c>
      <c r="M51" s="542" t="e">
        <f>IF(ISNUMBER(Regressions!N61),ROUND(Regressions!N61, 1), NA())</f>
        <v>#N/A</v>
      </c>
      <c r="N51" s="543" t="e">
        <f>IF(ISNUMBER(Regressions!O61),ROUND(Regressions!O61, 1), NA())</f>
        <v>#N/A</v>
      </c>
      <c r="O51" s="544" t="e">
        <f>IF(ISNUMBER(Regressions!Q61),ROUND(Regressions!Q61, 1), NA())</f>
        <v>#N/A</v>
      </c>
      <c r="P51" s="540" t="e">
        <f>IF(ISNUMBER(Regressions!R61),ROUND(Regressions!R61, 1), NA())</f>
        <v>#N/A</v>
      </c>
      <c r="Q51" s="546" t="e">
        <f>IF(ISNUMBER(Regressions!S61),ROUND(Regressions!S61, 1), NA())</f>
        <v>#N/A</v>
      </c>
      <c r="R51" s="542" t="e">
        <f>IF(ISNUMBER(Regressions!T61),ROUND(Regressions!T61, 1), NA())</f>
        <v>#N/A</v>
      </c>
      <c r="S51" s="543" t="e">
        <f>IF(ISNUMBER(Regressions!U61),ROUND(Regressions!U61, 1), NA())</f>
        <v>#N/A</v>
      </c>
    </row>
    <row r="52" spans="1:19" x14ac:dyDescent="0.25">
      <c r="A52" s="535" t="str">
        <f>+Introduction!$C$7</f>
        <v>Croatia</v>
      </c>
      <c r="B52" s="536">
        <f>IF(ISBLANK(Regressions!B62), " ", Regressions!B62)</f>
        <v>2017</v>
      </c>
      <c r="C52" s="535" t="str">
        <f>HLOOKUP(Introduction!$G$4,nametranslations,26,FALSE)</f>
        <v>Urban</v>
      </c>
      <c r="D52" s="538">
        <f>IF(ISBLANK(Regressions!D62), " ", Regressions!D62)</f>
        <v>368646.60063880926</v>
      </c>
      <c r="E52" s="539" t="e">
        <f>IF(ISNUMBER(Regressions!E62),ROUND(Regressions!E62, 1), NA())</f>
        <v>#N/A</v>
      </c>
      <c r="F52" s="540" t="e">
        <f>IF(ISNUMBER(Regressions!F62),ROUND(Regressions!F62, 1), NA())</f>
        <v>#N/A</v>
      </c>
      <c r="G52" s="541" t="e">
        <f>IF(ISNUMBER(Regressions!G62),ROUND(Regressions!G62, 1), NA())</f>
        <v>#N/A</v>
      </c>
      <c r="H52" s="542" t="e">
        <f>IF(ISNUMBER(Regressions!H62),ROUND(Regressions!H62, 1), NA())</f>
        <v>#N/A</v>
      </c>
      <c r="I52" s="543" t="e">
        <f>IF(ISNUMBER(Regressions!I62),ROUND(Regressions!I62, 1), NA())</f>
        <v>#N/A</v>
      </c>
      <c r="J52" s="544" t="e">
        <f>IF(ISNUMBER(Regressions!K62),ROUND(Regressions!K62, 1), NA())</f>
        <v>#N/A</v>
      </c>
      <c r="K52" s="540" t="e">
        <f>IF(ISNUMBER(Regressions!L62),ROUND(Regressions!L62, 1), NA())</f>
        <v>#N/A</v>
      </c>
      <c r="L52" s="545" t="e">
        <f>IF(ISNUMBER(Regressions!M62),ROUND(Regressions!M62, 1), NA())</f>
        <v>#N/A</v>
      </c>
      <c r="M52" s="542" t="e">
        <f>IF(ISNUMBER(Regressions!N62),ROUND(Regressions!N62, 1), NA())</f>
        <v>#N/A</v>
      </c>
      <c r="N52" s="543" t="e">
        <f>IF(ISNUMBER(Regressions!O62),ROUND(Regressions!O62, 1), NA())</f>
        <v>#N/A</v>
      </c>
      <c r="O52" s="544" t="e">
        <f>IF(ISNUMBER(Regressions!Q62),ROUND(Regressions!Q62, 1), NA())</f>
        <v>#N/A</v>
      </c>
      <c r="P52" s="540" t="e">
        <f>IF(ISNUMBER(Regressions!R62),ROUND(Regressions!R62, 1), NA())</f>
        <v>#N/A</v>
      </c>
      <c r="Q52" s="546" t="e">
        <f>IF(ISNUMBER(Regressions!S62),ROUND(Regressions!S62, 1), NA())</f>
        <v>#N/A</v>
      </c>
      <c r="R52" s="542" t="e">
        <f>IF(ISNUMBER(Regressions!T62),ROUND(Regressions!T62, 1), NA())</f>
        <v>#N/A</v>
      </c>
      <c r="S52" s="543" t="e">
        <f>IF(ISNUMBER(Regressions!U62),ROUND(Regressions!U62, 1), NA())</f>
        <v>#N/A</v>
      </c>
    </row>
    <row r="53" spans="1:19" x14ac:dyDescent="0.25">
      <c r="A53" s="535" t="str">
        <f>+Introduction!$C$7</f>
        <v>Croatia</v>
      </c>
      <c r="B53" s="536">
        <f>IF(ISBLANK(Regressions!B63), " ", Regressions!B63)</f>
        <v>2018</v>
      </c>
      <c r="C53" s="535" t="str">
        <f>HLOOKUP(Introduction!$G$4,nametranslations,26,FALSE)</f>
        <v>Urban</v>
      </c>
      <c r="D53" s="538">
        <f>IF(ISBLANK(Regressions!D63), " ", Regressions!D63)</f>
        <v>361374.26369171147</v>
      </c>
      <c r="E53" s="539" t="e">
        <f>IF(ISNUMBER(Regressions!E63),ROUND(Regressions!E63, 1), NA())</f>
        <v>#N/A</v>
      </c>
      <c r="F53" s="540" t="e">
        <f>IF(ISNUMBER(Regressions!F63),ROUND(Regressions!F63, 1), NA())</f>
        <v>#N/A</v>
      </c>
      <c r="G53" s="541" t="e">
        <f>IF(ISNUMBER(Regressions!G63),ROUND(Regressions!G63, 1), NA())</f>
        <v>#N/A</v>
      </c>
      <c r="H53" s="542" t="e">
        <f>IF(ISNUMBER(Regressions!H63),ROUND(Regressions!H63, 1), NA())</f>
        <v>#N/A</v>
      </c>
      <c r="I53" s="543" t="e">
        <f>IF(ISNUMBER(Regressions!I63),ROUND(Regressions!I63, 1), NA())</f>
        <v>#N/A</v>
      </c>
      <c r="J53" s="544" t="e">
        <f>IF(ISNUMBER(Regressions!K63),ROUND(Regressions!K63, 1), NA())</f>
        <v>#N/A</v>
      </c>
      <c r="K53" s="540" t="e">
        <f>IF(ISNUMBER(Regressions!L63),ROUND(Regressions!L63, 1), NA())</f>
        <v>#N/A</v>
      </c>
      <c r="L53" s="545" t="e">
        <f>IF(ISNUMBER(Regressions!M63),ROUND(Regressions!M63, 1), NA())</f>
        <v>#N/A</v>
      </c>
      <c r="M53" s="542" t="e">
        <f>IF(ISNUMBER(Regressions!N63),ROUND(Regressions!N63, 1), NA())</f>
        <v>#N/A</v>
      </c>
      <c r="N53" s="543" t="e">
        <f>IF(ISNUMBER(Regressions!O63),ROUND(Regressions!O63, 1), NA())</f>
        <v>#N/A</v>
      </c>
      <c r="O53" s="544" t="e">
        <f>IF(ISNUMBER(Regressions!Q63),ROUND(Regressions!Q63, 1), NA())</f>
        <v>#N/A</v>
      </c>
      <c r="P53" s="540" t="e">
        <f>IF(ISNUMBER(Regressions!R63),ROUND(Regressions!R63, 1), NA())</f>
        <v>#N/A</v>
      </c>
      <c r="Q53" s="546" t="e">
        <f>IF(ISNUMBER(Regressions!S63),ROUND(Regressions!S63, 1), NA())</f>
        <v>#N/A</v>
      </c>
      <c r="R53" s="542" t="e">
        <f>IF(ISNUMBER(Regressions!T63),ROUND(Regressions!T63, 1), NA())</f>
        <v>#N/A</v>
      </c>
      <c r="S53" s="543" t="e">
        <f>IF(ISNUMBER(Regressions!U63),ROUND(Regressions!U63, 1), NA())</f>
        <v>#N/A</v>
      </c>
    </row>
    <row r="54" spans="1:19" x14ac:dyDescent="0.25">
      <c r="A54" s="535" t="str">
        <f>+Introduction!$C$7</f>
        <v>Croatia</v>
      </c>
      <c r="B54" s="536">
        <f>IF(ISBLANK(Regressions!B64), " ", Regressions!B64)</f>
        <v>2019</v>
      </c>
      <c r="C54" s="535" t="str">
        <f>HLOOKUP(Introduction!$G$4,nametranslations,26,FALSE)</f>
        <v>Urban</v>
      </c>
      <c r="D54" s="538">
        <f>IF(ISBLANK(Regressions!D64), " ", Regressions!D64)</f>
        <v>355253.0143185425</v>
      </c>
      <c r="E54" s="539" t="e">
        <f>IF(ISNUMBER(Regressions!E64),ROUND(Regressions!E64, 1), NA())</f>
        <v>#N/A</v>
      </c>
      <c r="F54" s="540" t="e">
        <f>IF(ISNUMBER(Regressions!F64),ROUND(Regressions!F64, 1), NA())</f>
        <v>#N/A</v>
      </c>
      <c r="G54" s="541" t="e">
        <f>IF(ISNUMBER(Regressions!G64),ROUND(Regressions!G64, 1), NA())</f>
        <v>#N/A</v>
      </c>
      <c r="H54" s="542" t="e">
        <f>IF(ISNUMBER(Regressions!H64),ROUND(Regressions!H64, 1), NA())</f>
        <v>#N/A</v>
      </c>
      <c r="I54" s="543" t="e">
        <f>IF(ISNUMBER(Regressions!I64),ROUND(Regressions!I64, 1), NA())</f>
        <v>#N/A</v>
      </c>
      <c r="J54" s="544" t="e">
        <f>IF(ISNUMBER(Regressions!K64),ROUND(Regressions!K64, 1), NA())</f>
        <v>#N/A</v>
      </c>
      <c r="K54" s="540" t="e">
        <f>IF(ISNUMBER(Regressions!L64),ROUND(Regressions!L64, 1), NA())</f>
        <v>#N/A</v>
      </c>
      <c r="L54" s="545" t="e">
        <f>IF(ISNUMBER(Regressions!M64),ROUND(Regressions!M64, 1), NA())</f>
        <v>#N/A</v>
      </c>
      <c r="M54" s="542" t="e">
        <f>IF(ISNUMBER(Regressions!N64),ROUND(Regressions!N64, 1), NA())</f>
        <v>#N/A</v>
      </c>
      <c r="N54" s="543" t="e">
        <f>IF(ISNUMBER(Regressions!O64),ROUND(Regressions!O64, 1), NA())</f>
        <v>#N/A</v>
      </c>
      <c r="O54" s="544" t="e">
        <f>IF(ISNUMBER(Regressions!Q64),ROUND(Regressions!Q64, 1), NA())</f>
        <v>#N/A</v>
      </c>
      <c r="P54" s="540" t="e">
        <f>IF(ISNUMBER(Regressions!R64),ROUND(Regressions!R64, 1), NA())</f>
        <v>#N/A</v>
      </c>
      <c r="Q54" s="546" t="e">
        <f>IF(ISNUMBER(Regressions!S64),ROUND(Regressions!S64, 1), NA())</f>
        <v>#N/A</v>
      </c>
      <c r="R54" s="542" t="e">
        <f>IF(ISNUMBER(Regressions!T64),ROUND(Regressions!T64, 1), NA())</f>
        <v>#N/A</v>
      </c>
      <c r="S54" s="543" t="e">
        <f>IF(ISNUMBER(Regressions!U64),ROUND(Regressions!U64, 1), NA())</f>
        <v>#N/A</v>
      </c>
    </row>
    <row r="55" spans="1:19" ht="13.5" customHeight="1" x14ac:dyDescent="0.25">
      <c r="A55" s="535" t="str">
        <f>+Introduction!$C$7</f>
        <v>Croatia</v>
      </c>
      <c r="B55" s="536">
        <f>IF(ISBLANK(Regressions!B65), " ", Regressions!B65)</f>
        <v>2020</v>
      </c>
      <c r="C55" s="535" t="str">
        <f>HLOOKUP(Introduction!$G$4,nametranslations,26,FALSE)</f>
        <v>Urban</v>
      </c>
      <c r="D55" s="538">
        <f>IF(ISBLANK(Regressions!D65), " ", Regressions!D65)</f>
        <v>350947.81975883484</v>
      </c>
      <c r="E55" s="539" t="e">
        <f>IF(ISNUMBER(Regressions!E65),ROUND(Regressions!E65, 1), NA())</f>
        <v>#N/A</v>
      </c>
      <c r="F55" s="540" t="e">
        <f>IF(ISNUMBER(Regressions!F65),ROUND(Regressions!F65, 1), NA())</f>
        <v>#N/A</v>
      </c>
      <c r="G55" s="541" t="e">
        <f>IF(ISNUMBER(Regressions!G65),ROUND(Regressions!G65, 1), NA())</f>
        <v>#N/A</v>
      </c>
      <c r="H55" s="542" t="e">
        <f>IF(ISNUMBER(Regressions!H65),ROUND(Regressions!H65, 1), NA())</f>
        <v>#N/A</v>
      </c>
      <c r="I55" s="543" t="e">
        <f>IF(ISNUMBER(Regressions!I65),ROUND(Regressions!I65, 1), NA())</f>
        <v>#N/A</v>
      </c>
      <c r="J55" s="544" t="e">
        <f>IF(ISNUMBER(Regressions!K65),ROUND(Regressions!K65, 1), NA())</f>
        <v>#N/A</v>
      </c>
      <c r="K55" s="540" t="e">
        <f>IF(ISNUMBER(Regressions!L65),ROUND(Regressions!L65, 1), NA())</f>
        <v>#N/A</v>
      </c>
      <c r="L55" s="545" t="e">
        <f>IF(ISNUMBER(Regressions!M65),ROUND(Regressions!M65, 1), NA())</f>
        <v>#N/A</v>
      </c>
      <c r="M55" s="542" t="e">
        <f>IF(ISNUMBER(Regressions!N65),ROUND(Regressions!N65, 1), NA())</f>
        <v>#N/A</v>
      </c>
      <c r="N55" s="543" t="e">
        <f>IF(ISNUMBER(Regressions!O65),ROUND(Regressions!O65, 1), NA())</f>
        <v>#N/A</v>
      </c>
      <c r="O55" s="544" t="e">
        <f>IF(ISNUMBER(Regressions!Q65),ROUND(Regressions!Q65, 1), NA())</f>
        <v>#N/A</v>
      </c>
      <c r="P55" s="540" t="e">
        <f>IF(ISNUMBER(Regressions!R65),ROUND(Regressions!R65, 1), NA())</f>
        <v>#N/A</v>
      </c>
      <c r="Q55" s="546" t="e">
        <f>IF(ISNUMBER(Regressions!S65),ROUND(Regressions!S65, 1), NA())</f>
        <v>#N/A</v>
      </c>
      <c r="R55" s="542" t="e">
        <f>IF(ISNUMBER(Regressions!T65),ROUND(Regressions!T65, 1), NA())</f>
        <v>#N/A</v>
      </c>
      <c r="S55" s="543" t="e">
        <f>IF(ISNUMBER(Regressions!U65),ROUND(Regressions!U65, 1), NA())</f>
        <v>#N/A</v>
      </c>
    </row>
    <row r="56" spans="1:19" x14ac:dyDescent="0.25">
      <c r="A56" s="535" t="str">
        <f>+Introduction!$C$7</f>
        <v>Croatia</v>
      </c>
      <c r="B56" s="536">
        <f>IF(ISBLANK(Regressions!B66), " ", Regressions!B66)</f>
        <v>2021</v>
      </c>
      <c r="C56" s="535" t="str">
        <f>HLOOKUP(Introduction!$G$4,nametranslations,26,FALSE)</f>
        <v>Urban</v>
      </c>
      <c r="D56" s="538">
        <f>IF(ISBLANK(Regressions!D66), " ", Regressions!D66)</f>
        <v>348498.47635726933</v>
      </c>
      <c r="E56" s="544" t="e">
        <f>IF(ISNUMBER(Regressions!E66),ROUND(Regressions!E66, 1), NA())</f>
        <v>#N/A</v>
      </c>
      <c r="F56" s="547" t="e">
        <f>IF(ISNUMBER(Regressions!F66),ROUND(Regressions!F66, 1), NA())</f>
        <v>#N/A</v>
      </c>
      <c r="G56" s="548" t="e">
        <f>IF(ISNUMBER(Regressions!G66),ROUND(Regressions!G66, 1), NA())</f>
        <v>#N/A</v>
      </c>
      <c r="H56" s="542" t="e">
        <f>IF(ISNUMBER(Regressions!H66),ROUND(Regressions!H66, 1), NA())</f>
        <v>#N/A</v>
      </c>
      <c r="I56" s="543" t="e">
        <f>IF(ISNUMBER(Regressions!I66),ROUND(Regressions!I66, 1), NA())</f>
        <v>#N/A</v>
      </c>
      <c r="J56" s="544" t="e">
        <f>IF(ISNUMBER(Regressions!K66),ROUND(Regressions!K66, 1), NA())</f>
        <v>#N/A</v>
      </c>
      <c r="K56" s="547" t="e">
        <f>IF(ISNUMBER(Regressions!L66),ROUND(Regressions!L66, 1), NA())</f>
        <v>#N/A</v>
      </c>
      <c r="L56" s="549" t="e">
        <f>IF(ISNUMBER(Regressions!M66),ROUND(Regressions!M66, 1), NA())</f>
        <v>#N/A</v>
      </c>
      <c r="M56" s="542" t="e">
        <f>IF(ISNUMBER(Regressions!N66),ROUND(Regressions!N66, 1), NA())</f>
        <v>#N/A</v>
      </c>
      <c r="N56" s="543" t="e">
        <f>IF(ISNUMBER(Regressions!O66),ROUND(Regressions!O66, 1), NA())</f>
        <v>#N/A</v>
      </c>
      <c r="O56" s="544" t="e">
        <f>IF(ISNUMBER(Regressions!Q66),ROUND(Regressions!Q66, 1), NA())</f>
        <v>#N/A</v>
      </c>
      <c r="P56" s="547" t="e">
        <f>IF(ISNUMBER(Regressions!R66),ROUND(Regressions!R66, 1), NA())</f>
        <v>#N/A</v>
      </c>
      <c r="Q56" s="550" t="e">
        <f>IF(ISNUMBER(Regressions!S66),ROUND(Regressions!S66, 1), NA())</f>
        <v>#N/A</v>
      </c>
      <c r="R56" s="542" t="e">
        <f>IF(ISNUMBER(Regressions!T66),ROUND(Regressions!T66, 1), NA())</f>
        <v>#N/A</v>
      </c>
      <c r="S56" s="543" t="e">
        <f>IF(ISNUMBER(Regressions!U66),ROUND(Regressions!U66, 1), NA())</f>
        <v>#N/A</v>
      </c>
    </row>
    <row r="57" spans="1:19" x14ac:dyDescent="0.25">
      <c r="A57" s="535" t="str">
        <f>+Introduction!$C$7</f>
        <v>Croatia</v>
      </c>
      <c r="B57" s="536">
        <f>IF(ISBLANK(Regressions!B67), " ", Regressions!B67)</f>
        <v>2022</v>
      </c>
      <c r="C57" s="535" t="str">
        <f>HLOOKUP(Introduction!$G$4,nametranslations,26,FALSE)</f>
        <v>Urban</v>
      </c>
      <c r="D57" s="538">
        <f>IF(ISBLANK(Regressions!D67), " ", Regressions!D67)</f>
        <v>348306.21687732695</v>
      </c>
      <c r="E57" s="539" t="e">
        <f>IF(ISNUMBER(Regressions!E67),ROUND(Regressions!E67, 1), NA())</f>
        <v>#N/A</v>
      </c>
      <c r="F57" s="540" t="e">
        <f>IF(ISNUMBER(Regressions!F67),ROUND(Regressions!F67, 1), NA())</f>
        <v>#N/A</v>
      </c>
      <c r="G57" s="541" t="e">
        <f>IF(ISNUMBER(Regressions!G67),ROUND(Regressions!G67, 1), NA())</f>
        <v>#N/A</v>
      </c>
      <c r="H57" s="542" t="e">
        <f>IF(ISNUMBER(Regressions!H67),ROUND(Regressions!H67, 1), NA())</f>
        <v>#N/A</v>
      </c>
      <c r="I57" s="543" t="e">
        <f>IF(ISNUMBER(Regressions!I67),ROUND(Regressions!I67, 1), NA())</f>
        <v>#N/A</v>
      </c>
      <c r="J57" s="544" t="e">
        <f>IF(ISNUMBER(Regressions!K67),ROUND(Regressions!K67, 1), NA())</f>
        <v>#N/A</v>
      </c>
      <c r="K57" s="540" t="e">
        <f>IF(ISNUMBER(Regressions!L67),ROUND(Regressions!L67, 1), NA())</f>
        <v>#N/A</v>
      </c>
      <c r="L57" s="545" t="e">
        <f>IF(ISNUMBER(Regressions!M67),ROUND(Regressions!M67, 1), NA())</f>
        <v>#N/A</v>
      </c>
      <c r="M57" s="542" t="e">
        <f>IF(ISNUMBER(Regressions!N67),ROUND(Regressions!N67, 1), NA())</f>
        <v>#N/A</v>
      </c>
      <c r="N57" s="543" t="e">
        <f>IF(ISNUMBER(Regressions!O67),ROUND(Regressions!O67, 1), NA())</f>
        <v>#N/A</v>
      </c>
      <c r="O57" s="544" t="e">
        <f>IF(ISNUMBER(Regressions!Q67),ROUND(Regressions!Q67, 1), NA())</f>
        <v>#N/A</v>
      </c>
      <c r="P57" s="540" t="e">
        <f>IF(ISNUMBER(Regressions!R67),ROUND(Regressions!R67, 1), NA())</f>
        <v>#N/A</v>
      </c>
      <c r="Q57" s="546" t="e">
        <f>IF(ISNUMBER(Regressions!S67),ROUND(Regressions!S67, 1), NA())</f>
        <v>#N/A</v>
      </c>
      <c r="R57" s="542" t="e">
        <f>IF(ISNUMBER(Regressions!T67),ROUND(Regressions!T67, 1), NA())</f>
        <v>#N/A</v>
      </c>
      <c r="S57" s="543" t="e">
        <f>IF(ISNUMBER(Regressions!U67),ROUND(Regressions!U67, 1), NA())</f>
        <v>#N/A</v>
      </c>
    </row>
    <row r="58" spans="1:19" x14ac:dyDescent="0.25">
      <c r="A58" s="535" t="str">
        <f>+Introduction!$C$7</f>
        <v>Croatia</v>
      </c>
      <c r="B58" s="536">
        <f>IF(ISBLANK(Regressions!B68), " ", Regressions!B68)</f>
        <v>2023</v>
      </c>
      <c r="C58" s="535" t="str">
        <f>HLOOKUP(Introduction!$G$4,nametranslations,26,FALSE)</f>
        <v>Urban</v>
      </c>
      <c r="D58" s="538">
        <f>IF(ISBLANK(Regressions!D68), " ", Regressions!D68)</f>
        <v>349629.47078430175</v>
      </c>
      <c r="E58" s="539" t="e">
        <f>IF(ISNUMBER(Regressions!E68),ROUND(Regressions!E68, 1), NA())</f>
        <v>#N/A</v>
      </c>
      <c r="F58" s="540" t="e">
        <f>IF(ISNUMBER(Regressions!F68),ROUND(Regressions!F68, 1), NA())</f>
        <v>#N/A</v>
      </c>
      <c r="G58" s="541" t="e">
        <f>IF(ISNUMBER(Regressions!G68),ROUND(Regressions!G68, 1), NA())</f>
        <v>#N/A</v>
      </c>
      <c r="H58" s="542" t="e">
        <f>IF(ISNUMBER(Regressions!H68),ROUND(Regressions!H68, 1), NA())</f>
        <v>#N/A</v>
      </c>
      <c r="I58" s="543" t="e">
        <f>IF(ISNUMBER(Regressions!I68),ROUND(Regressions!I68, 1), NA())</f>
        <v>#N/A</v>
      </c>
      <c r="J58" s="544" t="e">
        <f>IF(ISNUMBER(Regressions!K68),ROUND(Regressions!K68, 1), NA())</f>
        <v>#N/A</v>
      </c>
      <c r="K58" s="540" t="e">
        <f>IF(ISNUMBER(Regressions!L68),ROUND(Regressions!L68, 1), NA())</f>
        <v>#N/A</v>
      </c>
      <c r="L58" s="545" t="e">
        <f>IF(ISNUMBER(Regressions!M68),ROUND(Regressions!M68, 1), NA())</f>
        <v>#N/A</v>
      </c>
      <c r="M58" s="542" t="e">
        <f>IF(ISNUMBER(Regressions!N68),ROUND(Regressions!N68, 1), NA())</f>
        <v>#N/A</v>
      </c>
      <c r="N58" s="543" t="e">
        <f>IF(ISNUMBER(Regressions!O68),ROUND(Regressions!O68, 1), NA())</f>
        <v>#N/A</v>
      </c>
      <c r="O58" s="544" t="e">
        <f>IF(ISNUMBER(Regressions!Q68),ROUND(Regressions!Q68, 1), NA())</f>
        <v>#N/A</v>
      </c>
      <c r="P58" s="540" t="e">
        <f>IF(ISNUMBER(Regressions!R68),ROUND(Regressions!R68, 1), NA())</f>
        <v>#N/A</v>
      </c>
      <c r="Q58" s="546" t="e">
        <f>IF(ISNUMBER(Regressions!S68),ROUND(Regressions!S68, 1), NA())</f>
        <v>#N/A</v>
      </c>
      <c r="R58" s="542" t="e">
        <f>IF(ISNUMBER(Regressions!T68),ROUND(Regressions!T68, 1), NA())</f>
        <v>#N/A</v>
      </c>
      <c r="S58" s="543" t="e">
        <f>IF(ISNUMBER(Regressions!U68),ROUND(Regressions!U68, 1), NA())</f>
        <v>#N/A</v>
      </c>
    </row>
    <row r="59" spans="1:19" x14ac:dyDescent="0.25">
      <c r="A59" s="535" t="str">
        <f>+Introduction!$C$7</f>
        <v>Croatia</v>
      </c>
      <c r="B59" s="536">
        <f>IF(ISBLANK(Regressions!B69), " ", Regressions!B69)</f>
        <v>2024</v>
      </c>
      <c r="C59" s="535" t="str">
        <f>HLOOKUP(Introduction!$G$4,nametranslations,26,FALSE)</f>
        <v>Urban</v>
      </c>
      <c r="D59" s="538">
        <f>IF(ISBLANK(Regressions!D69), " ", Regressions!D69)</f>
        <v>341117.66048393247</v>
      </c>
      <c r="E59" s="539" t="e">
        <f>IF(ISNUMBER(Regressions!E69),ROUND(Regressions!E69, 1), NA())</f>
        <v>#N/A</v>
      </c>
      <c r="F59" s="540" t="e">
        <f>IF(ISNUMBER(Regressions!F69),ROUND(Regressions!F69, 1), NA())</f>
        <v>#N/A</v>
      </c>
      <c r="G59" s="541" t="e">
        <f>IF(ISNUMBER(Regressions!G69),ROUND(Regressions!G69, 1), NA())</f>
        <v>#N/A</v>
      </c>
      <c r="H59" s="542" t="e">
        <f>IF(ISNUMBER(Regressions!H69),ROUND(Regressions!H69, 1), NA())</f>
        <v>#N/A</v>
      </c>
      <c r="I59" s="543" t="e">
        <f>IF(ISNUMBER(Regressions!I69),ROUND(Regressions!I69, 1), NA())</f>
        <v>#N/A</v>
      </c>
      <c r="J59" s="544" t="e">
        <f>IF(ISNUMBER(Regressions!K69),ROUND(Regressions!K69, 1), NA())</f>
        <v>#N/A</v>
      </c>
      <c r="K59" s="540" t="e">
        <f>IF(ISNUMBER(Regressions!L69),ROUND(Regressions!L69, 1), NA())</f>
        <v>#N/A</v>
      </c>
      <c r="L59" s="545" t="e">
        <f>IF(ISNUMBER(Regressions!M69),ROUND(Regressions!M69, 1), NA())</f>
        <v>#N/A</v>
      </c>
      <c r="M59" s="542" t="e">
        <f>IF(ISNUMBER(Regressions!N69),ROUND(Regressions!N69, 1), NA())</f>
        <v>#N/A</v>
      </c>
      <c r="N59" s="543" t="e">
        <f>IF(ISNUMBER(Regressions!O69),ROUND(Regressions!O69, 1), NA())</f>
        <v>#N/A</v>
      </c>
      <c r="O59" s="544" t="e">
        <f>IF(ISNUMBER(Regressions!Q69),ROUND(Regressions!Q69, 1), NA())</f>
        <v>#N/A</v>
      </c>
      <c r="P59" s="540" t="e">
        <f>IF(ISNUMBER(Regressions!R69),ROUND(Regressions!R69, 1), NA())</f>
        <v>#N/A</v>
      </c>
      <c r="Q59" s="546" t="e">
        <f>IF(ISNUMBER(Regressions!S69),ROUND(Regressions!S69, 1), NA())</f>
        <v>#N/A</v>
      </c>
      <c r="R59" s="542" t="e">
        <f>IF(ISNUMBER(Regressions!T69),ROUND(Regressions!T69, 1), NA())</f>
        <v>#N/A</v>
      </c>
      <c r="S59" s="543" t="e">
        <f>IF(ISNUMBER(Regressions!U69),ROUND(Regressions!U69, 1), NA())</f>
        <v>#N/A</v>
      </c>
    </row>
    <row r="60" spans="1:19" x14ac:dyDescent="0.25">
      <c r="A60" s="551" t="str">
        <f>+Introduction!$C$7</f>
        <v>Croatia</v>
      </c>
      <c r="B60" s="552">
        <f>IF(ISBLANK(Regressions!B70), " ", Regressions!B70)</f>
        <v>2025</v>
      </c>
      <c r="C60" s="551" t="str">
        <f>HLOOKUP(Introduction!$G$4,nametranslations,26,FALSE)</f>
        <v>Urban</v>
      </c>
      <c r="D60" s="553">
        <f>IF(ISBLANK(Regressions!D70), " ", Regressions!D70)</f>
        <v>337124.57525974273</v>
      </c>
      <c r="E60" s="554" t="e">
        <f>IF(ISNUMBER(Regressions!E70),ROUND(Regressions!E70, 1), NA())</f>
        <v>#N/A</v>
      </c>
      <c r="F60" s="555" t="e">
        <f>IF(ISNUMBER(Regressions!F70),ROUND(Regressions!F70, 1), NA())</f>
        <v>#N/A</v>
      </c>
      <c r="G60" s="556" t="e">
        <f>IF(ISNUMBER(Regressions!G70),ROUND(Regressions!G70, 1), NA())</f>
        <v>#N/A</v>
      </c>
      <c r="H60" s="557" t="e">
        <f>IF(ISNUMBER(Regressions!H70),ROUND(Regressions!H70, 1), NA())</f>
        <v>#N/A</v>
      </c>
      <c r="I60" s="558" t="e">
        <f>IF(ISNUMBER(Regressions!I70),ROUND(Regressions!I70, 1), NA())</f>
        <v>#N/A</v>
      </c>
      <c r="J60" s="559" t="e">
        <f>IF(ISNUMBER(Regressions!K70),ROUND(Regressions!K70, 1), NA())</f>
        <v>#N/A</v>
      </c>
      <c r="K60" s="555" t="e">
        <f>IF(ISNUMBER(Regressions!L70),ROUND(Regressions!L70, 1), NA())</f>
        <v>#N/A</v>
      </c>
      <c r="L60" s="560" t="e">
        <f>IF(ISNUMBER(Regressions!M70),ROUND(Regressions!M70, 1), NA())</f>
        <v>#N/A</v>
      </c>
      <c r="M60" s="557" t="e">
        <f>IF(ISNUMBER(Regressions!N70),ROUND(Regressions!N70, 1), NA())</f>
        <v>#N/A</v>
      </c>
      <c r="N60" s="558" t="e">
        <f>IF(ISNUMBER(Regressions!O70),ROUND(Regressions!O70, 1), NA())</f>
        <v>#N/A</v>
      </c>
      <c r="O60" s="559" t="e">
        <f>IF(ISNUMBER(Regressions!Q70),ROUND(Regressions!Q70, 1), NA())</f>
        <v>#N/A</v>
      </c>
      <c r="P60" s="555" t="e">
        <f>IF(ISNUMBER(Regressions!R70),ROUND(Regressions!R70, 1), NA())</f>
        <v>#N/A</v>
      </c>
      <c r="Q60" s="561" t="e">
        <f>IF(ISNUMBER(Regressions!S70),ROUND(Regressions!S70, 1), NA())</f>
        <v>#N/A</v>
      </c>
      <c r="R60" s="557" t="e">
        <f>IF(ISNUMBER(Regressions!T70),ROUND(Regressions!T70, 1), NA())</f>
        <v>#N/A</v>
      </c>
      <c r="S60" s="558" t="e">
        <f>IF(ISNUMBER(Regressions!U70),ROUND(Regressions!U70, 1), NA())</f>
        <v>#N/A</v>
      </c>
    </row>
    <row r="61" spans="1:19" hidden="1" x14ac:dyDescent="0.25">
      <c r="A61" s="535" t="str">
        <f>+Introduction!$C$7</f>
        <v>Croatia</v>
      </c>
      <c r="B61" s="536">
        <f>IF(ISBLANK(Regressions!B71), " ", Regressions!B71)</f>
        <v>2026</v>
      </c>
      <c r="C61" s="535" t="str">
        <f>HLOOKUP(Introduction!$G$4,nametranslations,26,FALSE)</f>
        <v>Urban</v>
      </c>
      <c r="D61" s="538" t="str">
        <f>IF(ISBLANK(Regressions!D71), " ", Regressions!D71)</f>
        <v xml:space="preserve"> </v>
      </c>
      <c r="E61" s="539" t="e">
        <f>IF(ISNUMBER(Regressions!E71),ROUND(Regressions!E71, 1), NA())</f>
        <v>#N/A</v>
      </c>
      <c r="F61" s="540" t="e">
        <f>IF(ISNUMBER(Regressions!F71),ROUND(Regressions!F71, 1), NA())</f>
        <v>#N/A</v>
      </c>
      <c r="G61" s="541" t="e">
        <f>IF(ISNUMBER(Regressions!G71),ROUND(Regressions!G71, 1), NA())</f>
        <v>#N/A</v>
      </c>
      <c r="H61" s="542" t="e">
        <f>IF(ISNUMBER(Regressions!H71),ROUND(Regressions!H71, 1), NA())</f>
        <v>#N/A</v>
      </c>
      <c r="I61" s="543" t="e">
        <f>IF(ISNUMBER(Regressions!I71),ROUND(Regressions!I71, 1), NA())</f>
        <v>#N/A</v>
      </c>
      <c r="J61" s="544" t="e">
        <f>IF(ISNUMBER(Regressions!K71),ROUND(Regressions!K71, 1), NA())</f>
        <v>#N/A</v>
      </c>
      <c r="K61" s="540" t="e">
        <f>IF(ISNUMBER(Regressions!L71),ROUND(Regressions!L71, 1), NA())</f>
        <v>#N/A</v>
      </c>
      <c r="L61" s="545" t="e">
        <f>IF(ISNUMBER(Regressions!M71),ROUND(Regressions!M71, 1), NA())</f>
        <v>#N/A</v>
      </c>
      <c r="M61" s="542" t="e">
        <f>IF(ISNUMBER(Regressions!N71),ROUND(Regressions!N71, 1), NA())</f>
        <v>#N/A</v>
      </c>
      <c r="N61" s="543" t="e">
        <f>IF(ISNUMBER(Regressions!O71),ROUND(Regressions!O71, 1), NA())</f>
        <v>#N/A</v>
      </c>
      <c r="O61" s="544" t="e">
        <f>IF(ISNUMBER(Regressions!Q71),ROUND(Regressions!Q71, 1), NA())</f>
        <v>#N/A</v>
      </c>
      <c r="P61" s="540" t="e">
        <f>IF(ISNUMBER(Regressions!R71),ROUND(Regressions!R71, 1), NA())</f>
        <v>#N/A</v>
      </c>
      <c r="Q61" s="546" t="e">
        <f>IF(ISNUMBER(Regressions!S71),ROUND(Regressions!S71, 1), NA())</f>
        <v>#N/A</v>
      </c>
      <c r="R61" s="542" t="e">
        <f>IF(ISNUMBER(Regressions!T71),ROUND(Regressions!T71, 1), NA())</f>
        <v>#N/A</v>
      </c>
      <c r="S61" s="543" t="e">
        <f>IF(ISNUMBER(Regressions!U71),ROUND(Regressions!U71, 1), NA())</f>
        <v>#N/A</v>
      </c>
    </row>
    <row r="62" spans="1:19" hidden="1" x14ac:dyDescent="0.25">
      <c r="A62" s="535" t="str">
        <f>+Introduction!$C$7</f>
        <v>Croatia</v>
      </c>
      <c r="B62" s="536">
        <f>IF(ISBLANK(Regressions!B72), " ", Regressions!B72)</f>
        <v>2027</v>
      </c>
      <c r="C62" s="535" t="str">
        <f>HLOOKUP(Introduction!$G$4,nametranslations,26,FALSE)</f>
        <v>Urban</v>
      </c>
      <c r="D62" s="538" t="str">
        <f>IF(ISBLANK(Regressions!D72), " ", Regressions!D72)</f>
        <v xml:space="preserve"> </v>
      </c>
      <c r="E62" s="539" t="e">
        <f>IF(ISNUMBER(Regressions!E72),ROUND(Regressions!E72, 1), NA())</f>
        <v>#N/A</v>
      </c>
      <c r="F62" s="540" t="e">
        <f>IF(ISNUMBER(Regressions!F72),ROUND(Regressions!F72, 1), NA())</f>
        <v>#N/A</v>
      </c>
      <c r="G62" s="541" t="e">
        <f>IF(ISNUMBER(Regressions!G72),ROUND(Regressions!G72, 1), NA())</f>
        <v>#N/A</v>
      </c>
      <c r="H62" s="542" t="e">
        <f>IF(ISNUMBER(Regressions!H72),ROUND(Regressions!H72, 1), NA())</f>
        <v>#N/A</v>
      </c>
      <c r="I62" s="543" t="e">
        <f>IF(ISNUMBER(Regressions!I72),ROUND(Regressions!I72, 1), NA())</f>
        <v>#N/A</v>
      </c>
      <c r="J62" s="544" t="e">
        <f>IF(ISNUMBER(Regressions!K72),ROUND(Regressions!K72, 1), NA())</f>
        <v>#N/A</v>
      </c>
      <c r="K62" s="540" t="e">
        <f>IF(ISNUMBER(Regressions!L72),ROUND(Regressions!L72, 1), NA())</f>
        <v>#N/A</v>
      </c>
      <c r="L62" s="545" t="e">
        <f>IF(ISNUMBER(Regressions!M72),ROUND(Regressions!M72, 1), NA())</f>
        <v>#N/A</v>
      </c>
      <c r="M62" s="542" t="e">
        <f>IF(ISNUMBER(Regressions!N72),ROUND(Regressions!N72, 1), NA())</f>
        <v>#N/A</v>
      </c>
      <c r="N62" s="543" t="e">
        <f>IF(ISNUMBER(Regressions!O72),ROUND(Regressions!O72, 1), NA())</f>
        <v>#N/A</v>
      </c>
      <c r="O62" s="544" t="e">
        <f>IF(ISNUMBER(Regressions!Q72),ROUND(Regressions!Q72, 1), NA())</f>
        <v>#N/A</v>
      </c>
      <c r="P62" s="540" t="e">
        <f>IF(ISNUMBER(Regressions!R72),ROUND(Regressions!R72, 1), NA())</f>
        <v>#N/A</v>
      </c>
      <c r="Q62" s="546" t="e">
        <f>IF(ISNUMBER(Regressions!S72),ROUND(Regressions!S72, 1), NA())</f>
        <v>#N/A</v>
      </c>
      <c r="R62" s="542" t="e">
        <f>IF(ISNUMBER(Regressions!T72),ROUND(Regressions!T72, 1), NA())</f>
        <v>#N/A</v>
      </c>
      <c r="S62" s="543" t="e">
        <f>IF(ISNUMBER(Regressions!U72),ROUND(Regressions!U72, 1), NA())</f>
        <v>#N/A</v>
      </c>
    </row>
    <row r="63" spans="1:19" hidden="1" x14ac:dyDescent="0.25">
      <c r="A63" s="535" t="str">
        <f>+Introduction!$C$7</f>
        <v>Croatia</v>
      </c>
      <c r="B63" s="536">
        <f>IF(ISBLANK(Regressions!B73), " ", Regressions!B73)</f>
        <v>2028</v>
      </c>
      <c r="C63" s="535" t="str">
        <f>HLOOKUP(Introduction!$G$4,nametranslations,26,FALSE)</f>
        <v>Urban</v>
      </c>
      <c r="D63" s="538" t="str">
        <f>IF(ISBLANK(Regressions!D73), " ", Regressions!D73)</f>
        <v xml:space="preserve"> </v>
      </c>
      <c r="E63" s="539" t="e">
        <f>IF(ISNUMBER(Regressions!E73),ROUND(Regressions!E73, 1), NA())</f>
        <v>#N/A</v>
      </c>
      <c r="F63" s="540" t="e">
        <f>IF(ISNUMBER(Regressions!F73),ROUND(Regressions!F73, 1), NA())</f>
        <v>#N/A</v>
      </c>
      <c r="G63" s="541" t="e">
        <f>IF(ISNUMBER(Regressions!G73),ROUND(Regressions!G73, 1), NA())</f>
        <v>#N/A</v>
      </c>
      <c r="H63" s="542" t="e">
        <f>IF(ISNUMBER(Regressions!H73),ROUND(Regressions!H73, 1), NA())</f>
        <v>#N/A</v>
      </c>
      <c r="I63" s="543" t="e">
        <f>IF(ISNUMBER(Regressions!I73),ROUND(Regressions!I73, 1), NA())</f>
        <v>#N/A</v>
      </c>
      <c r="J63" s="544" t="e">
        <f>IF(ISNUMBER(Regressions!K73),ROUND(Regressions!K73, 1), NA())</f>
        <v>#N/A</v>
      </c>
      <c r="K63" s="540" t="e">
        <f>IF(ISNUMBER(Regressions!L73),ROUND(Regressions!L73, 1), NA())</f>
        <v>#N/A</v>
      </c>
      <c r="L63" s="545" t="e">
        <f>IF(ISNUMBER(Regressions!M73),ROUND(Regressions!M73, 1), NA())</f>
        <v>#N/A</v>
      </c>
      <c r="M63" s="542" t="e">
        <f>IF(ISNUMBER(Regressions!N73),ROUND(Regressions!N73, 1), NA())</f>
        <v>#N/A</v>
      </c>
      <c r="N63" s="543" t="e">
        <f>IF(ISNUMBER(Regressions!O73),ROUND(Regressions!O73, 1), NA())</f>
        <v>#N/A</v>
      </c>
      <c r="O63" s="544" t="e">
        <f>IF(ISNUMBER(Regressions!Q73),ROUND(Regressions!Q73, 1), NA())</f>
        <v>#N/A</v>
      </c>
      <c r="P63" s="540" t="e">
        <f>IF(ISNUMBER(Regressions!R73),ROUND(Regressions!R73, 1), NA())</f>
        <v>#N/A</v>
      </c>
      <c r="Q63" s="546" t="e">
        <f>IF(ISNUMBER(Regressions!S73),ROUND(Regressions!S73, 1), NA())</f>
        <v>#N/A</v>
      </c>
      <c r="R63" s="542" t="e">
        <f>IF(ISNUMBER(Regressions!T73),ROUND(Regressions!T73, 1), NA())</f>
        <v>#N/A</v>
      </c>
      <c r="S63" s="543" t="e">
        <f>IF(ISNUMBER(Regressions!U73),ROUND(Regressions!U73, 1), NA())</f>
        <v>#N/A</v>
      </c>
    </row>
    <row r="64" spans="1:19" hidden="1" x14ac:dyDescent="0.25">
      <c r="A64" s="535" t="str">
        <f>+Introduction!$C$7</f>
        <v>Croatia</v>
      </c>
      <c r="B64" s="536">
        <f>IF(ISBLANK(Regressions!B74), " ", Regressions!B74)</f>
        <v>2029</v>
      </c>
      <c r="C64" s="535" t="str">
        <f>HLOOKUP(Introduction!$G$4,nametranslations,26,FALSE)</f>
        <v>Urban</v>
      </c>
      <c r="D64" s="538" t="str">
        <f>IF(ISBLANK(Regressions!D74), " ", Regressions!D74)</f>
        <v xml:space="preserve"> </v>
      </c>
      <c r="E64" s="539" t="e">
        <f>IF(ISNUMBER(Regressions!E74),ROUND(Regressions!E74, 1), NA())</f>
        <v>#N/A</v>
      </c>
      <c r="F64" s="540" t="e">
        <f>IF(ISNUMBER(Regressions!F74),ROUND(Regressions!F74, 1), NA())</f>
        <v>#N/A</v>
      </c>
      <c r="G64" s="541" t="e">
        <f>IF(ISNUMBER(Regressions!G74),ROUND(Regressions!G74, 1), NA())</f>
        <v>#N/A</v>
      </c>
      <c r="H64" s="542" t="e">
        <f>IF(ISNUMBER(Regressions!H74),ROUND(Regressions!H74, 1), NA())</f>
        <v>#N/A</v>
      </c>
      <c r="I64" s="543" t="e">
        <f>IF(ISNUMBER(Regressions!I74),ROUND(Regressions!I74, 1), NA())</f>
        <v>#N/A</v>
      </c>
      <c r="J64" s="544" t="e">
        <f>IF(ISNUMBER(Regressions!K74),ROUND(Regressions!K74, 1), NA())</f>
        <v>#N/A</v>
      </c>
      <c r="K64" s="540" t="e">
        <f>IF(ISNUMBER(Regressions!L74),ROUND(Regressions!L74, 1), NA())</f>
        <v>#N/A</v>
      </c>
      <c r="L64" s="545" t="e">
        <f>IF(ISNUMBER(Regressions!M74),ROUND(Regressions!M74, 1), NA())</f>
        <v>#N/A</v>
      </c>
      <c r="M64" s="542" t="e">
        <f>IF(ISNUMBER(Regressions!N74),ROUND(Regressions!N74, 1), NA())</f>
        <v>#N/A</v>
      </c>
      <c r="N64" s="543" t="e">
        <f>IF(ISNUMBER(Regressions!O74),ROUND(Regressions!O74, 1), NA())</f>
        <v>#N/A</v>
      </c>
      <c r="O64" s="544" t="e">
        <f>IF(ISNUMBER(Regressions!Q74),ROUND(Regressions!Q74, 1), NA())</f>
        <v>#N/A</v>
      </c>
      <c r="P64" s="540" t="e">
        <f>IF(ISNUMBER(Regressions!R74),ROUND(Regressions!R74, 1), NA())</f>
        <v>#N/A</v>
      </c>
      <c r="Q64" s="546" t="e">
        <f>IF(ISNUMBER(Regressions!S74),ROUND(Regressions!S74, 1), NA())</f>
        <v>#N/A</v>
      </c>
      <c r="R64" s="542" t="e">
        <f>IF(ISNUMBER(Regressions!T74),ROUND(Regressions!T74, 1), NA())</f>
        <v>#N/A</v>
      </c>
      <c r="S64" s="543" t="e">
        <f>IF(ISNUMBER(Regressions!U74),ROUND(Regressions!U74, 1), NA())</f>
        <v>#N/A</v>
      </c>
    </row>
    <row r="65" spans="1:19" hidden="1" x14ac:dyDescent="0.25">
      <c r="A65" s="535" t="str">
        <f>+Introduction!$C$7</f>
        <v>Croatia</v>
      </c>
      <c r="B65" s="536">
        <f>IF(ISBLANK(Regressions!B75), " ", Regressions!B75)</f>
        <v>2030</v>
      </c>
      <c r="C65" s="535" t="str">
        <f>HLOOKUP(Introduction!$G$4,nametranslations,26,FALSE)</f>
        <v>Urban</v>
      </c>
      <c r="D65" s="538" t="str">
        <f>IF(ISBLANK(Regressions!D75), " ", Regressions!D75)</f>
        <v xml:space="preserve"> </v>
      </c>
      <c r="E65" s="539" t="e">
        <f>IF(ISNUMBER(Regressions!E75),ROUND(Regressions!E75, 1), NA())</f>
        <v>#N/A</v>
      </c>
      <c r="F65" s="540" t="e">
        <f>IF(ISNUMBER(Regressions!F75),ROUND(Regressions!F75, 1), NA())</f>
        <v>#N/A</v>
      </c>
      <c r="G65" s="541" t="e">
        <f>IF(ISNUMBER(Regressions!G75),ROUND(Regressions!G75, 1), NA())</f>
        <v>#N/A</v>
      </c>
      <c r="H65" s="542" t="e">
        <f>IF(ISNUMBER(Regressions!H75),ROUND(Regressions!H75, 1), NA())</f>
        <v>#N/A</v>
      </c>
      <c r="I65" s="543" t="e">
        <f>IF(ISNUMBER(Regressions!I75),ROUND(Regressions!I75, 1), NA())</f>
        <v>#N/A</v>
      </c>
      <c r="J65" s="544" t="e">
        <f>IF(ISNUMBER(Regressions!K75),ROUND(Regressions!K75, 1), NA())</f>
        <v>#N/A</v>
      </c>
      <c r="K65" s="540" t="e">
        <f>IF(ISNUMBER(Regressions!L75),ROUND(Regressions!L75, 1), NA())</f>
        <v>#N/A</v>
      </c>
      <c r="L65" s="545" t="e">
        <f>IF(ISNUMBER(Regressions!M75),ROUND(Regressions!M75, 1), NA())</f>
        <v>#N/A</v>
      </c>
      <c r="M65" s="542" t="e">
        <f>IF(ISNUMBER(Regressions!N75),ROUND(Regressions!N75, 1), NA())</f>
        <v>#N/A</v>
      </c>
      <c r="N65" s="543" t="e">
        <f>IF(ISNUMBER(Regressions!O75),ROUND(Regressions!O75, 1), NA())</f>
        <v>#N/A</v>
      </c>
      <c r="O65" s="544" t="e">
        <f>IF(ISNUMBER(Regressions!Q75),ROUND(Regressions!Q75, 1), NA())</f>
        <v>#N/A</v>
      </c>
      <c r="P65" s="540" t="e">
        <f>IF(ISNUMBER(Regressions!R75),ROUND(Regressions!R75, 1), NA())</f>
        <v>#N/A</v>
      </c>
      <c r="Q65" s="546" t="e">
        <f>IF(ISNUMBER(Regressions!S75),ROUND(Regressions!S75, 1), NA())</f>
        <v>#N/A</v>
      </c>
      <c r="R65" s="542" t="e">
        <f>IF(ISNUMBER(Regressions!T75),ROUND(Regressions!T75, 1), NA())</f>
        <v>#N/A</v>
      </c>
      <c r="S65" s="543" t="e">
        <f>IF(ISNUMBER(Regressions!U75),ROUND(Regressions!U75, 1), NA())</f>
        <v>#N/A</v>
      </c>
    </row>
    <row r="66" spans="1:19" x14ac:dyDescent="0.25">
      <c r="A66" s="535" t="str">
        <f>+Introduction!$C$7</f>
        <v>Croatia</v>
      </c>
      <c r="B66" s="536">
        <f>IF(ISBLANK(Regressions!B76), " ", Regressions!B76)</f>
        <v>2000</v>
      </c>
      <c r="C66" s="535" t="str">
        <f>HLOOKUP(Introduction!$G$4,nametranslations,25,FALSE)</f>
        <v>Rural</v>
      </c>
      <c r="D66" s="538">
        <f>IF(ISBLANK(Regressions!D76), " ", Regressions!D76)</f>
        <v>386609.52910652157</v>
      </c>
      <c r="E66" s="539" t="e">
        <f>IF(ISNUMBER(Regressions!E76),ROUND(Regressions!E76, 1), NA())</f>
        <v>#N/A</v>
      </c>
      <c r="F66" s="540" t="e">
        <f>IF(ISNUMBER(Regressions!F76),ROUND(Regressions!F76, 1), NA())</f>
        <v>#N/A</v>
      </c>
      <c r="G66" s="541" t="e">
        <f>IF(ISNUMBER(Regressions!G76),ROUND(Regressions!G76, 1), NA())</f>
        <v>#N/A</v>
      </c>
      <c r="H66" s="542" t="e">
        <f>IF(ISNUMBER(Regressions!H76),ROUND(Regressions!H76, 1), NA())</f>
        <v>#N/A</v>
      </c>
      <c r="I66" s="543" t="e">
        <f>IF(ISNUMBER(Regressions!I76),ROUND(Regressions!I76, 1), NA())</f>
        <v>#N/A</v>
      </c>
      <c r="J66" s="544" t="e">
        <f>IF(ISNUMBER(Regressions!K76),ROUND(Regressions!K76, 1), NA())</f>
        <v>#N/A</v>
      </c>
      <c r="K66" s="540" t="e">
        <f>IF(ISNUMBER(Regressions!L76),ROUND(Regressions!L76, 1), NA())</f>
        <v>#N/A</v>
      </c>
      <c r="L66" s="545" t="e">
        <f>IF(ISNUMBER(Regressions!M76),ROUND(Regressions!M76, 1), NA())</f>
        <v>#N/A</v>
      </c>
      <c r="M66" s="542" t="e">
        <f>IF(ISNUMBER(Regressions!N76),ROUND(Regressions!N76, 1), NA())</f>
        <v>#N/A</v>
      </c>
      <c r="N66" s="543" t="e">
        <f>IF(ISNUMBER(Regressions!O76),ROUND(Regressions!O76, 1), NA())</f>
        <v>#N/A</v>
      </c>
      <c r="O66" s="544" t="e">
        <f>IF(ISNUMBER(Regressions!Q76),ROUND(Regressions!Q76, 1), NA())</f>
        <v>#N/A</v>
      </c>
      <c r="P66" s="540" t="e">
        <f>IF(ISNUMBER(Regressions!R76),ROUND(Regressions!R76, 1), NA())</f>
        <v>#N/A</v>
      </c>
      <c r="Q66" s="546" t="e">
        <f>IF(ISNUMBER(Regressions!S76),ROUND(Regressions!S76, 1), NA())</f>
        <v>#N/A</v>
      </c>
      <c r="R66" s="542" t="e">
        <f>IF(ISNUMBER(Regressions!T76),ROUND(Regressions!T76, 1), NA())</f>
        <v>#N/A</v>
      </c>
      <c r="S66" s="543" t="e">
        <f>IF(ISNUMBER(Regressions!U76),ROUND(Regressions!U76, 1), NA())</f>
        <v>#N/A</v>
      </c>
    </row>
    <row r="67" spans="1:19" x14ac:dyDescent="0.25">
      <c r="A67" s="535" t="str">
        <f>+Introduction!$C$7</f>
        <v>Croatia</v>
      </c>
      <c r="B67" s="536">
        <f>IF(ISBLANK(Regressions!B77), " ", Regressions!B77)</f>
        <v>2001</v>
      </c>
      <c r="C67" s="535" t="str">
        <f>HLOOKUP(Introduction!$G$4,nametranslations,25,FALSE)</f>
        <v>Rural</v>
      </c>
      <c r="D67" s="538">
        <f>IF(ISBLANK(Regressions!D77), " ", Regressions!D77)</f>
        <v>376960.09089660645</v>
      </c>
      <c r="E67" s="539" t="e">
        <f>IF(ISNUMBER(Regressions!E77),ROUND(Regressions!E77, 1), NA())</f>
        <v>#N/A</v>
      </c>
      <c r="F67" s="540" t="e">
        <f>IF(ISNUMBER(Regressions!F77),ROUND(Regressions!F77, 1), NA())</f>
        <v>#N/A</v>
      </c>
      <c r="G67" s="541" t="e">
        <f>IF(ISNUMBER(Regressions!G77),ROUND(Regressions!G77, 1), NA())</f>
        <v>#N/A</v>
      </c>
      <c r="H67" s="542" t="e">
        <f>IF(ISNUMBER(Regressions!H77),ROUND(Regressions!H77, 1), NA())</f>
        <v>#N/A</v>
      </c>
      <c r="I67" s="543" t="e">
        <f>IF(ISNUMBER(Regressions!I77),ROUND(Regressions!I77, 1), NA())</f>
        <v>#N/A</v>
      </c>
      <c r="J67" s="544" t="e">
        <f>IF(ISNUMBER(Regressions!K77),ROUND(Regressions!K77, 1), NA())</f>
        <v>#N/A</v>
      </c>
      <c r="K67" s="540" t="e">
        <f>IF(ISNUMBER(Regressions!L77),ROUND(Regressions!L77, 1), NA())</f>
        <v>#N/A</v>
      </c>
      <c r="L67" s="545" t="e">
        <f>IF(ISNUMBER(Regressions!M77),ROUND(Regressions!M77, 1), NA())</f>
        <v>#N/A</v>
      </c>
      <c r="M67" s="542" t="e">
        <f>IF(ISNUMBER(Regressions!N77),ROUND(Regressions!N77, 1), NA())</f>
        <v>#N/A</v>
      </c>
      <c r="N67" s="543" t="e">
        <f>IF(ISNUMBER(Regressions!O77),ROUND(Regressions!O77, 1), NA())</f>
        <v>#N/A</v>
      </c>
      <c r="O67" s="544" t="e">
        <f>IF(ISNUMBER(Regressions!Q77),ROUND(Regressions!Q77, 1), NA())</f>
        <v>#N/A</v>
      </c>
      <c r="P67" s="540" t="e">
        <f>IF(ISNUMBER(Regressions!R77),ROUND(Regressions!R77, 1), NA())</f>
        <v>#N/A</v>
      </c>
      <c r="Q67" s="546" t="e">
        <f>IF(ISNUMBER(Regressions!S77),ROUND(Regressions!S77, 1), NA())</f>
        <v>#N/A</v>
      </c>
      <c r="R67" s="542" t="e">
        <f>IF(ISNUMBER(Regressions!T77),ROUND(Regressions!T77, 1), NA())</f>
        <v>#N/A</v>
      </c>
      <c r="S67" s="543" t="e">
        <f>IF(ISNUMBER(Regressions!U77),ROUND(Regressions!U77, 1), NA())</f>
        <v>#N/A</v>
      </c>
    </row>
    <row r="68" spans="1:19" x14ac:dyDescent="0.25">
      <c r="A68" s="535" t="str">
        <f>+Introduction!$C$7</f>
        <v>Croatia</v>
      </c>
      <c r="B68" s="536">
        <f>IF(ISBLANK(Regressions!B78), " ", Regressions!B78)</f>
        <v>2002</v>
      </c>
      <c r="C68" s="535" t="str">
        <f>HLOOKUP(Introduction!$G$4,nametranslations,25,FALSE)</f>
        <v>Rural</v>
      </c>
      <c r="D68" s="538">
        <f>IF(ISBLANK(Regressions!D78), " ", Regressions!D78)</f>
        <v>373277.54540195462</v>
      </c>
      <c r="E68" s="539" t="e">
        <f>IF(ISNUMBER(Regressions!E78),ROUND(Regressions!E78, 1), NA())</f>
        <v>#N/A</v>
      </c>
      <c r="F68" s="540" t="e">
        <f>IF(ISNUMBER(Regressions!F78),ROUND(Regressions!F78, 1), NA())</f>
        <v>#N/A</v>
      </c>
      <c r="G68" s="541" t="e">
        <f>IF(ISNUMBER(Regressions!G78),ROUND(Regressions!G78, 1), NA())</f>
        <v>#N/A</v>
      </c>
      <c r="H68" s="542" t="e">
        <f>IF(ISNUMBER(Regressions!H78),ROUND(Regressions!H78, 1), NA())</f>
        <v>#N/A</v>
      </c>
      <c r="I68" s="543" t="e">
        <f>IF(ISNUMBER(Regressions!I78),ROUND(Regressions!I78, 1), NA())</f>
        <v>#N/A</v>
      </c>
      <c r="J68" s="544" t="e">
        <f>IF(ISNUMBER(Regressions!K78),ROUND(Regressions!K78, 1), NA())</f>
        <v>#N/A</v>
      </c>
      <c r="K68" s="540" t="e">
        <f>IF(ISNUMBER(Regressions!L78),ROUND(Regressions!L78, 1), NA())</f>
        <v>#N/A</v>
      </c>
      <c r="L68" s="545" t="e">
        <f>IF(ISNUMBER(Regressions!M78),ROUND(Regressions!M78, 1), NA())</f>
        <v>#N/A</v>
      </c>
      <c r="M68" s="542" t="e">
        <f>IF(ISNUMBER(Regressions!N78),ROUND(Regressions!N78, 1), NA())</f>
        <v>#N/A</v>
      </c>
      <c r="N68" s="543" t="e">
        <f>IF(ISNUMBER(Regressions!O78),ROUND(Regressions!O78, 1), NA())</f>
        <v>#N/A</v>
      </c>
      <c r="O68" s="544" t="e">
        <f>IF(ISNUMBER(Regressions!Q78),ROUND(Regressions!Q78, 1), NA())</f>
        <v>#N/A</v>
      </c>
      <c r="P68" s="540" t="e">
        <f>IF(ISNUMBER(Regressions!R78),ROUND(Regressions!R78, 1), NA())</f>
        <v>#N/A</v>
      </c>
      <c r="Q68" s="546" t="e">
        <f>IF(ISNUMBER(Regressions!S78),ROUND(Regressions!S78, 1), NA())</f>
        <v>#N/A</v>
      </c>
      <c r="R68" s="542" t="e">
        <f>IF(ISNUMBER(Regressions!T78),ROUND(Regressions!T78, 1), NA())</f>
        <v>#N/A</v>
      </c>
      <c r="S68" s="543" t="e">
        <f>IF(ISNUMBER(Regressions!U78),ROUND(Regressions!U78, 1), NA())</f>
        <v>#N/A</v>
      </c>
    </row>
    <row r="69" spans="1:19" x14ac:dyDescent="0.25">
      <c r="A69" s="535" t="str">
        <f>+Introduction!$C$7</f>
        <v>Croatia</v>
      </c>
      <c r="B69" s="536">
        <f>IF(ISBLANK(Regressions!B79), " ", Regressions!B79)</f>
        <v>2003</v>
      </c>
      <c r="C69" s="535" t="str">
        <f>HLOOKUP(Introduction!$G$4,nametranslations,25,FALSE)</f>
        <v>Rural</v>
      </c>
      <c r="D69" s="538">
        <f>IF(ISBLANK(Regressions!D79), " ", Regressions!D79)</f>
        <v>367922.27762527467</v>
      </c>
      <c r="E69" s="539" t="e">
        <f>IF(ISNUMBER(Regressions!E79),ROUND(Regressions!E79, 1), NA())</f>
        <v>#N/A</v>
      </c>
      <c r="F69" s="540" t="e">
        <f>IF(ISNUMBER(Regressions!F79),ROUND(Regressions!F79, 1), NA())</f>
        <v>#N/A</v>
      </c>
      <c r="G69" s="541" t="e">
        <f>IF(ISNUMBER(Regressions!G79),ROUND(Regressions!G79, 1), NA())</f>
        <v>#N/A</v>
      </c>
      <c r="H69" s="542" t="e">
        <f>IF(ISNUMBER(Regressions!H79),ROUND(Regressions!H79, 1), NA())</f>
        <v>#N/A</v>
      </c>
      <c r="I69" s="543" t="e">
        <f>IF(ISNUMBER(Regressions!I79),ROUND(Regressions!I79, 1), NA())</f>
        <v>#N/A</v>
      </c>
      <c r="J69" s="544" t="e">
        <f>IF(ISNUMBER(Regressions!K79),ROUND(Regressions!K79, 1), NA())</f>
        <v>#N/A</v>
      </c>
      <c r="K69" s="540" t="e">
        <f>IF(ISNUMBER(Regressions!L79),ROUND(Regressions!L79, 1), NA())</f>
        <v>#N/A</v>
      </c>
      <c r="L69" s="545" t="e">
        <f>IF(ISNUMBER(Regressions!M79),ROUND(Regressions!M79, 1), NA())</f>
        <v>#N/A</v>
      </c>
      <c r="M69" s="542" t="e">
        <f>IF(ISNUMBER(Regressions!N79),ROUND(Regressions!N79, 1), NA())</f>
        <v>#N/A</v>
      </c>
      <c r="N69" s="543" t="e">
        <f>IF(ISNUMBER(Regressions!O79),ROUND(Regressions!O79, 1), NA())</f>
        <v>#N/A</v>
      </c>
      <c r="O69" s="544" t="e">
        <f>IF(ISNUMBER(Regressions!Q79),ROUND(Regressions!Q79, 1), NA())</f>
        <v>#N/A</v>
      </c>
      <c r="P69" s="540" t="e">
        <f>IF(ISNUMBER(Regressions!R79),ROUND(Regressions!R79, 1), NA())</f>
        <v>#N/A</v>
      </c>
      <c r="Q69" s="546" t="e">
        <f>IF(ISNUMBER(Regressions!S79),ROUND(Regressions!S79, 1), NA())</f>
        <v>#N/A</v>
      </c>
      <c r="R69" s="542" t="e">
        <f>IF(ISNUMBER(Regressions!T79),ROUND(Regressions!T79, 1), NA())</f>
        <v>#N/A</v>
      </c>
      <c r="S69" s="543" t="e">
        <f>IF(ISNUMBER(Regressions!U79),ROUND(Regressions!U79, 1), NA())</f>
        <v>#N/A</v>
      </c>
    </row>
    <row r="70" spans="1:19" x14ac:dyDescent="0.25">
      <c r="A70" s="535" t="str">
        <f>+Introduction!$C$7</f>
        <v>Croatia</v>
      </c>
      <c r="B70" s="536">
        <f>IF(ISBLANK(Regressions!B80), " ", Regressions!B80)</f>
        <v>2004</v>
      </c>
      <c r="C70" s="535" t="str">
        <f>HLOOKUP(Introduction!$G$4,nametranslations,25,FALSE)</f>
        <v>Rural</v>
      </c>
      <c r="D70" s="538">
        <f>IF(ISBLANK(Regressions!D80), " ", Regressions!D80)</f>
        <v>361102.00917697907</v>
      </c>
      <c r="E70" s="539" t="e">
        <f>IF(ISNUMBER(Regressions!E80),ROUND(Regressions!E80, 1), NA())</f>
        <v>#N/A</v>
      </c>
      <c r="F70" s="540" t="e">
        <f>IF(ISNUMBER(Regressions!F80),ROUND(Regressions!F80, 1), NA())</f>
        <v>#N/A</v>
      </c>
      <c r="G70" s="541" t="e">
        <f>IF(ISNUMBER(Regressions!G80),ROUND(Regressions!G80, 1), NA())</f>
        <v>#N/A</v>
      </c>
      <c r="H70" s="542" t="e">
        <f>IF(ISNUMBER(Regressions!H80),ROUND(Regressions!H80, 1), NA())</f>
        <v>#N/A</v>
      </c>
      <c r="I70" s="543" t="e">
        <f>IF(ISNUMBER(Regressions!I80),ROUND(Regressions!I80, 1), NA())</f>
        <v>#N/A</v>
      </c>
      <c r="J70" s="544" t="e">
        <f>IF(ISNUMBER(Regressions!K80),ROUND(Regressions!K80, 1), NA())</f>
        <v>#N/A</v>
      </c>
      <c r="K70" s="540" t="e">
        <f>IF(ISNUMBER(Regressions!L80),ROUND(Regressions!L80, 1), NA())</f>
        <v>#N/A</v>
      </c>
      <c r="L70" s="545" t="e">
        <f>IF(ISNUMBER(Regressions!M80),ROUND(Regressions!M80, 1), NA())</f>
        <v>#N/A</v>
      </c>
      <c r="M70" s="542" t="e">
        <f>IF(ISNUMBER(Regressions!N80),ROUND(Regressions!N80, 1), NA())</f>
        <v>#N/A</v>
      </c>
      <c r="N70" s="543" t="e">
        <f>IF(ISNUMBER(Regressions!O80),ROUND(Regressions!O80, 1), NA())</f>
        <v>#N/A</v>
      </c>
      <c r="O70" s="544" t="e">
        <f>IF(ISNUMBER(Regressions!Q80),ROUND(Regressions!Q80, 1), NA())</f>
        <v>#N/A</v>
      </c>
      <c r="P70" s="540" t="e">
        <f>IF(ISNUMBER(Regressions!R80),ROUND(Regressions!R80, 1), NA())</f>
        <v>#N/A</v>
      </c>
      <c r="Q70" s="546" t="e">
        <f>IF(ISNUMBER(Regressions!S80),ROUND(Regressions!S80, 1), NA())</f>
        <v>#N/A</v>
      </c>
      <c r="R70" s="542" t="e">
        <f>IF(ISNUMBER(Regressions!T80),ROUND(Regressions!T80, 1), NA())</f>
        <v>#N/A</v>
      </c>
      <c r="S70" s="543" t="e">
        <f>IF(ISNUMBER(Regressions!U80),ROUND(Regressions!U80, 1), NA())</f>
        <v>#N/A</v>
      </c>
    </row>
    <row r="71" spans="1:19" x14ac:dyDescent="0.25">
      <c r="A71" s="535" t="str">
        <f>+Introduction!$C$7</f>
        <v>Croatia</v>
      </c>
      <c r="B71" s="536">
        <f>IF(ISBLANK(Regressions!B81), " ", Regressions!B81)</f>
        <v>2005</v>
      </c>
      <c r="C71" s="535" t="str">
        <f>HLOOKUP(Introduction!$G$4,nametranslations,25,FALSE)</f>
        <v>Rural</v>
      </c>
      <c r="D71" s="538">
        <f>IF(ISBLANK(Regressions!D81), " ", Regressions!D81)</f>
        <v>354247.41011901852</v>
      </c>
      <c r="E71" s="539" t="e">
        <f>IF(ISNUMBER(Regressions!E81),ROUND(Regressions!E81, 1), NA())</f>
        <v>#N/A</v>
      </c>
      <c r="F71" s="540" t="e">
        <f>IF(ISNUMBER(Regressions!F81),ROUND(Regressions!F81, 1), NA())</f>
        <v>#N/A</v>
      </c>
      <c r="G71" s="541" t="e">
        <f>IF(ISNUMBER(Regressions!G81),ROUND(Regressions!G81, 1), NA())</f>
        <v>#N/A</v>
      </c>
      <c r="H71" s="542" t="e">
        <f>IF(ISNUMBER(Regressions!H81),ROUND(Regressions!H81, 1), NA())</f>
        <v>#N/A</v>
      </c>
      <c r="I71" s="543" t="e">
        <f>IF(ISNUMBER(Regressions!I81),ROUND(Regressions!I81, 1), NA())</f>
        <v>#N/A</v>
      </c>
      <c r="J71" s="544" t="e">
        <f>IF(ISNUMBER(Regressions!K81),ROUND(Regressions!K81, 1), NA())</f>
        <v>#N/A</v>
      </c>
      <c r="K71" s="540" t="e">
        <f>IF(ISNUMBER(Regressions!L81),ROUND(Regressions!L81, 1), NA())</f>
        <v>#N/A</v>
      </c>
      <c r="L71" s="545" t="e">
        <f>IF(ISNUMBER(Regressions!M81),ROUND(Regressions!M81, 1), NA())</f>
        <v>#N/A</v>
      </c>
      <c r="M71" s="542" t="e">
        <f>IF(ISNUMBER(Regressions!N81),ROUND(Regressions!N81, 1), NA())</f>
        <v>#N/A</v>
      </c>
      <c r="N71" s="543" t="e">
        <f>IF(ISNUMBER(Regressions!O81),ROUND(Regressions!O81, 1), NA())</f>
        <v>#N/A</v>
      </c>
      <c r="O71" s="544" t="e">
        <f>IF(ISNUMBER(Regressions!Q81),ROUND(Regressions!Q81, 1), NA())</f>
        <v>#N/A</v>
      </c>
      <c r="P71" s="540" t="e">
        <f>IF(ISNUMBER(Regressions!R81),ROUND(Regressions!R81, 1), NA())</f>
        <v>#N/A</v>
      </c>
      <c r="Q71" s="546" t="e">
        <f>IF(ISNUMBER(Regressions!S81),ROUND(Regressions!S81, 1), NA())</f>
        <v>#N/A</v>
      </c>
      <c r="R71" s="542" t="e">
        <f>IF(ISNUMBER(Regressions!T81),ROUND(Regressions!T81, 1), NA())</f>
        <v>#N/A</v>
      </c>
      <c r="S71" s="543" t="e">
        <f>IF(ISNUMBER(Regressions!U81),ROUND(Regressions!U81, 1), NA())</f>
        <v>#N/A</v>
      </c>
    </row>
    <row r="72" spans="1:19" x14ac:dyDescent="0.25">
      <c r="A72" s="535" t="str">
        <f>+Introduction!$C$7</f>
        <v>Croatia</v>
      </c>
      <c r="B72" s="536">
        <f>IF(ISBLANK(Regressions!B82), " ", Regressions!B82)</f>
        <v>2006</v>
      </c>
      <c r="C72" s="535" t="str">
        <f>HLOOKUP(Introduction!$G$4,nametranslations,25,FALSE)</f>
        <v>Rural</v>
      </c>
      <c r="D72" s="538">
        <f>IF(ISBLANK(Regressions!D82), " ", Regressions!D82)</f>
        <v>348028.88614288333</v>
      </c>
      <c r="E72" s="539" t="e">
        <f>IF(ISNUMBER(Regressions!E82),ROUND(Regressions!E82, 1), NA())</f>
        <v>#N/A</v>
      </c>
      <c r="F72" s="540" t="e">
        <f>IF(ISNUMBER(Regressions!F82),ROUND(Regressions!F82, 1), NA())</f>
        <v>#N/A</v>
      </c>
      <c r="G72" s="541" t="e">
        <f>IF(ISNUMBER(Regressions!G82),ROUND(Regressions!G82, 1), NA())</f>
        <v>#N/A</v>
      </c>
      <c r="H72" s="542" t="e">
        <f>IF(ISNUMBER(Regressions!H82),ROUND(Regressions!H82, 1), NA())</f>
        <v>#N/A</v>
      </c>
      <c r="I72" s="543" t="e">
        <f>IF(ISNUMBER(Regressions!I82),ROUND(Regressions!I82, 1), NA())</f>
        <v>#N/A</v>
      </c>
      <c r="J72" s="544" t="e">
        <f>IF(ISNUMBER(Regressions!K82),ROUND(Regressions!K82, 1), NA())</f>
        <v>#N/A</v>
      </c>
      <c r="K72" s="540" t="e">
        <f>IF(ISNUMBER(Regressions!L82),ROUND(Regressions!L82, 1), NA())</f>
        <v>#N/A</v>
      </c>
      <c r="L72" s="545" t="e">
        <f>IF(ISNUMBER(Regressions!M82),ROUND(Regressions!M82, 1), NA())</f>
        <v>#N/A</v>
      </c>
      <c r="M72" s="542" t="e">
        <f>IF(ISNUMBER(Regressions!N82),ROUND(Regressions!N82, 1), NA())</f>
        <v>#N/A</v>
      </c>
      <c r="N72" s="543" t="e">
        <f>IF(ISNUMBER(Regressions!O82),ROUND(Regressions!O82, 1), NA())</f>
        <v>#N/A</v>
      </c>
      <c r="O72" s="544" t="e">
        <f>IF(ISNUMBER(Regressions!Q82),ROUND(Regressions!Q82, 1), NA())</f>
        <v>#N/A</v>
      </c>
      <c r="P72" s="540" t="e">
        <f>IF(ISNUMBER(Regressions!R82),ROUND(Regressions!R82, 1), NA())</f>
        <v>#N/A</v>
      </c>
      <c r="Q72" s="546" t="e">
        <f>IF(ISNUMBER(Regressions!S82),ROUND(Regressions!S82, 1), NA())</f>
        <v>#N/A</v>
      </c>
      <c r="R72" s="542" t="e">
        <f>IF(ISNUMBER(Regressions!T82),ROUND(Regressions!T82, 1), NA())</f>
        <v>#N/A</v>
      </c>
      <c r="S72" s="543" t="e">
        <f>IF(ISNUMBER(Regressions!U82),ROUND(Regressions!U82, 1), NA())</f>
        <v>#N/A</v>
      </c>
    </row>
    <row r="73" spans="1:19" x14ac:dyDescent="0.25">
      <c r="A73" s="535" t="str">
        <f>+Introduction!$C$7</f>
        <v>Croatia</v>
      </c>
      <c r="B73" s="536">
        <f>IF(ISBLANK(Regressions!B83), " ", Regressions!B83)</f>
        <v>2007</v>
      </c>
      <c r="C73" s="535" t="str">
        <f>HLOOKUP(Introduction!$G$4,nametranslations,25,FALSE)</f>
        <v>Rural</v>
      </c>
      <c r="D73" s="538">
        <f>IF(ISBLANK(Regressions!D83), " ", Regressions!D83)</f>
        <v>341944.17912033084</v>
      </c>
      <c r="E73" s="539" t="e">
        <f>IF(ISNUMBER(Regressions!E83),ROUND(Regressions!E83, 1), NA())</f>
        <v>#N/A</v>
      </c>
      <c r="F73" s="540" t="e">
        <f>IF(ISNUMBER(Regressions!F83),ROUND(Regressions!F83, 1), NA())</f>
        <v>#N/A</v>
      </c>
      <c r="G73" s="541" t="e">
        <f>IF(ISNUMBER(Regressions!G83),ROUND(Regressions!G83, 1), NA())</f>
        <v>#N/A</v>
      </c>
      <c r="H73" s="542" t="e">
        <f>IF(ISNUMBER(Regressions!H83),ROUND(Regressions!H83, 1), NA())</f>
        <v>#N/A</v>
      </c>
      <c r="I73" s="543" t="e">
        <f>IF(ISNUMBER(Regressions!I83),ROUND(Regressions!I83, 1), NA())</f>
        <v>#N/A</v>
      </c>
      <c r="J73" s="544" t="e">
        <f>IF(ISNUMBER(Regressions!K83),ROUND(Regressions!K83, 1), NA())</f>
        <v>#N/A</v>
      </c>
      <c r="K73" s="540" t="e">
        <f>IF(ISNUMBER(Regressions!L83),ROUND(Regressions!L83, 1), NA())</f>
        <v>#N/A</v>
      </c>
      <c r="L73" s="545" t="e">
        <f>IF(ISNUMBER(Regressions!M83),ROUND(Regressions!M83, 1), NA())</f>
        <v>#N/A</v>
      </c>
      <c r="M73" s="542" t="e">
        <f>IF(ISNUMBER(Regressions!N83),ROUND(Regressions!N83, 1), NA())</f>
        <v>#N/A</v>
      </c>
      <c r="N73" s="543" t="e">
        <f>IF(ISNUMBER(Regressions!O83),ROUND(Regressions!O83, 1), NA())</f>
        <v>#N/A</v>
      </c>
      <c r="O73" s="544" t="e">
        <f>IF(ISNUMBER(Regressions!Q83),ROUND(Regressions!Q83, 1), NA())</f>
        <v>#N/A</v>
      </c>
      <c r="P73" s="540" t="e">
        <f>IF(ISNUMBER(Regressions!R83),ROUND(Regressions!R83, 1), NA())</f>
        <v>#N/A</v>
      </c>
      <c r="Q73" s="546" t="e">
        <f>IF(ISNUMBER(Regressions!S83),ROUND(Regressions!S83, 1), NA())</f>
        <v>#N/A</v>
      </c>
      <c r="R73" s="542" t="e">
        <f>IF(ISNUMBER(Regressions!T83),ROUND(Regressions!T83, 1), NA())</f>
        <v>#N/A</v>
      </c>
      <c r="S73" s="543" t="e">
        <f>IF(ISNUMBER(Regressions!U83),ROUND(Regressions!U83, 1), NA())</f>
        <v>#N/A</v>
      </c>
    </row>
    <row r="74" spans="1:19" x14ac:dyDescent="0.25">
      <c r="A74" s="535" t="str">
        <f>+Introduction!$C$7</f>
        <v>Croatia</v>
      </c>
      <c r="B74" s="536">
        <f>IF(ISBLANK(Regressions!B84), " ", Regressions!B84)</f>
        <v>2008</v>
      </c>
      <c r="C74" s="535" t="str">
        <f>HLOOKUP(Introduction!$G$4,nametranslations,25,FALSE)</f>
        <v>Rural</v>
      </c>
      <c r="D74" s="538">
        <f>IF(ISBLANK(Regressions!D84), " ", Regressions!D84)</f>
        <v>335811.84697540285</v>
      </c>
      <c r="E74" s="539" t="e">
        <f>IF(ISNUMBER(Regressions!E84),ROUND(Regressions!E84, 1), NA())</f>
        <v>#N/A</v>
      </c>
      <c r="F74" s="540" t="e">
        <f>IF(ISNUMBER(Regressions!F84),ROUND(Regressions!F84, 1), NA())</f>
        <v>#N/A</v>
      </c>
      <c r="G74" s="541" t="e">
        <f>IF(ISNUMBER(Regressions!G84),ROUND(Regressions!G84, 1), NA())</f>
        <v>#N/A</v>
      </c>
      <c r="H74" s="542" t="e">
        <f>IF(ISNUMBER(Regressions!H84),ROUND(Regressions!H84, 1), NA())</f>
        <v>#N/A</v>
      </c>
      <c r="I74" s="543" t="e">
        <f>IF(ISNUMBER(Regressions!I84),ROUND(Regressions!I84, 1), NA())</f>
        <v>#N/A</v>
      </c>
      <c r="J74" s="544" t="e">
        <f>IF(ISNUMBER(Regressions!K84),ROUND(Regressions!K84, 1), NA())</f>
        <v>#N/A</v>
      </c>
      <c r="K74" s="540" t="e">
        <f>IF(ISNUMBER(Regressions!L84),ROUND(Regressions!L84, 1), NA())</f>
        <v>#N/A</v>
      </c>
      <c r="L74" s="545" t="e">
        <f>IF(ISNUMBER(Regressions!M84),ROUND(Regressions!M84, 1), NA())</f>
        <v>#N/A</v>
      </c>
      <c r="M74" s="542" t="e">
        <f>IF(ISNUMBER(Regressions!N84),ROUND(Regressions!N84, 1), NA())</f>
        <v>#N/A</v>
      </c>
      <c r="N74" s="543" t="e">
        <f>IF(ISNUMBER(Regressions!O84),ROUND(Regressions!O84, 1), NA())</f>
        <v>#N/A</v>
      </c>
      <c r="O74" s="544" t="e">
        <f>IF(ISNUMBER(Regressions!Q84),ROUND(Regressions!Q84, 1), NA())</f>
        <v>#N/A</v>
      </c>
      <c r="P74" s="540" t="e">
        <f>IF(ISNUMBER(Regressions!R84),ROUND(Regressions!R84, 1), NA())</f>
        <v>#N/A</v>
      </c>
      <c r="Q74" s="546" t="e">
        <f>IF(ISNUMBER(Regressions!S84),ROUND(Regressions!S84, 1), NA())</f>
        <v>#N/A</v>
      </c>
      <c r="R74" s="542" t="e">
        <f>IF(ISNUMBER(Regressions!T84),ROUND(Regressions!T84, 1), NA())</f>
        <v>#N/A</v>
      </c>
      <c r="S74" s="543" t="e">
        <f>IF(ISNUMBER(Regressions!U84),ROUND(Regressions!U84, 1), NA())</f>
        <v>#N/A</v>
      </c>
    </row>
    <row r="75" spans="1:19" x14ac:dyDescent="0.25">
      <c r="A75" s="535" t="str">
        <f>+Introduction!$C$7</f>
        <v>Croatia</v>
      </c>
      <c r="B75" s="536">
        <f>IF(ISBLANK(Regressions!B85), " ", Regressions!B85)</f>
        <v>2009</v>
      </c>
      <c r="C75" s="535" t="str">
        <f>HLOOKUP(Introduction!$G$4,nametranslations,25,FALSE)</f>
        <v>Rural</v>
      </c>
      <c r="D75" s="538">
        <f>IF(ISBLANK(Regressions!D85), " ", Regressions!D85)</f>
        <v>331457.73039550782</v>
      </c>
      <c r="E75" s="539" t="e">
        <f>IF(ISNUMBER(Regressions!E85),ROUND(Regressions!E85, 1), NA())</f>
        <v>#N/A</v>
      </c>
      <c r="F75" s="540" t="e">
        <f>IF(ISNUMBER(Regressions!F85),ROUND(Regressions!F85, 1), NA())</f>
        <v>#N/A</v>
      </c>
      <c r="G75" s="541" t="e">
        <f>IF(ISNUMBER(Regressions!G85),ROUND(Regressions!G85, 1), NA())</f>
        <v>#N/A</v>
      </c>
      <c r="H75" s="542" t="e">
        <f>IF(ISNUMBER(Regressions!H85),ROUND(Regressions!H85, 1), NA())</f>
        <v>#N/A</v>
      </c>
      <c r="I75" s="543" t="e">
        <f>IF(ISNUMBER(Regressions!I85),ROUND(Regressions!I85, 1), NA())</f>
        <v>#N/A</v>
      </c>
      <c r="J75" s="544" t="e">
        <f>IF(ISNUMBER(Regressions!K85),ROUND(Regressions!K85, 1), NA())</f>
        <v>#N/A</v>
      </c>
      <c r="K75" s="540" t="e">
        <f>IF(ISNUMBER(Regressions!L85),ROUND(Regressions!L85, 1), NA())</f>
        <v>#N/A</v>
      </c>
      <c r="L75" s="545" t="e">
        <f>IF(ISNUMBER(Regressions!M85),ROUND(Regressions!M85, 1), NA())</f>
        <v>#N/A</v>
      </c>
      <c r="M75" s="542" t="e">
        <f>IF(ISNUMBER(Regressions!N85),ROUND(Regressions!N85, 1), NA())</f>
        <v>#N/A</v>
      </c>
      <c r="N75" s="543" t="e">
        <f>IF(ISNUMBER(Regressions!O85),ROUND(Regressions!O85, 1), NA())</f>
        <v>#N/A</v>
      </c>
      <c r="O75" s="544" t="e">
        <f>IF(ISNUMBER(Regressions!Q85),ROUND(Regressions!Q85, 1), NA())</f>
        <v>#N/A</v>
      </c>
      <c r="P75" s="540" t="e">
        <f>IF(ISNUMBER(Regressions!R85),ROUND(Regressions!R85, 1), NA())</f>
        <v>#N/A</v>
      </c>
      <c r="Q75" s="546" t="e">
        <f>IF(ISNUMBER(Regressions!S85),ROUND(Regressions!S85, 1), NA())</f>
        <v>#N/A</v>
      </c>
      <c r="R75" s="542" t="e">
        <f>IF(ISNUMBER(Regressions!T85),ROUND(Regressions!T85, 1), NA())</f>
        <v>#N/A</v>
      </c>
      <c r="S75" s="543" t="e">
        <f>IF(ISNUMBER(Regressions!U85),ROUND(Regressions!U85, 1), NA())</f>
        <v>#N/A</v>
      </c>
    </row>
    <row r="76" spans="1:19" x14ac:dyDescent="0.25">
      <c r="A76" s="535" t="str">
        <f>+Introduction!$C$7</f>
        <v>Croatia</v>
      </c>
      <c r="B76" s="536">
        <f>IF(ISBLANK(Regressions!B86), " ", Regressions!B86)</f>
        <v>2010</v>
      </c>
      <c r="C76" s="535" t="str">
        <f>HLOOKUP(Introduction!$G$4,nametranslations,25,FALSE)</f>
        <v>Rural</v>
      </c>
      <c r="D76" s="538">
        <f>IF(ISBLANK(Regressions!D86), " ", Regressions!D86)</f>
        <v>326294.47113189695</v>
      </c>
      <c r="E76" s="539" t="e">
        <f>IF(ISNUMBER(Regressions!E86),ROUND(Regressions!E86, 1), NA())</f>
        <v>#N/A</v>
      </c>
      <c r="F76" s="540" t="e">
        <f>IF(ISNUMBER(Regressions!F86),ROUND(Regressions!F86, 1), NA())</f>
        <v>#N/A</v>
      </c>
      <c r="G76" s="541" t="e">
        <f>IF(ISNUMBER(Regressions!G86),ROUND(Regressions!G86, 1), NA())</f>
        <v>#N/A</v>
      </c>
      <c r="H76" s="542" t="e">
        <f>IF(ISNUMBER(Regressions!H86),ROUND(Regressions!H86, 1), NA())</f>
        <v>#N/A</v>
      </c>
      <c r="I76" s="543" t="e">
        <f>IF(ISNUMBER(Regressions!I86),ROUND(Regressions!I86, 1), NA())</f>
        <v>#N/A</v>
      </c>
      <c r="J76" s="544" t="e">
        <f>IF(ISNUMBER(Regressions!K86),ROUND(Regressions!K86, 1), NA())</f>
        <v>#N/A</v>
      </c>
      <c r="K76" s="540" t="e">
        <f>IF(ISNUMBER(Regressions!L86),ROUND(Regressions!L86, 1), NA())</f>
        <v>#N/A</v>
      </c>
      <c r="L76" s="545" t="e">
        <f>IF(ISNUMBER(Regressions!M86),ROUND(Regressions!M86, 1), NA())</f>
        <v>#N/A</v>
      </c>
      <c r="M76" s="542" t="e">
        <f>IF(ISNUMBER(Regressions!N86),ROUND(Regressions!N86, 1), NA())</f>
        <v>#N/A</v>
      </c>
      <c r="N76" s="543" t="e">
        <f>IF(ISNUMBER(Regressions!O86),ROUND(Regressions!O86, 1), NA())</f>
        <v>#N/A</v>
      </c>
      <c r="O76" s="544" t="e">
        <f>IF(ISNUMBER(Regressions!Q86),ROUND(Regressions!Q86, 1), NA())</f>
        <v>#N/A</v>
      </c>
      <c r="P76" s="540" t="e">
        <f>IF(ISNUMBER(Regressions!R86),ROUND(Regressions!R86, 1), NA())</f>
        <v>#N/A</v>
      </c>
      <c r="Q76" s="546" t="e">
        <f>IF(ISNUMBER(Regressions!S86),ROUND(Regressions!S86, 1), NA())</f>
        <v>#N/A</v>
      </c>
      <c r="R76" s="542" t="e">
        <f>IF(ISNUMBER(Regressions!T86),ROUND(Regressions!T86, 1), NA())</f>
        <v>#N/A</v>
      </c>
      <c r="S76" s="543" t="e">
        <f>IF(ISNUMBER(Regressions!U86),ROUND(Regressions!U86, 1), NA())</f>
        <v>#N/A</v>
      </c>
    </row>
    <row r="77" spans="1:19" x14ac:dyDescent="0.25">
      <c r="A77" s="535" t="str">
        <f>+Introduction!$C$7</f>
        <v>Croatia</v>
      </c>
      <c r="B77" s="536">
        <f>IF(ISBLANK(Regressions!B87), " ", Regressions!B87)</f>
        <v>2011</v>
      </c>
      <c r="C77" s="535" t="str">
        <f>HLOOKUP(Introduction!$G$4,nametranslations,25,FALSE)</f>
        <v>Rural</v>
      </c>
      <c r="D77" s="538">
        <f>IF(ISBLANK(Regressions!D87), " ", Regressions!D87)</f>
        <v>320578.0634727478</v>
      </c>
      <c r="E77" s="539" t="e">
        <f>IF(ISNUMBER(Regressions!E87),ROUND(Regressions!E87, 1), NA())</f>
        <v>#N/A</v>
      </c>
      <c r="F77" s="540" t="e">
        <f>IF(ISNUMBER(Regressions!F87),ROUND(Regressions!F87, 1), NA())</f>
        <v>#N/A</v>
      </c>
      <c r="G77" s="541" t="e">
        <f>IF(ISNUMBER(Regressions!G87),ROUND(Regressions!G87, 1), NA())</f>
        <v>#N/A</v>
      </c>
      <c r="H77" s="542" t="e">
        <f>IF(ISNUMBER(Regressions!H87),ROUND(Regressions!H87, 1), NA())</f>
        <v>#N/A</v>
      </c>
      <c r="I77" s="543" t="e">
        <f>IF(ISNUMBER(Regressions!I87),ROUND(Regressions!I87, 1), NA())</f>
        <v>#N/A</v>
      </c>
      <c r="J77" s="544" t="e">
        <f>IF(ISNUMBER(Regressions!K87),ROUND(Regressions!K87, 1), NA())</f>
        <v>#N/A</v>
      </c>
      <c r="K77" s="540" t="e">
        <f>IF(ISNUMBER(Regressions!L87),ROUND(Regressions!L87, 1), NA())</f>
        <v>#N/A</v>
      </c>
      <c r="L77" s="545" t="e">
        <f>IF(ISNUMBER(Regressions!M87),ROUND(Regressions!M87, 1), NA())</f>
        <v>#N/A</v>
      </c>
      <c r="M77" s="542" t="e">
        <f>IF(ISNUMBER(Regressions!N87),ROUND(Regressions!N87, 1), NA())</f>
        <v>#N/A</v>
      </c>
      <c r="N77" s="543" t="e">
        <f>IF(ISNUMBER(Regressions!O87),ROUND(Regressions!O87, 1), NA())</f>
        <v>#N/A</v>
      </c>
      <c r="O77" s="544" t="e">
        <f>IF(ISNUMBER(Regressions!Q87),ROUND(Regressions!Q87, 1), NA())</f>
        <v>#N/A</v>
      </c>
      <c r="P77" s="540" t="e">
        <f>IF(ISNUMBER(Regressions!R87),ROUND(Regressions!R87, 1), NA())</f>
        <v>#N/A</v>
      </c>
      <c r="Q77" s="546" t="e">
        <f>IF(ISNUMBER(Regressions!S87),ROUND(Regressions!S87, 1), NA())</f>
        <v>#N/A</v>
      </c>
      <c r="R77" s="542" t="e">
        <f>IF(ISNUMBER(Regressions!T87),ROUND(Regressions!T87, 1), NA())</f>
        <v>#N/A</v>
      </c>
      <c r="S77" s="543" t="e">
        <f>IF(ISNUMBER(Regressions!U87),ROUND(Regressions!U87, 1), NA())</f>
        <v>#N/A</v>
      </c>
    </row>
    <row r="78" spans="1:19" x14ac:dyDescent="0.25">
      <c r="A78" s="535" t="str">
        <f>+Introduction!$C$7</f>
        <v>Croatia</v>
      </c>
      <c r="B78" s="536">
        <f>IF(ISBLANK(Regressions!B88), " ", Regressions!B88)</f>
        <v>2012</v>
      </c>
      <c r="C78" s="535" t="str">
        <f>HLOOKUP(Introduction!$G$4,nametranslations,25,FALSE)</f>
        <v>Rural</v>
      </c>
      <c r="D78" s="538">
        <f>IF(ISBLANK(Regressions!D88), " ", Regressions!D88)</f>
        <v>317398.80796691892</v>
      </c>
      <c r="E78" s="539" t="e">
        <f>IF(ISNUMBER(Regressions!E88),ROUND(Regressions!E88, 1), NA())</f>
        <v>#N/A</v>
      </c>
      <c r="F78" s="540" t="e">
        <f>IF(ISNUMBER(Regressions!F88),ROUND(Regressions!F88, 1), NA())</f>
        <v>#N/A</v>
      </c>
      <c r="G78" s="541" t="e">
        <f>IF(ISNUMBER(Regressions!G88),ROUND(Regressions!G88, 1), NA())</f>
        <v>#N/A</v>
      </c>
      <c r="H78" s="542" t="e">
        <f>IF(ISNUMBER(Regressions!H88),ROUND(Regressions!H88, 1), NA())</f>
        <v>#N/A</v>
      </c>
      <c r="I78" s="543" t="e">
        <f>IF(ISNUMBER(Regressions!I88),ROUND(Regressions!I88, 1), NA())</f>
        <v>#N/A</v>
      </c>
      <c r="J78" s="544" t="e">
        <f>IF(ISNUMBER(Regressions!K88),ROUND(Regressions!K88, 1), NA())</f>
        <v>#N/A</v>
      </c>
      <c r="K78" s="540" t="e">
        <f>IF(ISNUMBER(Regressions!L88),ROUND(Regressions!L88, 1), NA())</f>
        <v>#N/A</v>
      </c>
      <c r="L78" s="545" t="e">
        <f>IF(ISNUMBER(Regressions!M88),ROUND(Regressions!M88, 1), NA())</f>
        <v>#N/A</v>
      </c>
      <c r="M78" s="542" t="e">
        <f>IF(ISNUMBER(Regressions!N88),ROUND(Regressions!N88, 1), NA())</f>
        <v>#N/A</v>
      </c>
      <c r="N78" s="543" t="e">
        <f>IF(ISNUMBER(Regressions!O88),ROUND(Regressions!O88, 1), NA())</f>
        <v>#N/A</v>
      </c>
      <c r="O78" s="544" t="e">
        <f>IF(ISNUMBER(Regressions!Q88),ROUND(Regressions!Q88, 1), NA())</f>
        <v>#N/A</v>
      </c>
      <c r="P78" s="540" t="e">
        <f>IF(ISNUMBER(Regressions!R88),ROUND(Regressions!R88, 1), NA())</f>
        <v>#N/A</v>
      </c>
      <c r="Q78" s="546" t="e">
        <f>IF(ISNUMBER(Regressions!S88),ROUND(Regressions!S88, 1), NA())</f>
        <v>#N/A</v>
      </c>
      <c r="R78" s="542" t="e">
        <f>IF(ISNUMBER(Regressions!T88),ROUND(Regressions!T88, 1), NA())</f>
        <v>#N/A</v>
      </c>
      <c r="S78" s="543" t="e">
        <f>IF(ISNUMBER(Regressions!U88),ROUND(Regressions!U88, 1), NA())</f>
        <v>#N/A</v>
      </c>
    </row>
    <row r="79" spans="1:19" x14ac:dyDescent="0.25">
      <c r="A79" s="535" t="str">
        <f>+Introduction!$C$7</f>
        <v>Croatia</v>
      </c>
      <c r="B79" s="536">
        <f>IF(ISBLANK(Regressions!B89), " ", Regressions!B89)</f>
        <v>2013</v>
      </c>
      <c r="C79" s="535" t="str">
        <f>HLOOKUP(Introduction!$G$4,nametranslations,25,FALSE)</f>
        <v>Rural</v>
      </c>
      <c r="D79" s="538">
        <f>IF(ISBLANK(Regressions!D89), " ", Regressions!D89)</f>
        <v>311961.30415275571</v>
      </c>
      <c r="E79" s="539" t="e">
        <f>IF(ISNUMBER(Regressions!E89),ROUND(Regressions!E89, 1), NA())</f>
        <v>#N/A</v>
      </c>
      <c r="F79" s="540" t="e">
        <f>IF(ISNUMBER(Regressions!F89),ROUND(Regressions!F89, 1), NA())</f>
        <v>#N/A</v>
      </c>
      <c r="G79" s="541" t="e">
        <f>IF(ISNUMBER(Regressions!G89),ROUND(Regressions!G89, 1), NA())</f>
        <v>#N/A</v>
      </c>
      <c r="H79" s="542" t="e">
        <f>IF(ISNUMBER(Regressions!H89),ROUND(Regressions!H89, 1), NA())</f>
        <v>#N/A</v>
      </c>
      <c r="I79" s="543" t="e">
        <f>IF(ISNUMBER(Regressions!I89),ROUND(Regressions!I89, 1), NA())</f>
        <v>#N/A</v>
      </c>
      <c r="J79" s="544" t="e">
        <f>IF(ISNUMBER(Regressions!K89),ROUND(Regressions!K89, 1), NA())</f>
        <v>#N/A</v>
      </c>
      <c r="K79" s="540" t="e">
        <f>IF(ISNUMBER(Regressions!L89),ROUND(Regressions!L89, 1), NA())</f>
        <v>#N/A</v>
      </c>
      <c r="L79" s="545" t="e">
        <f>IF(ISNUMBER(Regressions!M89),ROUND(Regressions!M89, 1), NA())</f>
        <v>#N/A</v>
      </c>
      <c r="M79" s="542" t="e">
        <f>IF(ISNUMBER(Regressions!N89),ROUND(Regressions!N89, 1), NA())</f>
        <v>#N/A</v>
      </c>
      <c r="N79" s="543" t="e">
        <f>IF(ISNUMBER(Regressions!O89),ROUND(Regressions!O89, 1), NA())</f>
        <v>#N/A</v>
      </c>
      <c r="O79" s="544" t="e">
        <f>IF(ISNUMBER(Regressions!Q89),ROUND(Regressions!Q89, 1), NA())</f>
        <v>#N/A</v>
      </c>
      <c r="P79" s="540" t="e">
        <f>IF(ISNUMBER(Regressions!R89),ROUND(Regressions!R89, 1), NA())</f>
        <v>#N/A</v>
      </c>
      <c r="Q79" s="546" t="e">
        <f>IF(ISNUMBER(Regressions!S89),ROUND(Regressions!S89, 1), NA())</f>
        <v>#N/A</v>
      </c>
      <c r="R79" s="542" t="e">
        <f>IF(ISNUMBER(Regressions!T89),ROUND(Regressions!T89, 1), NA())</f>
        <v>#N/A</v>
      </c>
      <c r="S79" s="543" t="e">
        <f>IF(ISNUMBER(Regressions!U89),ROUND(Regressions!U89, 1), NA())</f>
        <v>#N/A</v>
      </c>
    </row>
    <row r="80" spans="1:19" x14ac:dyDescent="0.25">
      <c r="A80" s="535" t="str">
        <f>+Introduction!$C$7</f>
        <v>Croatia</v>
      </c>
      <c r="B80" s="536">
        <f>IF(ISBLANK(Regressions!B90), " ", Regressions!B90)</f>
        <v>2014</v>
      </c>
      <c r="C80" s="535" t="str">
        <f>HLOOKUP(Introduction!$G$4,nametranslations,25,FALSE)</f>
        <v>Rural</v>
      </c>
      <c r="D80" s="538">
        <f>IF(ISBLANK(Regressions!D90), " ", Regressions!D90)</f>
        <v>306059.19916076661</v>
      </c>
      <c r="E80" s="539" t="e">
        <f>IF(ISNUMBER(Regressions!E90),ROUND(Regressions!E90, 1), NA())</f>
        <v>#N/A</v>
      </c>
      <c r="F80" s="540" t="e">
        <f>IF(ISNUMBER(Regressions!F90),ROUND(Regressions!F90, 1), NA())</f>
        <v>#N/A</v>
      </c>
      <c r="G80" s="541" t="e">
        <f>IF(ISNUMBER(Regressions!G90),ROUND(Regressions!G90, 1), NA())</f>
        <v>#N/A</v>
      </c>
      <c r="H80" s="542" t="e">
        <f>IF(ISNUMBER(Regressions!H90),ROUND(Regressions!H90, 1), NA())</f>
        <v>#N/A</v>
      </c>
      <c r="I80" s="543" t="e">
        <f>IF(ISNUMBER(Regressions!I90),ROUND(Regressions!I90, 1), NA())</f>
        <v>#N/A</v>
      </c>
      <c r="J80" s="544" t="e">
        <f>IF(ISNUMBER(Regressions!K90),ROUND(Regressions!K90, 1), NA())</f>
        <v>#N/A</v>
      </c>
      <c r="K80" s="540" t="e">
        <f>IF(ISNUMBER(Regressions!L90),ROUND(Regressions!L90, 1), NA())</f>
        <v>#N/A</v>
      </c>
      <c r="L80" s="545" t="e">
        <f>IF(ISNUMBER(Regressions!M90),ROUND(Regressions!M90, 1), NA())</f>
        <v>#N/A</v>
      </c>
      <c r="M80" s="542" t="e">
        <f>IF(ISNUMBER(Regressions!N90),ROUND(Regressions!N90, 1), NA())</f>
        <v>#N/A</v>
      </c>
      <c r="N80" s="543" t="e">
        <f>IF(ISNUMBER(Regressions!O90),ROUND(Regressions!O90, 1), NA())</f>
        <v>#N/A</v>
      </c>
      <c r="O80" s="544" t="e">
        <f>IF(ISNUMBER(Regressions!Q90),ROUND(Regressions!Q90, 1), NA())</f>
        <v>#N/A</v>
      </c>
      <c r="P80" s="540" t="e">
        <f>IF(ISNUMBER(Regressions!R90),ROUND(Regressions!R90, 1), NA())</f>
        <v>#N/A</v>
      </c>
      <c r="Q80" s="546" t="e">
        <f>IF(ISNUMBER(Regressions!S90),ROUND(Regressions!S90, 1), NA())</f>
        <v>#N/A</v>
      </c>
      <c r="R80" s="542" t="e">
        <f>IF(ISNUMBER(Regressions!T90),ROUND(Regressions!T90, 1), NA())</f>
        <v>#N/A</v>
      </c>
      <c r="S80" s="543" t="e">
        <f>IF(ISNUMBER(Regressions!U90),ROUND(Regressions!U90, 1), NA())</f>
        <v>#N/A</v>
      </c>
    </row>
    <row r="81" spans="1:19" x14ac:dyDescent="0.25">
      <c r="A81" s="535" t="str">
        <f>+Introduction!$C$7</f>
        <v>Croatia</v>
      </c>
      <c r="B81" s="536">
        <f>IF(ISBLANK(Regressions!B91), " ", Regressions!B91)</f>
        <v>2015</v>
      </c>
      <c r="C81" s="535" t="str">
        <f>HLOOKUP(Introduction!$G$4,nametranslations,25,FALSE)</f>
        <v>Rural</v>
      </c>
      <c r="D81" s="538">
        <f>IF(ISBLANK(Regressions!D91), " ", Regressions!D91)</f>
        <v>299152.66350128176</v>
      </c>
      <c r="E81" s="539" t="e">
        <f>IF(ISNUMBER(Regressions!E91),ROUND(Regressions!E91, 1), NA())</f>
        <v>#N/A</v>
      </c>
      <c r="F81" s="540" t="e">
        <f>IF(ISNUMBER(Regressions!F91),ROUND(Regressions!F91, 1), NA())</f>
        <v>#N/A</v>
      </c>
      <c r="G81" s="541" t="e">
        <f>IF(ISNUMBER(Regressions!G91),ROUND(Regressions!G91, 1), NA())</f>
        <v>#N/A</v>
      </c>
      <c r="H81" s="542" t="e">
        <f>IF(ISNUMBER(Regressions!H91),ROUND(Regressions!H91, 1), NA())</f>
        <v>#N/A</v>
      </c>
      <c r="I81" s="543" t="e">
        <f>IF(ISNUMBER(Regressions!I91),ROUND(Regressions!I91, 1), NA())</f>
        <v>#N/A</v>
      </c>
      <c r="J81" s="544" t="e">
        <f>IF(ISNUMBER(Regressions!K91),ROUND(Regressions!K91, 1), NA())</f>
        <v>#N/A</v>
      </c>
      <c r="K81" s="540" t="e">
        <f>IF(ISNUMBER(Regressions!L91),ROUND(Regressions!L91, 1), NA())</f>
        <v>#N/A</v>
      </c>
      <c r="L81" s="545" t="e">
        <f>IF(ISNUMBER(Regressions!M91),ROUND(Regressions!M91, 1), NA())</f>
        <v>#N/A</v>
      </c>
      <c r="M81" s="542" t="e">
        <f>IF(ISNUMBER(Regressions!N91),ROUND(Regressions!N91, 1), NA())</f>
        <v>#N/A</v>
      </c>
      <c r="N81" s="543" t="e">
        <f>IF(ISNUMBER(Regressions!O91),ROUND(Regressions!O91, 1), NA())</f>
        <v>#N/A</v>
      </c>
      <c r="O81" s="544" t="e">
        <f>IF(ISNUMBER(Regressions!Q91),ROUND(Regressions!Q91, 1), NA())</f>
        <v>#N/A</v>
      </c>
      <c r="P81" s="540" t="e">
        <f>IF(ISNUMBER(Regressions!R91),ROUND(Regressions!R91, 1), NA())</f>
        <v>#N/A</v>
      </c>
      <c r="Q81" s="546" t="e">
        <f>IF(ISNUMBER(Regressions!S91),ROUND(Regressions!S91, 1), NA())</f>
        <v>#N/A</v>
      </c>
      <c r="R81" s="542" t="e">
        <f>IF(ISNUMBER(Regressions!T91),ROUND(Regressions!T91, 1), NA())</f>
        <v>#N/A</v>
      </c>
      <c r="S81" s="543" t="e">
        <f>IF(ISNUMBER(Regressions!U91),ROUND(Regressions!U91, 1), NA())</f>
        <v>#N/A</v>
      </c>
    </row>
    <row r="82" spans="1:19" x14ac:dyDescent="0.25">
      <c r="A82" s="535" t="str">
        <f>+Introduction!$C$7</f>
        <v>Croatia</v>
      </c>
      <c r="B82" s="536">
        <f>IF(ISBLANK(Regressions!B92), " ", Regressions!B92)</f>
        <v>2016</v>
      </c>
      <c r="C82" s="535" t="str">
        <f>HLOOKUP(Introduction!$G$4,nametranslations,25,FALSE)</f>
        <v>Rural</v>
      </c>
      <c r="D82" s="538">
        <f>IF(ISBLANK(Regressions!D92), " ", Regressions!D92)</f>
        <v>290976.84209472657</v>
      </c>
      <c r="E82" s="539" t="e">
        <f>IF(ISNUMBER(Regressions!E92),ROUND(Regressions!E92, 1), NA())</f>
        <v>#N/A</v>
      </c>
      <c r="F82" s="540" t="e">
        <f>IF(ISNUMBER(Regressions!F92),ROUND(Regressions!F92, 1), NA())</f>
        <v>#N/A</v>
      </c>
      <c r="G82" s="541" t="e">
        <f>IF(ISNUMBER(Regressions!G92),ROUND(Regressions!G92, 1), NA())</f>
        <v>#N/A</v>
      </c>
      <c r="H82" s="542" t="e">
        <f>IF(ISNUMBER(Regressions!H92),ROUND(Regressions!H92, 1), NA())</f>
        <v>#N/A</v>
      </c>
      <c r="I82" s="543" t="e">
        <f>IF(ISNUMBER(Regressions!I92),ROUND(Regressions!I92, 1), NA())</f>
        <v>#N/A</v>
      </c>
      <c r="J82" s="544" t="e">
        <f>IF(ISNUMBER(Regressions!K92),ROUND(Regressions!K92, 1), NA())</f>
        <v>#N/A</v>
      </c>
      <c r="K82" s="540" t="e">
        <f>IF(ISNUMBER(Regressions!L92),ROUND(Regressions!L92, 1), NA())</f>
        <v>#N/A</v>
      </c>
      <c r="L82" s="545" t="e">
        <f>IF(ISNUMBER(Regressions!M92),ROUND(Regressions!M92, 1), NA())</f>
        <v>#N/A</v>
      </c>
      <c r="M82" s="542" t="e">
        <f>IF(ISNUMBER(Regressions!N92),ROUND(Regressions!N92, 1), NA())</f>
        <v>#N/A</v>
      </c>
      <c r="N82" s="543" t="e">
        <f>IF(ISNUMBER(Regressions!O92),ROUND(Regressions!O92, 1), NA())</f>
        <v>#N/A</v>
      </c>
      <c r="O82" s="544" t="e">
        <f>IF(ISNUMBER(Regressions!Q92),ROUND(Regressions!Q92, 1), NA())</f>
        <v>#N/A</v>
      </c>
      <c r="P82" s="540" t="e">
        <f>IF(ISNUMBER(Regressions!R92),ROUND(Regressions!R92, 1), NA())</f>
        <v>#N/A</v>
      </c>
      <c r="Q82" s="546" t="e">
        <f>IF(ISNUMBER(Regressions!S92),ROUND(Regressions!S92, 1), NA())</f>
        <v>#N/A</v>
      </c>
      <c r="R82" s="542" t="e">
        <f>IF(ISNUMBER(Regressions!T92),ROUND(Regressions!T92, 1), NA())</f>
        <v>#N/A</v>
      </c>
      <c r="S82" s="543" t="e">
        <f>IF(ISNUMBER(Regressions!U92),ROUND(Regressions!U92, 1), NA())</f>
        <v>#N/A</v>
      </c>
    </row>
    <row r="83" spans="1:19" x14ac:dyDescent="0.25">
      <c r="A83" s="535" t="str">
        <f>+Introduction!$C$7</f>
        <v>Croatia</v>
      </c>
      <c r="B83" s="536">
        <f>IF(ISBLANK(Regressions!B93), " ", Regressions!B93)</f>
        <v>2017</v>
      </c>
      <c r="C83" s="535" t="str">
        <f>HLOOKUP(Introduction!$G$4,nametranslations,25,FALSE)</f>
        <v>Rural</v>
      </c>
      <c r="D83" s="538">
        <f>IF(ISBLANK(Regressions!D93), " ", Regressions!D93)</f>
        <v>281902.39936119079</v>
      </c>
      <c r="E83" s="539" t="e">
        <f>IF(ISNUMBER(Regressions!E93),ROUND(Regressions!E93, 1), NA())</f>
        <v>#N/A</v>
      </c>
      <c r="F83" s="540" t="e">
        <f>IF(ISNUMBER(Regressions!F93),ROUND(Regressions!F93, 1), NA())</f>
        <v>#N/A</v>
      </c>
      <c r="G83" s="541" t="e">
        <f>IF(ISNUMBER(Regressions!G93),ROUND(Regressions!G93, 1), NA())</f>
        <v>#N/A</v>
      </c>
      <c r="H83" s="542" t="e">
        <f>IF(ISNUMBER(Regressions!H93),ROUND(Regressions!H93, 1), NA())</f>
        <v>#N/A</v>
      </c>
      <c r="I83" s="543" t="e">
        <f>IF(ISNUMBER(Regressions!I93),ROUND(Regressions!I93, 1), NA())</f>
        <v>#N/A</v>
      </c>
      <c r="J83" s="544" t="e">
        <f>IF(ISNUMBER(Regressions!K93),ROUND(Regressions!K93, 1), NA())</f>
        <v>#N/A</v>
      </c>
      <c r="K83" s="540" t="e">
        <f>IF(ISNUMBER(Regressions!L93),ROUND(Regressions!L93, 1), NA())</f>
        <v>#N/A</v>
      </c>
      <c r="L83" s="545" t="e">
        <f>IF(ISNUMBER(Regressions!M93),ROUND(Regressions!M93, 1), NA())</f>
        <v>#N/A</v>
      </c>
      <c r="M83" s="542" t="e">
        <f>IF(ISNUMBER(Regressions!N93),ROUND(Regressions!N93, 1), NA())</f>
        <v>#N/A</v>
      </c>
      <c r="N83" s="543" t="e">
        <f>IF(ISNUMBER(Regressions!O93),ROUND(Regressions!O93, 1), NA())</f>
        <v>#N/A</v>
      </c>
      <c r="O83" s="544" t="e">
        <f>IF(ISNUMBER(Regressions!Q93),ROUND(Regressions!Q93, 1), NA())</f>
        <v>#N/A</v>
      </c>
      <c r="P83" s="540" t="e">
        <f>IF(ISNUMBER(Regressions!R93),ROUND(Regressions!R93, 1), NA())</f>
        <v>#N/A</v>
      </c>
      <c r="Q83" s="546" t="e">
        <f>IF(ISNUMBER(Regressions!S93),ROUND(Regressions!S93, 1), NA())</f>
        <v>#N/A</v>
      </c>
      <c r="R83" s="542" t="e">
        <f>IF(ISNUMBER(Regressions!T93),ROUND(Regressions!T93, 1), NA())</f>
        <v>#N/A</v>
      </c>
      <c r="S83" s="543" t="e">
        <f>IF(ISNUMBER(Regressions!U93),ROUND(Regressions!U93, 1), NA())</f>
        <v>#N/A</v>
      </c>
    </row>
    <row r="84" spans="1:19" x14ac:dyDescent="0.25">
      <c r="A84" s="535" t="str">
        <f>+Introduction!$C$7</f>
        <v>Croatia</v>
      </c>
      <c r="B84" s="536">
        <f>IF(ISBLANK(Regressions!B94), " ", Regressions!B94)</f>
        <v>2018</v>
      </c>
      <c r="C84" s="535" t="str">
        <f>HLOOKUP(Introduction!$G$4,nametranslations,25,FALSE)</f>
        <v>Rural</v>
      </c>
      <c r="D84" s="538">
        <f>IF(ISBLANK(Regressions!D94), " ", Regressions!D94)</f>
        <v>273205.73630828859</v>
      </c>
      <c r="E84" s="539" t="e">
        <f>IF(ISNUMBER(Regressions!E94),ROUND(Regressions!E94, 1), NA())</f>
        <v>#N/A</v>
      </c>
      <c r="F84" s="540" t="e">
        <f>IF(ISNUMBER(Regressions!F94),ROUND(Regressions!F94, 1), NA())</f>
        <v>#N/A</v>
      </c>
      <c r="G84" s="541" t="e">
        <f>IF(ISNUMBER(Regressions!G94),ROUND(Regressions!G94, 1), NA())</f>
        <v>#N/A</v>
      </c>
      <c r="H84" s="542" t="e">
        <f>IF(ISNUMBER(Regressions!H94),ROUND(Regressions!H94, 1), NA())</f>
        <v>#N/A</v>
      </c>
      <c r="I84" s="543" t="e">
        <f>IF(ISNUMBER(Regressions!I94),ROUND(Regressions!I94, 1), NA())</f>
        <v>#N/A</v>
      </c>
      <c r="J84" s="544" t="e">
        <f>IF(ISNUMBER(Regressions!K94),ROUND(Regressions!K94, 1), NA())</f>
        <v>#N/A</v>
      </c>
      <c r="K84" s="540" t="e">
        <f>IF(ISNUMBER(Regressions!L94),ROUND(Regressions!L94, 1), NA())</f>
        <v>#N/A</v>
      </c>
      <c r="L84" s="545" t="e">
        <f>IF(ISNUMBER(Regressions!M94),ROUND(Regressions!M94, 1), NA())</f>
        <v>#N/A</v>
      </c>
      <c r="M84" s="542" t="e">
        <f>IF(ISNUMBER(Regressions!N94),ROUND(Regressions!N94, 1), NA())</f>
        <v>#N/A</v>
      </c>
      <c r="N84" s="543" t="e">
        <f>IF(ISNUMBER(Regressions!O94),ROUND(Regressions!O94, 1), NA())</f>
        <v>#N/A</v>
      </c>
      <c r="O84" s="544" t="e">
        <f>IF(ISNUMBER(Regressions!Q94),ROUND(Regressions!Q94, 1), NA())</f>
        <v>#N/A</v>
      </c>
      <c r="P84" s="540" t="e">
        <f>IF(ISNUMBER(Regressions!R94),ROUND(Regressions!R94, 1), NA())</f>
        <v>#N/A</v>
      </c>
      <c r="Q84" s="546" t="e">
        <f>IF(ISNUMBER(Regressions!S94),ROUND(Regressions!S94, 1), NA())</f>
        <v>#N/A</v>
      </c>
      <c r="R84" s="542" t="e">
        <f>IF(ISNUMBER(Regressions!T94),ROUND(Regressions!T94, 1), NA())</f>
        <v>#N/A</v>
      </c>
      <c r="S84" s="543" t="e">
        <f>IF(ISNUMBER(Regressions!U94),ROUND(Regressions!U94, 1), NA())</f>
        <v>#N/A</v>
      </c>
    </row>
    <row r="85" spans="1:19" x14ac:dyDescent="0.25">
      <c r="A85" s="535" t="str">
        <f>+Introduction!$C$7</f>
        <v>Croatia</v>
      </c>
      <c r="B85" s="536">
        <f>IF(ISBLANK(Regressions!B95), " ", Regressions!B95)</f>
        <v>2019</v>
      </c>
      <c r="C85" s="535" t="str">
        <f>HLOOKUP(Introduction!$G$4,nametranslations,25,FALSE)</f>
        <v>Rural</v>
      </c>
      <c r="D85" s="538">
        <f>IF(ISBLANK(Regressions!D95), " ", Regressions!D95)</f>
        <v>265362.9856814575</v>
      </c>
      <c r="E85" s="539" t="e">
        <f>IF(ISNUMBER(Regressions!E95),ROUND(Regressions!E95, 1), NA())</f>
        <v>#N/A</v>
      </c>
      <c r="F85" s="540" t="e">
        <f>IF(ISNUMBER(Regressions!F95),ROUND(Regressions!F95, 1), NA())</f>
        <v>#N/A</v>
      </c>
      <c r="G85" s="541" t="e">
        <f>IF(ISNUMBER(Regressions!G95),ROUND(Regressions!G95, 1), NA())</f>
        <v>#N/A</v>
      </c>
      <c r="H85" s="542" t="e">
        <f>IF(ISNUMBER(Regressions!H95),ROUND(Regressions!H95, 1), NA())</f>
        <v>#N/A</v>
      </c>
      <c r="I85" s="543" t="e">
        <f>IF(ISNUMBER(Regressions!I95),ROUND(Regressions!I95, 1), NA())</f>
        <v>#N/A</v>
      </c>
      <c r="J85" s="544" t="e">
        <f>IF(ISNUMBER(Regressions!K95),ROUND(Regressions!K95, 1), NA())</f>
        <v>#N/A</v>
      </c>
      <c r="K85" s="540" t="e">
        <f>IF(ISNUMBER(Regressions!L95),ROUND(Regressions!L95, 1), NA())</f>
        <v>#N/A</v>
      </c>
      <c r="L85" s="545" t="e">
        <f>IF(ISNUMBER(Regressions!M95),ROUND(Regressions!M95, 1), NA())</f>
        <v>#N/A</v>
      </c>
      <c r="M85" s="542" t="e">
        <f>IF(ISNUMBER(Regressions!N95),ROUND(Regressions!N95, 1), NA())</f>
        <v>#N/A</v>
      </c>
      <c r="N85" s="543" t="e">
        <f>IF(ISNUMBER(Regressions!O95),ROUND(Regressions!O95, 1), NA())</f>
        <v>#N/A</v>
      </c>
      <c r="O85" s="544" t="e">
        <f>IF(ISNUMBER(Regressions!Q95),ROUND(Regressions!Q95, 1), NA())</f>
        <v>#N/A</v>
      </c>
      <c r="P85" s="540" t="e">
        <f>IF(ISNUMBER(Regressions!R95),ROUND(Regressions!R95, 1), NA())</f>
        <v>#N/A</v>
      </c>
      <c r="Q85" s="546" t="e">
        <f>IF(ISNUMBER(Regressions!S95),ROUND(Regressions!S95, 1), NA())</f>
        <v>#N/A</v>
      </c>
      <c r="R85" s="542" t="e">
        <f>IF(ISNUMBER(Regressions!T95),ROUND(Regressions!T95, 1), NA())</f>
        <v>#N/A</v>
      </c>
      <c r="S85" s="543" t="e">
        <f>IF(ISNUMBER(Regressions!U95),ROUND(Regressions!U95, 1), NA())</f>
        <v>#N/A</v>
      </c>
    </row>
    <row r="86" spans="1:19" x14ac:dyDescent="0.25">
      <c r="A86" s="535" t="str">
        <f>+Introduction!$C$7</f>
        <v>Croatia</v>
      </c>
      <c r="B86" s="536">
        <f>IF(ISBLANK(Regressions!B96), " ", Regressions!B96)</f>
        <v>2020</v>
      </c>
      <c r="C86" s="535" t="str">
        <f>HLOOKUP(Introduction!$G$4,nametranslations,25,FALSE)</f>
        <v>Rural</v>
      </c>
      <c r="D86" s="538">
        <f>IF(ISBLANK(Regressions!D96), " ", Regressions!D96)</f>
        <v>258834.18024116516</v>
      </c>
      <c r="E86" s="539" t="e">
        <f>IF(ISNUMBER(Regressions!E96),ROUND(Regressions!E96, 1), NA())</f>
        <v>#N/A</v>
      </c>
      <c r="F86" s="540" t="e">
        <f>IF(ISNUMBER(Regressions!F96),ROUND(Regressions!F96, 1), NA())</f>
        <v>#N/A</v>
      </c>
      <c r="G86" s="541" t="e">
        <f>IF(ISNUMBER(Regressions!G96),ROUND(Regressions!G96, 1), NA())</f>
        <v>#N/A</v>
      </c>
      <c r="H86" s="542" t="e">
        <f>IF(ISNUMBER(Regressions!H96),ROUND(Regressions!H96, 1), NA())</f>
        <v>#N/A</v>
      </c>
      <c r="I86" s="543" t="e">
        <f>IF(ISNUMBER(Regressions!I96),ROUND(Regressions!I96, 1), NA())</f>
        <v>#N/A</v>
      </c>
      <c r="J86" s="544" t="e">
        <f>IF(ISNUMBER(Regressions!K96),ROUND(Regressions!K96, 1), NA())</f>
        <v>#N/A</v>
      </c>
      <c r="K86" s="540" t="e">
        <f>IF(ISNUMBER(Regressions!L96),ROUND(Regressions!L96, 1), NA())</f>
        <v>#N/A</v>
      </c>
      <c r="L86" s="545" t="e">
        <f>IF(ISNUMBER(Regressions!M96),ROUND(Regressions!M96, 1), NA())</f>
        <v>#N/A</v>
      </c>
      <c r="M86" s="542" t="e">
        <f>IF(ISNUMBER(Regressions!N96),ROUND(Regressions!N96, 1), NA())</f>
        <v>#N/A</v>
      </c>
      <c r="N86" s="543" t="e">
        <f>IF(ISNUMBER(Regressions!O96),ROUND(Regressions!O96, 1), NA())</f>
        <v>#N/A</v>
      </c>
      <c r="O86" s="544" t="e">
        <f>IF(ISNUMBER(Regressions!Q96),ROUND(Regressions!Q96, 1), NA())</f>
        <v>#N/A</v>
      </c>
      <c r="P86" s="540" t="e">
        <f>IF(ISNUMBER(Regressions!R96),ROUND(Regressions!R96, 1), NA())</f>
        <v>#N/A</v>
      </c>
      <c r="Q86" s="546" t="e">
        <f>IF(ISNUMBER(Regressions!S96),ROUND(Regressions!S96, 1), NA())</f>
        <v>#N/A</v>
      </c>
      <c r="R86" s="542" t="e">
        <f>IF(ISNUMBER(Regressions!T96),ROUND(Regressions!T96, 1), NA())</f>
        <v>#N/A</v>
      </c>
      <c r="S86" s="543" t="e">
        <f>IF(ISNUMBER(Regressions!U96),ROUND(Regressions!U96, 1), NA())</f>
        <v>#N/A</v>
      </c>
    </row>
    <row r="87" spans="1:19" x14ac:dyDescent="0.25">
      <c r="A87" s="535" t="str">
        <f>+Introduction!$C$7</f>
        <v>Croatia</v>
      </c>
      <c r="B87" s="536">
        <f>IF(ISBLANK(Regressions!B97), " ", Regressions!B97)</f>
        <v>2021</v>
      </c>
      <c r="C87" s="535" t="str">
        <f>HLOOKUP(Introduction!$G$4,nametranslations,25,FALSE)</f>
        <v>Rural</v>
      </c>
      <c r="D87" s="538">
        <f>IF(ISBLANK(Regressions!D97), " ", Regressions!D97)</f>
        <v>253627.52364273072</v>
      </c>
      <c r="E87" s="544" t="e">
        <f>IF(ISNUMBER(Regressions!E97),ROUND(Regressions!E97, 1), NA())</f>
        <v>#N/A</v>
      </c>
      <c r="F87" s="547" t="e">
        <f>IF(ISNUMBER(Regressions!F97),ROUND(Regressions!F97, 1), NA())</f>
        <v>#N/A</v>
      </c>
      <c r="G87" s="548" t="e">
        <f>IF(ISNUMBER(Regressions!G97),ROUND(Regressions!G97, 1), NA())</f>
        <v>#N/A</v>
      </c>
      <c r="H87" s="542" t="e">
        <f>IF(ISNUMBER(Regressions!H97),ROUND(Regressions!H97, 1), NA())</f>
        <v>#N/A</v>
      </c>
      <c r="I87" s="543" t="e">
        <f>IF(ISNUMBER(Regressions!I97),ROUND(Regressions!I97, 1), NA())</f>
        <v>#N/A</v>
      </c>
      <c r="J87" s="544" t="e">
        <f>IF(ISNUMBER(Regressions!K97),ROUND(Regressions!K97, 1), NA())</f>
        <v>#N/A</v>
      </c>
      <c r="K87" s="547" t="e">
        <f>IF(ISNUMBER(Regressions!L97),ROUND(Regressions!L97, 1), NA())</f>
        <v>#N/A</v>
      </c>
      <c r="L87" s="549" t="e">
        <f>IF(ISNUMBER(Regressions!M97),ROUND(Regressions!M97, 1), NA())</f>
        <v>#N/A</v>
      </c>
      <c r="M87" s="542" t="e">
        <f>IF(ISNUMBER(Regressions!N97),ROUND(Regressions!N97, 1), NA())</f>
        <v>#N/A</v>
      </c>
      <c r="N87" s="543" t="e">
        <f>IF(ISNUMBER(Regressions!O97),ROUND(Regressions!O97, 1), NA())</f>
        <v>#N/A</v>
      </c>
      <c r="O87" s="544" t="e">
        <f>IF(ISNUMBER(Regressions!Q97),ROUND(Regressions!Q97, 1), NA())</f>
        <v>#N/A</v>
      </c>
      <c r="P87" s="547" t="e">
        <f>IF(ISNUMBER(Regressions!R97),ROUND(Regressions!R97, 1), NA())</f>
        <v>#N/A</v>
      </c>
      <c r="Q87" s="550" t="e">
        <f>IF(ISNUMBER(Regressions!S97),ROUND(Regressions!S97, 1), NA())</f>
        <v>#N/A</v>
      </c>
      <c r="R87" s="542" t="e">
        <f>IF(ISNUMBER(Regressions!T97),ROUND(Regressions!T97, 1), NA())</f>
        <v>#N/A</v>
      </c>
      <c r="S87" s="543" t="e">
        <f>IF(ISNUMBER(Regressions!U97),ROUND(Regressions!U97, 1), NA())</f>
        <v>#N/A</v>
      </c>
    </row>
    <row r="88" spans="1:19" x14ac:dyDescent="0.25">
      <c r="A88" s="535" t="str">
        <f>+Introduction!$C$7</f>
        <v>Croatia</v>
      </c>
      <c r="B88" s="536">
        <f>IF(ISBLANK(Regressions!B98), " ", Regressions!B98)</f>
        <v>2022</v>
      </c>
      <c r="C88" s="535" t="str">
        <f>HLOOKUP(Introduction!$G$4,nametranslations,25,FALSE)</f>
        <v>Rural</v>
      </c>
      <c r="D88" s="538">
        <f>IF(ISBLANK(Regressions!D98), " ", Regressions!D98)</f>
        <v>249962.78312267302</v>
      </c>
      <c r="E88" s="539" t="e">
        <f>IF(ISNUMBER(Regressions!E98),ROUND(Regressions!E98, 1), NA())</f>
        <v>#N/A</v>
      </c>
      <c r="F88" s="540" t="e">
        <f>IF(ISNUMBER(Regressions!F98),ROUND(Regressions!F98, 1), NA())</f>
        <v>#N/A</v>
      </c>
      <c r="G88" s="541" t="e">
        <f>IF(ISNUMBER(Regressions!G98),ROUND(Regressions!G98, 1), NA())</f>
        <v>#N/A</v>
      </c>
      <c r="H88" s="542" t="e">
        <f>IF(ISNUMBER(Regressions!H98),ROUND(Regressions!H98, 1), NA())</f>
        <v>#N/A</v>
      </c>
      <c r="I88" s="543" t="e">
        <f>IF(ISNUMBER(Regressions!I98),ROUND(Regressions!I98, 1), NA())</f>
        <v>#N/A</v>
      </c>
      <c r="J88" s="544" t="e">
        <f>IF(ISNUMBER(Regressions!K98),ROUND(Regressions!K98, 1), NA())</f>
        <v>#N/A</v>
      </c>
      <c r="K88" s="540" t="e">
        <f>IF(ISNUMBER(Regressions!L98),ROUND(Regressions!L98, 1), NA())</f>
        <v>#N/A</v>
      </c>
      <c r="L88" s="545" t="e">
        <f>IF(ISNUMBER(Regressions!M98),ROUND(Regressions!M98, 1), NA())</f>
        <v>#N/A</v>
      </c>
      <c r="M88" s="542" t="e">
        <f>IF(ISNUMBER(Regressions!N98),ROUND(Regressions!N98, 1), NA())</f>
        <v>#N/A</v>
      </c>
      <c r="N88" s="543" t="e">
        <f>IF(ISNUMBER(Regressions!O98),ROUND(Regressions!O98, 1), NA())</f>
        <v>#N/A</v>
      </c>
      <c r="O88" s="544" t="e">
        <f>IF(ISNUMBER(Regressions!Q98),ROUND(Regressions!Q98, 1), NA())</f>
        <v>#N/A</v>
      </c>
      <c r="P88" s="540" t="e">
        <f>IF(ISNUMBER(Regressions!R98),ROUND(Regressions!R98, 1), NA())</f>
        <v>#N/A</v>
      </c>
      <c r="Q88" s="546" t="e">
        <f>IF(ISNUMBER(Regressions!S98),ROUND(Regressions!S98, 1), NA())</f>
        <v>#N/A</v>
      </c>
      <c r="R88" s="542" t="e">
        <f>IF(ISNUMBER(Regressions!T98),ROUND(Regressions!T98, 1), NA())</f>
        <v>#N/A</v>
      </c>
      <c r="S88" s="543" t="e">
        <f>IF(ISNUMBER(Regressions!U98),ROUND(Regressions!U98, 1), NA())</f>
        <v>#N/A</v>
      </c>
    </row>
    <row r="89" spans="1:19" x14ac:dyDescent="0.25">
      <c r="A89" s="535" t="str">
        <f>+Introduction!$C$7</f>
        <v>Croatia</v>
      </c>
      <c r="B89" s="536">
        <f>IF(ISBLANK(Regressions!B99), " ", Regressions!B99)</f>
        <v>2023</v>
      </c>
      <c r="C89" s="535" t="str">
        <f>HLOOKUP(Introduction!$G$4,nametranslations,25,FALSE)</f>
        <v>Rural</v>
      </c>
      <c r="D89" s="538">
        <f>IF(ISBLANK(Regressions!D99), " ", Regressions!D99)</f>
        <v>247262.52921569825</v>
      </c>
      <c r="E89" s="539" t="e">
        <f>IF(ISNUMBER(Regressions!E99),ROUND(Regressions!E99, 1), NA())</f>
        <v>#N/A</v>
      </c>
      <c r="F89" s="540" t="e">
        <f>IF(ISNUMBER(Regressions!F99),ROUND(Regressions!F99, 1), NA())</f>
        <v>#N/A</v>
      </c>
      <c r="G89" s="541" t="e">
        <f>IF(ISNUMBER(Regressions!G99),ROUND(Regressions!G99, 1), NA())</f>
        <v>#N/A</v>
      </c>
      <c r="H89" s="542" t="e">
        <f>IF(ISNUMBER(Regressions!H99),ROUND(Regressions!H99, 1), NA())</f>
        <v>#N/A</v>
      </c>
      <c r="I89" s="543" t="e">
        <f>IF(ISNUMBER(Regressions!I99),ROUND(Regressions!I99, 1), NA())</f>
        <v>#N/A</v>
      </c>
      <c r="J89" s="544" t="e">
        <f>IF(ISNUMBER(Regressions!K99),ROUND(Regressions!K99, 1), NA())</f>
        <v>#N/A</v>
      </c>
      <c r="K89" s="540" t="e">
        <f>IF(ISNUMBER(Regressions!L99),ROUND(Regressions!L99, 1), NA())</f>
        <v>#N/A</v>
      </c>
      <c r="L89" s="545" t="e">
        <f>IF(ISNUMBER(Regressions!M99),ROUND(Regressions!M99, 1), NA())</f>
        <v>#N/A</v>
      </c>
      <c r="M89" s="542" t="e">
        <f>IF(ISNUMBER(Regressions!N99),ROUND(Regressions!N99, 1), NA())</f>
        <v>#N/A</v>
      </c>
      <c r="N89" s="543" t="e">
        <f>IF(ISNUMBER(Regressions!O99),ROUND(Regressions!O99, 1), NA())</f>
        <v>#N/A</v>
      </c>
      <c r="O89" s="544" t="e">
        <f>IF(ISNUMBER(Regressions!Q99),ROUND(Regressions!Q99, 1), NA())</f>
        <v>#N/A</v>
      </c>
      <c r="P89" s="540" t="e">
        <f>IF(ISNUMBER(Regressions!R99),ROUND(Regressions!R99, 1), NA())</f>
        <v>#N/A</v>
      </c>
      <c r="Q89" s="546" t="e">
        <f>IF(ISNUMBER(Regressions!S99),ROUND(Regressions!S99, 1), NA())</f>
        <v>#N/A</v>
      </c>
      <c r="R89" s="542" t="e">
        <f>IF(ISNUMBER(Regressions!T99),ROUND(Regressions!T99, 1), NA())</f>
        <v>#N/A</v>
      </c>
      <c r="S89" s="543" t="e">
        <f>IF(ISNUMBER(Regressions!U99),ROUND(Regressions!U99, 1), NA())</f>
        <v>#N/A</v>
      </c>
    </row>
    <row r="90" spans="1:19" x14ac:dyDescent="0.25">
      <c r="A90" s="535" t="str">
        <f>+Introduction!$C$7</f>
        <v>Croatia</v>
      </c>
      <c r="B90" s="536">
        <f>IF(ISBLANK(Regressions!B100), " ", Regressions!B100)</f>
        <v>2024</v>
      </c>
      <c r="C90" s="535" t="str">
        <f>HLOOKUP(Introduction!$G$4,nametranslations,25,FALSE)</f>
        <v>Rural</v>
      </c>
      <c r="D90" s="538">
        <f>IF(ISBLANK(Regressions!D100), " ", Regressions!D100)</f>
        <v>237587.3395160675</v>
      </c>
      <c r="E90" s="539" t="e">
        <f>IF(ISNUMBER(Regressions!E100),ROUND(Regressions!E100, 1), NA())</f>
        <v>#N/A</v>
      </c>
      <c r="F90" s="540" t="e">
        <f>IF(ISNUMBER(Regressions!F100),ROUND(Regressions!F100, 1), NA())</f>
        <v>#N/A</v>
      </c>
      <c r="G90" s="541" t="e">
        <f>IF(ISNUMBER(Regressions!G100),ROUND(Regressions!G100, 1), NA())</f>
        <v>#N/A</v>
      </c>
      <c r="H90" s="542" t="e">
        <f>IF(ISNUMBER(Regressions!H100),ROUND(Regressions!H100, 1), NA())</f>
        <v>#N/A</v>
      </c>
      <c r="I90" s="543" t="e">
        <f>IF(ISNUMBER(Regressions!I100),ROUND(Regressions!I100, 1), NA())</f>
        <v>#N/A</v>
      </c>
      <c r="J90" s="544" t="e">
        <f>IF(ISNUMBER(Regressions!K100),ROUND(Regressions!K100, 1), NA())</f>
        <v>#N/A</v>
      </c>
      <c r="K90" s="540" t="e">
        <f>IF(ISNUMBER(Regressions!L100),ROUND(Regressions!L100, 1), NA())</f>
        <v>#N/A</v>
      </c>
      <c r="L90" s="545" t="e">
        <f>IF(ISNUMBER(Regressions!M100),ROUND(Regressions!M100, 1), NA())</f>
        <v>#N/A</v>
      </c>
      <c r="M90" s="542" t="e">
        <f>IF(ISNUMBER(Regressions!N100),ROUND(Regressions!N100, 1), NA())</f>
        <v>#N/A</v>
      </c>
      <c r="N90" s="543" t="e">
        <f>IF(ISNUMBER(Regressions!O100),ROUND(Regressions!O100, 1), NA())</f>
        <v>#N/A</v>
      </c>
      <c r="O90" s="544" t="e">
        <f>IF(ISNUMBER(Regressions!Q100),ROUND(Regressions!Q100, 1), NA())</f>
        <v>#N/A</v>
      </c>
      <c r="P90" s="540" t="e">
        <f>IF(ISNUMBER(Regressions!R100),ROUND(Regressions!R100, 1), NA())</f>
        <v>#N/A</v>
      </c>
      <c r="Q90" s="546" t="e">
        <f>IF(ISNUMBER(Regressions!S100),ROUND(Regressions!S100, 1), NA())</f>
        <v>#N/A</v>
      </c>
      <c r="R90" s="542" t="e">
        <f>IF(ISNUMBER(Regressions!T100),ROUND(Regressions!T100, 1), NA())</f>
        <v>#N/A</v>
      </c>
      <c r="S90" s="543" t="e">
        <f>IF(ISNUMBER(Regressions!U100),ROUND(Regressions!U100, 1), NA())</f>
        <v>#N/A</v>
      </c>
    </row>
    <row r="91" spans="1:19" x14ac:dyDescent="0.25">
      <c r="A91" s="551" t="str">
        <f>+Introduction!$C$7</f>
        <v>Croatia</v>
      </c>
      <c r="B91" s="552">
        <f>IF(ISBLANK(Regressions!B101), " ", Regressions!B101)</f>
        <v>2025</v>
      </c>
      <c r="C91" s="551" t="str">
        <f>HLOOKUP(Introduction!$G$4,nametranslations,25,FALSE)</f>
        <v>Rural</v>
      </c>
      <c r="D91" s="553">
        <f>IF(ISBLANK(Regressions!D101), " ", Regressions!D101)</f>
        <v>231104.42474025727</v>
      </c>
      <c r="E91" s="554" t="e">
        <f>IF(ISNUMBER(Regressions!E101),ROUND(Regressions!E101, 1), NA())</f>
        <v>#N/A</v>
      </c>
      <c r="F91" s="555" t="e">
        <f>IF(ISNUMBER(Regressions!F101),ROUND(Regressions!F101, 1), NA())</f>
        <v>#N/A</v>
      </c>
      <c r="G91" s="556" t="e">
        <f>IF(ISNUMBER(Regressions!G101),ROUND(Regressions!G101, 1), NA())</f>
        <v>#N/A</v>
      </c>
      <c r="H91" s="557" t="e">
        <f>IF(ISNUMBER(Regressions!H101),ROUND(Regressions!H101, 1), NA())</f>
        <v>#N/A</v>
      </c>
      <c r="I91" s="558" t="e">
        <f>IF(ISNUMBER(Regressions!I101),ROUND(Regressions!I101, 1), NA())</f>
        <v>#N/A</v>
      </c>
      <c r="J91" s="559" t="e">
        <f>IF(ISNUMBER(Regressions!K101),ROUND(Regressions!K101, 1), NA())</f>
        <v>#N/A</v>
      </c>
      <c r="K91" s="555" t="e">
        <f>IF(ISNUMBER(Regressions!L101),ROUND(Regressions!L101, 1), NA())</f>
        <v>#N/A</v>
      </c>
      <c r="L91" s="560" t="e">
        <f>IF(ISNUMBER(Regressions!M101),ROUND(Regressions!M101, 1), NA())</f>
        <v>#N/A</v>
      </c>
      <c r="M91" s="557" t="e">
        <f>IF(ISNUMBER(Regressions!N101),ROUND(Regressions!N101, 1), NA())</f>
        <v>#N/A</v>
      </c>
      <c r="N91" s="558" t="e">
        <f>IF(ISNUMBER(Regressions!O101),ROUND(Regressions!O101, 1), NA())</f>
        <v>#N/A</v>
      </c>
      <c r="O91" s="559" t="e">
        <f>IF(ISNUMBER(Regressions!Q101),ROUND(Regressions!Q101, 1), NA())</f>
        <v>#N/A</v>
      </c>
      <c r="P91" s="555" t="e">
        <f>IF(ISNUMBER(Regressions!R101),ROUND(Regressions!R101, 1), NA())</f>
        <v>#N/A</v>
      </c>
      <c r="Q91" s="561" t="e">
        <f>IF(ISNUMBER(Regressions!S101),ROUND(Regressions!S101, 1), NA())</f>
        <v>#N/A</v>
      </c>
      <c r="R91" s="557" t="e">
        <f>IF(ISNUMBER(Regressions!T101),ROUND(Regressions!T101, 1), NA())</f>
        <v>#N/A</v>
      </c>
      <c r="S91" s="558" t="e">
        <f>IF(ISNUMBER(Regressions!U101),ROUND(Regressions!U101, 1), NA())</f>
        <v>#N/A</v>
      </c>
    </row>
    <row r="92" spans="1:19" hidden="1" x14ac:dyDescent="0.25">
      <c r="A92" s="535" t="str">
        <f>+Introduction!$C$7</f>
        <v>Croatia</v>
      </c>
      <c r="B92" s="536">
        <f>IF(ISBLANK(Regressions!B102), " ", Regressions!B102)</f>
        <v>2026</v>
      </c>
      <c r="C92" s="535" t="str">
        <f>HLOOKUP(Introduction!$G$4,nametranslations,25,FALSE)</f>
        <v>Rural</v>
      </c>
      <c r="D92" s="538" t="str">
        <f>IF(ISBLANK(Regressions!D102), " ", Regressions!D102)</f>
        <v xml:space="preserve"> </v>
      </c>
      <c r="E92" s="539" t="e">
        <f>IF(ISNUMBER(Regressions!E102),ROUND(Regressions!E102, 1), NA())</f>
        <v>#N/A</v>
      </c>
      <c r="F92" s="540" t="e">
        <f>IF(ISNUMBER(Regressions!F102),ROUND(Regressions!F102, 1), NA())</f>
        <v>#N/A</v>
      </c>
      <c r="G92" s="541" t="e">
        <f>IF(ISNUMBER(Regressions!G102),ROUND(Regressions!G102, 1), NA())</f>
        <v>#N/A</v>
      </c>
      <c r="H92" s="542" t="e">
        <f>IF(ISNUMBER(Regressions!H102),ROUND(Regressions!H102, 1), NA())</f>
        <v>#N/A</v>
      </c>
      <c r="I92" s="543" t="e">
        <f>IF(ISNUMBER(Regressions!I102),ROUND(Regressions!I102, 1), NA())</f>
        <v>#N/A</v>
      </c>
      <c r="J92" s="544" t="e">
        <f>IF(ISNUMBER(Regressions!K102),ROUND(Regressions!K102, 1), NA())</f>
        <v>#N/A</v>
      </c>
      <c r="K92" s="540" t="e">
        <f>IF(ISNUMBER(Regressions!L102),ROUND(Regressions!L102, 1), NA())</f>
        <v>#N/A</v>
      </c>
      <c r="L92" s="545" t="e">
        <f>IF(ISNUMBER(Regressions!M102),ROUND(Regressions!M102, 1), NA())</f>
        <v>#N/A</v>
      </c>
      <c r="M92" s="542" t="e">
        <f>IF(ISNUMBER(Regressions!N102),ROUND(Regressions!N102, 1), NA())</f>
        <v>#N/A</v>
      </c>
      <c r="N92" s="543" t="e">
        <f>IF(ISNUMBER(Regressions!O102),ROUND(Regressions!O102, 1), NA())</f>
        <v>#N/A</v>
      </c>
      <c r="O92" s="544" t="e">
        <f>IF(ISNUMBER(Regressions!Q102),ROUND(Regressions!Q102, 1), NA())</f>
        <v>#N/A</v>
      </c>
      <c r="P92" s="540" t="e">
        <f>IF(ISNUMBER(Regressions!R102),ROUND(Regressions!R102, 1), NA())</f>
        <v>#N/A</v>
      </c>
      <c r="Q92" s="546" t="e">
        <f>IF(ISNUMBER(Regressions!S102),ROUND(Regressions!S102, 1), NA())</f>
        <v>#N/A</v>
      </c>
      <c r="R92" s="542" t="e">
        <f>IF(ISNUMBER(Regressions!T102),ROUND(Regressions!T102, 1), NA())</f>
        <v>#N/A</v>
      </c>
      <c r="S92" s="543" t="e">
        <f>IF(ISNUMBER(Regressions!U102),ROUND(Regressions!U102, 1), NA())</f>
        <v>#N/A</v>
      </c>
    </row>
    <row r="93" spans="1:19" hidden="1" x14ac:dyDescent="0.25">
      <c r="A93" s="535" t="str">
        <f>+Introduction!$C$7</f>
        <v>Croatia</v>
      </c>
      <c r="B93" s="536">
        <f>IF(ISBLANK(Regressions!B103), " ", Regressions!B103)</f>
        <v>2027</v>
      </c>
      <c r="C93" s="535" t="str">
        <f>HLOOKUP(Introduction!$G$4,nametranslations,25,FALSE)</f>
        <v>Rural</v>
      </c>
      <c r="D93" s="538" t="str">
        <f>IF(ISBLANK(Regressions!D103), " ", Regressions!D103)</f>
        <v xml:space="preserve"> </v>
      </c>
      <c r="E93" s="539" t="e">
        <f>IF(ISNUMBER(Regressions!E103),ROUND(Regressions!E103, 1), NA())</f>
        <v>#N/A</v>
      </c>
      <c r="F93" s="540" t="e">
        <f>IF(ISNUMBER(Regressions!F103),ROUND(Regressions!F103, 1), NA())</f>
        <v>#N/A</v>
      </c>
      <c r="G93" s="541" t="e">
        <f>IF(ISNUMBER(Regressions!G103),ROUND(Regressions!G103, 1), NA())</f>
        <v>#N/A</v>
      </c>
      <c r="H93" s="542" t="e">
        <f>IF(ISNUMBER(Regressions!H103),ROUND(Regressions!H103, 1), NA())</f>
        <v>#N/A</v>
      </c>
      <c r="I93" s="543" t="e">
        <f>IF(ISNUMBER(Regressions!I103),ROUND(Regressions!I103, 1), NA())</f>
        <v>#N/A</v>
      </c>
      <c r="J93" s="544" t="e">
        <f>IF(ISNUMBER(Regressions!K103),ROUND(Regressions!K103, 1), NA())</f>
        <v>#N/A</v>
      </c>
      <c r="K93" s="540" t="e">
        <f>IF(ISNUMBER(Regressions!L103),ROUND(Regressions!L103, 1), NA())</f>
        <v>#N/A</v>
      </c>
      <c r="L93" s="545" t="e">
        <f>IF(ISNUMBER(Regressions!M103),ROUND(Regressions!M103, 1), NA())</f>
        <v>#N/A</v>
      </c>
      <c r="M93" s="542" t="e">
        <f>IF(ISNUMBER(Regressions!N103),ROUND(Regressions!N103, 1), NA())</f>
        <v>#N/A</v>
      </c>
      <c r="N93" s="543" t="e">
        <f>IF(ISNUMBER(Regressions!O103),ROUND(Regressions!O103, 1), NA())</f>
        <v>#N/A</v>
      </c>
      <c r="O93" s="544" t="e">
        <f>IF(ISNUMBER(Regressions!Q103),ROUND(Regressions!Q103, 1), NA())</f>
        <v>#N/A</v>
      </c>
      <c r="P93" s="540" t="e">
        <f>IF(ISNUMBER(Regressions!R103),ROUND(Regressions!R103, 1), NA())</f>
        <v>#N/A</v>
      </c>
      <c r="Q93" s="546" t="e">
        <f>IF(ISNUMBER(Regressions!S103),ROUND(Regressions!S103, 1), NA())</f>
        <v>#N/A</v>
      </c>
      <c r="R93" s="542" t="e">
        <f>IF(ISNUMBER(Regressions!T103),ROUND(Regressions!T103, 1), NA())</f>
        <v>#N/A</v>
      </c>
      <c r="S93" s="543" t="e">
        <f>IF(ISNUMBER(Regressions!U103),ROUND(Regressions!U103, 1), NA())</f>
        <v>#N/A</v>
      </c>
    </row>
    <row r="94" spans="1:19" hidden="1" x14ac:dyDescent="0.25">
      <c r="A94" s="535" t="str">
        <f>+Introduction!$C$7</f>
        <v>Croatia</v>
      </c>
      <c r="B94" s="536">
        <f>IF(ISBLANK(Regressions!B104), " ", Regressions!B104)</f>
        <v>2028</v>
      </c>
      <c r="C94" s="535" t="str">
        <f>HLOOKUP(Introduction!$G$4,nametranslations,25,FALSE)</f>
        <v>Rural</v>
      </c>
      <c r="D94" s="538" t="str">
        <f>IF(ISBLANK(Regressions!D104), " ", Regressions!D104)</f>
        <v xml:space="preserve"> </v>
      </c>
      <c r="E94" s="539" t="e">
        <f>IF(ISNUMBER(Regressions!E104),ROUND(Regressions!E104, 1), NA())</f>
        <v>#N/A</v>
      </c>
      <c r="F94" s="540" t="e">
        <f>IF(ISNUMBER(Regressions!F104),ROUND(Regressions!F104, 1), NA())</f>
        <v>#N/A</v>
      </c>
      <c r="G94" s="541" t="e">
        <f>IF(ISNUMBER(Regressions!G104),ROUND(Regressions!G104, 1), NA())</f>
        <v>#N/A</v>
      </c>
      <c r="H94" s="542" t="e">
        <f>IF(ISNUMBER(Regressions!H104),ROUND(Regressions!H104, 1), NA())</f>
        <v>#N/A</v>
      </c>
      <c r="I94" s="543" t="e">
        <f>IF(ISNUMBER(Regressions!I104),ROUND(Regressions!I104, 1), NA())</f>
        <v>#N/A</v>
      </c>
      <c r="J94" s="544" t="e">
        <f>IF(ISNUMBER(Regressions!K104),ROUND(Regressions!K104, 1), NA())</f>
        <v>#N/A</v>
      </c>
      <c r="K94" s="540" t="e">
        <f>IF(ISNUMBER(Regressions!L104),ROUND(Regressions!L104, 1), NA())</f>
        <v>#N/A</v>
      </c>
      <c r="L94" s="545" t="e">
        <f>IF(ISNUMBER(Regressions!M104),ROUND(Regressions!M104, 1), NA())</f>
        <v>#N/A</v>
      </c>
      <c r="M94" s="542" t="e">
        <f>IF(ISNUMBER(Regressions!N104),ROUND(Regressions!N104, 1), NA())</f>
        <v>#N/A</v>
      </c>
      <c r="N94" s="543" t="e">
        <f>IF(ISNUMBER(Regressions!O104),ROUND(Regressions!O104, 1), NA())</f>
        <v>#N/A</v>
      </c>
      <c r="O94" s="544" t="e">
        <f>IF(ISNUMBER(Regressions!Q104),ROUND(Regressions!Q104, 1), NA())</f>
        <v>#N/A</v>
      </c>
      <c r="P94" s="540" t="e">
        <f>IF(ISNUMBER(Regressions!R104),ROUND(Regressions!R104, 1), NA())</f>
        <v>#N/A</v>
      </c>
      <c r="Q94" s="546" t="e">
        <f>IF(ISNUMBER(Regressions!S104),ROUND(Regressions!S104, 1), NA())</f>
        <v>#N/A</v>
      </c>
      <c r="R94" s="542" t="e">
        <f>IF(ISNUMBER(Regressions!T104),ROUND(Regressions!T104, 1), NA())</f>
        <v>#N/A</v>
      </c>
      <c r="S94" s="543" t="e">
        <f>IF(ISNUMBER(Regressions!U104),ROUND(Regressions!U104, 1), NA())</f>
        <v>#N/A</v>
      </c>
    </row>
    <row r="95" spans="1:19" hidden="1" x14ac:dyDescent="0.25">
      <c r="A95" s="535" t="str">
        <f>+Introduction!$C$7</f>
        <v>Croatia</v>
      </c>
      <c r="B95" s="536">
        <f>IF(ISBLANK(Regressions!B105), " ", Regressions!B105)</f>
        <v>2029</v>
      </c>
      <c r="C95" s="535" t="str">
        <f>HLOOKUP(Introduction!$G$4,nametranslations,25,FALSE)</f>
        <v>Rural</v>
      </c>
      <c r="D95" s="538" t="str">
        <f>IF(ISBLANK(Regressions!D105), " ", Regressions!D105)</f>
        <v xml:space="preserve"> </v>
      </c>
      <c r="E95" s="539" t="e">
        <f>IF(ISNUMBER(Regressions!E105),ROUND(Regressions!E105, 1), NA())</f>
        <v>#N/A</v>
      </c>
      <c r="F95" s="540" t="e">
        <f>IF(ISNUMBER(Regressions!F105),ROUND(Regressions!F105, 1), NA())</f>
        <v>#N/A</v>
      </c>
      <c r="G95" s="541" t="e">
        <f>IF(ISNUMBER(Regressions!G105),ROUND(Regressions!G105, 1), NA())</f>
        <v>#N/A</v>
      </c>
      <c r="H95" s="542" t="e">
        <f>IF(ISNUMBER(Regressions!H105),ROUND(Regressions!H105, 1), NA())</f>
        <v>#N/A</v>
      </c>
      <c r="I95" s="543" t="e">
        <f>IF(ISNUMBER(Regressions!I105),ROUND(Regressions!I105, 1), NA())</f>
        <v>#N/A</v>
      </c>
      <c r="J95" s="544" t="e">
        <f>IF(ISNUMBER(Regressions!K105),ROUND(Regressions!K105, 1), NA())</f>
        <v>#N/A</v>
      </c>
      <c r="K95" s="540" t="e">
        <f>IF(ISNUMBER(Regressions!L105),ROUND(Regressions!L105, 1), NA())</f>
        <v>#N/A</v>
      </c>
      <c r="L95" s="545" t="e">
        <f>IF(ISNUMBER(Regressions!M105),ROUND(Regressions!M105, 1), NA())</f>
        <v>#N/A</v>
      </c>
      <c r="M95" s="542" t="e">
        <f>IF(ISNUMBER(Regressions!N105),ROUND(Regressions!N105, 1), NA())</f>
        <v>#N/A</v>
      </c>
      <c r="N95" s="543" t="e">
        <f>IF(ISNUMBER(Regressions!O105),ROUND(Regressions!O105, 1), NA())</f>
        <v>#N/A</v>
      </c>
      <c r="O95" s="544" t="e">
        <f>IF(ISNUMBER(Regressions!Q105),ROUND(Regressions!Q105, 1), NA())</f>
        <v>#N/A</v>
      </c>
      <c r="P95" s="540" t="e">
        <f>IF(ISNUMBER(Regressions!R105),ROUND(Regressions!R105, 1), NA())</f>
        <v>#N/A</v>
      </c>
      <c r="Q95" s="546" t="e">
        <f>IF(ISNUMBER(Regressions!S105),ROUND(Regressions!S105, 1), NA())</f>
        <v>#N/A</v>
      </c>
      <c r="R95" s="542" t="e">
        <f>IF(ISNUMBER(Regressions!T105),ROUND(Regressions!T105, 1), NA())</f>
        <v>#N/A</v>
      </c>
      <c r="S95" s="543" t="e">
        <f>IF(ISNUMBER(Regressions!U105),ROUND(Regressions!U105, 1), NA())</f>
        <v>#N/A</v>
      </c>
    </row>
    <row r="96" spans="1:19" hidden="1" x14ac:dyDescent="0.25">
      <c r="A96" s="535" t="str">
        <f>+Introduction!$C$7</f>
        <v>Croatia</v>
      </c>
      <c r="B96" s="536">
        <f>IF(ISBLANK(Regressions!B106), " ", Regressions!B106)</f>
        <v>2030</v>
      </c>
      <c r="C96" s="535" t="str">
        <f>HLOOKUP(Introduction!$G$4,nametranslations,25,FALSE)</f>
        <v>Rural</v>
      </c>
      <c r="D96" s="538" t="str">
        <f>IF(ISBLANK(Regressions!D106), " ", Regressions!D106)</f>
        <v xml:space="preserve"> </v>
      </c>
      <c r="E96" s="539" t="e">
        <f>IF(ISNUMBER(Regressions!E106),ROUND(Regressions!E106, 1), NA())</f>
        <v>#N/A</v>
      </c>
      <c r="F96" s="540" t="e">
        <f>IF(ISNUMBER(Regressions!F106),ROUND(Regressions!F106, 1), NA())</f>
        <v>#N/A</v>
      </c>
      <c r="G96" s="541" t="e">
        <f>IF(ISNUMBER(Regressions!G106),ROUND(Regressions!G106, 1), NA())</f>
        <v>#N/A</v>
      </c>
      <c r="H96" s="542" t="e">
        <f>IF(ISNUMBER(Regressions!H106),ROUND(Regressions!H106, 1), NA())</f>
        <v>#N/A</v>
      </c>
      <c r="I96" s="543" t="e">
        <f>IF(ISNUMBER(Regressions!I106),ROUND(Regressions!I106, 1), NA())</f>
        <v>#N/A</v>
      </c>
      <c r="J96" s="544" t="e">
        <f>IF(ISNUMBER(Regressions!K106),ROUND(Regressions!K106, 1), NA())</f>
        <v>#N/A</v>
      </c>
      <c r="K96" s="540" t="e">
        <f>IF(ISNUMBER(Regressions!L106),ROUND(Regressions!L106, 1), NA())</f>
        <v>#N/A</v>
      </c>
      <c r="L96" s="545" t="e">
        <f>IF(ISNUMBER(Regressions!M106),ROUND(Regressions!M106, 1), NA())</f>
        <v>#N/A</v>
      </c>
      <c r="M96" s="542" t="e">
        <f>IF(ISNUMBER(Regressions!N106),ROUND(Regressions!N106, 1), NA())</f>
        <v>#N/A</v>
      </c>
      <c r="N96" s="543" t="e">
        <f>IF(ISNUMBER(Regressions!O106),ROUND(Regressions!O106, 1), NA())</f>
        <v>#N/A</v>
      </c>
      <c r="O96" s="544" t="e">
        <f>IF(ISNUMBER(Regressions!Q106),ROUND(Regressions!Q106, 1), NA())</f>
        <v>#N/A</v>
      </c>
      <c r="P96" s="540" t="e">
        <f>IF(ISNUMBER(Regressions!R106),ROUND(Regressions!R106, 1), NA())</f>
        <v>#N/A</v>
      </c>
      <c r="Q96" s="546" t="e">
        <f>IF(ISNUMBER(Regressions!S106),ROUND(Regressions!S106, 1), NA())</f>
        <v>#N/A</v>
      </c>
      <c r="R96" s="542" t="e">
        <f>IF(ISNUMBER(Regressions!T106),ROUND(Regressions!T106, 1), NA())</f>
        <v>#N/A</v>
      </c>
      <c r="S96" s="543" t="e">
        <f>IF(ISNUMBER(Regressions!U106),ROUND(Regressions!U106, 1), NA())</f>
        <v>#N/A</v>
      </c>
    </row>
    <row r="97" spans="1:19" x14ac:dyDescent="0.25">
      <c r="A97" s="535" t="str">
        <f>+Introduction!$C$7</f>
        <v>Croatia</v>
      </c>
      <c r="B97" s="536">
        <f>IF(ISBLANK(Regressions!B107), " ", Regressions!B107)</f>
        <v>2000</v>
      </c>
      <c r="C97" s="535" t="str">
        <f>HLOOKUP(Introduction!$G$4,nametranslations,27,FALSE)</f>
        <v>Pre-primary</v>
      </c>
      <c r="D97" s="538">
        <f>IF(ISBLANK(Regressions!D107), " ", Regressions!D107)</f>
        <v>189964</v>
      </c>
      <c r="E97" s="539" t="e">
        <f>IF(ISNUMBER(Regressions!E107),ROUND(Regressions!E107, 1), NA())</f>
        <v>#N/A</v>
      </c>
      <c r="F97" s="540" t="e">
        <f>IF(ISNUMBER(Regressions!F107),ROUND(Regressions!F107, 1), NA())</f>
        <v>#N/A</v>
      </c>
      <c r="G97" s="541" t="e">
        <f>IF(ISNUMBER(Regressions!G107),ROUND(Regressions!G107, 1), NA())</f>
        <v>#N/A</v>
      </c>
      <c r="H97" s="542" t="e">
        <f>IF(ISNUMBER(Regressions!H107),ROUND(Regressions!H107, 1), NA())</f>
        <v>#N/A</v>
      </c>
      <c r="I97" s="543" t="e">
        <f>IF(ISNUMBER(Regressions!I107),ROUND(Regressions!I107, 1), NA())</f>
        <v>#N/A</v>
      </c>
      <c r="J97" s="544" t="e">
        <f>IF(ISNUMBER(Regressions!K107),ROUND(Regressions!K107, 1), NA())</f>
        <v>#N/A</v>
      </c>
      <c r="K97" s="540" t="e">
        <f>IF(ISNUMBER(Regressions!L107),ROUND(Regressions!L107, 1), NA())</f>
        <v>#N/A</v>
      </c>
      <c r="L97" s="545" t="e">
        <f>IF(ISNUMBER(Regressions!M107),ROUND(Regressions!M107, 1), NA())</f>
        <v>#N/A</v>
      </c>
      <c r="M97" s="542" t="e">
        <f>IF(ISNUMBER(Regressions!N107),ROUND(Regressions!N107, 1), NA())</f>
        <v>#N/A</v>
      </c>
      <c r="N97" s="543" t="e">
        <f>IF(ISNUMBER(Regressions!O107),ROUND(Regressions!O107, 1), NA())</f>
        <v>#N/A</v>
      </c>
      <c r="O97" s="544" t="e">
        <f>IF(ISNUMBER(Regressions!Q107),ROUND(Regressions!Q107, 1), NA())</f>
        <v>#N/A</v>
      </c>
      <c r="P97" s="540" t="e">
        <f>IF(ISNUMBER(Regressions!R107),ROUND(Regressions!R107, 1), NA())</f>
        <v>#N/A</v>
      </c>
      <c r="Q97" s="546" t="e">
        <f>IF(ISNUMBER(Regressions!S107),ROUND(Regressions!S107, 1), NA())</f>
        <v>#N/A</v>
      </c>
      <c r="R97" s="542" t="e">
        <f>IF(ISNUMBER(Regressions!T107),ROUND(Regressions!T107, 1), NA())</f>
        <v>#N/A</v>
      </c>
      <c r="S97" s="543" t="e">
        <f>IF(ISNUMBER(Regressions!U107),ROUND(Regressions!U107, 1), NA())</f>
        <v>#N/A</v>
      </c>
    </row>
    <row r="98" spans="1:19" x14ac:dyDescent="0.25">
      <c r="A98" s="535" t="str">
        <f>+Introduction!$C$7</f>
        <v>Croatia</v>
      </c>
      <c r="B98" s="536">
        <f>IF(ISBLANK(Regressions!B108), " ", Regressions!B108)</f>
        <v>2001</v>
      </c>
      <c r="C98" s="535" t="str">
        <f>HLOOKUP(Introduction!$G$4,nametranslations,27,FALSE)</f>
        <v>Pre-primary</v>
      </c>
      <c r="D98" s="538">
        <f>IF(ISBLANK(Regressions!D108), " ", Regressions!D108)</f>
        <v>192929</v>
      </c>
      <c r="E98" s="539" t="e">
        <f>IF(ISNUMBER(Regressions!E108),ROUND(Regressions!E108, 1), NA())</f>
        <v>#N/A</v>
      </c>
      <c r="F98" s="540" t="e">
        <f>IF(ISNUMBER(Regressions!F108),ROUND(Regressions!F108, 1), NA())</f>
        <v>#N/A</v>
      </c>
      <c r="G98" s="541" t="e">
        <f>IF(ISNUMBER(Regressions!G108),ROUND(Regressions!G108, 1), NA())</f>
        <v>#N/A</v>
      </c>
      <c r="H98" s="542" t="e">
        <f>IF(ISNUMBER(Regressions!H108),ROUND(Regressions!H108, 1), NA())</f>
        <v>#N/A</v>
      </c>
      <c r="I98" s="543" t="e">
        <f>IF(ISNUMBER(Regressions!I108),ROUND(Regressions!I108, 1), NA())</f>
        <v>#N/A</v>
      </c>
      <c r="J98" s="544" t="e">
        <f>IF(ISNUMBER(Regressions!K108),ROUND(Regressions!K108, 1), NA())</f>
        <v>#N/A</v>
      </c>
      <c r="K98" s="540" t="e">
        <f>IF(ISNUMBER(Regressions!L108),ROUND(Regressions!L108, 1), NA())</f>
        <v>#N/A</v>
      </c>
      <c r="L98" s="545" t="e">
        <f>IF(ISNUMBER(Regressions!M108),ROUND(Regressions!M108, 1), NA())</f>
        <v>#N/A</v>
      </c>
      <c r="M98" s="542" t="e">
        <f>IF(ISNUMBER(Regressions!N108),ROUND(Regressions!N108, 1), NA())</f>
        <v>#N/A</v>
      </c>
      <c r="N98" s="543" t="e">
        <f>IF(ISNUMBER(Regressions!O108),ROUND(Regressions!O108, 1), NA())</f>
        <v>#N/A</v>
      </c>
      <c r="O98" s="544" t="e">
        <f>IF(ISNUMBER(Regressions!Q108),ROUND(Regressions!Q108, 1), NA())</f>
        <v>#N/A</v>
      </c>
      <c r="P98" s="540" t="e">
        <f>IF(ISNUMBER(Regressions!R108),ROUND(Regressions!R108, 1), NA())</f>
        <v>#N/A</v>
      </c>
      <c r="Q98" s="546" t="e">
        <f>IF(ISNUMBER(Regressions!S108),ROUND(Regressions!S108, 1), NA())</f>
        <v>#N/A</v>
      </c>
      <c r="R98" s="542" t="e">
        <f>IF(ISNUMBER(Regressions!T108),ROUND(Regressions!T108, 1), NA())</f>
        <v>#N/A</v>
      </c>
      <c r="S98" s="543" t="e">
        <f>IF(ISNUMBER(Regressions!U108),ROUND(Regressions!U108, 1), NA())</f>
        <v>#N/A</v>
      </c>
    </row>
    <row r="99" spans="1:19" x14ac:dyDescent="0.25">
      <c r="A99" s="535" t="str">
        <f>+Introduction!$C$7</f>
        <v>Croatia</v>
      </c>
      <c r="B99" s="536">
        <f>IF(ISBLANK(Regressions!B109), " ", Regressions!B109)</f>
        <v>2002</v>
      </c>
      <c r="C99" s="535" t="str">
        <f>HLOOKUP(Introduction!$G$4,nametranslations,27,FALSE)</f>
        <v>Pre-primary</v>
      </c>
      <c r="D99" s="538">
        <f>IF(ISBLANK(Regressions!D109), " ", Regressions!D109)</f>
        <v>193477</v>
      </c>
      <c r="E99" s="539" t="e">
        <f>IF(ISNUMBER(Regressions!E109),ROUND(Regressions!E109, 1), NA())</f>
        <v>#N/A</v>
      </c>
      <c r="F99" s="540" t="e">
        <f>IF(ISNUMBER(Regressions!F109),ROUND(Regressions!F109, 1), NA())</f>
        <v>#N/A</v>
      </c>
      <c r="G99" s="541" t="e">
        <f>IF(ISNUMBER(Regressions!G109),ROUND(Regressions!G109, 1), NA())</f>
        <v>#N/A</v>
      </c>
      <c r="H99" s="542" t="e">
        <f>IF(ISNUMBER(Regressions!H109),ROUND(Regressions!H109, 1), NA())</f>
        <v>#N/A</v>
      </c>
      <c r="I99" s="543" t="e">
        <f>IF(ISNUMBER(Regressions!I109),ROUND(Regressions!I109, 1), NA())</f>
        <v>#N/A</v>
      </c>
      <c r="J99" s="544" t="e">
        <f>IF(ISNUMBER(Regressions!K109),ROUND(Regressions!K109, 1), NA())</f>
        <v>#N/A</v>
      </c>
      <c r="K99" s="540" t="e">
        <f>IF(ISNUMBER(Regressions!L109),ROUND(Regressions!L109, 1), NA())</f>
        <v>#N/A</v>
      </c>
      <c r="L99" s="545" t="e">
        <f>IF(ISNUMBER(Regressions!M109),ROUND(Regressions!M109, 1), NA())</f>
        <v>#N/A</v>
      </c>
      <c r="M99" s="542" t="e">
        <f>IF(ISNUMBER(Regressions!N109),ROUND(Regressions!N109, 1), NA())</f>
        <v>#N/A</v>
      </c>
      <c r="N99" s="543" t="e">
        <f>IF(ISNUMBER(Regressions!O109),ROUND(Regressions!O109, 1), NA())</f>
        <v>#N/A</v>
      </c>
      <c r="O99" s="544" t="e">
        <f>IF(ISNUMBER(Regressions!Q109),ROUND(Regressions!Q109, 1), NA())</f>
        <v>#N/A</v>
      </c>
      <c r="P99" s="540" t="e">
        <f>IF(ISNUMBER(Regressions!R109),ROUND(Regressions!R109, 1), NA())</f>
        <v>#N/A</v>
      </c>
      <c r="Q99" s="546" t="e">
        <f>IF(ISNUMBER(Regressions!S109),ROUND(Regressions!S109, 1), NA())</f>
        <v>#N/A</v>
      </c>
      <c r="R99" s="542" t="e">
        <f>IF(ISNUMBER(Regressions!T109),ROUND(Regressions!T109, 1), NA())</f>
        <v>#N/A</v>
      </c>
      <c r="S99" s="543" t="e">
        <f>IF(ISNUMBER(Regressions!U109),ROUND(Regressions!U109, 1), NA())</f>
        <v>#N/A</v>
      </c>
    </row>
    <row r="100" spans="1:19" x14ac:dyDescent="0.25">
      <c r="A100" s="535" t="str">
        <f>+Introduction!$C$7</f>
        <v>Croatia</v>
      </c>
      <c r="B100" s="536">
        <f>IF(ISBLANK(Regressions!B110), " ", Regressions!B110)</f>
        <v>2003</v>
      </c>
      <c r="C100" s="535" t="str">
        <f>HLOOKUP(Introduction!$G$4,nametranslations,27,FALSE)</f>
        <v>Pre-primary</v>
      </c>
      <c r="D100" s="538">
        <f>IF(ISBLANK(Regressions!D110), " ", Regressions!D110)</f>
        <v>190635</v>
      </c>
      <c r="E100" s="539" t="e">
        <f>IF(ISNUMBER(Regressions!E110),ROUND(Regressions!E110, 1), NA())</f>
        <v>#N/A</v>
      </c>
      <c r="F100" s="540" t="e">
        <f>IF(ISNUMBER(Regressions!F110),ROUND(Regressions!F110, 1), NA())</f>
        <v>#N/A</v>
      </c>
      <c r="G100" s="541" t="e">
        <f>IF(ISNUMBER(Regressions!G110),ROUND(Regressions!G110, 1), NA())</f>
        <v>#N/A</v>
      </c>
      <c r="H100" s="542" t="e">
        <f>IF(ISNUMBER(Regressions!H110),ROUND(Regressions!H110, 1), NA())</f>
        <v>#N/A</v>
      </c>
      <c r="I100" s="543" t="e">
        <f>IF(ISNUMBER(Regressions!I110),ROUND(Regressions!I110, 1), NA())</f>
        <v>#N/A</v>
      </c>
      <c r="J100" s="544" t="e">
        <f>IF(ISNUMBER(Regressions!K110),ROUND(Regressions!K110, 1), NA())</f>
        <v>#N/A</v>
      </c>
      <c r="K100" s="540" t="e">
        <f>IF(ISNUMBER(Regressions!L110),ROUND(Regressions!L110, 1), NA())</f>
        <v>#N/A</v>
      </c>
      <c r="L100" s="545" t="e">
        <f>IF(ISNUMBER(Regressions!M110),ROUND(Regressions!M110, 1), NA())</f>
        <v>#N/A</v>
      </c>
      <c r="M100" s="542" t="e">
        <f>IF(ISNUMBER(Regressions!N110),ROUND(Regressions!N110, 1), NA())</f>
        <v>#N/A</v>
      </c>
      <c r="N100" s="543" t="e">
        <f>IF(ISNUMBER(Regressions!O110),ROUND(Regressions!O110, 1), NA())</f>
        <v>#N/A</v>
      </c>
      <c r="O100" s="544" t="e">
        <f>IF(ISNUMBER(Regressions!Q110),ROUND(Regressions!Q110, 1), NA())</f>
        <v>#N/A</v>
      </c>
      <c r="P100" s="540" t="e">
        <f>IF(ISNUMBER(Regressions!R110),ROUND(Regressions!R110, 1), NA())</f>
        <v>#N/A</v>
      </c>
      <c r="Q100" s="546" t="e">
        <f>IF(ISNUMBER(Regressions!S110),ROUND(Regressions!S110, 1), NA())</f>
        <v>#N/A</v>
      </c>
      <c r="R100" s="542" t="e">
        <f>IF(ISNUMBER(Regressions!T110),ROUND(Regressions!T110, 1), NA())</f>
        <v>#N/A</v>
      </c>
      <c r="S100" s="543" t="e">
        <f>IF(ISNUMBER(Regressions!U110),ROUND(Regressions!U110, 1), NA())</f>
        <v>#N/A</v>
      </c>
    </row>
    <row r="101" spans="1:19" x14ac:dyDescent="0.25">
      <c r="A101" s="535" t="str">
        <f>+Introduction!$C$7</f>
        <v>Croatia</v>
      </c>
      <c r="B101" s="536">
        <f>IF(ISBLANK(Regressions!B111), " ", Regressions!B111)</f>
        <v>2004</v>
      </c>
      <c r="C101" s="535" t="str">
        <f>HLOOKUP(Introduction!$G$4,nametranslations,27,FALSE)</f>
        <v>Pre-primary</v>
      </c>
      <c r="D101" s="538">
        <f>IF(ISBLANK(Regressions!D111), " ", Regressions!D111)</f>
        <v>183822</v>
      </c>
      <c r="E101" s="539" t="e">
        <f>IF(ISNUMBER(Regressions!E111),ROUND(Regressions!E111, 1), NA())</f>
        <v>#N/A</v>
      </c>
      <c r="F101" s="540" t="e">
        <f>IF(ISNUMBER(Regressions!F111),ROUND(Regressions!F111, 1), NA())</f>
        <v>#N/A</v>
      </c>
      <c r="G101" s="541" t="e">
        <f>IF(ISNUMBER(Regressions!G111),ROUND(Regressions!G111, 1), NA())</f>
        <v>#N/A</v>
      </c>
      <c r="H101" s="542" t="e">
        <f>IF(ISNUMBER(Regressions!H111),ROUND(Regressions!H111, 1), NA())</f>
        <v>#N/A</v>
      </c>
      <c r="I101" s="543" t="e">
        <f>IF(ISNUMBER(Regressions!I111),ROUND(Regressions!I111, 1), NA())</f>
        <v>#N/A</v>
      </c>
      <c r="J101" s="544" t="e">
        <f>IF(ISNUMBER(Regressions!K111),ROUND(Regressions!K111, 1), NA())</f>
        <v>#N/A</v>
      </c>
      <c r="K101" s="540" t="e">
        <f>IF(ISNUMBER(Regressions!L111),ROUND(Regressions!L111, 1), NA())</f>
        <v>#N/A</v>
      </c>
      <c r="L101" s="545" t="e">
        <f>IF(ISNUMBER(Regressions!M111),ROUND(Regressions!M111, 1), NA())</f>
        <v>#N/A</v>
      </c>
      <c r="M101" s="542" t="e">
        <f>IF(ISNUMBER(Regressions!N111),ROUND(Regressions!N111, 1), NA())</f>
        <v>#N/A</v>
      </c>
      <c r="N101" s="543" t="e">
        <f>IF(ISNUMBER(Regressions!O111),ROUND(Regressions!O111, 1), NA())</f>
        <v>#N/A</v>
      </c>
      <c r="O101" s="544" t="e">
        <f>IF(ISNUMBER(Regressions!Q111),ROUND(Regressions!Q111, 1), NA())</f>
        <v>#N/A</v>
      </c>
      <c r="P101" s="540" t="e">
        <f>IF(ISNUMBER(Regressions!R111),ROUND(Regressions!R111, 1), NA())</f>
        <v>#N/A</v>
      </c>
      <c r="Q101" s="546" t="e">
        <f>IF(ISNUMBER(Regressions!S111),ROUND(Regressions!S111, 1), NA())</f>
        <v>#N/A</v>
      </c>
      <c r="R101" s="542" t="e">
        <f>IF(ISNUMBER(Regressions!T111),ROUND(Regressions!T111, 1), NA())</f>
        <v>#N/A</v>
      </c>
      <c r="S101" s="543" t="e">
        <f>IF(ISNUMBER(Regressions!U111),ROUND(Regressions!U111, 1), NA())</f>
        <v>#N/A</v>
      </c>
    </row>
    <row r="102" spans="1:19" x14ac:dyDescent="0.25">
      <c r="A102" s="535" t="str">
        <f>+Introduction!$C$7</f>
        <v>Croatia</v>
      </c>
      <c r="B102" s="536">
        <f>IF(ISBLANK(Regressions!B112), " ", Regressions!B112)</f>
        <v>2005</v>
      </c>
      <c r="C102" s="535" t="str">
        <f>HLOOKUP(Introduction!$G$4,nametranslations,27,FALSE)</f>
        <v>Pre-primary</v>
      </c>
      <c r="D102" s="538">
        <f>IF(ISBLANK(Regressions!D112), " ", Regressions!D112)</f>
        <v>175585</v>
      </c>
      <c r="E102" s="539" t="e">
        <f>IF(ISNUMBER(Regressions!E112),ROUND(Regressions!E112, 1), NA())</f>
        <v>#N/A</v>
      </c>
      <c r="F102" s="540" t="e">
        <f>IF(ISNUMBER(Regressions!F112),ROUND(Regressions!F112, 1), NA())</f>
        <v>#N/A</v>
      </c>
      <c r="G102" s="541" t="e">
        <f>IF(ISNUMBER(Regressions!G112),ROUND(Regressions!G112, 1), NA())</f>
        <v>#N/A</v>
      </c>
      <c r="H102" s="542" t="e">
        <f>IF(ISNUMBER(Regressions!H112),ROUND(Regressions!H112, 1), NA())</f>
        <v>#N/A</v>
      </c>
      <c r="I102" s="543" t="e">
        <f>IF(ISNUMBER(Regressions!I112),ROUND(Regressions!I112, 1), NA())</f>
        <v>#N/A</v>
      </c>
      <c r="J102" s="544" t="e">
        <f>IF(ISNUMBER(Regressions!K112),ROUND(Regressions!K112, 1), NA())</f>
        <v>#N/A</v>
      </c>
      <c r="K102" s="540" t="e">
        <f>IF(ISNUMBER(Regressions!L112),ROUND(Regressions!L112, 1), NA())</f>
        <v>#N/A</v>
      </c>
      <c r="L102" s="545" t="e">
        <f>IF(ISNUMBER(Regressions!M112),ROUND(Regressions!M112, 1), NA())</f>
        <v>#N/A</v>
      </c>
      <c r="M102" s="542" t="e">
        <f>IF(ISNUMBER(Regressions!N112),ROUND(Regressions!N112, 1), NA())</f>
        <v>#N/A</v>
      </c>
      <c r="N102" s="543" t="e">
        <f>IF(ISNUMBER(Regressions!O112),ROUND(Regressions!O112, 1), NA())</f>
        <v>#N/A</v>
      </c>
      <c r="O102" s="544" t="e">
        <f>IF(ISNUMBER(Regressions!Q112),ROUND(Regressions!Q112, 1), NA())</f>
        <v>#N/A</v>
      </c>
      <c r="P102" s="540" t="e">
        <f>IF(ISNUMBER(Regressions!R112),ROUND(Regressions!R112, 1), NA())</f>
        <v>#N/A</v>
      </c>
      <c r="Q102" s="546" t="e">
        <f>IF(ISNUMBER(Regressions!S112),ROUND(Regressions!S112, 1), NA())</f>
        <v>#N/A</v>
      </c>
      <c r="R102" s="542" t="e">
        <f>IF(ISNUMBER(Regressions!T112),ROUND(Regressions!T112, 1), NA())</f>
        <v>#N/A</v>
      </c>
      <c r="S102" s="543" t="e">
        <f>IF(ISNUMBER(Regressions!U112),ROUND(Regressions!U112, 1), NA())</f>
        <v>#N/A</v>
      </c>
    </row>
    <row r="103" spans="1:19" x14ac:dyDescent="0.25">
      <c r="A103" s="535" t="str">
        <f>+Introduction!$C$7</f>
        <v>Croatia</v>
      </c>
      <c r="B103" s="536">
        <f>IF(ISBLANK(Regressions!B113), " ", Regressions!B113)</f>
        <v>2006</v>
      </c>
      <c r="C103" s="535" t="str">
        <f>HLOOKUP(Introduction!$G$4,nametranslations,27,FALSE)</f>
        <v>Pre-primary</v>
      </c>
      <c r="D103" s="538">
        <f>IF(ISBLANK(Regressions!D113), " ", Regressions!D113)</f>
        <v>168964</v>
      </c>
      <c r="E103" s="539" t="e">
        <f>IF(ISNUMBER(Regressions!E113),ROUND(Regressions!E113, 1), NA())</f>
        <v>#N/A</v>
      </c>
      <c r="F103" s="540" t="e">
        <f>IF(ISNUMBER(Regressions!F113),ROUND(Regressions!F113, 1), NA())</f>
        <v>#N/A</v>
      </c>
      <c r="G103" s="541" t="e">
        <f>IF(ISNUMBER(Regressions!G113),ROUND(Regressions!G113, 1), NA())</f>
        <v>#N/A</v>
      </c>
      <c r="H103" s="542" t="e">
        <f>IF(ISNUMBER(Regressions!H113),ROUND(Regressions!H113, 1), NA())</f>
        <v>#N/A</v>
      </c>
      <c r="I103" s="543" t="e">
        <f>IF(ISNUMBER(Regressions!I113),ROUND(Regressions!I113, 1), NA())</f>
        <v>#N/A</v>
      </c>
      <c r="J103" s="544" t="e">
        <f>IF(ISNUMBER(Regressions!K113),ROUND(Regressions!K113, 1), NA())</f>
        <v>#N/A</v>
      </c>
      <c r="K103" s="540" t="e">
        <f>IF(ISNUMBER(Regressions!L113),ROUND(Regressions!L113, 1), NA())</f>
        <v>#N/A</v>
      </c>
      <c r="L103" s="545" t="e">
        <f>IF(ISNUMBER(Regressions!M113),ROUND(Regressions!M113, 1), NA())</f>
        <v>#N/A</v>
      </c>
      <c r="M103" s="542" t="e">
        <f>IF(ISNUMBER(Regressions!N113),ROUND(Regressions!N113, 1), NA())</f>
        <v>#N/A</v>
      </c>
      <c r="N103" s="543" t="e">
        <f>IF(ISNUMBER(Regressions!O113),ROUND(Regressions!O113, 1), NA())</f>
        <v>#N/A</v>
      </c>
      <c r="O103" s="544" t="e">
        <f>IF(ISNUMBER(Regressions!Q113),ROUND(Regressions!Q113, 1), NA())</f>
        <v>#N/A</v>
      </c>
      <c r="P103" s="540" t="e">
        <f>IF(ISNUMBER(Regressions!R113),ROUND(Regressions!R113, 1), NA())</f>
        <v>#N/A</v>
      </c>
      <c r="Q103" s="546" t="e">
        <f>IF(ISNUMBER(Regressions!S113),ROUND(Regressions!S113, 1), NA())</f>
        <v>#N/A</v>
      </c>
      <c r="R103" s="542" t="e">
        <f>IF(ISNUMBER(Regressions!T113),ROUND(Regressions!T113, 1), NA())</f>
        <v>#N/A</v>
      </c>
      <c r="S103" s="543" t="e">
        <f>IF(ISNUMBER(Regressions!U113),ROUND(Regressions!U113, 1), NA())</f>
        <v>#N/A</v>
      </c>
    </row>
    <row r="104" spans="1:19" x14ac:dyDescent="0.25">
      <c r="A104" s="535" t="str">
        <f>+Introduction!$C$7</f>
        <v>Croatia</v>
      </c>
      <c r="B104" s="536">
        <f>IF(ISBLANK(Regressions!B114), " ", Regressions!B114)</f>
        <v>2007</v>
      </c>
      <c r="C104" s="535" t="str">
        <f>HLOOKUP(Introduction!$G$4,nametranslations,27,FALSE)</f>
        <v>Pre-primary</v>
      </c>
      <c r="D104" s="538">
        <f>IF(ISBLANK(Regressions!D114), " ", Regressions!D114)</f>
        <v>164277</v>
      </c>
      <c r="E104" s="539" t="e">
        <f>IF(ISNUMBER(Regressions!E114),ROUND(Regressions!E114, 1), NA())</f>
        <v>#N/A</v>
      </c>
      <c r="F104" s="540" t="e">
        <f>IF(ISNUMBER(Regressions!F114),ROUND(Regressions!F114, 1), NA())</f>
        <v>#N/A</v>
      </c>
      <c r="G104" s="541" t="e">
        <f>IF(ISNUMBER(Regressions!G114),ROUND(Regressions!G114, 1), NA())</f>
        <v>#N/A</v>
      </c>
      <c r="H104" s="542" t="e">
        <f>IF(ISNUMBER(Regressions!H114),ROUND(Regressions!H114, 1), NA())</f>
        <v>#N/A</v>
      </c>
      <c r="I104" s="543" t="e">
        <f>IF(ISNUMBER(Regressions!I114),ROUND(Regressions!I114, 1), NA())</f>
        <v>#N/A</v>
      </c>
      <c r="J104" s="544" t="e">
        <f>IF(ISNUMBER(Regressions!K114),ROUND(Regressions!K114, 1), NA())</f>
        <v>#N/A</v>
      </c>
      <c r="K104" s="540" t="e">
        <f>IF(ISNUMBER(Regressions!L114),ROUND(Regressions!L114, 1), NA())</f>
        <v>#N/A</v>
      </c>
      <c r="L104" s="545" t="e">
        <f>IF(ISNUMBER(Regressions!M114),ROUND(Regressions!M114, 1), NA())</f>
        <v>#N/A</v>
      </c>
      <c r="M104" s="542" t="e">
        <f>IF(ISNUMBER(Regressions!N114),ROUND(Regressions!N114, 1), NA())</f>
        <v>#N/A</v>
      </c>
      <c r="N104" s="543" t="e">
        <f>IF(ISNUMBER(Regressions!O114),ROUND(Regressions!O114, 1), NA())</f>
        <v>#N/A</v>
      </c>
      <c r="O104" s="544" t="e">
        <f>IF(ISNUMBER(Regressions!Q114),ROUND(Regressions!Q114, 1), NA())</f>
        <v>#N/A</v>
      </c>
      <c r="P104" s="540" t="e">
        <f>IF(ISNUMBER(Regressions!R114),ROUND(Regressions!R114, 1), NA())</f>
        <v>#N/A</v>
      </c>
      <c r="Q104" s="546" t="e">
        <f>IF(ISNUMBER(Regressions!S114),ROUND(Regressions!S114, 1), NA())</f>
        <v>#N/A</v>
      </c>
      <c r="R104" s="542" t="e">
        <f>IF(ISNUMBER(Regressions!T114),ROUND(Regressions!T114, 1), NA())</f>
        <v>#N/A</v>
      </c>
      <c r="S104" s="543" t="e">
        <f>IF(ISNUMBER(Regressions!U114),ROUND(Regressions!U114, 1), NA())</f>
        <v>#N/A</v>
      </c>
    </row>
    <row r="105" spans="1:19" x14ac:dyDescent="0.25">
      <c r="A105" s="535" t="str">
        <f>+Introduction!$C$7</f>
        <v>Croatia</v>
      </c>
      <c r="B105" s="536">
        <f>IF(ISBLANK(Regressions!B115), " ", Regressions!B115)</f>
        <v>2008</v>
      </c>
      <c r="C105" s="535" t="str">
        <f>HLOOKUP(Introduction!$G$4,nametranslations,27,FALSE)</f>
        <v>Pre-primary</v>
      </c>
      <c r="D105" s="538">
        <f>IF(ISBLANK(Regressions!D115), " ", Regressions!D115)</f>
        <v>161462</v>
      </c>
      <c r="E105" s="539" t="e">
        <f>IF(ISNUMBER(Regressions!E115),ROUND(Regressions!E115, 1), NA())</f>
        <v>#N/A</v>
      </c>
      <c r="F105" s="540" t="e">
        <f>IF(ISNUMBER(Regressions!F115),ROUND(Regressions!F115, 1), NA())</f>
        <v>#N/A</v>
      </c>
      <c r="G105" s="541" t="e">
        <f>IF(ISNUMBER(Regressions!G115),ROUND(Regressions!G115, 1), NA())</f>
        <v>#N/A</v>
      </c>
      <c r="H105" s="542" t="e">
        <f>IF(ISNUMBER(Regressions!H115),ROUND(Regressions!H115, 1), NA())</f>
        <v>#N/A</v>
      </c>
      <c r="I105" s="543" t="e">
        <f>IF(ISNUMBER(Regressions!I115),ROUND(Regressions!I115, 1), NA())</f>
        <v>#N/A</v>
      </c>
      <c r="J105" s="544" t="e">
        <f>IF(ISNUMBER(Regressions!K115),ROUND(Regressions!K115, 1), NA())</f>
        <v>#N/A</v>
      </c>
      <c r="K105" s="540" t="e">
        <f>IF(ISNUMBER(Regressions!L115),ROUND(Regressions!L115, 1), NA())</f>
        <v>#N/A</v>
      </c>
      <c r="L105" s="545" t="e">
        <f>IF(ISNUMBER(Regressions!M115),ROUND(Regressions!M115, 1), NA())</f>
        <v>#N/A</v>
      </c>
      <c r="M105" s="542" t="e">
        <f>IF(ISNUMBER(Regressions!N115),ROUND(Regressions!N115, 1), NA())</f>
        <v>#N/A</v>
      </c>
      <c r="N105" s="543" t="e">
        <f>IF(ISNUMBER(Regressions!O115),ROUND(Regressions!O115, 1), NA())</f>
        <v>#N/A</v>
      </c>
      <c r="O105" s="544" t="e">
        <f>IF(ISNUMBER(Regressions!Q115),ROUND(Regressions!Q115, 1), NA())</f>
        <v>#N/A</v>
      </c>
      <c r="P105" s="540" t="e">
        <f>IF(ISNUMBER(Regressions!R115),ROUND(Regressions!R115, 1), NA())</f>
        <v>#N/A</v>
      </c>
      <c r="Q105" s="546" t="e">
        <f>IF(ISNUMBER(Regressions!S115),ROUND(Regressions!S115, 1), NA())</f>
        <v>#N/A</v>
      </c>
      <c r="R105" s="542" t="e">
        <f>IF(ISNUMBER(Regressions!T115),ROUND(Regressions!T115, 1), NA())</f>
        <v>#N/A</v>
      </c>
      <c r="S105" s="543" t="e">
        <f>IF(ISNUMBER(Regressions!U115),ROUND(Regressions!U115, 1), NA())</f>
        <v>#N/A</v>
      </c>
    </row>
    <row r="106" spans="1:19" x14ac:dyDescent="0.25">
      <c r="A106" s="535" t="str">
        <f>+Introduction!$C$7</f>
        <v>Croatia</v>
      </c>
      <c r="B106" s="536">
        <f>IF(ISBLANK(Regressions!B116), " ", Regressions!B116)</f>
        <v>2009</v>
      </c>
      <c r="C106" s="535" t="str">
        <f>HLOOKUP(Introduction!$G$4,nametranslations,27,FALSE)</f>
        <v>Pre-primary</v>
      </c>
      <c r="D106" s="538">
        <f>IF(ISBLANK(Regressions!D116), " ", Regressions!D116)</f>
        <v>162934</v>
      </c>
      <c r="E106" s="539" t="e">
        <f>IF(ISNUMBER(Regressions!E116),ROUND(Regressions!E116, 1), NA())</f>
        <v>#N/A</v>
      </c>
      <c r="F106" s="540" t="e">
        <f>IF(ISNUMBER(Regressions!F116),ROUND(Regressions!F116, 1), NA())</f>
        <v>#N/A</v>
      </c>
      <c r="G106" s="541" t="e">
        <f>IF(ISNUMBER(Regressions!G116),ROUND(Regressions!G116, 1), NA())</f>
        <v>#N/A</v>
      </c>
      <c r="H106" s="542" t="e">
        <f>IF(ISNUMBER(Regressions!H116),ROUND(Regressions!H116, 1), NA())</f>
        <v>#N/A</v>
      </c>
      <c r="I106" s="543" t="e">
        <f>IF(ISNUMBER(Regressions!I116),ROUND(Regressions!I116, 1), NA())</f>
        <v>#N/A</v>
      </c>
      <c r="J106" s="544" t="e">
        <f>IF(ISNUMBER(Regressions!K116),ROUND(Regressions!K116, 1), NA())</f>
        <v>#N/A</v>
      </c>
      <c r="K106" s="540" t="e">
        <f>IF(ISNUMBER(Regressions!L116),ROUND(Regressions!L116, 1), NA())</f>
        <v>#N/A</v>
      </c>
      <c r="L106" s="545" t="e">
        <f>IF(ISNUMBER(Regressions!M116),ROUND(Regressions!M116, 1), NA())</f>
        <v>#N/A</v>
      </c>
      <c r="M106" s="542" t="e">
        <f>IF(ISNUMBER(Regressions!N116),ROUND(Regressions!N116, 1), NA())</f>
        <v>#N/A</v>
      </c>
      <c r="N106" s="543" t="e">
        <f>IF(ISNUMBER(Regressions!O116),ROUND(Regressions!O116, 1), NA())</f>
        <v>#N/A</v>
      </c>
      <c r="O106" s="544" t="e">
        <f>IF(ISNUMBER(Regressions!Q116),ROUND(Regressions!Q116, 1), NA())</f>
        <v>#N/A</v>
      </c>
      <c r="P106" s="540" t="e">
        <f>IF(ISNUMBER(Regressions!R116),ROUND(Regressions!R116, 1), NA())</f>
        <v>#N/A</v>
      </c>
      <c r="Q106" s="546" t="e">
        <f>IF(ISNUMBER(Regressions!S116),ROUND(Regressions!S116, 1), NA())</f>
        <v>#N/A</v>
      </c>
      <c r="R106" s="542" t="e">
        <f>IF(ISNUMBER(Regressions!T116),ROUND(Regressions!T116, 1), NA())</f>
        <v>#N/A</v>
      </c>
      <c r="S106" s="543" t="e">
        <f>IF(ISNUMBER(Regressions!U116),ROUND(Regressions!U116, 1), NA())</f>
        <v>#N/A</v>
      </c>
    </row>
    <row r="107" spans="1:19" x14ac:dyDescent="0.25">
      <c r="A107" s="535" t="str">
        <f>+Introduction!$C$7</f>
        <v>Croatia</v>
      </c>
      <c r="B107" s="536">
        <f>IF(ISBLANK(Regressions!B117), " ", Regressions!B117)</f>
        <v>2010</v>
      </c>
      <c r="C107" s="535" t="str">
        <f>HLOOKUP(Introduction!$G$4,nametranslations,27,FALSE)</f>
        <v>Pre-primary</v>
      </c>
      <c r="D107" s="538">
        <f>IF(ISBLANK(Regressions!D117), " ", Regressions!D117)</f>
        <v>164005</v>
      </c>
      <c r="E107" s="539" t="e">
        <f>IF(ISNUMBER(Regressions!E117),ROUND(Regressions!E117, 1), NA())</f>
        <v>#N/A</v>
      </c>
      <c r="F107" s="540" t="e">
        <f>IF(ISNUMBER(Regressions!F117),ROUND(Regressions!F117, 1), NA())</f>
        <v>#N/A</v>
      </c>
      <c r="G107" s="541" t="e">
        <f>IF(ISNUMBER(Regressions!G117),ROUND(Regressions!G117, 1), NA())</f>
        <v>#N/A</v>
      </c>
      <c r="H107" s="542" t="e">
        <f>IF(ISNUMBER(Regressions!H117),ROUND(Regressions!H117, 1), NA())</f>
        <v>#N/A</v>
      </c>
      <c r="I107" s="543" t="e">
        <f>IF(ISNUMBER(Regressions!I117),ROUND(Regressions!I117, 1), NA())</f>
        <v>#N/A</v>
      </c>
      <c r="J107" s="544" t="e">
        <f>IF(ISNUMBER(Regressions!K117),ROUND(Regressions!K117, 1), NA())</f>
        <v>#N/A</v>
      </c>
      <c r="K107" s="540" t="e">
        <f>IF(ISNUMBER(Regressions!L117),ROUND(Regressions!L117, 1), NA())</f>
        <v>#N/A</v>
      </c>
      <c r="L107" s="545" t="e">
        <f>IF(ISNUMBER(Regressions!M117),ROUND(Regressions!M117, 1), NA())</f>
        <v>#N/A</v>
      </c>
      <c r="M107" s="542" t="e">
        <f>IF(ISNUMBER(Regressions!N117),ROUND(Regressions!N117, 1), NA())</f>
        <v>#N/A</v>
      </c>
      <c r="N107" s="543" t="e">
        <f>IF(ISNUMBER(Regressions!O117),ROUND(Regressions!O117, 1), NA())</f>
        <v>#N/A</v>
      </c>
      <c r="O107" s="544" t="e">
        <f>IF(ISNUMBER(Regressions!Q117),ROUND(Regressions!Q117, 1), NA())</f>
        <v>#N/A</v>
      </c>
      <c r="P107" s="540" t="e">
        <f>IF(ISNUMBER(Regressions!R117),ROUND(Regressions!R117, 1), NA())</f>
        <v>#N/A</v>
      </c>
      <c r="Q107" s="546" t="e">
        <f>IF(ISNUMBER(Regressions!S117),ROUND(Regressions!S117, 1), NA())</f>
        <v>#N/A</v>
      </c>
      <c r="R107" s="542" t="e">
        <f>IF(ISNUMBER(Regressions!T117),ROUND(Regressions!T117, 1), NA())</f>
        <v>#N/A</v>
      </c>
      <c r="S107" s="543" t="e">
        <f>IF(ISNUMBER(Regressions!U117),ROUND(Regressions!U117, 1), NA())</f>
        <v>#N/A</v>
      </c>
    </row>
    <row r="108" spans="1:19" x14ac:dyDescent="0.25">
      <c r="A108" s="535" t="str">
        <f>+Introduction!$C$7</f>
        <v>Croatia</v>
      </c>
      <c r="B108" s="536">
        <f>IF(ISBLANK(Regressions!B118), " ", Regressions!B118)</f>
        <v>2011</v>
      </c>
      <c r="C108" s="535" t="str">
        <f>HLOOKUP(Introduction!$G$4,nametranslations,27,FALSE)</f>
        <v>Pre-primary</v>
      </c>
      <c r="D108" s="538">
        <f>IF(ISBLANK(Regressions!D118), " ", Regressions!D118)</f>
        <v>165343</v>
      </c>
      <c r="E108" s="539" t="e">
        <f>IF(ISNUMBER(Regressions!E118),ROUND(Regressions!E118, 1), NA())</f>
        <v>#N/A</v>
      </c>
      <c r="F108" s="540" t="e">
        <f>IF(ISNUMBER(Regressions!F118),ROUND(Regressions!F118, 1), NA())</f>
        <v>#N/A</v>
      </c>
      <c r="G108" s="541" t="e">
        <f>IF(ISNUMBER(Regressions!G118),ROUND(Regressions!G118, 1), NA())</f>
        <v>#N/A</v>
      </c>
      <c r="H108" s="542" t="e">
        <f>IF(ISNUMBER(Regressions!H118),ROUND(Regressions!H118, 1), NA())</f>
        <v>#N/A</v>
      </c>
      <c r="I108" s="543" t="e">
        <f>IF(ISNUMBER(Regressions!I118),ROUND(Regressions!I118, 1), NA())</f>
        <v>#N/A</v>
      </c>
      <c r="J108" s="544" t="e">
        <f>IF(ISNUMBER(Regressions!K118),ROUND(Regressions!K118, 1), NA())</f>
        <v>#N/A</v>
      </c>
      <c r="K108" s="540" t="e">
        <f>IF(ISNUMBER(Regressions!L118),ROUND(Regressions!L118, 1), NA())</f>
        <v>#N/A</v>
      </c>
      <c r="L108" s="545" t="e">
        <f>IF(ISNUMBER(Regressions!M118),ROUND(Regressions!M118, 1), NA())</f>
        <v>#N/A</v>
      </c>
      <c r="M108" s="542" t="e">
        <f>IF(ISNUMBER(Regressions!N118),ROUND(Regressions!N118, 1), NA())</f>
        <v>#N/A</v>
      </c>
      <c r="N108" s="543" t="e">
        <f>IF(ISNUMBER(Regressions!O118),ROUND(Regressions!O118, 1), NA())</f>
        <v>#N/A</v>
      </c>
      <c r="O108" s="544" t="e">
        <f>IF(ISNUMBER(Regressions!Q118),ROUND(Regressions!Q118, 1), NA())</f>
        <v>#N/A</v>
      </c>
      <c r="P108" s="540" t="e">
        <f>IF(ISNUMBER(Regressions!R118),ROUND(Regressions!R118, 1), NA())</f>
        <v>#N/A</v>
      </c>
      <c r="Q108" s="546" t="e">
        <f>IF(ISNUMBER(Regressions!S118),ROUND(Regressions!S118, 1), NA())</f>
        <v>#N/A</v>
      </c>
      <c r="R108" s="542" t="e">
        <f>IF(ISNUMBER(Regressions!T118),ROUND(Regressions!T118, 1), NA())</f>
        <v>#N/A</v>
      </c>
      <c r="S108" s="543" t="e">
        <f>IF(ISNUMBER(Regressions!U118),ROUND(Regressions!U118, 1), NA())</f>
        <v>#N/A</v>
      </c>
    </row>
    <row r="109" spans="1:19" x14ac:dyDescent="0.25">
      <c r="A109" s="535" t="str">
        <f>+Introduction!$C$7</f>
        <v>Croatia</v>
      </c>
      <c r="B109" s="536">
        <f>IF(ISBLANK(Regressions!B119), " ", Regressions!B119)</f>
        <v>2012</v>
      </c>
      <c r="C109" s="535" t="str">
        <f>HLOOKUP(Introduction!$G$4,nametranslations,27,FALSE)</f>
        <v>Pre-primary</v>
      </c>
      <c r="D109" s="538">
        <f>IF(ISBLANK(Regressions!D119), " ", Regressions!D119)</f>
        <v>168068</v>
      </c>
      <c r="E109" s="539" t="e">
        <f>IF(ISNUMBER(Regressions!E119),ROUND(Regressions!E119, 1), NA())</f>
        <v>#N/A</v>
      </c>
      <c r="F109" s="540" t="e">
        <f>IF(ISNUMBER(Regressions!F119),ROUND(Regressions!F119, 1), NA())</f>
        <v>#N/A</v>
      </c>
      <c r="G109" s="541" t="e">
        <f>IF(ISNUMBER(Regressions!G119),ROUND(Regressions!G119, 1), NA())</f>
        <v>#N/A</v>
      </c>
      <c r="H109" s="542" t="e">
        <f>IF(ISNUMBER(Regressions!H119),ROUND(Regressions!H119, 1), NA())</f>
        <v>#N/A</v>
      </c>
      <c r="I109" s="543" t="e">
        <f>IF(ISNUMBER(Regressions!I119),ROUND(Regressions!I119, 1), NA())</f>
        <v>#N/A</v>
      </c>
      <c r="J109" s="544" t="e">
        <f>IF(ISNUMBER(Regressions!K119),ROUND(Regressions!K119, 1), NA())</f>
        <v>#N/A</v>
      </c>
      <c r="K109" s="540" t="e">
        <f>IF(ISNUMBER(Regressions!L119),ROUND(Regressions!L119, 1), NA())</f>
        <v>#N/A</v>
      </c>
      <c r="L109" s="545" t="e">
        <f>IF(ISNUMBER(Regressions!M119),ROUND(Regressions!M119, 1), NA())</f>
        <v>#N/A</v>
      </c>
      <c r="M109" s="542" t="e">
        <f>IF(ISNUMBER(Regressions!N119),ROUND(Regressions!N119, 1), NA())</f>
        <v>#N/A</v>
      </c>
      <c r="N109" s="543" t="e">
        <f>IF(ISNUMBER(Regressions!O119),ROUND(Regressions!O119, 1), NA())</f>
        <v>#N/A</v>
      </c>
      <c r="O109" s="544" t="e">
        <f>IF(ISNUMBER(Regressions!Q119),ROUND(Regressions!Q119, 1), NA())</f>
        <v>#N/A</v>
      </c>
      <c r="P109" s="540" t="e">
        <f>IF(ISNUMBER(Regressions!R119),ROUND(Regressions!R119, 1), NA())</f>
        <v>#N/A</v>
      </c>
      <c r="Q109" s="546" t="e">
        <f>IF(ISNUMBER(Regressions!S119),ROUND(Regressions!S119, 1), NA())</f>
        <v>#N/A</v>
      </c>
      <c r="R109" s="542" t="e">
        <f>IF(ISNUMBER(Regressions!T119),ROUND(Regressions!T119, 1), NA())</f>
        <v>#N/A</v>
      </c>
      <c r="S109" s="543" t="e">
        <f>IF(ISNUMBER(Regressions!U119),ROUND(Regressions!U119, 1), NA())</f>
        <v>#N/A</v>
      </c>
    </row>
    <row r="110" spans="1:19" x14ac:dyDescent="0.25">
      <c r="A110" s="535" t="str">
        <f>+Introduction!$C$7</f>
        <v>Croatia</v>
      </c>
      <c r="B110" s="536">
        <f>IF(ISBLANK(Regressions!B120), " ", Regressions!B120)</f>
        <v>2013</v>
      </c>
      <c r="C110" s="535" t="str">
        <f>HLOOKUP(Introduction!$G$4,nametranslations,27,FALSE)</f>
        <v>Pre-primary</v>
      </c>
      <c r="D110" s="538">
        <f>IF(ISBLANK(Regressions!D120), " ", Regressions!D120)</f>
        <v>169306</v>
      </c>
      <c r="E110" s="539" t="e">
        <f>IF(ISNUMBER(Regressions!E120),ROUND(Regressions!E120, 1), NA())</f>
        <v>#N/A</v>
      </c>
      <c r="F110" s="540" t="e">
        <f>IF(ISNUMBER(Regressions!F120),ROUND(Regressions!F120, 1), NA())</f>
        <v>#N/A</v>
      </c>
      <c r="G110" s="541" t="e">
        <f>IF(ISNUMBER(Regressions!G120),ROUND(Regressions!G120, 1), NA())</f>
        <v>#N/A</v>
      </c>
      <c r="H110" s="542" t="e">
        <f>IF(ISNUMBER(Regressions!H120),ROUND(Regressions!H120, 1), NA())</f>
        <v>#N/A</v>
      </c>
      <c r="I110" s="543" t="e">
        <f>IF(ISNUMBER(Regressions!I120),ROUND(Regressions!I120, 1), NA())</f>
        <v>#N/A</v>
      </c>
      <c r="J110" s="544" t="e">
        <f>IF(ISNUMBER(Regressions!K120),ROUND(Regressions!K120, 1), NA())</f>
        <v>#N/A</v>
      </c>
      <c r="K110" s="540" t="e">
        <f>IF(ISNUMBER(Regressions!L120),ROUND(Regressions!L120, 1), NA())</f>
        <v>#N/A</v>
      </c>
      <c r="L110" s="545" t="e">
        <f>IF(ISNUMBER(Regressions!M120),ROUND(Regressions!M120, 1), NA())</f>
        <v>#N/A</v>
      </c>
      <c r="M110" s="542" t="e">
        <f>IF(ISNUMBER(Regressions!N120),ROUND(Regressions!N120, 1), NA())</f>
        <v>#N/A</v>
      </c>
      <c r="N110" s="543" t="e">
        <f>IF(ISNUMBER(Regressions!O120),ROUND(Regressions!O120, 1), NA())</f>
        <v>#N/A</v>
      </c>
      <c r="O110" s="544" t="e">
        <f>IF(ISNUMBER(Regressions!Q120),ROUND(Regressions!Q120, 1), NA())</f>
        <v>#N/A</v>
      </c>
      <c r="P110" s="540" t="e">
        <f>IF(ISNUMBER(Regressions!R120),ROUND(Regressions!R120, 1), NA())</f>
        <v>#N/A</v>
      </c>
      <c r="Q110" s="546" t="e">
        <f>IF(ISNUMBER(Regressions!S120),ROUND(Regressions!S120, 1), NA())</f>
        <v>#N/A</v>
      </c>
      <c r="R110" s="542" t="e">
        <f>IF(ISNUMBER(Regressions!T120),ROUND(Regressions!T120, 1), NA())</f>
        <v>#N/A</v>
      </c>
      <c r="S110" s="543" t="e">
        <f>IF(ISNUMBER(Regressions!U120),ROUND(Regressions!U120, 1), NA())</f>
        <v>#N/A</v>
      </c>
    </row>
    <row r="111" spans="1:19" x14ac:dyDescent="0.25">
      <c r="A111" s="535" t="str">
        <f>+Introduction!$C$7</f>
        <v>Croatia</v>
      </c>
      <c r="B111" s="536">
        <f>IF(ISBLANK(Regressions!B121), " ", Regressions!B121)</f>
        <v>2014</v>
      </c>
      <c r="C111" s="535" t="str">
        <f>HLOOKUP(Introduction!$G$4,nametranslations,27,FALSE)</f>
        <v>Pre-primary</v>
      </c>
      <c r="D111" s="538">
        <f>IF(ISBLANK(Regressions!D121), " ", Regressions!D121)</f>
        <v>170559</v>
      </c>
      <c r="E111" s="539" t="e">
        <f>IF(ISNUMBER(Regressions!E121),ROUND(Regressions!E121, 1), NA())</f>
        <v>#N/A</v>
      </c>
      <c r="F111" s="540" t="e">
        <f>IF(ISNUMBER(Regressions!F121),ROUND(Regressions!F121, 1), NA())</f>
        <v>#N/A</v>
      </c>
      <c r="G111" s="541" t="e">
        <f>IF(ISNUMBER(Regressions!G121),ROUND(Regressions!G121, 1), NA())</f>
        <v>#N/A</v>
      </c>
      <c r="H111" s="542" t="e">
        <f>IF(ISNUMBER(Regressions!H121),ROUND(Regressions!H121, 1), NA())</f>
        <v>#N/A</v>
      </c>
      <c r="I111" s="543" t="e">
        <f>IF(ISNUMBER(Regressions!I121),ROUND(Regressions!I121, 1), NA())</f>
        <v>#N/A</v>
      </c>
      <c r="J111" s="544" t="e">
        <f>IF(ISNUMBER(Regressions!K121),ROUND(Regressions!K121, 1), NA())</f>
        <v>#N/A</v>
      </c>
      <c r="K111" s="540" t="e">
        <f>IF(ISNUMBER(Regressions!L121),ROUND(Regressions!L121, 1), NA())</f>
        <v>#N/A</v>
      </c>
      <c r="L111" s="545" t="e">
        <f>IF(ISNUMBER(Regressions!M121),ROUND(Regressions!M121, 1), NA())</f>
        <v>#N/A</v>
      </c>
      <c r="M111" s="542" t="e">
        <f>IF(ISNUMBER(Regressions!N121),ROUND(Regressions!N121, 1), NA())</f>
        <v>#N/A</v>
      </c>
      <c r="N111" s="543" t="e">
        <f>IF(ISNUMBER(Regressions!O121),ROUND(Regressions!O121, 1), NA())</f>
        <v>#N/A</v>
      </c>
      <c r="O111" s="544" t="e">
        <f>IF(ISNUMBER(Regressions!Q121),ROUND(Regressions!Q121, 1), NA())</f>
        <v>#N/A</v>
      </c>
      <c r="P111" s="540" t="e">
        <f>IF(ISNUMBER(Regressions!R121),ROUND(Regressions!R121, 1), NA())</f>
        <v>#N/A</v>
      </c>
      <c r="Q111" s="546" t="e">
        <f>IF(ISNUMBER(Regressions!S121),ROUND(Regressions!S121, 1), NA())</f>
        <v>#N/A</v>
      </c>
      <c r="R111" s="542" t="e">
        <f>IF(ISNUMBER(Regressions!T121),ROUND(Regressions!T121, 1), NA())</f>
        <v>#N/A</v>
      </c>
      <c r="S111" s="543" t="e">
        <f>IF(ISNUMBER(Regressions!U121),ROUND(Regressions!U121, 1), NA())</f>
        <v>#N/A</v>
      </c>
    </row>
    <row r="112" spans="1:19" x14ac:dyDescent="0.25">
      <c r="A112" s="535" t="str">
        <f>+Introduction!$C$7</f>
        <v>Croatia</v>
      </c>
      <c r="B112" s="536">
        <f>IF(ISBLANK(Regressions!B122), " ", Regressions!B122)</f>
        <v>2015</v>
      </c>
      <c r="C112" s="535" t="str">
        <f>HLOOKUP(Introduction!$G$4,nametranslations,27,FALSE)</f>
        <v>Pre-primary</v>
      </c>
      <c r="D112" s="538">
        <f>IF(ISBLANK(Regressions!D122), " ", Regressions!D122)</f>
        <v>169333</v>
      </c>
      <c r="E112" s="539" t="e">
        <f>IF(ISNUMBER(Regressions!E122),ROUND(Regressions!E122, 1), NA())</f>
        <v>#N/A</v>
      </c>
      <c r="F112" s="540" t="e">
        <f>IF(ISNUMBER(Regressions!F122),ROUND(Regressions!F122, 1), NA())</f>
        <v>#N/A</v>
      </c>
      <c r="G112" s="541" t="e">
        <f>IF(ISNUMBER(Regressions!G122),ROUND(Regressions!G122, 1), NA())</f>
        <v>#N/A</v>
      </c>
      <c r="H112" s="542" t="e">
        <f>IF(ISNUMBER(Regressions!H122),ROUND(Regressions!H122, 1), NA())</f>
        <v>#N/A</v>
      </c>
      <c r="I112" s="543" t="e">
        <f>IF(ISNUMBER(Regressions!I122),ROUND(Regressions!I122, 1), NA())</f>
        <v>#N/A</v>
      </c>
      <c r="J112" s="544" t="e">
        <f>IF(ISNUMBER(Regressions!K122),ROUND(Regressions!K122, 1), NA())</f>
        <v>#N/A</v>
      </c>
      <c r="K112" s="540" t="e">
        <f>IF(ISNUMBER(Regressions!L122),ROUND(Regressions!L122, 1), NA())</f>
        <v>#N/A</v>
      </c>
      <c r="L112" s="545" t="e">
        <f>IF(ISNUMBER(Regressions!M122),ROUND(Regressions!M122, 1), NA())</f>
        <v>#N/A</v>
      </c>
      <c r="M112" s="542" t="e">
        <f>IF(ISNUMBER(Regressions!N122),ROUND(Regressions!N122, 1), NA())</f>
        <v>#N/A</v>
      </c>
      <c r="N112" s="543" t="e">
        <f>IF(ISNUMBER(Regressions!O122),ROUND(Regressions!O122, 1), NA())</f>
        <v>#N/A</v>
      </c>
      <c r="O112" s="544" t="e">
        <f>IF(ISNUMBER(Regressions!Q122),ROUND(Regressions!Q122, 1), NA())</f>
        <v>#N/A</v>
      </c>
      <c r="P112" s="540" t="e">
        <f>IF(ISNUMBER(Regressions!R122),ROUND(Regressions!R122, 1), NA())</f>
        <v>#N/A</v>
      </c>
      <c r="Q112" s="546" t="e">
        <f>IF(ISNUMBER(Regressions!S122),ROUND(Regressions!S122, 1), NA())</f>
        <v>#N/A</v>
      </c>
      <c r="R112" s="542" t="e">
        <f>IF(ISNUMBER(Regressions!T122),ROUND(Regressions!T122, 1), NA())</f>
        <v>#N/A</v>
      </c>
      <c r="S112" s="543" t="e">
        <f>IF(ISNUMBER(Regressions!U122),ROUND(Regressions!U122, 1), NA())</f>
        <v>#N/A</v>
      </c>
    </row>
    <row r="113" spans="1:19" x14ac:dyDescent="0.25">
      <c r="A113" s="535" t="str">
        <f>+Introduction!$C$7</f>
        <v>Croatia</v>
      </c>
      <c r="B113" s="536">
        <f>IF(ISBLANK(Regressions!B123), " ", Regressions!B123)</f>
        <v>2016</v>
      </c>
      <c r="C113" s="535" t="str">
        <f>HLOOKUP(Introduction!$G$4,nametranslations,27,FALSE)</f>
        <v>Pre-primary</v>
      </c>
      <c r="D113" s="538">
        <f>IF(ISBLANK(Regressions!D123), " ", Regressions!D123)</f>
        <v>166414</v>
      </c>
      <c r="E113" s="539" t="e">
        <f>IF(ISNUMBER(Regressions!E123),ROUND(Regressions!E123, 1), NA())</f>
        <v>#N/A</v>
      </c>
      <c r="F113" s="540" t="e">
        <f>IF(ISNUMBER(Regressions!F123),ROUND(Regressions!F123, 1), NA())</f>
        <v>#N/A</v>
      </c>
      <c r="G113" s="541" t="e">
        <f>IF(ISNUMBER(Regressions!G123),ROUND(Regressions!G123, 1), NA())</f>
        <v>#N/A</v>
      </c>
      <c r="H113" s="542" t="e">
        <f>IF(ISNUMBER(Regressions!H123),ROUND(Regressions!H123, 1), NA())</f>
        <v>#N/A</v>
      </c>
      <c r="I113" s="543" t="e">
        <f>IF(ISNUMBER(Regressions!I123),ROUND(Regressions!I123, 1), NA())</f>
        <v>#N/A</v>
      </c>
      <c r="J113" s="544" t="e">
        <f>IF(ISNUMBER(Regressions!K123),ROUND(Regressions!K123, 1), NA())</f>
        <v>#N/A</v>
      </c>
      <c r="K113" s="540" t="e">
        <f>IF(ISNUMBER(Regressions!L123),ROUND(Regressions!L123, 1), NA())</f>
        <v>#N/A</v>
      </c>
      <c r="L113" s="545" t="e">
        <f>IF(ISNUMBER(Regressions!M123),ROUND(Regressions!M123, 1), NA())</f>
        <v>#N/A</v>
      </c>
      <c r="M113" s="542" t="e">
        <f>IF(ISNUMBER(Regressions!N123),ROUND(Regressions!N123, 1), NA())</f>
        <v>#N/A</v>
      </c>
      <c r="N113" s="543" t="e">
        <f>IF(ISNUMBER(Regressions!O123),ROUND(Regressions!O123, 1), NA())</f>
        <v>#N/A</v>
      </c>
      <c r="O113" s="544" t="e">
        <f>IF(ISNUMBER(Regressions!Q123),ROUND(Regressions!Q123, 1), NA())</f>
        <v>#N/A</v>
      </c>
      <c r="P113" s="540" t="e">
        <f>IF(ISNUMBER(Regressions!R123),ROUND(Regressions!R123, 1), NA())</f>
        <v>#N/A</v>
      </c>
      <c r="Q113" s="546" t="e">
        <f>IF(ISNUMBER(Regressions!S123),ROUND(Regressions!S123, 1), NA())</f>
        <v>#N/A</v>
      </c>
      <c r="R113" s="542" t="e">
        <f>IF(ISNUMBER(Regressions!T123),ROUND(Regressions!T123, 1), NA())</f>
        <v>#N/A</v>
      </c>
      <c r="S113" s="543" t="e">
        <f>IF(ISNUMBER(Regressions!U123),ROUND(Regressions!U123, 1), NA())</f>
        <v>#N/A</v>
      </c>
    </row>
    <row r="114" spans="1:19" x14ac:dyDescent="0.25">
      <c r="A114" s="535" t="str">
        <f>+Introduction!$C$7</f>
        <v>Croatia</v>
      </c>
      <c r="B114" s="536">
        <f>IF(ISBLANK(Regressions!B124), " ", Regressions!B124)</f>
        <v>2017</v>
      </c>
      <c r="C114" s="535" t="str">
        <f>HLOOKUP(Introduction!$G$4,nametranslations,27,FALSE)</f>
        <v>Pre-primary</v>
      </c>
      <c r="D114" s="538">
        <f>IF(ISBLANK(Regressions!D124), " ", Regressions!D124)</f>
        <v>160238</v>
      </c>
      <c r="E114" s="539" t="e">
        <f>IF(ISNUMBER(Regressions!E124),ROUND(Regressions!E124, 1), NA())</f>
        <v>#N/A</v>
      </c>
      <c r="F114" s="540" t="e">
        <f>IF(ISNUMBER(Regressions!F124),ROUND(Regressions!F124, 1), NA())</f>
        <v>#N/A</v>
      </c>
      <c r="G114" s="541" t="e">
        <f>IF(ISNUMBER(Regressions!G124),ROUND(Regressions!G124, 1), NA())</f>
        <v>#N/A</v>
      </c>
      <c r="H114" s="542" t="e">
        <f>IF(ISNUMBER(Regressions!H124),ROUND(Regressions!H124, 1), NA())</f>
        <v>#N/A</v>
      </c>
      <c r="I114" s="543" t="e">
        <f>IF(ISNUMBER(Regressions!I124),ROUND(Regressions!I124, 1), NA())</f>
        <v>#N/A</v>
      </c>
      <c r="J114" s="544" t="e">
        <f>IF(ISNUMBER(Regressions!K124),ROUND(Regressions!K124, 1), NA())</f>
        <v>#N/A</v>
      </c>
      <c r="K114" s="540" t="e">
        <f>IF(ISNUMBER(Regressions!L124),ROUND(Regressions!L124, 1), NA())</f>
        <v>#N/A</v>
      </c>
      <c r="L114" s="545" t="e">
        <f>IF(ISNUMBER(Regressions!M124),ROUND(Regressions!M124, 1), NA())</f>
        <v>#N/A</v>
      </c>
      <c r="M114" s="542" t="e">
        <f>IF(ISNUMBER(Regressions!N124),ROUND(Regressions!N124, 1), NA())</f>
        <v>#N/A</v>
      </c>
      <c r="N114" s="543" t="e">
        <f>IF(ISNUMBER(Regressions!O124),ROUND(Regressions!O124, 1), NA())</f>
        <v>#N/A</v>
      </c>
      <c r="O114" s="544" t="e">
        <f>IF(ISNUMBER(Regressions!Q124),ROUND(Regressions!Q124, 1), NA())</f>
        <v>#N/A</v>
      </c>
      <c r="P114" s="540" t="e">
        <f>IF(ISNUMBER(Regressions!R124),ROUND(Regressions!R124, 1), NA())</f>
        <v>#N/A</v>
      </c>
      <c r="Q114" s="546" t="e">
        <f>IF(ISNUMBER(Regressions!S124),ROUND(Regressions!S124, 1), NA())</f>
        <v>#N/A</v>
      </c>
      <c r="R114" s="542" t="e">
        <f>IF(ISNUMBER(Regressions!T124),ROUND(Regressions!T124, 1), NA())</f>
        <v>#N/A</v>
      </c>
      <c r="S114" s="543" t="e">
        <f>IF(ISNUMBER(Regressions!U124),ROUND(Regressions!U124, 1), NA())</f>
        <v>#N/A</v>
      </c>
    </row>
    <row r="115" spans="1:19" x14ac:dyDescent="0.25">
      <c r="A115" s="535" t="str">
        <f>+Introduction!$C$7</f>
        <v>Croatia</v>
      </c>
      <c r="B115" s="536">
        <f>IF(ISBLANK(Regressions!B125), " ", Regressions!B125)</f>
        <v>2018</v>
      </c>
      <c r="C115" s="535" t="str">
        <f>HLOOKUP(Introduction!$G$4,nametranslations,27,FALSE)</f>
        <v>Pre-primary</v>
      </c>
      <c r="D115" s="538">
        <f>IF(ISBLANK(Regressions!D125), " ", Regressions!D125)</f>
        <v>154261</v>
      </c>
      <c r="E115" s="539" t="e">
        <f>IF(ISNUMBER(Regressions!E125),ROUND(Regressions!E125, 1), NA())</f>
        <v>#N/A</v>
      </c>
      <c r="F115" s="540" t="e">
        <f>IF(ISNUMBER(Regressions!F125),ROUND(Regressions!F125, 1), NA())</f>
        <v>#N/A</v>
      </c>
      <c r="G115" s="541" t="e">
        <f>IF(ISNUMBER(Regressions!G125),ROUND(Regressions!G125, 1), NA())</f>
        <v>#N/A</v>
      </c>
      <c r="H115" s="542" t="e">
        <f>IF(ISNUMBER(Regressions!H125),ROUND(Regressions!H125, 1), NA())</f>
        <v>#N/A</v>
      </c>
      <c r="I115" s="543" t="e">
        <f>IF(ISNUMBER(Regressions!I125),ROUND(Regressions!I125, 1), NA())</f>
        <v>#N/A</v>
      </c>
      <c r="J115" s="544" t="e">
        <f>IF(ISNUMBER(Regressions!K125),ROUND(Regressions!K125, 1), NA())</f>
        <v>#N/A</v>
      </c>
      <c r="K115" s="540" t="e">
        <f>IF(ISNUMBER(Regressions!L125),ROUND(Regressions!L125, 1), NA())</f>
        <v>#N/A</v>
      </c>
      <c r="L115" s="545" t="e">
        <f>IF(ISNUMBER(Regressions!M125),ROUND(Regressions!M125, 1), NA())</f>
        <v>#N/A</v>
      </c>
      <c r="M115" s="542" t="e">
        <f>IF(ISNUMBER(Regressions!N125),ROUND(Regressions!N125, 1), NA())</f>
        <v>#N/A</v>
      </c>
      <c r="N115" s="543" t="e">
        <f>IF(ISNUMBER(Regressions!O125),ROUND(Regressions!O125, 1), NA())</f>
        <v>#N/A</v>
      </c>
      <c r="O115" s="544" t="e">
        <f>IF(ISNUMBER(Regressions!Q125),ROUND(Regressions!Q125, 1), NA())</f>
        <v>#N/A</v>
      </c>
      <c r="P115" s="540" t="e">
        <f>IF(ISNUMBER(Regressions!R125),ROUND(Regressions!R125, 1), NA())</f>
        <v>#N/A</v>
      </c>
      <c r="Q115" s="546" t="e">
        <f>IF(ISNUMBER(Regressions!S125),ROUND(Regressions!S125, 1), NA())</f>
        <v>#N/A</v>
      </c>
      <c r="R115" s="542" t="e">
        <f>IF(ISNUMBER(Regressions!T125),ROUND(Regressions!T125, 1), NA())</f>
        <v>#N/A</v>
      </c>
      <c r="S115" s="543" t="e">
        <f>IF(ISNUMBER(Regressions!U125),ROUND(Regressions!U125, 1), NA())</f>
        <v>#N/A</v>
      </c>
    </row>
    <row r="116" spans="1:19" x14ac:dyDescent="0.25">
      <c r="A116" s="535" t="str">
        <f>+Introduction!$C$7</f>
        <v>Croatia</v>
      </c>
      <c r="B116" s="536">
        <f>IF(ISBLANK(Regressions!B126), " ", Regressions!B126)</f>
        <v>2019</v>
      </c>
      <c r="C116" s="535" t="str">
        <f>HLOOKUP(Introduction!$G$4,nametranslations,27,FALSE)</f>
        <v>Pre-primary</v>
      </c>
      <c r="D116" s="538">
        <f>IF(ISBLANK(Regressions!D126), " ", Regressions!D126)</f>
        <v>149508</v>
      </c>
      <c r="E116" s="539" t="e">
        <f>IF(ISNUMBER(Regressions!E126),ROUND(Regressions!E126, 1), NA())</f>
        <v>#N/A</v>
      </c>
      <c r="F116" s="540" t="e">
        <f>IF(ISNUMBER(Regressions!F126),ROUND(Regressions!F126, 1), NA())</f>
        <v>#N/A</v>
      </c>
      <c r="G116" s="541" t="e">
        <f>IF(ISNUMBER(Regressions!G126),ROUND(Regressions!G126, 1), NA())</f>
        <v>#N/A</v>
      </c>
      <c r="H116" s="542" t="e">
        <f>IF(ISNUMBER(Regressions!H126),ROUND(Regressions!H126, 1), NA())</f>
        <v>#N/A</v>
      </c>
      <c r="I116" s="543" t="e">
        <f>IF(ISNUMBER(Regressions!I126),ROUND(Regressions!I126, 1), NA())</f>
        <v>#N/A</v>
      </c>
      <c r="J116" s="544" t="e">
        <f>IF(ISNUMBER(Regressions!K126),ROUND(Regressions!K126, 1), NA())</f>
        <v>#N/A</v>
      </c>
      <c r="K116" s="540" t="e">
        <f>IF(ISNUMBER(Regressions!L126),ROUND(Regressions!L126, 1), NA())</f>
        <v>#N/A</v>
      </c>
      <c r="L116" s="545" t="e">
        <f>IF(ISNUMBER(Regressions!M126),ROUND(Regressions!M126, 1), NA())</f>
        <v>#N/A</v>
      </c>
      <c r="M116" s="542" t="e">
        <f>IF(ISNUMBER(Regressions!N126),ROUND(Regressions!N126, 1), NA())</f>
        <v>#N/A</v>
      </c>
      <c r="N116" s="543" t="e">
        <f>IF(ISNUMBER(Regressions!O126),ROUND(Regressions!O126, 1), NA())</f>
        <v>#N/A</v>
      </c>
      <c r="O116" s="544" t="e">
        <f>IF(ISNUMBER(Regressions!Q126),ROUND(Regressions!Q126, 1), NA())</f>
        <v>#N/A</v>
      </c>
      <c r="P116" s="540" t="e">
        <f>IF(ISNUMBER(Regressions!R126),ROUND(Regressions!R126, 1), NA())</f>
        <v>#N/A</v>
      </c>
      <c r="Q116" s="546" t="e">
        <f>IF(ISNUMBER(Regressions!S126),ROUND(Regressions!S126, 1), NA())</f>
        <v>#N/A</v>
      </c>
      <c r="R116" s="542" t="e">
        <f>IF(ISNUMBER(Regressions!T126),ROUND(Regressions!T126, 1), NA())</f>
        <v>#N/A</v>
      </c>
      <c r="S116" s="543" t="e">
        <f>IF(ISNUMBER(Regressions!U126),ROUND(Regressions!U126, 1), NA())</f>
        <v>#N/A</v>
      </c>
    </row>
    <row r="117" spans="1:19" x14ac:dyDescent="0.25">
      <c r="A117" s="535" t="str">
        <f>+Introduction!$C$7</f>
        <v>Croatia</v>
      </c>
      <c r="B117" s="536">
        <f>IF(ISBLANK(Regressions!B127), " ", Regressions!B127)</f>
        <v>2020</v>
      </c>
      <c r="C117" s="535" t="str">
        <f>HLOOKUP(Introduction!$G$4,nametranslations,27,FALSE)</f>
        <v>Pre-primary</v>
      </c>
      <c r="D117" s="538">
        <f>IF(ISBLANK(Regressions!D127), " ", Regressions!D127)</f>
        <v>144871</v>
      </c>
      <c r="E117" s="539" t="e">
        <f>IF(ISNUMBER(Regressions!E127),ROUND(Regressions!E127, 1), NA())</f>
        <v>#N/A</v>
      </c>
      <c r="F117" s="540" t="e">
        <f>IF(ISNUMBER(Regressions!F127),ROUND(Regressions!F127, 1), NA())</f>
        <v>#N/A</v>
      </c>
      <c r="G117" s="541" t="e">
        <f>IF(ISNUMBER(Regressions!G127),ROUND(Regressions!G127, 1), NA())</f>
        <v>#N/A</v>
      </c>
      <c r="H117" s="542" t="e">
        <f>IF(ISNUMBER(Regressions!H127),ROUND(Regressions!H127, 1), NA())</f>
        <v>#N/A</v>
      </c>
      <c r="I117" s="543" t="e">
        <f>IF(ISNUMBER(Regressions!I127),ROUND(Regressions!I127, 1), NA())</f>
        <v>#N/A</v>
      </c>
      <c r="J117" s="544" t="e">
        <f>IF(ISNUMBER(Regressions!K127),ROUND(Regressions!K127, 1), NA())</f>
        <v>#N/A</v>
      </c>
      <c r="K117" s="540" t="e">
        <f>IF(ISNUMBER(Regressions!L127),ROUND(Regressions!L127, 1), NA())</f>
        <v>#N/A</v>
      </c>
      <c r="L117" s="545" t="e">
        <f>IF(ISNUMBER(Regressions!M127),ROUND(Regressions!M127, 1), NA())</f>
        <v>#N/A</v>
      </c>
      <c r="M117" s="542" t="e">
        <f>IF(ISNUMBER(Regressions!N127),ROUND(Regressions!N127, 1), NA())</f>
        <v>#N/A</v>
      </c>
      <c r="N117" s="543" t="e">
        <f>IF(ISNUMBER(Regressions!O127),ROUND(Regressions!O127, 1), NA())</f>
        <v>#N/A</v>
      </c>
      <c r="O117" s="544" t="e">
        <f>IF(ISNUMBER(Regressions!Q127),ROUND(Regressions!Q127, 1), NA())</f>
        <v>#N/A</v>
      </c>
      <c r="P117" s="540" t="e">
        <f>IF(ISNUMBER(Regressions!R127),ROUND(Regressions!R127, 1), NA())</f>
        <v>#N/A</v>
      </c>
      <c r="Q117" s="546" t="e">
        <f>IF(ISNUMBER(Regressions!S127),ROUND(Regressions!S127, 1), NA())</f>
        <v>#N/A</v>
      </c>
      <c r="R117" s="542" t="e">
        <f>IF(ISNUMBER(Regressions!T127),ROUND(Regressions!T127, 1), NA())</f>
        <v>#N/A</v>
      </c>
      <c r="S117" s="543" t="e">
        <f>IF(ISNUMBER(Regressions!U127),ROUND(Regressions!U127, 1), NA())</f>
        <v>#N/A</v>
      </c>
    </row>
    <row r="118" spans="1:19" x14ac:dyDescent="0.25">
      <c r="A118" s="535" t="str">
        <f>+Introduction!$C$7</f>
        <v>Croatia</v>
      </c>
      <c r="B118" s="536">
        <f>IF(ISBLANK(Regressions!B128), " ", Regressions!B128)</f>
        <v>2021</v>
      </c>
      <c r="C118" s="535" t="str">
        <f>HLOOKUP(Introduction!$G$4,nametranslations,27,FALSE)</f>
        <v>Pre-primary</v>
      </c>
      <c r="D118" s="538">
        <f>IF(ISBLANK(Regressions!D128), " ", Regressions!D128)</f>
        <v>141764</v>
      </c>
      <c r="E118" s="544" t="e">
        <f>IF(ISNUMBER(Regressions!E128),ROUND(Regressions!E128, 1), NA())</f>
        <v>#N/A</v>
      </c>
      <c r="F118" s="547" t="e">
        <f>IF(ISNUMBER(Regressions!F128),ROUND(Regressions!F128, 1), NA())</f>
        <v>#N/A</v>
      </c>
      <c r="G118" s="548" t="e">
        <f>IF(ISNUMBER(Regressions!G128),ROUND(Regressions!G128, 1), NA())</f>
        <v>#N/A</v>
      </c>
      <c r="H118" s="542" t="e">
        <f>IF(ISNUMBER(Regressions!H128),ROUND(Regressions!H128, 1), NA())</f>
        <v>#N/A</v>
      </c>
      <c r="I118" s="543" t="e">
        <f>IF(ISNUMBER(Regressions!I128),ROUND(Regressions!I128, 1), NA())</f>
        <v>#N/A</v>
      </c>
      <c r="J118" s="544" t="e">
        <f>IF(ISNUMBER(Regressions!K128),ROUND(Regressions!K128, 1), NA())</f>
        <v>#N/A</v>
      </c>
      <c r="K118" s="547" t="e">
        <f>IF(ISNUMBER(Regressions!L128),ROUND(Regressions!L128, 1), NA())</f>
        <v>#N/A</v>
      </c>
      <c r="L118" s="549" t="e">
        <f>IF(ISNUMBER(Regressions!M128),ROUND(Regressions!M128, 1), NA())</f>
        <v>#N/A</v>
      </c>
      <c r="M118" s="542" t="e">
        <f>IF(ISNUMBER(Regressions!N128),ROUND(Regressions!N128, 1), NA())</f>
        <v>#N/A</v>
      </c>
      <c r="N118" s="543" t="e">
        <f>IF(ISNUMBER(Regressions!O128),ROUND(Regressions!O128, 1), NA())</f>
        <v>#N/A</v>
      </c>
      <c r="O118" s="544" t="e">
        <f>IF(ISNUMBER(Regressions!Q128),ROUND(Regressions!Q128, 1), NA())</f>
        <v>#N/A</v>
      </c>
      <c r="P118" s="547" t="e">
        <f>IF(ISNUMBER(Regressions!R128),ROUND(Regressions!R128, 1), NA())</f>
        <v>#N/A</v>
      </c>
      <c r="Q118" s="550" t="e">
        <f>IF(ISNUMBER(Regressions!S128),ROUND(Regressions!S128, 1), NA())</f>
        <v>#N/A</v>
      </c>
      <c r="R118" s="542" t="e">
        <f>IF(ISNUMBER(Regressions!T128),ROUND(Regressions!T128, 1), NA())</f>
        <v>#N/A</v>
      </c>
      <c r="S118" s="543" t="e">
        <f>IF(ISNUMBER(Regressions!U128),ROUND(Regressions!U128, 1), NA())</f>
        <v>#N/A</v>
      </c>
    </row>
    <row r="119" spans="1:19" x14ac:dyDescent="0.25">
      <c r="A119" s="535" t="str">
        <f>+Introduction!$C$7</f>
        <v>Croatia</v>
      </c>
      <c r="B119" s="536">
        <f>IF(ISBLANK(Regressions!B129), " ", Regressions!B129)</f>
        <v>2022</v>
      </c>
      <c r="C119" s="535" t="str">
        <f>HLOOKUP(Introduction!$G$4,nametranslations,27,FALSE)</f>
        <v>Pre-primary</v>
      </c>
      <c r="D119" s="538">
        <f>IF(ISBLANK(Regressions!D129), " ", Regressions!D129)</f>
        <v>140473</v>
      </c>
      <c r="E119" s="539" t="e">
        <f>IF(ISNUMBER(Regressions!E129),ROUND(Regressions!E129, 1), NA())</f>
        <v>#N/A</v>
      </c>
      <c r="F119" s="540" t="e">
        <f>IF(ISNUMBER(Regressions!F129),ROUND(Regressions!F129, 1), NA())</f>
        <v>#N/A</v>
      </c>
      <c r="G119" s="541" t="e">
        <f>IF(ISNUMBER(Regressions!G129),ROUND(Regressions!G129, 1), NA())</f>
        <v>#N/A</v>
      </c>
      <c r="H119" s="542" t="e">
        <f>IF(ISNUMBER(Regressions!H129),ROUND(Regressions!H129, 1), NA())</f>
        <v>#N/A</v>
      </c>
      <c r="I119" s="543" t="e">
        <f>IF(ISNUMBER(Regressions!I129),ROUND(Regressions!I129, 1), NA())</f>
        <v>#N/A</v>
      </c>
      <c r="J119" s="544" t="e">
        <f>IF(ISNUMBER(Regressions!K129),ROUND(Regressions!K129, 1), NA())</f>
        <v>#N/A</v>
      </c>
      <c r="K119" s="540" t="e">
        <f>IF(ISNUMBER(Regressions!L129),ROUND(Regressions!L129, 1), NA())</f>
        <v>#N/A</v>
      </c>
      <c r="L119" s="545" t="e">
        <f>IF(ISNUMBER(Regressions!M129),ROUND(Regressions!M129, 1), NA())</f>
        <v>#N/A</v>
      </c>
      <c r="M119" s="542" t="e">
        <f>IF(ISNUMBER(Regressions!N129),ROUND(Regressions!N129, 1), NA())</f>
        <v>#N/A</v>
      </c>
      <c r="N119" s="543" t="e">
        <f>IF(ISNUMBER(Regressions!O129),ROUND(Regressions!O129, 1), NA())</f>
        <v>#N/A</v>
      </c>
      <c r="O119" s="544" t="e">
        <f>IF(ISNUMBER(Regressions!Q129),ROUND(Regressions!Q129, 1), NA())</f>
        <v>#N/A</v>
      </c>
      <c r="P119" s="540" t="e">
        <f>IF(ISNUMBER(Regressions!R129),ROUND(Regressions!R129, 1), NA())</f>
        <v>#N/A</v>
      </c>
      <c r="Q119" s="546" t="e">
        <f>IF(ISNUMBER(Regressions!S129),ROUND(Regressions!S129, 1), NA())</f>
        <v>#N/A</v>
      </c>
      <c r="R119" s="542" t="e">
        <f>IF(ISNUMBER(Regressions!T129),ROUND(Regressions!T129, 1), NA())</f>
        <v>#N/A</v>
      </c>
      <c r="S119" s="543" t="e">
        <f>IF(ISNUMBER(Regressions!U129),ROUND(Regressions!U129, 1), NA())</f>
        <v>#N/A</v>
      </c>
    </row>
    <row r="120" spans="1:19" x14ac:dyDescent="0.25">
      <c r="A120" s="535" t="str">
        <f>+Introduction!$C$7</f>
        <v>Croatia</v>
      </c>
      <c r="B120" s="536">
        <f>IF(ISBLANK(Regressions!B130), " ", Regressions!B130)</f>
        <v>2023</v>
      </c>
      <c r="C120" s="535" t="str">
        <f>HLOOKUP(Introduction!$G$4,nametranslations,27,FALSE)</f>
        <v>Pre-primary</v>
      </c>
      <c r="D120" s="538">
        <f>IF(ISBLANK(Regressions!D130), " ", Regressions!D130)</f>
        <v>140699</v>
      </c>
      <c r="E120" s="539" t="e">
        <f>IF(ISNUMBER(Regressions!E130),ROUND(Regressions!E130, 1), NA())</f>
        <v>#N/A</v>
      </c>
      <c r="F120" s="540" t="e">
        <f>IF(ISNUMBER(Regressions!F130),ROUND(Regressions!F130, 1), NA())</f>
        <v>#N/A</v>
      </c>
      <c r="G120" s="541" t="e">
        <f>IF(ISNUMBER(Regressions!G130),ROUND(Regressions!G130, 1), NA())</f>
        <v>#N/A</v>
      </c>
      <c r="H120" s="542" t="e">
        <f>IF(ISNUMBER(Regressions!H130),ROUND(Regressions!H130, 1), NA())</f>
        <v>#N/A</v>
      </c>
      <c r="I120" s="543" t="e">
        <f>IF(ISNUMBER(Regressions!I130),ROUND(Regressions!I130, 1), NA())</f>
        <v>#N/A</v>
      </c>
      <c r="J120" s="544" t="e">
        <f>IF(ISNUMBER(Regressions!K130),ROUND(Regressions!K130, 1), NA())</f>
        <v>#N/A</v>
      </c>
      <c r="K120" s="540" t="e">
        <f>IF(ISNUMBER(Regressions!L130),ROUND(Regressions!L130, 1), NA())</f>
        <v>#N/A</v>
      </c>
      <c r="L120" s="545" t="e">
        <f>IF(ISNUMBER(Regressions!M130),ROUND(Regressions!M130, 1), NA())</f>
        <v>#N/A</v>
      </c>
      <c r="M120" s="542" t="e">
        <f>IF(ISNUMBER(Regressions!N130),ROUND(Regressions!N130, 1), NA())</f>
        <v>#N/A</v>
      </c>
      <c r="N120" s="543" t="e">
        <f>IF(ISNUMBER(Regressions!O130),ROUND(Regressions!O130, 1), NA())</f>
        <v>#N/A</v>
      </c>
      <c r="O120" s="544" t="e">
        <f>IF(ISNUMBER(Regressions!Q130),ROUND(Regressions!Q130, 1), NA())</f>
        <v>#N/A</v>
      </c>
      <c r="P120" s="540" t="e">
        <f>IF(ISNUMBER(Regressions!R130),ROUND(Regressions!R130, 1), NA())</f>
        <v>#N/A</v>
      </c>
      <c r="Q120" s="546" t="e">
        <f>IF(ISNUMBER(Regressions!S130),ROUND(Regressions!S130, 1), NA())</f>
        <v>#N/A</v>
      </c>
      <c r="R120" s="542" t="e">
        <f>IF(ISNUMBER(Regressions!T130),ROUND(Regressions!T130, 1), NA())</f>
        <v>#N/A</v>
      </c>
      <c r="S120" s="543" t="e">
        <f>IF(ISNUMBER(Regressions!U130),ROUND(Regressions!U130, 1), NA())</f>
        <v>#N/A</v>
      </c>
    </row>
    <row r="121" spans="1:19" x14ac:dyDescent="0.25">
      <c r="A121" s="535" t="str">
        <f>+Introduction!$C$7</f>
        <v>Croatia</v>
      </c>
      <c r="B121" s="536">
        <f>IF(ISBLANK(Regressions!B131), " ", Regressions!B131)</f>
        <v>2024</v>
      </c>
      <c r="C121" s="535" t="str">
        <f>HLOOKUP(Introduction!$G$4,nametranslations,27,FALSE)</f>
        <v>Pre-primary</v>
      </c>
      <c r="D121" s="538">
        <f>IF(ISBLANK(Regressions!D131), " ", Regressions!D131)</f>
        <v>140378</v>
      </c>
      <c r="E121" s="539" t="e">
        <f>IF(ISNUMBER(Regressions!E131),ROUND(Regressions!E131, 1), NA())</f>
        <v>#N/A</v>
      </c>
      <c r="F121" s="540" t="e">
        <f>IF(ISNUMBER(Regressions!F131),ROUND(Regressions!F131, 1), NA())</f>
        <v>#N/A</v>
      </c>
      <c r="G121" s="541" t="e">
        <f>IF(ISNUMBER(Regressions!G131),ROUND(Regressions!G131, 1), NA())</f>
        <v>#N/A</v>
      </c>
      <c r="H121" s="542" t="e">
        <f>IF(ISNUMBER(Regressions!H131),ROUND(Regressions!H131, 1), NA())</f>
        <v>#N/A</v>
      </c>
      <c r="I121" s="543" t="e">
        <f>IF(ISNUMBER(Regressions!I131),ROUND(Regressions!I131, 1), NA())</f>
        <v>#N/A</v>
      </c>
      <c r="J121" s="544" t="e">
        <f>IF(ISNUMBER(Regressions!K131),ROUND(Regressions!K131, 1), NA())</f>
        <v>#N/A</v>
      </c>
      <c r="K121" s="540" t="e">
        <f>IF(ISNUMBER(Regressions!L131),ROUND(Regressions!L131, 1), NA())</f>
        <v>#N/A</v>
      </c>
      <c r="L121" s="545" t="e">
        <f>IF(ISNUMBER(Regressions!M131),ROUND(Regressions!M131, 1), NA())</f>
        <v>#N/A</v>
      </c>
      <c r="M121" s="542" t="e">
        <f>IF(ISNUMBER(Regressions!N131),ROUND(Regressions!N131, 1), NA())</f>
        <v>#N/A</v>
      </c>
      <c r="N121" s="543" t="e">
        <f>IF(ISNUMBER(Regressions!O131),ROUND(Regressions!O131, 1), NA())</f>
        <v>#N/A</v>
      </c>
      <c r="O121" s="544" t="e">
        <f>IF(ISNUMBER(Regressions!Q131),ROUND(Regressions!Q131, 1), NA())</f>
        <v>#N/A</v>
      </c>
      <c r="P121" s="540" t="e">
        <f>IF(ISNUMBER(Regressions!R131),ROUND(Regressions!R131, 1), NA())</f>
        <v>#N/A</v>
      </c>
      <c r="Q121" s="546" t="e">
        <f>IF(ISNUMBER(Regressions!S131),ROUND(Regressions!S131, 1), NA())</f>
        <v>#N/A</v>
      </c>
      <c r="R121" s="542" t="e">
        <f>IF(ISNUMBER(Regressions!T131),ROUND(Regressions!T131, 1), NA())</f>
        <v>#N/A</v>
      </c>
      <c r="S121" s="543" t="e">
        <f>IF(ISNUMBER(Regressions!U131),ROUND(Regressions!U131, 1), NA())</f>
        <v>#N/A</v>
      </c>
    </row>
    <row r="122" spans="1:19" x14ac:dyDescent="0.25">
      <c r="A122" s="551" t="str">
        <f>+Introduction!$C$7</f>
        <v>Croatia</v>
      </c>
      <c r="B122" s="552">
        <f>IF(ISBLANK(Regressions!B132), " ", Regressions!B132)</f>
        <v>2025</v>
      </c>
      <c r="C122" s="551" t="str">
        <f>HLOOKUP(Introduction!$G$4,nametranslations,27,FALSE)</f>
        <v>Pre-primary</v>
      </c>
      <c r="D122" s="553">
        <f>IF(ISBLANK(Regressions!D132), " ", Regressions!D132)</f>
        <v>138311</v>
      </c>
      <c r="E122" s="554" t="e">
        <f>IF(ISNUMBER(Regressions!E132),ROUND(Regressions!E132, 1), NA())</f>
        <v>#N/A</v>
      </c>
      <c r="F122" s="555" t="e">
        <f>IF(ISNUMBER(Regressions!F132),ROUND(Regressions!F132, 1), NA())</f>
        <v>#N/A</v>
      </c>
      <c r="G122" s="556" t="e">
        <f>IF(ISNUMBER(Regressions!G132),ROUND(Regressions!G132, 1), NA())</f>
        <v>#N/A</v>
      </c>
      <c r="H122" s="557" t="e">
        <f>IF(ISNUMBER(Regressions!H132),ROUND(Regressions!H132, 1), NA())</f>
        <v>#N/A</v>
      </c>
      <c r="I122" s="558" t="e">
        <f>IF(ISNUMBER(Regressions!I132),ROUND(Regressions!I132, 1), NA())</f>
        <v>#N/A</v>
      </c>
      <c r="J122" s="559" t="e">
        <f>IF(ISNUMBER(Regressions!K132),ROUND(Regressions!K132, 1), NA())</f>
        <v>#N/A</v>
      </c>
      <c r="K122" s="555" t="e">
        <f>IF(ISNUMBER(Regressions!L132),ROUND(Regressions!L132, 1), NA())</f>
        <v>#N/A</v>
      </c>
      <c r="L122" s="560" t="e">
        <f>IF(ISNUMBER(Regressions!M132),ROUND(Regressions!M132, 1), NA())</f>
        <v>#N/A</v>
      </c>
      <c r="M122" s="557" t="e">
        <f>IF(ISNUMBER(Regressions!N132),ROUND(Regressions!N132, 1), NA())</f>
        <v>#N/A</v>
      </c>
      <c r="N122" s="558" t="e">
        <f>IF(ISNUMBER(Regressions!O132),ROUND(Regressions!O132, 1), NA())</f>
        <v>#N/A</v>
      </c>
      <c r="O122" s="559" t="e">
        <f>IF(ISNUMBER(Regressions!Q132),ROUND(Regressions!Q132, 1), NA())</f>
        <v>#N/A</v>
      </c>
      <c r="P122" s="555" t="e">
        <f>IF(ISNUMBER(Regressions!R132),ROUND(Regressions!R132, 1), NA())</f>
        <v>#N/A</v>
      </c>
      <c r="Q122" s="561" t="e">
        <f>IF(ISNUMBER(Regressions!S132),ROUND(Regressions!S132, 1), NA())</f>
        <v>#N/A</v>
      </c>
      <c r="R122" s="557" t="e">
        <f>IF(ISNUMBER(Regressions!T132),ROUND(Regressions!T132, 1), NA())</f>
        <v>#N/A</v>
      </c>
      <c r="S122" s="558" t="e">
        <f>IF(ISNUMBER(Regressions!U132),ROUND(Regressions!U132, 1), NA())</f>
        <v>#N/A</v>
      </c>
    </row>
    <row r="123" spans="1:19" hidden="1" x14ac:dyDescent="0.25">
      <c r="A123" s="535" t="str">
        <f>+Introduction!$C$7</f>
        <v>Croatia</v>
      </c>
      <c r="B123" s="536">
        <f>IF(ISBLANK(Regressions!B133), " ", Regressions!B133)</f>
        <v>2026</v>
      </c>
      <c r="C123" s="535" t="str">
        <f>HLOOKUP(Introduction!$G$4,nametranslations,27,FALSE)</f>
        <v>Pre-primary</v>
      </c>
      <c r="D123" s="538" t="str">
        <f>IF(ISBLANK(Regressions!D133), " ", Regressions!D133)</f>
        <v xml:space="preserve"> </v>
      </c>
      <c r="E123" s="539" t="e">
        <f>IF(ISNUMBER(Regressions!E133),ROUND(Regressions!E133, 1), NA())</f>
        <v>#N/A</v>
      </c>
      <c r="F123" s="540" t="e">
        <f>IF(ISNUMBER(Regressions!F133),ROUND(Regressions!F133, 1), NA())</f>
        <v>#N/A</v>
      </c>
      <c r="G123" s="541" t="e">
        <f>IF(ISNUMBER(Regressions!G133),ROUND(Regressions!G133, 1), NA())</f>
        <v>#N/A</v>
      </c>
      <c r="H123" s="542" t="e">
        <f>IF(ISNUMBER(Regressions!H133),ROUND(Regressions!H133, 1), NA())</f>
        <v>#N/A</v>
      </c>
      <c r="I123" s="543" t="e">
        <f>IF(ISNUMBER(Regressions!I133),ROUND(Regressions!I133, 1), NA())</f>
        <v>#N/A</v>
      </c>
      <c r="J123" s="544" t="e">
        <f>IF(ISNUMBER(Regressions!K133),ROUND(Regressions!K133, 1), NA())</f>
        <v>#N/A</v>
      </c>
      <c r="K123" s="540" t="e">
        <f>IF(ISNUMBER(Regressions!L133),ROUND(Regressions!L133, 1), NA())</f>
        <v>#N/A</v>
      </c>
      <c r="L123" s="545" t="e">
        <f>IF(ISNUMBER(Regressions!M133),ROUND(Regressions!M133, 1), NA())</f>
        <v>#N/A</v>
      </c>
      <c r="M123" s="542" t="e">
        <f>IF(ISNUMBER(Regressions!N133),ROUND(Regressions!N133, 1), NA())</f>
        <v>#N/A</v>
      </c>
      <c r="N123" s="543" t="e">
        <f>IF(ISNUMBER(Regressions!O133),ROUND(Regressions!O133, 1), NA())</f>
        <v>#N/A</v>
      </c>
      <c r="O123" s="544" t="e">
        <f>IF(ISNUMBER(Regressions!Q133),ROUND(Regressions!Q133, 1), NA())</f>
        <v>#N/A</v>
      </c>
      <c r="P123" s="540" t="e">
        <f>IF(ISNUMBER(Regressions!R133),ROUND(Regressions!R133, 1), NA())</f>
        <v>#N/A</v>
      </c>
      <c r="Q123" s="546" t="e">
        <f>IF(ISNUMBER(Regressions!S133),ROUND(Regressions!S133, 1), NA())</f>
        <v>#N/A</v>
      </c>
      <c r="R123" s="542" t="e">
        <f>IF(ISNUMBER(Regressions!T133),ROUND(Regressions!T133, 1), NA())</f>
        <v>#N/A</v>
      </c>
      <c r="S123" s="543" t="e">
        <f>IF(ISNUMBER(Regressions!U133),ROUND(Regressions!U133, 1), NA())</f>
        <v>#N/A</v>
      </c>
    </row>
    <row r="124" spans="1:19" hidden="1" x14ac:dyDescent="0.25">
      <c r="A124" s="535" t="str">
        <f>+Introduction!$C$7</f>
        <v>Croatia</v>
      </c>
      <c r="B124" s="536">
        <f>IF(ISBLANK(Regressions!B134), " ", Regressions!B134)</f>
        <v>2027</v>
      </c>
      <c r="C124" s="535" t="str">
        <f>HLOOKUP(Introduction!$G$4,nametranslations,27,FALSE)</f>
        <v>Pre-primary</v>
      </c>
      <c r="D124" s="538" t="str">
        <f>IF(ISBLANK(Regressions!D134), " ", Regressions!D134)</f>
        <v xml:space="preserve"> </v>
      </c>
      <c r="E124" s="539" t="e">
        <f>IF(ISNUMBER(Regressions!E134),ROUND(Regressions!E134, 1), NA())</f>
        <v>#N/A</v>
      </c>
      <c r="F124" s="540" t="e">
        <f>IF(ISNUMBER(Regressions!F134),ROUND(Regressions!F134, 1), NA())</f>
        <v>#N/A</v>
      </c>
      <c r="G124" s="541" t="e">
        <f>IF(ISNUMBER(Regressions!G134),ROUND(Regressions!G134, 1), NA())</f>
        <v>#N/A</v>
      </c>
      <c r="H124" s="542" t="e">
        <f>IF(ISNUMBER(Regressions!H134),ROUND(Regressions!H134, 1), NA())</f>
        <v>#N/A</v>
      </c>
      <c r="I124" s="543" t="e">
        <f>IF(ISNUMBER(Regressions!I134),ROUND(Regressions!I134, 1), NA())</f>
        <v>#N/A</v>
      </c>
      <c r="J124" s="544" t="e">
        <f>IF(ISNUMBER(Regressions!K134),ROUND(Regressions!K134, 1), NA())</f>
        <v>#N/A</v>
      </c>
      <c r="K124" s="540" t="e">
        <f>IF(ISNUMBER(Regressions!L134),ROUND(Regressions!L134, 1), NA())</f>
        <v>#N/A</v>
      </c>
      <c r="L124" s="545" t="e">
        <f>IF(ISNUMBER(Regressions!M134),ROUND(Regressions!M134, 1), NA())</f>
        <v>#N/A</v>
      </c>
      <c r="M124" s="542" t="e">
        <f>IF(ISNUMBER(Regressions!N134),ROUND(Regressions!N134, 1), NA())</f>
        <v>#N/A</v>
      </c>
      <c r="N124" s="543" t="e">
        <f>IF(ISNUMBER(Regressions!O134),ROUND(Regressions!O134, 1), NA())</f>
        <v>#N/A</v>
      </c>
      <c r="O124" s="544" t="e">
        <f>IF(ISNUMBER(Regressions!Q134),ROUND(Regressions!Q134, 1), NA())</f>
        <v>#N/A</v>
      </c>
      <c r="P124" s="540" t="e">
        <f>IF(ISNUMBER(Regressions!R134),ROUND(Regressions!R134, 1), NA())</f>
        <v>#N/A</v>
      </c>
      <c r="Q124" s="546" t="e">
        <f>IF(ISNUMBER(Regressions!S134),ROUND(Regressions!S134, 1), NA())</f>
        <v>#N/A</v>
      </c>
      <c r="R124" s="542" t="e">
        <f>IF(ISNUMBER(Regressions!T134),ROUND(Regressions!T134, 1), NA())</f>
        <v>#N/A</v>
      </c>
      <c r="S124" s="543" t="e">
        <f>IF(ISNUMBER(Regressions!U134),ROUND(Regressions!U134, 1), NA())</f>
        <v>#N/A</v>
      </c>
    </row>
    <row r="125" spans="1:19" hidden="1" x14ac:dyDescent="0.25">
      <c r="A125" s="535" t="str">
        <f>+Introduction!$C$7</f>
        <v>Croatia</v>
      </c>
      <c r="B125" s="536">
        <f>IF(ISBLANK(Regressions!B135), " ", Regressions!B135)</f>
        <v>2028</v>
      </c>
      <c r="C125" s="535" t="str">
        <f>HLOOKUP(Introduction!$G$4,nametranslations,27,FALSE)</f>
        <v>Pre-primary</v>
      </c>
      <c r="D125" s="538" t="str">
        <f>IF(ISBLANK(Regressions!D135), " ", Regressions!D135)</f>
        <v xml:space="preserve"> </v>
      </c>
      <c r="E125" s="539" t="e">
        <f>IF(ISNUMBER(Regressions!E135),ROUND(Regressions!E135, 1), NA())</f>
        <v>#N/A</v>
      </c>
      <c r="F125" s="540" t="e">
        <f>IF(ISNUMBER(Regressions!F135),ROUND(Regressions!F135, 1), NA())</f>
        <v>#N/A</v>
      </c>
      <c r="G125" s="541" t="e">
        <f>IF(ISNUMBER(Regressions!G135),ROUND(Regressions!G135, 1), NA())</f>
        <v>#N/A</v>
      </c>
      <c r="H125" s="542" t="e">
        <f>IF(ISNUMBER(Regressions!H135),ROUND(Regressions!H135, 1), NA())</f>
        <v>#N/A</v>
      </c>
      <c r="I125" s="543" t="e">
        <f>IF(ISNUMBER(Regressions!I135),ROUND(Regressions!I135, 1), NA())</f>
        <v>#N/A</v>
      </c>
      <c r="J125" s="544" t="e">
        <f>IF(ISNUMBER(Regressions!K135),ROUND(Regressions!K135, 1), NA())</f>
        <v>#N/A</v>
      </c>
      <c r="K125" s="540" t="e">
        <f>IF(ISNUMBER(Regressions!L135),ROUND(Regressions!L135, 1), NA())</f>
        <v>#N/A</v>
      </c>
      <c r="L125" s="545" t="e">
        <f>IF(ISNUMBER(Regressions!M135),ROUND(Regressions!M135, 1), NA())</f>
        <v>#N/A</v>
      </c>
      <c r="M125" s="542" t="e">
        <f>IF(ISNUMBER(Regressions!N135),ROUND(Regressions!N135, 1), NA())</f>
        <v>#N/A</v>
      </c>
      <c r="N125" s="543" t="e">
        <f>IF(ISNUMBER(Regressions!O135),ROUND(Regressions!O135, 1), NA())</f>
        <v>#N/A</v>
      </c>
      <c r="O125" s="544" t="e">
        <f>IF(ISNUMBER(Regressions!Q135),ROUND(Regressions!Q135, 1), NA())</f>
        <v>#N/A</v>
      </c>
      <c r="P125" s="540" t="e">
        <f>IF(ISNUMBER(Regressions!R135),ROUND(Regressions!R135, 1), NA())</f>
        <v>#N/A</v>
      </c>
      <c r="Q125" s="546" t="e">
        <f>IF(ISNUMBER(Regressions!S135),ROUND(Regressions!S135, 1), NA())</f>
        <v>#N/A</v>
      </c>
      <c r="R125" s="542" t="e">
        <f>IF(ISNUMBER(Regressions!T135),ROUND(Regressions!T135, 1), NA())</f>
        <v>#N/A</v>
      </c>
      <c r="S125" s="543" t="e">
        <f>IF(ISNUMBER(Regressions!U135),ROUND(Regressions!U135, 1), NA())</f>
        <v>#N/A</v>
      </c>
    </row>
    <row r="126" spans="1:19" hidden="1" x14ac:dyDescent="0.25">
      <c r="A126" s="535" t="str">
        <f>+Introduction!$C$7</f>
        <v>Croatia</v>
      </c>
      <c r="B126" s="536">
        <f>IF(ISBLANK(Regressions!B136), " ", Regressions!B136)</f>
        <v>2029</v>
      </c>
      <c r="C126" s="535" t="str">
        <f>HLOOKUP(Introduction!$G$4,nametranslations,27,FALSE)</f>
        <v>Pre-primary</v>
      </c>
      <c r="D126" s="538" t="str">
        <f>IF(ISBLANK(Regressions!D136), " ", Regressions!D136)</f>
        <v xml:space="preserve"> </v>
      </c>
      <c r="E126" s="539" t="e">
        <f>IF(ISNUMBER(Regressions!E136),ROUND(Regressions!E136, 1), NA())</f>
        <v>#N/A</v>
      </c>
      <c r="F126" s="540" t="e">
        <f>IF(ISNUMBER(Regressions!F136),ROUND(Regressions!F136, 1), NA())</f>
        <v>#N/A</v>
      </c>
      <c r="G126" s="541" t="e">
        <f>IF(ISNUMBER(Regressions!G136),ROUND(Regressions!G136, 1), NA())</f>
        <v>#N/A</v>
      </c>
      <c r="H126" s="542" t="e">
        <f>IF(ISNUMBER(Regressions!H136),ROUND(Regressions!H136, 1), NA())</f>
        <v>#N/A</v>
      </c>
      <c r="I126" s="543" t="e">
        <f>IF(ISNUMBER(Regressions!I136),ROUND(Regressions!I136, 1), NA())</f>
        <v>#N/A</v>
      </c>
      <c r="J126" s="544" t="e">
        <f>IF(ISNUMBER(Regressions!K136),ROUND(Regressions!K136, 1), NA())</f>
        <v>#N/A</v>
      </c>
      <c r="K126" s="540" t="e">
        <f>IF(ISNUMBER(Regressions!L136),ROUND(Regressions!L136, 1), NA())</f>
        <v>#N/A</v>
      </c>
      <c r="L126" s="545" t="e">
        <f>IF(ISNUMBER(Regressions!M136),ROUND(Regressions!M136, 1), NA())</f>
        <v>#N/A</v>
      </c>
      <c r="M126" s="542" t="e">
        <f>IF(ISNUMBER(Regressions!N136),ROUND(Regressions!N136, 1), NA())</f>
        <v>#N/A</v>
      </c>
      <c r="N126" s="543" t="e">
        <f>IF(ISNUMBER(Regressions!O136),ROUND(Regressions!O136, 1), NA())</f>
        <v>#N/A</v>
      </c>
      <c r="O126" s="544" t="e">
        <f>IF(ISNUMBER(Regressions!Q136),ROUND(Regressions!Q136, 1), NA())</f>
        <v>#N/A</v>
      </c>
      <c r="P126" s="540" t="e">
        <f>IF(ISNUMBER(Regressions!R136),ROUND(Regressions!R136, 1), NA())</f>
        <v>#N/A</v>
      </c>
      <c r="Q126" s="546" t="e">
        <f>IF(ISNUMBER(Regressions!S136),ROUND(Regressions!S136, 1), NA())</f>
        <v>#N/A</v>
      </c>
      <c r="R126" s="542" t="e">
        <f>IF(ISNUMBER(Regressions!T136),ROUND(Regressions!T136, 1), NA())</f>
        <v>#N/A</v>
      </c>
      <c r="S126" s="543" t="e">
        <f>IF(ISNUMBER(Regressions!U136),ROUND(Regressions!U136, 1), NA())</f>
        <v>#N/A</v>
      </c>
    </row>
    <row r="127" spans="1:19" hidden="1" x14ac:dyDescent="0.25">
      <c r="A127" s="535" t="str">
        <f>+Introduction!$C$7</f>
        <v>Croatia</v>
      </c>
      <c r="B127" s="536">
        <f>IF(ISBLANK(Regressions!B137), " ", Regressions!B137)</f>
        <v>2030</v>
      </c>
      <c r="C127" s="535" t="str">
        <f>HLOOKUP(Introduction!$G$4,nametranslations,27,FALSE)</f>
        <v>Pre-primary</v>
      </c>
      <c r="D127" s="538" t="str">
        <f>IF(ISBLANK(Regressions!D137), " ", Regressions!D137)</f>
        <v xml:space="preserve"> </v>
      </c>
      <c r="E127" s="539" t="e">
        <f>IF(ISNUMBER(Regressions!E137),ROUND(Regressions!E137, 1), NA())</f>
        <v>#N/A</v>
      </c>
      <c r="F127" s="540" t="e">
        <f>IF(ISNUMBER(Regressions!F137),ROUND(Regressions!F137, 1), NA())</f>
        <v>#N/A</v>
      </c>
      <c r="G127" s="541" t="e">
        <f>IF(ISNUMBER(Regressions!G137),ROUND(Regressions!G137, 1), NA())</f>
        <v>#N/A</v>
      </c>
      <c r="H127" s="542" t="e">
        <f>IF(ISNUMBER(Regressions!H137),ROUND(Regressions!H137, 1), NA())</f>
        <v>#N/A</v>
      </c>
      <c r="I127" s="543" t="e">
        <f>IF(ISNUMBER(Regressions!I137),ROUND(Regressions!I137, 1), NA())</f>
        <v>#N/A</v>
      </c>
      <c r="J127" s="544" t="e">
        <f>IF(ISNUMBER(Regressions!K137),ROUND(Regressions!K137, 1), NA())</f>
        <v>#N/A</v>
      </c>
      <c r="K127" s="540" t="e">
        <f>IF(ISNUMBER(Regressions!L137),ROUND(Regressions!L137, 1), NA())</f>
        <v>#N/A</v>
      </c>
      <c r="L127" s="545" t="e">
        <f>IF(ISNUMBER(Regressions!M137),ROUND(Regressions!M137, 1), NA())</f>
        <v>#N/A</v>
      </c>
      <c r="M127" s="542" t="e">
        <f>IF(ISNUMBER(Regressions!N137),ROUND(Regressions!N137, 1), NA())</f>
        <v>#N/A</v>
      </c>
      <c r="N127" s="543" t="e">
        <f>IF(ISNUMBER(Regressions!O137),ROUND(Regressions!O137, 1), NA())</f>
        <v>#N/A</v>
      </c>
      <c r="O127" s="544" t="e">
        <f>IF(ISNUMBER(Regressions!Q137),ROUND(Regressions!Q137, 1), NA())</f>
        <v>#N/A</v>
      </c>
      <c r="P127" s="540" t="e">
        <f>IF(ISNUMBER(Regressions!R137),ROUND(Regressions!R137, 1), NA())</f>
        <v>#N/A</v>
      </c>
      <c r="Q127" s="546" t="e">
        <f>IF(ISNUMBER(Regressions!S137),ROUND(Regressions!S137, 1), NA())</f>
        <v>#N/A</v>
      </c>
      <c r="R127" s="542" t="e">
        <f>IF(ISNUMBER(Regressions!T137),ROUND(Regressions!T137, 1), NA())</f>
        <v>#N/A</v>
      </c>
      <c r="S127" s="543" t="e">
        <f>IF(ISNUMBER(Regressions!U137),ROUND(Regressions!U137, 1), NA())</f>
        <v>#N/A</v>
      </c>
    </row>
    <row r="128" spans="1:19" x14ac:dyDescent="0.25">
      <c r="A128" s="535" t="str">
        <f>+Introduction!$C$7</f>
        <v>Croatia</v>
      </c>
      <c r="B128" s="536">
        <f>IF(ISBLANK(Regressions!B138), " ", Regressions!B138)</f>
        <v>2000</v>
      </c>
      <c r="C128" s="535" t="str">
        <f>HLOOKUP(Introduction!$G$4,nametranslations,28,FALSE)</f>
        <v>Primary</v>
      </c>
      <c r="D128" s="538">
        <f>IF(ISBLANK(Regressions!D138), " ", Regressions!D138)</f>
        <v>199700</v>
      </c>
      <c r="E128" s="539" t="e">
        <f>IF(ISNUMBER(Regressions!E138),ROUND(Regressions!E138, 1), NA())</f>
        <v>#N/A</v>
      </c>
      <c r="F128" s="540" t="e">
        <f>IF(ISNUMBER(Regressions!F138),ROUND(Regressions!F138, 1), NA())</f>
        <v>#N/A</v>
      </c>
      <c r="G128" s="541" t="e">
        <f>IF(ISNUMBER(Regressions!G138),ROUND(Regressions!G138, 1), NA())</f>
        <v>#N/A</v>
      </c>
      <c r="H128" s="542" t="e">
        <f>IF(ISNUMBER(Regressions!H138),ROUND(Regressions!H138, 1), NA())</f>
        <v>#N/A</v>
      </c>
      <c r="I128" s="543" t="e">
        <f>IF(ISNUMBER(Regressions!I138),ROUND(Regressions!I138, 1), NA())</f>
        <v>#N/A</v>
      </c>
      <c r="J128" s="544" t="e">
        <f>IF(ISNUMBER(Regressions!K138),ROUND(Regressions!K138, 1), NA())</f>
        <v>#N/A</v>
      </c>
      <c r="K128" s="540" t="e">
        <f>IF(ISNUMBER(Regressions!L138),ROUND(Regressions!L138, 1), NA())</f>
        <v>#N/A</v>
      </c>
      <c r="L128" s="545" t="e">
        <f>IF(ISNUMBER(Regressions!M138),ROUND(Regressions!M138, 1), NA())</f>
        <v>#N/A</v>
      </c>
      <c r="M128" s="542" t="e">
        <f>IF(ISNUMBER(Regressions!N138),ROUND(Regressions!N138, 1), NA())</f>
        <v>#N/A</v>
      </c>
      <c r="N128" s="543" t="e">
        <f>IF(ISNUMBER(Regressions!O138),ROUND(Regressions!O138, 1), NA())</f>
        <v>#N/A</v>
      </c>
      <c r="O128" s="544" t="e">
        <f>IF(ISNUMBER(Regressions!Q138),ROUND(Regressions!Q138, 1), NA())</f>
        <v>#N/A</v>
      </c>
      <c r="P128" s="540" t="e">
        <f>IF(ISNUMBER(Regressions!R138),ROUND(Regressions!R138, 1), NA())</f>
        <v>#N/A</v>
      </c>
      <c r="Q128" s="546" t="e">
        <f>IF(ISNUMBER(Regressions!S138),ROUND(Regressions!S138, 1), NA())</f>
        <v>#N/A</v>
      </c>
      <c r="R128" s="542" t="e">
        <f>IF(ISNUMBER(Regressions!T138),ROUND(Regressions!T138, 1), NA())</f>
        <v>#N/A</v>
      </c>
      <c r="S128" s="543" t="e">
        <f>IF(ISNUMBER(Regressions!U138),ROUND(Regressions!U138, 1), NA())</f>
        <v>#N/A</v>
      </c>
    </row>
    <row r="129" spans="1:19" x14ac:dyDescent="0.25">
      <c r="A129" s="535" t="str">
        <f>+Introduction!$C$7</f>
        <v>Croatia</v>
      </c>
      <c r="B129" s="536">
        <f>IF(ISBLANK(Regressions!B139), " ", Regressions!B139)</f>
        <v>2001</v>
      </c>
      <c r="C129" s="535" t="str">
        <f>HLOOKUP(Introduction!$G$4,nametranslations,28,FALSE)</f>
        <v>Primary</v>
      </c>
      <c r="D129" s="538">
        <f>IF(ISBLANK(Regressions!D139), " ", Regressions!D139)</f>
        <v>192721</v>
      </c>
      <c r="E129" s="539" t="e">
        <f>IF(ISNUMBER(Regressions!E139),ROUND(Regressions!E139, 1), NA())</f>
        <v>#N/A</v>
      </c>
      <c r="F129" s="540" t="e">
        <f>IF(ISNUMBER(Regressions!F139),ROUND(Regressions!F139, 1), NA())</f>
        <v>#N/A</v>
      </c>
      <c r="G129" s="541" t="e">
        <f>IF(ISNUMBER(Regressions!G139),ROUND(Regressions!G139, 1), NA())</f>
        <v>#N/A</v>
      </c>
      <c r="H129" s="542" t="e">
        <f>IF(ISNUMBER(Regressions!H139),ROUND(Regressions!H139, 1), NA())</f>
        <v>#N/A</v>
      </c>
      <c r="I129" s="543" t="e">
        <f>IF(ISNUMBER(Regressions!I139),ROUND(Regressions!I139, 1), NA())</f>
        <v>#N/A</v>
      </c>
      <c r="J129" s="544" t="e">
        <f>IF(ISNUMBER(Regressions!K139),ROUND(Regressions!K139, 1), NA())</f>
        <v>#N/A</v>
      </c>
      <c r="K129" s="540" t="e">
        <f>IF(ISNUMBER(Regressions!L139),ROUND(Regressions!L139, 1), NA())</f>
        <v>#N/A</v>
      </c>
      <c r="L129" s="545" t="e">
        <f>IF(ISNUMBER(Regressions!M139),ROUND(Regressions!M139, 1), NA())</f>
        <v>#N/A</v>
      </c>
      <c r="M129" s="542" t="e">
        <f>IF(ISNUMBER(Regressions!N139),ROUND(Regressions!N139, 1), NA())</f>
        <v>#N/A</v>
      </c>
      <c r="N129" s="543" t="e">
        <f>IF(ISNUMBER(Regressions!O139),ROUND(Regressions!O139, 1), NA())</f>
        <v>#N/A</v>
      </c>
      <c r="O129" s="544" t="e">
        <f>IF(ISNUMBER(Regressions!Q139),ROUND(Regressions!Q139, 1), NA())</f>
        <v>#N/A</v>
      </c>
      <c r="P129" s="540" t="e">
        <f>IF(ISNUMBER(Regressions!R139),ROUND(Regressions!R139, 1), NA())</f>
        <v>#N/A</v>
      </c>
      <c r="Q129" s="546" t="e">
        <f>IF(ISNUMBER(Regressions!S139),ROUND(Regressions!S139, 1), NA())</f>
        <v>#N/A</v>
      </c>
      <c r="R129" s="542" t="e">
        <f>IF(ISNUMBER(Regressions!T139),ROUND(Regressions!T139, 1), NA())</f>
        <v>#N/A</v>
      </c>
      <c r="S129" s="543" t="e">
        <f>IF(ISNUMBER(Regressions!U139),ROUND(Regressions!U139, 1), NA())</f>
        <v>#N/A</v>
      </c>
    </row>
    <row r="130" spans="1:19" x14ac:dyDescent="0.25">
      <c r="A130" s="535" t="str">
        <f>+Introduction!$C$7</f>
        <v>Croatia</v>
      </c>
      <c r="B130" s="536">
        <f>IF(ISBLANK(Regressions!B140), " ", Regressions!B140)</f>
        <v>2002</v>
      </c>
      <c r="C130" s="535" t="str">
        <f>HLOOKUP(Introduction!$G$4,nametranslations,28,FALSE)</f>
        <v>Primary</v>
      </c>
      <c r="D130" s="538">
        <f>IF(ISBLANK(Regressions!D140), " ", Regressions!D140)</f>
        <v>191680</v>
      </c>
      <c r="E130" s="539" t="e">
        <f>IF(ISNUMBER(Regressions!E140),ROUND(Regressions!E140, 1), NA())</f>
        <v>#N/A</v>
      </c>
      <c r="F130" s="540" t="e">
        <f>IF(ISNUMBER(Regressions!F140),ROUND(Regressions!F140, 1), NA())</f>
        <v>#N/A</v>
      </c>
      <c r="G130" s="541" t="e">
        <f>IF(ISNUMBER(Regressions!G140),ROUND(Regressions!G140, 1), NA())</f>
        <v>#N/A</v>
      </c>
      <c r="H130" s="542" t="e">
        <f>IF(ISNUMBER(Regressions!H140),ROUND(Regressions!H140, 1), NA())</f>
        <v>#N/A</v>
      </c>
      <c r="I130" s="543" t="e">
        <f>IF(ISNUMBER(Regressions!I140),ROUND(Regressions!I140, 1), NA())</f>
        <v>#N/A</v>
      </c>
      <c r="J130" s="544" t="e">
        <f>IF(ISNUMBER(Regressions!K140),ROUND(Regressions!K140, 1), NA())</f>
        <v>#N/A</v>
      </c>
      <c r="K130" s="540" t="e">
        <f>IF(ISNUMBER(Regressions!L140),ROUND(Regressions!L140, 1), NA())</f>
        <v>#N/A</v>
      </c>
      <c r="L130" s="545" t="e">
        <f>IF(ISNUMBER(Regressions!M140),ROUND(Regressions!M140, 1), NA())</f>
        <v>#N/A</v>
      </c>
      <c r="M130" s="542" t="e">
        <f>IF(ISNUMBER(Regressions!N140),ROUND(Regressions!N140, 1), NA())</f>
        <v>#N/A</v>
      </c>
      <c r="N130" s="543" t="e">
        <f>IF(ISNUMBER(Regressions!O140),ROUND(Regressions!O140, 1), NA())</f>
        <v>#N/A</v>
      </c>
      <c r="O130" s="544" t="e">
        <f>IF(ISNUMBER(Regressions!Q140),ROUND(Regressions!Q140, 1), NA())</f>
        <v>#N/A</v>
      </c>
      <c r="P130" s="540" t="e">
        <f>IF(ISNUMBER(Regressions!R140),ROUND(Regressions!R140, 1), NA())</f>
        <v>#N/A</v>
      </c>
      <c r="Q130" s="546" t="e">
        <f>IF(ISNUMBER(Regressions!S140),ROUND(Regressions!S140, 1), NA())</f>
        <v>#N/A</v>
      </c>
      <c r="R130" s="542" t="e">
        <f>IF(ISNUMBER(Regressions!T140),ROUND(Regressions!T140, 1), NA())</f>
        <v>#N/A</v>
      </c>
      <c r="S130" s="543" t="e">
        <f>IF(ISNUMBER(Regressions!U140),ROUND(Regressions!U140, 1), NA())</f>
        <v>#N/A</v>
      </c>
    </row>
    <row r="131" spans="1:19" x14ac:dyDescent="0.25">
      <c r="A131" s="535" t="str">
        <f>+Introduction!$C$7</f>
        <v>Croatia</v>
      </c>
      <c r="B131" s="536">
        <f>IF(ISBLANK(Regressions!B141), " ", Regressions!B141)</f>
        <v>2003</v>
      </c>
      <c r="C131" s="535" t="str">
        <f>HLOOKUP(Introduction!$G$4,nametranslations,28,FALSE)</f>
        <v>Primary</v>
      </c>
      <c r="D131" s="538">
        <f>IF(ISBLANK(Regressions!D141), " ", Regressions!D141)</f>
        <v>190126</v>
      </c>
      <c r="E131" s="539" t="e">
        <f>IF(ISNUMBER(Regressions!E141),ROUND(Regressions!E141, 1), NA())</f>
        <v>#N/A</v>
      </c>
      <c r="F131" s="540" t="e">
        <f>IF(ISNUMBER(Regressions!F141),ROUND(Regressions!F141, 1), NA())</f>
        <v>#N/A</v>
      </c>
      <c r="G131" s="541" t="e">
        <f>IF(ISNUMBER(Regressions!G141),ROUND(Regressions!G141, 1), NA())</f>
        <v>#N/A</v>
      </c>
      <c r="H131" s="542" t="e">
        <f>IF(ISNUMBER(Regressions!H141),ROUND(Regressions!H141, 1), NA())</f>
        <v>#N/A</v>
      </c>
      <c r="I131" s="543" t="e">
        <f>IF(ISNUMBER(Regressions!I141),ROUND(Regressions!I141, 1), NA())</f>
        <v>#N/A</v>
      </c>
      <c r="J131" s="544" t="e">
        <f>IF(ISNUMBER(Regressions!K141),ROUND(Regressions!K141, 1), NA())</f>
        <v>#N/A</v>
      </c>
      <c r="K131" s="540" t="e">
        <f>IF(ISNUMBER(Regressions!L141),ROUND(Regressions!L141, 1), NA())</f>
        <v>#N/A</v>
      </c>
      <c r="L131" s="545" t="e">
        <f>IF(ISNUMBER(Regressions!M141),ROUND(Regressions!M141, 1), NA())</f>
        <v>#N/A</v>
      </c>
      <c r="M131" s="542" t="e">
        <f>IF(ISNUMBER(Regressions!N141),ROUND(Regressions!N141, 1), NA())</f>
        <v>#N/A</v>
      </c>
      <c r="N131" s="543" t="e">
        <f>IF(ISNUMBER(Regressions!O141),ROUND(Regressions!O141, 1), NA())</f>
        <v>#N/A</v>
      </c>
      <c r="O131" s="544" t="e">
        <f>IF(ISNUMBER(Regressions!Q141),ROUND(Regressions!Q141, 1), NA())</f>
        <v>#N/A</v>
      </c>
      <c r="P131" s="540" t="e">
        <f>IF(ISNUMBER(Regressions!R141),ROUND(Regressions!R141, 1), NA())</f>
        <v>#N/A</v>
      </c>
      <c r="Q131" s="546" t="e">
        <f>IF(ISNUMBER(Regressions!S141),ROUND(Regressions!S141, 1), NA())</f>
        <v>#N/A</v>
      </c>
      <c r="R131" s="542" t="e">
        <f>IF(ISNUMBER(Regressions!T141),ROUND(Regressions!T141, 1), NA())</f>
        <v>#N/A</v>
      </c>
      <c r="S131" s="543" t="e">
        <f>IF(ISNUMBER(Regressions!U141),ROUND(Regressions!U141, 1), NA())</f>
        <v>#N/A</v>
      </c>
    </row>
    <row r="132" spans="1:19" x14ac:dyDescent="0.25">
      <c r="A132" s="535" t="str">
        <f>+Introduction!$C$7</f>
        <v>Croatia</v>
      </c>
      <c r="B132" s="536">
        <f>IF(ISBLANK(Regressions!B142), " ", Regressions!B142)</f>
        <v>2004</v>
      </c>
      <c r="C132" s="535" t="str">
        <f>HLOOKUP(Introduction!$G$4,nametranslations,28,FALSE)</f>
        <v>Primary</v>
      </c>
      <c r="D132" s="538">
        <f>IF(ISBLANK(Regressions!D142), " ", Regressions!D142)</f>
        <v>194114</v>
      </c>
      <c r="E132" s="539" t="e">
        <f>IF(ISNUMBER(Regressions!E142),ROUND(Regressions!E142, 1), NA())</f>
        <v>#N/A</v>
      </c>
      <c r="F132" s="540" t="e">
        <f>IF(ISNUMBER(Regressions!F142),ROUND(Regressions!F142, 1), NA())</f>
        <v>#N/A</v>
      </c>
      <c r="G132" s="541" t="e">
        <f>IF(ISNUMBER(Regressions!G142),ROUND(Regressions!G142, 1), NA())</f>
        <v>#N/A</v>
      </c>
      <c r="H132" s="542" t="e">
        <f>IF(ISNUMBER(Regressions!H142),ROUND(Regressions!H142, 1), NA())</f>
        <v>#N/A</v>
      </c>
      <c r="I132" s="543" t="e">
        <f>IF(ISNUMBER(Regressions!I142),ROUND(Regressions!I142, 1), NA())</f>
        <v>#N/A</v>
      </c>
      <c r="J132" s="544" t="e">
        <f>IF(ISNUMBER(Regressions!K142),ROUND(Regressions!K142, 1), NA())</f>
        <v>#N/A</v>
      </c>
      <c r="K132" s="540" t="e">
        <f>IF(ISNUMBER(Regressions!L142),ROUND(Regressions!L142, 1), NA())</f>
        <v>#N/A</v>
      </c>
      <c r="L132" s="545" t="e">
        <f>IF(ISNUMBER(Regressions!M142),ROUND(Regressions!M142, 1), NA())</f>
        <v>#N/A</v>
      </c>
      <c r="M132" s="542" t="e">
        <f>IF(ISNUMBER(Regressions!N142),ROUND(Regressions!N142, 1), NA())</f>
        <v>#N/A</v>
      </c>
      <c r="N132" s="543" t="e">
        <f>IF(ISNUMBER(Regressions!O142),ROUND(Regressions!O142, 1), NA())</f>
        <v>#N/A</v>
      </c>
      <c r="O132" s="544" t="e">
        <f>IF(ISNUMBER(Regressions!Q142),ROUND(Regressions!Q142, 1), NA())</f>
        <v>#N/A</v>
      </c>
      <c r="P132" s="540" t="e">
        <f>IF(ISNUMBER(Regressions!R142),ROUND(Regressions!R142, 1), NA())</f>
        <v>#N/A</v>
      </c>
      <c r="Q132" s="546" t="e">
        <f>IF(ISNUMBER(Regressions!S142),ROUND(Regressions!S142, 1), NA())</f>
        <v>#N/A</v>
      </c>
      <c r="R132" s="542" t="e">
        <f>IF(ISNUMBER(Regressions!T142),ROUND(Regressions!T142, 1), NA())</f>
        <v>#N/A</v>
      </c>
      <c r="S132" s="543" t="e">
        <f>IF(ISNUMBER(Regressions!U142),ROUND(Regressions!U142, 1), NA())</f>
        <v>#N/A</v>
      </c>
    </row>
    <row r="133" spans="1:19" x14ac:dyDescent="0.25">
      <c r="A133" s="535" t="str">
        <f>+Introduction!$C$7</f>
        <v>Croatia</v>
      </c>
      <c r="B133" s="536">
        <f>IF(ISBLANK(Regressions!B143), " ", Regressions!B143)</f>
        <v>2005</v>
      </c>
      <c r="C133" s="535" t="str">
        <f>HLOOKUP(Introduction!$G$4,nametranslations,28,FALSE)</f>
        <v>Primary</v>
      </c>
      <c r="D133" s="538">
        <f>IF(ISBLANK(Regressions!D143), " ", Regressions!D143)</f>
        <v>195977</v>
      </c>
      <c r="E133" s="539" t="e">
        <f>IF(ISNUMBER(Regressions!E143),ROUND(Regressions!E143, 1), NA())</f>
        <v>#N/A</v>
      </c>
      <c r="F133" s="540" t="e">
        <f>IF(ISNUMBER(Regressions!F143),ROUND(Regressions!F143, 1), NA())</f>
        <v>#N/A</v>
      </c>
      <c r="G133" s="541" t="e">
        <f>IF(ISNUMBER(Regressions!G143),ROUND(Regressions!G143, 1), NA())</f>
        <v>#N/A</v>
      </c>
      <c r="H133" s="542" t="e">
        <f>IF(ISNUMBER(Regressions!H143),ROUND(Regressions!H143, 1), NA())</f>
        <v>#N/A</v>
      </c>
      <c r="I133" s="543" t="e">
        <f>IF(ISNUMBER(Regressions!I143),ROUND(Regressions!I143, 1), NA())</f>
        <v>#N/A</v>
      </c>
      <c r="J133" s="544" t="e">
        <f>IF(ISNUMBER(Regressions!K143),ROUND(Regressions!K143, 1), NA())</f>
        <v>#N/A</v>
      </c>
      <c r="K133" s="540" t="e">
        <f>IF(ISNUMBER(Regressions!L143),ROUND(Regressions!L143, 1), NA())</f>
        <v>#N/A</v>
      </c>
      <c r="L133" s="545" t="e">
        <f>IF(ISNUMBER(Regressions!M143),ROUND(Regressions!M143, 1), NA())</f>
        <v>#N/A</v>
      </c>
      <c r="M133" s="542" t="e">
        <f>IF(ISNUMBER(Regressions!N143),ROUND(Regressions!N143, 1), NA())</f>
        <v>#N/A</v>
      </c>
      <c r="N133" s="543" t="e">
        <f>IF(ISNUMBER(Regressions!O143),ROUND(Regressions!O143, 1), NA())</f>
        <v>#N/A</v>
      </c>
      <c r="O133" s="544" t="e">
        <f>IF(ISNUMBER(Regressions!Q143),ROUND(Regressions!Q143, 1), NA())</f>
        <v>#N/A</v>
      </c>
      <c r="P133" s="540" t="e">
        <f>IF(ISNUMBER(Regressions!R143),ROUND(Regressions!R143, 1), NA())</f>
        <v>#N/A</v>
      </c>
      <c r="Q133" s="546" t="e">
        <f>IF(ISNUMBER(Regressions!S143),ROUND(Regressions!S143, 1), NA())</f>
        <v>#N/A</v>
      </c>
      <c r="R133" s="542" t="e">
        <f>IF(ISNUMBER(Regressions!T143),ROUND(Regressions!T143, 1), NA())</f>
        <v>#N/A</v>
      </c>
      <c r="S133" s="543" t="e">
        <f>IF(ISNUMBER(Regressions!U143),ROUND(Regressions!U143, 1), NA())</f>
        <v>#N/A</v>
      </c>
    </row>
    <row r="134" spans="1:19" x14ac:dyDescent="0.25">
      <c r="A134" s="535" t="str">
        <f>+Introduction!$C$7</f>
        <v>Croatia</v>
      </c>
      <c r="B134" s="536">
        <f>IF(ISBLANK(Regressions!B144), " ", Regressions!B144)</f>
        <v>2006</v>
      </c>
      <c r="C134" s="535" t="str">
        <f>HLOOKUP(Introduction!$G$4,nametranslations,28,FALSE)</f>
        <v>Primary</v>
      </c>
      <c r="D134" s="538">
        <f>IF(ISBLANK(Regressions!D144), " ", Regressions!D144)</f>
        <v>195954</v>
      </c>
      <c r="E134" s="539" t="e">
        <f>IF(ISNUMBER(Regressions!E144),ROUND(Regressions!E144, 1), NA())</f>
        <v>#N/A</v>
      </c>
      <c r="F134" s="540" t="e">
        <f>IF(ISNUMBER(Regressions!F144),ROUND(Regressions!F144, 1), NA())</f>
        <v>#N/A</v>
      </c>
      <c r="G134" s="541" t="e">
        <f>IF(ISNUMBER(Regressions!G144),ROUND(Regressions!G144, 1), NA())</f>
        <v>#N/A</v>
      </c>
      <c r="H134" s="542" t="e">
        <f>IF(ISNUMBER(Regressions!H144),ROUND(Regressions!H144, 1), NA())</f>
        <v>#N/A</v>
      </c>
      <c r="I134" s="543" t="e">
        <f>IF(ISNUMBER(Regressions!I144),ROUND(Regressions!I144, 1), NA())</f>
        <v>#N/A</v>
      </c>
      <c r="J134" s="544" t="e">
        <f>IF(ISNUMBER(Regressions!K144),ROUND(Regressions!K144, 1), NA())</f>
        <v>#N/A</v>
      </c>
      <c r="K134" s="540" t="e">
        <f>IF(ISNUMBER(Regressions!L144),ROUND(Regressions!L144, 1), NA())</f>
        <v>#N/A</v>
      </c>
      <c r="L134" s="545" t="e">
        <f>IF(ISNUMBER(Regressions!M144),ROUND(Regressions!M144, 1), NA())</f>
        <v>#N/A</v>
      </c>
      <c r="M134" s="542" t="e">
        <f>IF(ISNUMBER(Regressions!N144),ROUND(Regressions!N144, 1), NA())</f>
        <v>#N/A</v>
      </c>
      <c r="N134" s="543" t="e">
        <f>IF(ISNUMBER(Regressions!O144),ROUND(Regressions!O144, 1), NA())</f>
        <v>#N/A</v>
      </c>
      <c r="O134" s="544" t="e">
        <f>IF(ISNUMBER(Regressions!Q144),ROUND(Regressions!Q144, 1), NA())</f>
        <v>#N/A</v>
      </c>
      <c r="P134" s="540" t="e">
        <f>IF(ISNUMBER(Regressions!R144),ROUND(Regressions!R144, 1), NA())</f>
        <v>#N/A</v>
      </c>
      <c r="Q134" s="546" t="e">
        <f>IF(ISNUMBER(Regressions!S144),ROUND(Regressions!S144, 1), NA())</f>
        <v>#N/A</v>
      </c>
      <c r="R134" s="542" t="e">
        <f>IF(ISNUMBER(Regressions!T144),ROUND(Regressions!T144, 1), NA())</f>
        <v>#N/A</v>
      </c>
      <c r="S134" s="543" t="e">
        <f>IF(ISNUMBER(Regressions!U144),ROUND(Regressions!U144, 1), NA())</f>
        <v>#N/A</v>
      </c>
    </row>
    <row r="135" spans="1:19" x14ac:dyDescent="0.25">
      <c r="A135" s="535" t="str">
        <f>+Introduction!$C$7</f>
        <v>Croatia</v>
      </c>
      <c r="B135" s="536">
        <f>IF(ISBLANK(Regressions!B145), " ", Regressions!B145)</f>
        <v>2007</v>
      </c>
      <c r="C135" s="535" t="str">
        <f>HLOOKUP(Introduction!$G$4,nametranslations,28,FALSE)</f>
        <v>Primary</v>
      </c>
      <c r="D135" s="538">
        <f>IF(ISBLANK(Regressions!D145), " ", Regressions!D145)</f>
        <v>192880</v>
      </c>
      <c r="E135" s="539" t="e">
        <f>IF(ISNUMBER(Regressions!E145),ROUND(Regressions!E145, 1), NA())</f>
        <v>#N/A</v>
      </c>
      <c r="F135" s="540" t="e">
        <f>IF(ISNUMBER(Regressions!F145),ROUND(Regressions!F145, 1), NA())</f>
        <v>#N/A</v>
      </c>
      <c r="G135" s="541" t="e">
        <f>IF(ISNUMBER(Regressions!G145),ROUND(Regressions!G145, 1), NA())</f>
        <v>#N/A</v>
      </c>
      <c r="H135" s="542" t="e">
        <f>IF(ISNUMBER(Regressions!H145),ROUND(Regressions!H145, 1), NA())</f>
        <v>#N/A</v>
      </c>
      <c r="I135" s="543" t="e">
        <f>IF(ISNUMBER(Regressions!I145),ROUND(Regressions!I145, 1), NA())</f>
        <v>#N/A</v>
      </c>
      <c r="J135" s="544" t="e">
        <f>IF(ISNUMBER(Regressions!K145),ROUND(Regressions!K145, 1), NA())</f>
        <v>#N/A</v>
      </c>
      <c r="K135" s="540" t="e">
        <f>IF(ISNUMBER(Regressions!L145),ROUND(Regressions!L145, 1), NA())</f>
        <v>#N/A</v>
      </c>
      <c r="L135" s="545" t="e">
        <f>IF(ISNUMBER(Regressions!M145),ROUND(Regressions!M145, 1), NA())</f>
        <v>#N/A</v>
      </c>
      <c r="M135" s="542" t="e">
        <f>IF(ISNUMBER(Regressions!N145),ROUND(Regressions!N145, 1), NA())</f>
        <v>#N/A</v>
      </c>
      <c r="N135" s="543" t="e">
        <f>IF(ISNUMBER(Regressions!O145),ROUND(Regressions!O145, 1), NA())</f>
        <v>#N/A</v>
      </c>
      <c r="O135" s="544" t="e">
        <f>IF(ISNUMBER(Regressions!Q145),ROUND(Regressions!Q145, 1), NA())</f>
        <v>#N/A</v>
      </c>
      <c r="P135" s="540" t="e">
        <f>IF(ISNUMBER(Regressions!R145),ROUND(Regressions!R145, 1), NA())</f>
        <v>#N/A</v>
      </c>
      <c r="Q135" s="546" t="e">
        <f>IF(ISNUMBER(Regressions!S145),ROUND(Regressions!S145, 1), NA())</f>
        <v>#N/A</v>
      </c>
      <c r="R135" s="542" t="e">
        <f>IF(ISNUMBER(Regressions!T145),ROUND(Regressions!T145, 1), NA())</f>
        <v>#N/A</v>
      </c>
      <c r="S135" s="543" t="e">
        <f>IF(ISNUMBER(Regressions!U145),ROUND(Regressions!U145, 1), NA())</f>
        <v>#N/A</v>
      </c>
    </row>
    <row r="136" spans="1:19" x14ac:dyDescent="0.25">
      <c r="A136" s="535" t="str">
        <f>+Introduction!$C$7</f>
        <v>Croatia</v>
      </c>
      <c r="B136" s="536">
        <f>IF(ISBLANK(Regressions!B146), " ", Regressions!B146)</f>
        <v>2008</v>
      </c>
      <c r="C136" s="535" t="str">
        <f>HLOOKUP(Introduction!$G$4,nametranslations,28,FALSE)</f>
        <v>Primary</v>
      </c>
      <c r="D136" s="538">
        <f>IF(ISBLANK(Regressions!D146), " ", Regressions!D146)</f>
        <v>186201</v>
      </c>
      <c r="E136" s="539" t="e">
        <f>IF(ISNUMBER(Regressions!E146),ROUND(Regressions!E146, 1), NA())</f>
        <v>#N/A</v>
      </c>
      <c r="F136" s="540" t="e">
        <f>IF(ISNUMBER(Regressions!F146),ROUND(Regressions!F146, 1), NA())</f>
        <v>#N/A</v>
      </c>
      <c r="G136" s="541" t="e">
        <f>IF(ISNUMBER(Regressions!G146),ROUND(Regressions!G146, 1), NA())</f>
        <v>#N/A</v>
      </c>
      <c r="H136" s="542" t="e">
        <f>IF(ISNUMBER(Regressions!H146),ROUND(Regressions!H146, 1), NA())</f>
        <v>#N/A</v>
      </c>
      <c r="I136" s="543" t="e">
        <f>IF(ISNUMBER(Regressions!I146),ROUND(Regressions!I146, 1), NA())</f>
        <v>#N/A</v>
      </c>
      <c r="J136" s="544" t="e">
        <f>IF(ISNUMBER(Regressions!K146),ROUND(Regressions!K146, 1), NA())</f>
        <v>#N/A</v>
      </c>
      <c r="K136" s="540" t="e">
        <f>IF(ISNUMBER(Regressions!L146),ROUND(Regressions!L146, 1), NA())</f>
        <v>#N/A</v>
      </c>
      <c r="L136" s="545" t="e">
        <f>IF(ISNUMBER(Regressions!M146),ROUND(Regressions!M146, 1), NA())</f>
        <v>#N/A</v>
      </c>
      <c r="M136" s="542" t="e">
        <f>IF(ISNUMBER(Regressions!N146),ROUND(Regressions!N146, 1), NA())</f>
        <v>#N/A</v>
      </c>
      <c r="N136" s="543" t="e">
        <f>IF(ISNUMBER(Regressions!O146),ROUND(Regressions!O146, 1), NA())</f>
        <v>#N/A</v>
      </c>
      <c r="O136" s="544" t="e">
        <f>IF(ISNUMBER(Regressions!Q146),ROUND(Regressions!Q146, 1), NA())</f>
        <v>#N/A</v>
      </c>
      <c r="P136" s="540" t="e">
        <f>IF(ISNUMBER(Regressions!R146),ROUND(Regressions!R146, 1), NA())</f>
        <v>#N/A</v>
      </c>
      <c r="Q136" s="546" t="e">
        <f>IF(ISNUMBER(Regressions!S146),ROUND(Regressions!S146, 1), NA())</f>
        <v>#N/A</v>
      </c>
      <c r="R136" s="542" t="e">
        <f>IF(ISNUMBER(Regressions!T146),ROUND(Regressions!T146, 1), NA())</f>
        <v>#N/A</v>
      </c>
      <c r="S136" s="543" t="e">
        <f>IF(ISNUMBER(Regressions!U146),ROUND(Regressions!U146, 1), NA())</f>
        <v>#N/A</v>
      </c>
    </row>
    <row r="137" spans="1:19" x14ac:dyDescent="0.25">
      <c r="A137" s="535" t="str">
        <f>+Introduction!$C$7</f>
        <v>Croatia</v>
      </c>
      <c r="B137" s="536">
        <f>IF(ISBLANK(Regressions!B147), " ", Regressions!B147)</f>
        <v>2009</v>
      </c>
      <c r="C137" s="535" t="str">
        <f>HLOOKUP(Introduction!$G$4,nametranslations,28,FALSE)</f>
        <v>Primary</v>
      </c>
      <c r="D137" s="538">
        <f>IF(ISBLANK(Regressions!D147), " ", Regressions!D147)</f>
        <v>177793</v>
      </c>
      <c r="E137" s="539" t="e">
        <f>IF(ISNUMBER(Regressions!E147),ROUND(Regressions!E147, 1), NA())</f>
        <v>#N/A</v>
      </c>
      <c r="F137" s="540" t="e">
        <f>IF(ISNUMBER(Regressions!F147),ROUND(Regressions!F147, 1), NA())</f>
        <v>#N/A</v>
      </c>
      <c r="G137" s="541" t="e">
        <f>IF(ISNUMBER(Regressions!G147),ROUND(Regressions!G147, 1), NA())</f>
        <v>#N/A</v>
      </c>
      <c r="H137" s="542" t="e">
        <f>IF(ISNUMBER(Regressions!H147),ROUND(Regressions!H147, 1), NA())</f>
        <v>#N/A</v>
      </c>
      <c r="I137" s="543" t="e">
        <f>IF(ISNUMBER(Regressions!I147),ROUND(Regressions!I147, 1), NA())</f>
        <v>#N/A</v>
      </c>
      <c r="J137" s="544" t="e">
        <f>IF(ISNUMBER(Regressions!K147),ROUND(Regressions!K147, 1), NA())</f>
        <v>#N/A</v>
      </c>
      <c r="K137" s="540" t="e">
        <f>IF(ISNUMBER(Regressions!L147),ROUND(Regressions!L147, 1), NA())</f>
        <v>#N/A</v>
      </c>
      <c r="L137" s="545" t="e">
        <f>IF(ISNUMBER(Regressions!M147),ROUND(Regressions!M147, 1), NA())</f>
        <v>#N/A</v>
      </c>
      <c r="M137" s="542" t="e">
        <f>IF(ISNUMBER(Regressions!N147),ROUND(Regressions!N147, 1), NA())</f>
        <v>#N/A</v>
      </c>
      <c r="N137" s="543" t="e">
        <f>IF(ISNUMBER(Regressions!O147),ROUND(Regressions!O147, 1), NA())</f>
        <v>#N/A</v>
      </c>
      <c r="O137" s="544" t="e">
        <f>IF(ISNUMBER(Regressions!Q147),ROUND(Regressions!Q147, 1), NA())</f>
        <v>#N/A</v>
      </c>
      <c r="P137" s="540" t="e">
        <f>IF(ISNUMBER(Regressions!R147),ROUND(Regressions!R147, 1), NA())</f>
        <v>#N/A</v>
      </c>
      <c r="Q137" s="546" t="e">
        <f>IF(ISNUMBER(Regressions!S147),ROUND(Regressions!S147, 1), NA())</f>
        <v>#N/A</v>
      </c>
      <c r="R137" s="542" t="e">
        <f>IF(ISNUMBER(Regressions!T147),ROUND(Regressions!T147, 1), NA())</f>
        <v>#N/A</v>
      </c>
      <c r="S137" s="543" t="e">
        <f>IF(ISNUMBER(Regressions!U147),ROUND(Regressions!U147, 1), NA())</f>
        <v>#N/A</v>
      </c>
    </row>
    <row r="138" spans="1:19" x14ac:dyDescent="0.25">
      <c r="A138" s="535" t="str">
        <f>+Introduction!$C$7</f>
        <v>Croatia</v>
      </c>
      <c r="B138" s="536">
        <f>IF(ISBLANK(Regressions!B148), " ", Regressions!B148)</f>
        <v>2010</v>
      </c>
      <c r="C138" s="535" t="str">
        <f>HLOOKUP(Introduction!$G$4,nametranslations,28,FALSE)</f>
        <v>Primary</v>
      </c>
      <c r="D138" s="538">
        <f>IF(ISBLANK(Regressions!D148), " ", Regressions!D148)</f>
        <v>170746</v>
      </c>
      <c r="E138" s="539" t="e">
        <f>IF(ISNUMBER(Regressions!E148),ROUND(Regressions!E148, 1), NA())</f>
        <v>#N/A</v>
      </c>
      <c r="F138" s="540" t="e">
        <f>IF(ISNUMBER(Regressions!F148),ROUND(Regressions!F148, 1), NA())</f>
        <v>#N/A</v>
      </c>
      <c r="G138" s="541" t="e">
        <f>IF(ISNUMBER(Regressions!G148),ROUND(Regressions!G148, 1), NA())</f>
        <v>#N/A</v>
      </c>
      <c r="H138" s="542" t="e">
        <f>IF(ISNUMBER(Regressions!H148),ROUND(Regressions!H148, 1), NA())</f>
        <v>#N/A</v>
      </c>
      <c r="I138" s="543" t="e">
        <f>IF(ISNUMBER(Regressions!I148),ROUND(Regressions!I148, 1), NA())</f>
        <v>#N/A</v>
      </c>
      <c r="J138" s="544" t="e">
        <f>IF(ISNUMBER(Regressions!K148),ROUND(Regressions!K148, 1), NA())</f>
        <v>#N/A</v>
      </c>
      <c r="K138" s="540" t="e">
        <f>IF(ISNUMBER(Regressions!L148),ROUND(Regressions!L148, 1), NA())</f>
        <v>#N/A</v>
      </c>
      <c r="L138" s="545" t="e">
        <f>IF(ISNUMBER(Regressions!M148),ROUND(Regressions!M148, 1), NA())</f>
        <v>#N/A</v>
      </c>
      <c r="M138" s="542" t="e">
        <f>IF(ISNUMBER(Regressions!N148),ROUND(Regressions!N148, 1), NA())</f>
        <v>#N/A</v>
      </c>
      <c r="N138" s="543" t="e">
        <f>IF(ISNUMBER(Regressions!O148),ROUND(Regressions!O148, 1), NA())</f>
        <v>#N/A</v>
      </c>
      <c r="O138" s="544" t="e">
        <f>IF(ISNUMBER(Regressions!Q148),ROUND(Regressions!Q148, 1), NA())</f>
        <v>#N/A</v>
      </c>
      <c r="P138" s="540" t="e">
        <f>IF(ISNUMBER(Regressions!R148),ROUND(Regressions!R148, 1), NA())</f>
        <v>#N/A</v>
      </c>
      <c r="Q138" s="546" t="e">
        <f>IF(ISNUMBER(Regressions!S148),ROUND(Regressions!S148, 1), NA())</f>
        <v>#N/A</v>
      </c>
      <c r="R138" s="542" t="e">
        <f>IF(ISNUMBER(Regressions!T148),ROUND(Regressions!T148, 1), NA())</f>
        <v>#N/A</v>
      </c>
      <c r="S138" s="543" t="e">
        <f>IF(ISNUMBER(Regressions!U148),ROUND(Regressions!U148, 1), NA())</f>
        <v>#N/A</v>
      </c>
    </row>
    <row r="139" spans="1:19" x14ac:dyDescent="0.25">
      <c r="A139" s="535" t="str">
        <f>+Introduction!$C$7</f>
        <v>Croatia</v>
      </c>
      <c r="B139" s="536">
        <f>IF(ISBLANK(Regressions!B149), " ", Regressions!B149)</f>
        <v>2011</v>
      </c>
      <c r="C139" s="535" t="str">
        <f>HLOOKUP(Introduction!$G$4,nametranslations,28,FALSE)</f>
        <v>Primary</v>
      </c>
      <c r="D139" s="538">
        <f>IF(ISBLANK(Regressions!D149), " ", Regressions!D149)</f>
        <v>165338</v>
      </c>
      <c r="E139" s="539" t="e">
        <f>IF(ISNUMBER(Regressions!E149),ROUND(Regressions!E149, 1), NA())</f>
        <v>#N/A</v>
      </c>
      <c r="F139" s="540" t="e">
        <f>IF(ISNUMBER(Regressions!F149),ROUND(Regressions!F149, 1), NA())</f>
        <v>#N/A</v>
      </c>
      <c r="G139" s="541" t="e">
        <f>IF(ISNUMBER(Regressions!G149),ROUND(Regressions!G149, 1), NA())</f>
        <v>#N/A</v>
      </c>
      <c r="H139" s="542" t="e">
        <f>IF(ISNUMBER(Regressions!H149),ROUND(Regressions!H149, 1), NA())</f>
        <v>#N/A</v>
      </c>
      <c r="I139" s="543" t="e">
        <f>IF(ISNUMBER(Regressions!I149),ROUND(Regressions!I149, 1), NA())</f>
        <v>#N/A</v>
      </c>
      <c r="J139" s="544" t="e">
        <f>IF(ISNUMBER(Regressions!K149),ROUND(Regressions!K149, 1), NA())</f>
        <v>#N/A</v>
      </c>
      <c r="K139" s="540" t="e">
        <f>IF(ISNUMBER(Regressions!L149),ROUND(Regressions!L149, 1), NA())</f>
        <v>#N/A</v>
      </c>
      <c r="L139" s="545" t="e">
        <f>IF(ISNUMBER(Regressions!M149),ROUND(Regressions!M149, 1), NA())</f>
        <v>#N/A</v>
      </c>
      <c r="M139" s="542" t="e">
        <f>IF(ISNUMBER(Regressions!N149),ROUND(Regressions!N149, 1), NA())</f>
        <v>#N/A</v>
      </c>
      <c r="N139" s="543" t="e">
        <f>IF(ISNUMBER(Regressions!O149),ROUND(Regressions!O149, 1), NA())</f>
        <v>#N/A</v>
      </c>
      <c r="O139" s="544" t="e">
        <f>IF(ISNUMBER(Regressions!Q149),ROUND(Regressions!Q149, 1), NA())</f>
        <v>#N/A</v>
      </c>
      <c r="P139" s="540" t="e">
        <f>IF(ISNUMBER(Regressions!R149),ROUND(Regressions!R149, 1), NA())</f>
        <v>#N/A</v>
      </c>
      <c r="Q139" s="546" t="e">
        <f>IF(ISNUMBER(Regressions!S149),ROUND(Regressions!S149, 1), NA())</f>
        <v>#N/A</v>
      </c>
      <c r="R139" s="542" t="e">
        <f>IF(ISNUMBER(Regressions!T149),ROUND(Regressions!T149, 1), NA())</f>
        <v>#N/A</v>
      </c>
      <c r="S139" s="543" t="e">
        <f>IF(ISNUMBER(Regressions!U149),ROUND(Regressions!U149, 1), NA())</f>
        <v>#N/A</v>
      </c>
    </row>
    <row r="140" spans="1:19" x14ac:dyDescent="0.25">
      <c r="A140" s="535" t="str">
        <f>+Introduction!$C$7</f>
        <v>Croatia</v>
      </c>
      <c r="B140" s="536">
        <f>IF(ISBLANK(Regressions!B150), " ", Regressions!B150)</f>
        <v>2012</v>
      </c>
      <c r="C140" s="535" t="str">
        <f>HLOOKUP(Introduction!$G$4,nametranslations,28,FALSE)</f>
        <v>Primary</v>
      </c>
      <c r="D140" s="538">
        <f>IF(ISBLANK(Regressions!D150), " ", Regressions!D150)</f>
        <v>162026</v>
      </c>
      <c r="E140" s="539" t="e">
        <f>IF(ISNUMBER(Regressions!E150),ROUND(Regressions!E150, 1), NA())</f>
        <v>#N/A</v>
      </c>
      <c r="F140" s="540" t="e">
        <f>IF(ISNUMBER(Regressions!F150),ROUND(Regressions!F150, 1), NA())</f>
        <v>#N/A</v>
      </c>
      <c r="G140" s="541" t="e">
        <f>IF(ISNUMBER(Regressions!G150),ROUND(Regressions!G150, 1), NA())</f>
        <v>#N/A</v>
      </c>
      <c r="H140" s="542" t="e">
        <f>IF(ISNUMBER(Regressions!H150),ROUND(Regressions!H150, 1), NA())</f>
        <v>#N/A</v>
      </c>
      <c r="I140" s="543" t="e">
        <f>IF(ISNUMBER(Regressions!I150),ROUND(Regressions!I150, 1), NA())</f>
        <v>#N/A</v>
      </c>
      <c r="J140" s="544" t="e">
        <f>IF(ISNUMBER(Regressions!K150),ROUND(Regressions!K150, 1), NA())</f>
        <v>#N/A</v>
      </c>
      <c r="K140" s="540" t="e">
        <f>IF(ISNUMBER(Regressions!L150),ROUND(Regressions!L150, 1), NA())</f>
        <v>#N/A</v>
      </c>
      <c r="L140" s="545" t="e">
        <f>IF(ISNUMBER(Regressions!M150),ROUND(Regressions!M150, 1), NA())</f>
        <v>#N/A</v>
      </c>
      <c r="M140" s="542" t="e">
        <f>IF(ISNUMBER(Regressions!N150),ROUND(Regressions!N150, 1), NA())</f>
        <v>#N/A</v>
      </c>
      <c r="N140" s="543" t="e">
        <f>IF(ISNUMBER(Regressions!O150),ROUND(Regressions!O150, 1), NA())</f>
        <v>#N/A</v>
      </c>
      <c r="O140" s="544" t="e">
        <f>IF(ISNUMBER(Regressions!Q150),ROUND(Regressions!Q150, 1), NA())</f>
        <v>#N/A</v>
      </c>
      <c r="P140" s="540" t="e">
        <f>IF(ISNUMBER(Regressions!R150),ROUND(Regressions!R150, 1), NA())</f>
        <v>#N/A</v>
      </c>
      <c r="Q140" s="546" t="e">
        <f>IF(ISNUMBER(Regressions!S150),ROUND(Regressions!S150, 1), NA())</f>
        <v>#N/A</v>
      </c>
      <c r="R140" s="542" t="e">
        <f>IF(ISNUMBER(Regressions!T150),ROUND(Regressions!T150, 1), NA())</f>
        <v>#N/A</v>
      </c>
      <c r="S140" s="543" t="e">
        <f>IF(ISNUMBER(Regressions!U150),ROUND(Regressions!U150, 1), NA())</f>
        <v>#N/A</v>
      </c>
    </row>
    <row r="141" spans="1:19" x14ac:dyDescent="0.25">
      <c r="A141" s="535" t="str">
        <f>+Introduction!$C$7</f>
        <v>Croatia</v>
      </c>
      <c r="B141" s="536">
        <f>IF(ISBLANK(Regressions!B151), " ", Regressions!B151)</f>
        <v>2013</v>
      </c>
      <c r="C141" s="535" t="str">
        <f>HLOOKUP(Introduction!$G$4,nametranslations,28,FALSE)</f>
        <v>Primary</v>
      </c>
      <c r="D141" s="538">
        <f>IF(ISBLANK(Regressions!D151), " ", Regressions!D151)</f>
        <v>162594</v>
      </c>
      <c r="E141" s="539" t="e">
        <f>IF(ISNUMBER(Regressions!E151),ROUND(Regressions!E151, 1), NA())</f>
        <v>#N/A</v>
      </c>
      <c r="F141" s="540" t="e">
        <f>IF(ISNUMBER(Regressions!F151),ROUND(Regressions!F151, 1), NA())</f>
        <v>#N/A</v>
      </c>
      <c r="G141" s="541" t="e">
        <f>IF(ISNUMBER(Regressions!G151),ROUND(Regressions!G151, 1), NA())</f>
        <v>#N/A</v>
      </c>
      <c r="H141" s="542" t="e">
        <f>IF(ISNUMBER(Regressions!H151),ROUND(Regressions!H151, 1), NA())</f>
        <v>#N/A</v>
      </c>
      <c r="I141" s="543" t="e">
        <f>IF(ISNUMBER(Regressions!I151),ROUND(Regressions!I151, 1), NA())</f>
        <v>#N/A</v>
      </c>
      <c r="J141" s="544" t="e">
        <f>IF(ISNUMBER(Regressions!K151),ROUND(Regressions!K151, 1), NA())</f>
        <v>#N/A</v>
      </c>
      <c r="K141" s="540" t="e">
        <f>IF(ISNUMBER(Regressions!L151),ROUND(Regressions!L151, 1), NA())</f>
        <v>#N/A</v>
      </c>
      <c r="L141" s="545" t="e">
        <f>IF(ISNUMBER(Regressions!M151),ROUND(Regressions!M151, 1), NA())</f>
        <v>#N/A</v>
      </c>
      <c r="M141" s="542" t="e">
        <f>IF(ISNUMBER(Regressions!N151),ROUND(Regressions!N151, 1), NA())</f>
        <v>#N/A</v>
      </c>
      <c r="N141" s="543" t="e">
        <f>IF(ISNUMBER(Regressions!O151),ROUND(Regressions!O151, 1), NA())</f>
        <v>#N/A</v>
      </c>
      <c r="O141" s="544" t="e">
        <f>IF(ISNUMBER(Regressions!Q151),ROUND(Regressions!Q151, 1), NA())</f>
        <v>#N/A</v>
      </c>
      <c r="P141" s="540" t="e">
        <f>IF(ISNUMBER(Regressions!R151),ROUND(Regressions!R151, 1), NA())</f>
        <v>#N/A</v>
      </c>
      <c r="Q141" s="546" t="e">
        <f>IF(ISNUMBER(Regressions!S151),ROUND(Regressions!S151, 1), NA())</f>
        <v>#N/A</v>
      </c>
      <c r="R141" s="542" t="e">
        <f>IF(ISNUMBER(Regressions!T151),ROUND(Regressions!T151, 1), NA())</f>
        <v>#N/A</v>
      </c>
      <c r="S141" s="543" t="e">
        <f>IF(ISNUMBER(Regressions!U151),ROUND(Regressions!U151, 1), NA())</f>
        <v>#N/A</v>
      </c>
    </row>
    <row r="142" spans="1:19" x14ac:dyDescent="0.25">
      <c r="A142" s="535" t="str">
        <f>+Introduction!$C$7</f>
        <v>Croatia</v>
      </c>
      <c r="B142" s="536">
        <f>IF(ISBLANK(Regressions!B152), " ", Regressions!B152)</f>
        <v>2014</v>
      </c>
      <c r="C142" s="535" t="str">
        <f>HLOOKUP(Introduction!$G$4,nametranslations,28,FALSE)</f>
        <v>Primary</v>
      </c>
      <c r="D142" s="538">
        <f>IF(ISBLANK(Regressions!D152), " ", Regressions!D152)</f>
        <v>162594</v>
      </c>
      <c r="E142" s="539" t="e">
        <f>IF(ISNUMBER(Regressions!E152),ROUND(Regressions!E152, 1), NA())</f>
        <v>#N/A</v>
      </c>
      <c r="F142" s="540" t="e">
        <f>IF(ISNUMBER(Regressions!F152),ROUND(Regressions!F152, 1), NA())</f>
        <v>#N/A</v>
      </c>
      <c r="G142" s="541" t="e">
        <f>IF(ISNUMBER(Regressions!G152),ROUND(Regressions!G152, 1), NA())</f>
        <v>#N/A</v>
      </c>
      <c r="H142" s="542" t="e">
        <f>IF(ISNUMBER(Regressions!H152),ROUND(Regressions!H152, 1), NA())</f>
        <v>#N/A</v>
      </c>
      <c r="I142" s="543" t="e">
        <f>IF(ISNUMBER(Regressions!I152),ROUND(Regressions!I152, 1), NA())</f>
        <v>#N/A</v>
      </c>
      <c r="J142" s="544" t="e">
        <f>IF(ISNUMBER(Regressions!K152),ROUND(Regressions!K152, 1), NA())</f>
        <v>#N/A</v>
      </c>
      <c r="K142" s="540" t="e">
        <f>IF(ISNUMBER(Regressions!L152),ROUND(Regressions!L152, 1), NA())</f>
        <v>#N/A</v>
      </c>
      <c r="L142" s="545" t="e">
        <f>IF(ISNUMBER(Regressions!M152),ROUND(Regressions!M152, 1), NA())</f>
        <v>#N/A</v>
      </c>
      <c r="M142" s="542" t="e">
        <f>IF(ISNUMBER(Regressions!N152),ROUND(Regressions!N152, 1), NA())</f>
        <v>#N/A</v>
      </c>
      <c r="N142" s="543" t="e">
        <f>IF(ISNUMBER(Regressions!O152),ROUND(Regressions!O152, 1), NA())</f>
        <v>#N/A</v>
      </c>
      <c r="O142" s="544" t="e">
        <f>IF(ISNUMBER(Regressions!Q152),ROUND(Regressions!Q152, 1), NA())</f>
        <v>#N/A</v>
      </c>
      <c r="P142" s="540" t="e">
        <f>IF(ISNUMBER(Regressions!R152),ROUND(Regressions!R152, 1), NA())</f>
        <v>#N/A</v>
      </c>
      <c r="Q142" s="546" t="e">
        <f>IF(ISNUMBER(Regressions!S152),ROUND(Regressions!S152, 1), NA())</f>
        <v>#N/A</v>
      </c>
      <c r="R142" s="542" t="e">
        <f>IF(ISNUMBER(Regressions!T152),ROUND(Regressions!T152, 1), NA())</f>
        <v>#N/A</v>
      </c>
      <c r="S142" s="543" t="e">
        <f>IF(ISNUMBER(Regressions!U152),ROUND(Regressions!U152, 1), NA())</f>
        <v>#N/A</v>
      </c>
    </row>
    <row r="143" spans="1:19" x14ac:dyDescent="0.25">
      <c r="A143" s="535" t="str">
        <f>+Introduction!$C$7</f>
        <v>Croatia</v>
      </c>
      <c r="B143" s="536">
        <f>IF(ISBLANK(Regressions!B153), " ", Regressions!B153)</f>
        <v>2015</v>
      </c>
      <c r="C143" s="535" t="str">
        <f>HLOOKUP(Introduction!$G$4,nametranslations,28,FALSE)</f>
        <v>Primary</v>
      </c>
      <c r="D143" s="538">
        <f>IF(ISBLANK(Regressions!D153), " ", Regressions!D153)</f>
        <v>163186</v>
      </c>
      <c r="E143" s="539" t="e">
        <f>IF(ISNUMBER(Regressions!E153),ROUND(Regressions!E153, 1), NA())</f>
        <v>#N/A</v>
      </c>
      <c r="F143" s="540" t="e">
        <f>IF(ISNUMBER(Regressions!F153),ROUND(Regressions!F153, 1), NA())</f>
        <v>#N/A</v>
      </c>
      <c r="G143" s="541" t="e">
        <f>IF(ISNUMBER(Regressions!G153),ROUND(Regressions!G153, 1), NA())</f>
        <v>#N/A</v>
      </c>
      <c r="H143" s="542" t="e">
        <f>IF(ISNUMBER(Regressions!H153),ROUND(Regressions!H153, 1), NA())</f>
        <v>#N/A</v>
      </c>
      <c r="I143" s="543" t="e">
        <f>IF(ISNUMBER(Regressions!I153),ROUND(Regressions!I153, 1), NA())</f>
        <v>#N/A</v>
      </c>
      <c r="J143" s="544" t="e">
        <f>IF(ISNUMBER(Regressions!K153),ROUND(Regressions!K153, 1), NA())</f>
        <v>#N/A</v>
      </c>
      <c r="K143" s="540" t="e">
        <f>IF(ISNUMBER(Regressions!L153),ROUND(Regressions!L153, 1), NA())</f>
        <v>#N/A</v>
      </c>
      <c r="L143" s="545" t="e">
        <f>IF(ISNUMBER(Regressions!M153),ROUND(Regressions!M153, 1), NA())</f>
        <v>#N/A</v>
      </c>
      <c r="M143" s="542" t="e">
        <f>IF(ISNUMBER(Regressions!N153),ROUND(Regressions!N153, 1), NA())</f>
        <v>#N/A</v>
      </c>
      <c r="N143" s="543" t="e">
        <f>IF(ISNUMBER(Regressions!O153),ROUND(Regressions!O153, 1), NA())</f>
        <v>#N/A</v>
      </c>
      <c r="O143" s="544" t="e">
        <f>IF(ISNUMBER(Regressions!Q153),ROUND(Regressions!Q153, 1), NA())</f>
        <v>#N/A</v>
      </c>
      <c r="P143" s="540" t="e">
        <f>IF(ISNUMBER(Regressions!R153),ROUND(Regressions!R153, 1), NA())</f>
        <v>#N/A</v>
      </c>
      <c r="Q143" s="546" t="e">
        <f>IF(ISNUMBER(Regressions!S153),ROUND(Regressions!S153, 1), NA())</f>
        <v>#N/A</v>
      </c>
      <c r="R143" s="542" t="e">
        <f>IF(ISNUMBER(Regressions!T153),ROUND(Regressions!T153, 1), NA())</f>
        <v>#N/A</v>
      </c>
      <c r="S143" s="543" t="e">
        <f>IF(ISNUMBER(Regressions!U153),ROUND(Regressions!U153, 1), NA())</f>
        <v>#N/A</v>
      </c>
    </row>
    <row r="144" spans="1:19" x14ac:dyDescent="0.25">
      <c r="A144" s="535" t="str">
        <f>+Introduction!$C$7</f>
        <v>Croatia</v>
      </c>
      <c r="B144" s="536">
        <f>IF(ISBLANK(Regressions!B154), " ", Regressions!B154)</f>
        <v>2016</v>
      </c>
      <c r="C144" s="535" t="str">
        <f>HLOOKUP(Introduction!$G$4,nametranslations,28,FALSE)</f>
        <v>Primary</v>
      </c>
      <c r="D144" s="538">
        <f>IF(ISBLANK(Regressions!D154), " ", Regressions!D154)</f>
        <v>164508</v>
      </c>
      <c r="E144" s="539" t="e">
        <f>IF(ISNUMBER(Regressions!E154),ROUND(Regressions!E154, 1), NA())</f>
        <v>#N/A</v>
      </c>
      <c r="F144" s="540" t="e">
        <f>IF(ISNUMBER(Regressions!F154),ROUND(Regressions!F154, 1), NA())</f>
        <v>#N/A</v>
      </c>
      <c r="G144" s="541" t="e">
        <f>IF(ISNUMBER(Regressions!G154),ROUND(Regressions!G154, 1), NA())</f>
        <v>#N/A</v>
      </c>
      <c r="H144" s="542" t="e">
        <f>IF(ISNUMBER(Regressions!H154),ROUND(Regressions!H154, 1), NA())</f>
        <v>#N/A</v>
      </c>
      <c r="I144" s="543" t="e">
        <f>IF(ISNUMBER(Regressions!I154),ROUND(Regressions!I154, 1), NA())</f>
        <v>#N/A</v>
      </c>
      <c r="J144" s="544" t="e">
        <f>IF(ISNUMBER(Regressions!K154),ROUND(Regressions!K154, 1), NA())</f>
        <v>#N/A</v>
      </c>
      <c r="K144" s="540" t="e">
        <f>IF(ISNUMBER(Regressions!L154),ROUND(Regressions!L154, 1), NA())</f>
        <v>#N/A</v>
      </c>
      <c r="L144" s="545" t="e">
        <f>IF(ISNUMBER(Regressions!M154),ROUND(Regressions!M154, 1), NA())</f>
        <v>#N/A</v>
      </c>
      <c r="M144" s="542" t="e">
        <f>IF(ISNUMBER(Regressions!N154),ROUND(Regressions!N154, 1), NA())</f>
        <v>#N/A</v>
      </c>
      <c r="N144" s="543" t="e">
        <f>IF(ISNUMBER(Regressions!O154),ROUND(Regressions!O154, 1), NA())</f>
        <v>#N/A</v>
      </c>
      <c r="O144" s="544" t="e">
        <f>IF(ISNUMBER(Regressions!Q154),ROUND(Regressions!Q154, 1), NA())</f>
        <v>#N/A</v>
      </c>
      <c r="P144" s="540" t="e">
        <f>IF(ISNUMBER(Regressions!R154),ROUND(Regressions!R154, 1), NA())</f>
        <v>#N/A</v>
      </c>
      <c r="Q144" s="546" t="e">
        <f>IF(ISNUMBER(Regressions!S154),ROUND(Regressions!S154, 1), NA())</f>
        <v>#N/A</v>
      </c>
      <c r="R144" s="542" t="e">
        <f>IF(ISNUMBER(Regressions!T154),ROUND(Regressions!T154, 1), NA())</f>
        <v>#N/A</v>
      </c>
      <c r="S144" s="543" t="e">
        <f>IF(ISNUMBER(Regressions!U154),ROUND(Regressions!U154, 1), NA())</f>
        <v>#N/A</v>
      </c>
    </row>
    <row r="145" spans="1:19" x14ac:dyDescent="0.25">
      <c r="A145" s="535" t="str">
        <f>+Introduction!$C$7</f>
        <v>Croatia</v>
      </c>
      <c r="B145" s="536">
        <f>IF(ISBLANK(Regressions!B155), " ", Regressions!B155)</f>
        <v>2017</v>
      </c>
      <c r="C145" s="535" t="str">
        <f>HLOOKUP(Introduction!$G$4,nametranslations,28,FALSE)</f>
        <v>Primary</v>
      </c>
      <c r="D145" s="538">
        <f>IF(ISBLANK(Regressions!D155), " ", Regressions!D155)</f>
        <v>164216</v>
      </c>
      <c r="E145" s="539" t="e">
        <f>IF(ISNUMBER(Regressions!E155),ROUND(Regressions!E155, 1), NA())</f>
        <v>#N/A</v>
      </c>
      <c r="F145" s="540" t="e">
        <f>IF(ISNUMBER(Regressions!F155),ROUND(Regressions!F155, 1), NA())</f>
        <v>#N/A</v>
      </c>
      <c r="G145" s="541" t="e">
        <f>IF(ISNUMBER(Regressions!G155),ROUND(Regressions!G155, 1), NA())</f>
        <v>#N/A</v>
      </c>
      <c r="H145" s="542" t="e">
        <f>IF(ISNUMBER(Regressions!H155),ROUND(Regressions!H155, 1), NA())</f>
        <v>#N/A</v>
      </c>
      <c r="I145" s="543" t="e">
        <f>IF(ISNUMBER(Regressions!I155),ROUND(Regressions!I155, 1), NA())</f>
        <v>#N/A</v>
      </c>
      <c r="J145" s="544" t="e">
        <f>IF(ISNUMBER(Regressions!K155),ROUND(Regressions!K155, 1), NA())</f>
        <v>#N/A</v>
      </c>
      <c r="K145" s="540" t="e">
        <f>IF(ISNUMBER(Regressions!L155),ROUND(Regressions!L155, 1), NA())</f>
        <v>#N/A</v>
      </c>
      <c r="L145" s="545" t="e">
        <f>IF(ISNUMBER(Regressions!M155),ROUND(Regressions!M155, 1), NA())</f>
        <v>#N/A</v>
      </c>
      <c r="M145" s="542" t="e">
        <f>IF(ISNUMBER(Regressions!N155),ROUND(Regressions!N155, 1), NA())</f>
        <v>#N/A</v>
      </c>
      <c r="N145" s="543" t="e">
        <f>IF(ISNUMBER(Regressions!O155),ROUND(Regressions!O155, 1), NA())</f>
        <v>#N/A</v>
      </c>
      <c r="O145" s="544" t="e">
        <f>IF(ISNUMBER(Regressions!Q155),ROUND(Regressions!Q155, 1), NA())</f>
        <v>#N/A</v>
      </c>
      <c r="P145" s="540" t="e">
        <f>IF(ISNUMBER(Regressions!R155),ROUND(Regressions!R155, 1), NA())</f>
        <v>#N/A</v>
      </c>
      <c r="Q145" s="546" t="e">
        <f>IF(ISNUMBER(Regressions!S155),ROUND(Regressions!S155, 1), NA())</f>
        <v>#N/A</v>
      </c>
      <c r="R145" s="542" t="e">
        <f>IF(ISNUMBER(Regressions!T155),ROUND(Regressions!T155, 1), NA())</f>
        <v>#N/A</v>
      </c>
      <c r="S145" s="543" t="e">
        <f>IF(ISNUMBER(Regressions!U155),ROUND(Regressions!U155, 1), NA())</f>
        <v>#N/A</v>
      </c>
    </row>
    <row r="146" spans="1:19" x14ac:dyDescent="0.25">
      <c r="A146" s="535" t="str">
        <f>+Introduction!$C$7</f>
        <v>Croatia</v>
      </c>
      <c r="B146" s="536">
        <f>IF(ISBLANK(Regressions!B156), " ", Regressions!B156)</f>
        <v>2018</v>
      </c>
      <c r="C146" s="535" t="str">
        <f>HLOOKUP(Introduction!$G$4,nametranslations,28,FALSE)</f>
        <v>Primary</v>
      </c>
      <c r="D146" s="538">
        <f>IF(ISBLANK(Regressions!D156), " ", Regressions!D156)</f>
        <v>163570</v>
      </c>
      <c r="E146" s="539" t="e">
        <f>IF(ISNUMBER(Regressions!E156),ROUND(Regressions!E156, 1), NA())</f>
        <v>#N/A</v>
      </c>
      <c r="F146" s="540" t="e">
        <f>IF(ISNUMBER(Regressions!F156),ROUND(Regressions!F156, 1), NA())</f>
        <v>#N/A</v>
      </c>
      <c r="G146" s="541" t="e">
        <f>IF(ISNUMBER(Regressions!G156),ROUND(Regressions!G156, 1), NA())</f>
        <v>#N/A</v>
      </c>
      <c r="H146" s="542" t="e">
        <f>IF(ISNUMBER(Regressions!H156),ROUND(Regressions!H156, 1), NA())</f>
        <v>#N/A</v>
      </c>
      <c r="I146" s="543" t="e">
        <f>IF(ISNUMBER(Regressions!I156),ROUND(Regressions!I156, 1), NA())</f>
        <v>#N/A</v>
      </c>
      <c r="J146" s="544" t="e">
        <f>IF(ISNUMBER(Regressions!K156),ROUND(Regressions!K156, 1), NA())</f>
        <v>#N/A</v>
      </c>
      <c r="K146" s="540" t="e">
        <f>IF(ISNUMBER(Regressions!L156),ROUND(Regressions!L156, 1), NA())</f>
        <v>#N/A</v>
      </c>
      <c r="L146" s="545" t="e">
        <f>IF(ISNUMBER(Regressions!M156),ROUND(Regressions!M156, 1), NA())</f>
        <v>#N/A</v>
      </c>
      <c r="M146" s="542" t="e">
        <f>IF(ISNUMBER(Regressions!N156),ROUND(Regressions!N156, 1), NA())</f>
        <v>#N/A</v>
      </c>
      <c r="N146" s="543" t="e">
        <f>IF(ISNUMBER(Regressions!O156),ROUND(Regressions!O156, 1), NA())</f>
        <v>#N/A</v>
      </c>
      <c r="O146" s="544" t="e">
        <f>IF(ISNUMBER(Regressions!Q156),ROUND(Regressions!Q156, 1), NA())</f>
        <v>#N/A</v>
      </c>
      <c r="P146" s="540" t="e">
        <f>IF(ISNUMBER(Regressions!R156),ROUND(Regressions!R156, 1), NA())</f>
        <v>#N/A</v>
      </c>
      <c r="Q146" s="546" t="e">
        <f>IF(ISNUMBER(Regressions!S156),ROUND(Regressions!S156, 1), NA())</f>
        <v>#N/A</v>
      </c>
      <c r="R146" s="542" t="e">
        <f>IF(ISNUMBER(Regressions!T156),ROUND(Regressions!T156, 1), NA())</f>
        <v>#N/A</v>
      </c>
      <c r="S146" s="543" t="e">
        <f>IF(ISNUMBER(Regressions!U156),ROUND(Regressions!U156, 1), NA())</f>
        <v>#N/A</v>
      </c>
    </row>
    <row r="147" spans="1:19" x14ac:dyDescent="0.25">
      <c r="A147" s="535" t="str">
        <f>+Introduction!$C$7</f>
        <v>Croatia</v>
      </c>
      <c r="B147" s="536">
        <f>IF(ISBLANK(Regressions!B157), " ", Regressions!B157)</f>
        <v>2019</v>
      </c>
      <c r="C147" s="535" t="str">
        <f>HLOOKUP(Introduction!$G$4,nametranslations,28,FALSE)</f>
        <v>Primary</v>
      </c>
      <c r="D147" s="538">
        <f>IF(ISBLANK(Regressions!D157), " ", Regressions!D157)</f>
        <v>160943</v>
      </c>
      <c r="E147" s="539" t="e">
        <f>IF(ISNUMBER(Regressions!E157),ROUND(Regressions!E157, 1), NA())</f>
        <v>#N/A</v>
      </c>
      <c r="F147" s="540" t="e">
        <f>IF(ISNUMBER(Regressions!F157),ROUND(Regressions!F157, 1), NA())</f>
        <v>#N/A</v>
      </c>
      <c r="G147" s="541" t="e">
        <f>IF(ISNUMBER(Regressions!G157),ROUND(Regressions!G157, 1), NA())</f>
        <v>#N/A</v>
      </c>
      <c r="H147" s="542" t="e">
        <f>IF(ISNUMBER(Regressions!H157),ROUND(Regressions!H157, 1), NA())</f>
        <v>#N/A</v>
      </c>
      <c r="I147" s="543" t="e">
        <f>IF(ISNUMBER(Regressions!I157),ROUND(Regressions!I157, 1), NA())</f>
        <v>#N/A</v>
      </c>
      <c r="J147" s="544" t="e">
        <f>IF(ISNUMBER(Regressions!K157),ROUND(Regressions!K157, 1), NA())</f>
        <v>#N/A</v>
      </c>
      <c r="K147" s="540" t="e">
        <f>IF(ISNUMBER(Regressions!L157),ROUND(Regressions!L157, 1), NA())</f>
        <v>#N/A</v>
      </c>
      <c r="L147" s="545" t="e">
        <f>IF(ISNUMBER(Regressions!M157),ROUND(Regressions!M157, 1), NA())</f>
        <v>#N/A</v>
      </c>
      <c r="M147" s="542" t="e">
        <f>IF(ISNUMBER(Regressions!N157),ROUND(Regressions!N157, 1), NA())</f>
        <v>#N/A</v>
      </c>
      <c r="N147" s="543" t="e">
        <f>IF(ISNUMBER(Regressions!O157),ROUND(Regressions!O157, 1), NA())</f>
        <v>#N/A</v>
      </c>
      <c r="O147" s="544" t="e">
        <f>IF(ISNUMBER(Regressions!Q157),ROUND(Regressions!Q157, 1), NA())</f>
        <v>#N/A</v>
      </c>
      <c r="P147" s="540" t="e">
        <f>IF(ISNUMBER(Regressions!R157),ROUND(Regressions!R157, 1), NA())</f>
        <v>#N/A</v>
      </c>
      <c r="Q147" s="546" t="e">
        <f>IF(ISNUMBER(Regressions!S157),ROUND(Regressions!S157, 1), NA())</f>
        <v>#N/A</v>
      </c>
      <c r="R147" s="542" t="e">
        <f>IF(ISNUMBER(Regressions!T157),ROUND(Regressions!T157, 1), NA())</f>
        <v>#N/A</v>
      </c>
      <c r="S147" s="543" t="e">
        <f>IF(ISNUMBER(Regressions!U157),ROUND(Regressions!U157, 1), NA())</f>
        <v>#N/A</v>
      </c>
    </row>
    <row r="148" spans="1:19" x14ac:dyDescent="0.25">
      <c r="A148" s="535" t="str">
        <f>+Introduction!$C$7</f>
        <v>Croatia</v>
      </c>
      <c r="B148" s="536">
        <f>IF(ISBLANK(Regressions!B158), " ", Regressions!B158)</f>
        <v>2020</v>
      </c>
      <c r="C148" s="535" t="str">
        <f>HLOOKUP(Introduction!$G$4,nametranslations,28,FALSE)</f>
        <v>Primary</v>
      </c>
      <c r="D148" s="538">
        <f>IF(ISBLANK(Regressions!D158), " ", Regressions!D158)</f>
        <v>157432</v>
      </c>
      <c r="E148" s="539" t="e">
        <f>IF(ISNUMBER(Regressions!E158),ROUND(Regressions!E158, 1), NA())</f>
        <v>#N/A</v>
      </c>
      <c r="F148" s="540" t="e">
        <f>IF(ISNUMBER(Regressions!F158),ROUND(Regressions!F158, 1), NA())</f>
        <v>#N/A</v>
      </c>
      <c r="G148" s="541" t="e">
        <f>IF(ISNUMBER(Regressions!G158),ROUND(Regressions!G158, 1), NA())</f>
        <v>#N/A</v>
      </c>
      <c r="H148" s="542" t="e">
        <f>IF(ISNUMBER(Regressions!H158),ROUND(Regressions!H158, 1), NA())</f>
        <v>#N/A</v>
      </c>
      <c r="I148" s="543" t="e">
        <f>IF(ISNUMBER(Regressions!I158),ROUND(Regressions!I158, 1), NA())</f>
        <v>#N/A</v>
      </c>
      <c r="J148" s="544" t="e">
        <f>IF(ISNUMBER(Regressions!K158),ROUND(Regressions!K158, 1), NA())</f>
        <v>#N/A</v>
      </c>
      <c r="K148" s="540" t="e">
        <f>IF(ISNUMBER(Regressions!L158),ROUND(Regressions!L158, 1), NA())</f>
        <v>#N/A</v>
      </c>
      <c r="L148" s="545" t="e">
        <f>IF(ISNUMBER(Regressions!M158),ROUND(Regressions!M158, 1), NA())</f>
        <v>#N/A</v>
      </c>
      <c r="M148" s="542" t="e">
        <f>IF(ISNUMBER(Regressions!N158),ROUND(Regressions!N158, 1), NA())</f>
        <v>#N/A</v>
      </c>
      <c r="N148" s="543" t="e">
        <f>IF(ISNUMBER(Regressions!O158),ROUND(Regressions!O158, 1), NA())</f>
        <v>#N/A</v>
      </c>
      <c r="O148" s="544" t="e">
        <f>IF(ISNUMBER(Regressions!Q158),ROUND(Regressions!Q158, 1), NA())</f>
        <v>#N/A</v>
      </c>
      <c r="P148" s="540" t="e">
        <f>IF(ISNUMBER(Regressions!R158),ROUND(Regressions!R158, 1), NA())</f>
        <v>#N/A</v>
      </c>
      <c r="Q148" s="546" t="e">
        <f>IF(ISNUMBER(Regressions!S158),ROUND(Regressions!S158, 1), NA())</f>
        <v>#N/A</v>
      </c>
      <c r="R148" s="542" t="e">
        <f>IF(ISNUMBER(Regressions!T158),ROUND(Regressions!T158, 1), NA())</f>
        <v>#N/A</v>
      </c>
      <c r="S148" s="543" t="e">
        <f>IF(ISNUMBER(Regressions!U158),ROUND(Regressions!U158, 1), NA())</f>
        <v>#N/A</v>
      </c>
    </row>
    <row r="149" spans="1:19" x14ac:dyDescent="0.25">
      <c r="A149" s="535" t="str">
        <f>+Introduction!$C$7</f>
        <v>Croatia</v>
      </c>
      <c r="B149" s="536">
        <f>IF(ISBLANK(Regressions!B159), " ", Regressions!B159)</f>
        <v>2021</v>
      </c>
      <c r="C149" s="535" t="str">
        <f>HLOOKUP(Introduction!$G$4,nametranslations,28,FALSE)</f>
        <v>Primary</v>
      </c>
      <c r="D149" s="538">
        <f>IF(ISBLANK(Regressions!D159), " ", Regressions!D159)</f>
        <v>152041</v>
      </c>
      <c r="E149" s="544" t="e">
        <f>IF(ISNUMBER(Regressions!E159),ROUND(Regressions!E159, 1), NA())</f>
        <v>#N/A</v>
      </c>
      <c r="F149" s="547" t="e">
        <f>IF(ISNUMBER(Regressions!F159),ROUND(Regressions!F159, 1), NA())</f>
        <v>#N/A</v>
      </c>
      <c r="G149" s="548" t="e">
        <f>IF(ISNUMBER(Regressions!G159),ROUND(Regressions!G159, 1), NA())</f>
        <v>#N/A</v>
      </c>
      <c r="H149" s="542" t="e">
        <f>IF(ISNUMBER(Regressions!H159),ROUND(Regressions!H159, 1), NA())</f>
        <v>#N/A</v>
      </c>
      <c r="I149" s="543" t="e">
        <f>IF(ISNUMBER(Regressions!I159),ROUND(Regressions!I159, 1), NA())</f>
        <v>#N/A</v>
      </c>
      <c r="J149" s="544" t="e">
        <f>IF(ISNUMBER(Regressions!K159),ROUND(Regressions!K159, 1), NA())</f>
        <v>#N/A</v>
      </c>
      <c r="K149" s="547" t="e">
        <f>IF(ISNUMBER(Regressions!L159),ROUND(Regressions!L159, 1), NA())</f>
        <v>#N/A</v>
      </c>
      <c r="L149" s="549" t="e">
        <f>IF(ISNUMBER(Regressions!M159),ROUND(Regressions!M159, 1), NA())</f>
        <v>#N/A</v>
      </c>
      <c r="M149" s="542" t="e">
        <f>IF(ISNUMBER(Regressions!N159),ROUND(Regressions!N159, 1), NA())</f>
        <v>#N/A</v>
      </c>
      <c r="N149" s="543" t="e">
        <f>IF(ISNUMBER(Regressions!O159),ROUND(Regressions!O159, 1), NA())</f>
        <v>#N/A</v>
      </c>
      <c r="O149" s="544" t="e">
        <f>IF(ISNUMBER(Regressions!Q159),ROUND(Regressions!Q159, 1), NA())</f>
        <v>#N/A</v>
      </c>
      <c r="P149" s="547" t="e">
        <f>IF(ISNUMBER(Regressions!R159),ROUND(Regressions!R159, 1), NA())</f>
        <v>#N/A</v>
      </c>
      <c r="Q149" s="550" t="e">
        <f>IF(ISNUMBER(Regressions!S159),ROUND(Regressions!S159, 1), NA())</f>
        <v>#N/A</v>
      </c>
      <c r="R149" s="542" t="e">
        <f>IF(ISNUMBER(Regressions!T159),ROUND(Regressions!T159, 1), NA())</f>
        <v>#N/A</v>
      </c>
      <c r="S149" s="543" t="e">
        <f>IF(ISNUMBER(Regressions!U159),ROUND(Regressions!U159, 1), NA())</f>
        <v>#N/A</v>
      </c>
    </row>
    <row r="150" spans="1:19" x14ac:dyDescent="0.25">
      <c r="A150" s="535" t="str">
        <f>+Introduction!$C$7</f>
        <v>Croatia</v>
      </c>
      <c r="B150" s="536">
        <f>IF(ISBLANK(Regressions!B160), " ", Regressions!B160)</f>
        <v>2022</v>
      </c>
      <c r="C150" s="535" t="str">
        <f>HLOOKUP(Introduction!$G$4,nametranslations,28,FALSE)</f>
        <v>Primary</v>
      </c>
      <c r="D150" s="538">
        <f>IF(ISBLANK(Regressions!D160), " ", Regressions!D160)</f>
        <v>148301</v>
      </c>
      <c r="E150" s="539" t="e">
        <f>IF(ISNUMBER(Regressions!E160),ROUND(Regressions!E160, 1), NA())</f>
        <v>#N/A</v>
      </c>
      <c r="F150" s="540" t="e">
        <f>IF(ISNUMBER(Regressions!F160),ROUND(Regressions!F160, 1), NA())</f>
        <v>#N/A</v>
      </c>
      <c r="G150" s="541" t="e">
        <f>IF(ISNUMBER(Regressions!G160),ROUND(Regressions!G160, 1), NA())</f>
        <v>#N/A</v>
      </c>
      <c r="H150" s="542" t="e">
        <f>IF(ISNUMBER(Regressions!H160),ROUND(Regressions!H160, 1), NA())</f>
        <v>#N/A</v>
      </c>
      <c r="I150" s="543" t="e">
        <f>IF(ISNUMBER(Regressions!I160),ROUND(Regressions!I160, 1), NA())</f>
        <v>#N/A</v>
      </c>
      <c r="J150" s="544" t="e">
        <f>IF(ISNUMBER(Regressions!K160),ROUND(Regressions!K160, 1), NA())</f>
        <v>#N/A</v>
      </c>
      <c r="K150" s="540" t="e">
        <f>IF(ISNUMBER(Regressions!L160),ROUND(Regressions!L160, 1), NA())</f>
        <v>#N/A</v>
      </c>
      <c r="L150" s="545" t="e">
        <f>IF(ISNUMBER(Regressions!M160),ROUND(Regressions!M160, 1), NA())</f>
        <v>#N/A</v>
      </c>
      <c r="M150" s="542" t="e">
        <f>IF(ISNUMBER(Regressions!N160),ROUND(Regressions!N160, 1), NA())</f>
        <v>#N/A</v>
      </c>
      <c r="N150" s="543" t="e">
        <f>IF(ISNUMBER(Regressions!O160),ROUND(Regressions!O160, 1), NA())</f>
        <v>#N/A</v>
      </c>
      <c r="O150" s="544" t="e">
        <f>IF(ISNUMBER(Regressions!Q160),ROUND(Regressions!Q160, 1), NA())</f>
        <v>#N/A</v>
      </c>
      <c r="P150" s="540" t="e">
        <f>IF(ISNUMBER(Regressions!R160),ROUND(Regressions!R160, 1), NA())</f>
        <v>#N/A</v>
      </c>
      <c r="Q150" s="546" t="e">
        <f>IF(ISNUMBER(Regressions!S160),ROUND(Regressions!S160, 1), NA())</f>
        <v>#N/A</v>
      </c>
      <c r="R150" s="542" t="e">
        <f>IF(ISNUMBER(Regressions!T160),ROUND(Regressions!T160, 1), NA())</f>
        <v>#N/A</v>
      </c>
      <c r="S150" s="543" t="e">
        <f>IF(ISNUMBER(Regressions!U160),ROUND(Regressions!U160, 1), NA())</f>
        <v>#N/A</v>
      </c>
    </row>
    <row r="151" spans="1:19" x14ac:dyDescent="0.25">
      <c r="A151" s="535" t="str">
        <f>+Introduction!$C$7</f>
        <v>Croatia</v>
      </c>
      <c r="B151" s="536">
        <f>IF(ISBLANK(Regressions!B161), " ", Regressions!B161)</f>
        <v>2023</v>
      </c>
      <c r="C151" s="535" t="str">
        <f>HLOOKUP(Introduction!$G$4,nametranslations,28,FALSE)</f>
        <v>Primary</v>
      </c>
      <c r="D151" s="538">
        <f>IF(ISBLANK(Regressions!D161), " ", Regressions!D161)</f>
        <v>145795</v>
      </c>
      <c r="E151" s="539" t="e">
        <f>IF(ISNUMBER(Regressions!E161),ROUND(Regressions!E161, 1), NA())</f>
        <v>#N/A</v>
      </c>
      <c r="F151" s="540" t="e">
        <f>IF(ISNUMBER(Regressions!F161),ROUND(Regressions!F161, 1), NA())</f>
        <v>#N/A</v>
      </c>
      <c r="G151" s="541" t="e">
        <f>IF(ISNUMBER(Regressions!G161),ROUND(Regressions!G161, 1), NA())</f>
        <v>#N/A</v>
      </c>
      <c r="H151" s="542" t="e">
        <f>IF(ISNUMBER(Regressions!H161),ROUND(Regressions!H161, 1), NA())</f>
        <v>#N/A</v>
      </c>
      <c r="I151" s="543" t="e">
        <f>IF(ISNUMBER(Regressions!I161),ROUND(Regressions!I161, 1), NA())</f>
        <v>#N/A</v>
      </c>
      <c r="J151" s="544" t="e">
        <f>IF(ISNUMBER(Regressions!K161),ROUND(Regressions!K161, 1), NA())</f>
        <v>#N/A</v>
      </c>
      <c r="K151" s="540" t="e">
        <f>IF(ISNUMBER(Regressions!L161),ROUND(Regressions!L161, 1), NA())</f>
        <v>#N/A</v>
      </c>
      <c r="L151" s="545" t="e">
        <f>IF(ISNUMBER(Regressions!M161),ROUND(Regressions!M161, 1), NA())</f>
        <v>#N/A</v>
      </c>
      <c r="M151" s="542" t="e">
        <f>IF(ISNUMBER(Regressions!N161),ROUND(Regressions!N161, 1), NA())</f>
        <v>#N/A</v>
      </c>
      <c r="N151" s="543" t="e">
        <f>IF(ISNUMBER(Regressions!O161),ROUND(Regressions!O161, 1), NA())</f>
        <v>#N/A</v>
      </c>
      <c r="O151" s="544" t="e">
        <f>IF(ISNUMBER(Regressions!Q161),ROUND(Regressions!Q161, 1), NA())</f>
        <v>#N/A</v>
      </c>
      <c r="P151" s="540" t="e">
        <f>IF(ISNUMBER(Regressions!R161),ROUND(Regressions!R161, 1), NA())</f>
        <v>#N/A</v>
      </c>
      <c r="Q151" s="546" t="e">
        <f>IF(ISNUMBER(Regressions!S161),ROUND(Regressions!S161, 1), NA())</f>
        <v>#N/A</v>
      </c>
      <c r="R151" s="542" t="e">
        <f>IF(ISNUMBER(Regressions!T161),ROUND(Regressions!T161, 1), NA())</f>
        <v>#N/A</v>
      </c>
      <c r="S151" s="543" t="e">
        <f>IF(ISNUMBER(Regressions!U161),ROUND(Regressions!U161, 1), NA())</f>
        <v>#N/A</v>
      </c>
    </row>
    <row r="152" spans="1:19" x14ac:dyDescent="0.25">
      <c r="A152" s="535" t="str">
        <f>+Introduction!$C$7</f>
        <v>Croatia</v>
      </c>
      <c r="B152" s="536">
        <f>IF(ISBLANK(Regressions!B162), " ", Regressions!B162)</f>
        <v>2024</v>
      </c>
      <c r="C152" s="535" t="str">
        <f>HLOOKUP(Introduction!$G$4,nametranslations,28,FALSE)</f>
        <v>Primary</v>
      </c>
      <c r="D152" s="538">
        <f>IF(ISBLANK(Regressions!D162), " ", Regressions!D162)</f>
        <v>144711</v>
      </c>
      <c r="E152" s="539" t="e">
        <f>IF(ISNUMBER(Regressions!E162),ROUND(Regressions!E162, 1), NA())</f>
        <v>#N/A</v>
      </c>
      <c r="F152" s="540" t="e">
        <f>IF(ISNUMBER(Regressions!F162),ROUND(Regressions!F162, 1), NA())</f>
        <v>#N/A</v>
      </c>
      <c r="G152" s="541" t="e">
        <f>IF(ISNUMBER(Regressions!G162),ROUND(Regressions!G162, 1), NA())</f>
        <v>#N/A</v>
      </c>
      <c r="H152" s="542" t="e">
        <f>IF(ISNUMBER(Regressions!H162),ROUND(Regressions!H162, 1), NA())</f>
        <v>#N/A</v>
      </c>
      <c r="I152" s="543" t="e">
        <f>IF(ISNUMBER(Regressions!I162),ROUND(Regressions!I162, 1), NA())</f>
        <v>#N/A</v>
      </c>
      <c r="J152" s="544" t="e">
        <f>IF(ISNUMBER(Regressions!K162),ROUND(Regressions!K162, 1), NA())</f>
        <v>#N/A</v>
      </c>
      <c r="K152" s="540" t="e">
        <f>IF(ISNUMBER(Regressions!L162),ROUND(Regressions!L162, 1), NA())</f>
        <v>#N/A</v>
      </c>
      <c r="L152" s="545" t="e">
        <f>IF(ISNUMBER(Regressions!M162),ROUND(Regressions!M162, 1), NA())</f>
        <v>#N/A</v>
      </c>
      <c r="M152" s="542" t="e">
        <f>IF(ISNUMBER(Regressions!N162),ROUND(Regressions!N162, 1), NA())</f>
        <v>#N/A</v>
      </c>
      <c r="N152" s="543" t="e">
        <f>IF(ISNUMBER(Regressions!O162),ROUND(Regressions!O162, 1), NA())</f>
        <v>#N/A</v>
      </c>
      <c r="O152" s="544" t="e">
        <f>IF(ISNUMBER(Regressions!Q162),ROUND(Regressions!Q162, 1), NA())</f>
        <v>#N/A</v>
      </c>
      <c r="P152" s="540" t="e">
        <f>IF(ISNUMBER(Regressions!R162),ROUND(Regressions!R162, 1), NA())</f>
        <v>#N/A</v>
      </c>
      <c r="Q152" s="546" t="e">
        <f>IF(ISNUMBER(Regressions!S162),ROUND(Regressions!S162, 1), NA())</f>
        <v>#N/A</v>
      </c>
      <c r="R152" s="542" t="e">
        <f>IF(ISNUMBER(Regressions!T162),ROUND(Regressions!T162, 1), NA())</f>
        <v>#N/A</v>
      </c>
      <c r="S152" s="543" t="e">
        <f>IF(ISNUMBER(Regressions!U162),ROUND(Regressions!U162, 1), NA())</f>
        <v>#N/A</v>
      </c>
    </row>
    <row r="153" spans="1:19" x14ac:dyDescent="0.25">
      <c r="A153" s="551" t="str">
        <f>+Introduction!$C$7</f>
        <v>Croatia</v>
      </c>
      <c r="B153" s="552">
        <f>IF(ISBLANK(Regressions!B163), " ", Regressions!B163)</f>
        <v>2025</v>
      </c>
      <c r="C153" s="551" t="str">
        <f>HLOOKUP(Introduction!$G$4,nametranslations,28,FALSE)</f>
        <v>Primary</v>
      </c>
      <c r="D153" s="553">
        <f>IF(ISBLANK(Regressions!D163), " ", Regressions!D163)</f>
        <v>142420</v>
      </c>
      <c r="E153" s="554" t="e">
        <f>IF(ISNUMBER(Regressions!E163),ROUND(Regressions!E163, 1), NA())</f>
        <v>#N/A</v>
      </c>
      <c r="F153" s="555" t="e">
        <f>IF(ISNUMBER(Regressions!F163),ROUND(Regressions!F163, 1), NA())</f>
        <v>#N/A</v>
      </c>
      <c r="G153" s="556" t="e">
        <f>IF(ISNUMBER(Regressions!G163),ROUND(Regressions!G163, 1), NA())</f>
        <v>#N/A</v>
      </c>
      <c r="H153" s="557" t="e">
        <f>IF(ISNUMBER(Regressions!H163),ROUND(Regressions!H163, 1), NA())</f>
        <v>#N/A</v>
      </c>
      <c r="I153" s="558" t="e">
        <f>IF(ISNUMBER(Regressions!I163),ROUND(Regressions!I163, 1), NA())</f>
        <v>#N/A</v>
      </c>
      <c r="J153" s="559" t="e">
        <f>IF(ISNUMBER(Regressions!K163),ROUND(Regressions!K163, 1), NA())</f>
        <v>#N/A</v>
      </c>
      <c r="K153" s="555" t="e">
        <f>IF(ISNUMBER(Regressions!L163),ROUND(Regressions!L163, 1), NA())</f>
        <v>#N/A</v>
      </c>
      <c r="L153" s="560" t="e">
        <f>IF(ISNUMBER(Regressions!M163),ROUND(Regressions!M163, 1), NA())</f>
        <v>#N/A</v>
      </c>
      <c r="M153" s="557" t="e">
        <f>IF(ISNUMBER(Regressions!N163),ROUND(Regressions!N163, 1), NA())</f>
        <v>#N/A</v>
      </c>
      <c r="N153" s="558" t="e">
        <f>IF(ISNUMBER(Regressions!O163),ROUND(Regressions!O163, 1), NA())</f>
        <v>#N/A</v>
      </c>
      <c r="O153" s="559" t="e">
        <f>IF(ISNUMBER(Regressions!Q163),ROUND(Regressions!Q163, 1), NA())</f>
        <v>#N/A</v>
      </c>
      <c r="P153" s="555" t="e">
        <f>IF(ISNUMBER(Regressions!R163),ROUND(Regressions!R163, 1), NA())</f>
        <v>#N/A</v>
      </c>
      <c r="Q153" s="561" t="e">
        <f>IF(ISNUMBER(Regressions!S163),ROUND(Regressions!S163, 1), NA())</f>
        <v>#N/A</v>
      </c>
      <c r="R153" s="557" t="e">
        <f>IF(ISNUMBER(Regressions!T163),ROUND(Regressions!T163, 1), NA())</f>
        <v>#N/A</v>
      </c>
      <c r="S153" s="558" t="e">
        <f>IF(ISNUMBER(Regressions!U163),ROUND(Regressions!U163, 1), NA())</f>
        <v>#N/A</v>
      </c>
    </row>
    <row r="154" spans="1:19" hidden="1" x14ac:dyDescent="0.25">
      <c r="A154" s="535" t="str">
        <f>+Introduction!$C$7</f>
        <v>Croatia</v>
      </c>
      <c r="B154" s="536">
        <f>IF(ISBLANK(Regressions!B164), " ", Regressions!B164)</f>
        <v>2026</v>
      </c>
      <c r="C154" s="535" t="str">
        <f>HLOOKUP(Introduction!$G$4,nametranslations,28,FALSE)</f>
        <v>Primary</v>
      </c>
      <c r="D154" s="538" t="str">
        <f>IF(ISBLANK(Regressions!D164), " ", Regressions!D164)</f>
        <v xml:space="preserve"> </v>
      </c>
      <c r="E154" s="539" t="e">
        <f>IF(ISNUMBER(Regressions!E164),ROUND(Regressions!E164, 1), NA())</f>
        <v>#N/A</v>
      </c>
      <c r="F154" s="540" t="e">
        <f>IF(ISNUMBER(Regressions!F164),ROUND(Regressions!F164, 1), NA())</f>
        <v>#N/A</v>
      </c>
      <c r="G154" s="541" t="e">
        <f>IF(ISNUMBER(Regressions!G164),ROUND(Regressions!G164, 1), NA())</f>
        <v>#N/A</v>
      </c>
      <c r="H154" s="542" t="e">
        <f>IF(ISNUMBER(Regressions!H164),ROUND(Regressions!H164, 1), NA())</f>
        <v>#N/A</v>
      </c>
      <c r="I154" s="543" t="e">
        <f>IF(ISNUMBER(Regressions!I164),ROUND(Regressions!I164, 1), NA())</f>
        <v>#N/A</v>
      </c>
      <c r="J154" s="544" t="e">
        <f>IF(ISNUMBER(Regressions!K164),ROUND(Regressions!K164, 1), NA())</f>
        <v>#N/A</v>
      </c>
      <c r="K154" s="540" t="e">
        <f>IF(ISNUMBER(Regressions!L164),ROUND(Regressions!L164, 1), NA())</f>
        <v>#N/A</v>
      </c>
      <c r="L154" s="545" t="e">
        <f>IF(ISNUMBER(Regressions!M164),ROUND(Regressions!M164, 1), NA())</f>
        <v>#N/A</v>
      </c>
      <c r="M154" s="542" t="e">
        <f>IF(ISNUMBER(Regressions!N164),ROUND(Regressions!N164, 1), NA())</f>
        <v>#N/A</v>
      </c>
      <c r="N154" s="543" t="e">
        <f>IF(ISNUMBER(Regressions!O164),ROUND(Regressions!O164, 1), NA())</f>
        <v>#N/A</v>
      </c>
      <c r="O154" s="544" t="e">
        <f>IF(ISNUMBER(Regressions!Q164),ROUND(Regressions!Q164, 1), NA())</f>
        <v>#N/A</v>
      </c>
      <c r="P154" s="540" t="e">
        <f>IF(ISNUMBER(Regressions!R164),ROUND(Regressions!R164, 1), NA())</f>
        <v>#N/A</v>
      </c>
      <c r="Q154" s="546" t="e">
        <f>IF(ISNUMBER(Regressions!S164),ROUND(Regressions!S164, 1), NA())</f>
        <v>#N/A</v>
      </c>
      <c r="R154" s="542" t="e">
        <f>IF(ISNUMBER(Regressions!T164),ROUND(Regressions!T164, 1), NA())</f>
        <v>#N/A</v>
      </c>
      <c r="S154" s="543" t="e">
        <f>IF(ISNUMBER(Regressions!U164),ROUND(Regressions!U164, 1), NA())</f>
        <v>#N/A</v>
      </c>
    </row>
    <row r="155" spans="1:19" hidden="1" x14ac:dyDescent="0.25">
      <c r="A155" s="535" t="str">
        <f>+Introduction!$C$7</f>
        <v>Croatia</v>
      </c>
      <c r="B155" s="536">
        <f>IF(ISBLANK(Regressions!B165), " ", Regressions!B165)</f>
        <v>2027</v>
      </c>
      <c r="C155" s="535" t="str">
        <f>HLOOKUP(Introduction!$G$4,nametranslations,28,FALSE)</f>
        <v>Primary</v>
      </c>
      <c r="D155" s="538" t="str">
        <f>IF(ISBLANK(Regressions!D165), " ", Regressions!D165)</f>
        <v xml:space="preserve"> </v>
      </c>
      <c r="E155" s="539" t="e">
        <f>IF(ISNUMBER(Regressions!E165),ROUND(Regressions!E165, 1), NA())</f>
        <v>#N/A</v>
      </c>
      <c r="F155" s="540" t="e">
        <f>IF(ISNUMBER(Regressions!F165),ROUND(Regressions!F165, 1), NA())</f>
        <v>#N/A</v>
      </c>
      <c r="G155" s="541" t="e">
        <f>IF(ISNUMBER(Regressions!G165),ROUND(Regressions!G165, 1), NA())</f>
        <v>#N/A</v>
      </c>
      <c r="H155" s="542" t="e">
        <f>IF(ISNUMBER(Regressions!H165),ROUND(Regressions!H165, 1), NA())</f>
        <v>#N/A</v>
      </c>
      <c r="I155" s="543" t="e">
        <f>IF(ISNUMBER(Regressions!I165),ROUND(Regressions!I165, 1), NA())</f>
        <v>#N/A</v>
      </c>
      <c r="J155" s="544" t="e">
        <f>IF(ISNUMBER(Regressions!K165),ROUND(Regressions!K165, 1), NA())</f>
        <v>#N/A</v>
      </c>
      <c r="K155" s="540" t="e">
        <f>IF(ISNUMBER(Regressions!L165),ROUND(Regressions!L165, 1), NA())</f>
        <v>#N/A</v>
      </c>
      <c r="L155" s="545" t="e">
        <f>IF(ISNUMBER(Regressions!M165),ROUND(Regressions!M165, 1), NA())</f>
        <v>#N/A</v>
      </c>
      <c r="M155" s="542" t="e">
        <f>IF(ISNUMBER(Regressions!N165),ROUND(Regressions!N165, 1), NA())</f>
        <v>#N/A</v>
      </c>
      <c r="N155" s="543" t="e">
        <f>IF(ISNUMBER(Regressions!O165),ROUND(Regressions!O165, 1), NA())</f>
        <v>#N/A</v>
      </c>
      <c r="O155" s="544" t="e">
        <f>IF(ISNUMBER(Regressions!Q165),ROUND(Regressions!Q165, 1), NA())</f>
        <v>#N/A</v>
      </c>
      <c r="P155" s="540" t="e">
        <f>IF(ISNUMBER(Regressions!R165),ROUND(Regressions!R165, 1), NA())</f>
        <v>#N/A</v>
      </c>
      <c r="Q155" s="546" t="e">
        <f>IF(ISNUMBER(Regressions!S165),ROUND(Regressions!S165, 1), NA())</f>
        <v>#N/A</v>
      </c>
      <c r="R155" s="542" t="e">
        <f>IF(ISNUMBER(Regressions!T165),ROUND(Regressions!T165, 1), NA())</f>
        <v>#N/A</v>
      </c>
      <c r="S155" s="543" t="e">
        <f>IF(ISNUMBER(Regressions!U165),ROUND(Regressions!U165, 1), NA())</f>
        <v>#N/A</v>
      </c>
    </row>
    <row r="156" spans="1:19" hidden="1" x14ac:dyDescent="0.25">
      <c r="A156" s="535" t="str">
        <f>+Introduction!$C$7</f>
        <v>Croatia</v>
      </c>
      <c r="B156" s="536">
        <f>IF(ISBLANK(Regressions!B166), " ", Regressions!B166)</f>
        <v>2028</v>
      </c>
      <c r="C156" s="535" t="str">
        <f>HLOOKUP(Introduction!$G$4,nametranslations,28,FALSE)</f>
        <v>Primary</v>
      </c>
      <c r="D156" s="538" t="str">
        <f>IF(ISBLANK(Regressions!D166), " ", Regressions!D166)</f>
        <v xml:space="preserve"> </v>
      </c>
      <c r="E156" s="539" t="e">
        <f>IF(ISNUMBER(Regressions!E166),ROUND(Regressions!E166, 1), NA())</f>
        <v>#N/A</v>
      </c>
      <c r="F156" s="540" t="e">
        <f>IF(ISNUMBER(Regressions!F166),ROUND(Regressions!F166, 1), NA())</f>
        <v>#N/A</v>
      </c>
      <c r="G156" s="541" t="e">
        <f>IF(ISNUMBER(Regressions!G166),ROUND(Regressions!G166, 1), NA())</f>
        <v>#N/A</v>
      </c>
      <c r="H156" s="542" t="e">
        <f>IF(ISNUMBER(Regressions!H166),ROUND(Regressions!H166, 1), NA())</f>
        <v>#N/A</v>
      </c>
      <c r="I156" s="543" t="e">
        <f>IF(ISNUMBER(Regressions!I166),ROUND(Regressions!I166, 1), NA())</f>
        <v>#N/A</v>
      </c>
      <c r="J156" s="544" t="e">
        <f>IF(ISNUMBER(Regressions!K166),ROUND(Regressions!K166, 1), NA())</f>
        <v>#N/A</v>
      </c>
      <c r="K156" s="540" t="e">
        <f>IF(ISNUMBER(Regressions!L166),ROUND(Regressions!L166, 1), NA())</f>
        <v>#N/A</v>
      </c>
      <c r="L156" s="545" t="e">
        <f>IF(ISNUMBER(Regressions!M166),ROUND(Regressions!M166, 1), NA())</f>
        <v>#N/A</v>
      </c>
      <c r="M156" s="542" t="e">
        <f>IF(ISNUMBER(Regressions!N166),ROUND(Regressions!N166, 1), NA())</f>
        <v>#N/A</v>
      </c>
      <c r="N156" s="543" t="e">
        <f>IF(ISNUMBER(Regressions!O166),ROUND(Regressions!O166, 1), NA())</f>
        <v>#N/A</v>
      </c>
      <c r="O156" s="544" t="e">
        <f>IF(ISNUMBER(Regressions!Q166),ROUND(Regressions!Q166, 1), NA())</f>
        <v>#N/A</v>
      </c>
      <c r="P156" s="540" t="e">
        <f>IF(ISNUMBER(Regressions!R166),ROUND(Regressions!R166, 1), NA())</f>
        <v>#N/A</v>
      </c>
      <c r="Q156" s="546" t="e">
        <f>IF(ISNUMBER(Regressions!S166),ROUND(Regressions!S166, 1), NA())</f>
        <v>#N/A</v>
      </c>
      <c r="R156" s="542" t="e">
        <f>IF(ISNUMBER(Regressions!T166),ROUND(Regressions!T166, 1), NA())</f>
        <v>#N/A</v>
      </c>
      <c r="S156" s="543" t="e">
        <f>IF(ISNUMBER(Regressions!U166),ROUND(Regressions!U166, 1), NA())</f>
        <v>#N/A</v>
      </c>
    </row>
    <row r="157" spans="1:19" hidden="1" x14ac:dyDescent="0.25">
      <c r="A157" s="535" t="str">
        <f>+Introduction!$C$7</f>
        <v>Croatia</v>
      </c>
      <c r="B157" s="536">
        <f>IF(ISBLANK(Regressions!B167), " ", Regressions!B167)</f>
        <v>2029</v>
      </c>
      <c r="C157" s="535" t="str">
        <f>HLOOKUP(Introduction!$G$4,nametranslations,28,FALSE)</f>
        <v>Primary</v>
      </c>
      <c r="D157" s="538" t="str">
        <f>IF(ISBLANK(Regressions!D167), " ", Regressions!D167)</f>
        <v xml:space="preserve"> </v>
      </c>
      <c r="E157" s="539" t="e">
        <f>IF(ISNUMBER(Regressions!E167),ROUND(Regressions!E167, 1), NA())</f>
        <v>#N/A</v>
      </c>
      <c r="F157" s="540" t="e">
        <f>IF(ISNUMBER(Regressions!F167),ROUND(Regressions!F167, 1), NA())</f>
        <v>#N/A</v>
      </c>
      <c r="G157" s="541" t="e">
        <f>IF(ISNUMBER(Regressions!G167),ROUND(Regressions!G167, 1), NA())</f>
        <v>#N/A</v>
      </c>
      <c r="H157" s="542" t="e">
        <f>IF(ISNUMBER(Regressions!H167),ROUND(Regressions!H167, 1), NA())</f>
        <v>#N/A</v>
      </c>
      <c r="I157" s="543" t="e">
        <f>IF(ISNUMBER(Regressions!I167),ROUND(Regressions!I167, 1), NA())</f>
        <v>#N/A</v>
      </c>
      <c r="J157" s="544" t="e">
        <f>IF(ISNUMBER(Regressions!K167),ROUND(Regressions!K167, 1), NA())</f>
        <v>#N/A</v>
      </c>
      <c r="K157" s="540" t="e">
        <f>IF(ISNUMBER(Regressions!L167),ROUND(Regressions!L167, 1), NA())</f>
        <v>#N/A</v>
      </c>
      <c r="L157" s="545" t="e">
        <f>IF(ISNUMBER(Regressions!M167),ROUND(Regressions!M167, 1), NA())</f>
        <v>#N/A</v>
      </c>
      <c r="M157" s="542" t="e">
        <f>IF(ISNUMBER(Regressions!N167),ROUND(Regressions!N167, 1), NA())</f>
        <v>#N/A</v>
      </c>
      <c r="N157" s="543" t="e">
        <f>IF(ISNUMBER(Regressions!O167),ROUND(Regressions!O167, 1), NA())</f>
        <v>#N/A</v>
      </c>
      <c r="O157" s="544" t="e">
        <f>IF(ISNUMBER(Regressions!Q167),ROUND(Regressions!Q167, 1), NA())</f>
        <v>#N/A</v>
      </c>
      <c r="P157" s="540" t="e">
        <f>IF(ISNUMBER(Regressions!R167),ROUND(Regressions!R167, 1), NA())</f>
        <v>#N/A</v>
      </c>
      <c r="Q157" s="546" t="e">
        <f>IF(ISNUMBER(Regressions!S167),ROUND(Regressions!S167, 1), NA())</f>
        <v>#N/A</v>
      </c>
      <c r="R157" s="542" t="e">
        <f>IF(ISNUMBER(Regressions!T167),ROUND(Regressions!T167, 1), NA())</f>
        <v>#N/A</v>
      </c>
      <c r="S157" s="543" t="e">
        <f>IF(ISNUMBER(Regressions!U167),ROUND(Regressions!U167, 1), NA())</f>
        <v>#N/A</v>
      </c>
    </row>
    <row r="158" spans="1:19" hidden="1" x14ac:dyDescent="0.25">
      <c r="A158" s="535" t="str">
        <f>+Introduction!$C$7</f>
        <v>Croatia</v>
      </c>
      <c r="B158" s="536">
        <f>IF(ISBLANK(Regressions!B168), " ", Regressions!B168)</f>
        <v>2030</v>
      </c>
      <c r="C158" s="535" t="str">
        <f>HLOOKUP(Introduction!$G$4,nametranslations,28,FALSE)</f>
        <v>Primary</v>
      </c>
      <c r="D158" s="538" t="str">
        <f>IF(ISBLANK(Regressions!D168), " ", Regressions!D168)</f>
        <v xml:space="preserve"> </v>
      </c>
      <c r="E158" s="539" t="e">
        <f>IF(ISNUMBER(Regressions!E168),ROUND(Regressions!E168, 1), NA())</f>
        <v>#N/A</v>
      </c>
      <c r="F158" s="540" t="e">
        <f>IF(ISNUMBER(Regressions!F168),ROUND(Regressions!F168, 1), NA())</f>
        <v>#N/A</v>
      </c>
      <c r="G158" s="541" t="e">
        <f>IF(ISNUMBER(Regressions!G168),ROUND(Regressions!G168, 1), NA())</f>
        <v>#N/A</v>
      </c>
      <c r="H158" s="542" t="e">
        <f>IF(ISNUMBER(Regressions!H168),ROUND(Regressions!H168, 1), NA())</f>
        <v>#N/A</v>
      </c>
      <c r="I158" s="543" t="e">
        <f>IF(ISNUMBER(Regressions!I168),ROUND(Regressions!I168, 1), NA())</f>
        <v>#N/A</v>
      </c>
      <c r="J158" s="544" t="e">
        <f>IF(ISNUMBER(Regressions!K168),ROUND(Regressions!K168, 1), NA())</f>
        <v>#N/A</v>
      </c>
      <c r="K158" s="540" t="e">
        <f>IF(ISNUMBER(Regressions!L168),ROUND(Regressions!L168, 1), NA())</f>
        <v>#N/A</v>
      </c>
      <c r="L158" s="545" t="e">
        <f>IF(ISNUMBER(Regressions!M168),ROUND(Regressions!M168, 1), NA())</f>
        <v>#N/A</v>
      </c>
      <c r="M158" s="542" t="e">
        <f>IF(ISNUMBER(Regressions!N168),ROUND(Regressions!N168, 1), NA())</f>
        <v>#N/A</v>
      </c>
      <c r="N158" s="543" t="e">
        <f>IF(ISNUMBER(Regressions!O168),ROUND(Regressions!O168, 1), NA())</f>
        <v>#N/A</v>
      </c>
      <c r="O158" s="544" t="e">
        <f>IF(ISNUMBER(Regressions!Q168),ROUND(Regressions!Q168, 1), NA())</f>
        <v>#N/A</v>
      </c>
      <c r="P158" s="540" t="e">
        <f>IF(ISNUMBER(Regressions!R168),ROUND(Regressions!R168, 1), NA())</f>
        <v>#N/A</v>
      </c>
      <c r="Q158" s="546" t="e">
        <f>IF(ISNUMBER(Regressions!S168),ROUND(Regressions!S168, 1), NA())</f>
        <v>#N/A</v>
      </c>
      <c r="R158" s="542" t="e">
        <f>IF(ISNUMBER(Regressions!T168),ROUND(Regressions!T168, 1), NA())</f>
        <v>#N/A</v>
      </c>
      <c r="S158" s="543" t="e">
        <f>IF(ISNUMBER(Regressions!U168),ROUND(Regressions!U168, 1), NA())</f>
        <v>#N/A</v>
      </c>
    </row>
    <row r="159" spans="1:19" x14ac:dyDescent="0.25">
      <c r="A159" s="535" t="str">
        <f>+Introduction!$C$7</f>
        <v>Croatia</v>
      </c>
      <c r="B159" s="536">
        <f>IF(ISBLANK(Regressions!B169), " ", Regressions!B169)</f>
        <v>2000</v>
      </c>
      <c r="C159" s="535" t="str">
        <f>HLOOKUP(Introduction!$G$4,nametranslations,29,FALSE)</f>
        <v>Secondary</v>
      </c>
      <c r="D159" s="538">
        <f>IF(ISBLANK(Regressions!D169), " ", Regressions!D169)</f>
        <v>440469</v>
      </c>
      <c r="E159" s="539" t="e">
        <f>IF(ISNUMBER(Regressions!E169),ROUND(Regressions!E169, 1), NA())</f>
        <v>#N/A</v>
      </c>
      <c r="F159" s="540" t="e">
        <f>IF(ISNUMBER(Regressions!F169),ROUND(Regressions!F169, 1), NA())</f>
        <v>#N/A</v>
      </c>
      <c r="G159" s="541" t="e">
        <f>IF(ISNUMBER(Regressions!G169),ROUND(Regressions!G169, 1), NA())</f>
        <v>#N/A</v>
      </c>
      <c r="H159" s="542" t="e">
        <f>IF(ISNUMBER(Regressions!H169),ROUND(Regressions!H169, 1), NA())</f>
        <v>#N/A</v>
      </c>
      <c r="I159" s="543" t="e">
        <f>IF(ISNUMBER(Regressions!I169),ROUND(Regressions!I169, 1), NA())</f>
        <v>#N/A</v>
      </c>
      <c r="J159" s="544" t="e">
        <f>IF(ISNUMBER(Regressions!K169),ROUND(Regressions!K169, 1), NA())</f>
        <v>#N/A</v>
      </c>
      <c r="K159" s="540" t="e">
        <f>IF(ISNUMBER(Regressions!L169),ROUND(Regressions!L169, 1), NA())</f>
        <v>#N/A</v>
      </c>
      <c r="L159" s="545" t="e">
        <f>IF(ISNUMBER(Regressions!M169),ROUND(Regressions!M169, 1), NA())</f>
        <v>#N/A</v>
      </c>
      <c r="M159" s="542" t="e">
        <f>IF(ISNUMBER(Regressions!N169),ROUND(Regressions!N169, 1), NA())</f>
        <v>#N/A</v>
      </c>
      <c r="N159" s="543" t="e">
        <f>IF(ISNUMBER(Regressions!O169),ROUND(Regressions!O169, 1), NA())</f>
        <v>#N/A</v>
      </c>
      <c r="O159" s="544" t="e">
        <f>IF(ISNUMBER(Regressions!Q169),ROUND(Regressions!Q169, 1), NA())</f>
        <v>#N/A</v>
      </c>
      <c r="P159" s="540" t="e">
        <f>IF(ISNUMBER(Regressions!R169),ROUND(Regressions!R169, 1), NA())</f>
        <v>#N/A</v>
      </c>
      <c r="Q159" s="546" t="e">
        <f>IF(ISNUMBER(Regressions!S169),ROUND(Regressions!S169, 1), NA())</f>
        <v>#N/A</v>
      </c>
      <c r="R159" s="542" t="e">
        <f>IF(ISNUMBER(Regressions!T169),ROUND(Regressions!T169, 1), NA())</f>
        <v>#N/A</v>
      </c>
      <c r="S159" s="543" t="e">
        <f>IF(ISNUMBER(Regressions!U169),ROUND(Regressions!U169, 1), NA())</f>
        <v>#N/A</v>
      </c>
    </row>
    <row r="160" spans="1:19" x14ac:dyDescent="0.25">
      <c r="A160" s="535" t="str">
        <f>+Introduction!$C$7</f>
        <v>Croatia</v>
      </c>
      <c r="B160" s="536">
        <f>IF(ISBLANK(Regressions!B170), " ", Regressions!B170)</f>
        <v>2001</v>
      </c>
      <c r="C160" s="535" t="str">
        <f>HLOOKUP(Introduction!$G$4,nametranslations,29,FALSE)</f>
        <v>Secondary</v>
      </c>
      <c r="D160" s="538">
        <f>IF(ISBLANK(Regressions!D170), " ", Regressions!D170)</f>
        <v>427500</v>
      </c>
      <c r="E160" s="539" t="e">
        <f>IF(ISNUMBER(Regressions!E170),ROUND(Regressions!E170, 1), NA())</f>
        <v>#N/A</v>
      </c>
      <c r="F160" s="540" t="e">
        <f>IF(ISNUMBER(Regressions!F170),ROUND(Regressions!F170, 1), NA())</f>
        <v>#N/A</v>
      </c>
      <c r="G160" s="541" t="e">
        <f>IF(ISNUMBER(Regressions!G170),ROUND(Regressions!G170, 1), NA())</f>
        <v>#N/A</v>
      </c>
      <c r="H160" s="542" t="e">
        <f>IF(ISNUMBER(Regressions!H170),ROUND(Regressions!H170, 1), NA())</f>
        <v>#N/A</v>
      </c>
      <c r="I160" s="543" t="e">
        <f>IF(ISNUMBER(Regressions!I170),ROUND(Regressions!I170, 1), NA())</f>
        <v>#N/A</v>
      </c>
      <c r="J160" s="544" t="e">
        <f>IF(ISNUMBER(Regressions!K170),ROUND(Regressions!K170, 1), NA())</f>
        <v>#N/A</v>
      </c>
      <c r="K160" s="540" t="e">
        <f>IF(ISNUMBER(Regressions!L170),ROUND(Regressions!L170, 1), NA())</f>
        <v>#N/A</v>
      </c>
      <c r="L160" s="545" t="e">
        <f>IF(ISNUMBER(Regressions!M170),ROUND(Regressions!M170, 1), NA())</f>
        <v>#N/A</v>
      </c>
      <c r="M160" s="542" t="e">
        <f>IF(ISNUMBER(Regressions!N170),ROUND(Regressions!N170, 1), NA())</f>
        <v>#N/A</v>
      </c>
      <c r="N160" s="543" t="e">
        <f>IF(ISNUMBER(Regressions!O170),ROUND(Regressions!O170, 1), NA())</f>
        <v>#N/A</v>
      </c>
      <c r="O160" s="544" t="e">
        <f>IF(ISNUMBER(Regressions!Q170),ROUND(Regressions!Q170, 1), NA())</f>
        <v>#N/A</v>
      </c>
      <c r="P160" s="540" t="e">
        <f>IF(ISNUMBER(Regressions!R170),ROUND(Regressions!R170, 1), NA())</f>
        <v>#N/A</v>
      </c>
      <c r="Q160" s="546" t="e">
        <f>IF(ISNUMBER(Regressions!S170),ROUND(Regressions!S170, 1), NA())</f>
        <v>#N/A</v>
      </c>
      <c r="R160" s="542" t="e">
        <f>IF(ISNUMBER(Regressions!T170),ROUND(Regressions!T170, 1), NA())</f>
        <v>#N/A</v>
      </c>
      <c r="S160" s="543" t="e">
        <f>IF(ISNUMBER(Regressions!U170),ROUND(Regressions!U170, 1), NA())</f>
        <v>#N/A</v>
      </c>
    </row>
    <row r="161" spans="1:19" x14ac:dyDescent="0.25">
      <c r="A161" s="535" t="str">
        <f>+Introduction!$C$7</f>
        <v>Croatia</v>
      </c>
      <c r="B161" s="536">
        <f>IF(ISBLANK(Regressions!B171), " ", Regressions!B171)</f>
        <v>2002</v>
      </c>
      <c r="C161" s="535" t="str">
        <f>HLOOKUP(Introduction!$G$4,nametranslations,29,FALSE)</f>
        <v>Secondary</v>
      </c>
      <c r="D161" s="538">
        <f>IF(ISBLANK(Regressions!D171), " ", Regressions!D171)</f>
        <v>422978</v>
      </c>
      <c r="E161" s="539" t="e">
        <f>IF(ISNUMBER(Regressions!E171),ROUND(Regressions!E171, 1), NA())</f>
        <v>#N/A</v>
      </c>
      <c r="F161" s="540" t="e">
        <f>IF(ISNUMBER(Regressions!F171),ROUND(Regressions!F171, 1), NA())</f>
        <v>#N/A</v>
      </c>
      <c r="G161" s="541" t="e">
        <f>IF(ISNUMBER(Regressions!G171),ROUND(Regressions!G171, 1), NA())</f>
        <v>#N/A</v>
      </c>
      <c r="H161" s="542" t="e">
        <f>IF(ISNUMBER(Regressions!H171),ROUND(Regressions!H171, 1), NA())</f>
        <v>#N/A</v>
      </c>
      <c r="I161" s="543" t="e">
        <f>IF(ISNUMBER(Regressions!I171),ROUND(Regressions!I171, 1), NA())</f>
        <v>#N/A</v>
      </c>
      <c r="J161" s="544" t="e">
        <f>IF(ISNUMBER(Regressions!K171),ROUND(Regressions!K171, 1), NA())</f>
        <v>#N/A</v>
      </c>
      <c r="K161" s="540" t="e">
        <f>IF(ISNUMBER(Regressions!L171),ROUND(Regressions!L171, 1), NA())</f>
        <v>#N/A</v>
      </c>
      <c r="L161" s="545" t="e">
        <f>IF(ISNUMBER(Regressions!M171),ROUND(Regressions!M171, 1), NA())</f>
        <v>#N/A</v>
      </c>
      <c r="M161" s="542" t="e">
        <f>IF(ISNUMBER(Regressions!N171),ROUND(Regressions!N171, 1), NA())</f>
        <v>#N/A</v>
      </c>
      <c r="N161" s="543" t="e">
        <f>IF(ISNUMBER(Regressions!O171),ROUND(Regressions!O171, 1), NA())</f>
        <v>#N/A</v>
      </c>
      <c r="O161" s="544" t="e">
        <f>IF(ISNUMBER(Regressions!Q171),ROUND(Regressions!Q171, 1), NA())</f>
        <v>#N/A</v>
      </c>
      <c r="P161" s="540" t="e">
        <f>IF(ISNUMBER(Regressions!R171),ROUND(Regressions!R171, 1), NA())</f>
        <v>#N/A</v>
      </c>
      <c r="Q161" s="546" t="e">
        <f>IF(ISNUMBER(Regressions!S171),ROUND(Regressions!S171, 1), NA())</f>
        <v>#N/A</v>
      </c>
      <c r="R161" s="542" t="e">
        <f>IF(ISNUMBER(Regressions!T171),ROUND(Regressions!T171, 1), NA())</f>
        <v>#N/A</v>
      </c>
      <c r="S161" s="543" t="e">
        <f>IF(ISNUMBER(Regressions!U171),ROUND(Regressions!U171, 1), NA())</f>
        <v>#N/A</v>
      </c>
    </row>
    <row r="162" spans="1:19" x14ac:dyDescent="0.25">
      <c r="A162" s="535" t="str">
        <f>+Introduction!$C$7</f>
        <v>Croatia</v>
      </c>
      <c r="B162" s="536">
        <f>IF(ISBLANK(Regressions!B172), " ", Regressions!B172)</f>
        <v>2003</v>
      </c>
      <c r="C162" s="535" t="str">
        <f>HLOOKUP(Introduction!$G$4,nametranslations,29,FALSE)</f>
        <v>Secondary</v>
      </c>
      <c r="D162" s="538">
        <f>IF(ISBLANK(Regressions!D172), " ", Regressions!D172)</f>
        <v>418705</v>
      </c>
      <c r="E162" s="539" t="e">
        <f>IF(ISNUMBER(Regressions!E172),ROUND(Regressions!E172, 1), NA())</f>
        <v>#N/A</v>
      </c>
      <c r="F162" s="540" t="e">
        <f>IF(ISNUMBER(Regressions!F172),ROUND(Regressions!F172, 1), NA())</f>
        <v>#N/A</v>
      </c>
      <c r="G162" s="541" t="e">
        <f>IF(ISNUMBER(Regressions!G172),ROUND(Regressions!G172, 1), NA())</f>
        <v>#N/A</v>
      </c>
      <c r="H162" s="542" t="e">
        <f>IF(ISNUMBER(Regressions!H172),ROUND(Regressions!H172, 1), NA())</f>
        <v>#N/A</v>
      </c>
      <c r="I162" s="543" t="e">
        <f>IF(ISNUMBER(Regressions!I172),ROUND(Regressions!I172, 1), NA())</f>
        <v>#N/A</v>
      </c>
      <c r="J162" s="544" t="e">
        <f>IF(ISNUMBER(Regressions!K172),ROUND(Regressions!K172, 1), NA())</f>
        <v>#N/A</v>
      </c>
      <c r="K162" s="540" t="e">
        <f>IF(ISNUMBER(Regressions!L172),ROUND(Regressions!L172, 1), NA())</f>
        <v>#N/A</v>
      </c>
      <c r="L162" s="545" t="e">
        <f>IF(ISNUMBER(Regressions!M172),ROUND(Regressions!M172, 1), NA())</f>
        <v>#N/A</v>
      </c>
      <c r="M162" s="542" t="e">
        <f>IF(ISNUMBER(Regressions!N172),ROUND(Regressions!N172, 1), NA())</f>
        <v>#N/A</v>
      </c>
      <c r="N162" s="543" t="e">
        <f>IF(ISNUMBER(Regressions!O172),ROUND(Regressions!O172, 1), NA())</f>
        <v>#N/A</v>
      </c>
      <c r="O162" s="544" t="e">
        <f>IF(ISNUMBER(Regressions!Q172),ROUND(Regressions!Q172, 1), NA())</f>
        <v>#N/A</v>
      </c>
      <c r="P162" s="540" t="e">
        <f>IF(ISNUMBER(Regressions!R172),ROUND(Regressions!R172, 1), NA())</f>
        <v>#N/A</v>
      </c>
      <c r="Q162" s="546" t="e">
        <f>IF(ISNUMBER(Regressions!S172),ROUND(Regressions!S172, 1), NA())</f>
        <v>#N/A</v>
      </c>
      <c r="R162" s="542" t="e">
        <f>IF(ISNUMBER(Regressions!T172),ROUND(Regressions!T172, 1), NA())</f>
        <v>#N/A</v>
      </c>
      <c r="S162" s="543" t="e">
        <f>IF(ISNUMBER(Regressions!U172),ROUND(Regressions!U172, 1), NA())</f>
        <v>#N/A</v>
      </c>
    </row>
    <row r="163" spans="1:19" x14ac:dyDescent="0.25">
      <c r="A163" s="535" t="str">
        <f>+Introduction!$C$7</f>
        <v>Croatia</v>
      </c>
      <c r="B163" s="536">
        <f>IF(ISBLANK(Regressions!B173), " ", Regressions!B173)</f>
        <v>2004</v>
      </c>
      <c r="C163" s="535" t="str">
        <f>HLOOKUP(Introduction!$G$4,nametranslations,29,FALSE)</f>
        <v>Secondary</v>
      </c>
      <c r="D163" s="538">
        <f>IF(ISBLANK(Regressions!D173), " ", Regressions!D173)</f>
        <v>409585</v>
      </c>
      <c r="E163" s="539" t="e">
        <f>IF(ISNUMBER(Regressions!E173),ROUND(Regressions!E173, 1), NA())</f>
        <v>#N/A</v>
      </c>
      <c r="F163" s="540" t="e">
        <f>IF(ISNUMBER(Regressions!F173),ROUND(Regressions!F173, 1), NA())</f>
        <v>#N/A</v>
      </c>
      <c r="G163" s="541" t="e">
        <f>IF(ISNUMBER(Regressions!G173),ROUND(Regressions!G173, 1), NA())</f>
        <v>#N/A</v>
      </c>
      <c r="H163" s="542" t="e">
        <f>IF(ISNUMBER(Regressions!H173),ROUND(Regressions!H173, 1), NA())</f>
        <v>#N/A</v>
      </c>
      <c r="I163" s="543" t="e">
        <f>IF(ISNUMBER(Regressions!I173),ROUND(Regressions!I173, 1), NA())</f>
        <v>#N/A</v>
      </c>
      <c r="J163" s="544" t="e">
        <f>IF(ISNUMBER(Regressions!K173),ROUND(Regressions!K173, 1), NA())</f>
        <v>#N/A</v>
      </c>
      <c r="K163" s="540" t="e">
        <f>IF(ISNUMBER(Regressions!L173),ROUND(Regressions!L173, 1), NA())</f>
        <v>#N/A</v>
      </c>
      <c r="L163" s="545" t="e">
        <f>IF(ISNUMBER(Regressions!M173),ROUND(Regressions!M173, 1), NA())</f>
        <v>#N/A</v>
      </c>
      <c r="M163" s="542" t="e">
        <f>IF(ISNUMBER(Regressions!N173),ROUND(Regressions!N173, 1), NA())</f>
        <v>#N/A</v>
      </c>
      <c r="N163" s="543" t="e">
        <f>IF(ISNUMBER(Regressions!O173),ROUND(Regressions!O173, 1), NA())</f>
        <v>#N/A</v>
      </c>
      <c r="O163" s="544" t="e">
        <f>IF(ISNUMBER(Regressions!Q173),ROUND(Regressions!Q173, 1), NA())</f>
        <v>#N/A</v>
      </c>
      <c r="P163" s="540" t="e">
        <f>IF(ISNUMBER(Regressions!R173),ROUND(Regressions!R173, 1), NA())</f>
        <v>#N/A</v>
      </c>
      <c r="Q163" s="546" t="e">
        <f>IF(ISNUMBER(Regressions!S173),ROUND(Regressions!S173, 1), NA())</f>
        <v>#N/A</v>
      </c>
      <c r="R163" s="542" t="e">
        <f>IF(ISNUMBER(Regressions!T173),ROUND(Regressions!T173, 1), NA())</f>
        <v>#N/A</v>
      </c>
      <c r="S163" s="543" t="e">
        <f>IF(ISNUMBER(Regressions!U173),ROUND(Regressions!U173, 1), NA())</f>
        <v>#N/A</v>
      </c>
    </row>
    <row r="164" spans="1:19" x14ac:dyDescent="0.25">
      <c r="A164" s="535" t="str">
        <f>+Introduction!$C$7</f>
        <v>Croatia</v>
      </c>
      <c r="B164" s="536">
        <f>IF(ISBLANK(Regressions!B174), " ", Regressions!B174)</f>
        <v>2005</v>
      </c>
      <c r="C164" s="535" t="str">
        <f>HLOOKUP(Introduction!$G$4,nametranslations,29,FALSE)</f>
        <v>Secondary</v>
      </c>
      <c r="D164" s="538">
        <f>IF(ISBLANK(Regressions!D174), " ", Regressions!D174)</f>
        <v>403851</v>
      </c>
      <c r="E164" s="539" t="e">
        <f>IF(ISNUMBER(Regressions!E174),ROUND(Regressions!E174, 1), NA())</f>
        <v>#N/A</v>
      </c>
      <c r="F164" s="540" t="e">
        <f>IF(ISNUMBER(Regressions!F174),ROUND(Regressions!F174, 1), NA())</f>
        <v>#N/A</v>
      </c>
      <c r="G164" s="541" t="e">
        <f>IF(ISNUMBER(Regressions!G174),ROUND(Regressions!G174, 1), NA())</f>
        <v>#N/A</v>
      </c>
      <c r="H164" s="542" t="e">
        <f>IF(ISNUMBER(Regressions!H174),ROUND(Regressions!H174, 1), NA())</f>
        <v>#N/A</v>
      </c>
      <c r="I164" s="543" t="e">
        <f>IF(ISNUMBER(Regressions!I174),ROUND(Regressions!I174, 1), NA())</f>
        <v>#N/A</v>
      </c>
      <c r="J164" s="544" t="e">
        <f>IF(ISNUMBER(Regressions!K174),ROUND(Regressions!K174, 1), NA())</f>
        <v>#N/A</v>
      </c>
      <c r="K164" s="540" t="e">
        <f>IF(ISNUMBER(Regressions!L174),ROUND(Regressions!L174, 1), NA())</f>
        <v>#N/A</v>
      </c>
      <c r="L164" s="545" t="e">
        <f>IF(ISNUMBER(Regressions!M174),ROUND(Regressions!M174, 1), NA())</f>
        <v>#N/A</v>
      </c>
      <c r="M164" s="542" t="e">
        <f>IF(ISNUMBER(Regressions!N174),ROUND(Regressions!N174, 1), NA())</f>
        <v>#N/A</v>
      </c>
      <c r="N164" s="543" t="e">
        <f>IF(ISNUMBER(Regressions!O174),ROUND(Regressions!O174, 1), NA())</f>
        <v>#N/A</v>
      </c>
      <c r="O164" s="544" t="e">
        <f>IF(ISNUMBER(Regressions!Q174),ROUND(Regressions!Q174, 1), NA())</f>
        <v>#N/A</v>
      </c>
      <c r="P164" s="540" t="e">
        <f>IF(ISNUMBER(Regressions!R174),ROUND(Regressions!R174, 1), NA())</f>
        <v>#N/A</v>
      </c>
      <c r="Q164" s="546" t="e">
        <f>IF(ISNUMBER(Regressions!S174),ROUND(Regressions!S174, 1), NA())</f>
        <v>#N/A</v>
      </c>
      <c r="R164" s="542" t="e">
        <f>IF(ISNUMBER(Regressions!T174),ROUND(Regressions!T174, 1), NA())</f>
        <v>#N/A</v>
      </c>
      <c r="S164" s="543" t="e">
        <f>IF(ISNUMBER(Regressions!U174),ROUND(Regressions!U174, 1), NA())</f>
        <v>#N/A</v>
      </c>
    </row>
    <row r="165" spans="1:19" x14ac:dyDescent="0.25">
      <c r="A165" s="535" t="str">
        <f>+Introduction!$C$7</f>
        <v>Croatia</v>
      </c>
      <c r="B165" s="536">
        <f>IF(ISBLANK(Regressions!B175), " ", Regressions!B175)</f>
        <v>2006</v>
      </c>
      <c r="C165" s="535" t="str">
        <f>HLOOKUP(Introduction!$G$4,nametranslations,29,FALSE)</f>
        <v>Secondary</v>
      </c>
      <c r="D165" s="538">
        <f>IF(ISBLANK(Regressions!D175), " ", Regressions!D175)</f>
        <v>399695</v>
      </c>
      <c r="E165" s="539" t="e">
        <f>IF(ISNUMBER(Regressions!E175),ROUND(Regressions!E175, 1), NA())</f>
        <v>#N/A</v>
      </c>
      <c r="F165" s="540" t="e">
        <f>IF(ISNUMBER(Regressions!F175),ROUND(Regressions!F175, 1), NA())</f>
        <v>#N/A</v>
      </c>
      <c r="G165" s="541" t="e">
        <f>IF(ISNUMBER(Regressions!G175),ROUND(Regressions!G175, 1), NA())</f>
        <v>#N/A</v>
      </c>
      <c r="H165" s="542" t="e">
        <f>IF(ISNUMBER(Regressions!H175),ROUND(Regressions!H175, 1), NA())</f>
        <v>#N/A</v>
      </c>
      <c r="I165" s="543" t="e">
        <f>IF(ISNUMBER(Regressions!I175),ROUND(Regressions!I175, 1), NA())</f>
        <v>#N/A</v>
      </c>
      <c r="J165" s="544" t="e">
        <f>IF(ISNUMBER(Regressions!K175),ROUND(Regressions!K175, 1), NA())</f>
        <v>#N/A</v>
      </c>
      <c r="K165" s="540" t="e">
        <f>IF(ISNUMBER(Regressions!L175),ROUND(Regressions!L175, 1), NA())</f>
        <v>#N/A</v>
      </c>
      <c r="L165" s="545" t="e">
        <f>IF(ISNUMBER(Regressions!M175),ROUND(Regressions!M175, 1), NA())</f>
        <v>#N/A</v>
      </c>
      <c r="M165" s="542" t="e">
        <f>IF(ISNUMBER(Regressions!N175),ROUND(Regressions!N175, 1), NA())</f>
        <v>#N/A</v>
      </c>
      <c r="N165" s="543" t="e">
        <f>IF(ISNUMBER(Regressions!O175),ROUND(Regressions!O175, 1), NA())</f>
        <v>#N/A</v>
      </c>
      <c r="O165" s="544" t="e">
        <f>IF(ISNUMBER(Regressions!Q175),ROUND(Regressions!Q175, 1), NA())</f>
        <v>#N/A</v>
      </c>
      <c r="P165" s="540" t="e">
        <f>IF(ISNUMBER(Regressions!R175),ROUND(Regressions!R175, 1), NA())</f>
        <v>#N/A</v>
      </c>
      <c r="Q165" s="546" t="e">
        <f>IF(ISNUMBER(Regressions!S175),ROUND(Regressions!S175, 1), NA())</f>
        <v>#N/A</v>
      </c>
      <c r="R165" s="542" t="e">
        <f>IF(ISNUMBER(Regressions!T175),ROUND(Regressions!T175, 1), NA())</f>
        <v>#N/A</v>
      </c>
      <c r="S165" s="543" t="e">
        <f>IF(ISNUMBER(Regressions!U175),ROUND(Regressions!U175, 1), NA())</f>
        <v>#N/A</v>
      </c>
    </row>
    <row r="166" spans="1:19" x14ac:dyDescent="0.25">
      <c r="A166" s="535" t="str">
        <f>+Introduction!$C$7</f>
        <v>Croatia</v>
      </c>
      <c r="B166" s="536">
        <f>IF(ISBLANK(Regressions!B176), " ", Regressions!B176)</f>
        <v>2007</v>
      </c>
      <c r="C166" s="535" t="str">
        <f>HLOOKUP(Introduction!$G$4,nametranslations,29,FALSE)</f>
        <v>Secondary</v>
      </c>
      <c r="D166" s="538">
        <f>IF(ISBLANK(Regressions!D176), " ", Regressions!D176)</f>
        <v>396871</v>
      </c>
      <c r="E166" s="539" t="e">
        <f>IF(ISNUMBER(Regressions!E176),ROUND(Regressions!E176, 1), NA())</f>
        <v>#N/A</v>
      </c>
      <c r="F166" s="540" t="e">
        <f>IF(ISNUMBER(Regressions!F176),ROUND(Regressions!F176, 1), NA())</f>
        <v>#N/A</v>
      </c>
      <c r="G166" s="541" t="e">
        <f>IF(ISNUMBER(Regressions!G176),ROUND(Regressions!G176, 1), NA())</f>
        <v>#N/A</v>
      </c>
      <c r="H166" s="542" t="e">
        <f>IF(ISNUMBER(Regressions!H176),ROUND(Regressions!H176, 1), NA())</f>
        <v>#N/A</v>
      </c>
      <c r="I166" s="543" t="e">
        <f>IF(ISNUMBER(Regressions!I176),ROUND(Regressions!I176, 1), NA())</f>
        <v>#N/A</v>
      </c>
      <c r="J166" s="544" t="e">
        <f>IF(ISNUMBER(Regressions!K176),ROUND(Regressions!K176, 1), NA())</f>
        <v>#N/A</v>
      </c>
      <c r="K166" s="540" t="e">
        <f>IF(ISNUMBER(Regressions!L176),ROUND(Regressions!L176, 1), NA())</f>
        <v>#N/A</v>
      </c>
      <c r="L166" s="545" t="e">
        <f>IF(ISNUMBER(Regressions!M176),ROUND(Regressions!M176, 1), NA())</f>
        <v>#N/A</v>
      </c>
      <c r="M166" s="542" t="e">
        <f>IF(ISNUMBER(Regressions!N176),ROUND(Regressions!N176, 1), NA())</f>
        <v>#N/A</v>
      </c>
      <c r="N166" s="543" t="e">
        <f>IF(ISNUMBER(Regressions!O176),ROUND(Regressions!O176, 1), NA())</f>
        <v>#N/A</v>
      </c>
      <c r="O166" s="544" t="e">
        <f>IF(ISNUMBER(Regressions!Q176),ROUND(Regressions!Q176, 1), NA())</f>
        <v>#N/A</v>
      </c>
      <c r="P166" s="540" t="e">
        <f>IF(ISNUMBER(Regressions!R176),ROUND(Regressions!R176, 1), NA())</f>
        <v>#N/A</v>
      </c>
      <c r="Q166" s="546" t="e">
        <f>IF(ISNUMBER(Regressions!S176),ROUND(Regressions!S176, 1), NA())</f>
        <v>#N/A</v>
      </c>
      <c r="R166" s="542" t="e">
        <f>IF(ISNUMBER(Regressions!T176),ROUND(Regressions!T176, 1), NA())</f>
        <v>#N/A</v>
      </c>
      <c r="S166" s="543" t="e">
        <f>IF(ISNUMBER(Regressions!U176),ROUND(Regressions!U176, 1), NA())</f>
        <v>#N/A</v>
      </c>
    </row>
    <row r="167" spans="1:19" x14ac:dyDescent="0.25">
      <c r="A167" s="535" t="str">
        <f>+Introduction!$C$7</f>
        <v>Croatia</v>
      </c>
      <c r="B167" s="536">
        <f>IF(ISBLANK(Regressions!B177), " ", Regressions!B177)</f>
        <v>2008</v>
      </c>
      <c r="C167" s="535" t="str">
        <f>HLOOKUP(Introduction!$G$4,nametranslations,29,FALSE)</f>
        <v>Secondary</v>
      </c>
      <c r="D167" s="538">
        <f>IF(ISBLANK(Regressions!D177), " ", Regressions!D177)</f>
        <v>395596</v>
      </c>
      <c r="E167" s="539" t="e">
        <f>IF(ISNUMBER(Regressions!E177),ROUND(Regressions!E177, 1), NA())</f>
        <v>#N/A</v>
      </c>
      <c r="F167" s="540" t="e">
        <f>IF(ISNUMBER(Regressions!F177),ROUND(Regressions!F177, 1), NA())</f>
        <v>#N/A</v>
      </c>
      <c r="G167" s="541" t="e">
        <f>IF(ISNUMBER(Regressions!G177),ROUND(Regressions!G177, 1), NA())</f>
        <v>#N/A</v>
      </c>
      <c r="H167" s="542" t="e">
        <f>IF(ISNUMBER(Regressions!H177),ROUND(Regressions!H177, 1), NA())</f>
        <v>#N/A</v>
      </c>
      <c r="I167" s="543" t="e">
        <f>IF(ISNUMBER(Regressions!I177),ROUND(Regressions!I177, 1), NA())</f>
        <v>#N/A</v>
      </c>
      <c r="J167" s="544" t="e">
        <f>IF(ISNUMBER(Regressions!K177),ROUND(Regressions!K177, 1), NA())</f>
        <v>#N/A</v>
      </c>
      <c r="K167" s="540" t="e">
        <f>IF(ISNUMBER(Regressions!L177),ROUND(Regressions!L177, 1), NA())</f>
        <v>#N/A</v>
      </c>
      <c r="L167" s="545" t="e">
        <f>IF(ISNUMBER(Regressions!M177),ROUND(Regressions!M177, 1), NA())</f>
        <v>#N/A</v>
      </c>
      <c r="M167" s="542" t="e">
        <f>IF(ISNUMBER(Regressions!N177),ROUND(Regressions!N177, 1), NA())</f>
        <v>#N/A</v>
      </c>
      <c r="N167" s="543" t="e">
        <f>IF(ISNUMBER(Regressions!O177),ROUND(Regressions!O177, 1), NA())</f>
        <v>#N/A</v>
      </c>
      <c r="O167" s="544" t="e">
        <f>IF(ISNUMBER(Regressions!Q177),ROUND(Regressions!Q177, 1), NA())</f>
        <v>#N/A</v>
      </c>
      <c r="P167" s="540" t="e">
        <f>IF(ISNUMBER(Regressions!R177),ROUND(Regressions!R177, 1), NA())</f>
        <v>#N/A</v>
      </c>
      <c r="Q167" s="546" t="e">
        <f>IF(ISNUMBER(Regressions!S177),ROUND(Regressions!S177, 1), NA())</f>
        <v>#N/A</v>
      </c>
      <c r="R167" s="542" t="e">
        <f>IF(ISNUMBER(Regressions!T177),ROUND(Regressions!T177, 1), NA())</f>
        <v>#N/A</v>
      </c>
      <c r="S167" s="543" t="e">
        <f>IF(ISNUMBER(Regressions!U177),ROUND(Regressions!U177, 1), NA())</f>
        <v>#N/A</v>
      </c>
    </row>
    <row r="168" spans="1:19" x14ac:dyDescent="0.25">
      <c r="A168" s="535" t="str">
        <f>+Introduction!$C$7</f>
        <v>Croatia</v>
      </c>
      <c r="B168" s="536">
        <f>IF(ISBLANK(Regressions!B178), " ", Regressions!B178)</f>
        <v>2009</v>
      </c>
      <c r="C168" s="535" t="str">
        <f>HLOOKUP(Introduction!$G$4,nametranslations,29,FALSE)</f>
        <v>Secondary</v>
      </c>
      <c r="D168" s="538">
        <f>IF(ISBLANK(Regressions!D178), " ", Regressions!D178)</f>
        <v>395633</v>
      </c>
      <c r="E168" s="539" t="e">
        <f>IF(ISNUMBER(Regressions!E178),ROUND(Regressions!E178, 1), NA())</f>
        <v>#N/A</v>
      </c>
      <c r="F168" s="540" t="e">
        <f>IF(ISNUMBER(Regressions!F178),ROUND(Regressions!F178, 1), NA())</f>
        <v>#N/A</v>
      </c>
      <c r="G168" s="541" t="e">
        <f>IF(ISNUMBER(Regressions!G178),ROUND(Regressions!G178, 1), NA())</f>
        <v>#N/A</v>
      </c>
      <c r="H168" s="542" t="e">
        <f>IF(ISNUMBER(Regressions!H178),ROUND(Regressions!H178, 1), NA())</f>
        <v>#N/A</v>
      </c>
      <c r="I168" s="543" t="e">
        <f>IF(ISNUMBER(Regressions!I178),ROUND(Regressions!I178, 1), NA())</f>
        <v>#N/A</v>
      </c>
      <c r="J168" s="544" t="e">
        <f>IF(ISNUMBER(Regressions!K178),ROUND(Regressions!K178, 1), NA())</f>
        <v>#N/A</v>
      </c>
      <c r="K168" s="540" t="e">
        <f>IF(ISNUMBER(Regressions!L178),ROUND(Regressions!L178, 1), NA())</f>
        <v>#N/A</v>
      </c>
      <c r="L168" s="545" t="e">
        <f>IF(ISNUMBER(Regressions!M178),ROUND(Regressions!M178, 1), NA())</f>
        <v>#N/A</v>
      </c>
      <c r="M168" s="542" t="e">
        <f>IF(ISNUMBER(Regressions!N178),ROUND(Regressions!N178, 1), NA())</f>
        <v>#N/A</v>
      </c>
      <c r="N168" s="543" t="e">
        <f>IF(ISNUMBER(Regressions!O178),ROUND(Regressions!O178, 1), NA())</f>
        <v>#N/A</v>
      </c>
      <c r="O168" s="544" t="e">
        <f>IF(ISNUMBER(Regressions!Q178),ROUND(Regressions!Q178, 1), NA())</f>
        <v>#N/A</v>
      </c>
      <c r="P168" s="540" t="e">
        <f>IF(ISNUMBER(Regressions!R178),ROUND(Regressions!R178, 1), NA())</f>
        <v>#N/A</v>
      </c>
      <c r="Q168" s="546" t="e">
        <f>IF(ISNUMBER(Regressions!S178),ROUND(Regressions!S178, 1), NA())</f>
        <v>#N/A</v>
      </c>
      <c r="R168" s="542" t="e">
        <f>IF(ISNUMBER(Regressions!T178),ROUND(Regressions!T178, 1), NA())</f>
        <v>#N/A</v>
      </c>
      <c r="S168" s="543" t="e">
        <f>IF(ISNUMBER(Regressions!U178),ROUND(Regressions!U178, 1), NA())</f>
        <v>#N/A</v>
      </c>
    </row>
    <row r="169" spans="1:19" x14ac:dyDescent="0.25">
      <c r="A169" s="535" t="str">
        <f>+Introduction!$C$7</f>
        <v>Croatia</v>
      </c>
      <c r="B169" s="536">
        <f>IF(ISBLANK(Regressions!B179), " ", Regressions!B179)</f>
        <v>2010</v>
      </c>
      <c r="C169" s="535" t="str">
        <f>HLOOKUP(Introduction!$G$4,nametranslations,29,FALSE)</f>
        <v>Secondary</v>
      </c>
      <c r="D169" s="538">
        <f>IF(ISBLANK(Regressions!D179), " ", Regressions!D179)</f>
        <v>392854</v>
      </c>
      <c r="E169" s="539" t="e">
        <f>IF(ISNUMBER(Regressions!E179),ROUND(Regressions!E179, 1), NA())</f>
        <v>#N/A</v>
      </c>
      <c r="F169" s="540" t="e">
        <f>IF(ISNUMBER(Regressions!F179),ROUND(Regressions!F179, 1), NA())</f>
        <v>#N/A</v>
      </c>
      <c r="G169" s="541" t="e">
        <f>IF(ISNUMBER(Regressions!G179),ROUND(Regressions!G179, 1), NA())</f>
        <v>#N/A</v>
      </c>
      <c r="H169" s="542" t="e">
        <f>IF(ISNUMBER(Regressions!H179),ROUND(Regressions!H179, 1), NA())</f>
        <v>#N/A</v>
      </c>
      <c r="I169" s="543" t="e">
        <f>IF(ISNUMBER(Regressions!I179),ROUND(Regressions!I179, 1), NA())</f>
        <v>#N/A</v>
      </c>
      <c r="J169" s="544" t="e">
        <f>IF(ISNUMBER(Regressions!K179),ROUND(Regressions!K179, 1), NA())</f>
        <v>#N/A</v>
      </c>
      <c r="K169" s="540" t="e">
        <f>IF(ISNUMBER(Regressions!L179),ROUND(Regressions!L179, 1), NA())</f>
        <v>#N/A</v>
      </c>
      <c r="L169" s="545" t="e">
        <f>IF(ISNUMBER(Regressions!M179),ROUND(Regressions!M179, 1), NA())</f>
        <v>#N/A</v>
      </c>
      <c r="M169" s="542" t="e">
        <f>IF(ISNUMBER(Regressions!N179),ROUND(Regressions!N179, 1), NA())</f>
        <v>#N/A</v>
      </c>
      <c r="N169" s="543" t="e">
        <f>IF(ISNUMBER(Regressions!O179),ROUND(Regressions!O179, 1), NA())</f>
        <v>#N/A</v>
      </c>
      <c r="O169" s="544" t="e">
        <f>IF(ISNUMBER(Regressions!Q179),ROUND(Regressions!Q179, 1), NA())</f>
        <v>#N/A</v>
      </c>
      <c r="P169" s="540" t="e">
        <f>IF(ISNUMBER(Regressions!R179),ROUND(Regressions!R179, 1), NA())</f>
        <v>#N/A</v>
      </c>
      <c r="Q169" s="546" t="e">
        <f>IF(ISNUMBER(Regressions!S179),ROUND(Regressions!S179, 1), NA())</f>
        <v>#N/A</v>
      </c>
      <c r="R169" s="542" t="e">
        <f>IF(ISNUMBER(Regressions!T179),ROUND(Regressions!T179, 1), NA())</f>
        <v>#N/A</v>
      </c>
      <c r="S169" s="543" t="e">
        <f>IF(ISNUMBER(Regressions!U179),ROUND(Regressions!U179, 1), NA())</f>
        <v>#N/A</v>
      </c>
    </row>
    <row r="170" spans="1:19" x14ac:dyDescent="0.25">
      <c r="A170" s="535" t="str">
        <f>+Introduction!$C$7</f>
        <v>Croatia</v>
      </c>
      <c r="B170" s="536">
        <f>IF(ISBLANK(Regressions!B180), " ", Regressions!B180)</f>
        <v>2011</v>
      </c>
      <c r="C170" s="535" t="str">
        <f>HLOOKUP(Introduction!$G$4,nametranslations,29,FALSE)</f>
        <v>Secondary</v>
      </c>
      <c r="D170" s="538">
        <f>IF(ISBLANK(Regressions!D180), " ", Regressions!D180)</f>
        <v>386849</v>
      </c>
      <c r="E170" s="539" t="e">
        <f>IF(ISNUMBER(Regressions!E180),ROUND(Regressions!E180, 1), NA())</f>
        <v>#N/A</v>
      </c>
      <c r="F170" s="540" t="e">
        <f>IF(ISNUMBER(Regressions!F180),ROUND(Regressions!F180, 1), NA())</f>
        <v>#N/A</v>
      </c>
      <c r="G170" s="541" t="e">
        <f>IF(ISNUMBER(Regressions!G180),ROUND(Regressions!G180, 1), NA())</f>
        <v>#N/A</v>
      </c>
      <c r="H170" s="542" t="e">
        <f>IF(ISNUMBER(Regressions!H180),ROUND(Regressions!H180, 1), NA())</f>
        <v>#N/A</v>
      </c>
      <c r="I170" s="543" t="e">
        <f>IF(ISNUMBER(Regressions!I180),ROUND(Regressions!I180, 1), NA())</f>
        <v>#N/A</v>
      </c>
      <c r="J170" s="544" t="e">
        <f>IF(ISNUMBER(Regressions!K180),ROUND(Regressions!K180, 1), NA())</f>
        <v>#N/A</v>
      </c>
      <c r="K170" s="540" t="e">
        <f>IF(ISNUMBER(Regressions!L180),ROUND(Regressions!L180, 1), NA())</f>
        <v>#N/A</v>
      </c>
      <c r="L170" s="545" t="e">
        <f>IF(ISNUMBER(Regressions!M180),ROUND(Regressions!M180, 1), NA())</f>
        <v>#N/A</v>
      </c>
      <c r="M170" s="542" t="e">
        <f>IF(ISNUMBER(Regressions!N180),ROUND(Regressions!N180, 1), NA())</f>
        <v>#N/A</v>
      </c>
      <c r="N170" s="543" t="e">
        <f>IF(ISNUMBER(Regressions!O180),ROUND(Regressions!O180, 1), NA())</f>
        <v>#N/A</v>
      </c>
      <c r="O170" s="544" t="e">
        <f>IF(ISNUMBER(Regressions!Q180),ROUND(Regressions!Q180, 1), NA())</f>
        <v>#N/A</v>
      </c>
      <c r="P170" s="540" t="e">
        <f>IF(ISNUMBER(Regressions!R180),ROUND(Regressions!R180, 1), NA())</f>
        <v>#N/A</v>
      </c>
      <c r="Q170" s="546" t="e">
        <f>IF(ISNUMBER(Regressions!S180),ROUND(Regressions!S180, 1), NA())</f>
        <v>#N/A</v>
      </c>
      <c r="R170" s="542" t="e">
        <f>IF(ISNUMBER(Regressions!T180),ROUND(Regressions!T180, 1), NA())</f>
        <v>#N/A</v>
      </c>
      <c r="S170" s="543" t="e">
        <f>IF(ISNUMBER(Regressions!U180),ROUND(Regressions!U180, 1), NA())</f>
        <v>#N/A</v>
      </c>
    </row>
    <row r="171" spans="1:19" x14ac:dyDescent="0.25">
      <c r="A171" s="535" t="str">
        <f>+Introduction!$C$7</f>
        <v>Croatia</v>
      </c>
      <c r="B171" s="536">
        <f>IF(ISBLANK(Regressions!B181), " ", Regressions!B181)</f>
        <v>2012</v>
      </c>
      <c r="C171" s="535" t="str">
        <f>HLOOKUP(Introduction!$G$4,nametranslations,29,FALSE)</f>
        <v>Secondary</v>
      </c>
      <c r="D171" s="538">
        <f>IF(ISBLANK(Regressions!D181), " ", Regressions!D181)</f>
        <v>383258</v>
      </c>
      <c r="E171" s="539" t="e">
        <f>IF(ISNUMBER(Regressions!E181),ROUND(Regressions!E181, 1), NA())</f>
        <v>#N/A</v>
      </c>
      <c r="F171" s="540" t="e">
        <f>IF(ISNUMBER(Regressions!F181),ROUND(Regressions!F181, 1), NA())</f>
        <v>#N/A</v>
      </c>
      <c r="G171" s="541" t="e">
        <f>IF(ISNUMBER(Regressions!G181),ROUND(Regressions!G181, 1), NA())</f>
        <v>#N/A</v>
      </c>
      <c r="H171" s="542" t="e">
        <f>IF(ISNUMBER(Regressions!H181),ROUND(Regressions!H181, 1), NA())</f>
        <v>#N/A</v>
      </c>
      <c r="I171" s="543" t="e">
        <f>IF(ISNUMBER(Regressions!I181),ROUND(Regressions!I181, 1), NA())</f>
        <v>#N/A</v>
      </c>
      <c r="J171" s="544" t="e">
        <f>IF(ISNUMBER(Regressions!K181),ROUND(Regressions!K181, 1), NA())</f>
        <v>#N/A</v>
      </c>
      <c r="K171" s="540" t="e">
        <f>IF(ISNUMBER(Regressions!L181),ROUND(Regressions!L181, 1), NA())</f>
        <v>#N/A</v>
      </c>
      <c r="L171" s="545" t="e">
        <f>IF(ISNUMBER(Regressions!M181),ROUND(Regressions!M181, 1), NA())</f>
        <v>#N/A</v>
      </c>
      <c r="M171" s="542" t="e">
        <f>IF(ISNUMBER(Regressions!N181),ROUND(Regressions!N181, 1), NA())</f>
        <v>#N/A</v>
      </c>
      <c r="N171" s="543" t="e">
        <f>IF(ISNUMBER(Regressions!O181),ROUND(Regressions!O181, 1), NA())</f>
        <v>#N/A</v>
      </c>
      <c r="O171" s="544" t="e">
        <f>IF(ISNUMBER(Regressions!Q181),ROUND(Regressions!Q181, 1), NA())</f>
        <v>#N/A</v>
      </c>
      <c r="P171" s="540" t="e">
        <f>IF(ISNUMBER(Regressions!R181),ROUND(Regressions!R181, 1), NA())</f>
        <v>#N/A</v>
      </c>
      <c r="Q171" s="546" t="e">
        <f>IF(ISNUMBER(Regressions!S181),ROUND(Regressions!S181, 1), NA())</f>
        <v>#N/A</v>
      </c>
      <c r="R171" s="542" t="e">
        <f>IF(ISNUMBER(Regressions!T181),ROUND(Regressions!T181, 1), NA())</f>
        <v>#N/A</v>
      </c>
      <c r="S171" s="543" t="e">
        <f>IF(ISNUMBER(Regressions!U181),ROUND(Regressions!U181, 1), NA())</f>
        <v>#N/A</v>
      </c>
    </row>
    <row r="172" spans="1:19" x14ac:dyDescent="0.25">
      <c r="A172" s="535" t="str">
        <f>+Introduction!$C$7</f>
        <v>Croatia</v>
      </c>
      <c r="B172" s="536">
        <f>IF(ISBLANK(Regressions!B182), " ", Regressions!B182)</f>
        <v>2013</v>
      </c>
      <c r="C172" s="535" t="str">
        <f>HLOOKUP(Introduction!$G$4,nametranslations,29,FALSE)</f>
        <v>Secondary</v>
      </c>
      <c r="D172" s="538">
        <f>IF(ISBLANK(Regressions!D182), " ", Regressions!D182)</f>
        <v>372397</v>
      </c>
      <c r="E172" s="539" t="e">
        <f>IF(ISNUMBER(Regressions!E182),ROUND(Regressions!E182, 1), NA())</f>
        <v>#N/A</v>
      </c>
      <c r="F172" s="540" t="e">
        <f>IF(ISNUMBER(Regressions!F182),ROUND(Regressions!F182, 1), NA())</f>
        <v>#N/A</v>
      </c>
      <c r="G172" s="541" t="e">
        <f>IF(ISNUMBER(Regressions!G182),ROUND(Regressions!G182, 1), NA())</f>
        <v>#N/A</v>
      </c>
      <c r="H172" s="542" t="e">
        <f>IF(ISNUMBER(Regressions!H182),ROUND(Regressions!H182, 1), NA())</f>
        <v>#N/A</v>
      </c>
      <c r="I172" s="543" t="e">
        <f>IF(ISNUMBER(Regressions!I182),ROUND(Regressions!I182, 1), NA())</f>
        <v>#N/A</v>
      </c>
      <c r="J172" s="544" t="e">
        <f>IF(ISNUMBER(Regressions!K182),ROUND(Regressions!K182, 1), NA())</f>
        <v>#N/A</v>
      </c>
      <c r="K172" s="540" t="e">
        <f>IF(ISNUMBER(Regressions!L182),ROUND(Regressions!L182, 1), NA())</f>
        <v>#N/A</v>
      </c>
      <c r="L172" s="545" t="e">
        <f>IF(ISNUMBER(Regressions!M182),ROUND(Regressions!M182, 1), NA())</f>
        <v>#N/A</v>
      </c>
      <c r="M172" s="542" t="e">
        <f>IF(ISNUMBER(Regressions!N182),ROUND(Regressions!N182, 1), NA())</f>
        <v>#N/A</v>
      </c>
      <c r="N172" s="543" t="e">
        <f>IF(ISNUMBER(Regressions!O182),ROUND(Regressions!O182, 1), NA())</f>
        <v>#N/A</v>
      </c>
      <c r="O172" s="544" t="e">
        <f>IF(ISNUMBER(Regressions!Q182),ROUND(Regressions!Q182, 1), NA())</f>
        <v>#N/A</v>
      </c>
      <c r="P172" s="540" t="e">
        <f>IF(ISNUMBER(Regressions!R182),ROUND(Regressions!R182, 1), NA())</f>
        <v>#N/A</v>
      </c>
      <c r="Q172" s="546" t="e">
        <f>IF(ISNUMBER(Regressions!S182),ROUND(Regressions!S182, 1), NA())</f>
        <v>#N/A</v>
      </c>
      <c r="R172" s="542" t="e">
        <f>IF(ISNUMBER(Regressions!T182),ROUND(Regressions!T182, 1), NA())</f>
        <v>#N/A</v>
      </c>
      <c r="S172" s="543" t="e">
        <f>IF(ISNUMBER(Regressions!U182),ROUND(Regressions!U182, 1), NA())</f>
        <v>#N/A</v>
      </c>
    </row>
    <row r="173" spans="1:19" x14ac:dyDescent="0.25">
      <c r="A173" s="535" t="str">
        <f>+Introduction!$C$7</f>
        <v>Croatia</v>
      </c>
      <c r="B173" s="536">
        <f>IF(ISBLANK(Regressions!B183), " ", Regressions!B183)</f>
        <v>2014</v>
      </c>
      <c r="C173" s="535" t="str">
        <f>HLOOKUP(Introduction!$G$4,nametranslations,29,FALSE)</f>
        <v>Secondary</v>
      </c>
      <c r="D173" s="538">
        <f>IF(ISBLANK(Regressions!D183), " ", Regressions!D183)</f>
        <v>361221</v>
      </c>
      <c r="E173" s="539" t="e">
        <f>IF(ISNUMBER(Regressions!E183),ROUND(Regressions!E183, 1), NA())</f>
        <v>#N/A</v>
      </c>
      <c r="F173" s="540" t="e">
        <f>IF(ISNUMBER(Regressions!F183),ROUND(Regressions!F183, 1), NA())</f>
        <v>#N/A</v>
      </c>
      <c r="G173" s="541" t="e">
        <f>IF(ISNUMBER(Regressions!G183),ROUND(Regressions!G183, 1), NA())</f>
        <v>#N/A</v>
      </c>
      <c r="H173" s="542" t="e">
        <f>IF(ISNUMBER(Regressions!H183),ROUND(Regressions!H183, 1), NA())</f>
        <v>#N/A</v>
      </c>
      <c r="I173" s="543" t="e">
        <f>IF(ISNUMBER(Regressions!I183),ROUND(Regressions!I183, 1), NA())</f>
        <v>#N/A</v>
      </c>
      <c r="J173" s="544" t="e">
        <f>IF(ISNUMBER(Regressions!K183),ROUND(Regressions!K183, 1), NA())</f>
        <v>#N/A</v>
      </c>
      <c r="K173" s="540" t="e">
        <f>IF(ISNUMBER(Regressions!L183),ROUND(Regressions!L183, 1), NA())</f>
        <v>#N/A</v>
      </c>
      <c r="L173" s="545" t="e">
        <f>IF(ISNUMBER(Regressions!M183),ROUND(Regressions!M183, 1), NA())</f>
        <v>#N/A</v>
      </c>
      <c r="M173" s="542" t="e">
        <f>IF(ISNUMBER(Regressions!N183),ROUND(Regressions!N183, 1), NA())</f>
        <v>#N/A</v>
      </c>
      <c r="N173" s="543" t="e">
        <f>IF(ISNUMBER(Regressions!O183),ROUND(Regressions!O183, 1), NA())</f>
        <v>#N/A</v>
      </c>
      <c r="O173" s="544" t="e">
        <f>IF(ISNUMBER(Regressions!Q183),ROUND(Regressions!Q183, 1), NA())</f>
        <v>#N/A</v>
      </c>
      <c r="P173" s="540" t="e">
        <f>IF(ISNUMBER(Regressions!R183),ROUND(Regressions!R183, 1), NA())</f>
        <v>#N/A</v>
      </c>
      <c r="Q173" s="546" t="e">
        <f>IF(ISNUMBER(Regressions!S183),ROUND(Regressions!S183, 1), NA())</f>
        <v>#N/A</v>
      </c>
      <c r="R173" s="542" t="e">
        <f>IF(ISNUMBER(Regressions!T183),ROUND(Regressions!T183, 1), NA())</f>
        <v>#N/A</v>
      </c>
      <c r="S173" s="543" t="e">
        <f>IF(ISNUMBER(Regressions!U183),ROUND(Regressions!U183, 1), NA())</f>
        <v>#N/A</v>
      </c>
    </row>
    <row r="174" spans="1:19" x14ac:dyDescent="0.25">
      <c r="A174" s="535" t="str">
        <f>+Introduction!$C$7</f>
        <v>Croatia</v>
      </c>
      <c r="B174" s="536">
        <f>IF(ISBLANK(Regressions!B184), " ", Regressions!B184)</f>
        <v>2015</v>
      </c>
      <c r="C174" s="535" t="str">
        <f>HLOOKUP(Introduction!$G$4,nametranslations,29,FALSE)</f>
        <v>Secondary</v>
      </c>
      <c r="D174" s="538">
        <f>IF(ISBLANK(Regressions!D184), " ", Regressions!D184)</f>
        <v>349777</v>
      </c>
      <c r="E174" s="539" t="e">
        <f>IF(ISNUMBER(Regressions!E184),ROUND(Regressions!E184, 1), NA())</f>
        <v>#N/A</v>
      </c>
      <c r="F174" s="540" t="e">
        <f>IF(ISNUMBER(Regressions!F184),ROUND(Regressions!F184, 1), NA())</f>
        <v>#N/A</v>
      </c>
      <c r="G174" s="541" t="e">
        <f>IF(ISNUMBER(Regressions!G184),ROUND(Regressions!G184, 1), NA())</f>
        <v>#N/A</v>
      </c>
      <c r="H174" s="542" t="e">
        <f>IF(ISNUMBER(Regressions!H184),ROUND(Regressions!H184, 1), NA())</f>
        <v>#N/A</v>
      </c>
      <c r="I174" s="543" t="e">
        <f>IF(ISNUMBER(Regressions!I184),ROUND(Regressions!I184, 1), NA())</f>
        <v>#N/A</v>
      </c>
      <c r="J174" s="544" t="e">
        <f>IF(ISNUMBER(Regressions!K184),ROUND(Regressions!K184, 1), NA())</f>
        <v>#N/A</v>
      </c>
      <c r="K174" s="540" t="e">
        <f>IF(ISNUMBER(Regressions!L184),ROUND(Regressions!L184, 1), NA())</f>
        <v>#N/A</v>
      </c>
      <c r="L174" s="545" t="e">
        <f>IF(ISNUMBER(Regressions!M184),ROUND(Regressions!M184, 1), NA())</f>
        <v>#N/A</v>
      </c>
      <c r="M174" s="542" t="e">
        <f>IF(ISNUMBER(Regressions!N184),ROUND(Regressions!N184, 1), NA())</f>
        <v>#N/A</v>
      </c>
      <c r="N174" s="543" t="e">
        <f>IF(ISNUMBER(Regressions!O184),ROUND(Regressions!O184, 1), NA())</f>
        <v>#N/A</v>
      </c>
      <c r="O174" s="544" t="e">
        <f>IF(ISNUMBER(Regressions!Q184),ROUND(Regressions!Q184, 1), NA())</f>
        <v>#N/A</v>
      </c>
      <c r="P174" s="540" t="e">
        <f>IF(ISNUMBER(Regressions!R184),ROUND(Regressions!R184, 1), NA())</f>
        <v>#N/A</v>
      </c>
      <c r="Q174" s="546" t="e">
        <f>IF(ISNUMBER(Regressions!S184),ROUND(Regressions!S184, 1), NA())</f>
        <v>#N/A</v>
      </c>
      <c r="R174" s="542" t="e">
        <f>IF(ISNUMBER(Regressions!T184),ROUND(Regressions!T184, 1), NA())</f>
        <v>#N/A</v>
      </c>
      <c r="S174" s="543" t="e">
        <f>IF(ISNUMBER(Regressions!U184),ROUND(Regressions!U184, 1), NA())</f>
        <v>#N/A</v>
      </c>
    </row>
    <row r="175" spans="1:19" x14ac:dyDescent="0.25">
      <c r="A175" s="535" t="str">
        <f>+Introduction!$C$7</f>
        <v>Croatia</v>
      </c>
      <c r="B175" s="536">
        <f>IF(ISBLANK(Regressions!B185), " ", Regressions!B185)</f>
        <v>2016</v>
      </c>
      <c r="C175" s="535" t="str">
        <f>HLOOKUP(Introduction!$G$4,nametranslations,29,FALSE)</f>
        <v>Secondary</v>
      </c>
      <c r="D175" s="538">
        <f>IF(ISBLANK(Regressions!D185), " ", Regressions!D185)</f>
        <v>336502</v>
      </c>
      <c r="E175" s="539" t="e">
        <f>IF(ISNUMBER(Regressions!E185),ROUND(Regressions!E185, 1), NA())</f>
        <v>#N/A</v>
      </c>
      <c r="F175" s="540" t="e">
        <f>IF(ISNUMBER(Regressions!F185),ROUND(Regressions!F185, 1), NA())</f>
        <v>#N/A</v>
      </c>
      <c r="G175" s="541" t="e">
        <f>IF(ISNUMBER(Regressions!G185),ROUND(Regressions!G185, 1), NA())</f>
        <v>#N/A</v>
      </c>
      <c r="H175" s="542" t="e">
        <f>IF(ISNUMBER(Regressions!H185),ROUND(Regressions!H185, 1), NA())</f>
        <v>#N/A</v>
      </c>
      <c r="I175" s="543" t="e">
        <f>IF(ISNUMBER(Regressions!I185),ROUND(Regressions!I185, 1), NA())</f>
        <v>#N/A</v>
      </c>
      <c r="J175" s="544" t="e">
        <f>IF(ISNUMBER(Regressions!K185),ROUND(Regressions!K185, 1), NA())</f>
        <v>#N/A</v>
      </c>
      <c r="K175" s="540" t="e">
        <f>IF(ISNUMBER(Regressions!L185),ROUND(Regressions!L185, 1), NA())</f>
        <v>#N/A</v>
      </c>
      <c r="L175" s="545" t="e">
        <f>IF(ISNUMBER(Regressions!M185),ROUND(Regressions!M185, 1), NA())</f>
        <v>#N/A</v>
      </c>
      <c r="M175" s="542" t="e">
        <f>IF(ISNUMBER(Regressions!N185),ROUND(Regressions!N185, 1), NA())</f>
        <v>#N/A</v>
      </c>
      <c r="N175" s="543" t="e">
        <f>IF(ISNUMBER(Regressions!O185),ROUND(Regressions!O185, 1), NA())</f>
        <v>#N/A</v>
      </c>
      <c r="O175" s="544" t="e">
        <f>IF(ISNUMBER(Regressions!Q185),ROUND(Regressions!Q185, 1), NA())</f>
        <v>#N/A</v>
      </c>
      <c r="P175" s="540" t="e">
        <f>IF(ISNUMBER(Regressions!R185),ROUND(Regressions!R185, 1), NA())</f>
        <v>#N/A</v>
      </c>
      <c r="Q175" s="546" t="e">
        <f>IF(ISNUMBER(Regressions!S185),ROUND(Regressions!S185, 1), NA())</f>
        <v>#N/A</v>
      </c>
      <c r="R175" s="542" t="e">
        <f>IF(ISNUMBER(Regressions!T185),ROUND(Regressions!T185, 1), NA())</f>
        <v>#N/A</v>
      </c>
      <c r="S175" s="543" t="e">
        <f>IF(ISNUMBER(Regressions!U185),ROUND(Regressions!U185, 1), NA())</f>
        <v>#N/A</v>
      </c>
    </row>
    <row r="176" spans="1:19" x14ac:dyDescent="0.25">
      <c r="A176" s="535" t="str">
        <f>+Introduction!$C$7</f>
        <v>Croatia</v>
      </c>
      <c r="B176" s="536">
        <f>IF(ISBLANK(Regressions!B186), " ", Regressions!B186)</f>
        <v>2017</v>
      </c>
      <c r="C176" s="535" t="str">
        <f>HLOOKUP(Introduction!$G$4,nametranslations,29,FALSE)</f>
        <v>Secondary</v>
      </c>
      <c r="D176" s="538">
        <f>IF(ISBLANK(Regressions!D186), " ", Regressions!D186)</f>
        <v>326095</v>
      </c>
      <c r="E176" s="539" t="e">
        <f>IF(ISNUMBER(Regressions!E186),ROUND(Regressions!E186, 1), NA())</f>
        <v>#N/A</v>
      </c>
      <c r="F176" s="540" t="e">
        <f>IF(ISNUMBER(Regressions!F186),ROUND(Regressions!F186, 1), NA())</f>
        <v>#N/A</v>
      </c>
      <c r="G176" s="541" t="e">
        <f>IF(ISNUMBER(Regressions!G186),ROUND(Regressions!G186, 1), NA())</f>
        <v>#N/A</v>
      </c>
      <c r="H176" s="542" t="e">
        <f>IF(ISNUMBER(Regressions!H186),ROUND(Regressions!H186, 1), NA())</f>
        <v>#N/A</v>
      </c>
      <c r="I176" s="543" t="e">
        <f>IF(ISNUMBER(Regressions!I186),ROUND(Regressions!I186, 1), NA())</f>
        <v>#N/A</v>
      </c>
      <c r="J176" s="544" t="e">
        <f>IF(ISNUMBER(Regressions!K186),ROUND(Regressions!K186, 1), NA())</f>
        <v>#N/A</v>
      </c>
      <c r="K176" s="540" t="e">
        <f>IF(ISNUMBER(Regressions!L186),ROUND(Regressions!L186, 1), NA())</f>
        <v>#N/A</v>
      </c>
      <c r="L176" s="545" t="e">
        <f>IF(ISNUMBER(Regressions!M186),ROUND(Regressions!M186, 1), NA())</f>
        <v>#N/A</v>
      </c>
      <c r="M176" s="542" t="e">
        <f>IF(ISNUMBER(Regressions!N186),ROUND(Regressions!N186, 1), NA())</f>
        <v>#N/A</v>
      </c>
      <c r="N176" s="543" t="e">
        <f>IF(ISNUMBER(Regressions!O186),ROUND(Regressions!O186, 1), NA())</f>
        <v>#N/A</v>
      </c>
      <c r="O176" s="544" t="e">
        <f>IF(ISNUMBER(Regressions!Q186),ROUND(Regressions!Q186, 1), NA())</f>
        <v>#N/A</v>
      </c>
      <c r="P176" s="540" t="e">
        <f>IF(ISNUMBER(Regressions!R186),ROUND(Regressions!R186, 1), NA())</f>
        <v>#N/A</v>
      </c>
      <c r="Q176" s="546" t="e">
        <f>IF(ISNUMBER(Regressions!S186),ROUND(Regressions!S186, 1), NA())</f>
        <v>#N/A</v>
      </c>
      <c r="R176" s="542" t="e">
        <f>IF(ISNUMBER(Regressions!T186),ROUND(Regressions!T186, 1), NA())</f>
        <v>#N/A</v>
      </c>
      <c r="S176" s="543" t="e">
        <f>IF(ISNUMBER(Regressions!U186),ROUND(Regressions!U186, 1), NA())</f>
        <v>#N/A</v>
      </c>
    </row>
    <row r="177" spans="1:19" x14ac:dyDescent="0.25">
      <c r="A177" s="535" t="str">
        <f>+Introduction!$C$7</f>
        <v>Croatia</v>
      </c>
      <c r="B177" s="536">
        <f>IF(ISBLANK(Regressions!B187), " ", Regressions!B187)</f>
        <v>2018</v>
      </c>
      <c r="C177" s="535" t="str">
        <f>HLOOKUP(Introduction!$G$4,nametranslations,29,FALSE)</f>
        <v>Secondary</v>
      </c>
      <c r="D177" s="538">
        <f>IF(ISBLANK(Regressions!D187), " ", Regressions!D187)</f>
        <v>316749</v>
      </c>
      <c r="E177" s="539" t="e">
        <f>IF(ISNUMBER(Regressions!E187),ROUND(Regressions!E187, 1), NA())</f>
        <v>#N/A</v>
      </c>
      <c r="F177" s="540" t="e">
        <f>IF(ISNUMBER(Regressions!F187),ROUND(Regressions!F187, 1), NA())</f>
        <v>#N/A</v>
      </c>
      <c r="G177" s="541" t="e">
        <f>IF(ISNUMBER(Regressions!G187),ROUND(Regressions!G187, 1), NA())</f>
        <v>#N/A</v>
      </c>
      <c r="H177" s="542" t="e">
        <f>IF(ISNUMBER(Regressions!H187),ROUND(Regressions!H187, 1), NA())</f>
        <v>#N/A</v>
      </c>
      <c r="I177" s="543" t="e">
        <f>IF(ISNUMBER(Regressions!I187),ROUND(Regressions!I187, 1), NA())</f>
        <v>#N/A</v>
      </c>
      <c r="J177" s="544" t="e">
        <f>IF(ISNUMBER(Regressions!K187),ROUND(Regressions!K187, 1), NA())</f>
        <v>#N/A</v>
      </c>
      <c r="K177" s="540" t="e">
        <f>IF(ISNUMBER(Regressions!L187),ROUND(Regressions!L187, 1), NA())</f>
        <v>#N/A</v>
      </c>
      <c r="L177" s="545" t="e">
        <f>IF(ISNUMBER(Regressions!M187),ROUND(Regressions!M187, 1), NA())</f>
        <v>#N/A</v>
      </c>
      <c r="M177" s="542" t="e">
        <f>IF(ISNUMBER(Regressions!N187),ROUND(Regressions!N187, 1), NA())</f>
        <v>#N/A</v>
      </c>
      <c r="N177" s="543" t="e">
        <f>IF(ISNUMBER(Regressions!O187),ROUND(Regressions!O187, 1), NA())</f>
        <v>#N/A</v>
      </c>
      <c r="O177" s="544" t="e">
        <f>IF(ISNUMBER(Regressions!Q187),ROUND(Regressions!Q187, 1), NA())</f>
        <v>#N/A</v>
      </c>
      <c r="P177" s="540" t="e">
        <f>IF(ISNUMBER(Regressions!R187),ROUND(Regressions!R187, 1), NA())</f>
        <v>#N/A</v>
      </c>
      <c r="Q177" s="546" t="e">
        <f>IF(ISNUMBER(Regressions!S187),ROUND(Regressions!S187, 1), NA())</f>
        <v>#N/A</v>
      </c>
      <c r="R177" s="542" t="e">
        <f>IF(ISNUMBER(Regressions!T187),ROUND(Regressions!T187, 1), NA())</f>
        <v>#N/A</v>
      </c>
      <c r="S177" s="543" t="e">
        <f>IF(ISNUMBER(Regressions!U187),ROUND(Regressions!U187, 1), NA())</f>
        <v>#N/A</v>
      </c>
    </row>
    <row r="178" spans="1:19" x14ac:dyDescent="0.25">
      <c r="A178" s="535" t="str">
        <f>+Introduction!$C$7</f>
        <v>Croatia</v>
      </c>
      <c r="B178" s="536">
        <f>IF(ISBLANK(Regressions!B188), " ", Regressions!B188)</f>
        <v>2019</v>
      </c>
      <c r="C178" s="535" t="str">
        <f>HLOOKUP(Introduction!$G$4,nametranslations,29,FALSE)</f>
        <v>Secondary</v>
      </c>
      <c r="D178" s="538">
        <f>IF(ISBLANK(Regressions!D188), " ", Regressions!D188)</f>
        <v>310165</v>
      </c>
      <c r="E178" s="539" t="e">
        <f>IF(ISNUMBER(Regressions!E188),ROUND(Regressions!E188, 1), NA())</f>
        <v>#N/A</v>
      </c>
      <c r="F178" s="540" t="e">
        <f>IF(ISNUMBER(Regressions!F188),ROUND(Regressions!F188, 1), NA())</f>
        <v>#N/A</v>
      </c>
      <c r="G178" s="541" t="e">
        <f>IF(ISNUMBER(Regressions!G188),ROUND(Regressions!G188, 1), NA())</f>
        <v>#N/A</v>
      </c>
      <c r="H178" s="542" t="e">
        <f>IF(ISNUMBER(Regressions!H188),ROUND(Regressions!H188, 1), NA())</f>
        <v>#N/A</v>
      </c>
      <c r="I178" s="543" t="e">
        <f>IF(ISNUMBER(Regressions!I188),ROUND(Regressions!I188, 1), NA())</f>
        <v>#N/A</v>
      </c>
      <c r="J178" s="544" t="e">
        <f>IF(ISNUMBER(Regressions!K188),ROUND(Regressions!K188, 1), NA())</f>
        <v>#N/A</v>
      </c>
      <c r="K178" s="540" t="e">
        <f>IF(ISNUMBER(Regressions!L188),ROUND(Regressions!L188, 1), NA())</f>
        <v>#N/A</v>
      </c>
      <c r="L178" s="545" t="e">
        <f>IF(ISNUMBER(Regressions!M188),ROUND(Regressions!M188, 1), NA())</f>
        <v>#N/A</v>
      </c>
      <c r="M178" s="542" t="e">
        <f>IF(ISNUMBER(Regressions!N188),ROUND(Regressions!N188, 1), NA())</f>
        <v>#N/A</v>
      </c>
      <c r="N178" s="543" t="e">
        <f>IF(ISNUMBER(Regressions!O188),ROUND(Regressions!O188, 1), NA())</f>
        <v>#N/A</v>
      </c>
      <c r="O178" s="544" t="e">
        <f>IF(ISNUMBER(Regressions!Q188),ROUND(Regressions!Q188, 1), NA())</f>
        <v>#N/A</v>
      </c>
      <c r="P178" s="540" t="e">
        <f>IF(ISNUMBER(Regressions!R188),ROUND(Regressions!R188, 1), NA())</f>
        <v>#N/A</v>
      </c>
      <c r="Q178" s="546" t="e">
        <f>IF(ISNUMBER(Regressions!S188),ROUND(Regressions!S188, 1), NA())</f>
        <v>#N/A</v>
      </c>
      <c r="R178" s="542" t="e">
        <f>IF(ISNUMBER(Regressions!T188),ROUND(Regressions!T188, 1), NA())</f>
        <v>#N/A</v>
      </c>
      <c r="S178" s="543" t="e">
        <f>IF(ISNUMBER(Regressions!U188),ROUND(Regressions!U188, 1), NA())</f>
        <v>#N/A</v>
      </c>
    </row>
    <row r="179" spans="1:19" x14ac:dyDescent="0.25">
      <c r="A179" s="535" t="str">
        <f>+Introduction!$C$7</f>
        <v>Croatia</v>
      </c>
      <c r="B179" s="536">
        <f>IF(ISBLANK(Regressions!B189), " ", Regressions!B189)</f>
        <v>2020</v>
      </c>
      <c r="C179" s="535" t="str">
        <f>HLOOKUP(Introduction!$G$4,nametranslations,29,FALSE)</f>
        <v>Secondary</v>
      </c>
      <c r="D179" s="538">
        <f>IF(ISBLANK(Regressions!D189), " ", Regressions!D189)</f>
        <v>307479</v>
      </c>
      <c r="E179" s="539" t="e">
        <f>IF(ISNUMBER(Regressions!E189),ROUND(Regressions!E189, 1), NA())</f>
        <v>#N/A</v>
      </c>
      <c r="F179" s="540" t="e">
        <f>IF(ISNUMBER(Regressions!F189),ROUND(Regressions!F189, 1), NA())</f>
        <v>#N/A</v>
      </c>
      <c r="G179" s="541" t="e">
        <f>IF(ISNUMBER(Regressions!G189),ROUND(Regressions!G189, 1), NA())</f>
        <v>#N/A</v>
      </c>
      <c r="H179" s="542" t="e">
        <f>IF(ISNUMBER(Regressions!H189),ROUND(Regressions!H189, 1), NA())</f>
        <v>#N/A</v>
      </c>
      <c r="I179" s="543" t="e">
        <f>IF(ISNUMBER(Regressions!I189),ROUND(Regressions!I189, 1), NA())</f>
        <v>#N/A</v>
      </c>
      <c r="J179" s="544" t="e">
        <f>IF(ISNUMBER(Regressions!K189),ROUND(Regressions!K189, 1), NA())</f>
        <v>#N/A</v>
      </c>
      <c r="K179" s="540" t="e">
        <f>IF(ISNUMBER(Regressions!L189),ROUND(Regressions!L189, 1), NA())</f>
        <v>#N/A</v>
      </c>
      <c r="L179" s="545" t="e">
        <f>IF(ISNUMBER(Regressions!M189),ROUND(Regressions!M189, 1), NA())</f>
        <v>#N/A</v>
      </c>
      <c r="M179" s="542" t="e">
        <f>IF(ISNUMBER(Regressions!N189),ROUND(Regressions!N189, 1), NA())</f>
        <v>#N/A</v>
      </c>
      <c r="N179" s="543" t="e">
        <f>IF(ISNUMBER(Regressions!O189),ROUND(Regressions!O189, 1), NA())</f>
        <v>#N/A</v>
      </c>
      <c r="O179" s="544" t="e">
        <f>IF(ISNUMBER(Regressions!Q189),ROUND(Regressions!Q189, 1), NA())</f>
        <v>#N/A</v>
      </c>
      <c r="P179" s="540" t="e">
        <f>IF(ISNUMBER(Regressions!R189),ROUND(Regressions!R189, 1), NA())</f>
        <v>#N/A</v>
      </c>
      <c r="Q179" s="546" t="e">
        <f>IF(ISNUMBER(Regressions!S189),ROUND(Regressions!S189, 1), NA())</f>
        <v>#N/A</v>
      </c>
      <c r="R179" s="542" t="e">
        <f>IF(ISNUMBER(Regressions!T189),ROUND(Regressions!T189, 1), NA())</f>
        <v>#N/A</v>
      </c>
      <c r="S179" s="543" t="e">
        <f>IF(ISNUMBER(Regressions!U189),ROUND(Regressions!U189, 1), NA())</f>
        <v>#N/A</v>
      </c>
    </row>
    <row r="180" spans="1:19" x14ac:dyDescent="0.25">
      <c r="A180" s="535" t="str">
        <f>+Introduction!$C$7</f>
        <v>Croatia</v>
      </c>
      <c r="B180" s="536">
        <f>IF(ISBLANK(Regressions!B190), " ", Regressions!B190)</f>
        <v>2021</v>
      </c>
      <c r="C180" s="535" t="str">
        <f>HLOOKUP(Introduction!$G$4,nametranslations,29,FALSE)</f>
        <v>Secondary</v>
      </c>
      <c r="D180" s="538">
        <f>IF(ISBLANK(Regressions!D190), " ", Regressions!D190)</f>
        <v>308321</v>
      </c>
      <c r="E180" s="544" t="e">
        <f>IF(ISNUMBER(Regressions!E190),ROUND(Regressions!E190, 1), NA())</f>
        <v>#N/A</v>
      </c>
      <c r="F180" s="547" t="e">
        <f>IF(ISNUMBER(Regressions!F190),ROUND(Regressions!F190, 1), NA())</f>
        <v>#N/A</v>
      </c>
      <c r="G180" s="548" t="e">
        <f>IF(ISNUMBER(Regressions!G190),ROUND(Regressions!G190, 1), NA())</f>
        <v>#N/A</v>
      </c>
      <c r="H180" s="542" t="e">
        <f>IF(ISNUMBER(Regressions!H190),ROUND(Regressions!H190, 1), NA())</f>
        <v>#N/A</v>
      </c>
      <c r="I180" s="543" t="e">
        <f>IF(ISNUMBER(Regressions!I190),ROUND(Regressions!I190, 1), NA())</f>
        <v>#N/A</v>
      </c>
      <c r="J180" s="544" t="e">
        <f>IF(ISNUMBER(Regressions!K190),ROUND(Regressions!K190, 1), NA())</f>
        <v>#N/A</v>
      </c>
      <c r="K180" s="547" t="e">
        <f>IF(ISNUMBER(Regressions!L190),ROUND(Regressions!L190, 1), NA())</f>
        <v>#N/A</v>
      </c>
      <c r="L180" s="549" t="e">
        <f>IF(ISNUMBER(Regressions!M190),ROUND(Regressions!M190, 1), NA())</f>
        <v>#N/A</v>
      </c>
      <c r="M180" s="542" t="e">
        <f>IF(ISNUMBER(Regressions!N190),ROUND(Regressions!N190, 1), NA())</f>
        <v>#N/A</v>
      </c>
      <c r="N180" s="543" t="e">
        <f>IF(ISNUMBER(Regressions!O190),ROUND(Regressions!O190, 1), NA())</f>
        <v>#N/A</v>
      </c>
      <c r="O180" s="544" t="e">
        <f>IF(ISNUMBER(Regressions!Q190),ROUND(Regressions!Q190, 1), NA())</f>
        <v>#N/A</v>
      </c>
      <c r="P180" s="547" t="e">
        <f>IF(ISNUMBER(Regressions!R190),ROUND(Regressions!R190, 1), NA())</f>
        <v>#N/A</v>
      </c>
      <c r="Q180" s="550" t="e">
        <f>IF(ISNUMBER(Regressions!S190),ROUND(Regressions!S190, 1), NA())</f>
        <v>#N/A</v>
      </c>
      <c r="R180" s="542" t="e">
        <f>IF(ISNUMBER(Regressions!T190),ROUND(Regressions!T190, 1), NA())</f>
        <v>#N/A</v>
      </c>
      <c r="S180" s="543" t="e">
        <f>IF(ISNUMBER(Regressions!U190),ROUND(Regressions!U190, 1), NA())</f>
        <v>#N/A</v>
      </c>
    </row>
    <row r="181" spans="1:19" x14ac:dyDescent="0.25">
      <c r="A181" s="535" t="str">
        <f>+Introduction!$C$7</f>
        <v>Croatia</v>
      </c>
      <c r="B181" s="536">
        <f>IF(ISBLANK(Regressions!B191), " ", Regressions!B191)</f>
        <v>2022</v>
      </c>
      <c r="C181" s="535" t="str">
        <f>HLOOKUP(Introduction!$G$4,nametranslations,29,FALSE)</f>
        <v>Secondary</v>
      </c>
      <c r="D181" s="538">
        <f>IF(ISBLANK(Regressions!D191), " ", Regressions!D191)</f>
        <v>309495</v>
      </c>
      <c r="E181" s="539" t="e">
        <f>IF(ISNUMBER(Regressions!E191),ROUND(Regressions!E191, 1), NA())</f>
        <v>#N/A</v>
      </c>
      <c r="F181" s="540" t="e">
        <f>IF(ISNUMBER(Regressions!F191),ROUND(Regressions!F191, 1), NA())</f>
        <v>#N/A</v>
      </c>
      <c r="G181" s="541" t="e">
        <f>IF(ISNUMBER(Regressions!G191),ROUND(Regressions!G191, 1), NA())</f>
        <v>#N/A</v>
      </c>
      <c r="H181" s="542" t="e">
        <f>IF(ISNUMBER(Regressions!H191),ROUND(Regressions!H191, 1), NA())</f>
        <v>#N/A</v>
      </c>
      <c r="I181" s="543" t="e">
        <f>IF(ISNUMBER(Regressions!I191),ROUND(Regressions!I191, 1), NA())</f>
        <v>#N/A</v>
      </c>
      <c r="J181" s="544" t="e">
        <f>IF(ISNUMBER(Regressions!K191),ROUND(Regressions!K191, 1), NA())</f>
        <v>#N/A</v>
      </c>
      <c r="K181" s="540" t="e">
        <f>IF(ISNUMBER(Regressions!L191),ROUND(Regressions!L191, 1), NA())</f>
        <v>#N/A</v>
      </c>
      <c r="L181" s="545" t="e">
        <f>IF(ISNUMBER(Regressions!M191),ROUND(Regressions!M191, 1), NA())</f>
        <v>#N/A</v>
      </c>
      <c r="M181" s="542" t="e">
        <f>IF(ISNUMBER(Regressions!N191),ROUND(Regressions!N191, 1), NA())</f>
        <v>#N/A</v>
      </c>
      <c r="N181" s="543" t="e">
        <f>IF(ISNUMBER(Regressions!O191),ROUND(Regressions!O191, 1), NA())</f>
        <v>#N/A</v>
      </c>
      <c r="O181" s="544" t="e">
        <f>IF(ISNUMBER(Regressions!Q191),ROUND(Regressions!Q191, 1), NA())</f>
        <v>#N/A</v>
      </c>
      <c r="P181" s="540" t="e">
        <f>IF(ISNUMBER(Regressions!R191),ROUND(Regressions!R191, 1), NA())</f>
        <v>#N/A</v>
      </c>
      <c r="Q181" s="546" t="e">
        <f>IF(ISNUMBER(Regressions!S191),ROUND(Regressions!S191, 1), NA())</f>
        <v>#N/A</v>
      </c>
      <c r="R181" s="542" t="e">
        <f>IF(ISNUMBER(Regressions!T191),ROUND(Regressions!T191, 1), NA())</f>
        <v>#N/A</v>
      </c>
      <c r="S181" s="543" t="e">
        <f>IF(ISNUMBER(Regressions!U191),ROUND(Regressions!U191, 1), NA())</f>
        <v>#N/A</v>
      </c>
    </row>
    <row r="182" spans="1:19" x14ac:dyDescent="0.25">
      <c r="A182" s="535" t="str">
        <f>+Introduction!$C$7</f>
        <v>Croatia</v>
      </c>
      <c r="B182" s="536">
        <f>IF(ISBLANK(Regressions!B192), " ", Regressions!B192)</f>
        <v>2023</v>
      </c>
      <c r="C182" s="535" t="str">
        <f>HLOOKUP(Introduction!$G$4,nametranslations,29,FALSE)</f>
        <v>Secondary</v>
      </c>
      <c r="D182" s="538">
        <f>IF(ISBLANK(Regressions!D192), " ", Regressions!D192)</f>
        <v>310398</v>
      </c>
      <c r="E182" s="539" t="e">
        <f>IF(ISNUMBER(Regressions!E192),ROUND(Regressions!E192, 1), NA())</f>
        <v>#N/A</v>
      </c>
      <c r="F182" s="540" t="e">
        <f>IF(ISNUMBER(Regressions!F192),ROUND(Regressions!F192, 1), NA())</f>
        <v>#N/A</v>
      </c>
      <c r="G182" s="541" t="e">
        <f>IF(ISNUMBER(Regressions!G192),ROUND(Regressions!G192, 1), NA())</f>
        <v>#N/A</v>
      </c>
      <c r="H182" s="542" t="e">
        <f>IF(ISNUMBER(Regressions!H192),ROUND(Regressions!H192, 1), NA())</f>
        <v>#N/A</v>
      </c>
      <c r="I182" s="543" t="e">
        <f>IF(ISNUMBER(Regressions!I192),ROUND(Regressions!I192, 1), NA())</f>
        <v>#N/A</v>
      </c>
      <c r="J182" s="544" t="e">
        <f>IF(ISNUMBER(Regressions!K192),ROUND(Regressions!K192, 1), NA())</f>
        <v>#N/A</v>
      </c>
      <c r="K182" s="540" t="e">
        <f>IF(ISNUMBER(Regressions!L192),ROUND(Regressions!L192, 1), NA())</f>
        <v>#N/A</v>
      </c>
      <c r="L182" s="545" t="e">
        <f>IF(ISNUMBER(Regressions!M192),ROUND(Regressions!M192, 1), NA())</f>
        <v>#N/A</v>
      </c>
      <c r="M182" s="542" t="e">
        <f>IF(ISNUMBER(Regressions!N192),ROUND(Regressions!N192, 1), NA())</f>
        <v>#N/A</v>
      </c>
      <c r="N182" s="543" t="e">
        <f>IF(ISNUMBER(Regressions!O192),ROUND(Regressions!O192, 1), NA())</f>
        <v>#N/A</v>
      </c>
      <c r="O182" s="544" t="e">
        <f>IF(ISNUMBER(Regressions!Q192),ROUND(Regressions!Q192, 1), NA())</f>
        <v>#N/A</v>
      </c>
      <c r="P182" s="540" t="e">
        <f>IF(ISNUMBER(Regressions!R192),ROUND(Regressions!R192, 1), NA())</f>
        <v>#N/A</v>
      </c>
      <c r="Q182" s="546" t="e">
        <f>IF(ISNUMBER(Regressions!S192),ROUND(Regressions!S192, 1), NA())</f>
        <v>#N/A</v>
      </c>
      <c r="R182" s="542" t="e">
        <f>IF(ISNUMBER(Regressions!T192),ROUND(Regressions!T192, 1), NA())</f>
        <v>#N/A</v>
      </c>
      <c r="S182" s="543" t="e">
        <f>IF(ISNUMBER(Regressions!U192),ROUND(Regressions!U192, 1), NA())</f>
        <v>#N/A</v>
      </c>
    </row>
    <row r="183" spans="1:19" x14ac:dyDescent="0.25">
      <c r="A183" s="535" t="str">
        <f>+Introduction!$C$7</f>
        <v>Croatia</v>
      </c>
      <c r="B183" s="536">
        <f>IF(ISBLANK(Regressions!B193), " ", Regressions!B193)</f>
        <v>2024</v>
      </c>
      <c r="C183" s="535" t="str">
        <f>HLOOKUP(Introduction!$G$4,nametranslations,29,FALSE)</f>
        <v>Secondary</v>
      </c>
      <c r="D183" s="538">
        <f>IF(ISBLANK(Regressions!D193), " ", Regressions!D193)</f>
        <v>293616</v>
      </c>
      <c r="E183" s="539" t="e">
        <f>IF(ISNUMBER(Regressions!E193),ROUND(Regressions!E193, 1), NA())</f>
        <v>#N/A</v>
      </c>
      <c r="F183" s="540" t="e">
        <f>IF(ISNUMBER(Regressions!F193),ROUND(Regressions!F193, 1), NA())</f>
        <v>#N/A</v>
      </c>
      <c r="G183" s="541" t="e">
        <f>IF(ISNUMBER(Regressions!G193),ROUND(Regressions!G193, 1), NA())</f>
        <v>#N/A</v>
      </c>
      <c r="H183" s="542" t="e">
        <f>IF(ISNUMBER(Regressions!H193),ROUND(Regressions!H193, 1), NA())</f>
        <v>#N/A</v>
      </c>
      <c r="I183" s="543" t="e">
        <f>IF(ISNUMBER(Regressions!I193),ROUND(Regressions!I193, 1), NA())</f>
        <v>#N/A</v>
      </c>
      <c r="J183" s="544" t="e">
        <f>IF(ISNUMBER(Regressions!K193),ROUND(Regressions!K193, 1), NA())</f>
        <v>#N/A</v>
      </c>
      <c r="K183" s="540" t="e">
        <f>IF(ISNUMBER(Regressions!L193),ROUND(Regressions!L193, 1), NA())</f>
        <v>#N/A</v>
      </c>
      <c r="L183" s="545" t="e">
        <f>IF(ISNUMBER(Regressions!M193),ROUND(Regressions!M193, 1), NA())</f>
        <v>#N/A</v>
      </c>
      <c r="M183" s="542" t="e">
        <f>IF(ISNUMBER(Regressions!N193),ROUND(Regressions!N193, 1), NA())</f>
        <v>#N/A</v>
      </c>
      <c r="N183" s="543" t="e">
        <f>IF(ISNUMBER(Regressions!O193),ROUND(Regressions!O193, 1), NA())</f>
        <v>#N/A</v>
      </c>
      <c r="O183" s="544" t="e">
        <f>IF(ISNUMBER(Regressions!Q193),ROUND(Regressions!Q193, 1), NA())</f>
        <v>#N/A</v>
      </c>
      <c r="P183" s="540" t="e">
        <f>IF(ISNUMBER(Regressions!R193),ROUND(Regressions!R193, 1), NA())</f>
        <v>#N/A</v>
      </c>
      <c r="Q183" s="546" t="e">
        <f>IF(ISNUMBER(Regressions!S193),ROUND(Regressions!S193, 1), NA())</f>
        <v>#N/A</v>
      </c>
      <c r="R183" s="542" t="e">
        <f>IF(ISNUMBER(Regressions!T193),ROUND(Regressions!T193, 1), NA())</f>
        <v>#N/A</v>
      </c>
      <c r="S183" s="543" t="e">
        <f>IF(ISNUMBER(Regressions!U193),ROUND(Regressions!U193, 1), NA())</f>
        <v>#N/A</v>
      </c>
    </row>
    <row r="184" spans="1:19" x14ac:dyDescent="0.25">
      <c r="A184" s="551" t="str">
        <f>+Introduction!$C$7</f>
        <v>Croatia</v>
      </c>
      <c r="B184" s="552">
        <f>IF(ISBLANK(Regressions!B194), " ", Regressions!B194)</f>
        <v>2025</v>
      </c>
      <c r="C184" s="551" t="str">
        <f>HLOOKUP(Introduction!$G$4,nametranslations,29,FALSE)</f>
        <v>Secondary</v>
      </c>
      <c r="D184" s="553">
        <f>IF(ISBLANK(Regressions!D194), " ", Regressions!D194)</f>
        <v>287497</v>
      </c>
      <c r="E184" s="554" t="e">
        <f>IF(ISNUMBER(Regressions!E194),ROUND(Regressions!E194, 1), NA())</f>
        <v>#N/A</v>
      </c>
      <c r="F184" s="555" t="e">
        <f>IF(ISNUMBER(Regressions!F194),ROUND(Regressions!F194, 1), NA())</f>
        <v>#N/A</v>
      </c>
      <c r="G184" s="556" t="e">
        <f>IF(ISNUMBER(Regressions!G194),ROUND(Regressions!G194, 1), NA())</f>
        <v>#N/A</v>
      </c>
      <c r="H184" s="557" t="e">
        <f>IF(ISNUMBER(Regressions!H194),ROUND(Regressions!H194, 1), NA())</f>
        <v>#N/A</v>
      </c>
      <c r="I184" s="558" t="e">
        <f>IF(ISNUMBER(Regressions!I194),ROUND(Regressions!I194, 1), NA())</f>
        <v>#N/A</v>
      </c>
      <c r="J184" s="559" t="e">
        <f>IF(ISNUMBER(Regressions!K194),ROUND(Regressions!K194, 1), NA())</f>
        <v>#N/A</v>
      </c>
      <c r="K184" s="555" t="e">
        <f>IF(ISNUMBER(Regressions!L194),ROUND(Regressions!L194, 1), NA())</f>
        <v>#N/A</v>
      </c>
      <c r="L184" s="560" t="e">
        <f>IF(ISNUMBER(Regressions!M194),ROUND(Regressions!M194, 1), NA())</f>
        <v>#N/A</v>
      </c>
      <c r="M184" s="557" t="e">
        <f>IF(ISNUMBER(Regressions!N194),ROUND(Regressions!N194, 1), NA())</f>
        <v>#N/A</v>
      </c>
      <c r="N184" s="558" t="e">
        <f>IF(ISNUMBER(Regressions!O194),ROUND(Regressions!O194, 1), NA())</f>
        <v>#N/A</v>
      </c>
      <c r="O184" s="559" t="e">
        <f>IF(ISNUMBER(Regressions!Q194),ROUND(Regressions!Q194, 1), NA())</f>
        <v>#N/A</v>
      </c>
      <c r="P184" s="555" t="e">
        <f>IF(ISNUMBER(Regressions!R194),ROUND(Regressions!R194, 1), NA())</f>
        <v>#N/A</v>
      </c>
      <c r="Q184" s="561" t="e">
        <f>IF(ISNUMBER(Regressions!S194),ROUND(Regressions!S194, 1), NA())</f>
        <v>#N/A</v>
      </c>
      <c r="R184" s="557" t="e">
        <f>IF(ISNUMBER(Regressions!T194),ROUND(Regressions!T194, 1), NA())</f>
        <v>#N/A</v>
      </c>
      <c r="S184" s="558" t="e">
        <f>IF(ISNUMBER(Regressions!U194),ROUND(Regressions!U194, 1), NA())</f>
        <v>#N/A</v>
      </c>
    </row>
    <row r="185" spans="1:19" hidden="1" x14ac:dyDescent="0.25">
      <c r="A185" s="535" t="str">
        <f>+Introduction!$C$7</f>
        <v>Croatia</v>
      </c>
      <c r="B185" s="536">
        <f>IF(ISBLANK(Regressions!B195), " ", Regressions!B195)</f>
        <v>2026</v>
      </c>
      <c r="C185" s="535" t="str">
        <f>HLOOKUP(Introduction!$G$4,nametranslations,29,FALSE)</f>
        <v>Secondary</v>
      </c>
      <c r="D185" s="538" t="str">
        <f>IF(ISBLANK(Regressions!D195), " ", Regressions!D195)</f>
        <v xml:space="preserve"> </v>
      </c>
      <c r="E185" s="539" t="e">
        <f>IF(ISNUMBER(Regressions!E195),ROUND(Regressions!E195, 1), NA())</f>
        <v>#N/A</v>
      </c>
      <c r="F185" s="540" t="e">
        <f>IF(ISNUMBER(Regressions!F195),ROUND(Regressions!F195, 1), NA())</f>
        <v>#N/A</v>
      </c>
      <c r="G185" s="541" t="e">
        <f>IF(ISNUMBER(Regressions!G195),ROUND(Regressions!G195, 1), NA())</f>
        <v>#N/A</v>
      </c>
      <c r="H185" s="542" t="e">
        <f>IF(ISNUMBER(Regressions!H195),ROUND(Regressions!H195, 1), NA())</f>
        <v>#N/A</v>
      </c>
      <c r="I185" s="543" t="e">
        <f>IF(ISNUMBER(Regressions!I195),ROUND(Regressions!I195, 1), NA())</f>
        <v>#N/A</v>
      </c>
      <c r="J185" s="544" t="e">
        <f>IF(ISNUMBER(Regressions!K195),ROUND(Regressions!K195, 1), NA())</f>
        <v>#N/A</v>
      </c>
      <c r="K185" s="540" t="e">
        <f>IF(ISNUMBER(Regressions!L195),ROUND(Regressions!L195, 1), NA())</f>
        <v>#N/A</v>
      </c>
      <c r="L185" s="545" t="e">
        <f>IF(ISNUMBER(Regressions!M195),ROUND(Regressions!M195, 1), NA())</f>
        <v>#N/A</v>
      </c>
      <c r="M185" s="542" t="e">
        <f>IF(ISNUMBER(Regressions!N195),ROUND(Regressions!N195, 1), NA())</f>
        <v>#N/A</v>
      </c>
      <c r="N185" s="543" t="e">
        <f>IF(ISNUMBER(Regressions!O195),ROUND(Regressions!O195, 1), NA())</f>
        <v>#N/A</v>
      </c>
      <c r="O185" s="544" t="e">
        <f>IF(ISNUMBER(Regressions!Q195),ROUND(Regressions!Q195, 1), NA())</f>
        <v>#N/A</v>
      </c>
      <c r="P185" s="540" t="e">
        <f>IF(ISNUMBER(Regressions!R195),ROUND(Regressions!R195, 1), NA())</f>
        <v>#N/A</v>
      </c>
      <c r="Q185" s="546" t="e">
        <f>IF(ISNUMBER(Regressions!S195),ROUND(Regressions!S195, 1), NA())</f>
        <v>#N/A</v>
      </c>
      <c r="R185" s="542" t="e">
        <f>IF(ISNUMBER(Regressions!T195),ROUND(Regressions!T195, 1), NA())</f>
        <v>#N/A</v>
      </c>
      <c r="S185" s="543" t="e">
        <f>IF(ISNUMBER(Regressions!U195),ROUND(Regressions!U195, 1), NA())</f>
        <v>#N/A</v>
      </c>
    </row>
    <row r="186" spans="1:19" hidden="1" x14ac:dyDescent="0.25">
      <c r="A186" s="535" t="str">
        <f>+Introduction!$C$7</f>
        <v>Croatia</v>
      </c>
      <c r="B186" s="536">
        <f>IF(ISBLANK(Regressions!B196), " ", Regressions!B196)</f>
        <v>2027</v>
      </c>
      <c r="C186" s="535" t="str">
        <f>HLOOKUP(Introduction!$G$4,nametranslations,29,FALSE)</f>
        <v>Secondary</v>
      </c>
      <c r="D186" s="538" t="str">
        <f>IF(ISBLANK(Regressions!D196), " ", Regressions!D196)</f>
        <v xml:space="preserve"> </v>
      </c>
      <c r="E186" s="539" t="e">
        <f>IF(ISNUMBER(Regressions!E196),ROUND(Regressions!E196, 1), NA())</f>
        <v>#N/A</v>
      </c>
      <c r="F186" s="540" t="e">
        <f>IF(ISNUMBER(Regressions!F196),ROUND(Regressions!F196, 1), NA())</f>
        <v>#N/A</v>
      </c>
      <c r="G186" s="541" t="e">
        <f>IF(ISNUMBER(Regressions!G196),ROUND(Regressions!G196, 1), NA())</f>
        <v>#N/A</v>
      </c>
      <c r="H186" s="542" t="e">
        <f>IF(ISNUMBER(Regressions!H196),ROUND(Regressions!H196, 1), NA())</f>
        <v>#N/A</v>
      </c>
      <c r="I186" s="543" t="e">
        <f>IF(ISNUMBER(Regressions!I196),ROUND(Regressions!I196, 1), NA())</f>
        <v>#N/A</v>
      </c>
      <c r="J186" s="544" t="e">
        <f>IF(ISNUMBER(Regressions!K196),ROUND(Regressions!K196, 1), NA())</f>
        <v>#N/A</v>
      </c>
      <c r="K186" s="540" t="e">
        <f>IF(ISNUMBER(Regressions!L196),ROUND(Regressions!L196, 1), NA())</f>
        <v>#N/A</v>
      </c>
      <c r="L186" s="545" t="e">
        <f>IF(ISNUMBER(Regressions!M196),ROUND(Regressions!M196, 1), NA())</f>
        <v>#N/A</v>
      </c>
      <c r="M186" s="542" t="e">
        <f>IF(ISNUMBER(Regressions!N196),ROUND(Regressions!N196, 1), NA())</f>
        <v>#N/A</v>
      </c>
      <c r="N186" s="543" t="e">
        <f>IF(ISNUMBER(Regressions!O196),ROUND(Regressions!O196, 1), NA())</f>
        <v>#N/A</v>
      </c>
      <c r="O186" s="544" t="e">
        <f>IF(ISNUMBER(Regressions!Q196),ROUND(Regressions!Q196, 1), NA())</f>
        <v>#N/A</v>
      </c>
      <c r="P186" s="540" t="e">
        <f>IF(ISNUMBER(Regressions!R196),ROUND(Regressions!R196, 1), NA())</f>
        <v>#N/A</v>
      </c>
      <c r="Q186" s="546" t="e">
        <f>IF(ISNUMBER(Regressions!S196),ROUND(Regressions!S196, 1), NA())</f>
        <v>#N/A</v>
      </c>
      <c r="R186" s="542" t="e">
        <f>IF(ISNUMBER(Regressions!T196),ROUND(Regressions!T196, 1), NA())</f>
        <v>#N/A</v>
      </c>
      <c r="S186" s="543" t="e">
        <f>IF(ISNUMBER(Regressions!U196),ROUND(Regressions!U196, 1), NA())</f>
        <v>#N/A</v>
      </c>
    </row>
    <row r="187" spans="1:19" hidden="1" x14ac:dyDescent="0.25">
      <c r="A187" s="535" t="str">
        <f>+Introduction!$C$7</f>
        <v>Croatia</v>
      </c>
      <c r="B187" s="536">
        <f>IF(ISBLANK(Regressions!B197), " ", Regressions!B197)</f>
        <v>2028</v>
      </c>
      <c r="C187" s="535" t="str">
        <f>HLOOKUP(Introduction!$G$4,nametranslations,29,FALSE)</f>
        <v>Secondary</v>
      </c>
      <c r="D187" s="538" t="str">
        <f>IF(ISBLANK(Regressions!D197), " ", Regressions!D197)</f>
        <v xml:space="preserve"> </v>
      </c>
      <c r="E187" s="539" t="e">
        <f>IF(ISNUMBER(Regressions!E197),ROUND(Regressions!E197, 1), NA())</f>
        <v>#N/A</v>
      </c>
      <c r="F187" s="540" t="e">
        <f>IF(ISNUMBER(Regressions!F197),ROUND(Regressions!F197, 1), NA())</f>
        <v>#N/A</v>
      </c>
      <c r="G187" s="541" t="e">
        <f>IF(ISNUMBER(Regressions!G197),ROUND(Regressions!G197, 1), NA())</f>
        <v>#N/A</v>
      </c>
      <c r="H187" s="542" t="e">
        <f>IF(ISNUMBER(Regressions!H197),ROUND(Regressions!H197, 1), NA())</f>
        <v>#N/A</v>
      </c>
      <c r="I187" s="543" t="e">
        <f>IF(ISNUMBER(Regressions!I197),ROUND(Regressions!I197, 1), NA())</f>
        <v>#N/A</v>
      </c>
      <c r="J187" s="544" t="e">
        <f>IF(ISNUMBER(Regressions!K197),ROUND(Regressions!K197, 1), NA())</f>
        <v>#N/A</v>
      </c>
      <c r="K187" s="540" t="e">
        <f>IF(ISNUMBER(Regressions!L197),ROUND(Regressions!L197, 1), NA())</f>
        <v>#N/A</v>
      </c>
      <c r="L187" s="545" t="e">
        <f>IF(ISNUMBER(Regressions!M197),ROUND(Regressions!M197, 1), NA())</f>
        <v>#N/A</v>
      </c>
      <c r="M187" s="542" t="e">
        <f>IF(ISNUMBER(Regressions!N197),ROUND(Regressions!N197, 1), NA())</f>
        <v>#N/A</v>
      </c>
      <c r="N187" s="543" t="e">
        <f>IF(ISNUMBER(Regressions!O197),ROUND(Regressions!O197, 1), NA())</f>
        <v>#N/A</v>
      </c>
      <c r="O187" s="544" t="e">
        <f>IF(ISNUMBER(Regressions!Q197),ROUND(Regressions!Q197, 1), NA())</f>
        <v>#N/A</v>
      </c>
      <c r="P187" s="540" t="e">
        <f>IF(ISNUMBER(Regressions!R197),ROUND(Regressions!R197, 1), NA())</f>
        <v>#N/A</v>
      </c>
      <c r="Q187" s="546" t="e">
        <f>IF(ISNUMBER(Regressions!S197),ROUND(Regressions!S197, 1), NA())</f>
        <v>#N/A</v>
      </c>
      <c r="R187" s="542" t="e">
        <f>IF(ISNUMBER(Regressions!T197),ROUND(Regressions!T197, 1), NA())</f>
        <v>#N/A</v>
      </c>
      <c r="S187" s="543" t="e">
        <f>IF(ISNUMBER(Regressions!U197),ROUND(Regressions!U197, 1), NA())</f>
        <v>#N/A</v>
      </c>
    </row>
    <row r="188" spans="1:19" hidden="1" x14ac:dyDescent="0.25">
      <c r="A188" s="535" t="str">
        <f>+Introduction!$C$7</f>
        <v>Croatia</v>
      </c>
      <c r="B188" s="536">
        <f>IF(ISBLANK(Regressions!B198), " ", Regressions!B198)</f>
        <v>2029</v>
      </c>
      <c r="C188" s="535" t="str">
        <f>HLOOKUP(Introduction!$G$4,nametranslations,29,FALSE)</f>
        <v>Secondary</v>
      </c>
      <c r="D188" s="538" t="str">
        <f>IF(ISBLANK(Regressions!D198), " ", Regressions!D198)</f>
        <v xml:space="preserve"> </v>
      </c>
      <c r="E188" s="539" t="e">
        <f>IF(ISNUMBER(Regressions!E198),ROUND(Regressions!E198, 1), NA())</f>
        <v>#N/A</v>
      </c>
      <c r="F188" s="540" t="e">
        <f>IF(ISNUMBER(Regressions!F198),ROUND(Regressions!F198, 1), NA())</f>
        <v>#N/A</v>
      </c>
      <c r="G188" s="541" t="e">
        <f>IF(ISNUMBER(Regressions!G198),ROUND(Regressions!G198, 1), NA())</f>
        <v>#N/A</v>
      </c>
      <c r="H188" s="542" t="e">
        <f>IF(ISNUMBER(Regressions!H198),ROUND(Regressions!H198, 1), NA())</f>
        <v>#N/A</v>
      </c>
      <c r="I188" s="543" t="e">
        <f>IF(ISNUMBER(Regressions!I198),ROUND(Regressions!I198, 1), NA())</f>
        <v>#N/A</v>
      </c>
      <c r="J188" s="544" t="e">
        <f>IF(ISNUMBER(Regressions!K198),ROUND(Regressions!K198, 1), NA())</f>
        <v>#N/A</v>
      </c>
      <c r="K188" s="540" t="e">
        <f>IF(ISNUMBER(Regressions!L198),ROUND(Regressions!L198, 1), NA())</f>
        <v>#N/A</v>
      </c>
      <c r="L188" s="545" t="e">
        <f>IF(ISNUMBER(Regressions!M198),ROUND(Regressions!M198, 1), NA())</f>
        <v>#N/A</v>
      </c>
      <c r="M188" s="542" t="e">
        <f>IF(ISNUMBER(Regressions!N198),ROUND(Regressions!N198, 1), NA())</f>
        <v>#N/A</v>
      </c>
      <c r="N188" s="543" t="e">
        <f>IF(ISNUMBER(Regressions!O198),ROUND(Regressions!O198, 1), NA())</f>
        <v>#N/A</v>
      </c>
      <c r="O188" s="544" t="e">
        <f>IF(ISNUMBER(Regressions!Q198),ROUND(Regressions!Q198, 1), NA())</f>
        <v>#N/A</v>
      </c>
      <c r="P188" s="540" t="e">
        <f>IF(ISNUMBER(Regressions!R198),ROUND(Regressions!R198, 1), NA())</f>
        <v>#N/A</v>
      </c>
      <c r="Q188" s="546" t="e">
        <f>IF(ISNUMBER(Regressions!S198),ROUND(Regressions!S198, 1), NA())</f>
        <v>#N/A</v>
      </c>
      <c r="R188" s="542" t="e">
        <f>IF(ISNUMBER(Regressions!T198),ROUND(Regressions!T198, 1), NA())</f>
        <v>#N/A</v>
      </c>
      <c r="S188" s="543" t="e">
        <f>IF(ISNUMBER(Regressions!U198),ROUND(Regressions!U198, 1), NA())</f>
        <v>#N/A</v>
      </c>
    </row>
    <row r="189" spans="1:19" hidden="1" x14ac:dyDescent="0.25">
      <c r="A189" s="535" t="str">
        <f>+Introduction!$C$7</f>
        <v>Croatia</v>
      </c>
      <c r="B189" s="536">
        <f>IF(ISBLANK(Regressions!B199), " ", Regressions!B199)</f>
        <v>2030</v>
      </c>
      <c r="C189" s="535" t="str">
        <f>HLOOKUP(Introduction!$G$4,nametranslations,29,FALSE)</f>
        <v>Secondary</v>
      </c>
      <c r="D189" s="538" t="str">
        <f>IF(ISBLANK(Regressions!D199), " ", Regressions!D199)</f>
        <v xml:space="preserve"> </v>
      </c>
      <c r="E189" s="539" t="e">
        <f>IF(ISNUMBER(Regressions!E199),ROUND(Regressions!E199, 1), NA())</f>
        <v>#N/A</v>
      </c>
      <c r="F189" s="540" t="e">
        <f>IF(ISNUMBER(Regressions!F199),ROUND(Regressions!F199, 1), NA())</f>
        <v>#N/A</v>
      </c>
      <c r="G189" s="541" t="e">
        <f>IF(ISNUMBER(Regressions!G199),ROUND(Regressions!G199, 1), NA())</f>
        <v>#N/A</v>
      </c>
      <c r="H189" s="542" t="e">
        <f>IF(ISNUMBER(Regressions!H199),ROUND(Regressions!H199, 1), NA())</f>
        <v>#N/A</v>
      </c>
      <c r="I189" s="543" t="e">
        <f>IF(ISNUMBER(Regressions!I199),ROUND(Regressions!I199, 1), NA())</f>
        <v>#N/A</v>
      </c>
      <c r="J189" s="544" t="e">
        <f>IF(ISNUMBER(Regressions!K199),ROUND(Regressions!K199, 1), NA())</f>
        <v>#N/A</v>
      </c>
      <c r="K189" s="540" t="e">
        <f>IF(ISNUMBER(Regressions!L199),ROUND(Regressions!L199, 1), NA())</f>
        <v>#N/A</v>
      </c>
      <c r="L189" s="545" t="e">
        <f>IF(ISNUMBER(Regressions!M199),ROUND(Regressions!M199, 1), NA())</f>
        <v>#N/A</v>
      </c>
      <c r="M189" s="542" t="e">
        <f>IF(ISNUMBER(Regressions!N199),ROUND(Regressions!N199, 1), NA())</f>
        <v>#N/A</v>
      </c>
      <c r="N189" s="543" t="e">
        <f>IF(ISNUMBER(Regressions!O199),ROUND(Regressions!O199, 1), NA())</f>
        <v>#N/A</v>
      </c>
      <c r="O189" s="544" t="e">
        <f>IF(ISNUMBER(Regressions!Q199),ROUND(Regressions!Q199, 1), NA())</f>
        <v>#N/A</v>
      </c>
      <c r="P189" s="540" t="e">
        <f>IF(ISNUMBER(Regressions!R199),ROUND(Regressions!R199, 1), NA())</f>
        <v>#N/A</v>
      </c>
      <c r="Q189" s="546" t="e">
        <f>IF(ISNUMBER(Regressions!S199),ROUND(Regressions!S199, 1), NA())</f>
        <v>#N/A</v>
      </c>
      <c r="R189" s="542" t="e">
        <f>IF(ISNUMBER(Regressions!T199),ROUND(Regressions!T199, 1), NA())</f>
        <v>#N/A</v>
      </c>
      <c r="S189" s="543" t="e">
        <f>IF(ISNUMBER(Regressions!U199),ROUND(Regressions!U199, 1), NA())</f>
        <v>#N/A</v>
      </c>
    </row>
    <row r="211" spans="5:13" x14ac:dyDescent="0.25">
      <c r="E211" s="565"/>
      <c r="G211" s="512"/>
      <c r="K211" s="566"/>
      <c r="M211" s="56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68F79-4A20-40D3-8A6B-112C80A204B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3" customWidth="1"/>
    <col min="2" max="2" width="13.59765625" style="363" customWidth="1"/>
    <col min="3" max="3" width="5" style="363" customWidth="1"/>
    <col min="4" max="21" width="3.8984375" style="363" customWidth="1"/>
    <col min="22" max="25" width="3.8984375" style="469" customWidth="1"/>
    <col min="26" max="26" width="6.5" style="469" customWidth="1"/>
    <col min="27" max="30" width="3.8984375" style="469" customWidth="1"/>
    <col min="31" max="31" width="6.5" style="469" customWidth="1"/>
    <col min="32" max="35" width="3.8984375" style="469" customWidth="1"/>
    <col min="36" max="36" width="6.5" style="469" customWidth="1"/>
    <col min="37" max="40" width="3.8984375" style="469" customWidth="1"/>
    <col min="41" max="41" width="6.5" style="469" customWidth="1"/>
    <col min="42" max="45" width="3.8984375" style="469" customWidth="1"/>
    <col min="46" max="46" width="6.5" style="469" customWidth="1"/>
    <col min="47" max="50" width="3.8984375" style="469" customWidth="1"/>
    <col min="51" max="51" width="6.5" style="469" customWidth="1"/>
    <col min="52" max="52" width="3.8984375" style="470" customWidth="1"/>
    <col min="53" max="53" width="6.5" style="579" customWidth="1"/>
    <col min="54" max="55" width="3.8984375" style="470" customWidth="1"/>
    <col min="56" max="56" width="6.5" style="470" customWidth="1"/>
    <col min="57" max="58" width="3.8984375" style="470" customWidth="1"/>
    <col min="59" max="59" width="6.5" style="470" customWidth="1"/>
    <col min="60" max="60" width="3.8984375" style="470" customWidth="1"/>
    <col min="61" max="61" width="6.09765625" style="470" customWidth="1"/>
    <col min="62" max="62" width="6.5" style="470" customWidth="1"/>
    <col min="63" max="63" width="8.8984375" style="470" customWidth="1"/>
    <col min="64" max="64" width="3.8984375" style="470" customWidth="1"/>
    <col min="65" max="65" width="6.5" style="470" customWidth="1"/>
    <col min="66" max="67" width="3.8984375" style="470" customWidth="1"/>
    <col min="68" max="68" width="6.5" style="470" customWidth="1"/>
    <col min="69" max="69" width="3.8984375" style="470" customWidth="1"/>
    <col min="70" max="70" width="9" style="363" customWidth="1"/>
    <col min="71" max="136" width="3.8984375" style="363" hidden="1" customWidth="1"/>
    <col min="137" max="137" width="9" style="363" customWidth="1"/>
    <col min="138" max="16384" width="9" style="363"/>
  </cols>
  <sheetData>
    <row r="1" spans="1:136" ht="17.399999999999999" x14ac:dyDescent="0.3">
      <c r="A1" s="471" t="str">
        <f>HLOOKUP(Introduction!$G$4,nametranslations,83,FALSE)</f>
        <v>Summary of data from national surveys and censuses</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472"/>
      <c r="AL1" s="472"/>
      <c r="AM1" s="472"/>
      <c r="AN1" s="472"/>
      <c r="AO1" s="472"/>
      <c r="AP1" s="472"/>
      <c r="AQ1" s="472"/>
      <c r="AR1" s="472"/>
      <c r="AS1" s="472"/>
      <c r="AT1" s="472"/>
      <c r="AU1" s="472"/>
      <c r="AV1" s="472"/>
      <c r="AW1" s="472"/>
      <c r="AX1" s="472"/>
      <c r="AY1" s="472"/>
      <c r="AZ1" s="472"/>
      <c r="BA1" s="484"/>
      <c r="BB1" s="472"/>
      <c r="BC1" s="472"/>
      <c r="BD1" s="472"/>
      <c r="BE1" s="472"/>
      <c r="BF1" s="472"/>
      <c r="BG1" s="472"/>
      <c r="BH1" s="472"/>
      <c r="BI1" s="472"/>
      <c r="BJ1" s="472"/>
      <c r="BK1" s="472"/>
      <c r="BL1" s="472"/>
      <c r="BM1" s="472"/>
      <c r="BN1" s="472"/>
      <c r="BO1" s="472"/>
      <c r="BP1" s="472"/>
      <c r="BQ1" s="472"/>
      <c r="BR1" s="472"/>
      <c r="BS1" s="472"/>
    </row>
    <row r="2" spans="1:136" ht="15.6" x14ac:dyDescent="0.3">
      <c r="A2" s="473" t="str">
        <f>HLOOKUP(Introduction!$G$4,nametranslations,84,FALSE)</f>
        <v>[values in square brackets not used]</v>
      </c>
      <c r="B2" s="473"/>
      <c r="C2" s="473"/>
      <c r="D2" s="474" t="str">
        <f>HLOOKUP(Introduction!$G$4,nametranslations,85,FALSE)</f>
        <v>Drinking Water</v>
      </c>
      <c r="E2" s="472"/>
      <c r="F2" s="472"/>
      <c r="G2" s="475"/>
      <c r="H2" s="472"/>
      <c r="I2" s="472"/>
      <c r="J2" s="475"/>
      <c r="K2" s="476"/>
      <c r="L2" s="476"/>
      <c r="M2" s="475"/>
      <c r="N2" s="476"/>
      <c r="O2" s="476"/>
      <c r="P2" s="475"/>
      <c r="Q2" s="476"/>
      <c r="R2" s="476"/>
      <c r="S2" s="475"/>
      <c r="T2" s="476"/>
      <c r="U2" s="476"/>
      <c r="V2" s="477" t="str">
        <f>HLOOKUP(Introduction!$G$4,nametranslations,86,FALSE)</f>
        <v>Sanitation</v>
      </c>
      <c r="W2" s="362"/>
      <c r="X2" s="476"/>
      <c r="Y2" s="476"/>
      <c r="Z2" s="476"/>
      <c r="AA2" s="478"/>
      <c r="AB2" s="476"/>
      <c r="AC2" s="476"/>
      <c r="AD2" s="476"/>
      <c r="AE2" s="476"/>
      <c r="AF2" s="478"/>
      <c r="AG2" s="476"/>
      <c r="AH2" s="476"/>
      <c r="AI2" s="476"/>
      <c r="AJ2" s="476"/>
      <c r="AK2" s="478"/>
      <c r="AL2" s="476"/>
      <c r="AM2" s="476"/>
      <c r="AN2" s="476"/>
      <c r="AO2" s="476"/>
      <c r="AP2" s="478"/>
      <c r="AQ2" s="476"/>
      <c r="AR2" s="476"/>
      <c r="AS2" s="476"/>
      <c r="AT2" s="476"/>
      <c r="AU2" s="478"/>
      <c r="AV2" s="476"/>
      <c r="AW2" s="476"/>
      <c r="AX2" s="476"/>
      <c r="AY2" s="476"/>
      <c r="AZ2" s="479" t="str">
        <f>HLOOKUP(Introduction!$G$4,nametranslations,87,FALSE)</f>
        <v>Hygiene</v>
      </c>
      <c r="BA2" s="480"/>
      <c r="BB2" s="481"/>
      <c r="BC2" s="481"/>
      <c r="BD2" s="482"/>
      <c r="BE2" s="482"/>
      <c r="BF2" s="482"/>
      <c r="BG2" s="482"/>
      <c r="BH2" s="482"/>
      <c r="BI2" s="482"/>
      <c r="BJ2" s="482"/>
      <c r="BK2" s="482"/>
      <c r="BL2" s="482"/>
      <c r="BM2" s="482"/>
      <c r="BN2" s="482"/>
      <c r="BO2" s="482"/>
      <c r="BP2" s="482"/>
      <c r="BQ2" s="482"/>
      <c r="BS2" s="474" t="str">
        <f>HLOOKUP(Introduction!$G$4,nametranslations,85,FALSE)</f>
        <v>Drinking Water</v>
      </c>
      <c r="CK2" s="477" t="str">
        <f>HLOOKUP(Introduction!$G$4,nametranslations,86,FALSE)</f>
        <v>Sanitation</v>
      </c>
      <c r="DO2" s="479" t="str">
        <f>HLOOKUP(Introduction!$G$4,nametranslations,87,FALSE)</f>
        <v>Hygiene</v>
      </c>
    </row>
    <row r="3" spans="1:136" ht="13.8" x14ac:dyDescent="0.25">
      <c r="A3" s="483"/>
      <c r="B3" s="472"/>
      <c r="C3" s="472"/>
      <c r="D3" s="472" t="str">
        <f>+Key!$I$26</f>
        <v>Total</v>
      </c>
      <c r="E3" s="472"/>
      <c r="F3" s="472"/>
      <c r="G3" s="472" t="str">
        <f>+Key!$I$28</f>
        <v>Urban</v>
      </c>
      <c r="I3" s="472"/>
      <c r="J3" s="472" t="str">
        <f>+Key!$I$27</f>
        <v>Rural</v>
      </c>
      <c r="L3" s="472"/>
      <c r="M3" s="472" t="str">
        <f>+Key!$I$29</f>
        <v>Pre-primary</v>
      </c>
      <c r="O3" s="472"/>
      <c r="P3" s="472" t="str">
        <f>+Key!$I$30</f>
        <v>Primary</v>
      </c>
      <c r="Q3" s="472"/>
      <c r="R3" s="472"/>
      <c r="S3" s="472" t="str">
        <f>+Key!$I$31</f>
        <v>Secondary</v>
      </c>
      <c r="U3" s="472"/>
      <c r="V3" s="472" t="str">
        <f>+Key!$I$26</f>
        <v>Total</v>
      </c>
      <c r="W3" s="472"/>
      <c r="X3" s="472"/>
      <c r="Y3" s="472"/>
      <c r="Z3" s="363"/>
      <c r="AA3" s="472" t="str">
        <f>+Key!$I$28</f>
        <v>Urban</v>
      </c>
      <c r="AB3" s="472"/>
      <c r="AC3" s="363"/>
      <c r="AD3" s="472"/>
      <c r="AE3" s="472"/>
      <c r="AF3" s="472" t="str">
        <f>+Key!$I$27</f>
        <v>Rural</v>
      </c>
      <c r="AG3" s="472"/>
      <c r="AH3" s="472"/>
      <c r="AI3" s="472"/>
      <c r="AJ3" s="472"/>
      <c r="AK3" s="472" t="str">
        <f>+Key!$I$29</f>
        <v>Pre-primary</v>
      </c>
      <c r="AL3" s="472"/>
      <c r="AM3" s="472"/>
      <c r="AN3" s="472"/>
      <c r="AO3" s="472"/>
      <c r="AP3" s="472" t="str">
        <f>+Key!$I$30</f>
        <v>Primary</v>
      </c>
      <c r="AQ3" s="472"/>
      <c r="AR3" s="472"/>
      <c r="AS3" s="472"/>
      <c r="AT3" s="472"/>
      <c r="AU3" s="472" t="str">
        <f>+Key!$I$31</f>
        <v>Secondary</v>
      </c>
      <c r="AV3" s="472"/>
      <c r="AW3" s="472"/>
      <c r="AX3" s="472"/>
      <c r="AY3" s="472"/>
      <c r="AZ3" s="472" t="str">
        <f>+Key!$I$26</f>
        <v>Total</v>
      </c>
      <c r="BA3" s="484"/>
      <c r="BB3" s="472"/>
      <c r="BC3" s="472" t="str">
        <f>+Key!$I$28</f>
        <v>Urban</v>
      </c>
      <c r="BD3" s="363"/>
      <c r="BE3" s="472"/>
      <c r="BF3" s="472" t="str">
        <f>+Key!$I$27</f>
        <v>Rural</v>
      </c>
      <c r="BG3" s="363"/>
      <c r="BH3" s="472"/>
      <c r="BI3" s="472" t="str">
        <f>+Key!$I$29</f>
        <v>Pre-primary</v>
      </c>
      <c r="BJ3" s="363"/>
      <c r="BK3" s="472"/>
      <c r="BL3" s="472" t="str">
        <f>+Key!$I$30</f>
        <v>Primary</v>
      </c>
      <c r="BM3" s="472"/>
      <c r="BN3" s="472"/>
      <c r="BO3" s="472" t="str">
        <f>+Key!$I$31</f>
        <v>Secondary</v>
      </c>
      <c r="BP3" s="362"/>
      <c r="BQ3" s="472"/>
      <c r="BS3" s="472" t="str">
        <f>+Key!$I$26</f>
        <v>Total</v>
      </c>
      <c r="BT3" s="472"/>
      <c r="BU3" s="472"/>
      <c r="BV3" s="472" t="str">
        <f>+Key!$I$28</f>
        <v>Urban</v>
      </c>
      <c r="BX3" s="472"/>
      <c r="BY3" s="472" t="str">
        <f>+Key!$I$27</f>
        <v>Rural</v>
      </c>
      <c r="CA3" s="472"/>
      <c r="CB3" s="472" t="str">
        <f>+Key!$I$29</f>
        <v>Pre-primary</v>
      </c>
      <c r="CD3" s="472"/>
      <c r="CE3" s="472" t="str">
        <f>+Key!$I$30</f>
        <v>Primary</v>
      </c>
      <c r="CF3" s="472"/>
      <c r="CG3" s="472"/>
      <c r="CH3" s="472" t="str">
        <f>+Key!$I$31</f>
        <v>Secondary</v>
      </c>
      <c r="CJ3" s="472"/>
      <c r="CK3" s="472" t="str">
        <f>+Key!$I$26</f>
        <v>Total</v>
      </c>
      <c r="CL3" s="472"/>
      <c r="CM3" s="472"/>
      <c r="CN3" s="472"/>
      <c r="CP3" s="472" t="str">
        <f>+Key!$I$28</f>
        <v>Urban</v>
      </c>
      <c r="CQ3" s="472"/>
      <c r="CS3" s="472"/>
      <c r="CT3" s="472"/>
      <c r="CU3" s="472" t="str">
        <f>+Key!$I$27</f>
        <v>Rural</v>
      </c>
      <c r="CV3" s="472"/>
      <c r="CW3" s="472"/>
      <c r="CX3" s="472"/>
      <c r="CY3" s="472"/>
      <c r="CZ3" s="472" t="str">
        <f>+Key!$I$29</f>
        <v>Pre-primary</v>
      </c>
      <c r="DA3" s="472"/>
      <c r="DB3" s="472"/>
      <c r="DC3" s="472"/>
      <c r="DD3" s="472"/>
      <c r="DE3" s="472" t="str">
        <f>+Key!$I$30</f>
        <v>Primary</v>
      </c>
      <c r="DF3" s="472"/>
      <c r="DG3" s="472"/>
      <c r="DH3" s="472"/>
      <c r="DI3" s="472"/>
      <c r="DJ3" s="472" t="s">
        <v>18</v>
      </c>
      <c r="DK3" s="472"/>
      <c r="DL3" s="472"/>
      <c r="DM3" s="472"/>
      <c r="DN3" s="472"/>
      <c r="DO3" s="472" t="str">
        <f>+Key!$I$26</f>
        <v>Total</v>
      </c>
      <c r="DP3" s="484"/>
      <c r="DQ3" s="472"/>
      <c r="DR3" s="472" t="str">
        <f>+Key!$I$28</f>
        <v>Urban</v>
      </c>
      <c r="DT3" s="472"/>
      <c r="DU3" s="472" t="str">
        <f>+Key!$I$27</f>
        <v>Rural</v>
      </c>
      <c r="DW3" s="472"/>
      <c r="DX3" s="472" t="str">
        <f>+Key!$I$29</f>
        <v>Pre-primary</v>
      </c>
      <c r="DZ3" s="472"/>
      <c r="EA3" s="472" t="str">
        <f>+Key!$I$30</f>
        <v>Primary</v>
      </c>
      <c r="EB3" s="472"/>
      <c r="EC3" s="472"/>
      <c r="ED3" s="472" t="str">
        <f>+Key!$I$31</f>
        <v>Secondary</v>
      </c>
      <c r="EE3" s="362"/>
      <c r="EF3" s="472"/>
    </row>
    <row r="4" spans="1:136" s="576" customFormat="1" ht="160.5" customHeight="1" x14ac:dyDescent="0.25">
      <c r="A4" s="485" t="str">
        <f>HLOOKUP(Introduction!$G$4,nametranslations,89,FALSE)</f>
        <v>Source</v>
      </c>
      <c r="B4" s="485" t="str">
        <f>HLOOKUP(Introduction!$G$4,nametranslations,88,FALSE)</f>
        <v>Type</v>
      </c>
      <c r="C4" s="485" t="str">
        <f>HLOOKUP(Introduction!$G$4,nametranslations,72,FALSE)</f>
        <v>Year</v>
      </c>
      <c r="D4" s="486" t="str">
        <f>HLOOKUP(Introduction!$G$4,nametranslations,74,FALSE)</f>
        <v>Facility</v>
      </c>
      <c r="E4" s="571" t="str">
        <f>HLOOKUP(Introduction!$G$4,nametranslations,75,FALSE)</f>
        <v>Improved</v>
      </c>
      <c r="F4" s="572" t="str">
        <f>HLOOKUP(Introduction!$G$4,nametranslations,76,FALSE)</f>
        <v>Basic (improved &amp; available)</v>
      </c>
      <c r="G4" s="486" t="str">
        <f>HLOOKUP(Introduction!$G$4,nametranslations,74,FALSE)</f>
        <v>Facility</v>
      </c>
      <c r="H4" s="571" t="str">
        <f>HLOOKUP(Introduction!$G$4,nametranslations,75,FALSE)</f>
        <v>Improved</v>
      </c>
      <c r="I4" s="572" t="str">
        <f>HLOOKUP(Introduction!$G$4,nametranslations,76,FALSE)</f>
        <v>Basic (improved &amp; available)</v>
      </c>
      <c r="J4" s="486" t="str">
        <f>HLOOKUP(Introduction!$G$4,nametranslations,74,FALSE)</f>
        <v>Facility</v>
      </c>
      <c r="K4" s="571" t="str">
        <f>HLOOKUP(Introduction!$G$4,nametranslations,75,FALSE)</f>
        <v>Improved</v>
      </c>
      <c r="L4" s="572" t="str">
        <f>HLOOKUP(Introduction!$G$4,nametranslations,76,FALSE)</f>
        <v>Basic (improved &amp; available)</v>
      </c>
      <c r="M4" s="486" t="str">
        <f>HLOOKUP(Introduction!$G$4,nametranslations,74,FALSE)</f>
        <v>Facility</v>
      </c>
      <c r="N4" s="571" t="str">
        <f>HLOOKUP(Introduction!$G$4,nametranslations,75,FALSE)</f>
        <v>Improved</v>
      </c>
      <c r="O4" s="572" t="str">
        <f>HLOOKUP(Introduction!$G$4,nametranslations,76,FALSE)</f>
        <v>Basic (improved &amp; available)</v>
      </c>
      <c r="P4" s="486" t="str">
        <f>HLOOKUP(Introduction!$G$4,nametranslations,74,FALSE)</f>
        <v>Facility</v>
      </c>
      <c r="Q4" s="571" t="str">
        <f>HLOOKUP(Introduction!$G$4,nametranslations,75,FALSE)</f>
        <v>Improved</v>
      </c>
      <c r="R4" s="572" t="str">
        <f>HLOOKUP(Introduction!$G$4,nametranslations,76,FALSE)</f>
        <v>Basic (improved &amp; available)</v>
      </c>
      <c r="S4" s="486" t="str">
        <f>HLOOKUP(Introduction!$G$4,nametranslations,74,FALSE)</f>
        <v>Facility</v>
      </c>
      <c r="T4" s="571" t="str">
        <f>HLOOKUP(Introduction!$G$4,nametranslations,75,FALSE)</f>
        <v>Improved</v>
      </c>
      <c r="U4" s="572" t="str">
        <f>HLOOKUP(Introduction!$G$4,nametranslations,76,FALSE)</f>
        <v>Basic (improved &amp; available)</v>
      </c>
      <c r="V4" s="490" t="str">
        <f>HLOOKUP(Introduction!$G$4,nametranslations,74,FALSE)</f>
        <v>Facility</v>
      </c>
      <c r="W4" s="491" t="str">
        <f>HLOOKUP(Introduction!$G$4,nametranslations,75,FALSE)</f>
        <v>Improved</v>
      </c>
      <c r="X4" s="573" t="str">
        <f>HLOOKUP(Introduction!$G$4,nametranslations,90,FALSE)</f>
        <v>Improved &amp; usable</v>
      </c>
      <c r="Y4" s="573" t="str">
        <f>HLOOKUP(Introduction!$G$4,nametranslations,91,FALSE)</f>
        <v>Improved &amp; single-sex</v>
      </c>
      <c r="Z4" s="574" t="str">
        <f>HLOOKUP(Introduction!$G$4,nametranslations,79,FALSE)</f>
        <v>Basic
(improved, usable &amp; single-sex)</v>
      </c>
      <c r="AA4" s="490" t="str">
        <f>HLOOKUP(Introduction!$G$4,nametranslations,74,FALSE)</f>
        <v>Facility</v>
      </c>
      <c r="AB4" s="491" t="str">
        <f>HLOOKUP(Introduction!$G$4,nametranslations,75,FALSE)</f>
        <v>Improved</v>
      </c>
      <c r="AC4" s="573" t="str">
        <f>HLOOKUP(Introduction!$G$4,nametranslations,90,FALSE)</f>
        <v>Improved &amp; usable</v>
      </c>
      <c r="AD4" s="573" t="str">
        <f>HLOOKUP(Introduction!$G$4,nametranslations,91,FALSE)</f>
        <v>Improved &amp; single-sex</v>
      </c>
      <c r="AE4" s="574" t="str">
        <f>HLOOKUP(Introduction!$G$4,nametranslations,79,FALSE)</f>
        <v>Basic
(improved, usable &amp; single-sex)</v>
      </c>
      <c r="AF4" s="490" t="str">
        <f>HLOOKUP(Introduction!$G$4,nametranslations,74,FALSE)</f>
        <v>Facility</v>
      </c>
      <c r="AG4" s="491" t="str">
        <f>HLOOKUP(Introduction!$G$4,nametranslations,75,FALSE)</f>
        <v>Improved</v>
      </c>
      <c r="AH4" s="573" t="str">
        <f>HLOOKUP(Introduction!$G$4,nametranslations,90,FALSE)</f>
        <v>Improved &amp; usable</v>
      </c>
      <c r="AI4" s="573" t="str">
        <f>HLOOKUP(Introduction!$G$4,nametranslations,91,FALSE)</f>
        <v>Improved &amp; single-sex</v>
      </c>
      <c r="AJ4" s="574" t="str">
        <f>HLOOKUP(Introduction!$G$4,nametranslations,79,FALSE)</f>
        <v>Basic
(improved, usable &amp; single-sex)</v>
      </c>
      <c r="AK4" s="490" t="str">
        <f>HLOOKUP(Introduction!$G$4,nametranslations,74,FALSE)</f>
        <v>Facility</v>
      </c>
      <c r="AL4" s="491" t="str">
        <f>HLOOKUP(Introduction!$G$4,nametranslations,75,FALSE)</f>
        <v>Improved</v>
      </c>
      <c r="AM4" s="573" t="str">
        <f>HLOOKUP(Introduction!$G$4,nametranslations,90,FALSE)</f>
        <v>Improved &amp; usable</v>
      </c>
      <c r="AN4" s="573" t="str">
        <f>HLOOKUP(Introduction!$G$4,nametranslations,91,FALSE)</f>
        <v>Improved &amp; single-sex</v>
      </c>
      <c r="AO4" s="574" t="str">
        <f>HLOOKUP(Introduction!$G$4,nametranslations,79,FALSE)</f>
        <v>Basic
(improved, usable &amp; single-sex)</v>
      </c>
      <c r="AP4" s="490" t="str">
        <f>HLOOKUP(Introduction!$G$4,nametranslations,74,FALSE)</f>
        <v>Facility</v>
      </c>
      <c r="AQ4" s="491" t="str">
        <f>HLOOKUP(Introduction!$G$4,nametranslations,75,FALSE)</f>
        <v>Improved</v>
      </c>
      <c r="AR4" s="573" t="str">
        <f>HLOOKUP(Introduction!$G$4,nametranslations,90,FALSE)</f>
        <v>Improved &amp; usable</v>
      </c>
      <c r="AS4" s="573" t="str">
        <f>HLOOKUP(Introduction!$G$4,nametranslations,91,FALSE)</f>
        <v>Improved &amp; single-sex</v>
      </c>
      <c r="AT4" s="574" t="str">
        <f>HLOOKUP(Introduction!$G$4,nametranslations,79,FALSE)</f>
        <v>Basic
(improved, usable &amp; single-sex)</v>
      </c>
      <c r="AU4" s="490" t="str">
        <f>HLOOKUP(Introduction!$G$4,nametranslations,74,FALSE)</f>
        <v>Facility</v>
      </c>
      <c r="AV4" s="491" t="str">
        <f>HLOOKUP(Introduction!$G$4,nametranslations,75,FALSE)</f>
        <v>Improved</v>
      </c>
      <c r="AW4" s="573" t="str">
        <f>HLOOKUP(Introduction!$G$4,nametranslations,90,FALSE)</f>
        <v>Improved &amp; usable</v>
      </c>
      <c r="AX4" s="573" t="str">
        <f>HLOOKUP(Introduction!$G$4,nametranslations,91,FALSE)</f>
        <v>Improved &amp; single-sex</v>
      </c>
      <c r="AY4" s="574" t="str">
        <f>HLOOKUP(Introduction!$G$4,nametranslations,79,FALSE)</f>
        <v>Basic
(improved, usable &amp; single-sex)</v>
      </c>
      <c r="AZ4" s="494" t="str">
        <f>HLOOKUP(Introduction!$G$4,nametranslations,92,FALSE)</f>
        <v>Handwashing facility</v>
      </c>
      <c r="BA4" s="575" t="str">
        <f>HLOOKUP(Introduction!$G$4,nametranslations,93,FALSE)</f>
        <v>Handwashing facility with water</v>
      </c>
      <c r="BB4" s="575" t="str">
        <f>HLOOKUP(Introduction!$G$4,nametranslations,81,FALSE)</f>
        <v>Basic  
(facility with water &amp; soap)</v>
      </c>
      <c r="BC4" s="494" t="str">
        <f>HLOOKUP(Introduction!$G$4,nametranslations,92,FALSE)</f>
        <v>Handwashing facility</v>
      </c>
      <c r="BD4" s="575" t="str">
        <f>HLOOKUP(Introduction!$G$4,nametranslations,93,FALSE)</f>
        <v>Handwashing facility with water</v>
      </c>
      <c r="BE4" s="575" t="str">
        <f>HLOOKUP(Introduction!$G$4,nametranslations,81,FALSE)</f>
        <v>Basic  
(facility with water &amp; soap)</v>
      </c>
      <c r="BF4" s="494" t="str">
        <f>HLOOKUP(Introduction!$G$4,nametranslations,92,FALSE)</f>
        <v>Handwashing facility</v>
      </c>
      <c r="BG4" s="575" t="str">
        <f>HLOOKUP(Introduction!$G$4,nametranslations,93,FALSE)</f>
        <v>Handwashing facility with water</v>
      </c>
      <c r="BH4" s="575" t="str">
        <f>HLOOKUP(Introduction!$G$4,nametranslations,81,FALSE)</f>
        <v>Basic  
(facility with water &amp; soap)</v>
      </c>
      <c r="BI4" s="494" t="str">
        <f>HLOOKUP(Introduction!$G$4,nametranslations,92,FALSE)</f>
        <v>Handwashing facility</v>
      </c>
      <c r="BJ4" s="575" t="str">
        <f>HLOOKUP(Introduction!$G$4,nametranslations,93,FALSE)</f>
        <v>Handwashing facility with water</v>
      </c>
      <c r="BK4" s="575" t="str">
        <f>HLOOKUP(Introduction!$G$4,nametranslations,81,FALSE)</f>
        <v>Basic  
(facility with water &amp; soap)</v>
      </c>
      <c r="BL4" s="494" t="str">
        <f>HLOOKUP(Introduction!$G$4,nametranslations,92,FALSE)</f>
        <v>Handwashing facility</v>
      </c>
      <c r="BM4" s="575" t="str">
        <f>HLOOKUP(Introduction!$G$4,nametranslations,93,FALSE)</f>
        <v>Handwashing facility with water</v>
      </c>
      <c r="BN4" s="575" t="str">
        <f>HLOOKUP(Introduction!$G$4,nametranslations,81,FALSE)</f>
        <v>Basic  
(facility with water &amp; soap)</v>
      </c>
      <c r="BO4" s="494" t="str">
        <f>HLOOKUP(Introduction!$G$4,nametranslations,92,FALSE)</f>
        <v>Handwashing facility</v>
      </c>
      <c r="BP4" s="575" t="str">
        <f>HLOOKUP(Introduction!$G$4,nametranslations,93,FALSE)</f>
        <v>Handwashing facility with water</v>
      </c>
      <c r="BQ4" s="575" t="str">
        <f>HLOOKUP(Introduction!$G$4,nametranslations,81,FALSE)</f>
        <v>Basic  
(facility with water &amp; soap)</v>
      </c>
      <c r="BS4" s="486" t="str">
        <f>HLOOKUP(Introduction!$G$4,nametranslations,74,FALSE)</f>
        <v>Facility</v>
      </c>
      <c r="BT4" s="571" t="str">
        <f>HLOOKUP(Introduction!$G$4,nametranslations,75,FALSE)</f>
        <v>Improved</v>
      </c>
      <c r="BU4" s="577" t="str">
        <f>HLOOKUP(Introduction!$G$4,nametranslations,76,FALSE)</f>
        <v>Basic (improved &amp; available)</v>
      </c>
      <c r="BV4" s="486" t="str">
        <f>HLOOKUP(Introduction!$G$4,nametranslations,74,FALSE)</f>
        <v>Facility</v>
      </c>
      <c r="BW4" s="571" t="str">
        <f>HLOOKUP(Introduction!$G$4,nametranslations,75,FALSE)</f>
        <v>Improved</v>
      </c>
      <c r="BX4" s="577" t="str">
        <f>HLOOKUP(Introduction!$G$4,nametranslations,76,FALSE)</f>
        <v>Basic (improved &amp; available)</v>
      </c>
      <c r="BY4" s="486" t="str">
        <f>HLOOKUP(Introduction!$G$4,nametranslations,74,FALSE)</f>
        <v>Facility</v>
      </c>
      <c r="BZ4" s="571" t="str">
        <f>HLOOKUP(Introduction!$G$4,nametranslations,75,FALSE)</f>
        <v>Improved</v>
      </c>
      <c r="CA4" s="577" t="str">
        <f>HLOOKUP(Introduction!$G$4,nametranslations,76,FALSE)</f>
        <v>Basic (improved &amp; available)</v>
      </c>
      <c r="CB4" s="486" t="str">
        <f>HLOOKUP(Introduction!$G$4,nametranslations,74,FALSE)</f>
        <v>Facility</v>
      </c>
      <c r="CC4" s="571" t="str">
        <f>HLOOKUP(Introduction!$G$4,nametranslations,75,FALSE)</f>
        <v>Improved</v>
      </c>
      <c r="CD4" s="577" t="str">
        <f>HLOOKUP(Introduction!$G$4,nametranslations,76,FALSE)</f>
        <v>Basic (improved &amp; available)</v>
      </c>
      <c r="CE4" s="486" t="str">
        <f>HLOOKUP(Introduction!$G$4,nametranslations,74,FALSE)</f>
        <v>Facility</v>
      </c>
      <c r="CF4" s="571" t="str">
        <f>HLOOKUP(Introduction!$G$4,nametranslations,75,FALSE)</f>
        <v>Improved</v>
      </c>
      <c r="CG4" s="577" t="str">
        <f>HLOOKUP(Introduction!$G$4,nametranslations,76,FALSE)</f>
        <v>Basic (improved &amp; available)</v>
      </c>
      <c r="CH4" s="486" t="str">
        <f>HLOOKUP(Introduction!$G$4,nametranslations,74,FALSE)</f>
        <v>Facility</v>
      </c>
      <c r="CI4" s="571" t="str">
        <f>HLOOKUP(Introduction!$G$4,nametranslations,75,FALSE)</f>
        <v>Improved</v>
      </c>
      <c r="CJ4" s="577" t="str">
        <f>HLOOKUP(Introduction!$G$4,nametranslations,76,FALSE)</f>
        <v>Basic (improved &amp; available)</v>
      </c>
      <c r="CK4" s="490" t="str">
        <f>HLOOKUP(Introduction!$G$4,nametranslations,74,FALSE)</f>
        <v>Facility</v>
      </c>
      <c r="CL4" s="491" t="str">
        <f>HLOOKUP(Introduction!$G$4,nametranslations,75,FALSE)</f>
        <v>Improved</v>
      </c>
      <c r="CM4" s="491" t="str">
        <f>HLOOKUP(Introduction!$G$4,nametranslations,90,FALSE)</f>
        <v>Improved &amp; usable</v>
      </c>
      <c r="CN4" s="491" t="str">
        <f>HLOOKUP(Introduction!$G$4,nametranslations,91,FALSE)</f>
        <v>Improved &amp; single-sex</v>
      </c>
      <c r="CO4" s="574" t="str">
        <f>HLOOKUP(Introduction!$G$4,nametranslations,79,FALSE)</f>
        <v>Basic
(improved, usable &amp; single-sex)</v>
      </c>
      <c r="CP4" s="490" t="str">
        <f>HLOOKUP(Introduction!$G$4,nametranslations,74,FALSE)</f>
        <v>Facility</v>
      </c>
      <c r="CQ4" s="491" t="str">
        <f>HLOOKUP(Introduction!$G$4,nametranslations,75,FALSE)</f>
        <v>Improved</v>
      </c>
      <c r="CR4" s="491" t="str">
        <f>HLOOKUP(Introduction!$G$4,nametranslations,90,FALSE)</f>
        <v>Improved &amp; usable</v>
      </c>
      <c r="CS4" s="491" t="str">
        <f>HLOOKUP(Introduction!$G$4,nametranslations,91,FALSE)</f>
        <v>Improved &amp; single-sex</v>
      </c>
      <c r="CT4" s="574" t="str">
        <f>HLOOKUP(Introduction!$G$4,nametranslations,79,FALSE)</f>
        <v>Basic
(improved, usable &amp; single-sex)</v>
      </c>
      <c r="CU4" s="490" t="str">
        <f>HLOOKUP(Introduction!$G$4,nametranslations,74,FALSE)</f>
        <v>Facility</v>
      </c>
      <c r="CV4" s="491" t="str">
        <f>HLOOKUP(Introduction!$G$4,nametranslations,75,FALSE)</f>
        <v>Improved</v>
      </c>
      <c r="CW4" s="491" t="str">
        <f>HLOOKUP(Introduction!$G$4,nametranslations,90,FALSE)</f>
        <v>Improved &amp; usable</v>
      </c>
      <c r="CX4" s="491" t="str">
        <f>HLOOKUP(Introduction!$G$4,nametranslations,91,FALSE)</f>
        <v>Improved &amp; single-sex</v>
      </c>
      <c r="CY4" s="574" t="str">
        <f>HLOOKUP(Introduction!$G$4,nametranslations,79,FALSE)</f>
        <v>Basic
(improved, usable &amp; single-sex)</v>
      </c>
      <c r="CZ4" s="490" t="str">
        <f>HLOOKUP(Introduction!$G$4,nametranslations,74,FALSE)</f>
        <v>Facility</v>
      </c>
      <c r="DA4" s="491" t="str">
        <f>HLOOKUP(Introduction!$G$4,nametranslations,75,FALSE)</f>
        <v>Improved</v>
      </c>
      <c r="DB4" s="491" t="str">
        <f>HLOOKUP(Introduction!$G$4,nametranslations,90,FALSE)</f>
        <v>Improved &amp; usable</v>
      </c>
      <c r="DC4" s="491" t="str">
        <f>HLOOKUP(Introduction!$G$4,nametranslations,91,FALSE)</f>
        <v>Improved &amp; single-sex</v>
      </c>
      <c r="DD4" s="574" t="str">
        <f>HLOOKUP(Introduction!$G$4,nametranslations,79,FALSE)</f>
        <v>Basic
(improved, usable &amp; single-sex)</v>
      </c>
      <c r="DE4" s="490" t="str">
        <f>HLOOKUP(Introduction!$G$4,nametranslations,74,FALSE)</f>
        <v>Facility</v>
      </c>
      <c r="DF4" s="491" t="str">
        <f>HLOOKUP(Introduction!$G$4,nametranslations,75,FALSE)</f>
        <v>Improved</v>
      </c>
      <c r="DG4" s="491" t="str">
        <f>HLOOKUP(Introduction!$G$4,nametranslations,90,FALSE)</f>
        <v>Improved &amp; usable</v>
      </c>
      <c r="DH4" s="491" t="str">
        <f>HLOOKUP(Introduction!$G$4,nametranslations,91,FALSE)</f>
        <v>Improved &amp; single-sex</v>
      </c>
      <c r="DI4" s="574" t="str">
        <f>HLOOKUP(Introduction!$G$4,nametranslations,79,FALSE)</f>
        <v>Basic
(improved, usable &amp; single-sex)</v>
      </c>
      <c r="DJ4" s="490" t="str">
        <f>HLOOKUP(Introduction!$G$4,nametranslations,74,FALSE)</f>
        <v>Facility</v>
      </c>
      <c r="DK4" s="491" t="str">
        <f>HLOOKUP(Introduction!$G$4,nametranslations,75,FALSE)</f>
        <v>Improved</v>
      </c>
      <c r="DL4" s="491" t="str">
        <f>HLOOKUP(Introduction!$G$4,nametranslations,90,FALSE)</f>
        <v>Improved &amp; usable</v>
      </c>
      <c r="DM4" s="491" t="str">
        <f>HLOOKUP(Introduction!$G$4,nametranslations,91,FALSE)</f>
        <v>Improved &amp; single-sex</v>
      </c>
      <c r="DN4" s="574" t="str">
        <f>HLOOKUP(Introduction!$G$4,nametranslations,79,FALSE)</f>
        <v>Basic
(improved, usable &amp; single-sex)</v>
      </c>
      <c r="DO4" s="494" t="str">
        <f>HLOOKUP(Introduction!$G$4,nametranslations,92,FALSE)</f>
        <v>Handwashing facility</v>
      </c>
      <c r="DP4" s="575" t="str">
        <f>HLOOKUP(Introduction!$G$4,nametranslations,93,FALSE)</f>
        <v>Handwashing facility with water</v>
      </c>
      <c r="DQ4" s="575" t="str">
        <f>HLOOKUP(Introduction!$G$4,nametranslations,81,FALSE)</f>
        <v>Basic  
(facility with water &amp; soap)</v>
      </c>
      <c r="DR4" s="494" t="str">
        <f>HLOOKUP(Introduction!$G$4,nametranslations,92,FALSE)</f>
        <v>Handwashing facility</v>
      </c>
      <c r="DS4" s="575" t="str">
        <f>HLOOKUP(Introduction!$G$4,nametranslations,93,FALSE)</f>
        <v>Handwashing facility with water</v>
      </c>
      <c r="DT4" s="575" t="str">
        <f>HLOOKUP(Introduction!$G$4,nametranslations,81,FALSE)</f>
        <v>Basic  
(facility with water &amp; soap)</v>
      </c>
      <c r="DU4" s="494" t="str">
        <f>HLOOKUP(Introduction!$G$4,nametranslations,92,FALSE)</f>
        <v>Handwashing facility</v>
      </c>
      <c r="DV4" s="575" t="str">
        <f>HLOOKUP(Introduction!$G$4,nametranslations,93,FALSE)</f>
        <v>Handwashing facility with water</v>
      </c>
      <c r="DW4" s="575" t="str">
        <f>HLOOKUP(Introduction!$G$4,nametranslations,81,FALSE)</f>
        <v>Basic  
(facility with water &amp; soap)</v>
      </c>
      <c r="DX4" s="494" t="str">
        <f>HLOOKUP(Introduction!$G$4,nametranslations,92,FALSE)</f>
        <v>Handwashing facility</v>
      </c>
      <c r="DY4" s="575" t="str">
        <f>HLOOKUP(Introduction!$G$4,nametranslations,93,FALSE)</f>
        <v>Handwashing facility with water</v>
      </c>
      <c r="DZ4" s="575" t="str">
        <f>HLOOKUP(Introduction!$G$4,nametranslations,81,FALSE)</f>
        <v>Basic  
(facility with water &amp; soap)</v>
      </c>
      <c r="EA4" s="494" t="str">
        <f>HLOOKUP(Introduction!$G$4,nametranslations,92,FALSE)</f>
        <v>Handwashing facility</v>
      </c>
      <c r="EB4" s="575" t="str">
        <f>HLOOKUP(Introduction!$G$4,nametranslations,93,FALSE)</f>
        <v>Handwashing facility with water</v>
      </c>
      <c r="EC4" s="575" t="str">
        <f>HLOOKUP(Introduction!$G$4,nametranslations,81,FALSE)</f>
        <v>Basic  
(facility with water &amp; soap)</v>
      </c>
      <c r="ED4" s="494" t="str">
        <f>HLOOKUP(Introduction!$G$4,nametranslations,92,FALSE)</f>
        <v>Handwashing facility</v>
      </c>
      <c r="EE4" s="575" t="str">
        <f>HLOOKUP(Introduction!$G$4,nametranslations,93,FALSE)</f>
        <v>Handwashing facility with water</v>
      </c>
      <c r="EF4" s="575" t="str">
        <f>HLOOKUP(Introduction!$G$4,nametranslations,81,FALSE)</f>
        <v>Basic  
(facility with water &amp; soap)</v>
      </c>
    </row>
    <row r="5" spans="1:136" ht="43.2" hidden="1" x14ac:dyDescent="0.25">
      <c r="A5" s="485" t="s">
        <v>38</v>
      </c>
      <c r="B5" s="485" t="s">
        <v>39</v>
      </c>
      <c r="C5" s="485" t="s">
        <v>40</v>
      </c>
      <c r="D5" s="486" t="s">
        <v>106</v>
      </c>
      <c r="E5" s="487" t="s">
        <v>41</v>
      </c>
      <c r="F5" s="488" t="s">
        <v>140</v>
      </c>
      <c r="G5" s="486" t="s">
        <v>107</v>
      </c>
      <c r="H5" s="487" t="s">
        <v>42</v>
      </c>
      <c r="I5" s="488" t="s">
        <v>141</v>
      </c>
      <c r="J5" s="486" t="s">
        <v>108</v>
      </c>
      <c r="K5" s="487" t="s">
        <v>43</v>
      </c>
      <c r="L5" s="488" t="s">
        <v>142</v>
      </c>
      <c r="M5" s="486" t="s">
        <v>109</v>
      </c>
      <c r="N5" s="487" t="s">
        <v>77</v>
      </c>
      <c r="O5" s="488" t="s">
        <v>143</v>
      </c>
      <c r="P5" s="486" t="s">
        <v>110</v>
      </c>
      <c r="Q5" s="487" t="s">
        <v>78</v>
      </c>
      <c r="R5" s="488" t="s">
        <v>144</v>
      </c>
      <c r="S5" s="486" t="s">
        <v>111</v>
      </c>
      <c r="T5" s="487" t="s">
        <v>79</v>
      </c>
      <c r="U5" s="489" t="s">
        <v>145</v>
      </c>
      <c r="V5" s="490" t="s">
        <v>100</v>
      </c>
      <c r="W5" s="491" t="s">
        <v>44</v>
      </c>
      <c r="X5" s="497" t="s">
        <v>56</v>
      </c>
      <c r="Y5" s="497" t="s">
        <v>57</v>
      </c>
      <c r="Z5" s="492" t="s">
        <v>146</v>
      </c>
      <c r="AA5" s="490" t="s">
        <v>101</v>
      </c>
      <c r="AB5" s="491" t="s">
        <v>45</v>
      </c>
      <c r="AC5" s="497" t="s">
        <v>58</v>
      </c>
      <c r="AD5" s="497" t="s">
        <v>59</v>
      </c>
      <c r="AE5" s="492" t="s">
        <v>147</v>
      </c>
      <c r="AF5" s="490" t="s">
        <v>102</v>
      </c>
      <c r="AG5" s="491" t="s">
        <v>46</v>
      </c>
      <c r="AH5" s="497" t="s">
        <v>60</v>
      </c>
      <c r="AI5" s="497" t="s">
        <v>61</v>
      </c>
      <c r="AJ5" s="492" t="s">
        <v>148</v>
      </c>
      <c r="AK5" s="490" t="s">
        <v>103</v>
      </c>
      <c r="AL5" s="491" t="s">
        <v>62</v>
      </c>
      <c r="AM5" s="497" t="s">
        <v>63</v>
      </c>
      <c r="AN5" s="497" t="s">
        <v>64</v>
      </c>
      <c r="AO5" s="492" t="s">
        <v>149</v>
      </c>
      <c r="AP5" s="490" t="s">
        <v>104</v>
      </c>
      <c r="AQ5" s="491" t="s">
        <v>65</v>
      </c>
      <c r="AR5" s="497" t="s">
        <v>66</v>
      </c>
      <c r="AS5" s="497" t="s">
        <v>67</v>
      </c>
      <c r="AT5" s="492" t="s">
        <v>150</v>
      </c>
      <c r="AU5" s="490" t="s">
        <v>105</v>
      </c>
      <c r="AV5" s="491" t="s">
        <v>68</v>
      </c>
      <c r="AW5" s="497" t="s">
        <v>69</v>
      </c>
      <c r="AX5" s="497" t="s">
        <v>70</v>
      </c>
      <c r="AY5" s="493" t="s">
        <v>151</v>
      </c>
      <c r="AZ5" s="494" t="s">
        <v>71</v>
      </c>
      <c r="BA5" s="575" t="s">
        <v>86</v>
      </c>
      <c r="BB5" s="496" t="s">
        <v>152</v>
      </c>
      <c r="BC5" s="494" t="s">
        <v>76</v>
      </c>
      <c r="BD5" s="495" t="s">
        <v>87</v>
      </c>
      <c r="BE5" s="496" t="s">
        <v>153</v>
      </c>
      <c r="BF5" s="494" t="s">
        <v>75</v>
      </c>
      <c r="BG5" s="495" t="s">
        <v>88</v>
      </c>
      <c r="BH5" s="496" t="s">
        <v>154</v>
      </c>
      <c r="BI5" s="494" t="s">
        <v>74</v>
      </c>
      <c r="BJ5" s="495" t="s">
        <v>89</v>
      </c>
      <c r="BK5" s="496" t="s">
        <v>155</v>
      </c>
      <c r="BL5" s="494" t="s">
        <v>73</v>
      </c>
      <c r="BM5" s="495" t="s">
        <v>90</v>
      </c>
      <c r="BN5" s="496" t="s">
        <v>156</v>
      </c>
      <c r="BO5" s="494" t="s">
        <v>72</v>
      </c>
      <c r="BP5" s="495" t="s">
        <v>91</v>
      </c>
      <c r="BQ5" s="496" t="s">
        <v>157</v>
      </c>
    </row>
    <row r="6" spans="1:136" x14ac:dyDescent="0.25">
      <c r="A6" s="472" t="str">
        <f>IF('Water Data'!$B$2="","",'Water Data'!$B$2)</f>
        <v>HRV_2014_SUR</v>
      </c>
      <c r="B6" s="472" t="str">
        <f>IF('Water Data'!C2="Census",Key!I111,IF('Water Data'!C2="Survey with microdata",Key!I113,IF('Water Data'!C2="Survey",Key!I110,IF('Water Data'!C2="Admin",Key!I114,IF('Water Data'!C2="EMIS",Key!I109,IF('Water Data'!C2="Other",Key!I112))))))</f>
        <v>Survey</v>
      </c>
      <c r="C6" s="499">
        <f>+IF(ISNUMBER(VALUE(MID(A6,5,4))), VALUE(MID(A6, 5,4)),"")</f>
        <v>2014</v>
      </c>
      <c r="D6" s="500" t="e">
        <f>+IF(AND(ISTEXT('Water Data'!B2),BS6="Yes"),100-'Water Data'!D4,IF(AND(ISTEXT('Water Data'!B2),BS6="No",ISNUMBER('Water Data'!D4)),CONCATENATE("[",ROUND(100-'Water Data'!D4,0),"]"),NA()))</f>
        <v>#N/A</v>
      </c>
      <c r="E6" s="500" t="e">
        <f>+IF(AND(ISTEXT('Water Data'!B2),BT6="Yes"),'Water Data'!D6,IF(AND(ISTEXT('Water Data'!B2),BT6="No",ISNUMBER('Water Data'!D6)),CONCATENATE("[",ROUND('Water Data'!D6,0),"]"),NA()))</f>
        <v>#N/A</v>
      </c>
      <c r="F6" s="500" t="str">
        <f>+IF(AND(ISTEXT('Water Data'!B2),BU6="Yes"),'Water Data'!D9,IF(AND(ISTEXT('Water Data'!B2),BU6="No",ISNUMBER('Water Data'!D9)),CONCATENATE("[",ROUND('Water Data'!D9,0),"]"),NA()))</f>
        <v>[51]</v>
      </c>
      <c r="G6" s="500" t="e">
        <f>+IF(AND(ISTEXT('Water Data'!B2),BV6="Yes"),100-'Water Data'!E4,IF(AND(ISTEXT('Water Data'!B2),BV6="No",ISNUMBER('Water Data'!E4)),CONCATENATE("[",ROUND(100-'Water Data'!E4,0),"]"),NA()))</f>
        <v>#N/A</v>
      </c>
      <c r="H6" s="500" t="e">
        <f>+IF(AND(ISTEXT('Water Data'!B2),BW6="Yes"),'Water Data'!E6,IF(AND(ISTEXT('Water Data'!B2),BW6="No",ISNUMBER('Water Data'!E6)),CONCATENATE("[",ROUND('Water Data'!E6,0),"]"),NA()))</f>
        <v>#N/A</v>
      </c>
      <c r="I6" s="500" t="e">
        <f>+IF(AND(ISTEXT('Water Data'!B2),BX6="Yes"),'Water Data'!E9,IF(AND(ISTEXT('Water Data'!B2),BX6="No",ISNUMBER('Water Data'!E9)),CONCATENATE("[",ROUND('Water Data'!E9,0),"]"),NA()))</f>
        <v>#N/A</v>
      </c>
      <c r="J6" s="500" t="e">
        <f>+IF(AND(ISTEXT('Water Data'!B2),BY6="Yes"),100-'Water Data'!F4,IF(AND(ISTEXT('Water Data'!B2),BY6="No",ISNUMBER('Water Data'!F4)),CONCATENATE("[",ROUND(100-'Water Data'!F4,0),"]"),NA()))</f>
        <v>#N/A</v>
      </c>
      <c r="K6" s="500" t="e">
        <f>+IF(AND(ISTEXT('Water Data'!B2),BZ6="Yes"),'Water Data'!F6,IF(AND(ISTEXT('Water Data'!B2),BZ6="No",ISNUMBER('Water Data'!F6)),CONCATENATE("[",ROUND('Water Data'!F6,0),"]"),NA()))</f>
        <v>#N/A</v>
      </c>
      <c r="L6" s="500" t="e">
        <f>+IF(AND(ISTEXT('Water Data'!B2),CA6="Yes"),'Water Data'!F9,IF(AND(ISTEXT('Water Data'!B2),CA6="No",ISNUMBER('Water Data'!F9)),CONCATENATE("[",ROUND('Water Data'!F9,0),"]"),NA()))</f>
        <v>#N/A</v>
      </c>
      <c r="M6" s="500" t="e">
        <f>+IF(AND(ISTEXT('Water Data'!B2),CB6="Yes"),100-'Water Data'!G4,IF(AND(ISTEXT('Water Data'!B2),CB6="No",ISNUMBER('Water Data'!G4)),CONCATENATE("[",ROUND(100-'Water Data'!G4,0),"]"),NA()))</f>
        <v>#N/A</v>
      </c>
      <c r="N6" s="500" t="e">
        <f>+IF(AND(ISTEXT('Water Data'!B2),CC6="Yes"),'Water Data'!G6,IF(AND(ISTEXT('Water Data'!B2),CC6="No",ISNUMBER('Water Data'!G6)),CONCATENATE("[",ROUND('Water Data'!G6,0),"]"),NA()))</f>
        <v>#N/A</v>
      </c>
      <c r="O6" s="500" t="e">
        <f>+IF(AND(ISTEXT('Water Data'!B2),CD6="Yes"),'Water Data'!G9,IF(AND(ISTEXT('Water Data'!B2),CD6="No",ISNUMBER('Water Data'!G9)),CONCATENATE("[",ROUND('Water Data'!G9,0),"]"),NA()))</f>
        <v>#N/A</v>
      </c>
      <c r="P6" s="500" t="e">
        <f>+IF(AND(ISTEXT('Water Data'!B2),CE6="Yes"),100-'Water Data'!H4,IF(AND(ISTEXT('Water Data'!B2),CE6="No",ISNUMBER('Water Data'!H4)),CONCATENATE("[",ROUND(100-'Water Data'!H4,0),"]"),NA()))</f>
        <v>#N/A</v>
      </c>
      <c r="Q6" s="500" t="e">
        <f>+IF(AND(ISTEXT('Water Data'!B2),CF6="Yes"),'Water Data'!H6,IF(AND(ISTEXT('Water Data'!B2),CF6="No",ISNUMBER('Water Data'!H6)),CONCATENATE("[",ROUND('Water Data'!H6,0),"]"),NA()))</f>
        <v>#N/A</v>
      </c>
      <c r="R6" s="500" t="e">
        <f>+IF(AND(ISTEXT('Water Data'!B2),CG6="Yes"),'Water Data'!H9,IF(AND(ISTEXT('Water Data'!B2),CG6="No",ISNUMBER('Water Data'!H9)),CONCATENATE("[",ROUND('Water Data'!H9,0),"]"),NA()))</f>
        <v>#N/A</v>
      </c>
      <c r="S6" s="500" t="e">
        <f>+IF(AND(ISTEXT('Water Data'!B2),CH6="Yes"),100-'Water Data'!I4,IF(AND(ISTEXT('Water Data'!B2),CH6="No",ISNUMBER('Water Data'!I4)),CONCATENATE("[",ROUND(100-'Water Data'!I4,0),"]"),NA()))</f>
        <v>#N/A</v>
      </c>
      <c r="T6" s="500" t="e">
        <f>+IF(AND(ISTEXT('Water Data'!B2),CI6="Yes"),'Water Data'!I6,IF(AND(ISTEXT('Water Data'!B2),CI6="No",ISNUMBER('Water Data'!I6)),CONCATENATE("[",ROUND('Water Data'!I6,0),"]"),NA()))</f>
        <v>#N/A</v>
      </c>
      <c r="U6" s="500" t="e">
        <f>+IF(AND(ISTEXT('Water Data'!B2),CJ6="Yes"),'Water Data'!I9,IF(AND(ISTEXT('Water Data'!B2),CJ6="No",ISNUMBER('Water Data'!I9)),CONCATENATE("[",ROUND('Water Data'!I9,0),"]"),NA()))</f>
        <v>#N/A</v>
      </c>
      <c r="V6" s="501" t="e">
        <f>+IF(AND(ISTEXT('Sanitation Data'!B2),CK6="Yes"),100-'Sanitation Data'!D4,IF(AND(ISTEXT('Sanitation Data'!B2),CK6="No",ISNUMBER('Sanitation Data'!D4)),CONCATENATE("[",ROUND(100-'Sanitation Data'!D4,0),"]"),NA()))</f>
        <v>#N/A</v>
      </c>
      <c r="W6" s="501" t="e">
        <f>+IF(AND(ISTEXT('Sanitation Data'!B2),CL6="Yes"),'Sanitation Data'!D6,IF(AND(ISTEXT('Sanitation Data'!B2),CL6="No",ISNUMBER('Sanitation Data'!D6)),CONCATENATE("[",ROUND('Sanitation Data'!D6,0),"]"),NA()))</f>
        <v>#N/A</v>
      </c>
      <c r="X6" s="501" t="e">
        <f>+IF(AND(ISTEXT('Sanitation Data'!B2),CM6="Yes"),'Sanitation Data'!D10,IF(AND(ISTEXT('Sanitation Data'!B2),CM6="No",ISNUMBER('Sanitation Data'!D10)),CONCATENATE("[",ROUND('Sanitation Data'!D10,0),"]"),NA()))</f>
        <v>#N/A</v>
      </c>
      <c r="Y6" s="501" t="e">
        <f>+IF(AND(ISTEXT('Sanitation Data'!B2),CN6="Yes"),'Sanitation Data'!D11,IF(AND(ISTEXT('Sanitation Data'!B2),CN6="No",ISNUMBER('Sanitation Data'!D11)),CONCATENATE("[",ROUND('Sanitation Data'!D11,0),"]"),NA()))</f>
        <v>#N/A</v>
      </c>
      <c r="Z6" s="501" t="str">
        <f>+IF(AND(ISTEXT('Sanitation Data'!B2),CO6="Yes"),'Sanitation Data'!D12,IF(AND(ISTEXT('Sanitation Data'!B2),CO6="No",ISNUMBER('Sanitation Data'!D12)),CONCATENATE("[",ROUND('Sanitation Data'!D12,0),"]"),NA()))</f>
        <v>[34]</v>
      </c>
      <c r="AA6" s="501" t="e">
        <f>+IF(AND(ISTEXT('Sanitation Data'!B2),CP6="Yes"),100-'Sanitation Data'!E4,IF(AND(ISTEXT('Sanitation Data'!B2),CP6="No",ISNUMBER('Sanitation Data'!E4)),CONCATENATE("[",ROUND(100-'Sanitation Data'!E4,0),"]"),NA()))</f>
        <v>#N/A</v>
      </c>
      <c r="AB6" s="501" t="e">
        <f>+IF(AND(ISTEXT('Sanitation Data'!B2),CQ6="Yes"),'Sanitation Data'!E6,IF(AND(ISTEXT('Sanitation Data'!B2),CQ6="No",ISNUMBER('Sanitation Data'!E6)),CONCATENATE("[",ROUND('Sanitation Data'!E6,0),"]"),NA()))</f>
        <v>#N/A</v>
      </c>
      <c r="AC6" s="501" t="e">
        <f>+IF(AND(ISTEXT('Sanitation Data'!B2),CR6="Yes"),'Sanitation Data'!E10,IF(AND(ISTEXT('Sanitation Data'!B2),CR6="No",ISNUMBER('Sanitation Data'!E10)),CONCATENATE("[",ROUND('Sanitation Data'!E10,0),"]"),NA()))</f>
        <v>#N/A</v>
      </c>
      <c r="AD6" s="501" t="e">
        <f>+IF(AND(ISTEXT('Sanitation Data'!B2),CS6="Yes"),'Sanitation Data'!E11,IF(AND(ISTEXT('Sanitation Data'!B2),CS6="No",ISNUMBER('Sanitation Data'!E11)),CONCATENATE("[",ROUND('Sanitation Data'!E11,0),"]"),NA()))</f>
        <v>#N/A</v>
      </c>
      <c r="AE6" s="501" t="str">
        <f>+IF(AND(ISTEXT('Sanitation Data'!B2),CT6="Yes"),'Sanitation Data'!E12,IF(AND(ISTEXT('Sanitation Data'!B2),CT6="No",ISNUMBER('Sanitation Data'!E12)),CONCATENATE("[",ROUND('Sanitation Data'!E12,0),"]"),NA()))</f>
        <v>[30]</v>
      </c>
      <c r="AF6" s="501" t="e">
        <f>+IF(AND(ISTEXT('Sanitation Data'!B2),CU6="Yes"),100-'Sanitation Data'!F4,IF(AND(ISTEXT('Sanitation Data'!B2),CU6="No",ISNUMBER('Sanitation Data'!F4)),CONCATENATE("[",ROUND(100-'Sanitation Data'!F4,0),"]"),NA()))</f>
        <v>#N/A</v>
      </c>
      <c r="AG6" s="501" t="e">
        <f>+IF(AND(ISTEXT('Sanitation Data'!B2),CV6="Yes"),'Sanitation Data'!F6,IF(AND(ISTEXT('Sanitation Data'!B2),CV6="No",ISNUMBER('Sanitation Data'!F6)),CONCATENATE("[",ROUND('Sanitation Data'!F6,0),"]"),NA()))</f>
        <v>#N/A</v>
      </c>
      <c r="AH6" s="501" t="e">
        <f>+IF(AND(ISTEXT('Sanitation Data'!B2),CW6="Yes"),'Sanitation Data'!F10,IF(AND(ISTEXT('Sanitation Data'!B2),CW6="No",ISNUMBER('Sanitation Data'!F10)),CONCATENATE("[",ROUND('Sanitation Data'!F10,0),"]"),NA()))</f>
        <v>#N/A</v>
      </c>
      <c r="AI6" s="501" t="e">
        <f>+IF(AND(ISTEXT('Sanitation Data'!B2),CX6="Yes"),'Sanitation Data'!F11,IF(AND(ISTEXT('Sanitation Data'!B2),CX6="No",ISNUMBER('Sanitation Data'!F11)),CONCATENATE("[",ROUND('Sanitation Data'!F11,0),"]"),NA()))</f>
        <v>#N/A</v>
      </c>
      <c r="AJ6" s="501" t="str">
        <f>+IF(AND(ISTEXT('Sanitation Data'!B2),CY6="Yes"),'Sanitation Data'!F12,IF(AND(ISTEXT('Sanitation Data'!B2),CY6="No",ISNUMBER('Sanitation Data'!F12)),CONCATENATE("[",ROUND('Sanitation Data'!F12,0),"]"),NA()))</f>
        <v>[39]</v>
      </c>
      <c r="AK6" s="501" t="e">
        <f>+IF(AND(ISTEXT('Sanitation Data'!B2),CZ6="Yes"),100-'Sanitation Data'!G4,IF(AND(ISTEXT('Sanitation Data'!B2),CZ6="No",ISNUMBER('Sanitation Data'!G4)),CONCATENATE("[",ROUND(100-'Sanitation Data'!G4,0),"]"),NA()))</f>
        <v>#N/A</v>
      </c>
      <c r="AL6" s="501" t="e">
        <f>+IF(AND(ISTEXT('Sanitation Data'!B2),DA6="Yes"),'Sanitation Data'!G6,IF(AND(ISTEXT('Sanitation Data'!B2),DA6="No",ISNUMBER('Sanitation Data'!G6)),CONCATENATE("[",ROUND('Sanitation Data'!G6,0),"]"),NA()))</f>
        <v>#N/A</v>
      </c>
      <c r="AM6" s="501" t="e">
        <f>+IF(AND(ISTEXT('Sanitation Data'!B2),DB6="Yes"),'Sanitation Data'!G10,IF(AND(ISTEXT('Sanitation Data'!B2),DB6="No",ISNUMBER('Sanitation Data'!G10)),CONCATENATE("[",ROUND('Sanitation Data'!G10,0),"]"),NA()))</f>
        <v>#N/A</v>
      </c>
      <c r="AN6" s="501" t="e">
        <f>+IF(AND(ISTEXT('Sanitation Data'!B2),DC6="Yes"),'Sanitation Data'!G11,IF(AND(ISTEXT('Sanitation Data'!B2),DC6="No",ISNUMBER('Sanitation Data'!G11)),CONCATENATE("[",ROUND('Sanitation Data'!G11,0),"]"),NA()))</f>
        <v>#N/A</v>
      </c>
      <c r="AO6" s="501" t="e">
        <f>+IF(AND(ISTEXT('Sanitation Data'!B2),DD6="Yes"),'Sanitation Data'!G12,IF(AND(ISTEXT('Sanitation Data'!B2),DD6="No",ISNUMBER('Sanitation Data'!G12)),CONCATENATE("[",ROUND('Sanitation Data'!G12,0),"]"),NA()))</f>
        <v>#N/A</v>
      </c>
      <c r="AP6" s="501" t="e">
        <f>+IF(AND(ISTEXT('Sanitation Data'!B2),DE6="Yes"),100-'Sanitation Data'!H4,IF(AND(ISTEXT('Sanitation Data'!B2),DE6="No",ISNUMBER('Sanitation Data'!H4)),CONCATENATE("[",ROUND(100-'Sanitation Data'!H4,0),"]"),NA()))</f>
        <v>#N/A</v>
      </c>
      <c r="AQ6" s="501" t="e">
        <f>+IF(AND(ISTEXT('Sanitation Data'!B2),DF6="Yes"),'Sanitation Data'!H6,IF(AND(ISTEXT('Sanitation Data'!B2),DF6="No",ISTEXT('Sanitation Data'!H6)),CONCATENATE("[",ROUND('Sanitation Data'!H6,0),"]"),NA()))</f>
        <v>#N/A</v>
      </c>
      <c r="AR6" s="501" t="e">
        <f>+IF(AND(ISTEXT('Sanitation Data'!B2),DG6="Yes"),'Sanitation Data'!H10,IF(AND(ISTEXT('Sanitation Data'!B2),DG6="No",ISNUMBER('Sanitation Data'!H10)),CONCATENATE("[",ROUND('Sanitation Data'!H10,0),"]"),NA()))</f>
        <v>#N/A</v>
      </c>
      <c r="AS6" s="501" t="e">
        <f>+IF(AND(ISTEXT('Sanitation Data'!B2),DH6="Yes"),'Sanitation Data'!H11,IF(AND(ISTEXT('Sanitation Data'!B2),DH6="No",ISNUMBER('Sanitation Data'!H11)),CONCATENATE("[",ROUND('Sanitation Data'!H11,0),"]"),NA()))</f>
        <v>#N/A</v>
      </c>
      <c r="AT6" s="501" t="e">
        <f>+IF(AND(ISTEXT('Sanitation Data'!B2),DI6="Yes"),'Sanitation Data'!H12,IF(AND(ISTEXT('Sanitation Data'!B2),DI6="No",ISNUMBER('Sanitation Data'!H12)),CONCATENATE("[",ROUND('Sanitation Data'!H12,0),"]"),NA()))</f>
        <v>#N/A</v>
      </c>
      <c r="AU6" s="501" t="e">
        <f>+IF(AND(ISTEXT('Sanitation Data'!B2),DJ6="Yes"),100-'Sanitation Data'!I4,IF(AND(ISTEXT('Sanitation Data'!B2),DJ6="No",ISNUMBER('Sanitation Data'!I4)),CONCATENATE("[",ROUND(100-'Sanitation Data'!I4,0),"]"),NA()))</f>
        <v>#N/A</v>
      </c>
      <c r="AV6" s="501" t="e">
        <f>+IF(AND(ISTEXT('Sanitation Data'!B2),DK6="Yes"),'Sanitation Data'!I6,IF(AND(ISTEXT('Sanitation Data'!B2),DK6="No",ISNUMBER('Sanitation Data'!I6)),CONCATENATE("[",ROUND('Sanitation Data'!I6,0),"]"),NA()))</f>
        <v>#N/A</v>
      </c>
      <c r="AW6" s="501" t="e">
        <f>+IF(AND(ISTEXT('Sanitation Data'!B2),DL6="Yes"),'Sanitation Data'!I10,IF(AND(ISTEXT('Sanitation Data'!B2),DL6="No",ISNUMBER('Sanitation Data'!I10)),CONCATENATE("[",ROUND('Sanitation Data'!I10,0),"]"),NA()))</f>
        <v>#N/A</v>
      </c>
      <c r="AX6" s="501" t="e">
        <f>+IF(AND(ISTEXT('Sanitation Data'!B2),DM6="Yes"),'Sanitation Data'!I11,IF(AND(ISTEXT('Sanitation Data'!B2),DM6="No",ISNUMBER('Sanitation Data'!I11)),CONCATENATE("[",ROUND('Sanitation Data'!I11,0),"]"),NA()))</f>
        <v>#N/A</v>
      </c>
      <c r="AY6" s="501" t="e">
        <f>+IF(AND(ISTEXT('Sanitation Data'!B2),DN6="Yes"),'Sanitation Data'!I12,IF(AND(ISTEXT('Sanitation Data'!B2),DN6="No",ISNUMBER('Sanitation Data'!I12)),CONCATENATE("[",ROUND('Sanitation Data'!I12,0),"]"),NA()))</f>
        <v>#N/A</v>
      </c>
      <c r="AZ6" s="502" t="e">
        <f>+IF(AND(ISTEXT('Hygiene Data'!B2),DO6="Yes"),'Hygiene Data'!D5,IF(AND(ISTEXT('Hygiene Data'!B2),DO6="No",ISNUMBER('Hygiene Data'!D5)),CONCATENATE("[",ROUND('Hygiene Data'!D5,0),"]"),NA()))</f>
        <v>#N/A</v>
      </c>
      <c r="BA6" s="578" t="str">
        <f>+IF(AND(ISTEXT('Hygiene Data'!B2),DP6="Yes"),'Hygiene Data'!D7,IF(AND(ISTEXT('Hygiene Data'!B2),DP6="No",ISNUMBER('Hygiene Data'!D7)),CONCATENATE("[",ROUND('Hygiene Data'!D7,0),"]"),NA()))</f>
        <v>[27]</v>
      </c>
      <c r="BB6" s="502" t="str">
        <f>+IF(AND(ISTEXT('Hygiene Data'!B2),DQ6="Yes"),'Hygiene Data'!D9,IF(AND(ISTEXT('Hygiene Data'!B2),DQ6="No",ISNUMBER('Hygiene Data'!D9)),CONCATENATE("[",ROUND('Hygiene Data'!D9,0),"]"),NA()))</f>
        <v>[26]</v>
      </c>
      <c r="BC6" s="502" t="e">
        <f>+IF(AND(ISTEXT('Hygiene Data'!B2),DR6="Yes"),'Hygiene Data'!E5,IF(AND(ISTEXT('Hygiene Data'!B2),DR6="No",ISNUMBER('Hygiene Data'!E5)),CONCATENATE("[",ROUND('Hygiene Data'!E5,0),"]"),NA()))</f>
        <v>#N/A</v>
      </c>
      <c r="BD6" s="502" t="str">
        <f>+IF(AND(ISTEXT('Hygiene Data'!B2),DS6="Yes"),'Hygiene Data'!E7,IF(AND(ISTEXT('Hygiene Data'!B2),DS6="No",ISNUMBER('Hygiene Data'!E7)),CONCATENATE("[",ROUND('Hygiene Data'!E7,0),"]"),NA()))</f>
        <v>[28]</v>
      </c>
      <c r="BE6" s="502" t="str">
        <f>+IF(AND(ISTEXT('Hygiene Data'!B2),DT6="Yes"),'Hygiene Data'!E9,IF(AND(ISTEXT('Hygiene Data'!B2),DT6="No",ISNUMBER('Hygiene Data'!E9)),CONCATENATE("[",ROUND('Hygiene Data'!E9,0),"]"),NA()))</f>
        <v>[22]</v>
      </c>
      <c r="BF6" s="502" t="e">
        <f>+IF(AND(ISTEXT('Hygiene Data'!B2),DU6="Yes"),'Hygiene Data'!F5,IF(AND(ISTEXT('Hygiene Data'!B2),DU6="No",ISNUMBER('Hygiene Data'!F5)),CONCATENATE("[",ROUND('Hygiene Data'!F5,0),"]"),NA()))</f>
        <v>#N/A</v>
      </c>
      <c r="BG6" s="502" t="str">
        <f>+IF(AND(ISTEXT('Hygiene Data'!B2),DV6="Yes"),'Hygiene Data'!F7,IF(AND(ISTEXT('Hygiene Data'!B2),DV6="No",ISNUMBER('Hygiene Data'!F7)),CONCATENATE("[",ROUND('Hygiene Data'!F7,0),"]"),NA()))</f>
        <v>[26]</v>
      </c>
      <c r="BH6" s="502" t="str">
        <f>+IF(AND(ISTEXT('Hygiene Data'!B2),DW6="Yes"),'Hygiene Data'!F9,IF(AND(ISTEXT('Hygiene Data'!B2),DW6="No",ISNUMBER('Hygiene Data'!F9)),CONCATENATE("[",ROUND('Hygiene Data'!F9,0),"]"),NA()))</f>
        <v>[26]</v>
      </c>
      <c r="BI6" s="502" t="e">
        <f>+IF(AND(ISTEXT('Hygiene Data'!B2),DX6="Yes"),'Hygiene Data'!G5,IF(AND(ISTEXT('Hygiene Data'!B2),DX6="No",ISNUMBER('Hygiene Data'!G5)),CONCATENATE("[",ROUND('Hygiene Data'!G5,0),"]"),NA()))</f>
        <v>#N/A</v>
      </c>
      <c r="BJ6" s="502" t="e">
        <f>+IF(AND(ISTEXT('Hygiene Data'!B2),DY6="Yes"),'Hygiene Data'!G7,IF(AND(ISTEXT('Hygiene Data'!B2),DY6="No",ISNUMBER('Hygiene Data'!G7)),CONCATENATE("[",ROUND('Hygiene Data'!G7,0),"]"),NA()))</f>
        <v>#N/A</v>
      </c>
      <c r="BK6" s="502" t="e">
        <f>+IF(AND(ISTEXT('Hygiene Data'!B2),DZ6="Yes"),'Hygiene Data'!G9,IF(AND(ISTEXT('Hygiene Data'!B2),DZ6="No",ISNUMBER('Hygiene Data'!G9)),CONCATENATE("[",ROUND('Hygiene Data'!G9,0),"]"),NA()))</f>
        <v>#N/A</v>
      </c>
      <c r="BL6" s="502" t="e">
        <f>+IF(AND(ISTEXT('Hygiene Data'!B2),EA6="Yes"),'Hygiene Data'!H5,IF(AND(ISTEXT('Hygiene Data'!B2),EA6="No",ISNUMBER('Hygiene Data'!H5)),CONCATENATE("[",ROUND('Hygiene Data'!H5,0),"]"),NA()))</f>
        <v>#N/A</v>
      </c>
      <c r="BM6" s="502" t="e">
        <f>+IF(AND(ISTEXT('Hygiene Data'!B2),EB6="Yes"),'Hygiene Data'!H7,IF(AND(ISTEXT('Hygiene Data'!B2),EB6="No",ISNUMBER('Hygiene Data'!H7)),CONCATENATE("[",ROUND('Hygiene Data'!H7,0),"]"),NA()))</f>
        <v>#N/A</v>
      </c>
      <c r="BN6" s="502" t="e">
        <f>+IF(AND(ISTEXT('Hygiene Data'!B2),EC6="Yes"),'Hygiene Data'!H9,IF(AND(ISTEXT('Hygiene Data'!B2),EC6="No",ISNUMBER('Hygiene Data'!H9)),CONCATENATE("[",ROUND('Hygiene Data'!H9,0),"]"),NA()))</f>
        <v>#N/A</v>
      </c>
      <c r="BO6" s="502" t="e">
        <f>+IF(AND(ISTEXT('Hygiene Data'!B2),ED6="Yes"),'Hygiene Data'!I5,IF(AND(ISTEXT('Hygiene Data'!B2),ED6="No",ISNUMBER('Hygiene Data'!I5)),CONCATENATE("[",ROUND('Hygiene Data'!I5,0),"]"),NA()))</f>
        <v>#N/A</v>
      </c>
      <c r="BP6" s="502" t="e">
        <f>+IF(AND(ISTEXT('Hygiene Data'!B2),EE6="Yes"),'Hygiene Data'!I7,IF(AND(ISTEXT('Hygiene Data'!B2),EE6="No",ISNUMBER('Hygiene Data'!I7)),CONCATENATE("[",ROUND('Hygiene Data'!I7,0),"]"),NA()))</f>
        <v>#N/A</v>
      </c>
      <c r="BQ6" s="502" t="e">
        <f>+IF(AND(ISTEXT('Hygiene Data'!B2),EF6="Yes"),'Hygiene Data'!I9,IF(AND(ISTEXT('Hygiene Data'!B2),EF6="No",ISNUMBER('Hygiene Data'!I9)),CONCATENATE("[",ROUND('Hygiene Data'!I9,0),"]"),NA()))</f>
        <v>#N/A</v>
      </c>
      <c r="BS6" s="363">
        <f>+'Water Data'!D27</f>
        <v>0</v>
      </c>
      <c r="BT6" s="363">
        <f>+'Water Data'!D28</f>
        <v>0</v>
      </c>
      <c r="BU6" s="363" t="str">
        <f>+'Water Data'!D29</f>
        <v>No</v>
      </c>
      <c r="BV6" s="363">
        <f>+'Water Data'!E27</f>
        <v>0</v>
      </c>
      <c r="BW6" s="363">
        <f>+'Water Data'!E28</f>
        <v>0</v>
      </c>
      <c r="BX6" s="363">
        <f>+'Water Data'!E29</f>
        <v>0</v>
      </c>
      <c r="BY6" s="363">
        <f>+'Water Data'!F27</f>
        <v>0</v>
      </c>
      <c r="BZ6" s="363">
        <f>+'Water Data'!F28</f>
        <v>0</v>
      </c>
      <c r="CA6" s="363">
        <f>+'Water Data'!F29</f>
        <v>0</v>
      </c>
      <c r="CB6" s="363">
        <f>+'Water Data'!G27</f>
        <v>0</v>
      </c>
      <c r="CC6" s="363">
        <f>+'Water Data'!G28</f>
        <v>0</v>
      </c>
      <c r="CD6" s="363">
        <f>+'Water Data'!G29</f>
        <v>0</v>
      </c>
      <c r="CE6" s="363">
        <f>+'Water Data'!H27</f>
        <v>0</v>
      </c>
      <c r="CF6" s="363">
        <f>+'Water Data'!H28</f>
        <v>0</v>
      </c>
      <c r="CG6" s="363">
        <f>+'Water Data'!H29</f>
        <v>0</v>
      </c>
      <c r="CH6" s="363">
        <f>+'Water Data'!I27</f>
        <v>0</v>
      </c>
      <c r="CI6" s="363">
        <f>+'Water Data'!I28</f>
        <v>0</v>
      </c>
      <c r="CJ6" s="363">
        <f>+'Water Data'!I29</f>
        <v>0</v>
      </c>
      <c r="CK6" s="363">
        <f>+'Sanitation Data'!D28</f>
        <v>0</v>
      </c>
      <c r="CL6" s="363">
        <f>+'Sanitation Data'!D29</f>
        <v>0</v>
      </c>
      <c r="CM6" s="363">
        <f>+'Sanitation Data'!D30</f>
        <v>0</v>
      </c>
      <c r="CN6" s="363">
        <f>+'Sanitation Data'!D31</f>
        <v>0</v>
      </c>
      <c r="CO6" s="363" t="str">
        <f>+'Sanitation Data'!D32</f>
        <v>No</v>
      </c>
      <c r="CP6" s="363">
        <f>+'Sanitation Data'!E28</f>
        <v>0</v>
      </c>
      <c r="CQ6" s="363">
        <f>+'Sanitation Data'!E29</f>
        <v>0</v>
      </c>
      <c r="CR6" s="363">
        <f>+'Sanitation Data'!E30</f>
        <v>0</v>
      </c>
      <c r="CS6" s="363">
        <f>+'Sanitation Data'!E31</f>
        <v>0</v>
      </c>
      <c r="CT6" s="363" t="str">
        <f>+'Sanitation Data'!E32</f>
        <v>No</v>
      </c>
      <c r="CU6" s="363">
        <f>+'Sanitation Data'!F28</f>
        <v>0</v>
      </c>
      <c r="CV6" s="363">
        <f>+'Sanitation Data'!F29</f>
        <v>0</v>
      </c>
      <c r="CW6" s="363">
        <f>+'Sanitation Data'!F30</f>
        <v>0</v>
      </c>
      <c r="CX6" s="363">
        <f>+'Sanitation Data'!F31</f>
        <v>0</v>
      </c>
      <c r="CY6" s="363" t="str">
        <f>+'Sanitation Data'!F32</f>
        <v>No</v>
      </c>
      <c r="CZ6" s="363">
        <f>+'Sanitation Data'!G28</f>
        <v>0</v>
      </c>
      <c r="DA6" s="363">
        <f>+'Sanitation Data'!G29</f>
        <v>0</v>
      </c>
      <c r="DB6" s="363">
        <f>+'Sanitation Data'!G30</f>
        <v>0</v>
      </c>
      <c r="DC6" s="363">
        <f>+'Sanitation Data'!G31</f>
        <v>0</v>
      </c>
      <c r="DD6" s="363">
        <f>+'Sanitation Data'!G32</f>
        <v>0</v>
      </c>
      <c r="DE6" s="363">
        <f>+'Sanitation Data'!H28</f>
        <v>0</v>
      </c>
      <c r="DF6" s="363">
        <f>+'Sanitation Data'!H29</f>
        <v>0</v>
      </c>
      <c r="DG6" s="363">
        <f>+'Sanitation Data'!H30</f>
        <v>0</v>
      </c>
      <c r="DH6" s="363">
        <f>+'Sanitation Data'!H31</f>
        <v>0</v>
      </c>
      <c r="DI6" s="363">
        <f>+'Sanitation Data'!H32</f>
        <v>0</v>
      </c>
      <c r="DJ6" s="363">
        <f>+'Sanitation Data'!I28</f>
        <v>0</v>
      </c>
      <c r="DK6" s="363">
        <f>+'Sanitation Data'!I29</f>
        <v>0</v>
      </c>
      <c r="DL6" s="363">
        <f>+'Sanitation Data'!I30</f>
        <v>0</v>
      </c>
      <c r="DM6" s="363">
        <f>+'Sanitation Data'!I31</f>
        <v>0</v>
      </c>
      <c r="DN6" s="363">
        <f>+'Sanitation Data'!I32</f>
        <v>0</v>
      </c>
      <c r="DO6" s="363">
        <f>+'Hygiene Data'!D11</f>
        <v>0</v>
      </c>
      <c r="DP6" s="363" t="str">
        <f>+'Hygiene Data'!D12</f>
        <v>No</v>
      </c>
      <c r="DQ6" s="363" t="str">
        <f>+'Hygiene Data'!D13</f>
        <v>No</v>
      </c>
      <c r="DR6" s="363">
        <f>+'Hygiene Data'!E11</f>
        <v>0</v>
      </c>
      <c r="DS6" s="363" t="str">
        <f>+'Hygiene Data'!E12</f>
        <v>No</v>
      </c>
      <c r="DT6" s="363" t="str">
        <f>+'Hygiene Data'!E13</f>
        <v>No</v>
      </c>
      <c r="DU6" s="363">
        <f>+'Hygiene Data'!F11</f>
        <v>0</v>
      </c>
      <c r="DV6" s="363" t="str">
        <f>+'Hygiene Data'!F12</f>
        <v>No</v>
      </c>
      <c r="DW6" s="363" t="str">
        <f>+'Hygiene Data'!F13</f>
        <v>No</v>
      </c>
      <c r="DX6" s="363">
        <f>+'Hygiene Data'!G11</f>
        <v>0</v>
      </c>
      <c r="DY6" s="363">
        <f>+'Hygiene Data'!G12</f>
        <v>0</v>
      </c>
      <c r="DZ6" s="363">
        <f>+'Hygiene Data'!G13</f>
        <v>0</v>
      </c>
      <c r="EA6" s="363">
        <f>+'Hygiene Data'!H11</f>
        <v>0</v>
      </c>
      <c r="EB6" s="363">
        <f>+'Hygiene Data'!H12</f>
        <v>0</v>
      </c>
      <c r="EC6" s="363">
        <f>+'Hygiene Data'!H13</f>
        <v>0</v>
      </c>
      <c r="ED6" s="363">
        <f>+'Hygiene Data'!I11</f>
        <v>0</v>
      </c>
      <c r="EE6" s="363">
        <f>+'Hygiene Data'!I12</f>
        <v>0</v>
      </c>
      <c r="EF6" s="363">
        <f>+'Hygiene Data'!I13</f>
        <v>0</v>
      </c>
    </row>
    <row r="7" spans="1:136" x14ac:dyDescent="0.25">
      <c r="A7" s="472" t="str">
        <f ca="1">+IF(OFFSET('Water Data'!$B$2,0,10*ROW('Water Data'!E1))="","",OFFSET('Water Data'!$B$2,0,10*ROW('Water Data'!E1)))</f>
        <v>HRV_2014_PWH</v>
      </c>
      <c r="B7" s="47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9">
        <f t="shared" ref="C7:C70" ca="1" si="0">+IF(ISNUMBER(VALUE(MID(A7,5,4))), VALUE(MID(A7, 5,4)),"")</f>
        <v>2014</v>
      </c>
      <c r="D7" s="500"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0"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98.74</v>
      </c>
      <c r="G7" s="50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0"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0"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0"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0"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0"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0"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1"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1"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40</v>
      </c>
      <c r="AA7" s="50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1"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1"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1"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1"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1"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1"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8">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98.74</v>
      </c>
      <c r="BB7" s="50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25.41</v>
      </c>
      <c r="BC7" s="50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2"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2"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3" t="str">
        <f ca="1">+IF(OFFSET('Water Data'!$D$27,0,10*ROW('Water Data'!D1))="","",OFFSET('Water Data'!$D$27,0,10*ROW('Water Data'!D1)))</f>
        <v/>
      </c>
      <c r="BT7" s="363" t="str">
        <f ca="1">+IF(OFFSET('Water Data'!$D$28,0,10*ROW('Water Data'!D1))="","",OFFSET('Water Data'!$D$28,0,10*ROW('Water Data'!D1)))</f>
        <v/>
      </c>
      <c r="BU7" s="363" t="str">
        <f ca="1">+IF(OFFSET('Water Data'!$D$29,0,10*ROW('Water Data'!D1))="","",OFFSET('Water Data'!$D$29,0,10*ROW('Water Data'!D1)))</f>
        <v>Yes</v>
      </c>
      <c r="BV7" s="363" t="str">
        <f ca="1">+IF(OFFSET('Water Data'!$E$27,0,10*ROW('Water Data'!E1))="","",OFFSET('Water Data'!$E$27,0,10*ROW('Water Data'!E1)))</f>
        <v/>
      </c>
      <c r="BW7" s="363" t="str">
        <f ca="1">+IF(OFFSET('Water Data'!$E$28,0,10*ROW('Water Data'!E1))="","",OFFSET('Water Data'!$E$28,0,10*ROW('Water Data'!E1)))</f>
        <v/>
      </c>
      <c r="BX7" s="363" t="str">
        <f ca="1">+IF(OFFSET('Water Data'!$E$29,0,10*ROW('Water Data'!E1))="","",OFFSET('Water Data'!$E$29,0,10*ROW('Water Data'!E1)))</f>
        <v/>
      </c>
      <c r="BY7" s="363" t="str">
        <f ca="1">+IF(OFFSET('Water Data'!$F$27,0,10*ROW('Water Data'!F1))="","",OFFSET('Water Data'!$F$27,0,10*ROW('Water Data'!F1)))</f>
        <v/>
      </c>
      <c r="BZ7" s="363" t="str">
        <f ca="1">+IF(OFFSET('Water Data'!$F$28,0,10*ROW('Water Data'!F1))="","",OFFSET('Water Data'!$F$28,0,10*ROW('Water Data'!F1)))</f>
        <v/>
      </c>
      <c r="CA7" s="363" t="str">
        <f ca="1">+IF(OFFSET('Water Data'!$F$29,0,10*ROW('Water Data'!F1))="","",OFFSET('Water Data'!$F$29,0,10*ROW('Water Data'!F1)))</f>
        <v/>
      </c>
      <c r="CB7" s="363" t="str">
        <f ca="1">+IF(OFFSET('Water Data'!$G$27,0,10*ROW('Water Data'!G1))="","",OFFSET('Water Data'!$G$27,0,10*ROW('Water Data'!G1)))</f>
        <v/>
      </c>
      <c r="CC7" s="363" t="str">
        <f ca="1">+IF(OFFSET('Water Data'!$G$28,0,10*ROW('Water Data'!G1))="","",OFFSET('Water Data'!$G$28,0,10*ROW('Water Data'!G1)))</f>
        <v/>
      </c>
      <c r="CD7" s="363" t="str">
        <f ca="1">+IF(OFFSET('Water Data'!$G$29,0,10*ROW('Water Data'!G1))="","",OFFSET('Water Data'!$G$29,0,10*ROW('Water Data'!G1)))</f>
        <v/>
      </c>
      <c r="CE7" s="363" t="str">
        <f ca="1">+IF(OFFSET('Water Data'!$H$27,0,10*ROW('Water Data'!H1))="","",OFFSET('Water Data'!$H$27,0,10*ROW('Water Data'!H1)))</f>
        <v/>
      </c>
      <c r="CF7" s="363" t="str">
        <f ca="1">+IF(OFFSET('Water Data'!$H$28,0,10*ROW('Water Data'!H1))="","",OFFSET('Water Data'!$H$28,0,10*ROW('Water Data'!H1)))</f>
        <v/>
      </c>
      <c r="CG7" s="363" t="str">
        <f ca="1">+IF(OFFSET('Water Data'!$H$29,0,10*ROW('Water Data'!H1))="","",OFFSET('Water Data'!$H$29,0,10*ROW('Water Data'!H1)))</f>
        <v/>
      </c>
      <c r="CH7" s="363" t="str">
        <f ca="1">+IF(OFFSET('Water Data'!$I$27,0,10*ROW('Water Data'!I1))="","",OFFSET('Water Data'!$I$27,0,10*ROW('Water Data'!I1)))</f>
        <v/>
      </c>
      <c r="CI7" s="363" t="str">
        <f ca="1">+IF(OFFSET('Water Data'!$I$28,0,10*ROW('Water Data'!I1))="","",OFFSET('Water Data'!$I$28,0,10*ROW('Water Data'!I1)))</f>
        <v/>
      </c>
      <c r="CJ7" s="363" t="str">
        <f ca="1">+IF(OFFSET('Water Data'!$I$29,0,10*ROW('Water Data'!I1))="","",OFFSET('Water Data'!$I$29,0,10*ROW('Water Data'!I1)))</f>
        <v/>
      </c>
      <c r="CK7" s="363" t="str">
        <f ca="1">+IF(OFFSET('Sanitation Data'!$D$28,0,10*ROW('Sanitation Data'!D1))="","",OFFSET('Sanitation Data'!$D$28,0,10*ROW('Sanitation Data'!D1)))</f>
        <v/>
      </c>
      <c r="CL7" s="363" t="str">
        <f ca="1">+IF(OFFSET('Sanitation Data'!$D$29,0,10*ROW('Sanitation Data'!D1))="","",OFFSET('Sanitation Data'!$D$29,0,10*ROW('Sanitation Data'!D1)))</f>
        <v/>
      </c>
      <c r="CM7" s="363" t="str">
        <f ca="1">+IF(OFFSET('Sanitation Data'!$D$30,0,10*ROW('Sanitation Data'!D1))="","",OFFSET('Sanitation Data'!$D$30,0,10*ROW('Sanitation Data'!D1)))</f>
        <v/>
      </c>
      <c r="CN7" s="363" t="str">
        <f ca="1">+IF(OFFSET('Sanitation Data'!$D$31,0,10*ROW('Sanitation Data'!D1))="","",OFFSET('Sanitation Data'!$D$31,0,10*ROW('Sanitation Data'!D1)))</f>
        <v/>
      </c>
      <c r="CO7" s="363" t="str">
        <f ca="1">+IF(OFFSET('Sanitation Data'!$D$32,0,10*ROW('Sanitation Data'!D1))="","",OFFSET('Sanitation Data'!$D$32,0,10*ROW('Sanitation Data'!D1)))</f>
        <v>Yes</v>
      </c>
      <c r="CP7" s="363" t="str">
        <f ca="1">+IF(OFFSET('Sanitation Data'!$E$28,0,10*ROW('Sanitation Data'!E1))="","",OFFSET('Sanitation Data'!$E$28,0,10*ROW('Sanitation Data'!E1)))</f>
        <v/>
      </c>
      <c r="CQ7" s="363" t="str">
        <f ca="1">+IF(OFFSET('Sanitation Data'!$E$29,0,10*ROW('Sanitation Data'!E1))="","",OFFSET('Sanitation Data'!$E$29,0,10*ROW('Sanitation Data'!E1)))</f>
        <v/>
      </c>
      <c r="CR7" s="363" t="str">
        <f ca="1">+IF(OFFSET('Sanitation Data'!$E$30,0,10*ROW('Sanitation Data'!E1))="","",OFFSET('Sanitation Data'!$E$30,0,10*ROW('Sanitation Data'!E1)))</f>
        <v/>
      </c>
      <c r="CS7" s="363" t="str">
        <f ca="1">+IF(OFFSET('Sanitation Data'!$E$31,0,10*ROW('Sanitation Data'!E1))="","",OFFSET('Sanitation Data'!$E$31,0,10*ROW('Sanitation Data'!E1)))</f>
        <v/>
      </c>
      <c r="CT7" s="363" t="str">
        <f ca="1">+IF(OFFSET('Sanitation Data'!$E$32,0,10*ROW('Sanitation Data'!E1))="","",OFFSET('Sanitation Data'!$E$32,0,10*ROW('Sanitation Data'!E1)))</f>
        <v/>
      </c>
      <c r="CU7" s="363" t="str">
        <f ca="1">+IF(OFFSET('Sanitation Data'!$F$28,0,10*ROW('Sanitation Data'!F1))="","",OFFSET('Sanitation Data'!$F$28,0,10*ROW('Sanitation Data'!F1)))</f>
        <v/>
      </c>
      <c r="CV7" s="363" t="str">
        <f ca="1">+IF(OFFSET('Sanitation Data'!$F$29,0,10*ROW('Sanitation Data'!F1))="","",OFFSET('Sanitation Data'!$F$29,0,10*ROW('Sanitation Data'!F1)))</f>
        <v/>
      </c>
      <c r="CW7" s="363" t="str">
        <f ca="1">+IF(OFFSET('Sanitation Data'!$F$30,0,10*ROW('Sanitation Data'!F1))="","",OFFSET('Sanitation Data'!$F$30,0,10*ROW('Sanitation Data'!F1)))</f>
        <v/>
      </c>
      <c r="CX7" s="363" t="str">
        <f ca="1">+IF(OFFSET('Sanitation Data'!$F$31,0,10*ROW('Sanitation Data'!F1))="","",OFFSET('Sanitation Data'!$F$31,0,10*ROW('Sanitation Data'!F1)))</f>
        <v/>
      </c>
      <c r="CY7" s="363" t="str">
        <f ca="1">+IF(OFFSET('Sanitation Data'!$F$32,0,10*ROW('Sanitation Data'!F1))="","",OFFSET('Sanitation Data'!$F$32,0,10*ROW('Sanitation Data'!F1)))</f>
        <v/>
      </c>
      <c r="CZ7" s="363" t="str">
        <f ca="1">+IF(OFFSET('Sanitation Data'!$G$28,0,10*ROW('Sanitation Data'!G1))="","",OFFSET('Sanitation Data'!$G$28,0,10*ROW('Sanitation Data'!G1)))</f>
        <v/>
      </c>
      <c r="DA7" s="363" t="str">
        <f ca="1">+IF(OFFSET('Sanitation Data'!$G$29,0,10*ROW('Sanitation Data'!G1))="","",OFFSET('Sanitation Data'!$G$29,0,10*ROW('Sanitation Data'!G1)))</f>
        <v/>
      </c>
      <c r="DB7" s="363" t="str">
        <f ca="1">+IF(OFFSET('Sanitation Data'!$G$30,0,10*ROW('Sanitation Data'!G1))="","",OFFSET('Sanitation Data'!$G$30,0,10*ROW('Sanitation Data'!G1)))</f>
        <v/>
      </c>
      <c r="DC7" s="363" t="str">
        <f ca="1">+IF(OFFSET('Sanitation Data'!$G$31,0,10*ROW('Sanitation Data'!G1))="","",OFFSET('Sanitation Data'!$G$31,0,10*ROW('Sanitation Data'!G1)))</f>
        <v/>
      </c>
      <c r="DD7" s="363" t="str">
        <f ca="1">+IF(OFFSET('Sanitation Data'!$G$32,0,10*ROW('Sanitation Data'!G1))="","",OFFSET('Sanitation Data'!$G$32,0,10*ROW('Sanitation Data'!G1)))</f>
        <v/>
      </c>
      <c r="DE7" s="363" t="str">
        <f ca="1">+IF(OFFSET('Sanitation Data'!$H$28,0,10*ROW('Sanitation Data'!H1))="","",OFFSET('Sanitation Data'!$H$28,0,10*ROW('Sanitation Data'!H1)))</f>
        <v/>
      </c>
      <c r="DF7" s="363" t="str">
        <f ca="1">+IF(OFFSET('Sanitation Data'!$H$29,0,10*ROW('Sanitation Data'!H1))="","",OFFSET('Sanitation Data'!$H$29,0,10*ROW('Sanitation Data'!H1)))</f>
        <v/>
      </c>
      <c r="DG7" s="363" t="str">
        <f ca="1">+IF(OFFSET('Sanitation Data'!$H$30,0,10*ROW('Sanitation Data'!H1))="","",OFFSET('Sanitation Data'!$H$30,0,10*ROW('Sanitation Data'!H1)))</f>
        <v/>
      </c>
      <c r="DH7" s="363" t="str">
        <f ca="1">+IF(OFFSET('Sanitation Data'!$H$31,0,10*ROW('Sanitation Data'!H1))="","",OFFSET('Sanitation Data'!$H$31,0,10*ROW('Sanitation Data'!H1)))</f>
        <v/>
      </c>
      <c r="DI7" s="363" t="str">
        <f ca="1">+IF(OFFSET('Sanitation Data'!$H$32,0,10*ROW('Sanitation Data'!H1))="","",OFFSET('Sanitation Data'!$H$32,0,10*ROW('Sanitation Data'!H1)))</f>
        <v/>
      </c>
      <c r="DJ7" s="363" t="str">
        <f ca="1">+IF(OFFSET('Sanitation Data'!$I$28,0,10*ROW('Sanitation Data'!I1))="","",OFFSET('Sanitation Data'!$I$28,0,10*ROW('Sanitation Data'!I1)))</f>
        <v/>
      </c>
      <c r="DK7" s="363" t="str">
        <f ca="1">+IF(OFFSET('Sanitation Data'!$I$29,0,10*ROW('Sanitation Data'!I1))="","",OFFSET('Sanitation Data'!$I$29,0,10*ROW('Sanitation Data'!I1)))</f>
        <v/>
      </c>
      <c r="DL7" s="363" t="str">
        <f ca="1">+IF(OFFSET('Sanitation Data'!$I$30,0,10*ROW('Sanitation Data'!I1))="","",OFFSET('Sanitation Data'!$I$30,0,10*ROW('Sanitation Data'!I1)))</f>
        <v/>
      </c>
      <c r="DM7" s="363" t="str">
        <f ca="1">+IF(OFFSET('Sanitation Data'!$I$31,0,10*ROW('Sanitation Data'!I1))="","",OFFSET('Sanitation Data'!$I$31,0,10*ROW('Sanitation Data'!I1)))</f>
        <v/>
      </c>
      <c r="DN7" s="363" t="str">
        <f ca="1">+IF(OFFSET('Sanitation Data'!$I$32,0,10*ROW('Sanitation Data'!I1))="","",OFFSET('Sanitation Data'!$I$32,0,10*ROW('Sanitation Data'!I1)))</f>
        <v/>
      </c>
      <c r="DO7" s="363" t="str">
        <f ca="1">+IF(OFFSET('Hygiene Data'!$D$11,0,10*ROW('Hygiene Data'!D1))="","",OFFSET('Hygiene Data'!$D$11,0,10*ROW('Hygiene Data'!D1)))</f>
        <v/>
      </c>
      <c r="DP7" s="363" t="str">
        <f ca="1">+IF(OFFSET('Hygiene Data'!$D$12,0,10*ROW('Hygiene Data'!D1))="","",OFFSET('Hygiene Data'!$D$12,0,10*ROW('Hygiene Data'!D1)))</f>
        <v>Yes</v>
      </c>
      <c r="DQ7" s="363" t="str">
        <f ca="1">+IF(OFFSET('Hygiene Data'!$D$13,0,10*ROW('Hygiene Data'!D1))="","",OFFSET('Hygiene Data'!$D$13,0,10*ROW('Hygiene Data'!D1)))</f>
        <v>Yes</v>
      </c>
      <c r="DR7" s="363" t="str">
        <f ca="1">+IF(OFFSET('Hygiene Data'!$E$11,0,10*ROW('Hygiene Data'!E1))="","",OFFSET('Hygiene Data'!$E$11,0,10*ROW('Hygiene Data'!E1)))</f>
        <v/>
      </c>
      <c r="DS7" s="363" t="str">
        <f ca="1">+IF(OFFSET('Hygiene Data'!$E$12,0,10*ROW('Hygiene Data'!E1))="","",OFFSET('Hygiene Data'!$E$12,0,10*ROW('Hygiene Data'!E1)))</f>
        <v/>
      </c>
      <c r="DT7" s="363" t="str">
        <f ca="1">+IF(OFFSET('Hygiene Data'!$E$13,0,10*ROW('Hygiene Data'!E1))="","",OFFSET('Hygiene Data'!$E$13,0,10*ROW('Hygiene Data'!E1)))</f>
        <v/>
      </c>
      <c r="DU7" s="363" t="str">
        <f ca="1">+IF(OFFSET('Hygiene Data'!$F$11,0,10*ROW('Hygiene Data'!F1))="","",OFFSET('Hygiene Data'!$F$11,0,10*ROW('Hygiene Data'!F1)))</f>
        <v/>
      </c>
      <c r="DV7" s="363" t="str">
        <f ca="1">+IF(OFFSET('Hygiene Data'!$F$12,0,10*ROW('Hygiene Data'!F1))="","",OFFSET('Hygiene Data'!$F$12,0,10*ROW('Hygiene Data'!F1)))</f>
        <v/>
      </c>
      <c r="DW7" s="363" t="str">
        <f ca="1">+IF(OFFSET('Hygiene Data'!$F$13,0,10*ROW('Hygiene Data'!F1))="","",OFFSET('Hygiene Data'!$F$13,0,10*ROW('Hygiene Data'!F1)))</f>
        <v/>
      </c>
      <c r="DX7" s="363" t="str">
        <f ca="1">+IF(OFFSET('Hygiene Data'!$G$11,0,10*ROW('Hygiene Data'!G1))="","",OFFSET('Hygiene Data'!$G$11,0,10*ROW('Hygiene Data'!G1)))</f>
        <v/>
      </c>
      <c r="DY7" s="363" t="str">
        <f ca="1">+IF(OFFSET('Hygiene Data'!$G$12,0,10*ROW('Hygiene Data'!G1))="","",OFFSET('Hygiene Data'!$G$12,0,10*ROW('Hygiene Data'!G1)))</f>
        <v/>
      </c>
      <c r="DZ7" s="363" t="str">
        <f ca="1">+IF(OFFSET('Hygiene Data'!$G$13,0,10*ROW('Hygiene Data'!G1))="","",OFFSET('Hygiene Data'!$G$13,0,10*ROW('Hygiene Data'!G1)))</f>
        <v/>
      </c>
      <c r="EA7" s="363" t="str">
        <f ca="1">+IF(OFFSET('Hygiene Data'!$H$11,0,10*ROW('Hygiene Data'!H1))="","",OFFSET('Hygiene Data'!$H$11,0,10*ROW('Hygiene Data'!H1)))</f>
        <v/>
      </c>
      <c r="EB7" s="363" t="str">
        <f ca="1">+IF(OFFSET('Hygiene Data'!$H$12,0,10*ROW('Hygiene Data'!H1))="","",OFFSET('Hygiene Data'!$H$12,0,10*ROW('Hygiene Data'!H1)))</f>
        <v/>
      </c>
      <c r="EC7" s="363" t="str">
        <f ca="1">+IF(OFFSET('Hygiene Data'!$H$13,0,10*ROW('Hygiene Data'!H1))="","",OFFSET('Hygiene Data'!$H$13,0,10*ROW('Hygiene Data'!H1)))</f>
        <v/>
      </c>
      <c r="ED7" s="363" t="str">
        <f ca="1">+IF(OFFSET('Hygiene Data'!$I$11,0,10*ROW('Hygiene Data'!I1))="","",OFFSET('Hygiene Data'!$I$11,0,10*ROW('Hygiene Data'!I1)))</f>
        <v/>
      </c>
      <c r="EE7" s="363" t="str">
        <f ca="1">+IF(OFFSET('Hygiene Data'!$I$12,0,10*ROW('Hygiene Data'!I1))="","",OFFSET('Hygiene Data'!$I$12,0,10*ROW('Hygiene Data'!I1)))</f>
        <v/>
      </c>
      <c r="EF7" s="363" t="str">
        <f ca="1">+IF(OFFSET('Hygiene Data'!$I$13,0,10*ROW('Hygiene Data'!I1))="","",OFFSET('Hygiene Data'!$I$13,0,10*ROW('Hygiene Data'!I1)))</f>
        <v/>
      </c>
    </row>
    <row r="8" spans="1:136" x14ac:dyDescent="0.25">
      <c r="A8" s="472" t="str">
        <f ca="1">+IF(OFFSET('Water Data'!$B$2,0,10*ROW('Water Data'!E2))="","",OFFSET('Water Data'!$B$2,0,10*ROW('Water Data'!E2)))</f>
        <v>HRV_2022_PWH</v>
      </c>
      <c r="B8" s="47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9">
        <f t="shared" ca="1" si="0"/>
        <v>2022</v>
      </c>
      <c r="D8" s="500"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0"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99.8</v>
      </c>
      <c r="G8" s="50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0"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0"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0"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0"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0"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0"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1"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1"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96.7</v>
      </c>
      <c r="AA8" s="50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1"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1"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1"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1"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1"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1"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2"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8"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99.5</v>
      </c>
      <c r="BC8" s="50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2"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2"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2"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2"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2"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2"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3" t="str">
        <f ca="1">+IF(OFFSET('Water Data'!$D$27,0,10*ROW('Water Data'!D2))="","",OFFSET('Water Data'!$D$27,0,10*ROW('Water Data'!D2)))</f>
        <v/>
      </c>
      <c r="BT8" s="363" t="str">
        <f ca="1">+IF(OFFSET('Water Data'!$D$28,0,10*ROW('Water Data'!D2))="","",OFFSET('Water Data'!$D$28,0,10*ROW('Water Data'!D2)))</f>
        <v/>
      </c>
      <c r="BU8" s="363" t="str">
        <f ca="1">+IF(OFFSET('Water Data'!$D$29,0,10*ROW('Water Data'!D2))="","",OFFSET('Water Data'!$D$29,0,10*ROW('Water Data'!D2)))</f>
        <v>Yes</v>
      </c>
      <c r="BV8" s="363" t="str">
        <f ca="1">+IF(OFFSET('Water Data'!$E$27,0,10*ROW('Water Data'!E2))="","",OFFSET('Water Data'!$E$27,0,10*ROW('Water Data'!E2)))</f>
        <v/>
      </c>
      <c r="BW8" s="363" t="str">
        <f ca="1">+IF(OFFSET('Water Data'!$E$28,0,10*ROW('Water Data'!E2))="","",OFFSET('Water Data'!$E$28,0,10*ROW('Water Data'!E2)))</f>
        <v/>
      </c>
      <c r="BX8" s="363" t="str">
        <f ca="1">+IF(OFFSET('Water Data'!$E$29,0,10*ROW('Water Data'!E2))="","",OFFSET('Water Data'!$E$29,0,10*ROW('Water Data'!E2)))</f>
        <v/>
      </c>
      <c r="BY8" s="363" t="str">
        <f ca="1">+IF(OFFSET('Water Data'!$F$27,0,10*ROW('Water Data'!F2))="","",OFFSET('Water Data'!$F$27,0,10*ROW('Water Data'!F2)))</f>
        <v/>
      </c>
      <c r="BZ8" s="363" t="str">
        <f ca="1">+IF(OFFSET('Water Data'!$F$28,0,10*ROW('Water Data'!F2))="","",OFFSET('Water Data'!$F$28,0,10*ROW('Water Data'!F2)))</f>
        <v/>
      </c>
      <c r="CA8" s="363" t="str">
        <f ca="1">+IF(OFFSET('Water Data'!$F$29,0,10*ROW('Water Data'!F2))="","",OFFSET('Water Data'!$F$29,0,10*ROW('Water Data'!F2)))</f>
        <v/>
      </c>
      <c r="CB8" s="363" t="str">
        <f ca="1">+IF(OFFSET('Water Data'!$G$27,0,10*ROW('Water Data'!G2))="","",OFFSET('Water Data'!$G$27,0,10*ROW('Water Data'!G2)))</f>
        <v/>
      </c>
      <c r="CC8" s="363" t="str">
        <f ca="1">+IF(OFFSET('Water Data'!$G$28,0,10*ROW('Water Data'!G2))="","",OFFSET('Water Data'!$G$28,0,10*ROW('Water Data'!G2)))</f>
        <v/>
      </c>
      <c r="CD8" s="363" t="str">
        <f ca="1">+IF(OFFSET('Water Data'!$G$29,0,10*ROW('Water Data'!G2))="","",OFFSET('Water Data'!$G$29,0,10*ROW('Water Data'!G2)))</f>
        <v/>
      </c>
      <c r="CE8" s="363" t="str">
        <f ca="1">+IF(OFFSET('Water Data'!$H$27,0,10*ROW('Water Data'!H2))="","",OFFSET('Water Data'!$H$27,0,10*ROW('Water Data'!H2)))</f>
        <v/>
      </c>
      <c r="CF8" s="363" t="str">
        <f ca="1">+IF(OFFSET('Water Data'!$H$28,0,10*ROW('Water Data'!H2))="","",OFFSET('Water Data'!$H$28,0,10*ROW('Water Data'!H2)))</f>
        <v/>
      </c>
      <c r="CG8" s="363" t="str">
        <f ca="1">+IF(OFFSET('Water Data'!$H$29,0,10*ROW('Water Data'!H2))="","",OFFSET('Water Data'!$H$29,0,10*ROW('Water Data'!H2)))</f>
        <v/>
      </c>
      <c r="CH8" s="363" t="str">
        <f ca="1">+IF(OFFSET('Water Data'!$I$27,0,10*ROW('Water Data'!I2))="","",OFFSET('Water Data'!$I$27,0,10*ROW('Water Data'!I2)))</f>
        <v/>
      </c>
      <c r="CI8" s="363" t="str">
        <f ca="1">+IF(OFFSET('Water Data'!$I$28,0,10*ROW('Water Data'!I2))="","",OFFSET('Water Data'!$I$28,0,10*ROW('Water Data'!I2)))</f>
        <v/>
      </c>
      <c r="CJ8" s="363" t="str">
        <f ca="1">+IF(OFFSET('Water Data'!$I$29,0,10*ROW('Water Data'!I2))="","",OFFSET('Water Data'!$I$29,0,10*ROW('Water Data'!I2)))</f>
        <v/>
      </c>
      <c r="CK8" s="363" t="str">
        <f ca="1">+IF(OFFSET('Sanitation Data'!$D$28,0,10*ROW('Sanitation Data'!D2))="","",OFFSET('Sanitation Data'!$D$28,0,10*ROW('Sanitation Data'!D2)))</f>
        <v/>
      </c>
      <c r="CL8" s="363" t="str">
        <f ca="1">+IF(OFFSET('Sanitation Data'!$D$29,0,10*ROW('Sanitation Data'!D2))="","",OFFSET('Sanitation Data'!$D$29,0,10*ROW('Sanitation Data'!D2)))</f>
        <v/>
      </c>
      <c r="CM8" s="363" t="str">
        <f ca="1">+IF(OFFSET('Sanitation Data'!$D$30,0,10*ROW('Sanitation Data'!D2))="","",OFFSET('Sanitation Data'!$D$30,0,10*ROW('Sanitation Data'!D2)))</f>
        <v/>
      </c>
      <c r="CN8" s="363" t="str">
        <f ca="1">+IF(OFFSET('Sanitation Data'!$D$31,0,10*ROW('Sanitation Data'!D2))="","",OFFSET('Sanitation Data'!$D$31,0,10*ROW('Sanitation Data'!D2)))</f>
        <v/>
      </c>
      <c r="CO8" s="363" t="str">
        <f ca="1">+IF(OFFSET('Sanitation Data'!$D$32,0,10*ROW('Sanitation Data'!D2))="","",OFFSET('Sanitation Data'!$D$32,0,10*ROW('Sanitation Data'!D2)))</f>
        <v>Yes</v>
      </c>
      <c r="CP8" s="363" t="str">
        <f ca="1">+IF(OFFSET('Sanitation Data'!$E$28,0,10*ROW('Sanitation Data'!E2))="","",OFFSET('Sanitation Data'!$E$28,0,10*ROW('Sanitation Data'!E2)))</f>
        <v/>
      </c>
      <c r="CQ8" s="363" t="str">
        <f ca="1">+IF(OFFSET('Sanitation Data'!$E$29,0,10*ROW('Sanitation Data'!E2))="","",OFFSET('Sanitation Data'!$E$29,0,10*ROW('Sanitation Data'!E2)))</f>
        <v/>
      </c>
      <c r="CR8" s="363" t="str">
        <f ca="1">+IF(OFFSET('Sanitation Data'!$E$30,0,10*ROW('Sanitation Data'!E2))="","",OFFSET('Sanitation Data'!$E$30,0,10*ROW('Sanitation Data'!E2)))</f>
        <v/>
      </c>
      <c r="CS8" s="363" t="str">
        <f ca="1">+IF(OFFSET('Sanitation Data'!$E$31,0,10*ROW('Sanitation Data'!E2))="","",OFFSET('Sanitation Data'!$E$31,0,10*ROW('Sanitation Data'!E2)))</f>
        <v/>
      </c>
      <c r="CT8" s="363" t="str">
        <f ca="1">+IF(OFFSET('Sanitation Data'!$E$32,0,10*ROW('Sanitation Data'!E2))="","",OFFSET('Sanitation Data'!$E$32,0,10*ROW('Sanitation Data'!E2)))</f>
        <v/>
      </c>
      <c r="CU8" s="363" t="str">
        <f ca="1">+IF(OFFSET('Sanitation Data'!$F$28,0,10*ROW('Sanitation Data'!F2))="","",OFFSET('Sanitation Data'!$F$28,0,10*ROW('Sanitation Data'!F2)))</f>
        <v/>
      </c>
      <c r="CV8" s="363" t="str">
        <f ca="1">+IF(OFFSET('Sanitation Data'!$F$29,0,10*ROW('Sanitation Data'!F2))="","",OFFSET('Sanitation Data'!$F$29,0,10*ROW('Sanitation Data'!F2)))</f>
        <v/>
      </c>
      <c r="CW8" s="363" t="str">
        <f ca="1">+IF(OFFSET('Sanitation Data'!$F$30,0,10*ROW('Sanitation Data'!F2))="","",OFFSET('Sanitation Data'!$F$30,0,10*ROW('Sanitation Data'!F2)))</f>
        <v/>
      </c>
      <c r="CX8" s="363" t="str">
        <f ca="1">+IF(OFFSET('Sanitation Data'!$F$31,0,10*ROW('Sanitation Data'!F2))="","",OFFSET('Sanitation Data'!$F$31,0,10*ROW('Sanitation Data'!F2)))</f>
        <v/>
      </c>
      <c r="CY8" s="363" t="str">
        <f ca="1">+IF(OFFSET('Sanitation Data'!$F$32,0,10*ROW('Sanitation Data'!F2))="","",OFFSET('Sanitation Data'!$F$32,0,10*ROW('Sanitation Data'!F2)))</f>
        <v/>
      </c>
      <c r="CZ8" s="363" t="str">
        <f ca="1">+IF(OFFSET('Sanitation Data'!$G$28,0,10*ROW('Sanitation Data'!G2))="","",OFFSET('Sanitation Data'!$G$28,0,10*ROW('Sanitation Data'!G2)))</f>
        <v/>
      </c>
      <c r="DA8" s="363" t="str">
        <f ca="1">+IF(OFFSET('Sanitation Data'!$G$29,0,10*ROW('Sanitation Data'!G2))="","",OFFSET('Sanitation Data'!$G$29,0,10*ROW('Sanitation Data'!G2)))</f>
        <v/>
      </c>
      <c r="DB8" s="363" t="str">
        <f ca="1">+IF(OFFSET('Sanitation Data'!$G$30,0,10*ROW('Sanitation Data'!G2))="","",OFFSET('Sanitation Data'!$G$30,0,10*ROW('Sanitation Data'!G2)))</f>
        <v/>
      </c>
      <c r="DC8" s="363" t="str">
        <f ca="1">+IF(OFFSET('Sanitation Data'!$G$31,0,10*ROW('Sanitation Data'!G2))="","",OFFSET('Sanitation Data'!$G$31,0,10*ROW('Sanitation Data'!G2)))</f>
        <v/>
      </c>
      <c r="DD8" s="363" t="str">
        <f ca="1">+IF(OFFSET('Sanitation Data'!$G$32,0,10*ROW('Sanitation Data'!G2))="","",OFFSET('Sanitation Data'!$G$32,0,10*ROW('Sanitation Data'!G2)))</f>
        <v/>
      </c>
      <c r="DE8" s="363" t="str">
        <f ca="1">+IF(OFFSET('Sanitation Data'!$H$28,0,10*ROW('Sanitation Data'!H2))="","",OFFSET('Sanitation Data'!$H$28,0,10*ROW('Sanitation Data'!H2)))</f>
        <v/>
      </c>
      <c r="DF8" s="363" t="str">
        <f ca="1">+IF(OFFSET('Sanitation Data'!$H$29,0,10*ROW('Sanitation Data'!H2))="","",OFFSET('Sanitation Data'!$H$29,0,10*ROW('Sanitation Data'!H2)))</f>
        <v/>
      </c>
      <c r="DG8" s="363" t="str">
        <f ca="1">+IF(OFFSET('Sanitation Data'!$H$30,0,10*ROW('Sanitation Data'!H2))="","",OFFSET('Sanitation Data'!$H$30,0,10*ROW('Sanitation Data'!H2)))</f>
        <v/>
      </c>
      <c r="DH8" s="363" t="str">
        <f ca="1">+IF(OFFSET('Sanitation Data'!$H$31,0,10*ROW('Sanitation Data'!H2))="","",OFFSET('Sanitation Data'!$H$31,0,10*ROW('Sanitation Data'!H2)))</f>
        <v/>
      </c>
      <c r="DI8" s="363" t="str">
        <f ca="1">+IF(OFFSET('Sanitation Data'!$H$32,0,10*ROW('Sanitation Data'!H2))="","",OFFSET('Sanitation Data'!$H$32,0,10*ROW('Sanitation Data'!H2)))</f>
        <v/>
      </c>
      <c r="DJ8" s="363" t="str">
        <f ca="1">+IF(OFFSET('Sanitation Data'!$I$28,0,10*ROW('Sanitation Data'!I2))="","",OFFSET('Sanitation Data'!$I$28,0,10*ROW('Sanitation Data'!I2)))</f>
        <v/>
      </c>
      <c r="DK8" s="363" t="str">
        <f ca="1">+IF(OFFSET('Sanitation Data'!$I$29,0,10*ROW('Sanitation Data'!I2))="","",OFFSET('Sanitation Data'!$I$29,0,10*ROW('Sanitation Data'!I2)))</f>
        <v/>
      </c>
      <c r="DL8" s="363" t="str">
        <f ca="1">+IF(OFFSET('Sanitation Data'!$I$30,0,10*ROW('Sanitation Data'!I2))="","",OFFSET('Sanitation Data'!$I$30,0,10*ROW('Sanitation Data'!I2)))</f>
        <v/>
      </c>
      <c r="DM8" s="363" t="str">
        <f ca="1">+IF(OFFSET('Sanitation Data'!$I$31,0,10*ROW('Sanitation Data'!I2))="","",OFFSET('Sanitation Data'!$I$31,0,10*ROW('Sanitation Data'!I2)))</f>
        <v/>
      </c>
      <c r="DN8" s="363" t="str">
        <f ca="1">+IF(OFFSET('Sanitation Data'!$I$32,0,10*ROW('Sanitation Data'!I2))="","",OFFSET('Sanitation Data'!$I$32,0,10*ROW('Sanitation Data'!I2)))</f>
        <v/>
      </c>
      <c r="DO8" s="363" t="str">
        <f ca="1">+IF(OFFSET('Hygiene Data'!$D$11,0,10*ROW('Hygiene Data'!D2))="","",OFFSET('Hygiene Data'!$D$11,0,10*ROW('Hygiene Data'!D2)))</f>
        <v/>
      </c>
      <c r="DP8" s="363" t="str">
        <f ca="1">+IF(OFFSET('Hygiene Data'!$D$12,0,10*ROW('Hygiene Data'!D2))="","",OFFSET('Hygiene Data'!$D$12,0,10*ROW('Hygiene Data'!D2)))</f>
        <v/>
      </c>
      <c r="DQ8" s="363" t="str">
        <f ca="1">+IF(OFFSET('Hygiene Data'!$D$13,0,10*ROW('Hygiene Data'!D2))="","",OFFSET('Hygiene Data'!$D$13,0,10*ROW('Hygiene Data'!D2)))</f>
        <v>Yes</v>
      </c>
      <c r="DR8" s="363" t="str">
        <f ca="1">+IF(OFFSET('Hygiene Data'!$E$11,0,10*ROW('Hygiene Data'!E2))="","",OFFSET('Hygiene Data'!$E$11,0,10*ROW('Hygiene Data'!E2)))</f>
        <v/>
      </c>
      <c r="DS8" s="363" t="str">
        <f ca="1">+IF(OFFSET('Hygiene Data'!$E$12,0,10*ROW('Hygiene Data'!E2))="","",OFFSET('Hygiene Data'!$E$12,0,10*ROW('Hygiene Data'!E2)))</f>
        <v/>
      </c>
      <c r="DT8" s="363" t="str">
        <f ca="1">+IF(OFFSET('Hygiene Data'!$E$13,0,10*ROW('Hygiene Data'!E2))="","",OFFSET('Hygiene Data'!$E$13,0,10*ROW('Hygiene Data'!E2)))</f>
        <v/>
      </c>
      <c r="DU8" s="363" t="str">
        <f ca="1">+IF(OFFSET('Hygiene Data'!$F$11,0,10*ROW('Hygiene Data'!F2))="","",OFFSET('Hygiene Data'!$F$11,0,10*ROW('Hygiene Data'!F2)))</f>
        <v/>
      </c>
      <c r="DV8" s="363" t="str">
        <f ca="1">+IF(OFFSET('Hygiene Data'!$F$12,0,10*ROW('Hygiene Data'!F2))="","",OFFSET('Hygiene Data'!$F$12,0,10*ROW('Hygiene Data'!F2)))</f>
        <v/>
      </c>
      <c r="DW8" s="363" t="str">
        <f ca="1">+IF(OFFSET('Hygiene Data'!$F$13,0,10*ROW('Hygiene Data'!F2))="","",OFFSET('Hygiene Data'!$F$13,0,10*ROW('Hygiene Data'!F2)))</f>
        <v/>
      </c>
      <c r="DX8" s="363" t="str">
        <f ca="1">+IF(OFFSET('Hygiene Data'!$G$11,0,10*ROW('Hygiene Data'!G2))="","",OFFSET('Hygiene Data'!$G$11,0,10*ROW('Hygiene Data'!G2)))</f>
        <v/>
      </c>
      <c r="DY8" s="363" t="str">
        <f ca="1">+IF(OFFSET('Hygiene Data'!$G$12,0,10*ROW('Hygiene Data'!G2))="","",OFFSET('Hygiene Data'!$G$12,0,10*ROW('Hygiene Data'!G2)))</f>
        <v/>
      </c>
      <c r="DZ8" s="363" t="str">
        <f ca="1">+IF(OFFSET('Hygiene Data'!$G$13,0,10*ROW('Hygiene Data'!G2))="","",OFFSET('Hygiene Data'!$G$13,0,10*ROW('Hygiene Data'!G2)))</f>
        <v/>
      </c>
      <c r="EA8" s="363" t="str">
        <f ca="1">+IF(OFFSET('Hygiene Data'!$H$11,0,10*ROW('Hygiene Data'!H2))="","",OFFSET('Hygiene Data'!$H$11,0,10*ROW('Hygiene Data'!H2)))</f>
        <v/>
      </c>
      <c r="EB8" s="363" t="str">
        <f ca="1">+IF(OFFSET('Hygiene Data'!$H$12,0,10*ROW('Hygiene Data'!H2))="","",OFFSET('Hygiene Data'!$H$12,0,10*ROW('Hygiene Data'!H2)))</f>
        <v/>
      </c>
      <c r="EC8" s="363" t="str">
        <f ca="1">+IF(OFFSET('Hygiene Data'!$H$13,0,10*ROW('Hygiene Data'!H2))="","",OFFSET('Hygiene Data'!$H$13,0,10*ROW('Hygiene Data'!H2)))</f>
        <v/>
      </c>
      <c r="ED8" s="363" t="str">
        <f ca="1">+IF(OFFSET('Hygiene Data'!$I$11,0,10*ROW('Hygiene Data'!I2))="","",OFFSET('Hygiene Data'!$I$11,0,10*ROW('Hygiene Data'!I2)))</f>
        <v/>
      </c>
      <c r="EE8" s="363" t="str">
        <f ca="1">+IF(OFFSET('Hygiene Data'!$I$12,0,10*ROW('Hygiene Data'!I2))="","",OFFSET('Hygiene Data'!$I$12,0,10*ROW('Hygiene Data'!I2)))</f>
        <v/>
      </c>
      <c r="EF8" s="363" t="str">
        <f ca="1">+IF(OFFSET('Hygiene Data'!$I$13,0,10*ROW('Hygiene Data'!I2))="","",OFFSET('Hygiene Data'!$I$13,0,10*ROW('Hygiene Data'!I2)))</f>
        <v/>
      </c>
    </row>
    <row r="9" spans="1:136" x14ac:dyDescent="0.25">
      <c r="A9" s="472" t="str">
        <f ca="1">+IF(OFFSET('Water Data'!$B$2,0,10*ROW('Water Data'!E3))="","",OFFSET('Water Data'!$B$2,0,10*ROW('Water Data'!E3)))</f>
        <v>HRV_2022_SUR</v>
      </c>
      <c r="B9" s="47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499">
        <f t="shared" ca="1" si="0"/>
        <v>2022</v>
      </c>
      <c r="D9" s="500"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96.36363636363636</v>
      </c>
      <c r="F9" s="50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95.487603305785129</v>
      </c>
      <c r="G9" s="50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0"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0"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0"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0"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1"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1">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99.63636363636364</v>
      </c>
      <c r="X9" s="501">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98.911735537190083</v>
      </c>
      <c r="Y9" s="501">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95.650909090909096</v>
      </c>
      <c r="Z9" s="50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94.955266115702472</v>
      </c>
      <c r="AA9" s="50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1"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1"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2">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98.727272727272734</v>
      </c>
      <c r="BA9" s="57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98.727272727272734</v>
      </c>
      <c r="BC9" s="50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3" t="str">
        <f ca="1">+IF(OFFSET('Water Data'!$D$27,0,10*ROW('Water Data'!D3))="","",OFFSET('Water Data'!$D$27,0,10*ROW('Water Data'!D3)))</f>
        <v/>
      </c>
      <c r="BT9" s="363" t="str">
        <f ca="1">+IF(OFFSET('Water Data'!$D$28,0,10*ROW('Water Data'!D3))="","",OFFSET('Water Data'!$D$28,0,10*ROW('Water Data'!D3)))</f>
        <v>Yes</v>
      </c>
      <c r="BU9" s="363" t="str">
        <f ca="1">+IF(OFFSET('Water Data'!$D$29,0,10*ROW('Water Data'!D3))="","",OFFSET('Water Data'!$D$29,0,10*ROW('Water Data'!D3)))</f>
        <v>Yes</v>
      </c>
      <c r="BV9" s="363" t="str">
        <f ca="1">+IF(OFFSET('Water Data'!$E$27,0,10*ROW('Water Data'!E3))="","",OFFSET('Water Data'!$E$27,0,10*ROW('Water Data'!E3)))</f>
        <v/>
      </c>
      <c r="BW9" s="363" t="str">
        <f ca="1">+IF(OFFSET('Water Data'!$E$28,0,10*ROW('Water Data'!E3))="","",OFFSET('Water Data'!$E$28,0,10*ROW('Water Data'!E3)))</f>
        <v/>
      </c>
      <c r="BX9" s="363" t="str">
        <f ca="1">+IF(OFFSET('Water Data'!$E$29,0,10*ROW('Water Data'!E3))="","",OFFSET('Water Data'!$E$29,0,10*ROW('Water Data'!E3)))</f>
        <v/>
      </c>
      <c r="BY9" s="363" t="str">
        <f ca="1">+IF(OFFSET('Water Data'!$F$27,0,10*ROW('Water Data'!F3))="","",OFFSET('Water Data'!$F$27,0,10*ROW('Water Data'!F3)))</f>
        <v/>
      </c>
      <c r="BZ9" s="363" t="str">
        <f ca="1">+IF(OFFSET('Water Data'!$F$28,0,10*ROW('Water Data'!F3))="","",OFFSET('Water Data'!$F$28,0,10*ROW('Water Data'!F3)))</f>
        <v/>
      </c>
      <c r="CA9" s="363" t="str">
        <f ca="1">+IF(OFFSET('Water Data'!$F$29,0,10*ROW('Water Data'!F3))="","",OFFSET('Water Data'!$F$29,0,10*ROW('Water Data'!F3)))</f>
        <v/>
      </c>
      <c r="CB9" s="363" t="str">
        <f ca="1">+IF(OFFSET('Water Data'!$G$27,0,10*ROW('Water Data'!G3))="","",OFFSET('Water Data'!$G$27,0,10*ROW('Water Data'!G3)))</f>
        <v/>
      </c>
      <c r="CC9" s="363" t="str">
        <f ca="1">+IF(OFFSET('Water Data'!$G$28,0,10*ROW('Water Data'!G3))="","",OFFSET('Water Data'!$G$28,0,10*ROW('Water Data'!G3)))</f>
        <v/>
      </c>
      <c r="CD9" s="363" t="str">
        <f ca="1">+IF(OFFSET('Water Data'!$G$29,0,10*ROW('Water Data'!G3))="","",OFFSET('Water Data'!$G$29,0,10*ROW('Water Data'!G3)))</f>
        <v/>
      </c>
      <c r="CE9" s="363" t="str">
        <f ca="1">+IF(OFFSET('Water Data'!$H$27,0,10*ROW('Water Data'!H3))="","",OFFSET('Water Data'!$H$27,0,10*ROW('Water Data'!H3)))</f>
        <v/>
      </c>
      <c r="CF9" s="363" t="str">
        <f ca="1">+IF(OFFSET('Water Data'!$H$28,0,10*ROW('Water Data'!H3))="","",OFFSET('Water Data'!$H$28,0,10*ROW('Water Data'!H3)))</f>
        <v/>
      </c>
      <c r="CG9" s="363" t="str">
        <f ca="1">+IF(OFFSET('Water Data'!$H$29,0,10*ROW('Water Data'!H3))="","",OFFSET('Water Data'!$H$29,0,10*ROW('Water Data'!H3)))</f>
        <v/>
      </c>
      <c r="CH9" s="363" t="str">
        <f ca="1">+IF(OFFSET('Water Data'!$I$27,0,10*ROW('Water Data'!I3))="","",OFFSET('Water Data'!$I$27,0,10*ROW('Water Data'!I3)))</f>
        <v/>
      </c>
      <c r="CI9" s="363" t="str">
        <f ca="1">+IF(OFFSET('Water Data'!$I$28,0,10*ROW('Water Data'!I3))="","",OFFSET('Water Data'!$I$28,0,10*ROW('Water Data'!I3)))</f>
        <v/>
      </c>
      <c r="CJ9" s="363" t="str">
        <f ca="1">+IF(OFFSET('Water Data'!$I$29,0,10*ROW('Water Data'!I3))="","",OFFSET('Water Data'!$I$29,0,10*ROW('Water Data'!I3)))</f>
        <v/>
      </c>
      <c r="CK9" s="363" t="str">
        <f ca="1">+IF(OFFSET('Sanitation Data'!$D$28,0,10*ROW('Sanitation Data'!D3))="","",OFFSET('Sanitation Data'!$D$28,0,10*ROW('Sanitation Data'!D3)))</f>
        <v/>
      </c>
      <c r="CL9" s="363" t="str">
        <f ca="1">+IF(OFFSET('Sanitation Data'!$D$29,0,10*ROW('Sanitation Data'!D3))="","",OFFSET('Sanitation Data'!$D$29,0,10*ROW('Sanitation Data'!D3)))</f>
        <v>Yes</v>
      </c>
      <c r="CM9" s="363" t="str">
        <f ca="1">+IF(OFFSET('Sanitation Data'!$D$30,0,10*ROW('Sanitation Data'!D3))="","",OFFSET('Sanitation Data'!$D$30,0,10*ROW('Sanitation Data'!D3)))</f>
        <v>Yes</v>
      </c>
      <c r="CN9" s="363" t="str">
        <f ca="1">+IF(OFFSET('Sanitation Data'!$D$31,0,10*ROW('Sanitation Data'!D3))="","",OFFSET('Sanitation Data'!$D$31,0,10*ROW('Sanitation Data'!D3)))</f>
        <v>Yes</v>
      </c>
      <c r="CO9" s="363" t="str">
        <f ca="1">+IF(OFFSET('Sanitation Data'!$D$32,0,10*ROW('Sanitation Data'!D3))="","",OFFSET('Sanitation Data'!$D$32,0,10*ROW('Sanitation Data'!D3)))</f>
        <v>Yes</v>
      </c>
      <c r="CP9" s="363" t="str">
        <f ca="1">+IF(OFFSET('Sanitation Data'!$E$28,0,10*ROW('Sanitation Data'!E3))="","",OFFSET('Sanitation Data'!$E$28,0,10*ROW('Sanitation Data'!E3)))</f>
        <v/>
      </c>
      <c r="CQ9" s="363" t="str">
        <f ca="1">+IF(OFFSET('Sanitation Data'!$E$29,0,10*ROW('Sanitation Data'!E3))="","",OFFSET('Sanitation Data'!$E$29,0,10*ROW('Sanitation Data'!E3)))</f>
        <v/>
      </c>
      <c r="CR9" s="363" t="str">
        <f ca="1">+IF(OFFSET('Sanitation Data'!$E$30,0,10*ROW('Sanitation Data'!E3))="","",OFFSET('Sanitation Data'!$E$30,0,10*ROW('Sanitation Data'!E3)))</f>
        <v/>
      </c>
      <c r="CS9" s="363" t="str">
        <f ca="1">+IF(OFFSET('Sanitation Data'!$E$31,0,10*ROW('Sanitation Data'!E3))="","",OFFSET('Sanitation Data'!$E$31,0,10*ROW('Sanitation Data'!E3)))</f>
        <v/>
      </c>
      <c r="CT9" s="363" t="str">
        <f ca="1">+IF(OFFSET('Sanitation Data'!$E$32,0,10*ROW('Sanitation Data'!E3))="","",OFFSET('Sanitation Data'!$E$32,0,10*ROW('Sanitation Data'!E3)))</f>
        <v/>
      </c>
      <c r="CU9" s="363" t="str">
        <f ca="1">+IF(OFFSET('Sanitation Data'!$F$28,0,10*ROW('Sanitation Data'!F3))="","",OFFSET('Sanitation Data'!$F$28,0,10*ROW('Sanitation Data'!F3)))</f>
        <v/>
      </c>
      <c r="CV9" s="363" t="str">
        <f ca="1">+IF(OFFSET('Sanitation Data'!$F$29,0,10*ROW('Sanitation Data'!F3))="","",OFFSET('Sanitation Data'!$F$29,0,10*ROW('Sanitation Data'!F3)))</f>
        <v/>
      </c>
      <c r="CW9" s="363" t="str">
        <f ca="1">+IF(OFFSET('Sanitation Data'!$F$30,0,10*ROW('Sanitation Data'!F3))="","",OFFSET('Sanitation Data'!$F$30,0,10*ROW('Sanitation Data'!F3)))</f>
        <v/>
      </c>
      <c r="CX9" s="363" t="str">
        <f ca="1">+IF(OFFSET('Sanitation Data'!$F$31,0,10*ROW('Sanitation Data'!F3))="","",OFFSET('Sanitation Data'!$F$31,0,10*ROW('Sanitation Data'!F3)))</f>
        <v/>
      </c>
      <c r="CY9" s="363" t="str">
        <f ca="1">+IF(OFFSET('Sanitation Data'!$F$32,0,10*ROW('Sanitation Data'!F3))="","",OFFSET('Sanitation Data'!$F$32,0,10*ROW('Sanitation Data'!F3)))</f>
        <v/>
      </c>
      <c r="CZ9" s="363" t="str">
        <f ca="1">+IF(OFFSET('Sanitation Data'!$G$28,0,10*ROW('Sanitation Data'!G3))="","",OFFSET('Sanitation Data'!$G$28,0,10*ROW('Sanitation Data'!G3)))</f>
        <v/>
      </c>
      <c r="DA9" s="363" t="str">
        <f ca="1">+IF(OFFSET('Sanitation Data'!$G$29,0,10*ROW('Sanitation Data'!G3))="","",OFFSET('Sanitation Data'!$G$29,0,10*ROW('Sanitation Data'!G3)))</f>
        <v/>
      </c>
      <c r="DB9" s="363" t="str">
        <f ca="1">+IF(OFFSET('Sanitation Data'!$G$30,0,10*ROW('Sanitation Data'!G3))="","",OFFSET('Sanitation Data'!$G$30,0,10*ROW('Sanitation Data'!G3)))</f>
        <v/>
      </c>
      <c r="DC9" s="363" t="str">
        <f ca="1">+IF(OFFSET('Sanitation Data'!$G$31,0,10*ROW('Sanitation Data'!G3))="","",OFFSET('Sanitation Data'!$G$31,0,10*ROW('Sanitation Data'!G3)))</f>
        <v/>
      </c>
      <c r="DD9" s="363" t="str">
        <f ca="1">+IF(OFFSET('Sanitation Data'!$G$32,0,10*ROW('Sanitation Data'!G3))="","",OFFSET('Sanitation Data'!$G$32,0,10*ROW('Sanitation Data'!G3)))</f>
        <v/>
      </c>
      <c r="DE9" s="363" t="str">
        <f ca="1">+IF(OFFSET('Sanitation Data'!$H$28,0,10*ROW('Sanitation Data'!H3))="","",OFFSET('Sanitation Data'!$H$28,0,10*ROW('Sanitation Data'!H3)))</f>
        <v/>
      </c>
      <c r="DF9" s="363" t="str">
        <f ca="1">+IF(OFFSET('Sanitation Data'!$H$29,0,10*ROW('Sanitation Data'!H3))="","",OFFSET('Sanitation Data'!$H$29,0,10*ROW('Sanitation Data'!H3)))</f>
        <v/>
      </c>
      <c r="DG9" s="363" t="str">
        <f ca="1">+IF(OFFSET('Sanitation Data'!$H$30,0,10*ROW('Sanitation Data'!H3))="","",OFFSET('Sanitation Data'!$H$30,0,10*ROW('Sanitation Data'!H3)))</f>
        <v/>
      </c>
      <c r="DH9" s="363" t="str">
        <f ca="1">+IF(OFFSET('Sanitation Data'!$H$31,0,10*ROW('Sanitation Data'!H3))="","",OFFSET('Sanitation Data'!$H$31,0,10*ROW('Sanitation Data'!H3)))</f>
        <v/>
      </c>
      <c r="DI9" s="363" t="str">
        <f ca="1">+IF(OFFSET('Sanitation Data'!$H$32,0,10*ROW('Sanitation Data'!H3))="","",OFFSET('Sanitation Data'!$H$32,0,10*ROW('Sanitation Data'!H3)))</f>
        <v/>
      </c>
      <c r="DJ9" s="363" t="str">
        <f ca="1">+IF(OFFSET('Sanitation Data'!$I$28,0,10*ROW('Sanitation Data'!I3))="","",OFFSET('Sanitation Data'!$I$28,0,10*ROW('Sanitation Data'!I3)))</f>
        <v/>
      </c>
      <c r="DK9" s="363" t="str">
        <f ca="1">+IF(OFFSET('Sanitation Data'!$I$29,0,10*ROW('Sanitation Data'!I3))="","",OFFSET('Sanitation Data'!$I$29,0,10*ROW('Sanitation Data'!I3)))</f>
        <v/>
      </c>
      <c r="DL9" s="363" t="str">
        <f ca="1">+IF(OFFSET('Sanitation Data'!$I$30,0,10*ROW('Sanitation Data'!I3))="","",OFFSET('Sanitation Data'!$I$30,0,10*ROW('Sanitation Data'!I3)))</f>
        <v/>
      </c>
      <c r="DM9" s="363" t="str">
        <f ca="1">+IF(OFFSET('Sanitation Data'!$I$31,0,10*ROW('Sanitation Data'!I3))="","",OFFSET('Sanitation Data'!$I$31,0,10*ROW('Sanitation Data'!I3)))</f>
        <v/>
      </c>
      <c r="DN9" s="363" t="str">
        <f ca="1">+IF(OFFSET('Sanitation Data'!$I$32,0,10*ROW('Sanitation Data'!I3))="","",OFFSET('Sanitation Data'!$I$32,0,10*ROW('Sanitation Data'!I3)))</f>
        <v/>
      </c>
      <c r="DO9" s="363" t="str">
        <f ca="1">+IF(OFFSET('Hygiene Data'!$D$11,0,10*ROW('Hygiene Data'!D3))="","",OFFSET('Hygiene Data'!$D$11,0,10*ROW('Hygiene Data'!D3)))</f>
        <v>Yes</v>
      </c>
      <c r="DP9" s="363" t="str">
        <f ca="1">+IF(OFFSET('Hygiene Data'!$D$12,0,10*ROW('Hygiene Data'!D3))="","",OFFSET('Hygiene Data'!$D$12,0,10*ROW('Hygiene Data'!D3)))</f>
        <v/>
      </c>
      <c r="DQ9" s="363" t="str">
        <f ca="1">+IF(OFFSET('Hygiene Data'!$D$13,0,10*ROW('Hygiene Data'!D3))="","",OFFSET('Hygiene Data'!$D$13,0,10*ROW('Hygiene Data'!D3)))</f>
        <v>Yes</v>
      </c>
      <c r="DR9" s="363" t="str">
        <f ca="1">+IF(OFFSET('Hygiene Data'!$E$11,0,10*ROW('Hygiene Data'!E3))="","",OFFSET('Hygiene Data'!$E$11,0,10*ROW('Hygiene Data'!E3)))</f>
        <v/>
      </c>
      <c r="DS9" s="363" t="str">
        <f ca="1">+IF(OFFSET('Hygiene Data'!$E$12,0,10*ROW('Hygiene Data'!E3))="","",OFFSET('Hygiene Data'!$E$12,0,10*ROW('Hygiene Data'!E3)))</f>
        <v/>
      </c>
      <c r="DT9" s="363" t="str">
        <f ca="1">+IF(OFFSET('Hygiene Data'!$E$13,0,10*ROW('Hygiene Data'!E3))="","",OFFSET('Hygiene Data'!$E$13,0,10*ROW('Hygiene Data'!E3)))</f>
        <v/>
      </c>
      <c r="DU9" s="363" t="str">
        <f ca="1">+IF(OFFSET('Hygiene Data'!$F$11,0,10*ROW('Hygiene Data'!F3))="","",OFFSET('Hygiene Data'!$F$11,0,10*ROW('Hygiene Data'!F3)))</f>
        <v/>
      </c>
      <c r="DV9" s="363" t="str">
        <f ca="1">+IF(OFFSET('Hygiene Data'!$F$12,0,10*ROW('Hygiene Data'!F3))="","",OFFSET('Hygiene Data'!$F$12,0,10*ROW('Hygiene Data'!F3)))</f>
        <v/>
      </c>
      <c r="DW9" s="363" t="str">
        <f ca="1">+IF(OFFSET('Hygiene Data'!$F$13,0,10*ROW('Hygiene Data'!F3))="","",OFFSET('Hygiene Data'!$F$13,0,10*ROW('Hygiene Data'!F3)))</f>
        <v/>
      </c>
      <c r="DX9" s="363" t="str">
        <f ca="1">+IF(OFFSET('Hygiene Data'!$G$11,0,10*ROW('Hygiene Data'!G3))="","",OFFSET('Hygiene Data'!$G$11,0,10*ROW('Hygiene Data'!G3)))</f>
        <v/>
      </c>
      <c r="DY9" s="363" t="str">
        <f ca="1">+IF(OFFSET('Hygiene Data'!$G$12,0,10*ROW('Hygiene Data'!G3))="","",OFFSET('Hygiene Data'!$G$12,0,10*ROW('Hygiene Data'!G3)))</f>
        <v/>
      </c>
      <c r="DZ9" s="363" t="str">
        <f ca="1">+IF(OFFSET('Hygiene Data'!$G$13,0,10*ROW('Hygiene Data'!G3))="","",OFFSET('Hygiene Data'!$G$13,0,10*ROW('Hygiene Data'!G3)))</f>
        <v/>
      </c>
      <c r="EA9" s="363" t="str">
        <f ca="1">+IF(OFFSET('Hygiene Data'!$H$11,0,10*ROW('Hygiene Data'!H3))="","",OFFSET('Hygiene Data'!$H$11,0,10*ROW('Hygiene Data'!H3)))</f>
        <v/>
      </c>
      <c r="EB9" s="363" t="str">
        <f ca="1">+IF(OFFSET('Hygiene Data'!$H$12,0,10*ROW('Hygiene Data'!H3))="","",OFFSET('Hygiene Data'!$H$12,0,10*ROW('Hygiene Data'!H3)))</f>
        <v/>
      </c>
      <c r="EC9" s="363" t="str">
        <f ca="1">+IF(OFFSET('Hygiene Data'!$H$13,0,10*ROW('Hygiene Data'!H3))="","",OFFSET('Hygiene Data'!$H$13,0,10*ROW('Hygiene Data'!H3)))</f>
        <v/>
      </c>
      <c r="ED9" s="363" t="str">
        <f ca="1">+IF(OFFSET('Hygiene Data'!$I$11,0,10*ROW('Hygiene Data'!I3))="","",OFFSET('Hygiene Data'!$I$11,0,10*ROW('Hygiene Data'!I3)))</f>
        <v/>
      </c>
      <c r="EE9" s="363" t="str">
        <f ca="1">+IF(OFFSET('Hygiene Data'!$I$12,0,10*ROW('Hygiene Data'!I3))="","",OFFSET('Hygiene Data'!$I$12,0,10*ROW('Hygiene Data'!I3)))</f>
        <v/>
      </c>
      <c r="EF9" s="363" t="str">
        <f ca="1">+IF(OFFSET('Hygiene Data'!$I$13,0,10*ROW('Hygiene Data'!I3))="","",OFFSET('Hygiene Data'!$I$13,0,10*ROW('Hygiene Data'!I3)))</f>
        <v/>
      </c>
    </row>
    <row r="10" spans="1:136" x14ac:dyDescent="0.25">
      <c r="A10" s="472" t="str">
        <f ca="1">+IF(OFFSET('Water Data'!$B$2,0,10*ROW('Water Data'!E4))="","",OFFSET('Water Data'!$B$2,0,10*ROW('Water Data'!E4)))</f>
        <v>HRV_2024_PWH</v>
      </c>
      <c r="B10" s="47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9">
        <f t="shared" ca="1" si="0"/>
        <v>2024</v>
      </c>
      <c r="D10" s="50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0">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96.7</v>
      </c>
      <c r="G10" s="50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1">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96.7</v>
      </c>
      <c r="AA10" s="50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2">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99.5</v>
      </c>
      <c r="BC10" s="50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3" t="str">
        <f ca="1">+IF(OFFSET('Water Data'!$D$27,0,10*ROW('Water Data'!D4))="","",OFFSET('Water Data'!$D$27,0,10*ROW('Water Data'!D4)))</f>
        <v/>
      </c>
      <c r="BT10" s="363" t="str">
        <f ca="1">+IF(OFFSET('Water Data'!$D$28,0,10*ROW('Water Data'!D4))="","",OFFSET('Water Data'!$D$28,0,10*ROW('Water Data'!D4)))</f>
        <v/>
      </c>
      <c r="BU10" s="363" t="str">
        <f ca="1">+IF(OFFSET('Water Data'!$D$29,0,10*ROW('Water Data'!D4))="","",OFFSET('Water Data'!$D$29,0,10*ROW('Water Data'!D4)))</f>
        <v>Yes</v>
      </c>
      <c r="BV10" s="363" t="str">
        <f ca="1">+IF(OFFSET('Water Data'!$E$27,0,10*ROW('Water Data'!E4))="","",OFFSET('Water Data'!$E$27,0,10*ROW('Water Data'!E4)))</f>
        <v/>
      </c>
      <c r="BW10" s="363" t="str">
        <f ca="1">+IF(OFFSET('Water Data'!$E$28,0,10*ROW('Water Data'!E4))="","",OFFSET('Water Data'!$E$28,0,10*ROW('Water Data'!E4)))</f>
        <v/>
      </c>
      <c r="BX10" s="363" t="str">
        <f ca="1">+IF(OFFSET('Water Data'!$E$29,0,10*ROW('Water Data'!E4))="","",OFFSET('Water Data'!$E$29,0,10*ROW('Water Data'!E4)))</f>
        <v/>
      </c>
      <c r="BY10" s="363" t="str">
        <f ca="1">+IF(OFFSET('Water Data'!$F$27,0,10*ROW('Water Data'!F4))="","",OFFSET('Water Data'!$F$27,0,10*ROW('Water Data'!F4)))</f>
        <v/>
      </c>
      <c r="BZ10" s="363" t="str">
        <f ca="1">+IF(OFFSET('Water Data'!$F$28,0,10*ROW('Water Data'!F4))="","",OFFSET('Water Data'!$F$28,0,10*ROW('Water Data'!F4)))</f>
        <v/>
      </c>
      <c r="CA10" s="363" t="str">
        <f ca="1">+IF(OFFSET('Water Data'!$F$29,0,10*ROW('Water Data'!F4))="","",OFFSET('Water Data'!$F$29,0,10*ROW('Water Data'!F4)))</f>
        <v/>
      </c>
      <c r="CB10" s="363" t="str">
        <f ca="1">+IF(OFFSET('Water Data'!$G$27,0,10*ROW('Water Data'!G4))="","",OFFSET('Water Data'!$G$27,0,10*ROW('Water Data'!G4)))</f>
        <v/>
      </c>
      <c r="CC10" s="363" t="str">
        <f ca="1">+IF(OFFSET('Water Data'!$G$28,0,10*ROW('Water Data'!G4))="","",OFFSET('Water Data'!$G$28,0,10*ROW('Water Data'!G4)))</f>
        <v/>
      </c>
      <c r="CD10" s="363" t="str">
        <f ca="1">+IF(OFFSET('Water Data'!$G$29,0,10*ROW('Water Data'!G4))="","",OFFSET('Water Data'!$G$29,0,10*ROW('Water Data'!G4)))</f>
        <v/>
      </c>
      <c r="CE10" s="363" t="str">
        <f ca="1">+IF(OFFSET('Water Data'!$H$27,0,10*ROW('Water Data'!H4))="","",OFFSET('Water Data'!$H$27,0,10*ROW('Water Data'!H4)))</f>
        <v/>
      </c>
      <c r="CF10" s="363" t="str">
        <f ca="1">+IF(OFFSET('Water Data'!$H$28,0,10*ROW('Water Data'!H4))="","",OFFSET('Water Data'!$H$28,0,10*ROW('Water Data'!H4)))</f>
        <v/>
      </c>
      <c r="CG10" s="363" t="str">
        <f ca="1">+IF(OFFSET('Water Data'!$H$29,0,10*ROW('Water Data'!H4))="","",OFFSET('Water Data'!$H$29,0,10*ROW('Water Data'!H4)))</f>
        <v/>
      </c>
      <c r="CH10" s="363" t="str">
        <f ca="1">+IF(OFFSET('Water Data'!$I$27,0,10*ROW('Water Data'!I4))="","",OFFSET('Water Data'!$I$27,0,10*ROW('Water Data'!I4)))</f>
        <v/>
      </c>
      <c r="CI10" s="363" t="str">
        <f ca="1">+IF(OFFSET('Water Data'!$I$28,0,10*ROW('Water Data'!I4))="","",OFFSET('Water Data'!$I$28,0,10*ROW('Water Data'!I4)))</f>
        <v/>
      </c>
      <c r="CJ10" s="363" t="str">
        <f ca="1">+IF(OFFSET('Water Data'!$I$29,0,10*ROW('Water Data'!I4))="","",OFFSET('Water Data'!$I$29,0,10*ROW('Water Data'!I4)))</f>
        <v/>
      </c>
      <c r="CK10" s="363" t="str">
        <f ca="1">+IF(OFFSET('Sanitation Data'!$D$28,0,10*ROW('Sanitation Data'!D4))="","",OFFSET('Sanitation Data'!$D$28,0,10*ROW('Sanitation Data'!D4)))</f>
        <v/>
      </c>
      <c r="CL10" s="363" t="str">
        <f ca="1">+IF(OFFSET('Sanitation Data'!$D$29,0,10*ROW('Sanitation Data'!D4))="","",OFFSET('Sanitation Data'!$D$29,0,10*ROW('Sanitation Data'!D4)))</f>
        <v/>
      </c>
      <c r="CM10" s="363" t="str">
        <f ca="1">+IF(OFFSET('Sanitation Data'!$D$30,0,10*ROW('Sanitation Data'!D4))="","",OFFSET('Sanitation Data'!$D$30,0,10*ROW('Sanitation Data'!D4)))</f>
        <v/>
      </c>
      <c r="CN10" s="363" t="str">
        <f ca="1">+IF(OFFSET('Sanitation Data'!$D$31,0,10*ROW('Sanitation Data'!D4))="","",OFFSET('Sanitation Data'!$D$31,0,10*ROW('Sanitation Data'!D4)))</f>
        <v/>
      </c>
      <c r="CO10" s="363" t="str">
        <f ca="1">+IF(OFFSET('Sanitation Data'!$D$32,0,10*ROW('Sanitation Data'!D4))="","",OFFSET('Sanitation Data'!$D$32,0,10*ROW('Sanitation Data'!D4)))</f>
        <v>Yes</v>
      </c>
      <c r="CP10" s="363" t="str">
        <f ca="1">+IF(OFFSET('Sanitation Data'!$E$28,0,10*ROW('Sanitation Data'!E4))="","",OFFSET('Sanitation Data'!$E$28,0,10*ROW('Sanitation Data'!E4)))</f>
        <v/>
      </c>
      <c r="CQ10" s="363" t="str">
        <f ca="1">+IF(OFFSET('Sanitation Data'!$E$29,0,10*ROW('Sanitation Data'!E4))="","",OFFSET('Sanitation Data'!$E$29,0,10*ROW('Sanitation Data'!E4)))</f>
        <v/>
      </c>
      <c r="CR10" s="363" t="str">
        <f ca="1">+IF(OFFSET('Sanitation Data'!$E$30,0,10*ROW('Sanitation Data'!E4))="","",OFFSET('Sanitation Data'!$E$30,0,10*ROW('Sanitation Data'!E4)))</f>
        <v/>
      </c>
      <c r="CS10" s="363" t="str">
        <f ca="1">+IF(OFFSET('Sanitation Data'!$E$31,0,10*ROW('Sanitation Data'!E4))="","",OFFSET('Sanitation Data'!$E$31,0,10*ROW('Sanitation Data'!E4)))</f>
        <v/>
      </c>
      <c r="CT10" s="363" t="str">
        <f ca="1">+IF(OFFSET('Sanitation Data'!$E$32,0,10*ROW('Sanitation Data'!E4))="","",OFFSET('Sanitation Data'!$E$32,0,10*ROW('Sanitation Data'!E4)))</f>
        <v/>
      </c>
      <c r="CU10" s="363" t="str">
        <f ca="1">+IF(OFFSET('Sanitation Data'!$F$28,0,10*ROW('Sanitation Data'!F4))="","",OFFSET('Sanitation Data'!$F$28,0,10*ROW('Sanitation Data'!F4)))</f>
        <v/>
      </c>
      <c r="CV10" s="363" t="str">
        <f ca="1">+IF(OFFSET('Sanitation Data'!$F$29,0,10*ROW('Sanitation Data'!F4))="","",OFFSET('Sanitation Data'!$F$29,0,10*ROW('Sanitation Data'!F4)))</f>
        <v/>
      </c>
      <c r="CW10" s="363" t="str">
        <f ca="1">+IF(OFFSET('Sanitation Data'!$F$30,0,10*ROW('Sanitation Data'!F4))="","",OFFSET('Sanitation Data'!$F$30,0,10*ROW('Sanitation Data'!F4)))</f>
        <v/>
      </c>
      <c r="CX10" s="363" t="str">
        <f ca="1">+IF(OFFSET('Sanitation Data'!$F$31,0,10*ROW('Sanitation Data'!F4))="","",OFFSET('Sanitation Data'!$F$31,0,10*ROW('Sanitation Data'!F4)))</f>
        <v/>
      </c>
      <c r="CY10" s="363" t="str">
        <f ca="1">+IF(OFFSET('Sanitation Data'!$F$32,0,10*ROW('Sanitation Data'!F4))="","",OFFSET('Sanitation Data'!$F$32,0,10*ROW('Sanitation Data'!F4)))</f>
        <v/>
      </c>
      <c r="CZ10" s="363" t="str">
        <f ca="1">+IF(OFFSET('Sanitation Data'!$G$28,0,10*ROW('Sanitation Data'!G4))="","",OFFSET('Sanitation Data'!$G$28,0,10*ROW('Sanitation Data'!G4)))</f>
        <v/>
      </c>
      <c r="DA10" s="363" t="str">
        <f ca="1">+IF(OFFSET('Sanitation Data'!$G$29,0,10*ROW('Sanitation Data'!G4))="","",OFFSET('Sanitation Data'!$G$29,0,10*ROW('Sanitation Data'!G4)))</f>
        <v/>
      </c>
      <c r="DB10" s="363" t="str">
        <f ca="1">+IF(OFFSET('Sanitation Data'!$G$30,0,10*ROW('Sanitation Data'!G4))="","",OFFSET('Sanitation Data'!$G$30,0,10*ROW('Sanitation Data'!G4)))</f>
        <v/>
      </c>
      <c r="DC10" s="363" t="str">
        <f ca="1">+IF(OFFSET('Sanitation Data'!$G$31,0,10*ROW('Sanitation Data'!G4))="","",OFFSET('Sanitation Data'!$G$31,0,10*ROW('Sanitation Data'!G4)))</f>
        <v/>
      </c>
      <c r="DD10" s="363" t="str">
        <f ca="1">+IF(OFFSET('Sanitation Data'!$G$32,0,10*ROW('Sanitation Data'!G4))="","",OFFSET('Sanitation Data'!$G$32,0,10*ROW('Sanitation Data'!G4)))</f>
        <v/>
      </c>
      <c r="DE10" s="363" t="str">
        <f ca="1">+IF(OFFSET('Sanitation Data'!$H$28,0,10*ROW('Sanitation Data'!H4))="","",OFFSET('Sanitation Data'!$H$28,0,10*ROW('Sanitation Data'!H4)))</f>
        <v/>
      </c>
      <c r="DF10" s="363" t="str">
        <f ca="1">+IF(OFFSET('Sanitation Data'!$H$29,0,10*ROW('Sanitation Data'!H4))="","",OFFSET('Sanitation Data'!$H$29,0,10*ROW('Sanitation Data'!H4)))</f>
        <v/>
      </c>
      <c r="DG10" s="363" t="str">
        <f ca="1">+IF(OFFSET('Sanitation Data'!$H$30,0,10*ROW('Sanitation Data'!H4))="","",OFFSET('Sanitation Data'!$H$30,0,10*ROW('Sanitation Data'!H4)))</f>
        <v/>
      </c>
      <c r="DH10" s="363" t="str">
        <f ca="1">+IF(OFFSET('Sanitation Data'!$H$31,0,10*ROW('Sanitation Data'!H4))="","",OFFSET('Sanitation Data'!$H$31,0,10*ROW('Sanitation Data'!H4)))</f>
        <v/>
      </c>
      <c r="DI10" s="363" t="str">
        <f ca="1">+IF(OFFSET('Sanitation Data'!$H$32,0,10*ROW('Sanitation Data'!H4))="","",OFFSET('Sanitation Data'!$H$32,0,10*ROW('Sanitation Data'!H4)))</f>
        <v/>
      </c>
      <c r="DJ10" s="363" t="str">
        <f ca="1">+IF(OFFSET('Sanitation Data'!$I$28,0,10*ROW('Sanitation Data'!I4))="","",OFFSET('Sanitation Data'!$I$28,0,10*ROW('Sanitation Data'!I4)))</f>
        <v/>
      </c>
      <c r="DK10" s="363" t="str">
        <f ca="1">+IF(OFFSET('Sanitation Data'!$I$29,0,10*ROW('Sanitation Data'!I4))="","",OFFSET('Sanitation Data'!$I$29,0,10*ROW('Sanitation Data'!I4)))</f>
        <v/>
      </c>
      <c r="DL10" s="363" t="str">
        <f ca="1">+IF(OFFSET('Sanitation Data'!$I$30,0,10*ROW('Sanitation Data'!I4))="","",OFFSET('Sanitation Data'!$I$30,0,10*ROW('Sanitation Data'!I4)))</f>
        <v/>
      </c>
      <c r="DM10" s="363" t="str">
        <f ca="1">+IF(OFFSET('Sanitation Data'!$I$31,0,10*ROW('Sanitation Data'!I4))="","",OFFSET('Sanitation Data'!$I$31,0,10*ROW('Sanitation Data'!I4)))</f>
        <v/>
      </c>
      <c r="DN10" s="363" t="str">
        <f ca="1">+IF(OFFSET('Sanitation Data'!$I$32,0,10*ROW('Sanitation Data'!I4))="","",OFFSET('Sanitation Data'!$I$32,0,10*ROW('Sanitation Data'!I4)))</f>
        <v/>
      </c>
      <c r="DO10" s="363" t="str">
        <f ca="1">+IF(OFFSET('Hygiene Data'!$D$11,0,10*ROW('Hygiene Data'!D4))="","",OFFSET('Hygiene Data'!$D$11,0,10*ROW('Hygiene Data'!D4)))</f>
        <v/>
      </c>
      <c r="DP10" s="363" t="str">
        <f ca="1">+IF(OFFSET('Hygiene Data'!$D$12,0,10*ROW('Hygiene Data'!D4))="","",OFFSET('Hygiene Data'!$D$12,0,10*ROW('Hygiene Data'!D4)))</f>
        <v/>
      </c>
      <c r="DQ10" s="363" t="str">
        <f ca="1">+IF(OFFSET('Hygiene Data'!$D$13,0,10*ROW('Hygiene Data'!D4))="","",OFFSET('Hygiene Data'!$D$13,0,10*ROW('Hygiene Data'!D4)))</f>
        <v>Yes</v>
      </c>
      <c r="DR10" s="363" t="str">
        <f ca="1">+IF(OFFSET('Hygiene Data'!$E$11,0,10*ROW('Hygiene Data'!E4))="","",OFFSET('Hygiene Data'!$E$11,0,10*ROW('Hygiene Data'!E4)))</f>
        <v/>
      </c>
      <c r="DS10" s="363" t="str">
        <f ca="1">+IF(OFFSET('Hygiene Data'!$E$12,0,10*ROW('Hygiene Data'!E4))="","",OFFSET('Hygiene Data'!$E$12,0,10*ROW('Hygiene Data'!E4)))</f>
        <v/>
      </c>
      <c r="DT10" s="363" t="str">
        <f ca="1">+IF(OFFSET('Hygiene Data'!$E$13,0,10*ROW('Hygiene Data'!E4))="","",OFFSET('Hygiene Data'!$E$13,0,10*ROW('Hygiene Data'!E4)))</f>
        <v/>
      </c>
      <c r="DU10" s="363" t="str">
        <f ca="1">+IF(OFFSET('Hygiene Data'!$F$11,0,10*ROW('Hygiene Data'!F4))="","",OFFSET('Hygiene Data'!$F$11,0,10*ROW('Hygiene Data'!F4)))</f>
        <v/>
      </c>
      <c r="DV10" s="363" t="str">
        <f ca="1">+IF(OFFSET('Hygiene Data'!$F$12,0,10*ROW('Hygiene Data'!F4))="","",OFFSET('Hygiene Data'!$F$12,0,10*ROW('Hygiene Data'!F4)))</f>
        <v/>
      </c>
      <c r="DW10" s="363" t="str">
        <f ca="1">+IF(OFFSET('Hygiene Data'!$F$13,0,10*ROW('Hygiene Data'!F4))="","",OFFSET('Hygiene Data'!$F$13,0,10*ROW('Hygiene Data'!F4)))</f>
        <v/>
      </c>
      <c r="DX10" s="363" t="str">
        <f ca="1">+IF(OFFSET('Hygiene Data'!$G$11,0,10*ROW('Hygiene Data'!G4))="","",OFFSET('Hygiene Data'!$G$11,0,10*ROW('Hygiene Data'!G4)))</f>
        <v/>
      </c>
      <c r="DY10" s="363" t="str">
        <f ca="1">+IF(OFFSET('Hygiene Data'!$G$12,0,10*ROW('Hygiene Data'!G4))="","",OFFSET('Hygiene Data'!$G$12,0,10*ROW('Hygiene Data'!G4)))</f>
        <v/>
      </c>
      <c r="DZ10" s="363" t="str">
        <f ca="1">+IF(OFFSET('Hygiene Data'!$G$13,0,10*ROW('Hygiene Data'!G4))="","",OFFSET('Hygiene Data'!$G$13,0,10*ROW('Hygiene Data'!G4)))</f>
        <v/>
      </c>
      <c r="EA10" s="363" t="str">
        <f ca="1">+IF(OFFSET('Hygiene Data'!$H$11,0,10*ROW('Hygiene Data'!H4))="","",OFFSET('Hygiene Data'!$H$11,0,10*ROW('Hygiene Data'!H4)))</f>
        <v/>
      </c>
      <c r="EB10" s="363" t="str">
        <f ca="1">+IF(OFFSET('Hygiene Data'!$H$12,0,10*ROW('Hygiene Data'!H4))="","",OFFSET('Hygiene Data'!$H$12,0,10*ROW('Hygiene Data'!H4)))</f>
        <v/>
      </c>
      <c r="EC10" s="363" t="str">
        <f ca="1">+IF(OFFSET('Hygiene Data'!$H$13,0,10*ROW('Hygiene Data'!H4))="","",OFFSET('Hygiene Data'!$H$13,0,10*ROW('Hygiene Data'!H4)))</f>
        <v/>
      </c>
      <c r="ED10" s="363" t="str">
        <f ca="1">+IF(OFFSET('Hygiene Data'!$I$11,0,10*ROW('Hygiene Data'!I4))="","",OFFSET('Hygiene Data'!$I$11,0,10*ROW('Hygiene Data'!I4)))</f>
        <v/>
      </c>
      <c r="EE10" s="363" t="str">
        <f ca="1">+IF(OFFSET('Hygiene Data'!$I$12,0,10*ROW('Hygiene Data'!I4))="","",OFFSET('Hygiene Data'!$I$12,0,10*ROW('Hygiene Data'!I4)))</f>
        <v/>
      </c>
      <c r="EF10" s="363" t="str">
        <f ca="1">+IF(OFFSET('Hygiene Data'!$I$13,0,10*ROW('Hygiene Data'!I4))="","",OFFSET('Hygiene Data'!$I$13,0,10*ROW('Hygiene Data'!I4)))</f>
        <v/>
      </c>
    </row>
    <row r="11" spans="1:136" x14ac:dyDescent="0.25">
      <c r="A11" s="472" t="str">
        <f ca="1">+IF(OFFSET('Water Data'!$B$2,0,10*ROW('Water Data'!E5))="","",OFFSET('Water Data'!$B$2,0,10*ROW('Water Data'!E5)))</f>
        <v/>
      </c>
      <c r="B11" s="47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9" t="str">
        <f t="shared" ca="1" si="0"/>
        <v/>
      </c>
      <c r="D11" s="50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3" t="str">
        <f ca="1">+IF(OFFSET('Water Data'!$D$27,0,10*ROW('Water Data'!D5))="","",OFFSET('Water Data'!$D$27,0,10*ROW('Water Data'!D5)))</f>
        <v/>
      </c>
      <c r="BT11" s="363" t="str">
        <f ca="1">+IF(OFFSET('Water Data'!$D$28,0,10*ROW('Water Data'!D5))="","",OFFSET('Water Data'!$D$28,0,10*ROW('Water Data'!D5)))</f>
        <v/>
      </c>
      <c r="BU11" s="363" t="str">
        <f ca="1">+IF(OFFSET('Water Data'!$D$29,0,10*ROW('Water Data'!D5))="","",OFFSET('Water Data'!$D$29,0,10*ROW('Water Data'!D5)))</f>
        <v/>
      </c>
      <c r="BV11" s="363" t="str">
        <f ca="1">+IF(OFFSET('Water Data'!$E$27,0,10*ROW('Water Data'!E5))="","",OFFSET('Water Data'!$E$27,0,10*ROW('Water Data'!E5)))</f>
        <v/>
      </c>
      <c r="BW11" s="363" t="str">
        <f ca="1">+IF(OFFSET('Water Data'!$E$28,0,10*ROW('Water Data'!E5))="","",OFFSET('Water Data'!$E$28,0,10*ROW('Water Data'!E5)))</f>
        <v/>
      </c>
      <c r="BX11" s="363" t="str">
        <f ca="1">+IF(OFFSET('Water Data'!$E$29,0,10*ROW('Water Data'!E5))="","",OFFSET('Water Data'!$E$29,0,10*ROW('Water Data'!E5)))</f>
        <v/>
      </c>
      <c r="BY11" s="363" t="str">
        <f ca="1">+IF(OFFSET('Water Data'!$F$27,0,10*ROW('Water Data'!F5))="","",OFFSET('Water Data'!$F$27,0,10*ROW('Water Data'!F5)))</f>
        <v/>
      </c>
      <c r="BZ11" s="363" t="str">
        <f ca="1">+IF(OFFSET('Water Data'!$F$28,0,10*ROW('Water Data'!F5))="","",OFFSET('Water Data'!$F$28,0,10*ROW('Water Data'!F5)))</f>
        <v/>
      </c>
      <c r="CA11" s="363" t="str">
        <f ca="1">+IF(OFFSET('Water Data'!$F$29,0,10*ROW('Water Data'!F5))="","",OFFSET('Water Data'!$F$29,0,10*ROW('Water Data'!F5)))</f>
        <v/>
      </c>
      <c r="CB11" s="363" t="str">
        <f ca="1">+IF(OFFSET('Water Data'!$G$27,0,10*ROW('Water Data'!G5))="","",OFFSET('Water Data'!$G$27,0,10*ROW('Water Data'!G5)))</f>
        <v/>
      </c>
      <c r="CC11" s="363" t="str">
        <f ca="1">+IF(OFFSET('Water Data'!$G$28,0,10*ROW('Water Data'!G5))="","",OFFSET('Water Data'!$G$28,0,10*ROW('Water Data'!G5)))</f>
        <v/>
      </c>
      <c r="CD11" s="363" t="str">
        <f ca="1">+IF(OFFSET('Water Data'!$G$29,0,10*ROW('Water Data'!G5))="","",OFFSET('Water Data'!$G$29,0,10*ROW('Water Data'!G5)))</f>
        <v/>
      </c>
      <c r="CE11" s="363" t="str">
        <f ca="1">+IF(OFFSET('Water Data'!$H$27,0,10*ROW('Water Data'!H5))="","",OFFSET('Water Data'!$H$27,0,10*ROW('Water Data'!H5)))</f>
        <v/>
      </c>
      <c r="CF11" s="363" t="str">
        <f ca="1">+IF(OFFSET('Water Data'!$H$28,0,10*ROW('Water Data'!H5))="","",OFFSET('Water Data'!$H$28,0,10*ROW('Water Data'!H5)))</f>
        <v/>
      </c>
      <c r="CG11" s="363" t="str">
        <f ca="1">+IF(OFFSET('Water Data'!$H$29,0,10*ROW('Water Data'!H5))="","",OFFSET('Water Data'!$H$29,0,10*ROW('Water Data'!H5)))</f>
        <v/>
      </c>
      <c r="CH11" s="363" t="str">
        <f ca="1">+IF(OFFSET('Water Data'!$I$27,0,10*ROW('Water Data'!I5))="","",OFFSET('Water Data'!$I$27,0,10*ROW('Water Data'!I5)))</f>
        <v/>
      </c>
      <c r="CI11" s="363" t="str">
        <f ca="1">+IF(OFFSET('Water Data'!$I$28,0,10*ROW('Water Data'!I5))="","",OFFSET('Water Data'!$I$28,0,10*ROW('Water Data'!I5)))</f>
        <v/>
      </c>
      <c r="CJ11" s="363" t="str">
        <f ca="1">+IF(OFFSET('Water Data'!$I$29,0,10*ROW('Water Data'!I5))="","",OFFSET('Water Data'!$I$29,0,10*ROW('Water Data'!I5)))</f>
        <v/>
      </c>
      <c r="CK11" s="363" t="str">
        <f ca="1">+IF(OFFSET('Sanitation Data'!$D$28,0,10*ROW('Sanitation Data'!D5))="","",OFFSET('Sanitation Data'!$D$28,0,10*ROW('Sanitation Data'!D5)))</f>
        <v/>
      </c>
      <c r="CL11" s="363" t="str">
        <f ca="1">+IF(OFFSET('Sanitation Data'!$D$29,0,10*ROW('Sanitation Data'!D5))="","",OFFSET('Sanitation Data'!$D$29,0,10*ROW('Sanitation Data'!D5)))</f>
        <v/>
      </c>
      <c r="CM11" s="363" t="str">
        <f ca="1">+IF(OFFSET('Sanitation Data'!$D$30,0,10*ROW('Sanitation Data'!D5))="","",OFFSET('Sanitation Data'!$D$30,0,10*ROW('Sanitation Data'!D5)))</f>
        <v/>
      </c>
      <c r="CN11" s="363" t="str">
        <f ca="1">+IF(OFFSET('Sanitation Data'!$D$31,0,10*ROW('Sanitation Data'!D5))="","",OFFSET('Sanitation Data'!$D$31,0,10*ROW('Sanitation Data'!D5)))</f>
        <v/>
      </c>
      <c r="CO11" s="363" t="str">
        <f ca="1">+IF(OFFSET('Sanitation Data'!$D$32,0,10*ROW('Sanitation Data'!D5))="","",OFFSET('Sanitation Data'!$D$32,0,10*ROW('Sanitation Data'!D5)))</f>
        <v/>
      </c>
      <c r="CP11" s="363" t="str">
        <f ca="1">+IF(OFFSET('Sanitation Data'!$E$28,0,10*ROW('Sanitation Data'!E5))="","",OFFSET('Sanitation Data'!$E$28,0,10*ROW('Sanitation Data'!E5)))</f>
        <v/>
      </c>
      <c r="CQ11" s="363" t="str">
        <f ca="1">+IF(OFFSET('Sanitation Data'!$E$29,0,10*ROW('Sanitation Data'!E5))="","",OFFSET('Sanitation Data'!$E$29,0,10*ROW('Sanitation Data'!E5)))</f>
        <v/>
      </c>
      <c r="CR11" s="363" t="str">
        <f ca="1">+IF(OFFSET('Sanitation Data'!$E$30,0,10*ROW('Sanitation Data'!E5))="","",OFFSET('Sanitation Data'!$E$30,0,10*ROW('Sanitation Data'!E5)))</f>
        <v/>
      </c>
      <c r="CS11" s="363" t="str">
        <f ca="1">+IF(OFFSET('Sanitation Data'!$E$31,0,10*ROW('Sanitation Data'!E5))="","",OFFSET('Sanitation Data'!$E$31,0,10*ROW('Sanitation Data'!E5)))</f>
        <v/>
      </c>
      <c r="CT11" s="363" t="str">
        <f ca="1">+IF(OFFSET('Sanitation Data'!$E$32,0,10*ROW('Sanitation Data'!E5))="","",OFFSET('Sanitation Data'!$E$32,0,10*ROW('Sanitation Data'!E5)))</f>
        <v/>
      </c>
      <c r="CU11" s="363" t="str">
        <f ca="1">+IF(OFFSET('Sanitation Data'!$F$28,0,10*ROW('Sanitation Data'!F5))="","",OFFSET('Sanitation Data'!$F$28,0,10*ROW('Sanitation Data'!F5)))</f>
        <v/>
      </c>
      <c r="CV11" s="363" t="str">
        <f ca="1">+IF(OFFSET('Sanitation Data'!$F$29,0,10*ROW('Sanitation Data'!F5))="","",OFFSET('Sanitation Data'!$F$29,0,10*ROW('Sanitation Data'!F5)))</f>
        <v/>
      </c>
      <c r="CW11" s="363" t="str">
        <f ca="1">+IF(OFFSET('Sanitation Data'!$F$30,0,10*ROW('Sanitation Data'!F5))="","",OFFSET('Sanitation Data'!$F$30,0,10*ROW('Sanitation Data'!F5)))</f>
        <v/>
      </c>
      <c r="CX11" s="363" t="str">
        <f ca="1">+IF(OFFSET('Sanitation Data'!$F$31,0,10*ROW('Sanitation Data'!F5))="","",OFFSET('Sanitation Data'!$F$31,0,10*ROW('Sanitation Data'!F5)))</f>
        <v/>
      </c>
      <c r="CY11" s="363" t="str">
        <f ca="1">+IF(OFFSET('Sanitation Data'!$F$32,0,10*ROW('Sanitation Data'!F5))="","",OFFSET('Sanitation Data'!$F$32,0,10*ROW('Sanitation Data'!F5)))</f>
        <v/>
      </c>
      <c r="CZ11" s="363" t="str">
        <f ca="1">+IF(OFFSET('Sanitation Data'!$G$28,0,10*ROW('Sanitation Data'!G5))="","",OFFSET('Sanitation Data'!$G$28,0,10*ROW('Sanitation Data'!G5)))</f>
        <v/>
      </c>
      <c r="DA11" s="363" t="str">
        <f ca="1">+IF(OFFSET('Sanitation Data'!$G$29,0,10*ROW('Sanitation Data'!G5))="","",OFFSET('Sanitation Data'!$G$29,0,10*ROW('Sanitation Data'!G5)))</f>
        <v/>
      </c>
      <c r="DB11" s="363" t="str">
        <f ca="1">+IF(OFFSET('Sanitation Data'!$G$30,0,10*ROW('Sanitation Data'!G5))="","",OFFSET('Sanitation Data'!$G$30,0,10*ROW('Sanitation Data'!G5)))</f>
        <v/>
      </c>
      <c r="DC11" s="363" t="str">
        <f ca="1">+IF(OFFSET('Sanitation Data'!$G$31,0,10*ROW('Sanitation Data'!G5))="","",OFFSET('Sanitation Data'!$G$31,0,10*ROW('Sanitation Data'!G5)))</f>
        <v/>
      </c>
      <c r="DD11" s="363" t="str">
        <f ca="1">+IF(OFFSET('Sanitation Data'!$G$32,0,10*ROW('Sanitation Data'!G5))="","",OFFSET('Sanitation Data'!$G$32,0,10*ROW('Sanitation Data'!G5)))</f>
        <v/>
      </c>
      <c r="DE11" s="363" t="str">
        <f ca="1">+IF(OFFSET('Sanitation Data'!$H$28,0,10*ROW('Sanitation Data'!H5))="","",OFFSET('Sanitation Data'!$H$28,0,10*ROW('Sanitation Data'!H5)))</f>
        <v/>
      </c>
      <c r="DF11" s="363" t="str">
        <f ca="1">+IF(OFFSET('Sanitation Data'!$H$29,0,10*ROW('Sanitation Data'!H5))="","",OFFSET('Sanitation Data'!$H$29,0,10*ROW('Sanitation Data'!H5)))</f>
        <v/>
      </c>
      <c r="DG11" s="363" t="str">
        <f ca="1">+IF(OFFSET('Sanitation Data'!$H$30,0,10*ROW('Sanitation Data'!H5))="","",OFFSET('Sanitation Data'!$H$30,0,10*ROW('Sanitation Data'!H5)))</f>
        <v/>
      </c>
      <c r="DH11" s="363" t="str">
        <f ca="1">+IF(OFFSET('Sanitation Data'!$H$31,0,10*ROW('Sanitation Data'!H5))="","",OFFSET('Sanitation Data'!$H$31,0,10*ROW('Sanitation Data'!H5)))</f>
        <v/>
      </c>
      <c r="DI11" s="363" t="str">
        <f ca="1">+IF(OFFSET('Sanitation Data'!$H$32,0,10*ROW('Sanitation Data'!H5))="","",OFFSET('Sanitation Data'!$H$32,0,10*ROW('Sanitation Data'!H5)))</f>
        <v/>
      </c>
      <c r="DJ11" s="363" t="str">
        <f ca="1">+IF(OFFSET('Sanitation Data'!$I$28,0,10*ROW('Sanitation Data'!I5))="","",OFFSET('Sanitation Data'!$I$28,0,10*ROW('Sanitation Data'!I5)))</f>
        <v/>
      </c>
      <c r="DK11" s="363" t="str">
        <f ca="1">+IF(OFFSET('Sanitation Data'!$I$29,0,10*ROW('Sanitation Data'!I5))="","",OFFSET('Sanitation Data'!$I$29,0,10*ROW('Sanitation Data'!I5)))</f>
        <v/>
      </c>
      <c r="DL11" s="363" t="str">
        <f ca="1">+IF(OFFSET('Sanitation Data'!$I$30,0,10*ROW('Sanitation Data'!I5))="","",OFFSET('Sanitation Data'!$I$30,0,10*ROW('Sanitation Data'!I5)))</f>
        <v/>
      </c>
      <c r="DM11" s="363" t="str">
        <f ca="1">+IF(OFFSET('Sanitation Data'!$I$31,0,10*ROW('Sanitation Data'!I5))="","",OFFSET('Sanitation Data'!$I$31,0,10*ROW('Sanitation Data'!I5)))</f>
        <v/>
      </c>
      <c r="DN11" s="363" t="str">
        <f ca="1">+IF(OFFSET('Sanitation Data'!$I$32,0,10*ROW('Sanitation Data'!I5))="","",OFFSET('Sanitation Data'!$I$32,0,10*ROW('Sanitation Data'!I5)))</f>
        <v/>
      </c>
      <c r="DO11" s="363" t="str">
        <f ca="1">+IF(OFFSET('Hygiene Data'!$D$11,0,10*ROW('Hygiene Data'!D5))="","",OFFSET('Hygiene Data'!$D$11,0,10*ROW('Hygiene Data'!D5)))</f>
        <v/>
      </c>
      <c r="DP11" s="363" t="str">
        <f ca="1">+IF(OFFSET('Hygiene Data'!$D$12,0,10*ROW('Hygiene Data'!D5))="","",OFFSET('Hygiene Data'!$D$12,0,10*ROW('Hygiene Data'!D5)))</f>
        <v/>
      </c>
      <c r="DQ11" s="363" t="str">
        <f ca="1">+IF(OFFSET('Hygiene Data'!$D$13,0,10*ROW('Hygiene Data'!D5))="","",OFFSET('Hygiene Data'!$D$13,0,10*ROW('Hygiene Data'!D5)))</f>
        <v/>
      </c>
      <c r="DR11" s="363" t="str">
        <f ca="1">+IF(OFFSET('Hygiene Data'!$E$11,0,10*ROW('Hygiene Data'!E5))="","",OFFSET('Hygiene Data'!$E$11,0,10*ROW('Hygiene Data'!E5)))</f>
        <v/>
      </c>
      <c r="DS11" s="363" t="str">
        <f ca="1">+IF(OFFSET('Hygiene Data'!$E$12,0,10*ROW('Hygiene Data'!E5))="","",OFFSET('Hygiene Data'!$E$12,0,10*ROW('Hygiene Data'!E5)))</f>
        <v/>
      </c>
      <c r="DT11" s="363" t="str">
        <f ca="1">+IF(OFFSET('Hygiene Data'!$E$13,0,10*ROW('Hygiene Data'!E5))="","",OFFSET('Hygiene Data'!$E$13,0,10*ROW('Hygiene Data'!E5)))</f>
        <v/>
      </c>
      <c r="DU11" s="363" t="str">
        <f ca="1">+IF(OFFSET('Hygiene Data'!$F$11,0,10*ROW('Hygiene Data'!F5))="","",OFFSET('Hygiene Data'!$F$11,0,10*ROW('Hygiene Data'!F5)))</f>
        <v/>
      </c>
      <c r="DV11" s="363" t="str">
        <f ca="1">+IF(OFFSET('Hygiene Data'!$F$12,0,10*ROW('Hygiene Data'!F5))="","",OFFSET('Hygiene Data'!$F$12,0,10*ROW('Hygiene Data'!F5)))</f>
        <v/>
      </c>
      <c r="DW11" s="363" t="str">
        <f ca="1">+IF(OFFSET('Hygiene Data'!$F$13,0,10*ROW('Hygiene Data'!F5))="","",OFFSET('Hygiene Data'!$F$13,0,10*ROW('Hygiene Data'!F5)))</f>
        <v/>
      </c>
      <c r="DX11" s="363" t="str">
        <f ca="1">+IF(OFFSET('Hygiene Data'!$G$11,0,10*ROW('Hygiene Data'!G5))="","",OFFSET('Hygiene Data'!$G$11,0,10*ROW('Hygiene Data'!G5)))</f>
        <v/>
      </c>
      <c r="DY11" s="363" t="str">
        <f ca="1">+IF(OFFSET('Hygiene Data'!$G$12,0,10*ROW('Hygiene Data'!G5))="","",OFFSET('Hygiene Data'!$G$12,0,10*ROW('Hygiene Data'!G5)))</f>
        <v/>
      </c>
      <c r="DZ11" s="363" t="str">
        <f ca="1">+IF(OFFSET('Hygiene Data'!$G$13,0,10*ROW('Hygiene Data'!G5))="","",OFFSET('Hygiene Data'!$G$13,0,10*ROW('Hygiene Data'!G5)))</f>
        <v/>
      </c>
      <c r="EA11" s="363" t="str">
        <f ca="1">+IF(OFFSET('Hygiene Data'!$H$11,0,10*ROW('Hygiene Data'!H5))="","",OFFSET('Hygiene Data'!$H$11,0,10*ROW('Hygiene Data'!H5)))</f>
        <v/>
      </c>
      <c r="EB11" s="363" t="str">
        <f ca="1">+IF(OFFSET('Hygiene Data'!$H$12,0,10*ROW('Hygiene Data'!H5))="","",OFFSET('Hygiene Data'!$H$12,0,10*ROW('Hygiene Data'!H5)))</f>
        <v/>
      </c>
      <c r="EC11" s="363" t="str">
        <f ca="1">+IF(OFFSET('Hygiene Data'!$H$13,0,10*ROW('Hygiene Data'!H5))="","",OFFSET('Hygiene Data'!$H$13,0,10*ROW('Hygiene Data'!H5)))</f>
        <v/>
      </c>
      <c r="ED11" s="363" t="str">
        <f ca="1">+IF(OFFSET('Hygiene Data'!$I$11,0,10*ROW('Hygiene Data'!I5))="","",OFFSET('Hygiene Data'!$I$11,0,10*ROW('Hygiene Data'!I5)))</f>
        <v/>
      </c>
      <c r="EE11" s="363" t="str">
        <f ca="1">+IF(OFFSET('Hygiene Data'!$I$12,0,10*ROW('Hygiene Data'!I5))="","",OFFSET('Hygiene Data'!$I$12,0,10*ROW('Hygiene Data'!I5)))</f>
        <v/>
      </c>
      <c r="EF11" s="363" t="str">
        <f ca="1">+IF(OFFSET('Hygiene Data'!$I$13,0,10*ROW('Hygiene Data'!I5))="","",OFFSET('Hygiene Data'!$I$13,0,10*ROW('Hygiene Data'!I5)))</f>
        <v/>
      </c>
    </row>
    <row r="12" spans="1:136" x14ac:dyDescent="0.25">
      <c r="A12" s="472" t="str">
        <f ca="1">+IF(OFFSET('Water Data'!$B$2,0,10*ROW('Water Data'!E6))="","",OFFSET('Water Data'!$B$2,0,10*ROW('Water Data'!E6)))</f>
        <v/>
      </c>
      <c r="B12" s="47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9" t="str">
        <f t="shared" ca="1" si="0"/>
        <v/>
      </c>
      <c r="D12" s="50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3" t="str">
        <f ca="1">+IF(OFFSET('Water Data'!$D$27,0,10*ROW('Water Data'!D6))="","",OFFSET('Water Data'!$D$27,0,10*ROW('Water Data'!D6)))</f>
        <v/>
      </c>
      <c r="BT12" s="363" t="str">
        <f ca="1">+IF(OFFSET('Water Data'!$D$28,0,10*ROW('Water Data'!D6))="","",OFFSET('Water Data'!$D$28,0,10*ROW('Water Data'!D6)))</f>
        <v/>
      </c>
      <c r="BU12" s="363" t="str">
        <f ca="1">+IF(OFFSET('Water Data'!$D$29,0,10*ROW('Water Data'!D6))="","",OFFSET('Water Data'!$D$29,0,10*ROW('Water Data'!D6)))</f>
        <v/>
      </c>
      <c r="BV12" s="363" t="str">
        <f ca="1">+IF(OFFSET('Water Data'!$E$27,0,10*ROW('Water Data'!E6))="","",OFFSET('Water Data'!$E$27,0,10*ROW('Water Data'!E6)))</f>
        <v/>
      </c>
      <c r="BW12" s="363" t="str">
        <f ca="1">+IF(OFFSET('Water Data'!$E$28,0,10*ROW('Water Data'!E6))="","",OFFSET('Water Data'!$E$28,0,10*ROW('Water Data'!E6)))</f>
        <v/>
      </c>
      <c r="BX12" s="363" t="str">
        <f ca="1">+IF(OFFSET('Water Data'!$E$29,0,10*ROW('Water Data'!E6))="","",OFFSET('Water Data'!$E$29,0,10*ROW('Water Data'!E6)))</f>
        <v/>
      </c>
      <c r="BY12" s="363" t="str">
        <f ca="1">+IF(OFFSET('Water Data'!$F$27,0,10*ROW('Water Data'!F6))="","",OFFSET('Water Data'!$F$27,0,10*ROW('Water Data'!F6)))</f>
        <v/>
      </c>
      <c r="BZ12" s="363" t="str">
        <f ca="1">+IF(OFFSET('Water Data'!$F$28,0,10*ROW('Water Data'!F6))="","",OFFSET('Water Data'!$F$28,0,10*ROW('Water Data'!F6)))</f>
        <v/>
      </c>
      <c r="CA12" s="363" t="str">
        <f ca="1">+IF(OFFSET('Water Data'!$F$29,0,10*ROW('Water Data'!F6))="","",OFFSET('Water Data'!$F$29,0,10*ROW('Water Data'!F6)))</f>
        <v/>
      </c>
      <c r="CB12" s="363" t="str">
        <f ca="1">+IF(OFFSET('Water Data'!$G$27,0,10*ROW('Water Data'!G6))="","",OFFSET('Water Data'!$G$27,0,10*ROW('Water Data'!G6)))</f>
        <v/>
      </c>
      <c r="CC12" s="363" t="str">
        <f ca="1">+IF(OFFSET('Water Data'!$G$28,0,10*ROW('Water Data'!G6))="","",OFFSET('Water Data'!$G$28,0,10*ROW('Water Data'!G6)))</f>
        <v/>
      </c>
      <c r="CD12" s="363" t="str">
        <f ca="1">+IF(OFFSET('Water Data'!$G$29,0,10*ROW('Water Data'!G6))="","",OFFSET('Water Data'!$G$29,0,10*ROW('Water Data'!G6)))</f>
        <v/>
      </c>
      <c r="CE12" s="363" t="str">
        <f ca="1">+IF(OFFSET('Water Data'!$H$27,0,10*ROW('Water Data'!H6))="","",OFFSET('Water Data'!$H$27,0,10*ROW('Water Data'!H6)))</f>
        <v/>
      </c>
      <c r="CF12" s="363" t="str">
        <f ca="1">+IF(OFFSET('Water Data'!$H$28,0,10*ROW('Water Data'!H6))="","",OFFSET('Water Data'!$H$28,0,10*ROW('Water Data'!H6)))</f>
        <v/>
      </c>
      <c r="CG12" s="363" t="str">
        <f ca="1">+IF(OFFSET('Water Data'!$H$29,0,10*ROW('Water Data'!H6))="","",OFFSET('Water Data'!$H$29,0,10*ROW('Water Data'!H6)))</f>
        <v/>
      </c>
      <c r="CH12" s="363" t="str">
        <f ca="1">+IF(OFFSET('Water Data'!$I$27,0,10*ROW('Water Data'!I6))="","",OFFSET('Water Data'!$I$27,0,10*ROW('Water Data'!I6)))</f>
        <v/>
      </c>
      <c r="CI12" s="363" t="str">
        <f ca="1">+IF(OFFSET('Water Data'!$I$28,0,10*ROW('Water Data'!I6))="","",OFFSET('Water Data'!$I$28,0,10*ROW('Water Data'!I6)))</f>
        <v/>
      </c>
      <c r="CJ12" s="363" t="str">
        <f ca="1">+IF(OFFSET('Water Data'!$I$29,0,10*ROW('Water Data'!I6))="","",OFFSET('Water Data'!$I$29,0,10*ROW('Water Data'!I6)))</f>
        <v/>
      </c>
      <c r="CK12" s="363" t="str">
        <f ca="1">+IF(OFFSET('Sanitation Data'!$D$28,0,10*ROW('Sanitation Data'!D6))="","",OFFSET('Sanitation Data'!$D$28,0,10*ROW('Sanitation Data'!D6)))</f>
        <v/>
      </c>
      <c r="CL12" s="363" t="str">
        <f ca="1">+IF(OFFSET('Sanitation Data'!$D$29,0,10*ROW('Sanitation Data'!D6))="","",OFFSET('Sanitation Data'!$D$29,0,10*ROW('Sanitation Data'!D6)))</f>
        <v/>
      </c>
      <c r="CM12" s="363" t="str">
        <f ca="1">+IF(OFFSET('Sanitation Data'!$D$30,0,10*ROW('Sanitation Data'!D6))="","",OFFSET('Sanitation Data'!$D$30,0,10*ROW('Sanitation Data'!D6)))</f>
        <v/>
      </c>
      <c r="CN12" s="363" t="str">
        <f ca="1">+IF(OFFSET('Sanitation Data'!$D$31,0,10*ROW('Sanitation Data'!D6))="","",OFFSET('Sanitation Data'!$D$31,0,10*ROW('Sanitation Data'!D6)))</f>
        <v/>
      </c>
      <c r="CO12" s="363" t="str">
        <f ca="1">+IF(OFFSET('Sanitation Data'!$D$32,0,10*ROW('Sanitation Data'!D6))="","",OFFSET('Sanitation Data'!$D$32,0,10*ROW('Sanitation Data'!D6)))</f>
        <v/>
      </c>
      <c r="CP12" s="363" t="str">
        <f ca="1">+IF(OFFSET('Sanitation Data'!$E$28,0,10*ROW('Sanitation Data'!E6))="","",OFFSET('Sanitation Data'!$E$28,0,10*ROW('Sanitation Data'!E6)))</f>
        <v/>
      </c>
      <c r="CQ12" s="363" t="str">
        <f ca="1">+IF(OFFSET('Sanitation Data'!$E$29,0,10*ROW('Sanitation Data'!E6))="","",OFFSET('Sanitation Data'!$E$29,0,10*ROW('Sanitation Data'!E6)))</f>
        <v/>
      </c>
      <c r="CR12" s="363" t="str">
        <f ca="1">+IF(OFFSET('Sanitation Data'!$E$30,0,10*ROW('Sanitation Data'!E6))="","",OFFSET('Sanitation Data'!$E$30,0,10*ROW('Sanitation Data'!E6)))</f>
        <v/>
      </c>
      <c r="CS12" s="363" t="str">
        <f ca="1">+IF(OFFSET('Sanitation Data'!$E$31,0,10*ROW('Sanitation Data'!E6))="","",OFFSET('Sanitation Data'!$E$31,0,10*ROW('Sanitation Data'!E6)))</f>
        <v/>
      </c>
      <c r="CT12" s="363" t="str">
        <f ca="1">+IF(OFFSET('Sanitation Data'!$E$32,0,10*ROW('Sanitation Data'!E6))="","",OFFSET('Sanitation Data'!$E$32,0,10*ROW('Sanitation Data'!E6)))</f>
        <v/>
      </c>
      <c r="CU12" s="363" t="str">
        <f ca="1">+IF(OFFSET('Sanitation Data'!$F$28,0,10*ROW('Sanitation Data'!F6))="","",OFFSET('Sanitation Data'!$F$28,0,10*ROW('Sanitation Data'!F6)))</f>
        <v/>
      </c>
      <c r="CV12" s="363" t="str">
        <f ca="1">+IF(OFFSET('Sanitation Data'!$F$29,0,10*ROW('Sanitation Data'!F6))="","",OFFSET('Sanitation Data'!$F$29,0,10*ROW('Sanitation Data'!F6)))</f>
        <v/>
      </c>
      <c r="CW12" s="363" t="str">
        <f ca="1">+IF(OFFSET('Sanitation Data'!$F$30,0,10*ROW('Sanitation Data'!F6))="","",OFFSET('Sanitation Data'!$F$30,0,10*ROW('Sanitation Data'!F6)))</f>
        <v/>
      </c>
      <c r="CX12" s="363" t="str">
        <f ca="1">+IF(OFFSET('Sanitation Data'!$F$31,0,10*ROW('Sanitation Data'!F6))="","",OFFSET('Sanitation Data'!$F$31,0,10*ROW('Sanitation Data'!F6)))</f>
        <v/>
      </c>
      <c r="CY12" s="363" t="str">
        <f ca="1">+IF(OFFSET('Sanitation Data'!$F$32,0,10*ROW('Sanitation Data'!F6))="","",OFFSET('Sanitation Data'!$F$32,0,10*ROW('Sanitation Data'!F6)))</f>
        <v/>
      </c>
      <c r="CZ12" s="363" t="str">
        <f ca="1">+IF(OFFSET('Sanitation Data'!$G$28,0,10*ROW('Sanitation Data'!G6))="","",OFFSET('Sanitation Data'!$G$28,0,10*ROW('Sanitation Data'!G6)))</f>
        <v/>
      </c>
      <c r="DA12" s="363" t="str">
        <f ca="1">+IF(OFFSET('Sanitation Data'!$G$29,0,10*ROW('Sanitation Data'!G6))="","",OFFSET('Sanitation Data'!$G$29,0,10*ROW('Sanitation Data'!G6)))</f>
        <v/>
      </c>
      <c r="DB12" s="363" t="str">
        <f ca="1">+IF(OFFSET('Sanitation Data'!$G$30,0,10*ROW('Sanitation Data'!G6))="","",OFFSET('Sanitation Data'!$G$30,0,10*ROW('Sanitation Data'!G6)))</f>
        <v/>
      </c>
      <c r="DC12" s="363" t="str">
        <f ca="1">+IF(OFFSET('Sanitation Data'!$G$31,0,10*ROW('Sanitation Data'!G6))="","",OFFSET('Sanitation Data'!$G$31,0,10*ROW('Sanitation Data'!G6)))</f>
        <v/>
      </c>
      <c r="DD12" s="363" t="str">
        <f ca="1">+IF(OFFSET('Sanitation Data'!$G$32,0,10*ROW('Sanitation Data'!G6))="","",OFFSET('Sanitation Data'!$G$32,0,10*ROW('Sanitation Data'!G6)))</f>
        <v/>
      </c>
      <c r="DE12" s="363" t="str">
        <f ca="1">+IF(OFFSET('Sanitation Data'!$H$28,0,10*ROW('Sanitation Data'!H6))="","",OFFSET('Sanitation Data'!$H$28,0,10*ROW('Sanitation Data'!H6)))</f>
        <v/>
      </c>
      <c r="DF12" s="363" t="str">
        <f ca="1">+IF(OFFSET('Sanitation Data'!$H$29,0,10*ROW('Sanitation Data'!H6))="","",OFFSET('Sanitation Data'!$H$29,0,10*ROW('Sanitation Data'!H6)))</f>
        <v/>
      </c>
      <c r="DG12" s="363" t="str">
        <f ca="1">+IF(OFFSET('Sanitation Data'!$H$30,0,10*ROW('Sanitation Data'!H6))="","",OFFSET('Sanitation Data'!$H$30,0,10*ROW('Sanitation Data'!H6)))</f>
        <v/>
      </c>
      <c r="DH12" s="363" t="str">
        <f ca="1">+IF(OFFSET('Sanitation Data'!$H$31,0,10*ROW('Sanitation Data'!H6))="","",OFFSET('Sanitation Data'!$H$31,0,10*ROW('Sanitation Data'!H6)))</f>
        <v/>
      </c>
      <c r="DI12" s="363" t="str">
        <f ca="1">+IF(OFFSET('Sanitation Data'!$H$32,0,10*ROW('Sanitation Data'!H6))="","",OFFSET('Sanitation Data'!$H$32,0,10*ROW('Sanitation Data'!H6)))</f>
        <v/>
      </c>
      <c r="DJ12" s="363" t="str">
        <f ca="1">+IF(OFFSET('Sanitation Data'!$I$28,0,10*ROW('Sanitation Data'!I6))="","",OFFSET('Sanitation Data'!$I$28,0,10*ROW('Sanitation Data'!I6)))</f>
        <v/>
      </c>
      <c r="DK12" s="363" t="str">
        <f ca="1">+IF(OFFSET('Sanitation Data'!$I$29,0,10*ROW('Sanitation Data'!I6))="","",OFFSET('Sanitation Data'!$I$29,0,10*ROW('Sanitation Data'!I6)))</f>
        <v/>
      </c>
      <c r="DL12" s="363" t="str">
        <f ca="1">+IF(OFFSET('Sanitation Data'!$I$30,0,10*ROW('Sanitation Data'!I6))="","",OFFSET('Sanitation Data'!$I$30,0,10*ROW('Sanitation Data'!I6)))</f>
        <v/>
      </c>
      <c r="DM12" s="363" t="str">
        <f ca="1">+IF(OFFSET('Sanitation Data'!$I$31,0,10*ROW('Sanitation Data'!I6))="","",OFFSET('Sanitation Data'!$I$31,0,10*ROW('Sanitation Data'!I6)))</f>
        <v/>
      </c>
      <c r="DN12" s="363" t="str">
        <f ca="1">+IF(OFFSET('Sanitation Data'!$I$32,0,10*ROW('Sanitation Data'!I6))="","",OFFSET('Sanitation Data'!$I$32,0,10*ROW('Sanitation Data'!I6)))</f>
        <v/>
      </c>
      <c r="DO12" s="363" t="str">
        <f ca="1">+IF(OFFSET('Hygiene Data'!$D$11,0,10*ROW('Hygiene Data'!D6))="","",OFFSET('Hygiene Data'!$D$11,0,10*ROW('Hygiene Data'!D6)))</f>
        <v/>
      </c>
      <c r="DP12" s="363" t="str">
        <f ca="1">+IF(OFFSET('Hygiene Data'!$D$12,0,10*ROW('Hygiene Data'!D6))="","",OFFSET('Hygiene Data'!$D$12,0,10*ROW('Hygiene Data'!D6)))</f>
        <v/>
      </c>
      <c r="DQ12" s="363" t="str">
        <f ca="1">+IF(OFFSET('Hygiene Data'!$D$13,0,10*ROW('Hygiene Data'!D6))="","",OFFSET('Hygiene Data'!$D$13,0,10*ROW('Hygiene Data'!D6)))</f>
        <v/>
      </c>
      <c r="DR12" s="363" t="str">
        <f ca="1">+IF(OFFSET('Hygiene Data'!$E$11,0,10*ROW('Hygiene Data'!E6))="","",OFFSET('Hygiene Data'!$E$11,0,10*ROW('Hygiene Data'!E6)))</f>
        <v/>
      </c>
      <c r="DS12" s="363" t="str">
        <f ca="1">+IF(OFFSET('Hygiene Data'!$E$12,0,10*ROW('Hygiene Data'!E6))="","",OFFSET('Hygiene Data'!$E$12,0,10*ROW('Hygiene Data'!E6)))</f>
        <v/>
      </c>
      <c r="DT12" s="363" t="str">
        <f ca="1">+IF(OFFSET('Hygiene Data'!$E$13,0,10*ROW('Hygiene Data'!E6))="","",OFFSET('Hygiene Data'!$E$13,0,10*ROW('Hygiene Data'!E6)))</f>
        <v/>
      </c>
      <c r="DU12" s="363" t="str">
        <f ca="1">+IF(OFFSET('Hygiene Data'!$F$11,0,10*ROW('Hygiene Data'!F6))="","",OFFSET('Hygiene Data'!$F$11,0,10*ROW('Hygiene Data'!F6)))</f>
        <v/>
      </c>
      <c r="DV12" s="363" t="str">
        <f ca="1">+IF(OFFSET('Hygiene Data'!$F$12,0,10*ROW('Hygiene Data'!F6))="","",OFFSET('Hygiene Data'!$F$12,0,10*ROW('Hygiene Data'!F6)))</f>
        <v/>
      </c>
      <c r="DW12" s="363" t="str">
        <f ca="1">+IF(OFFSET('Hygiene Data'!$F$13,0,10*ROW('Hygiene Data'!F6))="","",OFFSET('Hygiene Data'!$F$13,0,10*ROW('Hygiene Data'!F6)))</f>
        <v/>
      </c>
      <c r="DX12" s="363" t="str">
        <f ca="1">+IF(OFFSET('Hygiene Data'!$G$11,0,10*ROW('Hygiene Data'!G6))="","",OFFSET('Hygiene Data'!$G$11,0,10*ROW('Hygiene Data'!G6)))</f>
        <v/>
      </c>
      <c r="DY12" s="363" t="str">
        <f ca="1">+IF(OFFSET('Hygiene Data'!$G$12,0,10*ROW('Hygiene Data'!G6))="","",OFFSET('Hygiene Data'!$G$12,0,10*ROW('Hygiene Data'!G6)))</f>
        <v/>
      </c>
      <c r="DZ12" s="363" t="str">
        <f ca="1">+IF(OFFSET('Hygiene Data'!$G$13,0,10*ROW('Hygiene Data'!G6))="","",OFFSET('Hygiene Data'!$G$13,0,10*ROW('Hygiene Data'!G6)))</f>
        <v/>
      </c>
      <c r="EA12" s="363" t="str">
        <f ca="1">+IF(OFFSET('Hygiene Data'!$H$11,0,10*ROW('Hygiene Data'!H6))="","",OFFSET('Hygiene Data'!$H$11,0,10*ROW('Hygiene Data'!H6)))</f>
        <v/>
      </c>
      <c r="EB12" s="363" t="str">
        <f ca="1">+IF(OFFSET('Hygiene Data'!$H$12,0,10*ROW('Hygiene Data'!H6))="","",OFFSET('Hygiene Data'!$H$12,0,10*ROW('Hygiene Data'!H6)))</f>
        <v/>
      </c>
      <c r="EC12" s="363" t="str">
        <f ca="1">+IF(OFFSET('Hygiene Data'!$H$13,0,10*ROW('Hygiene Data'!H6))="","",OFFSET('Hygiene Data'!$H$13,0,10*ROW('Hygiene Data'!H6)))</f>
        <v/>
      </c>
      <c r="ED12" s="363" t="str">
        <f ca="1">+IF(OFFSET('Hygiene Data'!$I$11,0,10*ROW('Hygiene Data'!I6))="","",OFFSET('Hygiene Data'!$I$11,0,10*ROW('Hygiene Data'!I6)))</f>
        <v/>
      </c>
      <c r="EE12" s="363" t="str">
        <f ca="1">+IF(OFFSET('Hygiene Data'!$I$12,0,10*ROW('Hygiene Data'!I6))="","",OFFSET('Hygiene Data'!$I$12,0,10*ROW('Hygiene Data'!I6)))</f>
        <v/>
      </c>
      <c r="EF12" s="363" t="str">
        <f ca="1">+IF(OFFSET('Hygiene Data'!$I$13,0,10*ROW('Hygiene Data'!I6))="","",OFFSET('Hygiene Data'!$I$13,0,10*ROW('Hygiene Data'!I6)))</f>
        <v/>
      </c>
    </row>
    <row r="13" spans="1:136" x14ac:dyDescent="0.25">
      <c r="A13" s="472" t="str">
        <f ca="1">+IF(OFFSET('Water Data'!$B$2,0,10*ROW('Water Data'!E7))="","",OFFSET('Water Data'!$B$2,0,10*ROW('Water Data'!E7)))</f>
        <v/>
      </c>
      <c r="B13" s="47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9" t="str">
        <f t="shared" ca="1" si="0"/>
        <v/>
      </c>
      <c r="D13" s="50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3" t="str">
        <f ca="1">+IF(OFFSET('Water Data'!$D$27,0,10*ROW('Water Data'!D7))="","",OFFSET('Water Data'!$D$27,0,10*ROW('Water Data'!D7)))</f>
        <v/>
      </c>
      <c r="BT13" s="363" t="str">
        <f ca="1">+IF(OFFSET('Water Data'!$D$28,0,10*ROW('Water Data'!D7))="","",OFFSET('Water Data'!$D$28,0,10*ROW('Water Data'!D7)))</f>
        <v/>
      </c>
      <c r="BU13" s="363" t="str">
        <f ca="1">+IF(OFFSET('Water Data'!$D$29,0,10*ROW('Water Data'!D7))="","",OFFSET('Water Data'!$D$29,0,10*ROW('Water Data'!D7)))</f>
        <v/>
      </c>
      <c r="BV13" s="363" t="str">
        <f ca="1">+IF(OFFSET('Water Data'!$E$27,0,10*ROW('Water Data'!E7))="","",OFFSET('Water Data'!$E$27,0,10*ROW('Water Data'!E7)))</f>
        <v/>
      </c>
      <c r="BW13" s="363" t="str">
        <f ca="1">+IF(OFFSET('Water Data'!$E$28,0,10*ROW('Water Data'!E7))="","",OFFSET('Water Data'!$E$28,0,10*ROW('Water Data'!E7)))</f>
        <v/>
      </c>
      <c r="BX13" s="363" t="str">
        <f ca="1">+IF(OFFSET('Water Data'!$E$29,0,10*ROW('Water Data'!E7))="","",OFFSET('Water Data'!$E$29,0,10*ROW('Water Data'!E7)))</f>
        <v/>
      </c>
      <c r="BY13" s="363" t="str">
        <f ca="1">+IF(OFFSET('Water Data'!$F$27,0,10*ROW('Water Data'!F7))="","",OFFSET('Water Data'!$F$27,0,10*ROW('Water Data'!F7)))</f>
        <v/>
      </c>
      <c r="BZ13" s="363" t="str">
        <f ca="1">+IF(OFFSET('Water Data'!$F$28,0,10*ROW('Water Data'!F7))="","",OFFSET('Water Data'!$F$28,0,10*ROW('Water Data'!F7)))</f>
        <v/>
      </c>
      <c r="CA13" s="363" t="str">
        <f ca="1">+IF(OFFSET('Water Data'!$F$29,0,10*ROW('Water Data'!F7))="","",OFFSET('Water Data'!$F$29,0,10*ROW('Water Data'!F7)))</f>
        <v/>
      </c>
      <c r="CB13" s="363" t="str">
        <f ca="1">+IF(OFFSET('Water Data'!$G$27,0,10*ROW('Water Data'!G7))="","",OFFSET('Water Data'!$G$27,0,10*ROW('Water Data'!G7)))</f>
        <v/>
      </c>
      <c r="CC13" s="363" t="str">
        <f ca="1">+IF(OFFSET('Water Data'!$G$28,0,10*ROW('Water Data'!G7))="","",OFFSET('Water Data'!$G$28,0,10*ROW('Water Data'!G7)))</f>
        <v/>
      </c>
      <c r="CD13" s="363" t="str">
        <f ca="1">+IF(OFFSET('Water Data'!$G$29,0,10*ROW('Water Data'!G7))="","",OFFSET('Water Data'!$G$29,0,10*ROW('Water Data'!G7)))</f>
        <v/>
      </c>
      <c r="CE13" s="363" t="str">
        <f ca="1">+IF(OFFSET('Water Data'!$H$27,0,10*ROW('Water Data'!H7))="","",OFFSET('Water Data'!$H$27,0,10*ROW('Water Data'!H7)))</f>
        <v/>
      </c>
      <c r="CF13" s="363" t="str">
        <f ca="1">+IF(OFFSET('Water Data'!$H$28,0,10*ROW('Water Data'!H7))="","",OFFSET('Water Data'!$H$28,0,10*ROW('Water Data'!H7)))</f>
        <v/>
      </c>
      <c r="CG13" s="363" t="str">
        <f ca="1">+IF(OFFSET('Water Data'!$H$29,0,10*ROW('Water Data'!H7))="","",OFFSET('Water Data'!$H$29,0,10*ROW('Water Data'!H7)))</f>
        <v/>
      </c>
      <c r="CH13" s="363" t="str">
        <f ca="1">+IF(OFFSET('Water Data'!$I$27,0,10*ROW('Water Data'!I7))="","",OFFSET('Water Data'!$I$27,0,10*ROW('Water Data'!I7)))</f>
        <v/>
      </c>
      <c r="CI13" s="363" t="str">
        <f ca="1">+IF(OFFSET('Water Data'!$I$28,0,10*ROW('Water Data'!I7))="","",OFFSET('Water Data'!$I$28,0,10*ROW('Water Data'!I7)))</f>
        <v/>
      </c>
      <c r="CJ13" s="363" t="str">
        <f ca="1">+IF(OFFSET('Water Data'!$I$29,0,10*ROW('Water Data'!I7))="","",OFFSET('Water Data'!$I$29,0,10*ROW('Water Data'!I7)))</f>
        <v/>
      </c>
      <c r="CK13" s="363" t="str">
        <f ca="1">+IF(OFFSET('Sanitation Data'!$D$28,0,10*ROW('Sanitation Data'!D7))="","",OFFSET('Sanitation Data'!$D$28,0,10*ROW('Sanitation Data'!D7)))</f>
        <v/>
      </c>
      <c r="CL13" s="363" t="str">
        <f ca="1">+IF(OFFSET('Sanitation Data'!$D$29,0,10*ROW('Sanitation Data'!D7))="","",OFFSET('Sanitation Data'!$D$29,0,10*ROW('Sanitation Data'!D7)))</f>
        <v/>
      </c>
      <c r="CM13" s="363" t="str">
        <f ca="1">+IF(OFFSET('Sanitation Data'!$D$30,0,10*ROW('Sanitation Data'!D7))="","",OFFSET('Sanitation Data'!$D$30,0,10*ROW('Sanitation Data'!D7)))</f>
        <v/>
      </c>
      <c r="CN13" s="363" t="str">
        <f ca="1">+IF(OFFSET('Sanitation Data'!$D$31,0,10*ROW('Sanitation Data'!D7))="","",OFFSET('Sanitation Data'!$D$31,0,10*ROW('Sanitation Data'!D7)))</f>
        <v/>
      </c>
      <c r="CO13" s="363" t="str">
        <f ca="1">+IF(OFFSET('Sanitation Data'!$D$32,0,10*ROW('Sanitation Data'!D7))="","",OFFSET('Sanitation Data'!$D$32,0,10*ROW('Sanitation Data'!D7)))</f>
        <v/>
      </c>
      <c r="CP13" s="363" t="str">
        <f ca="1">+IF(OFFSET('Sanitation Data'!$E$28,0,10*ROW('Sanitation Data'!E7))="","",OFFSET('Sanitation Data'!$E$28,0,10*ROW('Sanitation Data'!E7)))</f>
        <v/>
      </c>
      <c r="CQ13" s="363" t="str">
        <f ca="1">+IF(OFFSET('Sanitation Data'!$E$29,0,10*ROW('Sanitation Data'!E7))="","",OFFSET('Sanitation Data'!$E$29,0,10*ROW('Sanitation Data'!E7)))</f>
        <v/>
      </c>
      <c r="CR13" s="363" t="str">
        <f ca="1">+IF(OFFSET('Sanitation Data'!$E$30,0,10*ROW('Sanitation Data'!E7))="","",OFFSET('Sanitation Data'!$E$30,0,10*ROW('Sanitation Data'!E7)))</f>
        <v/>
      </c>
      <c r="CS13" s="363" t="str">
        <f ca="1">+IF(OFFSET('Sanitation Data'!$E$31,0,10*ROW('Sanitation Data'!E7))="","",OFFSET('Sanitation Data'!$E$31,0,10*ROW('Sanitation Data'!E7)))</f>
        <v/>
      </c>
      <c r="CT13" s="363" t="str">
        <f ca="1">+IF(OFFSET('Sanitation Data'!$E$32,0,10*ROW('Sanitation Data'!E7))="","",OFFSET('Sanitation Data'!$E$32,0,10*ROW('Sanitation Data'!E7)))</f>
        <v/>
      </c>
      <c r="CU13" s="363" t="str">
        <f ca="1">+IF(OFFSET('Sanitation Data'!$F$28,0,10*ROW('Sanitation Data'!F7))="","",OFFSET('Sanitation Data'!$F$28,0,10*ROW('Sanitation Data'!F7)))</f>
        <v/>
      </c>
      <c r="CV13" s="363" t="str">
        <f ca="1">+IF(OFFSET('Sanitation Data'!$F$29,0,10*ROW('Sanitation Data'!F7))="","",OFFSET('Sanitation Data'!$F$29,0,10*ROW('Sanitation Data'!F7)))</f>
        <v/>
      </c>
      <c r="CW13" s="363" t="str">
        <f ca="1">+IF(OFFSET('Sanitation Data'!$F$30,0,10*ROW('Sanitation Data'!F7))="","",OFFSET('Sanitation Data'!$F$30,0,10*ROW('Sanitation Data'!F7)))</f>
        <v/>
      </c>
      <c r="CX13" s="363" t="str">
        <f ca="1">+IF(OFFSET('Sanitation Data'!$F$31,0,10*ROW('Sanitation Data'!F7))="","",OFFSET('Sanitation Data'!$F$31,0,10*ROW('Sanitation Data'!F7)))</f>
        <v/>
      </c>
      <c r="CY13" s="363" t="str">
        <f ca="1">+IF(OFFSET('Sanitation Data'!$F$32,0,10*ROW('Sanitation Data'!F7))="","",OFFSET('Sanitation Data'!$F$32,0,10*ROW('Sanitation Data'!F7)))</f>
        <v/>
      </c>
      <c r="CZ13" s="363" t="str">
        <f ca="1">+IF(OFFSET('Sanitation Data'!$G$28,0,10*ROW('Sanitation Data'!G7))="","",OFFSET('Sanitation Data'!$G$28,0,10*ROW('Sanitation Data'!G7)))</f>
        <v/>
      </c>
      <c r="DA13" s="363" t="str">
        <f ca="1">+IF(OFFSET('Sanitation Data'!$G$29,0,10*ROW('Sanitation Data'!G7))="","",OFFSET('Sanitation Data'!$G$29,0,10*ROW('Sanitation Data'!G7)))</f>
        <v/>
      </c>
      <c r="DB13" s="363" t="str">
        <f ca="1">+IF(OFFSET('Sanitation Data'!$G$30,0,10*ROW('Sanitation Data'!G7))="","",OFFSET('Sanitation Data'!$G$30,0,10*ROW('Sanitation Data'!G7)))</f>
        <v/>
      </c>
      <c r="DC13" s="363" t="str">
        <f ca="1">+IF(OFFSET('Sanitation Data'!$G$31,0,10*ROW('Sanitation Data'!G7))="","",OFFSET('Sanitation Data'!$G$31,0,10*ROW('Sanitation Data'!G7)))</f>
        <v/>
      </c>
      <c r="DD13" s="363" t="str">
        <f ca="1">+IF(OFFSET('Sanitation Data'!$G$32,0,10*ROW('Sanitation Data'!G7))="","",OFFSET('Sanitation Data'!$G$32,0,10*ROW('Sanitation Data'!G7)))</f>
        <v/>
      </c>
      <c r="DE13" s="363" t="str">
        <f ca="1">+IF(OFFSET('Sanitation Data'!$H$28,0,10*ROW('Sanitation Data'!H7))="","",OFFSET('Sanitation Data'!$H$28,0,10*ROW('Sanitation Data'!H7)))</f>
        <v/>
      </c>
      <c r="DF13" s="363" t="str">
        <f ca="1">+IF(OFFSET('Sanitation Data'!$H$29,0,10*ROW('Sanitation Data'!H7))="","",OFFSET('Sanitation Data'!$H$29,0,10*ROW('Sanitation Data'!H7)))</f>
        <v/>
      </c>
      <c r="DG13" s="363" t="str">
        <f ca="1">+IF(OFFSET('Sanitation Data'!$H$30,0,10*ROW('Sanitation Data'!H7))="","",OFFSET('Sanitation Data'!$H$30,0,10*ROW('Sanitation Data'!H7)))</f>
        <v/>
      </c>
      <c r="DH13" s="363" t="str">
        <f ca="1">+IF(OFFSET('Sanitation Data'!$H$31,0,10*ROW('Sanitation Data'!H7))="","",OFFSET('Sanitation Data'!$H$31,0,10*ROW('Sanitation Data'!H7)))</f>
        <v/>
      </c>
      <c r="DI13" s="363" t="str">
        <f ca="1">+IF(OFFSET('Sanitation Data'!$H$32,0,10*ROW('Sanitation Data'!H7))="","",OFFSET('Sanitation Data'!$H$32,0,10*ROW('Sanitation Data'!H7)))</f>
        <v/>
      </c>
      <c r="DJ13" s="363" t="str">
        <f ca="1">+IF(OFFSET('Sanitation Data'!$I$28,0,10*ROW('Sanitation Data'!I7))="","",OFFSET('Sanitation Data'!$I$28,0,10*ROW('Sanitation Data'!I7)))</f>
        <v/>
      </c>
      <c r="DK13" s="363" t="str">
        <f ca="1">+IF(OFFSET('Sanitation Data'!$I$29,0,10*ROW('Sanitation Data'!I7))="","",OFFSET('Sanitation Data'!$I$29,0,10*ROW('Sanitation Data'!I7)))</f>
        <v/>
      </c>
      <c r="DL13" s="363" t="str">
        <f ca="1">+IF(OFFSET('Sanitation Data'!$I$30,0,10*ROW('Sanitation Data'!I7))="","",OFFSET('Sanitation Data'!$I$30,0,10*ROW('Sanitation Data'!I7)))</f>
        <v/>
      </c>
      <c r="DM13" s="363" t="str">
        <f ca="1">+IF(OFFSET('Sanitation Data'!$I$31,0,10*ROW('Sanitation Data'!I7))="","",OFFSET('Sanitation Data'!$I$31,0,10*ROW('Sanitation Data'!I7)))</f>
        <v/>
      </c>
      <c r="DN13" s="363" t="str">
        <f ca="1">+IF(OFFSET('Sanitation Data'!$I$32,0,10*ROW('Sanitation Data'!I7))="","",OFFSET('Sanitation Data'!$I$32,0,10*ROW('Sanitation Data'!I7)))</f>
        <v/>
      </c>
      <c r="DO13" s="363" t="str">
        <f ca="1">+IF(OFFSET('Hygiene Data'!$D$11,0,10*ROW('Hygiene Data'!D7))="","",OFFSET('Hygiene Data'!$D$11,0,10*ROW('Hygiene Data'!D7)))</f>
        <v/>
      </c>
      <c r="DP13" s="363" t="str">
        <f ca="1">+IF(OFFSET('Hygiene Data'!$D$12,0,10*ROW('Hygiene Data'!D7))="","",OFFSET('Hygiene Data'!$D$12,0,10*ROW('Hygiene Data'!D7)))</f>
        <v/>
      </c>
      <c r="DQ13" s="363" t="str">
        <f ca="1">+IF(OFFSET('Hygiene Data'!$D$13,0,10*ROW('Hygiene Data'!D7))="","",OFFSET('Hygiene Data'!$D$13,0,10*ROW('Hygiene Data'!D7)))</f>
        <v/>
      </c>
      <c r="DR13" s="363" t="str">
        <f ca="1">+IF(OFFSET('Hygiene Data'!$E$11,0,10*ROW('Hygiene Data'!E7))="","",OFFSET('Hygiene Data'!$E$11,0,10*ROW('Hygiene Data'!E7)))</f>
        <v/>
      </c>
      <c r="DS13" s="363" t="str">
        <f ca="1">+IF(OFFSET('Hygiene Data'!$E$12,0,10*ROW('Hygiene Data'!E7))="","",OFFSET('Hygiene Data'!$E$12,0,10*ROW('Hygiene Data'!E7)))</f>
        <v/>
      </c>
      <c r="DT13" s="363" t="str">
        <f ca="1">+IF(OFFSET('Hygiene Data'!$E$13,0,10*ROW('Hygiene Data'!E7))="","",OFFSET('Hygiene Data'!$E$13,0,10*ROW('Hygiene Data'!E7)))</f>
        <v/>
      </c>
      <c r="DU13" s="363" t="str">
        <f ca="1">+IF(OFFSET('Hygiene Data'!$F$11,0,10*ROW('Hygiene Data'!F7))="","",OFFSET('Hygiene Data'!$F$11,0,10*ROW('Hygiene Data'!F7)))</f>
        <v/>
      </c>
      <c r="DV13" s="363" t="str">
        <f ca="1">+IF(OFFSET('Hygiene Data'!$F$12,0,10*ROW('Hygiene Data'!F7))="","",OFFSET('Hygiene Data'!$F$12,0,10*ROW('Hygiene Data'!F7)))</f>
        <v/>
      </c>
      <c r="DW13" s="363" t="str">
        <f ca="1">+IF(OFFSET('Hygiene Data'!$F$13,0,10*ROW('Hygiene Data'!F7))="","",OFFSET('Hygiene Data'!$F$13,0,10*ROW('Hygiene Data'!F7)))</f>
        <v/>
      </c>
      <c r="DX13" s="363" t="str">
        <f ca="1">+IF(OFFSET('Hygiene Data'!$G$11,0,10*ROW('Hygiene Data'!G7))="","",OFFSET('Hygiene Data'!$G$11,0,10*ROW('Hygiene Data'!G7)))</f>
        <v/>
      </c>
      <c r="DY13" s="363" t="str">
        <f ca="1">+IF(OFFSET('Hygiene Data'!$G$12,0,10*ROW('Hygiene Data'!G7))="","",OFFSET('Hygiene Data'!$G$12,0,10*ROW('Hygiene Data'!G7)))</f>
        <v/>
      </c>
      <c r="DZ13" s="363" t="str">
        <f ca="1">+IF(OFFSET('Hygiene Data'!$G$13,0,10*ROW('Hygiene Data'!G7))="","",OFFSET('Hygiene Data'!$G$13,0,10*ROW('Hygiene Data'!G7)))</f>
        <v/>
      </c>
      <c r="EA13" s="363" t="str">
        <f ca="1">+IF(OFFSET('Hygiene Data'!$H$11,0,10*ROW('Hygiene Data'!H7))="","",OFFSET('Hygiene Data'!$H$11,0,10*ROW('Hygiene Data'!H7)))</f>
        <v/>
      </c>
      <c r="EB13" s="363" t="str">
        <f ca="1">+IF(OFFSET('Hygiene Data'!$H$12,0,10*ROW('Hygiene Data'!H7))="","",OFFSET('Hygiene Data'!$H$12,0,10*ROW('Hygiene Data'!H7)))</f>
        <v/>
      </c>
      <c r="EC13" s="363" t="str">
        <f ca="1">+IF(OFFSET('Hygiene Data'!$H$13,0,10*ROW('Hygiene Data'!H7))="","",OFFSET('Hygiene Data'!$H$13,0,10*ROW('Hygiene Data'!H7)))</f>
        <v/>
      </c>
      <c r="ED13" s="363" t="str">
        <f ca="1">+IF(OFFSET('Hygiene Data'!$I$11,0,10*ROW('Hygiene Data'!I7))="","",OFFSET('Hygiene Data'!$I$11,0,10*ROW('Hygiene Data'!I7)))</f>
        <v/>
      </c>
      <c r="EE13" s="363" t="str">
        <f ca="1">+IF(OFFSET('Hygiene Data'!$I$12,0,10*ROW('Hygiene Data'!I7))="","",OFFSET('Hygiene Data'!$I$12,0,10*ROW('Hygiene Data'!I7)))</f>
        <v/>
      </c>
      <c r="EF13" s="363" t="str">
        <f ca="1">+IF(OFFSET('Hygiene Data'!$I$13,0,10*ROW('Hygiene Data'!I7))="","",OFFSET('Hygiene Data'!$I$13,0,10*ROW('Hygiene Data'!I7)))</f>
        <v/>
      </c>
    </row>
    <row r="14" spans="1:136" x14ac:dyDescent="0.25">
      <c r="A14" s="472" t="str">
        <f ca="1">+IF(OFFSET('Water Data'!$B$2,0,10*ROW('Water Data'!E8))="","",OFFSET('Water Data'!$B$2,0,10*ROW('Water Data'!E8)))</f>
        <v/>
      </c>
      <c r="B14" s="47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9" t="str">
        <f t="shared" ca="1" si="0"/>
        <v/>
      </c>
      <c r="D14" s="50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3" t="str">
        <f ca="1">+IF(OFFSET('Water Data'!$D$27,0,10*ROW('Water Data'!D8))="","",OFFSET('Water Data'!$D$27,0,10*ROW('Water Data'!D8)))</f>
        <v/>
      </c>
      <c r="BT14" s="363" t="str">
        <f ca="1">+IF(OFFSET('Water Data'!$D$28,0,10*ROW('Water Data'!D8))="","",OFFSET('Water Data'!$D$28,0,10*ROW('Water Data'!D8)))</f>
        <v/>
      </c>
      <c r="BU14" s="363" t="str">
        <f ca="1">+IF(OFFSET('Water Data'!$D$29,0,10*ROW('Water Data'!D8))="","",OFFSET('Water Data'!$D$29,0,10*ROW('Water Data'!D8)))</f>
        <v/>
      </c>
      <c r="BV14" s="363" t="str">
        <f ca="1">+IF(OFFSET('Water Data'!$E$27,0,10*ROW('Water Data'!E8))="","",OFFSET('Water Data'!$E$27,0,10*ROW('Water Data'!E8)))</f>
        <v/>
      </c>
      <c r="BW14" s="363" t="str">
        <f ca="1">+IF(OFFSET('Water Data'!$E$28,0,10*ROW('Water Data'!E8))="","",OFFSET('Water Data'!$E$28,0,10*ROW('Water Data'!E8)))</f>
        <v/>
      </c>
      <c r="BX14" s="363" t="str">
        <f ca="1">+IF(OFFSET('Water Data'!$E$29,0,10*ROW('Water Data'!E8))="","",OFFSET('Water Data'!$E$29,0,10*ROW('Water Data'!E8)))</f>
        <v/>
      </c>
      <c r="BY14" s="363" t="str">
        <f ca="1">+IF(OFFSET('Water Data'!$F$27,0,10*ROW('Water Data'!F8))="","",OFFSET('Water Data'!$F$27,0,10*ROW('Water Data'!F8)))</f>
        <v/>
      </c>
      <c r="BZ14" s="363" t="str">
        <f ca="1">+IF(OFFSET('Water Data'!$F$28,0,10*ROW('Water Data'!F8))="","",OFFSET('Water Data'!$F$28,0,10*ROW('Water Data'!F8)))</f>
        <v/>
      </c>
      <c r="CA14" s="363" t="str">
        <f ca="1">+IF(OFFSET('Water Data'!$F$29,0,10*ROW('Water Data'!F8))="","",OFFSET('Water Data'!$F$29,0,10*ROW('Water Data'!F8)))</f>
        <v/>
      </c>
      <c r="CB14" s="363" t="str">
        <f ca="1">+IF(OFFSET('Water Data'!$G$27,0,10*ROW('Water Data'!G8))="","",OFFSET('Water Data'!$G$27,0,10*ROW('Water Data'!G8)))</f>
        <v/>
      </c>
      <c r="CC14" s="363" t="str">
        <f ca="1">+IF(OFFSET('Water Data'!$G$28,0,10*ROW('Water Data'!G8))="","",OFFSET('Water Data'!$G$28,0,10*ROW('Water Data'!G8)))</f>
        <v/>
      </c>
      <c r="CD14" s="363" t="str">
        <f ca="1">+IF(OFFSET('Water Data'!$G$29,0,10*ROW('Water Data'!G8))="","",OFFSET('Water Data'!$G$29,0,10*ROW('Water Data'!G8)))</f>
        <v/>
      </c>
      <c r="CE14" s="363" t="str">
        <f ca="1">+IF(OFFSET('Water Data'!$H$27,0,10*ROW('Water Data'!H8))="","",OFFSET('Water Data'!$H$27,0,10*ROW('Water Data'!H8)))</f>
        <v/>
      </c>
      <c r="CF14" s="363" t="str">
        <f ca="1">+IF(OFFSET('Water Data'!$H$28,0,10*ROW('Water Data'!H8))="","",OFFSET('Water Data'!$H$28,0,10*ROW('Water Data'!H8)))</f>
        <v/>
      </c>
      <c r="CG14" s="363" t="str">
        <f ca="1">+IF(OFFSET('Water Data'!$H$29,0,10*ROW('Water Data'!H8))="","",OFFSET('Water Data'!$H$29,0,10*ROW('Water Data'!H8)))</f>
        <v/>
      </c>
      <c r="CH14" s="363" t="str">
        <f ca="1">+IF(OFFSET('Water Data'!$I$27,0,10*ROW('Water Data'!I8))="","",OFFSET('Water Data'!$I$27,0,10*ROW('Water Data'!I8)))</f>
        <v/>
      </c>
      <c r="CI14" s="363" t="str">
        <f ca="1">+IF(OFFSET('Water Data'!$I$28,0,10*ROW('Water Data'!I8))="","",OFFSET('Water Data'!$I$28,0,10*ROW('Water Data'!I8)))</f>
        <v/>
      </c>
      <c r="CJ14" s="363" t="str">
        <f ca="1">+IF(OFFSET('Water Data'!$I$29,0,10*ROW('Water Data'!I8))="","",OFFSET('Water Data'!$I$29,0,10*ROW('Water Data'!I8)))</f>
        <v/>
      </c>
      <c r="CK14" s="363" t="str">
        <f ca="1">+IF(OFFSET('Sanitation Data'!$D$28,0,10*ROW('Sanitation Data'!D8))="","",OFFSET('Sanitation Data'!$D$28,0,10*ROW('Sanitation Data'!D8)))</f>
        <v/>
      </c>
      <c r="CL14" s="363" t="str">
        <f ca="1">+IF(OFFSET('Sanitation Data'!$D$29,0,10*ROW('Sanitation Data'!D8))="","",OFFSET('Sanitation Data'!$D$29,0,10*ROW('Sanitation Data'!D8)))</f>
        <v/>
      </c>
      <c r="CM14" s="363" t="str">
        <f ca="1">+IF(OFFSET('Sanitation Data'!$D$30,0,10*ROW('Sanitation Data'!D8))="","",OFFSET('Sanitation Data'!$D$30,0,10*ROW('Sanitation Data'!D8)))</f>
        <v/>
      </c>
      <c r="CN14" s="363" t="str">
        <f ca="1">+IF(OFFSET('Sanitation Data'!$D$31,0,10*ROW('Sanitation Data'!D8))="","",OFFSET('Sanitation Data'!$D$31,0,10*ROW('Sanitation Data'!D8)))</f>
        <v/>
      </c>
      <c r="CO14" s="363" t="str">
        <f ca="1">+IF(OFFSET('Sanitation Data'!$D$32,0,10*ROW('Sanitation Data'!D8))="","",OFFSET('Sanitation Data'!$D$32,0,10*ROW('Sanitation Data'!D8)))</f>
        <v/>
      </c>
      <c r="CP14" s="363" t="str">
        <f ca="1">+IF(OFFSET('Sanitation Data'!$E$28,0,10*ROW('Sanitation Data'!E8))="","",OFFSET('Sanitation Data'!$E$28,0,10*ROW('Sanitation Data'!E8)))</f>
        <v/>
      </c>
      <c r="CQ14" s="363" t="str">
        <f ca="1">+IF(OFFSET('Sanitation Data'!$E$29,0,10*ROW('Sanitation Data'!E8))="","",OFFSET('Sanitation Data'!$E$29,0,10*ROW('Sanitation Data'!E8)))</f>
        <v/>
      </c>
      <c r="CR14" s="363" t="str">
        <f ca="1">+IF(OFFSET('Sanitation Data'!$E$30,0,10*ROW('Sanitation Data'!E8))="","",OFFSET('Sanitation Data'!$E$30,0,10*ROW('Sanitation Data'!E8)))</f>
        <v/>
      </c>
      <c r="CS14" s="363" t="str">
        <f ca="1">+IF(OFFSET('Sanitation Data'!$E$31,0,10*ROW('Sanitation Data'!E8))="","",OFFSET('Sanitation Data'!$E$31,0,10*ROW('Sanitation Data'!E8)))</f>
        <v/>
      </c>
      <c r="CT14" s="363" t="str">
        <f ca="1">+IF(OFFSET('Sanitation Data'!$E$32,0,10*ROW('Sanitation Data'!E8))="","",OFFSET('Sanitation Data'!$E$32,0,10*ROW('Sanitation Data'!E8)))</f>
        <v/>
      </c>
      <c r="CU14" s="363" t="str">
        <f ca="1">+IF(OFFSET('Sanitation Data'!$F$28,0,10*ROW('Sanitation Data'!F8))="","",OFFSET('Sanitation Data'!$F$28,0,10*ROW('Sanitation Data'!F8)))</f>
        <v/>
      </c>
      <c r="CV14" s="363" t="str">
        <f ca="1">+IF(OFFSET('Sanitation Data'!$F$29,0,10*ROW('Sanitation Data'!F8))="","",OFFSET('Sanitation Data'!$F$29,0,10*ROW('Sanitation Data'!F8)))</f>
        <v/>
      </c>
      <c r="CW14" s="363" t="str">
        <f ca="1">+IF(OFFSET('Sanitation Data'!$F$30,0,10*ROW('Sanitation Data'!F8))="","",OFFSET('Sanitation Data'!$F$30,0,10*ROW('Sanitation Data'!F8)))</f>
        <v/>
      </c>
      <c r="CX14" s="363" t="str">
        <f ca="1">+IF(OFFSET('Sanitation Data'!$F$31,0,10*ROW('Sanitation Data'!F8))="","",OFFSET('Sanitation Data'!$F$31,0,10*ROW('Sanitation Data'!F8)))</f>
        <v/>
      </c>
      <c r="CY14" s="363" t="str">
        <f ca="1">+IF(OFFSET('Sanitation Data'!$F$32,0,10*ROW('Sanitation Data'!F8))="","",OFFSET('Sanitation Data'!$F$32,0,10*ROW('Sanitation Data'!F8)))</f>
        <v/>
      </c>
      <c r="CZ14" s="363" t="str">
        <f ca="1">+IF(OFFSET('Sanitation Data'!$G$28,0,10*ROW('Sanitation Data'!G8))="","",OFFSET('Sanitation Data'!$G$28,0,10*ROW('Sanitation Data'!G8)))</f>
        <v/>
      </c>
      <c r="DA14" s="363" t="str">
        <f ca="1">+IF(OFFSET('Sanitation Data'!$G$29,0,10*ROW('Sanitation Data'!G8))="","",OFFSET('Sanitation Data'!$G$29,0,10*ROW('Sanitation Data'!G8)))</f>
        <v/>
      </c>
      <c r="DB14" s="363" t="str">
        <f ca="1">+IF(OFFSET('Sanitation Data'!$G$30,0,10*ROW('Sanitation Data'!G8))="","",OFFSET('Sanitation Data'!$G$30,0,10*ROW('Sanitation Data'!G8)))</f>
        <v/>
      </c>
      <c r="DC14" s="363" t="str">
        <f ca="1">+IF(OFFSET('Sanitation Data'!$G$31,0,10*ROW('Sanitation Data'!G8))="","",OFFSET('Sanitation Data'!$G$31,0,10*ROW('Sanitation Data'!G8)))</f>
        <v/>
      </c>
      <c r="DD14" s="363" t="str">
        <f ca="1">+IF(OFFSET('Sanitation Data'!$G$32,0,10*ROW('Sanitation Data'!G8))="","",OFFSET('Sanitation Data'!$G$32,0,10*ROW('Sanitation Data'!G8)))</f>
        <v/>
      </c>
      <c r="DE14" s="363" t="str">
        <f ca="1">+IF(OFFSET('Sanitation Data'!$H$28,0,10*ROW('Sanitation Data'!H8))="","",OFFSET('Sanitation Data'!$H$28,0,10*ROW('Sanitation Data'!H8)))</f>
        <v/>
      </c>
      <c r="DF14" s="363" t="str">
        <f ca="1">+IF(OFFSET('Sanitation Data'!$H$29,0,10*ROW('Sanitation Data'!H8))="","",OFFSET('Sanitation Data'!$H$29,0,10*ROW('Sanitation Data'!H8)))</f>
        <v/>
      </c>
      <c r="DG14" s="363" t="str">
        <f ca="1">+IF(OFFSET('Sanitation Data'!$H$30,0,10*ROW('Sanitation Data'!H8))="","",OFFSET('Sanitation Data'!$H$30,0,10*ROW('Sanitation Data'!H8)))</f>
        <v/>
      </c>
      <c r="DH14" s="363" t="str">
        <f ca="1">+IF(OFFSET('Sanitation Data'!$H$31,0,10*ROW('Sanitation Data'!H8))="","",OFFSET('Sanitation Data'!$H$31,0,10*ROW('Sanitation Data'!H8)))</f>
        <v/>
      </c>
      <c r="DI14" s="363" t="str">
        <f ca="1">+IF(OFFSET('Sanitation Data'!$H$32,0,10*ROW('Sanitation Data'!H8))="","",OFFSET('Sanitation Data'!$H$32,0,10*ROW('Sanitation Data'!H8)))</f>
        <v/>
      </c>
      <c r="DJ14" s="363" t="str">
        <f ca="1">+IF(OFFSET('Sanitation Data'!$I$28,0,10*ROW('Sanitation Data'!I8))="","",OFFSET('Sanitation Data'!$I$28,0,10*ROW('Sanitation Data'!I8)))</f>
        <v/>
      </c>
      <c r="DK14" s="363" t="str">
        <f ca="1">+IF(OFFSET('Sanitation Data'!$I$29,0,10*ROW('Sanitation Data'!I8))="","",OFFSET('Sanitation Data'!$I$29,0,10*ROW('Sanitation Data'!I8)))</f>
        <v/>
      </c>
      <c r="DL14" s="363" t="str">
        <f ca="1">+IF(OFFSET('Sanitation Data'!$I$30,0,10*ROW('Sanitation Data'!I8))="","",OFFSET('Sanitation Data'!$I$30,0,10*ROW('Sanitation Data'!I8)))</f>
        <v/>
      </c>
      <c r="DM14" s="363" t="str">
        <f ca="1">+IF(OFFSET('Sanitation Data'!$I$31,0,10*ROW('Sanitation Data'!I8))="","",OFFSET('Sanitation Data'!$I$31,0,10*ROW('Sanitation Data'!I8)))</f>
        <v/>
      </c>
      <c r="DN14" s="363" t="str">
        <f ca="1">+IF(OFFSET('Sanitation Data'!$I$32,0,10*ROW('Sanitation Data'!I8))="","",OFFSET('Sanitation Data'!$I$32,0,10*ROW('Sanitation Data'!I8)))</f>
        <v/>
      </c>
      <c r="DO14" s="363" t="str">
        <f ca="1">+IF(OFFSET('Hygiene Data'!$D$11,0,10*ROW('Hygiene Data'!D8))="","",OFFSET('Hygiene Data'!$D$11,0,10*ROW('Hygiene Data'!D8)))</f>
        <v/>
      </c>
      <c r="DP14" s="363" t="str">
        <f ca="1">+IF(OFFSET('Hygiene Data'!$D$12,0,10*ROW('Hygiene Data'!D8))="","",OFFSET('Hygiene Data'!$D$12,0,10*ROW('Hygiene Data'!D8)))</f>
        <v/>
      </c>
      <c r="DQ14" s="363" t="str">
        <f ca="1">+IF(OFFSET('Hygiene Data'!$D$13,0,10*ROW('Hygiene Data'!D8))="","",OFFSET('Hygiene Data'!$D$13,0,10*ROW('Hygiene Data'!D8)))</f>
        <v/>
      </c>
      <c r="DR14" s="363" t="str">
        <f ca="1">+IF(OFFSET('Hygiene Data'!$E$11,0,10*ROW('Hygiene Data'!E8))="","",OFFSET('Hygiene Data'!$E$11,0,10*ROW('Hygiene Data'!E8)))</f>
        <v/>
      </c>
      <c r="DS14" s="363" t="str">
        <f ca="1">+IF(OFFSET('Hygiene Data'!$E$12,0,10*ROW('Hygiene Data'!E8))="","",OFFSET('Hygiene Data'!$E$12,0,10*ROW('Hygiene Data'!E8)))</f>
        <v/>
      </c>
      <c r="DT14" s="363" t="str">
        <f ca="1">+IF(OFFSET('Hygiene Data'!$E$13,0,10*ROW('Hygiene Data'!E8))="","",OFFSET('Hygiene Data'!$E$13,0,10*ROW('Hygiene Data'!E8)))</f>
        <v/>
      </c>
      <c r="DU14" s="363" t="str">
        <f ca="1">+IF(OFFSET('Hygiene Data'!$F$11,0,10*ROW('Hygiene Data'!F8))="","",OFFSET('Hygiene Data'!$F$11,0,10*ROW('Hygiene Data'!F8)))</f>
        <v/>
      </c>
      <c r="DV14" s="363" t="str">
        <f ca="1">+IF(OFFSET('Hygiene Data'!$F$12,0,10*ROW('Hygiene Data'!F8))="","",OFFSET('Hygiene Data'!$F$12,0,10*ROW('Hygiene Data'!F8)))</f>
        <v/>
      </c>
      <c r="DW14" s="363" t="str">
        <f ca="1">+IF(OFFSET('Hygiene Data'!$F$13,0,10*ROW('Hygiene Data'!F8))="","",OFFSET('Hygiene Data'!$F$13,0,10*ROW('Hygiene Data'!F8)))</f>
        <v/>
      </c>
      <c r="DX14" s="363" t="str">
        <f ca="1">+IF(OFFSET('Hygiene Data'!$G$11,0,10*ROW('Hygiene Data'!G8))="","",OFFSET('Hygiene Data'!$G$11,0,10*ROW('Hygiene Data'!G8)))</f>
        <v/>
      </c>
      <c r="DY14" s="363" t="str">
        <f ca="1">+IF(OFFSET('Hygiene Data'!$G$12,0,10*ROW('Hygiene Data'!G8))="","",OFFSET('Hygiene Data'!$G$12,0,10*ROW('Hygiene Data'!G8)))</f>
        <v/>
      </c>
      <c r="DZ14" s="363" t="str">
        <f ca="1">+IF(OFFSET('Hygiene Data'!$G$13,0,10*ROW('Hygiene Data'!G8))="","",OFFSET('Hygiene Data'!$G$13,0,10*ROW('Hygiene Data'!G8)))</f>
        <v/>
      </c>
      <c r="EA14" s="363" t="str">
        <f ca="1">+IF(OFFSET('Hygiene Data'!$H$11,0,10*ROW('Hygiene Data'!H8))="","",OFFSET('Hygiene Data'!$H$11,0,10*ROW('Hygiene Data'!H8)))</f>
        <v/>
      </c>
      <c r="EB14" s="363" t="str">
        <f ca="1">+IF(OFFSET('Hygiene Data'!$H$12,0,10*ROW('Hygiene Data'!H8))="","",OFFSET('Hygiene Data'!$H$12,0,10*ROW('Hygiene Data'!H8)))</f>
        <v/>
      </c>
      <c r="EC14" s="363" t="str">
        <f ca="1">+IF(OFFSET('Hygiene Data'!$H$13,0,10*ROW('Hygiene Data'!H8))="","",OFFSET('Hygiene Data'!$H$13,0,10*ROW('Hygiene Data'!H8)))</f>
        <v/>
      </c>
      <c r="ED14" s="363" t="str">
        <f ca="1">+IF(OFFSET('Hygiene Data'!$I$11,0,10*ROW('Hygiene Data'!I8))="","",OFFSET('Hygiene Data'!$I$11,0,10*ROW('Hygiene Data'!I8)))</f>
        <v/>
      </c>
      <c r="EE14" s="363" t="str">
        <f ca="1">+IF(OFFSET('Hygiene Data'!$I$12,0,10*ROW('Hygiene Data'!I8))="","",OFFSET('Hygiene Data'!$I$12,0,10*ROW('Hygiene Data'!I8)))</f>
        <v/>
      </c>
      <c r="EF14" s="363" t="str">
        <f ca="1">+IF(OFFSET('Hygiene Data'!$I$13,0,10*ROW('Hygiene Data'!I8))="","",OFFSET('Hygiene Data'!$I$13,0,10*ROW('Hygiene Data'!I8)))</f>
        <v/>
      </c>
    </row>
    <row r="15" spans="1:136" x14ac:dyDescent="0.25">
      <c r="A15" s="472" t="str">
        <f ca="1">+IF(OFFSET('Water Data'!$B$2,0,10*ROW('Water Data'!E9))="","",OFFSET('Water Data'!$B$2,0,10*ROW('Water Data'!E9)))</f>
        <v/>
      </c>
      <c r="B15" s="47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9" t="str">
        <f t="shared" ca="1" si="0"/>
        <v/>
      </c>
      <c r="D15" s="50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3" t="str">
        <f ca="1">+IF(OFFSET('Water Data'!$D$27,0,10*ROW('Water Data'!D9))="","",OFFSET('Water Data'!$D$27,0,10*ROW('Water Data'!D9)))</f>
        <v/>
      </c>
      <c r="BT15" s="363" t="str">
        <f ca="1">+IF(OFFSET('Water Data'!$D$28,0,10*ROW('Water Data'!D9))="","",OFFSET('Water Data'!$D$28,0,10*ROW('Water Data'!D9)))</f>
        <v/>
      </c>
      <c r="BU15" s="363" t="str">
        <f ca="1">+IF(OFFSET('Water Data'!$D$29,0,10*ROW('Water Data'!D9))="","",OFFSET('Water Data'!$D$29,0,10*ROW('Water Data'!D9)))</f>
        <v/>
      </c>
      <c r="BV15" s="363" t="str">
        <f ca="1">+IF(OFFSET('Water Data'!$E$27,0,10*ROW('Water Data'!E9))="","",OFFSET('Water Data'!$E$27,0,10*ROW('Water Data'!E9)))</f>
        <v/>
      </c>
      <c r="BW15" s="363" t="str">
        <f ca="1">+IF(OFFSET('Water Data'!$E$28,0,10*ROW('Water Data'!E9))="","",OFFSET('Water Data'!$E$28,0,10*ROW('Water Data'!E9)))</f>
        <v/>
      </c>
      <c r="BX15" s="363" t="str">
        <f ca="1">+IF(OFFSET('Water Data'!$E$29,0,10*ROW('Water Data'!E9))="","",OFFSET('Water Data'!$E$29,0,10*ROW('Water Data'!E9)))</f>
        <v/>
      </c>
      <c r="BY15" s="363" t="str">
        <f ca="1">+IF(OFFSET('Water Data'!$F$27,0,10*ROW('Water Data'!F9))="","",OFFSET('Water Data'!$F$27,0,10*ROW('Water Data'!F9)))</f>
        <v/>
      </c>
      <c r="BZ15" s="363" t="str">
        <f ca="1">+IF(OFFSET('Water Data'!$F$28,0,10*ROW('Water Data'!F9))="","",OFFSET('Water Data'!$F$28,0,10*ROW('Water Data'!F9)))</f>
        <v/>
      </c>
      <c r="CA15" s="363" t="str">
        <f ca="1">+IF(OFFSET('Water Data'!$F$29,0,10*ROW('Water Data'!F9))="","",OFFSET('Water Data'!$F$29,0,10*ROW('Water Data'!F9)))</f>
        <v/>
      </c>
      <c r="CB15" s="363" t="str">
        <f ca="1">+IF(OFFSET('Water Data'!$G$27,0,10*ROW('Water Data'!G9))="","",OFFSET('Water Data'!$G$27,0,10*ROW('Water Data'!G9)))</f>
        <v/>
      </c>
      <c r="CC15" s="363" t="str">
        <f ca="1">+IF(OFFSET('Water Data'!$G$28,0,10*ROW('Water Data'!G9))="","",OFFSET('Water Data'!$G$28,0,10*ROW('Water Data'!G9)))</f>
        <v/>
      </c>
      <c r="CD15" s="363" t="str">
        <f ca="1">+IF(OFFSET('Water Data'!$G$29,0,10*ROW('Water Data'!G9))="","",OFFSET('Water Data'!$G$29,0,10*ROW('Water Data'!G9)))</f>
        <v/>
      </c>
      <c r="CE15" s="363" t="str">
        <f ca="1">+IF(OFFSET('Water Data'!$H$27,0,10*ROW('Water Data'!H9))="","",OFFSET('Water Data'!$H$27,0,10*ROW('Water Data'!H9)))</f>
        <v/>
      </c>
      <c r="CF15" s="363" t="str">
        <f ca="1">+IF(OFFSET('Water Data'!$H$28,0,10*ROW('Water Data'!H9))="","",OFFSET('Water Data'!$H$28,0,10*ROW('Water Data'!H9)))</f>
        <v/>
      </c>
      <c r="CG15" s="363" t="str">
        <f ca="1">+IF(OFFSET('Water Data'!$H$29,0,10*ROW('Water Data'!H9))="","",OFFSET('Water Data'!$H$29,0,10*ROW('Water Data'!H9)))</f>
        <v/>
      </c>
      <c r="CH15" s="363" t="str">
        <f ca="1">+IF(OFFSET('Water Data'!$I$27,0,10*ROW('Water Data'!I9))="","",OFFSET('Water Data'!$I$27,0,10*ROW('Water Data'!I9)))</f>
        <v/>
      </c>
      <c r="CI15" s="363" t="str">
        <f ca="1">+IF(OFFSET('Water Data'!$I$28,0,10*ROW('Water Data'!I9))="","",OFFSET('Water Data'!$I$28,0,10*ROW('Water Data'!I9)))</f>
        <v/>
      </c>
      <c r="CJ15" s="363" t="str">
        <f ca="1">+IF(OFFSET('Water Data'!$I$29,0,10*ROW('Water Data'!I9))="","",OFFSET('Water Data'!$I$29,0,10*ROW('Water Data'!I9)))</f>
        <v/>
      </c>
      <c r="CK15" s="363" t="str">
        <f ca="1">+IF(OFFSET('Sanitation Data'!$D$28,0,10*ROW('Sanitation Data'!D9))="","",OFFSET('Sanitation Data'!$D$28,0,10*ROW('Sanitation Data'!D9)))</f>
        <v/>
      </c>
      <c r="CL15" s="363" t="str">
        <f ca="1">+IF(OFFSET('Sanitation Data'!$D$29,0,10*ROW('Sanitation Data'!D9))="","",OFFSET('Sanitation Data'!$D$29,0,10*ROW('Sanitation Data'!D9)))</f>
        <v/>
      </c>
      <c r="CM15" s="363" t="str">
        <f ca="1">+IF(OFFSET('Sanitation Data'!$D$30,0,10*ROW('Sanitation Data'!D9))="","",OFFSET('Sanitation Data'!$D$30,0,10*ROW('Sanitation Data'!D9)))</f>
        <v/>
      </c>
      <c r="CN15" s="363" t="str">
        <f ca="1">+IF(OFFSET('Sanitation Data'!$D$31,0,10*ROW('Sanitation Data'!D9))="","",OFFSET('Sanitation Data'!$D$31,0,10*ROW('Sanitation Data'!D9)))</f>
        <v/>
      </c>
      <c r="CO15" s="363" t="str">
        <f ca="1">+IF(OFFSET('Sanitation Data'!$D$32,0,10*ROW('Sanitation Data'!D9))="","",OFFSET('Sanitation Data'!$D$32,0,10*ROW('Sanitation Data'!D9)))</f>
        <v/>
      </c>
      <c r="CP15" s="363" t="str">
        <f ca="1">+IF(OFFSET('Sanitation Data'!$E$28,0,10*ROW('Sanitation Data'!E9))="","",OFFSET('Sanitation Data'!$E$28,0,10*ROW('Sanitation Data'!E9)))</f>
        <v/>
      </c>
      <c r="CQ15" s="363" t="str">
        <f ca="1">+IF(OFFSET('Sanitation Data'!$E$29,0,10*ROW('Sanitation Data'!E9))="","",OFFSET('Sanitation Data'!$E$29,0,10*ROW('Sanitation Data'!E9)))</f>
        <v/>
      </c>
      <c r="CR15" s="363" t="str">
        <f ca="1">+IF(OFFSET('Sanitation Data'!$E$30,0,10*ROW('Sanitation Data'!E9))="","",OFFSET('Sanitation Data'!$E$30,0,10*ROW('Sanitation Data'!E9)))</f>
        <v/>
      </c>
      <c r="CS15" s="363" t="str">
        <f ca="1">+IF(OFFSET('Sanitation Data'!$E$31,0,10*ROW('Sanitation Data'!E9))="","",OFFSET('Sanitation Data'!$E$31,0,10*ROW('Sanitation Data'!E9)))</f>
        <v/>
      </c>
      <c r="CT15" s="363" t="str">
        <f ca="1">+IF(OFFSET('Sanitation Data'!$E$32,0,10*ROW('Sanitation Data'!E9))="","",OFFSET('Sanitation Data'!$E$32,0,10*ROW('Sanitation Data'!E9)))</f>
        <v/>
      </c>
      <c r="CU15" s="363" t="str">
        <f ca="1">+IF(OFFSET('Sanitation Data'!$F$28,0,10*ROW('Sanitation Data'!F9))="","",OFFSET('Sanitation Data'!$F$28,0,10*ROW('Sanitation Data'!F9)))</f>
        <v/>
      </c>
      <c r="CV15" s="363" t="str">
        <f ca="1">+IF(OFFSET('Sanitation Data'!$F$29,0,10*ROW('Sanitation Data'!F9))="","",OFFSET('Sanitation Data'!$F$29,0,10*ROW('Sanitation Data'!F9)))</f>
        <v/>
      </c>
      <c r="CW15" s="363" t="str">
        <f ca="1">+IF(OFFSET('Sanitation Data'!$F$30,0,10*ROW('Sanitation Data'!F9))="","",OFFSET('Sanitation Data'!$F$30,0,10*ROW('Sanitation Data'!F9)))</f>
        <v/>
      </c>
      <c r="CX15" s="363" t="str">
        <f ca="1">+IF(OFFSET('Sanitation Data'!$F$31,0,10*ROW('Sanitation Data'!F9))="","",OFFSET('Sanitation Data'!$F$31,0,10*ROW('Sanitation Data'!F9)))</f>
        <v/>
      </c>
      <c r="CY15" s="363" t="str">
        <f ca="1">+IF(OFFSET('Sanitation Data'!$F$32,0,10*ROW('Sanitation Data'!F9))="","",OFFSET('Sanitation Data'!$F$32,0,10*ROW('Sanitation Data'!F9)))</f>
        <v/>
      </c>
      <c r="CZ15" s="363" t="str">
        <f ca="1">+IF(OFFSET('Sanitation Data'!$G$28,0,10*ROW('Sanitation Data'!G9))="","",OFFSET('Sanitation Data'!$G$28,0,10*ROW('Sanitation Data'!G9)))</f>
        <v/>
      </c>
      <c r="DA15" s="363" t="str">
        <f ca="1">+IF(OFFSET('Sanitation Data'!$G$29,0,10*ROW('Sanitation Data'!G9))="","",OFFSET('Sanitation Data'!$G$29,0,10*ROW('Sanitation Data'!G9)))</f>
        <v/>
      </c>
      <c r="DB15" s="363" t="str">
        <f ca="1">+IF(OFFSET('Sanitation Data'!$G$30,0,10*ROW('Sanitation Data'!G9))="","",OFFSET('Sanitation Data'!$G$30,0,10*ROW('Sanitation Data'!G9)))</f>
        <v/>
      </c>
      <c r="DC15" s="363" t="str">
        <f ca="1">+IF(OFFSET('Sanitation Data'!$G$31,0,10*ROW('Sanitation Data'!G9))="","",OFFSET('Sanitation Data'!$G$31,0,10*ROW('Sanitation Data'!G9)))</f>
        <v/>
      </c>
      <c r="DD15" s="363" t="str">
        <f ca="1">+IF(OFFSET('Sanitation Data'!$G$32,0,10*ROW('Sanitation Data'!G9))="","",OFFSET('Sanitation Data'!$G$32,0,10*ROW('Sanitation Data'!G9)))</f>
        <v/>
      </c>
      <c r="DE15" s="363" t="str">
        <f ca="1">+IF(OFFSET('Sanitation Data'!$H$28,0,10*ROW('Sanitation Data'!H9))="","",OFFSET('Sanitation Data'!$H$28,0,10*ROW('Sanitation Data'!H9)))</f>
        <v/>
      </c>
      <c r="DF15" s="363" t="str">
        <f ca="1">+IF(OFFSET('Sanitation Data'!$H$29,0,10*ROW('Sanitation Data'!H9))="","",OFFSET('Sanitation Data'!$H$29,0,10*ROW('Sanitation Data'!H9)))</f>
        <v/>
      </c>
      <c r="DG15" s="363" t="str">
        <f ca="1">+IF(OFFSET('Sanitation Data'!$H$30,0,10*ROW('Sanitation Data'!H9))="","",OFFSET('Sanitation Data'!$H$30,0,10*ROW('Sanitation Data'!H9)))</f>
        <v/>
      </c>
      <c r="DH15" s="363" t="str">
        <f ca="1">+IF(OFFSET('Sanitation Data'!$H$31,0,10*ROW('Sanitation Data'!H9))="","",OFFSET('Sanitation Data'!$H$31,0,10*ROW('Sanitation Data'!H9)))</f>
        <v/>
      </c>
      <c r="DI15" s="363" t="str">
        <f ca="1">+IF(OFFSET('Sanitation Data'!$H$32,0,10*ROW('Sanitation Data'!H9))="","",OFFSET('Sanitation Data'!$H$32,0,10*ROW('Sanitation Data'!H9)))</f>
        <v/>
      </c>
      <c r="DJ15" s="363" t="str">
        <f ca="1">+IF(OFFSET('Sanitation Data'!$I$28,0,10*ROW('Sanitation Data'!I9))="","",OFFSET('Sanitation Data'!$I$28,0,10*ROW('Sanitation Data'!I9)))</f>
        <v/>
      </c>
      <c r="DK15" s="363" t="str">
        <f ca="1">+IF(OFFSET('Sanitation Data'!$I$29,0,10*ROW('Sanitation Data'!I9))="","",OFFSET('Sanitation Data'!$I$29,0,10*ROW('Sanitation Data'!I9)))</f>
        <v/>
      </c>
      <c r="DL15" s="363" t="str">
        <f ca="1">+IF(OFFSET('Sanitation Data'!$I$30,0,10*ROW('Sanitation Data'!I9))="","",OFFSET('Sanitation Data'!$I$30,0,10*ROW('Sanitation Data'!I9)))</f>
        <v/>
      </c>
      <c r="DM15" s="363" t="str">
        <f ca="1">+IF(OFFSET('Sanitation Data'!$I$31,0,10*ROW('Sanitation Data'!I9))="","",OFFSET('Sanitation Data'!$I$31,0,10*ROW('Sanitation Data'!I9)))</f>
        <v/>
      </c>
      <c r="DN15" s="363" t="str">
        <f ca="1">+IF(OFFSET('Sanitation Data'!$I$32,0,10*ROW('Sanitation Data'!I9))="","",OFFSET('Sanitation Data'!$I$32,0,10*ROW('Sanitation Data'!I9)))</f>
        <v/>
      </c>
      <c r="DO15" s="363" t="str">
        <f ca="1">+IF(OFFSET('Hygiene Data'!$D$11,0,10*ROW('Hygiene Data'!D9))="","",OFFSET('Hygiene Data'!$D$11,0,10*ROW('Hygiene Data'!D9)))</f>
        <v/>
      </c>
      <c r="DP15" s="363" t="str">
        <f ca="1">+IF(OFFSET('Hygiene Data'!$D$12,0,10*ROW('Hygiene Data'!D9))="","",OFFSET('Hygiene Data'!$D$12,0,10*ROW('Hygiene Data'!D9)))</f>
        <v/>
      </c>
      <c r="DQ15" s="363" t="str">
        <f ca="1">+IF(OFFSET('Hygiene Data'!$D$13,0,10*ROW('Hygiene Data'!D9))="","",OFFSET('Hygiene Data'!$D$13,0,10*ROW('Hygiene Data'!D9)))</f>
        <v/>
      </c>
      <c r="DR15" s="363" t="str">
        <f ca="1">+IF(OFFSET('Hygiene Data'!$E$11,0,10*ROW('Hygiene Data'!E9))="","",OFFSET('Hygiene Data'!$E$11,0,10*ROW('Hygiene Data'!E9)))</f>
        <v/>
      </c>
      <c r="DS15" s="363" t="str">
        <f ca="1">+IF(OFFSET('Hygiene Data'!$E$12,0,10*ROW('Hygiene Data'!E9))="","",OFFSET('Hygiene Data'!$E$12,0,10*ROW('Hygiene Data'!E9)))</f>
        <v/>
      </c>
      <c r="DT15" s="363" t="str">
        <f ca="1">+IF(OFFSET('Hygiene Data'!$E$13,0,10*ROW('Hygiene Data'!E9))="","",OFFSET('Hygiene Data'!$E$13,0,10*ROW('Hygiene Data'!E9)))</f>
        <v/>
      </c>
      <c r="DU15" s="363" t="str">
        <f ca="1">+IF(OFFSET('Hygiene Data'!$F$11,0,10*ROW('Hygiene Data'!F9))="","",OFFSET('Hygiene Data'!$F$11,0,10*ROW('Hygiene Data'!F9)))</f>
        <v/>
      </c>
      <c r="DV15" s="363" t="str">
        <f ca="1">+IF(OFFSET('Hygiene Data'!$F$12,0,10*ROW('Hygiene Data'!F9))="","",OFFSET('Hygiene Data'!$F$12,0,10*ROW('Hygiene Data'!F9)))</f>
        <v/>
      </c>
      <c r="DW15" s="363" t="str">
        <f ca="1">+IF(OFFSET('Hygiene Data'!$F$13,0,10*ROW('Hygiene Data'!F9))="","",OFFSET('Hygiene Data'!$F$13,0,10*ROW('Hygiene Data'!F9)))</f>
        <v/>
      </c>
      <c r="DX15" s="363" t="str">
        <f ca="1">+IF(OFFSET('Hygiene Data'!$G$11,0,10*ROW('Hygiene Data'!G9))="","",OFFSET('Hygiene Data'!$G$11,0,10*ROW('Hygiene Data'!G9)))</f>
        <v/>
      </c>
      <c r="DY15" s="363" t="str">
        <f ca="1">+IF(OFFSET('Hygiene Data'!$G$12,0,10*ROW('Hygiene Data'!G9))="","",OFFSET('Hygiene Data'!$G$12,0,10*ROW('Hygiene Data'!G9)))</f>
        <v/>
      </c>
      <c r="DZ15" s="363" t="str">
        <f ca="1">+IF(OFFSET('Hygiene Data'!$G$13,0,10*ROW('Hygiene Data'!G9))="","",OFFSET('Hygiene Data'!$G$13,0,10*ROW('Hygiene Data'!G9)))</f>
        <v/>
      </c>
      <c r="EA15" s="363" t="str">
        <f ca="1">+IF(OFFSET('Hygiene Data'!$H$11,0,10*ROW('Hygiene Data'!H9))="","",OFFSET('Hygiene Data'!$H$11,0,10*ROW('Hygiene Data'!H9)))</f>
        <v/>
      </c>
      <c r="EB15" s="363" t="str">
        <f ca="1">+IF(OFFSET('Hygiene Data'!$H$12,0,10*ROW('Hygiene Data'!H9))="","",OFFSET('Hygiene Data'!$H$12,0,10*ROW('Hygiene Data'!H9)))</f>
        <v/>
      </c>
      <c r="EC15" s="363" t="str">
        <f ca="1">+IF(OFFSET('Hygiene Data'!$H$13,0,10*ROW('Hygiene Data'!H9))="","",OFFSET('Hygiene Data'!$H$13,0,10*ROW('Hygiene Data'!H9)))</f>
        <v/>
      </c>
      <c r="ED15" s="363" t="str">
        <f ca="1">+IF(OFFSET('Hygiene Data'!$I$11,0,10*ROW('Hygiene Data'!I9))="","",OFFSET('Hygiene Data'!$I$11,0,10*ROW('Hygiene Data'!I9)))</f>
        <v/>
      </c>
      <c r="EE15" s="363" t="str">
        <f ca="1">+IF(OFFSET('Hygiene Data'!$I$12,0,10*ROW('Hygiene Data'!I9))="","",OFFSET('Hygiene Data'!$I$12,0,10*ROW('Hygiene Data'!I9)))</f>
        <v/>
      </c>
      <c r="EF15" s="363" t="str">
        <f ca="1">+IF(OFFSET('Hygiene Data'!$I$13,0,10*ROW('Hygiene Data'!I9))="","",OFFSET('Hygiene Data'!$I$13,0,10*ROW('Hygiene Data'!I9)))</f>
        <v/>
      </c>
    </row>
    <row r="16" spans="1:136" x14ac:dyDescent="0.25">
      <c r="A16" s="472" t="str">
        <f ca="1">+IF(OFFSET('Water Data'!$B$2,0,10*ROW('Water Data'!E10))="","",OFFSET('Water Data'!$B$2,0,10*ROW('Water Data'!E10)))</f>
        <v/>
      </c>
      <c r="B16" s="47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9" t="str">
        <f t="shared" ca="1" si="0"/>
        <v/>
      </c>
      <c r="D16" s="50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3" t="str">
        <f ca="1">+IF(OFFSET('Water Data'!$D$27,0,10*ROW('Water Data'!D10))="","",OFFSET('Water Data'!$D$27,0,10*ROW('Water Data'!D10)))</f>
        <v/>
      </c>
      <c r="BT16" s="363" t="str">
        <f ca="1">+IF(OFFSET('Water Data'!$D$28,0,10*ROW('Water Data'!D10))="","",OFFSET('Water Data'!$D$28,0,10*ROW('Water Data'!D10)))</f>
        <v/>
      </c>
      <c r="BU16" s="363" t="str">
        <f ca="1">+IF(OFFSET('Water Data'!$D$29,0,10*ROW('Water Data'!D10))="","",OFFSET('Water Data'!$D$29,0,10*ROW('Water Data'!D10)))</f>
        <v/>
      </c>
      <c r="BV16" s="363" t="str">
        <f ca="1">+IF(OFFSET('Water Data'!$E$27,0,10*ROW('Water Data'!E10))="","",OFFSET('Water Data'!$E$27,0,10*ROW('Water Data'!E10)))</f>
        <v/>
      </c>
      <c r="BW16" s="363" t="str">
        <f ca="1">+IF(OFFSET('Water Data'!$E$28,0,10*ROW('Water Data'!E10))="","",OFFSET('Water Data'!$E$28,0,10*ROW('Water Data'!E10)))</f>
        <v/>
      </c>
      <c r="BX16" s="363" t="str">
        <f ca="1">+IF(OFFSET('Water Data'!$E$29,0,10*ROW('Water Data'!E10))="","",OFFSET('Water Data'!$E$29,0,10*ROW('Water Data'!E10)))</f>
        <v/>
      </c>
      <c r="BY16" s="363" t="str">
        <f ca="1">+IF(OFFSET('Water Data'!$F$27,0,10*ROW('Water Data'!F10))="","",OFFSET('Water Data'!$F$27,0,10*ROW('Water Data'!F10)))</f>
        <v/>
      </c>
      <c r="BZ16" s="363" t="str">
        <f ca="1">+IF(OFFSET('Water Data'!$F$28,0,10*ROW('Water Data'!F10))="","",OFFSET('Water Data'!$F$28,0,10*ROW('Water Data'!F10)))</f>
        <v/>
      </c>
      <c r="CA16" s="363" t="str">
        <f ca="1">+IF(OFFSET('Water Data'!$F$29,0,10*ROW('Water Data'!F10))="","",OFFSET('Water Data'!$F$29,0,10*ROW('Water Data'!F10)))</f>
        <v/>
      </c>
      <c r="CB16" s="363" t="str">
        <f ca="1">+IF(OFFSET('Water Data'!$G$27,0,10*ROW('Water Data'!G10))="","",OFFSET('Water Data'!$G$27,0,10*ROW('Water Data'!G10)))</f>
        <v/>
      </c>
      <c r="CC16" s="363" t="str">
        <f ca="1">+IF(OFFSET('Water Data'!$G$28,0,10*ROW('Water Data'!G10))="","",OFFSET('Water Data'!$G$28,0,10*ROW('Water Data'!G10)))</f>
        <v/>
      </c>
      <c r="CD16" s="363" t="str">
        <f ca="1">+IF(OFFSET('Water Data'!$G$29,0,10*ROW('Water Data'!G10))="","",OFFSET('Water Data'!$G$29,0,10*ROW('Water Data'!G10)))</f>
        <v/>
      </c>
      <c r="CE16" s="363" t="str">
        <f ca="1">+IF(OFFSET('Water Data'!$H$27,0,10*ROW('Water Data'!H10))="","",OFFSET('Water Data'!$H$27,0,10*ROW('Water Data'!H10)))</f>
        <v/>
      </c>
      <c r="CF16" s="363" t="str">
        <f ca="1">+IF(OFFSET('Water Data'!$H$28,0,10*ROW('Water Data'!H10))="","",OFFSET('Water Data'!$H$28,0,10*ROW('Water Data'!H10)))</f>
        <v/>
      </c>
      <c r="CG16" s="363" t="str">
        <f ca="1">+IF(OFFSET('Water Data'!$H$29,0,10*ROW('Water Data'!H10))="","",OFFSET('Water Data'!$H$29,0,10*ROW('Water Data'!H10)))</f>
        <v/>
      </c>
      <c r="CH16" s="363" t="str">
        <f ca="1">+IF(OFFSET('Water Data'!$I$27,0,10*ROW('Water Data'!I10))="","",OFFSET('Water Data'!$I$27,0,10*ROW('Water Data'!I10)))</f>
        <v/>
      </c>
      <c r="CI16" s="363" t="str">
        <f ca="1">+IF(OFFSET('Water Data'!$I$28,0,10*ROW('Water Data'!I10))="","",OFFSET('Water Data'!$I$28,0,10*ROW('Water Data'!I10)))</f>
        <v/>
      </c>
      <c r="CJ16" s="363" t="str">
        <f ca="1">+IF(OFFSET('Water Data'!$I$29,0,10*ROW('Water Data'!I10))="","",OFFSET('Water Data'!$I$29,0,10*ROW('Water Data'!I10)))</f>
        <v/>
      </c>
      <c r="CK16" s="363" t="str">
        <f ca="1">+IF(OFFSET('Sanitation Data'!$D$28,0,10*ROW('Sanitation Data'!D10))="","",OFFSET('Sanitation Data'!$D$28,0,10*ROW('Sanitation Data'!D10)))</f>
        <v/>
      </c>
      <c r="CL16" s="363" t="str">
        <f ca="1">+IF(OFFSET('Sanitation Data'!$D$29,0,10*ROW('Sanitation Data'!D10))="","",OFFSET('Sanitation Data'!$D$29,0,10*ROW('Sanitation Data'!D10)))</f>
        <v/>
      </c>
      <c r="CM16" s="363" t="str">
        <f ca="1">+IF(OFFSET('Sanitation Data'!$D$30,0,10*ROW('Sanitation Data'!D10))="","",OFFSET('Sanitation Data'!$D$30,0,10*ROW('Sanitation Data'!D10)))</f>
        <v/>
      </c>
      <c r="CN16" s="363" t="str">
        <f ca="1">+IF(OFFSET('Sanitation Data'!$D$31,0,10*ROW('Sanitation Data'!D10))="","",OFFSET('Sanitation Data'!$D$31,0,10*ROW('Sanitation Data'!D10)))</f>
        <v/>
      </c>
      <c r="CO16" s="363" t="str">
        <f ca="1">+IF(OFFSET('Sanitation Data'!$D$32,0,10*ROW('Sanitation Data'!D10))="","",OFFSET('Sanitation Data'!$D$32,0,10*ROW('Sanitation Data'!D10)))</f>
        <v/>
      </c>
      <c r="CP16" s="363" t="str">
        <f ca="1">+IF(OFFSET('Sanitation Data'!$E$28,0,10*ROW('Sanitation Data'!E10))="","",OFFSET('Sanitation Data'!$E$28,0,10*ROW('Sanitation Data'!E10)))</f>
        <v/>
      </c>
      <c r="CQ16" s="363" t="str">
        <f ca="1">+IF(OFFSET('Sanitation Data'!$E$29,0,10*ROW('Sanitation Data'!E10))="","",OFFSET('Sanitation Data'!$E$29,0,10*ROW('Sanitation Data'!E10)))</f>
        <v/>
      </c>
      <c r="CR16" s="363" t="str">
        <f ca="1">+IF(OFFSET('Sanitation Data'!$E$30,0,10*ROW('Sanitation Data'!E10))="","",OFFSET('Sanitation Data'!$E$30,0,10*ROW('Sanitation Data'!E10)))</f>
        <v/>
      </c>
      <c r="CS16" s="363" t="str">
        <f ca="1">+IF(OFFSET('Sanitation Data'!$E$31,0,10*ROW('Sanitation Data'!E10))="","",OFFSET('Sanitation Data'!$E$31,0,10*ROW('Sanitation Data'!E10)))</f>
        <v/>
      </c>
      <c r="CT16" s="363" t="str">
        <f ca="1">+IF(OFFSET('Sanitation Data'!$E$32,0,10*ROW('Sanitation Data'!E10))="","",OFFSET('Sanitation Data'!$E$32,0,10*ROW('Sanitation Data'!E10)))</f>
        <v/>
      </c>
      <c r="CU16" s="363" t="str">
        <f ca="1">+IF(OFFSET('Sanitation Data'!$F$28,0,10*ROW('Sanitation Data'!F10))="","",OFFSET('Sanitation Data'!$F$28,0,10*ROW('Sanitation Data'!F10)))</f>
        <v/>
      </c>
      <c r="CV16" s="363" t="str">
        <f ca="1">+IF(OFFSET('Sanitation Data'!$F$29,0,10*ROW('Sanitation Data'!F10))="","",OFFSET('Sanitation Data'!$F$29,0,10*ROW('Sanitation Data'!F10)))</f>
        <v/>
      </c>
      <c r="CW16" s="363" t="str">
        <f ca="1">+IF(OFFSET('Sanitation Data'!$F$30,0,10*ROW('Sanitation Data'!F10))="","",OFFSET('Sanitation Data'!$F$30,0,10*ROW('Sanitation Data'!F10)))</f>
        <v/>
      </c>
      <c r="CX16" s="363" t="str">
        <f ca="1">+IF(OFFSET('Sanitation Data'!$F$31,0,10*ROW('Sanitation Data'!F10))="","",OFFSET('Sanitation Data'!$F$31,0,10*ROW('Sanitation Data'!F10)))</f>
        <v/>
      </c>
      <c r="CY16" s="363" t="str">
        <f ca="1">+IF(OFFSET('Sanitation Data'!$F$32,0,10*ROW('Sanitation Data'!F10))="","",OFFSET('Sanitation Data'!$F$32,0,10*ROW('Sanitation Data'!F10)))</f>
        <v/>
      </c>
      <c r="CZ16" s="363" t="str">
        <f ca="1">+IF(OFFSET('Sanitation Data'!$G$28,0,10*ROW('Sanitation Data'!G10))="","",OFFSET('Sanitation Data'!$G$28,0,10*ROW('Sanitation Data'!G10)))</f>
        <v/>
      </c>
      <c r="DA16" s="363" t="str">
        <f ca="1">+IF(OFFSET('Sanitation Data'!$G$29,0,10*ROW('Sanitation Data'!G10))="","",OFFSET('Sanitation Data'!$G$29,0,10*ROW('Sanitation Data'!G10)))</f>
        <v/>
      </c>
      <c r="DB16" s="363" t="str">
        <f ca="1">+IF(OFFSET('Sanitation Data'!$G$30,0,10*ROW('Sanitation Data'!G10))="","",OFFSET('Sanitation Data'!$G$30,0,10*ROW('Sanitation Data'!G10)))</f>
        <v/>
      </c>
      <c r="DC16" s="363" t="str">
        <f ca="1">+IF(OFFSET('Sanitation Data'!$G$31,0,10*ROW('Sanitation Data'!G10))="","",OFFSET('Sanitation Data'!$G$31,0,10*ROW('Sanitation Data'!G10)))</f>
        <v/>
      </c>
      <c r="DD16" s="363" t="str">
        <f ca="1">+IF(OFFSET('Sanitation Data'!$G$32,0,10*ROW('Sanitation Data'!G10))="","",OFFSET('Sanitation Data'!$G$32,0,10*ROW('Sanitation Data'!G10)))</f>
        <v/>
      </c>
      <c r="DE16" s="363" t="str">
        <f ca="1">+IF(OFFSET('Sanitation Data'!$H$28,0,10*ROW('Sanitation Data'!H10))="","",OFFSET('Sanitation Data'!$H$28,0,10*ROW('Sanitation Data'!H10)))</f>
        <v/>
      </c>
      <c r="DF16" s="363" t="str">
        <f ca="1">+IF(OFFSET('Sanitation Data'!$H$29,0,10*ROW('Sanitation Data'!H10))="","",OFFSET('Sanitation Data'!$H$29,0,10*ROW('Sanitation Data'!H10)))</f>
        <v/>
      </c>
      <c r="DG16" s="363" t="str">
        <f ca="1">+IF(OFFSET('Sanitation Data'!$H$30,0,10*ROW('Sanitation Data'!H10))="","",OFFSET('Sanitation Data'!$H$30,0,10*ROW('Sanitation Data'!H10)))</f>
        <v/>
      </c>
      <c r="DH16" s="363" t="str">
        <f ca="1">+IF(OFFSET('Sanitation Data'!$H$31,0,10*ROW('Sanitation Data'!H10))="","",OFFSET('Sanitation Data'!$H$31,0,10*ROW('Sanitation Data'!H10)))</f>
        <v/>
      </c>
      <c r="DI16" s="363" t="str">
        <f ca="1">+IF(OFFSET('Sanitation Data'!$H$32,0,10*ROW('Sanitation Data'!H10))="","",OFFSET('Sanitation Data'!$H$32,0,10*ROW('Sanitation Data'!H10)))</f>
        <v/>
      </c>
      <c r="DJ16" s="363" t="str">
        <f ca="1">+IF(OFFSET('Sanitation Data'!$I$28,0,10*ROW('Sanitation Data'!I10))="","",OFFSET('Sanitation Data'!$I$28,0,10*ROW('Sanitation Data'!I10)))</f>
        <v/>
      </c>
      <c r="DK16" s="363" t="str">
        <f ca="1">+IF(OFFSET('Sanitation Data'!$I$29,0,10*ROW('Sanitation Data'!I10))="","",OFFSET('Sanitation Data'!$I$29,0,10*ROW('Sanitation Data'!I10)))</f>
        <v/>
      </c>
      <c r="DL16" s="363" t="str">
        <f ca="1">+IF(OFFSET('Sanitation Data'!$I$30,0,10*ROW('Sanitation Data'!I10))="","",OFFSET('Sanitation Data'!$I$30,0,10*ROW('Sanitation Data'!I10)))</f>
        <v/>
      </c>
      <c r="DM16" s="363" t="str">
        <f ca="1">+IF(OFFSET('Sanitation Data'!$I$31,0,10*ROW('Sanitation Data'!I10))="","",OFFSET('Sanitation Data'!$I$31,0,10*ROW('Sanitation Data'!I10)))</f>
        <v/>
      </c>
      <c r="DN16" s="363" t="str">
        <f ca="1">+IF(OFFSET('Sanitation Data'!$I$32,0,10*ROW('Sanitation Data'!I10))="","",OFFSET('Sanitation Data'!$I$32,0,10*ROW('Sanitation Data'!I10)))</f>
        <v/>
      </c>
      <c r="DO16" s="363" t="str">
        <f ca="1">+IF(OFFSET('Hygiene Data'!$D$11,0,10*ROW('Hygiene Data'!D10))="","",OFFSET('Hygiene Data'!$D$11,0,10*ROW('Hygiene Data'!D10)))</f>
        <v/>
      </c>
      <c r="DP16" s="363" t="str">
        <f ca="1">+IF(OFFSET('Hygiene Data'!$D$12,0,10*ROW('Hygiene Data'!D10))="","",OFFSET('Hygiene Data'!$D$12,0,10*ROW('Hygiene Data'!D10)))</f>
        <v/>
      </c>
      <c r="DQ16" s="363" t="str">
        <f ca="1">+IF(OFFSET('Hygiene Data'!$D$13,0,10*ROW('Hygiene Data'!D10))="","",OFFSET('Hygiene Data'!$D$13,0,10*ROW('Hygiene Data'!D10)))</f>
        <v/>
      </c>
      <c r="DR16" s="363" t="str">
        <f ca="1">+IF(OFFSET('Hygiene Data'!$E$11,0,10*ROW('Hygiene Data'!E10))="","",OFFSET('Hygiene Data'!$E$11,0,10*ROW('Hygiene Data'!E10)))</f>
        <v/>
      </c>
      <c r="DS16" s="363" t="str">
        <f ca="1">+IF(OFFSET('Hygiene Data'!$E$12,0,10*ROW('Hygiene Data'!E10))="","",OFFSET('Hygiene Data'!$E$12,0,10*ROW('Hygiene Data'!E10)))</f>
        <v/>
      </c>
      <c r="DT16" s="363" t="str">
        <f ca="1">+IF(OFFSET('Hygiene Data'!$E$13,0,10*ROW('Hygiene Data'!E10))="","",OFFSET('Hygiene Data'!$E$13,0,10*ROW('Hygiene Data'!E10)))</f>
        <v/>
      </c>
      <c r="DU16" s="363" t="str">
        <f ca="1">+IF(OFFSET('Hygiene Data'!$F$11,0,10*ROW('Hygiene Data'!F10))="","",OFFSET('Hygiene Data'!$F$11,0,10*ROW('Hygiene Data'!F10)))</f>
        <v/>
      </c>
      <c r="DV16" s="363" t="str">
        <f ca="1">+IF(OFFSET('Hygiene Data'!$F$12,0,10*ROW('Hygiene Data'!F10))="","",OFFSET('Hygiene Data'!$F$12,0,10*ROW('Hygiene Data'!F10)))</f>
        <v/>
      </c>
      <c r="DW16" s="363" t="str">
        <f ca="1">+IF(OFFSET('Hygiene Data'!$F$13,0,10*ROW('Hygiene Data'!F10))="","",OFFSET('Hygiene Data'!$F$13,0,10*ROW('Hygiene Data'!F10)))</f>
        <v/>
      </c>
      <c r="DX16" s="363" t="str">
        <f ca="1">+IF(OFFSET('Hygiene Data'!$G$11,0,10*ROW('Hygiene Data'!G10))="","",OFFSET('Hygiene Data'!$G$11,0,10*ROW('Hygiene Data'!G10)))</f>
        <v/>
      </c>
      <c r="DY16" s="363" t="str">
        <f ca="1">+IF(OFFSET('Hygiene Data'!$G$12,0,10*ROW('Hygiene Data'!G10))="","",OFFSET('Hygiene Data'!$G$12,0,10*ROW('Hygiene Data'!G10)))</f>
        <v/>
      </c>
      <c r="DZ16" s="363" t="str">
        <f ca="1">+IF(OFFSET('Hygiene Data'!$G$13,0,10*ROW('Hygiene Data'!G10))="","",OFFSET('Hygiene Data'!$G$13,0,10*ROW('Hygiene Data'!G10)))</f>
        <v/>
      </c>
      <c r="EA16" s="363" t="str">
        <f ca="1">+IF(OFFSET('Hygiene Data'!$H$11,0,10*ROW('Hygiene Data'!H10))="","",OFFSET('Hygiene Data'!$H$11,0,10*ROW('Hygiene Data'!H10)))</f>
        <v/>
      </c>
      <c r="EB16" s="363" t="str">
        <f ca="1">+IF(OFFSET('Hygiene Data'!$H$12,0,10*ROW('Hygiene Data'!H10))="","",OFFSET('Hygiene Data'!$H$12,0,10*ROW('Hygiene Data'!H10)))</f>
        <v/>
      </c>
      <c r="EC16" s="363" t="str">
        <f ca="1">+IF(OFFSET('Hygiene Data'!$H$13,0,10*ROW('Hygiene Data'!H10))="","",OFFSET('Hygiene Data'!$H$13,0,10*ROW('Hygiene Data'!H10)))</f>
        <v/>
      </c>
      <c r="ED16" s="363" t="str">
        <f ca="1">+IF(OFFSET('Hygiene Data'!$I$11,0,10*ROW('Hygiene Data'!I10))="","",OFFSET('Hygiene Data'!$I$11,0,10*ROW('Hygiene Data'!I10)))</f>
        <v/>
      </c>
      <c r="EE16" s="363" t="str">
        <f ca="1">+IF(OFFSET('Hygiene Data'!$I$12,0,10*ROW('Hygiene Data'!I10))="","",OFFSET('Hygiene Data'!$I$12,0,10*ROW('Hygiene Data'!I10)))</f>
        <v/>
      </c>
      <c r="EF16" s="363" t="str">
        <f ca="1">+IF(OFFSET('Hygiene Data'!$I$13,0,10*ROW('Hygiene Data'!I10))="","",OFFSET('Hygiene Data'!$I$13,0,10*ROW('Hygiene Data'!I10)))</f>
        <v/>
      </c>
    </row>
    <row r="17" spans="1:136" x14ac:dyDescent="0.25">
      <c r="A17" s="472" t="str">
        <f ca="1">+IF(OFFSET('Water Data'!$B$2,0,10*ROW('Water Data'!E11))="","",OFFSET('Water Data'!$B$2,0,10*ROW('Water Data'!E11)))</f>
        <v/>
      </c>
      <c r="B17" s="47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9" t="str">
        <f t="shared" ca="1" si="0"/>
        <v/>
      </c>
      <c r="D17" s="50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3" t="str">
        <f ca="1">+IF(OFFSET('Water Data'!$D$27,0,10*ROW('Water Data'!D11))="","",OFFSET('Water Data'!$D$27,0,10*ROW('Water Data'!D11)))</f>
        <v/>
      </c>
      <c r="BT17" s="363" t="str">
        <f ca="1">+IF(OFFSET('Water Data'!$D$28,0,10*ROW('Water Data'!D11))="","",OFFSET('Water Data'!$D$28,0,10*ROW('Water Data'!D11)))</f>
        <v/>
      </c>
      <c r="BU17" s="363" t="str">
        <f ca="1">+IF(OFFSET('Water Data'!$D$29,0,10*ROW('Water Data'!D11))="","",OFFSET('Water Data'!$D$29,0,10*ROW('Water Data'!D11)))</f>
        <v/>
      </c>
      <c r="BV17" s="363" t="str">
        <f ca="1">+IF(OFFSET('Water Data'!$E$27,0,10*ROW('Water Data'!E11))="","",OFFSET('Water Data'!$E$27,0,10*ROW('Water Data'!E11)))</f>
        <v/>
      </c>
      <c r="BW17" s="363" t="str">
        <f ca="1">+IF(OFFSET('Water Data'!$E$28,0,10*ROW('Water Data'!E11))="","",OFFSET('Water Data'!$E$28,0,10*ROW('Water Data'!E11)))</f>
        <v/>
      </c>
      <c r="BX17" s="363" t="str">
        <f ca="1">+IF(OFFSET('Water Data'!$E$29,0,10*ROW('Water Data'!E11))="","",OFFSET('Water Data'!$E$29,0,10*ROW('Water Data'!E11)))</f>
        <v/>
      </c>
      <c r="BY17" s="363" t="str">
        <f ca="1">+IF(OFFSET('Water Data'!$F$27,0,10*ROW('Water Data'!F11))="","",OFFSET('Water Data'!$F$27,0,10*ROW('Water Data'!F11)))</f>
        <v/>
      </c>
      <c r="BZ17" s="363" t="str">
        <f ca="1">+IF(OFFSET('Water Data'!$F$28,0,10*ROW('Water Data'!F11))="","",OFFSET('Water Data'!$F$28,0,10*ROW('Water Data'!F11)))</f>
        <v/>
      </c>
      <c r="CA17" s="363" t="str">
        <f ca="1">+IF(OFFSET('Water Data'!$F$29,0,10*ROW('Water Data'!F11))="","",OFFSET('Water Data'!$F$29,0,10*ROW('Water Data'!F11)))</f>
        <v/>
      </c>
      <c r="CB17" s="363" t="str">
        <f ca="1">+IF(OFFSET('Water Data'!$G$27,0,10*ROW('Water Data'!G11))="","",OFFSET('Water Data'!$G$27,0,10*ROW('Water Data'!G11)))</f>
        <v/>
      </c>
      <c r="CC17" s="363" t="str">
        <f ca="1">+IF(OFFSET('Water Data'!$G$28,0,10*ROW('Water Data'!G11))="","",OFFSET('Water Data'!$G$28,0,10*ROW('Water Data'!G11)))</f>
        <v/>
      </c>
      <c r="CD17" s="363" t="str">
        <f ca="1">+IF(OFFSET('Water Data'!$G$29,0,10*ROW('Water Data'!G11))="","",OFFSET('Water Data'!$G$29,0,10*ROW('Water Data'!G11)))</f>
        <v/>
      </c>
      <c r="CE17" s="363" t="str">
        <f ca="1">+IF(OFFSET('Water Data'!$H$27,0,10*ROW('Water Data'!H11))="","",OFFSET('Water Data'!$H$27,0,10*ROW('Water Data'!H11)))</f>
        <v/>
      </c>
      <c r="CF17" s="363" t="str">
        <f ca="1">+IF(OFFSET('Water Data'!$H$28,0,10*ROW('Water Data'!H11))="","",OFFSET('Water Data'!$H$28,0,10*ROW('Water Data'!H11)))</f>
        <v/>
      </c>
      <c r="CG17" s="363" t="str">
        <f ca="1">+IF(OFFSET('Water Data'!$H$29,0,10*ROW('Water Data'!H11))="","",OFFSET('Water Data'!$H$29,0,10*ROW('Water Data'!H11)))</f>
        <v/>
      </c>
      <c r="CH17" s="363" t="str">
        <f ca="1">+IF(OFFSET('Water Data'!$I$27,0,10*ROW('Water Data'!I11))="","",OFFSET('Water Data'!$I$27,0,10*ROW('Water Data'!I11)))</f>
        <v/>
      </c>
      <c r="CI17" s="363" t="str">
        <f ca="1">+IF(OFFSET('Water Data'!$I$28,0,10*ROW('Water Data'!I11))="","",OFFSET('Water Data'!$I$28,0,10*ROW('Water Data'!I11)))</f>
        <v/>
      </c>
      <c r="CJ17" s="363" t="str">
        <f ca="1">+IF(OFFSET('Water Data'!$I$29,0,10*ROW('Water Data'!I11))="","",OFFSET('Water Data'!$I$29,0,10*ROW('Water Data'!I11)))</f>
        <v/>
      </c>
      <c r="CK17" s="363" t="str">
        <f ca="1">+IF(OFFSET('Sanitation Data'!$D$28,0,10*ROW('Sanitation Data'!D11))="","",OFFSET('Sanitation Data'!$D$28,0,10*ROW('Sanitation Data'!D11)))</f>
        <v/>
      </c>
      <c r="CL17" s="363" t="str">
        <f ca="1">+IF(OFFSET('Sanitation Data'!$D$29,0,10*ROW('Sanitation Data'!D11))="","",OFFSET('Sanitation Data'!$D$29,0,10*ROW('Sanitation Data'!D11)))</f>
        <v/>
      </c>
      <c r="CM17" s="363" t="str">
        <f ca="1">+IF(OFFSET('Sanitation Data'!$D$30,0,10*ROW('Sanitation Data'!D11))="","",OFFSET('Sanitation Data'!$D$30,0,10*ROW('Sanitation Data'!D11)))</f>
        <v/>
      </c>
      <c r="CN17" s="363" t="str">
        <f ca="1">+IF(OFFSET('Sanitation Data'!$D$31,0,10*ROW('Sanitation Data'!D11))="","",OFFSET('Sanitation Data'!$D$31,0,10*ROW('Sanitation Data'!D11)))</f>
        <v/>
      </c>
      <c r="CO17" s="363" t="str">
        <f ca="1">+IF(OFFSET('Sanitation Data'!$D$32,0,10*ROW('Sanitation Data'!D11))="","",OFFSET('Sanitation Data'!$D$32,0,10*ROW('Sanitation Data'!D11)))</f>
        <v/>
      </c>
      <c r="CP17" s="363" t="str">
        <f ca="1">+IF(OFFSET('Sanitation Data'!$E$28,0,10*ROW('Sanitation Data'!E11))="","",OFFSET('Sanitation Data'!$E$28,0,10*ROW('Sanitation Data'!E11)))</f>
        <v/>
      </c>
      <c r="CQ17" s="363" t="str">
        <f ca="1">+IF(OFFSET('Sanitation Data'!$E$29,0,10*ROW('Sanitation Data'!E11))="","",OFFSET('Sanitation Data'!$E$29,0,10*ROW('Sanitation Data'!E11)))</f>
        <v/>
      </c>
      <c r="CR17" s="363" t="str">
        <f ca="1">+IF(OFFSET('Sanitation Data'!$E$30,0,10*ROW('Sanitation Data'!E11))="","",OFFSET('Sanitation Data'!$E$30,0,10*ROW('Sanitation Data'!E11)))</f>
        <v/>
      </c>
      <c r="CS17" s="363" t="str">
        <f ca="1">+IF(OFFSET('Sanitation Data'!$E$31,0,10*ROW('Sanitation Data'!E11))="","",OFFSET('Sanitation Data'!$E$31,0,10*ROW('Sanitation Data'!E11)))</f>
        <v/>
      </c>
      <c r="CT17" s="363" t="str">
        <f ca="1">+IF(OFFSET('Sanitation Data'!$E$32,0,10*ROW('Sanitation Data'!E11))="","",OFFSET('Sanitation Data'!$E$32,0,10*ROW('Sanitation Data'!E11)))</f>
        <v/>
      </c>
      <c r="CU17" s="363" t="str">
        <f ca="1">+IF(OFFSET('Sanitation Data'!$F$28,0,10*ROW('Sanitation Data'!F11))="","",OFFSET('Sanitation Data'!$F$28,0,10*ROW('Sanitation Data'!F11)))</f>
        <v/>
      </c>
      <c r="CV17" s="363" t="str">
        <f ca="1">+IF(OFFSET('Sanitation Data'!$F$29,0,10*ROW('Sanitation Data'!F11))="","",OFFSET('Sanitation Data'!$F$29,0,10*ROW('Sanitation Data'!F11)))</f>
        <v/>
      </c>
      <c r="CW17" s="363" t="str">
        <f ca="1">+IF(OFFSET('Sanitation Data'!$F$30,0,10*ROW('Sanitation Data'!F11))="","",OFFSET('Sanitation Data'!$F$30,0,10*ROW('Sanitation Data'!F11)))</f>
        <v/>
      </c>
      <c r="CX17" s="363" t="str">
        <f ca="1">+IF(OFFSET('Sanitation Data'!$F$31,0,10*ROW('Sanitation Data'!F11))="","",OFFSET('Sanitation Data'!$F$31,0,10*ROW('Sanitation Data'!F11)))</f>
        <v/>
      </c>
      <c r="CY17" s="363" t="str">
        <f ca="1">+IF(OFFSET('Sanitation Data'!$F$32,0,10*ROW('Sanitation Data'!F11))="","",OFFSET('Sanitation Data'!$F$32,0,10*ROW('Sanitation Data'!F11)))</f>
        <v/>
      </c>
      <c r="CZ17" s="363" t="str">
        <f ca="1">+IF(OFFSET('Sanitation Data'!$G$28,0,10*ROW('Sanitation Data'!G11))="","",OFFSET('Sanitation Data'!$G$28,0,10*ROW('Sanitation Data'!G11)))</f>
        <v/>
      </c>
      <c r="DA17" s="363" t="str">
        <f ca="1">+IF(OFFSET('Sanitation Data'!$G$29,0,10*ROW('Sanitation Data'!G11))="","",OFFSET('Sanitation Data'!$G$29,0,10*ROW('Sanitation Data'!G11)))</f>
        <v/>
      </c>
      <c r="DB17" s="363" t="str">
        <f ca="1">+IF(OFFSET('Sanitation Data'!$G$30,0,10*ROW('Sanitation Data'!G11))="","",OFFSET('Sanitation Data'!$G$30,0,10*ROW('Sanitation Data'!G11)))</f>
        <v/>
      </c>
      <c r="DC17" s="363" t="str">
        <f ca="1">+IF(OFFSET('Sanitation Data'!$G$31,0,10*ROW('Sanitation Data'!G11))="","",OFFSET('Sanitation Data'!$G$31,0,10*ROW('Sanitation Data'!G11)))</f>
        <v/>
      </c>
      <c r="DD17" s="363" t="str">
        <f ca="1">+IF(OFFSET('Sanitation Data'!$G$32,0,10*ROW('Sanitation Data'!G11))="","",OFFSET('Sanitation Data'!$G$32,0,10*ROW('Sanitation Data'!G11)))</f>
        <v/>
      </c>
      <c r="DE17" s="363" t="str">
        <f ca="1">+IF(OFFSET('Sanitation Data'!$H$28,0,10*ROW('Sanitation Data'!H11))="","",OFFSET('Sanitation Data'!$H$28,0,10*ROW('Sanitation Data'!H11)))</f>
        <v/>
      </c>
      <c r="DF17" s="363" t="str">
        <f ca="1">+IF(OFFSET('Sanitation Data'!$H$29,0,10*ROW('Sanitation Data'!H11))="","",OFFSET('Sanitation Data'!$H$29,0,10*ROW('Sanitation Data'!H11)))</f>
        <v/>
      </c>
      <c r="DG17" s="363" t="str">
        <f ca="1">+IF(OFFSET('Sanitation Data'!$H$30,0,10*ROW('Sanitation Data'!H11))="","",OFFSET('Sanitation Data'!$H$30,0,10*ROW('Sanitation Data'!H11)))</f>
        <v/>
      </c>
      <c r="DH17" s="363" t="str">
        <f ca="1">+IF(OFFSET('Sanitation Data'!$H$31,0,10*ROW('Sanitation Data'!H11))="","",OFFSET('Sanitation Data'!$H$31,0,10*ROW('Sanitation Data'!H11)))</f>
        <v/>
      </c>
      <c r="DI17" s="363" t="str">
        <f ca="1">+IF(OFFSET('Sanitation Data'!$H$32,0,10*ROW('Sanitation Data'!H11))="","",OFFSET('Sanitation Data'!$H$32,0,10*ROW('Sanitation Data'!H11)))</f>
        <v/>
      </c>
      <c r="DJ17" s="363" t="str">
        <f ca="1">+IF(OFFSET('Sanitation Data'!$I$28,0,10*ROW('Sanitation Data'!I11))="","",OFFSET('Sanitation Data'!$I$28,0,10*ROW('Sanitation Data'!I11)))</f>
        <v/>
      </c>
      <c r="DK17" s="363" t="str">
        <f ca="1">+IF(OFFSET('Sanitation Data'!$I$29,0,10*ROW('Sanitation Data'!I11))="","",OFFSET('Sanitation Data'!$I$29,0,10*ROW('Sanitation Data'!I11)))</f>
        <v/>
      </c>
      <c r="DL17" s="363" t="str">
        <f ca="1">+IF(OFFSET('Sanitation Data'!$I$30,0,10*ROW('Sanitation Data'!I11))="","",OFFSET('Sanitation Data'!$I$30,0,10*ROW('Sanitation Data'!I11)))</f>
        <v/>
      </c>
      <c r="DM17" s="363" t="str">
        <f ca="1">+IF(OFFSET('Sanitation Data'!$I$31,0,10*ROW('Sanitation Data'!I11))="","",OFFSET('Sanitation Data'!$I$31,0,10*ROW('Sanitation Data'!I11)))</f>
        <v/>
      </c>
      <c r="DN17" s="363" t="str">
        <f ca="1">+IF(OFFSET('Sanitation Data'!$I$32,0,10*ROW('Sanitation Data'!I11))="","",OFFSET('Sanitation Data'!$I$32,0,10*ROW('Sanitation Data'!I11)))</f>
        <v/>
      </c>
      <c r="DO17" s="363" t="str">
        <f ca="1">+IF(OFFSET('Hygiene Data'!$D$11,0,10*ROW('Hygiene Data'!D11))="","",OFFSET('Hygiene Data'!$D$11,0,10*ROW('Hygiene Data'!D11)))</f>
        <v/>
      </c>
      <c r="DP17" s="363" t="str">
        <f ca="1">+IF(OFFSET('Hygiene Data'!$D$12,0,10*ROW('Hygiene Data'!D11))="","",OFFSET('Hygiene Data'!$D$12,0,10*ROW('Hygiene Data'!D11)))</f>
        <v/>
      </c>
      <c r="DQ17" s="363" t="str">
        <f ca="1">+IF(OFFSET('Hygiene Data'!$D$13,0,10*ROW('Hygiene Data'!D11))="","",OFFSET('Hygiene Data'!$D$13,0,10*ROW('Hygiene Data'!D11)))</f>
        <v/>
      </c>
      <c r="DR17" s="363" t="str">
        <f ca="1">+IF(OFFSET('Hygiene Data'!$E$11,0,10*ROW('Hygiene Data'!E11))="","",OFFSET('Hygiene Data'!$E$11,0,10*ROW('Hygiene Data'!E11)))</f>
        <v/>
      </c>
      <c r="DS17" s="363" t="str">
        <f ca="1">+IF(OFFSET('Hygiene Data'!$E$12,0,10*ROW('Hygiene Data'!E11))="","",OFFSET('Hygiene Data'!$E$12,0,10*ROW('Hygiene Data'!E11)))</f>
        <v/>
      </c>
      <c r="DT17" s="363" t="str">
        <f ca="1">+IF(OFFSET('Hygiene Data'!$E$13,0,10*ROW('Hygiene Data'!E11))="","",OFFSET('Hygiene Data'!$E$13,0,10*ROW('Hygiene Data'!E11)))</f>
        <v/>
      </c>
      <c r="DU17" s="363" t="str">
        <f ca="1">+IF(OFFSET('Hygiene Data'!$F$11,0,10*ROW('Hygiene Data'!F11))="","",OFFSET('Hygiene Data'!$F$11,0,10*ROW('Hygiene Data'!F11)))</f>
        <v/>
      </c>
      <c r="DV17" s="363" t="str">
        <f ca="1">+IF(OFFSET('Hygiene Data'!$F$12,0,10*ROW('Hygiene Data'!F11))="","",OFFSET('Hygiene Data'!$F$12,0,10*ROW('Hygiene Data'!F11)))</f>
        <v/>
      </c>
      <c r="DW17" s="363" t="str">
        <f ca="1">+IF(OFFSET('Hygiene Data'!$F$13,0,10*ROW('Hygiene Data'!F11))="","",OFFSET('Hygiene Data'!$F$13,0,10*ROW('Hygiene Data'!F11)))</f>
        <v/>
      </c>
      <c r="DX17" s="363" t="str">
        <f ca="1">+IF(OFFSET('Hygiene Data'!$G$11,0,10*ROW('Hygiene Data'!G11))="","",OFFSET('Hygiene Data'!$G$11,0,10*ROW('Hygiene Data'!G11)))</f>
        <v/>
      </c>
      <c r="DY17" s="363" t="str">
        <f ca="1">+IF(OFFSET('Hygiene Data'!$G$12,0,10*ROW('Hygiene Data'!G11))="","",OFFSET('Hygiene Data'!$G$12,0,10*ROW('Hygiene Data'!G11)))</f>
        <v/>
      </c>
      <c r="DZ17" s="363" t="str">
        <f ca="1">+IF(OFFSET('Hygiene Data'!$G$13,0,10*ROW('Hygiene Data'!G11))="","",OFFSET('Hygiene Data'!$G$13,0,10*ROW('Hygiene Data'!G11)))</f>
        <v/>
      </c>
      <c r="EA17" s="363" t="str">
        <f ca="1">+IF(OFFSET('Hygiene Data'!$H$11,0,10*ROW('Hygiene Data'!H11))="","",OFFSET('Hygiene Data'!$H$11,0,10*ROW('Hygiene Data'!H11)))</f>
        <v/>
      </c>
      <c r="EB17" s="363" t="str">
        <f ca="1">+IF(OFFSET('Hygiene Data'!$H$12,0,10*ROW('Hygiene Data'!H11))="","",OFFSET('Hygiene Data'!$H$12,0,10*ROW('Hygiene Data'!H11)))</f>
        <v/>
      </c>
      <c r="EC17" s="363" t="str">
        <f ca="1">+IF(OFFSET('Hygiene Data'!$H$13,0,10*ROW('Hygiene Data'!H11))="","",OFFSET('Hygiene Data'!$H$13,0,10*ROW('Hygiene Data'!H11)))</f>
        <v/>
      </c>
      <c r="ED17" s="363" t="str">
        <f ca="1">+IF(OFFSET('Hygiene Data'!$I$11,0,10*ROW('Hygiene Data'!I11))="","",OFFSET('Hygiene Data'!$I$11,0,10*ROW('Hygiene Data'!I11)))</f>
        <v/>
      </c>
      <c r="EE17" s="363" t="str">
        <f ca="1">+IF(OFFSET('Hygiene Data'!$I$12,0,10*ROW('Hygiene Data'!I11))="","",OFFSET('Hygiene Data'!$I$12,0,10*ROW('Hygiene Data'!I11)))</f>
        <v/>
      </c>
      <c r="EF17" s="363" t="str">
        <f ca="1">+IF(OFFSET('Hygiene Data'!$I$13,0,10*ROW('Hygiene Data'!I11))="","",OFFSET('Hygiene Data'!$I$13,0,10*ROW('Hygiene Data'!I11)))</f>
        <v/>
      </c>
    </row>
    <row r="18" spans="1:136" x14ac:dyDescent="0.25">
      <c r="A18" s="472" t="str">
        <f ca="1">+IF(OFFSET('Water Data'!$B$2,0,10*ROW('Water Data'!E12))="","",OFFSET('Water Data'!$B$2,0,10*ROW('Water Data'!E12)))</f>
        <v/>
      </c>
      <c r="B18" s="47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9" t="str">
        <f t="shared" ca="1" si="0"/>
        <v/>
      </c>
      <c r="D18" s="50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3" t="str">
        <f ca="1">+IF(OFFSET('Water Data'!$D$27,0,10*ROW('Water Data'!D12))="","",OFFSET('Water Data'!$D$27,0,10*ROW('Water Data'!D12)))</f>
        <v/>
      </c>
      <c r="BT18" s="363" t="str">
        <f ca="1">+IF(OFFSET('Water Data'!$D$28,0,10*ROW('Water Data'!D12))="","",OFFSET('Water Data'!$D$28,0,10*ROW('Water Data'!D12)))</f>
        <v/>
      </c>
      <c r="BU18" s="363" t="str">
        <f ca="1">+IF(OFFSET('Water Data'!$D$29,0,10*ROW('Water Data'!D12))="","",OFFSET('Water Data'!$D$29,0,10*ROW('Water Data'!D12)))</f>
        <v/>
      </c>
      <c r="BV18" s="363" t="str">
        <f ca="1">+IF(OFFSET('Water Data'!$E$27,0,10*ROW('Water Data'!E12))="","",OFFSET('Water Data'!$E$27,0,10*ROW('Water Data'!E12)))</f>
        <v/>
      </c>
      <c r="BW18" s="363" t="str">
        <f ca="1">+IF(OFFSET('Water Data'!$E$28,0,10*ROW('Water Data'!E12))="","",OFFSET('Water Data'!$E$28,0,10*ROW('Water Data'!E12)))</f>
        <v/>
      </c>
      <c r="BX18" s="363" t="str">
        <f ca="1">+IF(OFFSET('Water Data'!$E$29,0,10*ROW('Water Data'!E12))="","",OFFSET('Water Data'!$E$29,0,10*ROW('Water Data'!E12)))</f>
        <v/>
      </c>
      <c r="BY18" s="363" t="str">
        <f ca="1">+IF(OFFSET('Water Data'!$F$27,0,10*ROW('Water Data'!F12))="","",OFFSET('Water Data'!$F$27,0,10*ROW('Water Data'!F12)))</f>
        <v/>
      </c>
      <c r="BZ18" s="363" t="str">
        <f ca="1">+IF(OFFSET('Water Data'!$F$28,0,10*ROW('Water Data'!F12))="","",OFFSET('Water Data'!$F$28,0,10*ROW('Water Data'!F12)))</f>
        <v/>
      </c>
      <c r="CA18" s="363" t="str">
        <f ca="1">+IF(OFFSET('Water Data'!$F$29,0,10*ROW('Water Data'!F12))="","",OFFSET('Water Data'!$F$29,0,10*ROW('Water Data'!F12)))</f>
        <v/>
      </c>
      <c r="CB18" s="363" t="str">
        <f ca="1">+IF(OFFSET('Water Data'!$G$27,0,10*ROW('Water Data'!G12))="","",OFFSET('Water Data'!$G$27,0,10*ROW('Water Data'!G12)))</f>
        <v/>
      </c>
      <c r="CC18" s="363" t="str">
        <f ca="1">+IF(OFFSET('Water Data'!$G$28,0,10*ROW('Water Data'!G12))="","",OFFSET('Water Data'!$G$28,0,10*ROW('Water Data'!G12)))</f>
        <v/>
      </c>
      <c r="CD18" s="363" t="str">
        <f ca="1">+IF(OFFSET('Water Data'!$G$29,0,10*ROW('Water Data'!G12))="","",OFFSET('Water Data'!$G$29,0,10*ROW('Water Data'!G12)))</f>
        <v/>
      </c>
      <c r="CE18" s="363" t="str">
        <f ca="1">+IF(OFFSET('Water Data'!$H$27,0,10*ROW('Water Data'!H12))="","",OFFSET('Water Data'!$H$27,0,10*ROW('Water Data'!H12)))</f>
        <v/>
      </c>
      <c r="CF18" s="363" t="str">
        <f ca="1">+IF(OFFSET('Water Data'!$H$28,0,10*ROW('Water Data'!H12))="","",OFFSET('Water Data'!$H$28,0,10*ROW('Water Data'!H12)))</f>
        <v/>
      </c>
      <c r="CG18" s="363" t="str">
        <f ca="1">+IF(OFFSET('Water Data'!$H$29,0,10*ROW('Water Data'!H12))="","",OFFSET('Water Data'!$H$29,0,10*ROW('Water Data'!H12)))</f>
        <v/>
      </c>
      <c r="CH18" s="363" t="str">
        <f ca="1">+IF(OFFSET('Water Data'!$I$27,0,10*ROW('Water Data'!I12))="","",OFFSET('Water Data'!$I$27,0,10*ROW('Water Data'!I12)))</f>
        <v/>
      </c>
      <c r="CI18" s="363" t="str">
        <f ca="1">+IF(OFFSET('Water Data'!$I$28,0,10*ROW('Water Data'!I12))="","",OFFSET('Water Data'!$I$28,0,10*ROW('Water Data'!I12)))</f>
        <v/>
      </c>
      <c r="CJ18" s="363" t="str">
        <f ca="1">+IF(OFFSET('Water Data'!$I$29,0,10*ROW('Water Data'!I12))="","",OFFSET('Water Data'!$I$29,0,10*ROW('Water Data'!I12)))</f>
        <v/>
      </c>
      <c r="CK18" s="363" t="str">
        <f ca="1">+IF(OFFSET('Sanitation Data'!$D$28,0,10*ROW('Sanitation Data'!D12))="","",OFFSET('Sanitation Data'!$D$28,0,10*ROW('Sanitation Data'!D12)))</f>
        <v/>
      </c>
      <c r="CL18" s="363" t="str">
        <f ca="1">+IF(OFFSET('Sanitation Data'!$D$29,0,10*ROW('Sanitation Data'!D12))="","",OFFSET('Sanitation Data'!$D$29,0,10*ROW('Sanitation Data'!D12)))</f>
        <v/>
      </c>
      <c r="CM18" s="363" t="str">
        <f ca="1">+IF(OFFSET('Sanitation Data'!$D$30,0,10*ROW('Sanitation Data'!D12))="","",OFFSET('Sanitation Data'!$D$30,0,10*ROW('Sanitation Data'!D12)))</f>
        <v/>
      </c>
      <c r="CN18" s="363" t="str">
        <f ca="1">+IF(OFFSET('Sanitation Data'!$D$31,0,10*ROW('Sanitation Data'!D12))="","",OFFSET('Sanitation Data'!$D$31,0,10*ROW('Sanitation Data'!D12)))</f>
        <v/>
      </c>
      <c r="CO18" s="363" t="str">
        <f ca="1">+IF(OFFSET('Sanitation Data'!$D$32,0,10*ROW('Sanitation Data'!D12))="","",OFFSET('Sanitation Data'!$D$32,0,10*ROW('Sanitation Data'!D12)))</f>
        <v/>
      </c>
      <c r="CP18" s="363" t="str">
        <f ca="1">+IF(OFFSET('Sanitation Data'!$E$28,0,10*ROW('Sanitation Data'!E12))="","",OFFSET('Sanitation Data'!$E$28,0,10*ROW('Sanitation Data'!E12)))</f>
        <v/>
      </c>
      <c r="CQ18" s="363" t="str">
        <f ca="1">+IF(OFFSET('Sanitation Data'!$E$29,0,10*ROW('Sanitation Data'!E12))="","",OFFSET('Sanitation Data'!$E$29,0,10*ROW('Sanitation Data'!E12)))</f>
        <v/>
      </c>
      <c r="CR18" s="363" t="str">
        <f ca="1">+IF(OFFSET('Sanitation Data'!$E$30,0,10*ROW('Sanitation Data'!E12))="","",OFFSET('Sanitation Data'!$E$30,0,10*ROW('Sanitation Data'!E12)))</f>
        <v/>
      </c>
      <c r="CS18" s="363" t="str">
        <f ca="1">+IF(OFFSET('Sanitation Data'!$E$31,0,10*ROW('Sanitation Data'!E12))="","",OFFSET('Sanitation Data'!$E$31,0,10*ROW('Sanitation Data'!E12)))</f>
        <v/>
      </c>
      <c r="CT18" s="363" t="str">
        <f ca="1">+IF(OFFSET('Sanitation Data'!$E$32,0,10*ROW('Sanitation Data'!E12))="","",OFFSET('Sanitation Data'!$E$32,0,10*ROW('Sanitation Data'!E12)))</f>
        <v/>
      </c>
      <c r="CU18" s="363" t="str">
        <f ca="1">+IF(OFFSET('Sanitation Data'!$F$28,0,10*ROW('Sanitation Data'!F12))="","",OFFSET('Sanitation Data'!$F$28,0,10*ROW('Sanitation Data'!F12)))</f>
        <v/>
      </c>
      <c r="CV18" s="363" t="str">
        <f ca="1">+IF(OFFSET('Sanitation Data'!$F$29,0,10*ROW('Sanitation Data'!F12))="","",OFFSET('Sanitation Data'!$F$29,0,10*ROW('Sanitation Data'!F12)))</f>
        <v/>
      </c>
      <c r="CW18" s="363" t="str">
        <f ca="1">+IF(OFFSET('Sanitation Data'!$F$30,0,10*ROW('Sanitation Data'!F12))="","",OFFSET('Sanitation Data'!$F$30,0,10*ROW('Sanitation Data'!F12)))</f>
        <v/>
      </c>
      <c r="CX18" s="363" t="str">
        <f ca="1">+IF(OFFSET('Sanitation Data'!$F$31,0,10*ROW('Sanitation Data'!F12))="","",OFFSET('Sanitation Data'!$F$31,0,10*ROW('Sanitation Data'!F12)))</f>
        <v/>
      </c>
      <c r="CY18" s="363" t="str">
        <f ca="1">+IF(OFFSET('Sanitation Data'!$F$32,0,10*ROW('Sanitation Data'!F12))="","",OFFSET('Sanitation Data'!$F$32,0,10*ROW('Sanitation Data'!F12)))</f>
        <v/>
      </c>
      <c r="CZ18" s="363" t="str">
        <f ca="1">+IF(OFFSET('Sanitation Data'!$G$28,0,10*ROW('Sanitation Data'!G12))="","",OFFSET('Sanitation Data'!$G$28,0,10*ROW('Sanitation Data'!G12)))</f>
        <v/>
      </c>
      <c r="DA18" s="363" t="str">
        <f ca="1">+IF(OFFSET('Sanitation Data'!$G$29,0,10*ROW('Sanitation Data'!G12))="","",OFFSET('Sanitation Data'!$G$29,0,10*ROW('Sanitation Data'!G12)))</f>
        <v/>
      </c>
      <c r="DB18" s="363" t="str">
        <f ca="1">+IF(OFFSET('Sanitation Data'!$G$30,0,10*ROW('Sanitation Data'!G12))="","",OFFSET('Sanitation Data'!$G$30,0,10*ROW('Sanitation Data'!G12)))</f>
        <v/>
      </c>
      <c r="DC18" s="363" t="str">
        <f ca="1">+IF(OFFSET('Sanitation Data'!$G$31,0,10*ROW('Sanitation Data'!G12))="","",OFFSET('Sanitation Data'!$G$31,0,10*ROW('Sanitation Data'!G12)))</f>
        <v/>
      </c>
      <c r="DD18" s="363" t="str">
        <f ca="1">+IF(OFFSET('Sanitation Data'!$G$32,0,10*ROW('Sanitation Data'!G12))="","",OFFSET('Sanitation Data'!$G$32,0,10*ROW('Sanitation Data'!G12)))</f>
        <v/>
      </c>
      <c r="DE18" s="363" t="str">
        <f ca="1">+IF(OFFSET('Sanitation Data'!$H$28,0,10*ROW('Sanitation Data'!H12))="","",OFFSET('Sanitation Data'!$H$28,0,10*ROW('Sanitation Data'!H12)))</f>
        <v/>
      </c>
      <c r="DF18" s="363" t="str">
        <f ca="1">+IF(OFFSET('Sanitation Data'!$H$29,0,10*ROW('Sanitation Data'!H12))="","",OFFSET('Sanitation Data'!$H$29,0,10*ROW('Sanitation Data'!H12)))</f>
        <v/>
      </c>
      <c r="DG18" s="363" t="str">
        <f ca="1">+IF(OFFSET('Sanitation Data'!$H$30,0,10*ROW('Sanitation Data'!H12))="","",OFFSET('Sanitation Data'!$H$30,0,10*ROW('Sanitation Data'!H12)))</f>
        <v/>
      </c>
      <c r="DH18" s="363" t="str">
        <f ca="1">+IF(OFFSET('Sanitation Data'!$H$31,0,10*ROW('Sanitation Data'!H12))="","",OFFSET('Sanitation Data'!$H$31,0,10*ROW('Sanitation Data'!H12)))</f>
        <v/>
      </c>
      <c r="DI18" s="363" t="str">
        <f ca="1">+IF(OFFSET('Sanitation Data'!$H$32,0,10*ROW('Sanitation Data'!H12))="","",OFFSET('Sanitation Data'!$H$32,0,10*ROW('Sanitation Data'!H12)))</f>
        <v/>
      </c>
      <c r="DJ18" s="363" t="str">
        <f ca="1">+IF(OFFSET('Sanitation Data'!$I$28,0,10*ROW('Sanitation Data'!I12))="","",OFFSET('Sanitation Data'!$I$28,0,10*ROW('Sanitation Data'!I12)))</f>
        <v/>
      </c>
      <c r="DK18" s="363" t="str">
        <f ca="1">+IF(OFFSET('Sanitation Data'!$I$29,0,10*ROW('Sanitation Data'!I12))="","",OFFSET('Sanitation Data'!$I$29,0,10*ROW('Sanitation Data'!I12)))</f>
        <v/>
      </c>
      <c r="DL18" s="363" t="str">
        <f ca="1">+IF(OFFSET('Sanitation Data'!$I$30,0,10*ROW('Sanitation Data'!I12))="","",OFFSET('Sanitation Data'!$I$30,0,10*ROW('Sanitation Data'!I12)))</f>
        <v/>
      </c>
      <c r="DM18" s="363" t="str">
        <f ca="1">+IF(OFFSET('Sanitation Data'!$I$31,0,10*ROW('Sanitation Data'!I12))="","",OFFSET('Sanitation Data'!$I$31,0,10*ROW('Sanitation Data'!I12)))</f>
        <v/>
      </c>
      <c r="DN18" s="363" t="str">
        <f ca="1">+IF(OFFSET('Sanitation Data'!$I$32,0,10*ROW('Sanitation Data'!I12))="","",OFFSET('Sanitation Data'!$I$32,0,10*ROW('Sanitation Data'!I12)))</f>
        <v/>
      </c>
      <c r="DO18" s="363" t="str">
        <f ca="1">+IF(OFFSET('Hygiene Data'!$D$11,0,10*ROW('Hygiene Data'!D12))="","",OFFSET('Hygiene Data'!$D$11,0,10*ROW('Hygiene Data'!D12)))</f>
        <v/>
      </c>
      <c r="DP18" s="363" t="str">
        <f ca="1">+IF(OFFSET('Hygiene Data'!$D$12,0,10*ROW('Hygiene Data'!D12))="","",OFFSET('Hygiene Data'!$D$12,0,10*ROW('Hygiene Data'!D12)))</f>
        <v/>
      </c>
      <c r="DQ18" s="363" t="str">
        <f ca="1">+IF(OFFSET('Hygiene Data'!$D$13,0,10*ROW('Hygiene Data'!D12))="","",OFFSET('Hygiene Data'!$D$13,0,10*ROW('Hygiene Data'!D12)))</f>
        <v/>
      </c>
      <c r="DR18" s="363" t="str">
        <f ca="1">+IF(OFFSET('Hygiene Data'!$E$11,0,10*ROW('Hygiene Data'!E12))="","",OFFSET('Hygiene Data'!$E$11,0,10*ROW('Hygiene Data'!E12)))</f>
        <v/>
      </c>
      <c r="DS18" s="363" t="str">
        <f ca="1">+IF(OFFSET('Hygiene Data'!$E$12,0,10*ROW('Hygiene Data'!E12))="","",OFFSET('Hygiene Data'!$E$12,0,10*ROW('Hygiene Data'!E12)))</f>
        <v/>
      </c>
      <c r="DT18" s="363" t="str">
        <f ca="1">+IF(OFFSET('Hygiene Data'!$E$13,0,10*ROW('Hygiene Data'!E12))="","",OFFSET('Hygiene Data'!$E$13,0,10*ROW('Hygiene Data'!E12)))</f>
        <v/>
      </c>
      <c r="DU18" s="363" t="str">
        <f ca="1">+IF(OFFSET('Hygiene Data'!$F$11,0,10*ROW('Hygiene Data'!F12))="","",OFFSET('Hygiene Data'!$F$11,0,10*ROW('Hygiene Data'!F12)))</f>
        <v/>
      </c>
      <c r="DV18" s="363" t="str">
        <f ca="1">+IF(OFFSET('Hygiene Data'!$F$12,0,10*ROW('Hygiene Data'!F12))="","",OFFSET('Hygiene Data'!$F$12,0,10*ROW('Hygiene Data'!F12)))</f>
        <v/>
      </c>
      <c r="DW18" s="363" t="str">
        <f ca="1">+IF(OFFSET('Hygiene Data'!$F$13,0,10*ROW('Hygiene Data'!F12))="","",OFFSET('Hygiene Data'!$F$13,0,10*ROW('Hygiene Data'!F12)))</f>
        <v/>
      </c>
      <c r="DX18" s="363" t="str">
        <f ca="1">+IF(OFFSET('Hygiene Data'!$G$11,0,10*ROW('Hygiene Data'!G12))="","",OFFSET('Hygiene Data'!$G$11,0,10*ROW('Hygiene Data'!G12)))</f>
        <v/>
      </c>
      <c r="DY18" s="363" t="str">
        <f ca="1">+IF(OFFSET('Hygiene Data'!$G$12,0,10*ROW('Hygiene Data'!G12))="","",OFFSET('Hygiene Data'!$G$12,0,10*ROW('Hygiene Data'!G12)))</f>
        <v/>
      </c>
      <c r="DZ18" s="363" t="str">
        <f ca="1">+IF(OFFSET('Hygiene Data'!$G$13,0,10*ROW('Hygiene Data'!G12))="","",OFFSET('Hygiene Data'!$G$13,0,10*ROW('Hygiene Data'!G12)))</f>
        <v/>
      </c>
      <c r="EA18" s="363" t="str">
        <f ca="1">+IF(OFFSET('Hygiene Data'!$H$11,0,10*ROW('Hygiene Data'!H12))="","",OFFSET('Hygiene Data'!$H$11,0,10*ROW('Hygiene Data'!H12)))</f>
        <v/>
      </c>
      <c r="EB18" s="363" t="str">
        <f ca="1">+IF(OFFSET('Hygiene Data'!$H$12,0,10*ROW('Hygiene Data'!H12))="","",OFFSET('Hygiene Data'!$H$12,0,10*ROW('Hygiene Data'!H12)))</f>
        <v/>
      </c>
      <c r="EC18" s="363" t="str">
        <f ca="1">+IF(OFFSET('Hygiene Data'!$H$13,0,10*ROW('Hygiene Data'!H12))="","",OFFSET('Hygiene Data'!$H$13,0,10*ROW('Hygiene Data'!H12)))</f>
        <v/>
      </c>
      <c r="ED18" s="363" t="str">
        <f ca="1">+IF(OFFSET('Hygiene Data'!$I$11,0,10*ROW('Hygiene Data'!I12))="","",OFFSET('Hygiene Data'!$I$11,0,10*ROW('Hygiene Data'!I12)))</f>
        <v/>
      </c>
      <c r="EE18" s="363" t="str">
        <f ca="1">+IF(OFFSET('Hygiene Data'!$I$12,0,10*ROW('Hygiene Data'!I12))="","",OFFSET('Hygiene Data'!$I$12,0,10*ROW('Hygiene Data'!I12)))</f>
        <v/>
      </c>
      <c r="EF18" s="363" t="str">
        <f ca="1">+IF(OFFSET('Hygiene Data'!$I$13,0,10*ROW('Hygiene Data'!I12))="","",OFFSET('Hygiene Data'!$I$13,0,10*ROW('Hygiene Data'!I12)))</f>
        <v/>
      </c>
    </row>
    <row r="19" spans="1:136" x14ac:dyDescent="0.25">
      <c r="A19" s="472" t="str">
        <f ca="1">+IF(OFFSET('Water Data'!$B$2,0,10*ROW('Water Data'!E13))="","",OFFSET('Water Data'!$B$2,0,10*ROW('Water Data'!E13)))</f>
        <v/>
      </c>
      <c r="B19" s="47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9" t="str">
        <f t="shared" ca="1" si="0"/>
        <v/>
      </c>
      <c r="D19" s="50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3" t="str">
        <f ca="1">+IF(OFFSET('Water Data'!$D$27,0,10*ROW('Water Data'!D13))="","",OFFSET('Water Data'!$D$27,0,10*ROW('Water Data'!D13)))</f>
        <v/>
      </c>
      <c r="BT19" s="363" t="str">
        <f ca="1">+IF(OFFSET('Water Data'!$D$28,0,10*ROW('Water Data'!D13))="","",OFFSET('Water Data'!$D$28,0,10*ROW('Water Data'!D13)))</f>
        <v/>
      </c>
      <c r="BU19" s="363" t="str">
        <f ca="1">+IF(OFFSET('Water Data'!$D$29,0,10*ROW('Water Data'!D13))="","",OFFSET('Water Data'!$D$29,0,10*ROW('Water Data'!D13)))</f>
        <v/>
      </c>
      <c r="BV19" s="363" t="str">
        <f ca="1">+IF(OFFSET('Water Data'!$E$27,0,10*ROW('Water Data'!E13))="","",OFFSET('Water Data'!$E$27,0,10*ROW('Water Data'!E13)))</f>
        <v/>
      </c>
      <c r="BW19" s="363" t="str">
        <f ca="1">+IF(OFFSET('Water Data'!$E$28,0,10*ROW('Water Data'!E13))="","",OFFSET('Water Data'!$E$28,0,10*ROW('Water Data'!E13)))</f>
        <v/>
      </c>
      <c r="BX19" s="363" t="str">
        <f ca="1">+IF(OFFSET('Water Data'!$E$29,0,10*ROW('Water Data'!E13))="","",OFFSET('Water Data'!$E$29,0,10*ROW('Water Data'!E13)))</f>
        <v/>
      </c>
      <c r="BY19" s="363" t="str">
        <f ca="1">+IF(OFFSET('Water Data'!$F$27,0,10*ROW('Water Data'!F13))="","",OFFSET('Water Data'!$F$27,0,10*ROW('Water Data'!F13)))</f>
        <v/>
      </c>
      <c r="BZ19" s="363" t="str">
        <f ca="1">+IF(OFFSET('Water Data'!$F$28,0,10*ROW('Water Data'!F13))="","",OFFSET('Water Data'!$F$28,0,10*ROW('Water Data'!F13)))</f>
        <v/>
      </c>
      <c r="CA19" s="363" t="str">
        <f ca="1">+IF(OFFSET('Water Data'!$F$29,0,10*ROW('Water Data'!F13))="","",OFFSET('Water Data'!$F$29,0,10*ROW('Water Data'!F13)))</f>
        <v/>
      </c>
      <c r="CB19" s="363" t="str">
        <f ca="1">+IF(OFFSET('Water Data'!$G$27,0,10*ROW('Water Data'!G13))="","",OFFSET('Water Data'!$G$27,0,10*ROW('Water Data'!G13)))</f>
        <v/>
      </c>
      <c r="CC19" s="363" t="str">
        <f ca="1">+IF(OFFSET('Water Data'!$G$28,0,10*ROW('Water Data'!G13))="","",OFFSET('Water Data'!$G$28,0,10*ROW('Water Data'!G13)))</f>
        <v/>
      </c>
      <c r="CD19" s="363" t="str">
        <f ca="1">+IF(OFFSET('Water Data'!$G$29,0,10*ROW('Water Data'!G13))="","",OFFSET('Water Data'!$G$29,0,10*ROW('Water Data'!G13)))</f>
        <v/>
      </c>
      <c r="CE19" s="363" t="str">
        <f ca="1">+IF(OFFSET('Water Data'!$H$27,0,10*ROW('Water Data'!H13))="","",OFFSET('Water Data'!$H$27,0,10*ROW('Water Data'!H13)))</f>
        <v/>
      </c>
      <c r="CF19" s="363" t="str">
        <f ca="1">+IF(OFFSET('Water Data'!$H$28,0,10*ROW('Water Data'!H13))="","",OFFSET('Water Data'!$H$28,0,10*ROW('Water Data'!H13)))</f>
        <v/>
      </c>
      <c r="CG19" s="363" t="str">
        <f ca="1">+IF(OFFSET('Water Data'!$H$29,0,10*ROW('Water Data'!H13))="","",OFFSET('Water Data'!$H$29,0,10*ROW('Water Data'!H13)))</f>
        <v/>
      </c>
      <c r="CH19" s="363" t="str">
        <f ca="1">+IF(OFFSET('Water Data'!$I$27,0,10*ROW('Water Data'!I13))="","",OFFSET('Water Data'!$I$27,0,10*ROW('Water Data'!I13)))</f>
        <v/>
      </c>
      <c r="CI19" s="363" t="str">
        <f ca="1">+IF(OFFSET('Water Data'!$I$28,0,10*ROW('Water Data'!I13))="","",OFFSET('Water Data'!$I$28,0,10*ROW('Water Data'!I13)))</f>
        <v/>
      </c>
      <c r="CJ19" s="363" t="str">
        <f ca="1">+IF(OFFSET('Water Data'!$I$29,0,10*ROW('Water Data'!I13))="","",OFFSET('Water Data'!$I$29,0,10*ROW('Water Data'!I13)))</f>
        <v/>
      </c>
      <c r="CK19" s="363" t="str">
        <f ca="1">+IF(OFFSET('Sanitation Data'!$D$28,0,10*ROW('Sanitation Data'!D13))="","",OFFSET('Sanitation Data'!$D$28,0,10*ROW('Sanitation Data'!D13)))</f>
        <v/>
      </c>
      <c r="CL19" s="363" t="str">
        <f ca="1">+IF(OFFSET('Sanitation Data'!$D$29,0,10*ROW('Sanitation Data'!D13))="","",OFFSET('Sanitation Data'!$D$29,0,10*ROW('Sanitation Data'!D13)))</f>
        <v/>
      </c>
      <c r="CM19" s="363" t="str">
        <f ca="1">+IF(OFFSET('Sanitation Data'!$D$30,0,10*ROW('Sanitation Data'!D13))="","",OFFSET('Sanitation Data'!$D$30,0,10*ROW('Sanitation Data'!D13)))</f>
        <v/>
      </c>
      <c r="CN19" s="363" t="str">
        <f ca="1">+IF(OFFSET('Sanitation Data'!$D$31,0,10*ROW('Sanitation Data'!D13))="","",OFFSET('Sanitation Data'!$D$31,0,10*ROW('Sanitation Data'!D13)))</f>
        <v/>
      </c>
      <c r="CO19" s="363" t="str">
        <f ca="1">+IF(OFFSET('Sanitation Data'!$D$32,0,10*ROW('Sanitation Data'!D13))="","",OFFSET('Sanitation Data'!$D$32,0,10*ROW('Sanitation Data'!D13)))</f>
        <v/>
      </c>
      <c r="CP19" s="363" t="str">
        <f ca="1">+IF(OFFSET('Sanitation Data'!$E$28,0,10*ROW('Sanitation Data'!E13))="","",OFFSET('Sanitation Data'!$E$28,0,10*ROW('Sanitation Data'!E13)))</f>
        <v/>
      </c>
      <c r="CQ19" s="363" t="str">
        <f ca="1">+IF(OFFSET('Sanitation Data'!$E$29,0,10*ROW('Sanitation Data'!E13))="","",OFFSET('Sanitation Data'!$E$29,0,10*ROW('Sanitation Data'!E13)))</f>
        <v/>
      </c>
      <c r="CR19" s="363" t="str">
        <f ca="1">+IF(OFFSET('Sanitation Data'!$E$30,0,10*ROW('Sanitation Data'!E13))="","",OFFSET('Sanitation Data'!$E$30,0,10*ROW('Sanitation Data'!E13)))</f>
        <v/>
      </c>
      <c r="CS19" s="363" t="str">
        <f ca="1">+IF(OFFSET('Sanitation Data'!$E$31,0,10*ROW('Sanitation Data'!E13))="","",OFFSET('Sanitation Data'!$E$31,0,10*ROW('Sanitation Data'!E13)))</f>
        <v/>
      </c>
      <c r="CT19" s="363" t="str">
        <f ca="1">+IF(OFFSET('Sanitation Data'!$E$32,0,10*ROW('Sanitation Data'!E13))="","",OFFSET('Sanitation Data'!$E$32,0,10*ROW('Sanitation Data'!E13)))</f>
        <v/>
      </c>
      <c r="CU19" s="363" t="str">
        <f ca="1">+IF(OFFSET('Sanitation Data'!$F$28,0,10*ROW('Sanitation Data'!F13))="","",OFFSET('Sanitation Data'!$F$28,0,10*ROW('Sanitation Data'!F13)))</f>
        <v/>
      </c>
      <c r="CV19" s="363" t="str">
        <f ca="1">+IF(OFFSET('Sanitation Data'!$F$29,0,10*ROW('Sanitation Data'!F13))="","",OFFSET('Sanitation Data'!$F$29,0,10*ROW('Sanitation Data'!F13)))</f>
        <v/>
      </c>
      <c r="CW19" s="363" t="str">
        <f ca="1">+IF(OFFSET('Sanitation Data'!$F$30,0,10*ROW('Sanitation Data'!F13))="","",OFFSET('Sanitation Data'!$F$30,0,10*ROW('Sanitation Data'!F13)))</f>
        <v/>
      </c>
      <c r="CX19" s="363" t="str">
        <f ca="1">+IF(OFFSET('Sanitation Data'!$F$31,0,10*ROW('Sanitation Data'!F13))="","",OFFSET('Sanitation Data'!$F$31,0,10*ROW('Sanitation Data'!F13)))</f>
        <v/>
      </c>
      <c r="CY19" s="363" t="str">
        <f ca="1">+IF(OFFSET('Sanitation Data'!$F$32,0,10*ROW('Sanitation Data'!F13))="","",OFFSET('Sanitation Data'!$F$32,0,10*ROW('Sanitation Data'!F13)))</f>
        <v/>
      </c>
      <c r="CZ19" s="363" t="str">
        <f ca="1">+IF(OFFSET('Sanitation Data'!$G$28,0,10*ROW('Sanitation Data'!G13))="","",OFFSET('Sanitation Data'!$G$28,0,10*ROW('Sanitation Data'!G13)))</f>
        <v/>
      </c>
      <c r="DA19" s="363" t="str">
        <f ca="1">+IF(OFFSET('Sanitation Data'!$G$29,0,10*ROW('Sanitation Data'!G13))="","",OFFSET('Sanitation Data'!$G$29,0,10*ROW('Sanitation Data'!G13)))</f>
        <v/>
      </c>
      <c r="DB19" s="363" t="str">
        <f ca="1">+IF(OFFSET('Sanitation Data'!$G$30,0,10*ROW('Sanitation Data'!G13))="","",OFFSET('Sanitation Data'!$G$30,0,10*ROW('Sanitation Data'!G13)))</f>
        <v/>
      </c>
      <c r="DC19" s="363" t="str">
        <f ca="1">+IF(OFFSET('Sanitation Data'!$G$31,0,10*ROW('Sanitation Data'!G13))="","",OFFSET('Sanitation Data'!$G$31,0,10*ROW('Sanitation Data'!G13)))</f>
        <v/>
      </c>
      <c r="DD19" s="363" t="str">
        <f ca="1">+IF(OFFSET('Sanitation Data'!$G$32,0,10*ROW('Sanitation Data'!G13))="","",OFFSET('Sanitation Data'!$G$32,0,10*ROW('Sanitation Data'!G13)))</f>
        <v/>
      </c>
      <c r="DE19" s="363" t="str">
        <f ca="1">+IF(OFFSET('Sanitation Data'!$H$28,0,10*ROW('Sanitation Data'!H13))="","",OFFSET('Sanitation Data'!$H$28,0,10*ROW('Sanitation Data'!H13)))</f>
        <v/>
      </c>
      <c r="DF19" s="363" t="str">
        <f ca="1">+IF(OFFSET('Sanitation Data'!$H$29,0,10*ROW('Sanitation Data'!H13))="","",OFFSET('Sanitation Data'!$H$29,0,10*ROW('Sanitation Data'!H13)))</f>
        <v/>
      </c>
      <c r="DG19" s="363" t="str">
        <f ca="1">+IF(OFFSET('Sanitation Data'!$H$30,0,10*ROW('Sanitation Data'!H13))="","",OFFSET('Sanitation Data'!$H$30,0,10*ROW('Sanitation Data'!H13)))</f>
        <v/>
      </c>
      <c r="DH19" s="363" t="str">
        <f ca="1">+IF(OFFSET('Sanitation Data'!$H$31,0,10*ROW('Sanitation Data'!H13))="","",OFFSET('Sanitation Data'!$H$31,0,10*ROW('Sanitation Data'!H13)))</f>
        <v/>
      </c>
      <c r="DI19" s="363" t="str">
        <f ca="1">+IF(OFFSET('Sanitation Data'!$H$32,0,10*ROW('Sanitation Data'!H13))="","",OFFSET('Sanitation Data'!$H$32,0,10*ROW('Sanitation Data'!H13)))</f>
        <v/>
      </c>
      <c r="DJ19" s="363" t="str">
        <f ca="1">+IF(OFFSET('Sanitation Data'!$I$28,0,10*ROW('Sanitation Data'!I13))="","",OFFSET('Sanitation Data'!$I$28,0,10*ROW('Sanitation Data'!I13)))</f>
        <v/>
      </c>
      <c r="DK19" s="363" t="str">
        <f ca="1">+IF(OFFSET('Sanitation Data'!$I$29,0,10*ROW('Sanitation Data'!I13))="","",OFFSET('Sanitation Data'!$I$29,0,10*ROW('Sanitation Data'!I13)))</f>
        <v/>
      </c>
      <c r="DL19" s="363" t="str">
        <f ca="1">+IF(OFFSET('Sanitation Data'!$I$30,0,10*ROW('Sanitation Data'!I13))="","",OFFSET('Sanitation Data'!$I$30,0,10*ROW('Sanitation Data'!I13)))</f>
        <v/>
      </c>
      <c r="DM19" s="363" t="str">
        <f ca="1">+IF(OFFSET('Sanitation Data'!$I$31,0,10*ROW('Sanitation Data'!I13))="","",OFFSET('Sanitation Data'!$I$31,0,10*ROW('Sanitation Data'!I13)))</f>
        <v/>
      </c>
      <c r="DN19" s="363" t="str">
        <f ca="1">+IF(OFFSET('Sanitation Data'!$I$32,0,10*ROW('Sanitation Data'!I13))="","",OFFSET('Sanitation Data'!$I$32,0,10*ROW('Sanitation Data'!I13)))</f>
        <v/>
      </c>
      <c r="DO19" s="363" t="str">
        <f ca="1">+IF(OFFSET('Hygiene Data'!$D$11,0,10*ROW('Hygiene Data'!D13))="","",OFFSET('Hygiene Data'!$D$11,0,10*ROW('Hygiene Data'!D13)))</f>
        <v/>
      </c>
      <c r="DP19" s="363" t="str">
        <f ca="1">+IF(OFFSET('Hygiene Data'!$D$12,0,10*ROW('Hygiene Data'!D13))="","",OFFSET('Hygiene Data'!$D$12,0,10*ROW('Hygiene Data'!D13)))</f>
        <v/>
      </c>
      <c r="DQ19" s="363" t="str">
        <f ca="1">+IF(OFFSET('Hygiene Data'!$D$13,0,10*ROW('Hygiene Data'!D13))="","",OFFSET('Hygiene Data'!$D$13,0,10*ROW('Hygiene Data'!D13)))</f>
        <v/>
      </c>
      <c r="DR19" s="363" t="str">
        <f ca="1">+IF(OFFSET('Hygiene Data'!$E$11,0,10*ROW('Hygiene Data'!E13))="","",OFFSET('Hygiene Data'!$E$11,0,10*ROW('Hygiene Data'!E13)))</f>
        <v/>
      </c>
      <c r="DS19" s="363" t="str">
        <f ca="1">+IF(OFFSET('Hygiene Data'!$E$12,0,10*ROW('Hygiene Data'!E13))="","",OFFSET('Hygiene Data'!$E$12,0,10*ROW('Hygiene Data'!E13)))</f>
        <v/>
      </c>
      <c r="DT19" s="363" t="str">
        <f ca="1">+IF(OFFSET('Hygiene Data'!$E$13,0,10*ROW('Hygiene Data'!E13))="","",OFFSET('Hygiene Data'!$E$13,0,10*ROW('Hygiene Data'!E13)))</f>
        <v/>
      </c>
      <c r="DU19" s="363" t="str">
        <f ca="1">+IF(OFFSET('Hygiene Data'!$F$11,0,10*ROW('Hygiene Data'!F13))="","",OFFSET('Hygiene Data'!$F$11,0,10*ROW('Hygiene Data'!F13)))</f>
        <v/>
      </c>
      <c r="DV19" s="363" t="str">
        <f ca="1">+IF(OFFSET('Hygiene Data'!$F$12,0,10*ROW('Hygiene Data'!F13))="","",OFFSET('Hygiene Data'!$F$12,0,10*ROW('Hygiene Data'!F13)))</f>
        <v/>
      </c>
      <c r="DW19" s="363" t="str">
        <f ca="1">+IF(OFFSET('Hygiene Data'!$F$13,0,10*ROW('Hygiene Data'!F13))="","",OFFSET('Hygiene Data'!$F$13,0,10*ROW('Hygiene Data'!F13)))</f>
        <v/>
      </c>
      <c r="DX19" s="363" t="str">
        <f ca="1">+IF(OFFSET('Hygiene Data'!$G$11,0,10*ROW('Hygiene Data'!G13))="","",OFFSET('Hygiene Data'!$G$11,0,10*ROW('Hygiene Data'!G13)))</f>
        <v/>
      </c>
      <c r="DY19" s="363" t="str">
        <f ca="1">+IF(OFFSET('Hygiene Data'!$G$12,0,10*ROW('Hygiene Data'!G13))="","",OFFSET('Hygiene Data'!$G$12,0,10*ROW('Hygiene Data'!G13)))</f>
        <v/>
      </c>
      <c r="DZ19" s="363" t="str">
        <f ca="1">+IF(OFFSET('Hygiene Data'!$G$13,0,10*ROW('Hygiene Data'!G13))="","",OFFSET('Hygiene Data'!$G$13,0,10*ROW('Hygiene Data'!G13)))</f>
        <v/>
      </c>
      <c r="EA19" s="363" t="str">
        <f ca="1">+IF(OFFSET('Hygiene Data'!$H$11,0,10*ROW('Hygiene Data'!H13))="","",OFFSET('Hygiene Data'!$H$11,0,10*ROW('Hygiene Data'!H13)))</f>
        <v/>
      </c>
      <c r="EB19" s="363" t="str">
        <f ca="1">+IF(OFFSET('Hygiene Data'!$H$12,0,10*ROW('Hygiene Data'!H13))="","",OFFSET('Hygiene Data'!$H$12,0,10*ROW('Hygiene Data'!H13)))</f>
        <v/>
      </c>
      <c r="EC19" s="363" t="str">
        <f ca="1">+IF(OFFSET('Hygiene Data'!$H$13,0,10*ROW('Hygiene Data'!H13))="","",OFFSET('Hygiene Data'!$H$13,0,10*ROW('Hygiene Data'!H13)))</f>
        <v/>
      </c>
      <c r="ED19" s="363" t="str">
        <f ca="1">+IF(OFFSET('Hygiene Data'!$I$11,0,10*ROW('Hygiene Data'!I13))="","",OFFSET('Hygiene Data'!$I$11,0,10*ROW('Hygiene Data'!I13)))</f>
        <v/>
      </c>
      <c r="EE19" s="363" t="str">
        <f ca="1">+IF(OFFSET('Hygiene Data'!$I$12,0,10*ROW('Hygiene Data'!I13))="","",OFFSET('Hygiene Data'!$I$12,0,10*ROW('Hygiene Data'!I13)))</f>
        <v/>
      </c>
      <c r="EF19" s="363" t="str">
        <f ca="1">+IF(OFFSET('Hygiene Data'!$I$13,0,10*ROW('Hygiene Data'!I13))="","",OFFSET('Hygiene Data'!$I$13,0,10*ROW('Hygiene Data'!I13)))</f>
        <v/>
      </c>
    </row>
    <row r="20" spans="1:136" x14ac:dyDescent="0.25">
      <c r="A20" s="472" t="str">
        <f ca="1">+IF(OFFSET('Water Data'!$B$2,0,10*ROW('Water Data'!E14))="","",OFFSET('Water Data'!$B$2,0,10*ROW('Water Data'!E14)))</f>
        <v/>
      </c>
      <c r="B20" s="47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9" t="str">
        <f t="shared" ca="1" si="0"/>
        <v/>
      </c>
      <c r="D20" s="50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3" t="str">
        <f ca="1">+IF(OFFSET('Water Data'!$D$27,0,10*ROW('Water Data'!D14))="","",OFFSET('Water Data'!$D$27,0,10*ROW('Water Data'!D14)))</f>
        <v/>
      </c>
      <c r="BT20" s="363" t="str">
        <f ca="1">+IF(OFFSET('Water Data'!$D$28,0,10*ROW('Water Data'!D14))="","",OFFSET('Water Data'!$D$28,0,10*ROW('Water Data'!D14)))</f>
        <v/>
      </c>
      <c r="BU20" s="363" t="str">
        <f ca="1">+IF(OFFSET('Water Data'!$D$29,0,10*ROW('Water Data'!D14))="","",OFFSET('Water Data'!$D$29,0,10*ROW('Water Data'!D14)))</f>
        <v/>
      </c>
      <c r="BV20" s="363" t="str">
        <f ca="1">+IF(OFFSET('Water Data'!$E$27,0,10*ROW('Water Data'!E14))="","",OFFSET('Water Data'!$E$27,0,10*ROW('Water Data'!E14)))</f>
        <v/>
      </c>
      <c r="BW20" s="363" t="str">
        <f ca="1">+IF(OFFSET('Water Data'!$E$28,0,10*ROW('Water Data'!E14))="","",OFFSET('Water Data'!$E$28,0,10*ROW('Water Data'!E14)))</f>
        <v/>
      </c>
      <c r="BX20" s="363" t="str">
        <f ca="1">+IF(OFFSET('Water Data'!$E$29,0,10*ROW('Water Data'!E14))="","",OFFSET('Water Data'!$E$29,0,10*ROW('Water Data'!E14)))</f>
        <v/>
      </c>
      <c r="BY20" s="363" t="str">
        <f ca="1">+IF(OFFSET('Water Data'!$F$27,0,10*ROW('Water Data'!F14))="","",OFFSET('Water Data'!$F$27,0,10*ROW('Water Data'!F14)))</f>
        <v/>
      </c>
      <c r="BZ20" s="363" t="str">
        <f ca="1">+IF(OFFSET('Water Data'!$F$28,0,10*ROW('Water Data'!F14))="","",OFFSET('Water Data'!$F$28,0,10*ROW('Water Data'!F14)))</f>
        <v/>
      </c>
      <c r="CA20" s="363" t="str">
        <f ca="1">+IF(OFFSET('Water Data'!$F$29,0,10*ROW('Water Data'!F14))="","",OFFSET('Water Data'!$F$29,0,10*ROW('Water Data'!F14)))</f>
        <v/>
      </c>
      <c r="CB20" s="363" t="str">
        <f ca="1">+IF(OFFSET('Water Data'!$G$27,0,10*ROW('Water Data'!G14))="","",OFFSET('Water Data'!$G$27,0,10*ROW('Water Data'!G14)))</f>
        <v/>
      </c>
      <c r="CC20" s="363" t="str">
        <f ca="1">+IF(OFFSET('Water Data'!$G$28,0,10*ROW('Water Data'!G14))="","",OFFSET('Water Data'!$G$28,0,10*ROW('Water Data'!G14)))</f>
        <v/>
      </c>
      <c r="CD20" s="363" t="str">
        <f ca="1">+IF(OFFSET('Water Data'!$G$29,0,10*ROW('Water Data'!G14))="","",OFFSET('Water Data'!$G$29,0,10*ROW('Water Data'!G14)))</f>
        <v/>
      </c>
      <c r="CE20" s="363" t="str">
        <f ca="1">+IF(OFFSET('Water Data'!$H$27,0,10*ROW('Water Data'!H14))="","",OFFSET('Water Data'!$H$27,0,10*ROW('Water Data'!H14)))</f>
        <v/>
      </c>
      <c r="CF20" s="363" t="str">
        <f ca="1">+IF(OFFSET('Water Data'!$H$28,0,10*ROW('Water Data'!H14))="","",OFFSET('Water Data'!$H$28,0,10*ROW('Water Data'!H14)))</f>
        <v/>
      </c>
      <c r="CG20" s="363" t="str">
        <f ca="1">+IF(OFFSET('Water Data'!$H$29,0,10*ROW('Water Data'!H14))="","",OFFSET('Water Data'!$H$29,0,10*ROW('Water Data'!H14)))</f>
        <v/>
      </c>
      <c r="CH20" s="363" t="str">
        <f ca="1">+IF(OFFSET('Water Data'!$I$27,0,10*ROW('Water Data'!I14))="","",OFFSET('Water Data'!$I$27,0,10*ROW('Water Data'!I14)))</f>
        <v/>
      </c>
      <c r="CI20" s="363" t="str">
        <f ca="1">+IF(OFFSET('Water Data'!$I$28,0,10*ROW('Water Data'!I14))="","",OFFSET('Water Data'!$I$28,0,10*ROW('Water Data'!I14)))</f>
        <v/>
      </c>
      <c r="CJ20" s="363" t="str">
        <f ca="1">+IF(OFFSET('Water Data'!$I$29,0,10*ROW('Water Data'!I14))="","",OFFSET('Water Data'!$I$29,0,10*ROW('Water Data'!I14)))</f>
        <v/>
      </c>
      <c r="CK20" s="363" t="str">
        <f ca="1">+IF(OFFSET('Sanitation Data'!$D$28,0,10*ROW('Sanitation Data'!D14))="","",OFFSET('Sanitation Data'!$D$28,0,10*ROW('Sanitation Data'!D14)))</f>
        <v/>
      </c>
      <c r="CL20" s="363" t="str">
        <f ca="1">+IF(OFFSET('Sanitation Data'!$D$29,0,10*ROW('Sanitation Data'!D14))="","",OFFSET('Sanitation Data'!$D$29,0,10*ROW('Sanitation Data'!D14)))</f>
        <v/>
      </c>
      <c r="CM20" s="363" t="str">
        <f ca="1">+IF(OFFSET('Sanitation Data'!$D$30,0,10*ROW('Sanitation Data'!D14))="","",OFFSET('Sanitation Data'!$D$30,0,10*ROW('Sanitation Data'!D14)))</f>
        <v/>
      </c>
      <c r="CN20" s="363" t="str">
        <f ca="1">+IF(OFFSET('Sanitation Data'!$D$31,0,10*ROW('Sanitation Data'!D14))="","",OFFSET('Sanitation Data'!$D$31,0,10*ROW('Sanitation Data'!D14)))</f>
        <v/>
      </c>
      <c r="CO20" s="363" t="str">
        <f ca="1">+IF(OFFSET('Sanitation Data'!$D$32,0,10*ROW('Sanitation Data'!D14))="","",OFFSET('Sanitation Data'!$D$32,0,10*ROW('Sanitation Data'!D14)))</f>
        <v/>
      </c>
      <c r="CP20" s="363" t="str">
        <f ca="1">+IF(OFFSET('Sanitation Data'!$E$28,0,10*ROW('Sanitation Data'!E14))="","",OFFSET('Sanitation Data'!$E$28,0,10*ROW('Sanitation Data'!E14)))</f>
        <v/>
      </c>
      <c r="CQ20" s="363" t="str">
        <f ca="1">+IF(OFFSET('Sanitation Data'!$E$29,0,10*ROW('Sanitation Data'!E14))="","",OFFSET('Sanitation Data'!$E$29,0,10*ROW('Sanitation Data'!E14)))</f>
        <v/>
      </c>
      <c r="CR20" s="363" t="str">
        <f ca="1">+IF(OFFSET('Sanitation Data'!$E$30,0,10*ROW('Sanitation Data'!E14))="","",OFFSET('Sanitation Data'!$E$30,0,10*ROW('Sanitation Data'!E14)))</f>
        <v/>
      </c>
      <c r="CS20" s="363" t="str">
        <f ca="1">+IF(OFFSET('Sanitation Data'!$E$31,0,10*ROW('Sanitation Data'!E14))="","",OFFSET('Sanitation Data'!$E$31,0,10*ROW('Sanitation Data'!E14)))</f>
        <v/>
      </c>
      <c r="CT20" s="363" t="str">
        <f ca="1">+IF(OFFSET('Sanitation Data'!$E$32,0,10*ROW('Sanitation Data'!E14))="","",OFFSET('Sanitation Data'!$E$32,0,10*ROW('Sanitation Data'!E14)))</f>
        <v/>
      </c>
      <c r="CU20" s="363" t="str">
        <f ca="1">+IF(OFFSET('Sanitation Data'!$F$28,0,10*ROW('Sanitation Data'!F14))="","",OFFSET('Sanitation Data'!$F$28,0,10*ROW('Sanitation Data'!F14)))</f>
        <v/>
      </c>
      <c r="CV20" s="363" t="str">
        <f ca="1">+IF(OFFSET('Sanitation Data'!$F$29,0,10*ROW('Sanitation Data'!F14))="","",OFFSET('Sanitation Data'!$F$29,0,10*ROW('Sanitation Data'!F14)))</f>
        <v/>
      </c>
      <c r="CW20" s="363" t="str">
        <f ca="1">+IF(OFFSET('Sanitation Data'!$F$30,0,10*ROW('Sanitation Data'!F14))="","",OFFSET('Sanitation Data'!$F$30,0,10*ROW('Sanitation Data'!F14)))</f>
        <v/>
      </c>
      <c r="CX20" s="363" t="str">
        <f ca="1">+IF(OFFSET('Sanitation Data'!$F$31,0,10*ROW('Sanitation Data'!F14))="","",OFFSET('Sanitation Data'!$F$31,0,10*ROW('Sanitation Data'!F14)))</f>
        <v/>
      </c>
      <c r="CY20" s="363" t="str">
        <f ca="1">+IF(OFFSET('Sanitation Data'!$F$32,0,10*ROW('Sanitation Data'!F14))="","",OFFSET('Sanitation Data'!$F$32,0,10*ROW('Sanitation Data'!F14)))</f>
        <v/>
      </c>
      <c r="CZ20" s="363" t="str">
        <f ca="1">+IF(OFFSET('Sanitation Data'!$G$28,0,10*ROW('Sanitation Data'!G14))="","",OFFSET('Sanitation Data'!$G$28,0,10*ROW('Sanitation Data'!G14)))</f>
        <v/>
      </c>
      <c r="DA20" s="363" t="str">
        <f ca="1">+IF(OFFSET('Sanitation Data'!$G$29,0,10*ROW('Sanitation Data'!G14))="","",OFFSET('Sanitation Data'!$G$29,0,10*ROW('Sanitation Data'!G14)))</f>
        <v/>
      </c>
      <c r="DB20" s="363" t="str">
        <f ca="1">+IF(OFFSET('Sanitation Data'!$G$30,0,10*ROW('Sanitation Data'!G14))="","",OFFSET('Sanitation Data'!$G$30,0,10*ROW('Sanitation Data'!G14)))</f>
        <v/>
      </c>
      <c r="DC20" s="363" t="str">
        <f ca="1">+IF(OFFSET('Sanitation Data'!$G$31,0,10*ROW('Sanitation Data'!G14))="","",OFFSET('Sanitation Data'!$G$31,0,10*ROW('Sanitation Data'!G14)))</f>
        <v/>
      </c>
      <c r="DD20" s="363" t="str">
        <f ca="1">+IF(OFFSET('Sanitation Data'!$G$32,0,10*ROW('Sanitation Data'!G14))="","",OFFSET('Sanitation Data'!$G$32,0,10*ROW('Sanitation Data'!G14)))</f>
        <v/>
      </c>
      <c r="DE20" s="363" t="str">
        <f ca="1">+IF(OFFSET('Sanitation Data'!$H$28,0,10*ROW('Sanitation Data'!H14))="","",OFFSET('Sanitation Data'!$H$28,0,10*ROW('Sanitation Data'!H14)))</f>
        <v/>
      </c>
      <c r="DF20" s="363" t="str">
        <f ca="1">+IF(OFFSET('Sanitation Data'!$H$29,0,10*ROW('Sanitation Data'!H14))="","",OFFSET('Sanitation Data'!$H$29,0,10*ROW('Sanitation Data'!H14)))</f>
        <v/>
      </c>
      <c r="DG20" s="363" t="str">
        <f ca="1">+IF(OFFSET('Sanitation Data'!$H$30,0,10*ROW('Sanitation Data'!H14))="","",OFFSET('Sanitation Data'!$H$30,0,10*ROW('Sanitation Data'!H14)))</f>
        <v/>
      </c>
      <c r="DH20" s="363" t="str">
        <f ca="1">+IF(OFFSET('Sanitation Data'!$H$31,0,10*ROW('Sanitation Data'!H14))="","",OFFSET('Sanitation Data'!$H$31,0,10*ROW('Sanitation Data'!H14)))</f>
        <v/>
      </c>
      <c r="DI20" s="363" t="str">
        <f ca="1">+IF(OFFSET('Sanitation Data'!$H$32,0,10*ROW('Sanitation Data'!H14))="","",OFFSET('Sanitation Data'!$H$32,0,10*ROW('Sanitation Data'!H14)))</f>
        <v/>
      </c>
      <c r="DJ20" s="363" t="str">
        <f ca="1">+IF(OFFSET('Sanitation Data'!$I$28,0,10*ROW('Sanitation Data'!I14))="","",OFFSET('Sanitation Data'!$I$28,0,10*ROW('Sanitation Data'!I14)))</f>
        <v/>
      </c>
      <c r="DK20" s="363" t="str">
        <f ca="1">+IF(OFFSET('Sanitation Data'!$I$29,0,10*ROW('Sanitation Data'!I14))="","",OFFSET('Sanitation Data'!$I$29,0,10*ROW('Sanitation Data'!I14)))</f>
        <v/>
      </c>
      <c r="DL20" s="363" t="str">
        <f ca="1">+IF(OFFSET('Sanitation Data'!$I$30,0,10*ROW('Sanitation Data'!I14))="","",OFFSET('Sanitation Data'!$I$30,0,10*ROW('Sanitation Data'!I14)))</f>
        <v/>
      </c>
      <c r="DM20" s="363" t="str">
        <f ca="1">+IF(OFFSET('Sanitation Data'!$I$31,0,10*ROW('Sanitation Data'!I14))="","",OFFSET('Sanitation Data'!$I$31,0,10*ROW('Sanitation Data'!I14)))</f>
        <v/>
      </c>
      <c r="DN20" s="363" t="str">
        <f ca="1">+IF(OFFSET('Sanitation Data'!$I$32,0,10*ROW('Sanitation Data'!I14))="","",OFFSET('Sanitation Data'!$I$32,0,10*ROW('Sanitation Data'!I14)))</f>
        <v/>
      </c>
      <c r="DO20" s="363" t="str">
        <f ca="1">+IF(OFFSET('Hygiene Data'!$D$11,0,10*ROW('Hygiene Data'!D14))="","",OFFSET('Hygiene Data'!$D$11,0,10*ROW('Hygiene Data'!D14)))</f>
        <v/>
      </c>
      <c r="DP20" s="363" t="str">
        <f ca="1">+IF(OFFSET('Hygiene Data'!$D$12,0,10*ROW('Hygiene Data'!D14))="","",OFFSET('Hygiene Data'!$D$12,0,10*ROW('Hygiene Data'!D14)))</f>
        <v/>
      </c>
      <c r="DQ20" s="363" t="str">
        <f ca="1">+IF(OFFSET('Hygiene Data'!$D$13,0,10*ROW('Hygiene Data'!D14))="","",OFFSET('Hygiene Data'!$D$13,0,10*ROW('Hygiene Data'!D14)))</f>
        <v/>
      </c>
      <c r="DR20" s="363" t="str">
        <f ca="1">+IF(OFFSET('Hygiene Data'!$E$11,0,10*ROW('Hygiene Data'!E14))="","",OFFSET('Hygiene Data'!$E$11,0,10*ROW('Hygiene Data'!E14)))</f>
        <v/>
      </c>
      <c r="DS20" s="363" t="str">
        <f ca="1">+IF(OFFSET('Hygiene Data'!$E$12,0,10*ROW('Hygiene Data'!E14))="","",OFFSET('Hygiene Data'!$E$12,0,10*ROW('Hygiene Data'!E14)))</f>
        <v/>
      </c>
      <c r="DT20" s="363" t="str">
        <f ca="1">+IF(OFFSET('Hygiene Data'!$E$13,0,10*ROW('Hygiene Data'!E14))="","",OFFSET('Hygiene Data'!$E$13,0,10*ROW('Hygiene Data'!E14)))</f>
        <v/>
      </c>
      <c r="DU20" s="363" t="str">
        <f ca="1">+IF(OFFSET('Hygiene Data'!$F$11,0,10*ROW('Hygiene Data'!F14))="","",OFFSET('Hygiene Data'!$F$11,0,10*ROW('Hygiene Data'!F14)))</f>
        <v/>
      </c>
      <c r="DV20" s="363" t="str">
        <f ca="1">+IF(OFFSET('Hygiene Data'!$F$12,0,10*ROW('Hygiene Data'!F14))="","",OFFSET('Hygiene Data'!$F$12,0,10*ROW('Hygiene Data'!F14)))</f>
        <v/>
      </c>
      <c r="DW20" s="363" t="str">
        <f ca="1">+IF(OFFSET('Hygiene Data'!$F$13,0,10*ROW('Hygiene Data'!F14))="","",OFFSET('Hygiene Data'!$F$13,0,10*ROW('Hygiene Data'!F14)))</f>
        <v/>
      </c>
      <c r="DX20" s="363" t="str">
        <f ca="1">+IF(OFFSET('Hygiene Data'!$G$11,0,10*ROW('Hygiene Data'!G14))="","",OFFSET('Hygiene Data'!$G$11,0,10*ROW('Hygiene Data'!G14)))</f>
        <v/>
      </c>
      <c r="DY20" s="363" t="str">
        <f ca="1">+IF(OFFSET('Hygiene Data'!$G$12,0,10*ROW('Hygiene Data'!G14))="","",OFFSET('Hygiene Data'!$G$12,0,10*ROW('Hygiene Data'!G14)))</f>
        <v/>
      </c>
      <c r="DZ20" s="363" t="str">
        <f ca="1">+IF(OFFSET('Hygiene Data'!$G$13,0,10*ROW('Hygiene Data'!G14))="","",OFFSET('Hygiene Data'!$G$13,0,10*ROW('Hygiene Data'!G14)))</f>
        <v/>
      </c>
      <c r="EA20" s="363" t="str">
        <f ca="1">+IF(OFFSET('Hygiene Data'!$H$11,0,10*ROW('Hygiene Data'!H14))="","",OFFSET('Hygiene Data'!$H$11,0,10*ROW('Hygiene Data'!H14)))</f>
        <v/>
      </c>
      <c r="EB20" s="363" t="str">
        <f ca="1">+IF(OFFSET('Hygiene Data'!$H$12,0,10*ROW('Hygiene Data'!H14))="","",OFFSET('Hygiene Data'!$H$12,0,10*ROW('Hygiene Data'!H14)))</f>
        <v/>
      </c>
      <c r="EC20" s="363" t="str">
        <f ca="1">+IF(OFFSET('Hygiene Data'!$H$13,0,10*ROW('Hygiene Data'!H14))="","",OFFSET('Hygiene Data'!$H$13,0,10*ROW('Hygiene Data'!H14)))</f>
        <v/>
      </c>
      <c r="ED20" s="363" t="str">
        <f ca="1">+IF(OFFSET('Hygiene Data'!$I$11,0,10*ROW('Hygiene Data'!I14))="","",OFFSET('Hygiene Data'!$I$11,0,10*ROW('Hygiene Data'!I14)))</f>
        <v/>
      </c>
      <c r="EE20" s="363" t="str">
        <f ca="1">+IF(OFFSET('Hygiene Data'!$I$12,0,10*ROW('Hygiene Data'!I14))="","",OFFSET('Hygiene Data'!$I$12,0,10*ROW('Hygiene Data'!I14)))</f>
        <v/>
      </c>
      <c r="EF20" s="363" t="str">
        <f ca="1">+IF(OFFSET('Hygiene Data'!$I$13,0,10*ROW('Hygiene Data'!I14))="","",OFFSET('Hygiene Data'!$I$13,0,10*ROW('Hygiene Data'!I14)))</f>
        <v/>
      </c>
    </row>
    <row r="21" spans="1:136" x14ac:dyDescent="0.25">
      <c r="A21" s="472" t="str">
        <f ca="1">+IF(OFFSET('Water Data'!$B$2,0,10*ROW('Water Data'!E15))="","",OFFSET('Water Data'!$B$2,0,10*ROW('Water Data'!E15)))</f>
        <v/>
      </c>
      <c r="B21" s="47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9" t="str">
        <f t="shared" ca="1" si="0"/>
        <v/>
      </c>
      <c r="D21" s="50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3" t="str">
        <f ca="1">+IF(OFFSET('Water Data'!$D$27,0,10*ROW('Water Data'!D15))="","",OFFSET('Water Data'!$D$27,0,10*ROW('Water Data'!D15)))</f>
        <v/>
      </c>
      <c r="BT21" s="363" t="str">
        <f ca="1">+IF(OFFSET('Water Data'!$D$28,0,10*ROW('Water Data'!D15))="","",OFFSET('Water Data'!$D$28,0,10*ROW('Water Data'!D15)))</f>
        <v/>
      </c>
      <c r="BU21" s="363" t="str">
        <f ca="1">+IF(OFFSET('Water Data'!$D$29,0,10*ROW('Water Data'!D15))="","",OFFSET('Water Data'!$D$29,0,10*ROW('Water Data'!D15)))</f>
        <v/>
      </c>
      <c r="BV21" s="363" t="str">
        <f ca="1">+IF(OFFSET('Water Data'!$E$27,0,10*ROW('Water Data'!E15))="","",OFFSET('Water Data'!$E$27,0,10*ROW('Water Data'!E15)))</f>
        <v/>
      </c>
      <c r="BW21" s="363" t="str">
        <f ca="1">+IF(OFFSET('Water Data'!$E$28,0,10*ROW('Water Data'!E15))="","",OFFSET('Water Data'!$E$28,0,10*ROW('Water Data'!E15)))</f>
        <v/>
      </c>
      <c r="BX21" s="363" t="str">
        <f ca="1">+IF(OFFSET('Water Data'!$E$29,0,10*ROW('Water Data'!E15))="","",OFFSET('Water Data'!$E$29,0,10*ROW('Water Data'!E15)))</f>
        <v/>
      </c>
      <c r="BY21" s="363" t="str">
        <f ca="1">+IF(OFFSET('Water Data'!$F$27,0,10*ROW('Water Data'!F15))="","",OFFSET('Water Data'!$F$27,0,10*ROW('Water Data'!F15)))</f>
        <v/>
      </c>
      <c r="BZ21" s="363" t="str">
        <f ca="1">+IF(OFFSET('Water Data'!$F$28,0,10*ROW('Water Data'!F15))="","",OFFSET('Water Data'!$F$28,0,10*ROW('Water Data'!F15)))</f>
        <v/>
      </c>
      <c r="CA21" s="363" t="str">
        <f ca="1">+IF(OFFSET('Water Data'!$F$29,0,10*ROW('Water Data'!F15))="","",OFFSET('Water Data'!$F$29,0,10*ROW('Water Data'!F15)))</f>
        <v/>
      </c>
      <c r="CB21" s="363" t="str">
        <f ca="1">+IF(OFFSET('Water Data'!$G$27,0,10*ROW('Water Data'!G15))="","",OFFSET('Water Data'!$G$27,0,10*ROW('Water Data'!G15)))</f>
        <v/>
      </c>
      <c r="CC21" s="363" t="str">
        <f ca="1">+IF(OFFSET('Water Data'!$G$28,0,10*ROW('Water Data'!G15))="","",OFFSET('Water Data'!$G$28,0,10*ROW('Water Data'!G15)))</f>
        <v/>
      </c>
      <c r="CD21" s="363" t="str">
        <f ca="1">+IF(OFFSET('Water Data'!$G$29,0,10*ROW('Water Data'!G15))="","",OFFSET('Water Data'!$G$29,0,10*ROW('Water Data'!G15)))</f>
        <v/>
      </c>
      <c r="CE21" s="363" t="str">
        <f ca="1">+IF(OFFSET('Water Data'!$H$27,0,10*ROW('Water Data'!H15))="","",OFFSET('Water Data'!$H$27,0,10*ROW('Water Data'!H15)))</f>
        <v/>
      </c>
      <c r="CF21" s="363" t="str">
        <f ca="1">+IF(OFFSET('Water Data'!$H$28,0,10*ROW('Water Data'!H15))="","",OFFSET('Water Data'!$H$28,0,10*ROW('Water Data'!H15)))</f>
        <v/>
      </c>
      <c r="CG21" s="363" t="str">
        <f ca="1">+IF(OFFSET('Water Data'!$H$29,0,10*ROW('Water Data'!H15))="","",OFFSET('Water Data'!$H$29,0,10*ROW('Water Data'!H15)))</f>
        <v/>
      </c>
      <c r="CH21" s="363" t="str">
        <f ca="1">+IF(OFFSET('Water Data'!$I$27,0,10*ROW('Water Data'!I15))="","",OFFSET('Water Data'!$I$27,0,10*ROW('Water Data'!I15)))</f>
        <v/>
      </c>
      <c r="CI21" s="363" t="str">
        <f ca="1">+IF(OFFSET('Water Data'!$I$28,0,10*ROW('Water Data'!I15))="","",OFFSET('Water Data'!$I$28,0,10*ROW('Water Data'!I15)))</f>
        <v/>
      </c>
      <c r="CJ21" s="363" t="str">
        <f ca="1">+IF(OFFSET('Water Data'!$I$29,0,10*ROW('Water Data'!I15))="","",OFFSET('Water Data'!$I$29,0,10*ROW('Water Data'!I15)))</f>
        <v/>
      </c>
      <c r="CK21" s="363" t="str">
        <f ca="1">+IF(OFFSET('Sanitation Data'!$D$28,0,10*ROW('Sanitation Data'!D15))="","",OFFSET('Sanitation Data'!$D$28,0,10*ROW('Sanitation Data'!D15)))</f>
        <v/>
      </c>
      <c r="CL21" s="363" t="str">
        <f ca="1">+IF(OFFSET('Sanitation Data'!$D$29,0,10*ROW('Sanitation Data'!D15))="","",OFFSET('Sanitation Data'!$D$29,0,10*ROW('Sanitation Data'!D15)))</f>
        <v/>
      </c>
      <c r="CM21" s="363" t="str">
        <f ca="1">+IF(OFFSET('Sanitation Data'!$D$30,0,10*ROW('Sanitation Data'!D15))="","",OFFSET('Sanitation Data'!$D$30,0,10*ROW('Sanitation Data'!D15)))</f>
        <v/>
      </c>
      <c r="CN21" s="363" t="str">
        <f ca="1">+IF(OFFSET('Sanitation Data'!$D$31,0,10*ROW('Sanitation Data'!D15))="","",OFFSET('Sanitation Data'!$D$31,0,10*ROW('Sanitation Data'!D15)))</f>
        <v/>
      </c>
      <c r="CO21" s="363" t="str">
        <f ca="1">+IF(OFFSET('Sanitation Data'!$D$32,0,10*ROW('Sanitation Data'!D15))="","",OFFSET('Sanitation Data'!$D$32,0,10*ROW('Sanitation Data'!D15)))</f>
        <v/>
      </c>
      <c r="CP21" s="363" t="str">
        <f ca="1">+IF(OFFSET('Sanitation Data'!$E$28,0,10*ROW('Sanitation Data'!E15))="","",OFFSET('Sanitation Data'!$E$28,0,10*ROW('Sanitation Data'!E15)))</f>
        <v/>
      </c>
      <c r="CQ21" s="363" t="str">
        <f ca="1">+IF(OFFSET('Sanitation Data'!$E$29,0,10*ROW('Sanitation Data'!E15))="","",OFFSET('Sanitation Data'!$E$29,0,10*ROW('Sanitation Data'!E15)))</f>
        <v/>
      </c>
      <c r="CR21" s="363" t="str">
        <f ca="1">+IF(OFFSET('Sanitation Data'!$E$30,0,10*ROW('Sanitation Data'!E15))="","",OFFSET('Sanitation Data'!$E$30,0,10*ROW('Sanitation Data'!E15)))</f>
        <v/>
      </c>
      <c r="CS21" s="363" t="str">
        <f ca="1">+IF(OFFSET('Sanitation Data'!$E$31,0,10*ROW('Sanitation Data'!E15))="","",OFFSET('Sanitation Data'!$E$31,0,10*ROW('Sanitation Data'!E15)))</f>
        <v/>
      </c>
      <c r="CT21" s="363" t="str">
        <f ca="1">+IF(OFFSET('Sanitation Data'!$E$32,0,10*ROW('Sanitation Data'!E15))="","",OFFSET('Sanitation Data'!$E$32,0,10*ROW('Sanitation Data'!E15)))</f>
        <v/>
      </c>
      <c r="CU21" s="363" t="str">
        <f ca="1">+IF(OFFSET('Sanitation Data'!$F$28,0,10*ROW('Sanitation Data'!F15))="","",OFFSET('Sanitation Data'!$F$28,0,10*ROW('Sanitation Data'!F15)))</f>
        <v/>
      </c>
      <c r="CV21" s="363" t="str">
        <f ca="1">+IF(OFFSET('Sanitation Data'!$F$29,0,10*ROW('Sanitation Data'!F15))="","",OFFSET('Sanitation Data'!$F$29,0,10*ROW('Sanitation Data'!F15)))</f>
        <v/>
      </c>
      <c r="CW21" s="363" t="str">
        <f ca="1">+IF(OFFSET('Sanitation Data'!$F$30,0,10*ROW('Sanitation Data'!F15))="","",OFFSET('Sanitation Data'!$F$30,0,10*ROW('Sanitation Data'!F15)))</f>
        <v/>
      </c>
      <c r="CX21" s="363" t="str">
        <f ca="1">+IF(OFFSET('Sanitation Data'!$F$31,0,10*ROW('Sanitation Data'!F15))="","",OFFSET('Sanitation Data'!$F$31,0,10*ROW('Sanitation Data'!F15)))</f>
        <v/>
      </c>
      <c r="CY21" s="363" t="str">
        <f ca="1">+IF(OFFSET('Sanitation Data'!$F$32,0,10*ROW('Sanitation Data'!F15))="","",OFFSET('Sanitation Data'!$F$32,0,10*ROW('Sanitation Data'!F15)))</f>
        <v/>
      </c>
      <c r="CZ21" s="363" t="str">
        <f ca="1">+IF(OFFSET('Sanitation Data'!$G$28,0,10*ROW('Sanitation Data'!G15))="","",OFFSET('Sanitation Data'!$G$28,0,10*ROW('Sanitation Data'!G15)))</f>
        <v/>
      </c>
      <c r="DA21" s="363" t="str">
        <f ca="1">+IF(OFFSET('Sanitation Data'!$G$29,0,10*ROW('Sanitation Data'!G15))="","",OFFSET('Sanitation Data'!$G$29,0,10*ROW('Sanitation Data'!G15)))</f>
        <v/>
      </c>
      <c r="DB21" s="363" t="str">
        <f ca="1">+IF(OFFSET('Sanitation Data'!$G$30,0,10*ROW('Sanitation Data'!G15))="","",OFFSET('Sanitation Data'!$G$30,0,10*ROW('Sanitation Data'!G15)))</f>
        <v/>
      </c>
      <c r="DC21" s="363" t="str">
        <f ca="1">+IF(OFFSET('Sanitation Data'!$G$31,0,10*ROW('Sanitation Data'!G15))="","",OFFSET('Sanitation Data'!$G$31,0,10*ROW('Sanitation Data'!G15)))</f>
        <v/>
      </c>
      <c r="DD21" s="363" t="str">
        <f ca="1">+IF(OFFSET('Sanitation Data'!$G$32,0,10*ROW('Sanitation Data'!G15))="","",OFFSET('Sanitation Data'!$G$32,0,10*ROW('Sanitation Data'!G15)))</f>
        <v/>
      </c>
      <c r="DE21" s="363" t="str">
        <f ca="1">+IF(OFFSET('Sanitation Data'!$H$28,0,10*ROW('Sanitation Data'!H15))="","",OFFSET('Sanitation Data'!$H$28,0,10*ROW('Sanitation Data'!H15)))</f>
        <v/>
      </c>
      <c r="DF21" s="363" t="str">
        <f ca="1">+IF(OFFSET('Sanitation Data'!$H$29,0,10*ROW('Sanitation Data'!H15))="","",OFFSET('Sanitation Data'!$H$29,0,10*ROW('Sanitation Data'!H15)))</f>
        <v/>
      </c>
      <c r="DG21" s="363" t="str">
        <f ca="1">+IF(OFFSET('Sanitation Data'!$H$30,0,10*ROW('Sanitation Data'!H15))="","",OFFSET('Sanitation Data'!$H$30,0,10*ROW('Sanitation Data'!H15)))</f>
        <v/>
      </c>
      <c r="DH21" s="363" t="str">
        <f ca="1">+IF(OFFSET('Sanitation Data'!$H$31,0,10*ROW('Sanitation Data'!H15))="","",OFFSET('Sanitation Data'!$H$31,0,10*ROW('Sanitation Data'!H15)))</f>
        <v/>
      </c>
      <c r="DI21" s="363" t="str">
        <f ca="1">+IF(OFFSET('Sanitation Data'!$H$32,0,10*ROW('Sanitation Data'!H15))="","",OFFSET('Sanitation Data'!$H$32,0,10*ROW('Sanitation Data'!H15)))</f>
        <v/>
      </c>
      <c r="DJ21" s="363" t="str">
        <f ca="1">+IF(OFFSET('Sanitation Data'!$I$28,0,10*ROW('Sanitation Data'!I15))="","",OFFSET('Sanitation Data'!$I$28,0,10*ROW('Sanitation Data'!I15)))</f>
        <v/>
      </c>
      <c r="DK21" s="363" t="str">
        <f ca="1">+IF(OFFSET('Sanitation Data'!$I$29,0,10*ROW('Sanitation Data'!I15))="","",OFFSET('Sanitation Data'!$I$29,0,10*ROW('Sanitation Data'!I15)))</f>
        <v/>
      </c>
      <c r="DL21" s="363" t="str">
        <f ca="1">+IF(OFFSET('Sanitation Data'!$I$30,0,10*ROW('Sanitation Data'!I15))="","",OFFSET('Sanitation Data'!$I$30,0,10*ROW('Sanitation Data'!I15)))</f>
        <v/>
      </c>
      <c r="DM21" s="363" t="str">
        <f ca="1">+IF(OFFSET('Sanitation Data'!$I$31,0,10*ROW('Sanitation Data'!I15))="","",OFFSET('Sanitation Data'!$I$31,0,10*ROW('Sanitation Data'!I15)))</f>
        <v/>
      </c>
      <c r="DN21" s="363" t="str">
        <f ca="1">+IF(OFFSET('Sanitation Data'!$I$32,0,10*ROW('Sanitation Data'!I15))="","",OFFSET('Sanitation Data'!$I$32,0,10*ROW('Sanitation Data'!I15)))</f>
        <v/>
      </c>
      <c r="DO21" s="363" t="str">
        <f ca="1">+IF(OFFSET('Hygiene Data'!$D$11,0,10*ROW('Hygiene Data'!D15))="","",OFFSET('Hygiene Data'!$D$11,0,10*ROW('Hygiene Data'!D15)))</f>
        <v/>
      </c>
      <c r="DP21" s="363" t="str">
        <f ca="1">+IF(OFFSET('Hygiene Data'!$D$12,0,10*ROW('Hygiene Data'!D15))="","",OFFSET('Hygiene Data'!$D$12,0,10*ROW('Hygiene Data'!D15)))</f>
        <v/>
      </c>
      <c r="DQ21" s="363" t="str">
        <f ca="1">+IF(OFFSET('Hygiene Data'!$D$13,0,10*ROW('Hygiene Data'!D15))="","",OFFSET('Hygiene Data'!$D$13,0,10*ROW('Hygiene Data'!D15)))</f>
        <v/>
      </c>
      <c r="DR21" s="363" t="str">
        <f ca="1">+IF(OFFSET('Hygiene Data'!$E$11,0,10*ROW('Hygiene Data'!E15))="","",OFFSET('Hygiene Data'!$E$11,0,10*ROW('Hygiene Data'!E15)))</f>
        <v/>
      </c>
      <c r="DS21" s="363" t="str">
        <f ca="1">+IF(OFFSET('Hygiene Data'!$E$12,0,10*ROW('Hygiene Data'!E15))="","",OFFSET('Hygiene Data'!$E$12,0,10*ROW('Hygiene Data'!E15)))</f>
        <v/>
      </c>
      <c r="DT21" s="363" t="str">
        <f ca="1">+IF(OFFSET('Hygiene Data'!$E$13,0,10*ROW('Hygiene Data'!E15))="","",OFFSET('Hygiene Data'!$E$13,0,10*ROW('Hygiene Data'!E15)))</f>
        <v/>
      </c>
      <c r="DU21" s="363" t="str">
        <f ca="1">+IF(OFFSET('Hygiene Data'!$F$11,0,10*ROW('Hygiene Data'!F15))="","",OFFSET('Hygiene Data'!$F$11,0,10*ROW('Hygiene Data'!F15)))</f>
        <v/>
      </c>
      <c r="DV21" s="363" t="str">
        <f ca="1">+IF(OFFSET('Hygiene Data'!$F$12,0,10*ROW('Hygiene Data'!F15))="","",OFFSET('Hygiene Data'!$F$12,0,10*ROW('Hygiene Data'!F15)))</f>
        <v/>
      </c>
      <c r="DW21" s="363" t="str">
        <f ca="1">+IF(OFFSET('Hygiene Data'!$F$13,0,10*ROW('Hygiene Data'!F15))="","",OFFSET('Hygiene Data'!$F$13,0,10*ROW('Hygiene Data'!F15)))</f>
        <v/>
      </c>
      <c r="DX21" s="363" t="str">
        <f ca="1">+IF(OFFSET('Hygiene Data'!$G$11,0,10*ROW('Hygiene Data'!G15))="","",OFFSET('Hygiene Data'!$G$11,0,10*ROW('Hygiene Data'!G15)))</f>
        <v/>
      </c>
      <c r="DY21" s="363" t="str">
        <f ca="1">+IF(OFFSET('Hygiene Data'!$G$12,0,10*ROW('Hygiene Data'!G15))="","",OFFSET('Hygiene Data'!$G$12,0,10*ROW('Hygiene Data'!G15)))</f>
        <v/>
      </c>
      <c r="DZ21" s="363" t="str">
        <f ca="1">+IF(OFFSET('Hygiene Data'!$G$13,0,10*ROW('Hygiene Data'!G15))="","",OFFSET('Hygiene Data'!$G$13,0,10*ROW('Hygiene Data'!G15)))</f>
        <v/>
      </c>
      <c r="EA21" s="363" t="str">
        <f ca="1">+IF(OFFSET('Hygiene Data'!$H$11,0,10*ROW('Hygiene Data'!H15))="","",OFFSET('Hygiene Data'!$H$11,0,10*ROW('Hygiene Data'!H15)))</f>
        <v/>
      </c>
      <c r="EB21" s="363" t="str">
        <f ca="1">+IF(OFFSET('Hygiene Data'!$H$12,0,10*ROW('Hygiene Data'!H15))="","",OFFSET('Hygiene Data'!$H$12,0,10*ROW('Hygiene Data'!H15)))</f>
        <v/>
      </c>
      <c r="EC21" s="363" t="str">
        <f ca="1">+IF(OFFSET('Hygiene Data'!$H$13,0,10*ROW('Hygiene Data'!H15))="","",OFFSET('Hygiene Data'!$H$13,0,10*ROW('Hygiene Data'!H15)))</f>
        <v/>
      </c>
      <c r="ED21" s="363" t="str">
        <f ca="1">+IF(OFFSET('Hygiene Data'!$I$11,0,10*ROW('Hygiene Data'!I15))="","",OFFSET('Hygiene Data'!$I$11,0,10*ROW('Hygiene Data'!I15)))</f>
        <v/>
      </c>
      <c r="EE21" s="363" t="str">
        <f ca="1">+IF(OFFSET('Hygiene Data'!$I$12,0,10*ROW('Hygiene Data'!I15))="","",OFFSET('Hygiene Data'!$I$12,0,10*ROW('Hygiene Data'!I15)))</f>
        <v/>
      </c>
      <c r="EF21" s="363" t="str">
        <f ca="1">+IF(OFFSET('Hygiene Data'!$I$13,0,10*ROW('Hygiene Data'!I15))="","",OFFSET('Hygiene Data'!$I$13,0,10*ROW('Hygiene Data'!I15)))</f>
        <v/>
      </c>
    </row>
    <row r="22" spans="1:136" x14ac:dyDescent="0.25">
      <c r="A22" s="472" t="str">
        <f ca="1">+IF(OFFSET('Water Data'!$B$2,0,10*ROW('Water Data'!E16))="","",OFFSET('Water Data'!$B$2,0,10*ROW('Water Data'!E16)))</f>
        <v/>
      </c>
      <c r="B22" s="47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9" t="str">
        <f t="shared" ca="1" si="0"/>
        <v/>
      </c>
      <c r="D22" s="50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3" t="str">
        <f ca="1">+IF(OFFSET('Water Data'!$D$27,0,10*ROW('Water Data'!D16))="","",OFFSET('Water Data'!$D$27,0,10*ROW('Water Data'!D16)))</f>
        <v/>
      </c>
      <c r="BT22" s="363" t="str">
        <f ca="1">+IF(OFFSET('Water Data'!$D$28,0,10*ROW('Water Data'!D16))="","",OFFSET('Water Data'!$D$28,0,10*ROW('Water Data'!D16)))</f>
        <v/>
      </c>
      <c r="BU22" s="363" t="str">
        <f ca="1">+IF(OFFSET('Water Data'!$D$29,0,10*ROW('Water Data'!D16))="","",OFFSET('Water Data'!$D$29,0,10*ROW('Water Data'!D16)))</f>
        <v/>
      </c>
      <c r="BV22" s="363" t="str">
        <f ca="1">+IF(OFFSET('Water Data'!$E$27,0,10*ROW('Water Data'!E16))="","",OFFSET('Water Data'!$E$27,0,10*ROW('Water Data'!E16)))</f>
        <v/>
      </c>
      <c r="BW22" s="363" t="str">
        <f ca="1">+IF(OFFSET('Water Data'!$E$28,0,10*ROW('Water Data'!E16))="","",OFFSET('Water Data'!$E$28,0,10*ROW('Water Data'!E16)))</f>
        <v/>
      </c>
      <c r="BX22" s="363" t="str">
        <f ca="1">+IF(OFFSET('Water Data'!$E$29,0,10*ROW('Water Data'!E16))="","",OFFSET('Water Data'!$E$29,0,10*ROW('Water Data'!E16)))</f>
        <v/>
      </c>
      <c r="BY22" s="363" t="str">
        <f ca="1">+IF(OFFSET('Water Data'!$F$27,0,10*ROW('Water Data'!F16))="","",OFFSET('Water Data'!$F$27,0,10*ROW('Water Data'!F16)))</f>
        <v/>
      </c>
      <c r="BZ22" s="363" t="str">
        <f ca="1">+IF(OFFSET('Water Data'!$F$28,0,10*ROW('Water Data'!F16))="","",OFFSET('Water Data'!$F$28,0,10*ROW('Water Data'!F16)))</f>
        <v/>
      </c>
      <c r="CA22" s="363" t="str">
        <f ca="1">+IF(OFFSET('Water Data'!$F$29,0,10*ROW('Water Data'!F16))="","",OFFSET('Water Data'!$F$29,0,10*ROW('Water Data'!F16)))</f>
        <v/>
      </c>
      <c r="CB22" s="363" t="str">
        <f ca="1">+IF(OFFSET('Water Data'!$G$27,0,10*ROW('Water Data'!G16))="","",OFFSET('Water Data'!$G$27,0,10*ROW('Water Data'!G16)))</f>
        <v/>
      </c>
      <c r="CC22" s="363" t="str">
        <f ca="1">+IF(OFFSET('Water Data'!$G$28,0,10*ROW('Water Data'!G16))="","",OFFSET('Water Data'!$G$28,0,10*ROW('Water Data'!G16)))</f>
        <v/>
      </c>
      <c r="CD22" s="363" t="str">
        <f ca="1">+IF(OFFSET('Water Data'!$G$29,0,10*ROW('Water Data'!G16))="","",OFFSET('Water Data'!$G$29,0,10*ROW('Water Data'!G16)))</f>
        <v/>
      </c>
      <c r="CE22" s="363" t="str">
        <f ca="1">+IF(OFFSET('Water Data'!$H$27,0,10*ROW('Water Data'!H16))="","",OFFSET('Water Data'!$H$27,0,10*ROW('Water Data'!H16)))</f>
        <v/>
      </c>
      <c r="CF22" s="363" t="str">
        <f ca="1">+IF(OFFSET('Water Data'!$H$28,0,10*ROW('Water Data'!H16))="","",OFFSET('Water Data'!$H$28,0,10*ROW('Water Data'!H16)))</f>
        <v/>
      </c>
      <c r="CG22" s="363" t="str">
        <f ca="1">+IF(OFFSET('Water Data'!$H$29,0,10*ROW('Water Data'!H16))="","",OFFSET('Water Data'!$H$29,0,10*ROW('Water Data'!H16)))</f>
        <v/>
      </c>
      <c r="CH22" s="363" t="str">
        <f ca="1">+IF(OFFSET('Water Data'!$I$27,0,10*ROW('Water Data'!I16))="","",OFFSET('Water Data'!$I$27,0,10*ROW('Water Data'!I16)))</f>
        <v/>
      </c>
      <c r="CI22" s="363" t="str">
        <f ca="1">+IF(OFFSET('Water Data'!$I$28,0,10*ROW('Water Data'!I16))="","",OFFSET('Water Data'!$I$28,0,10*ROW('Water Data'!I16)))</f>
        <v/>
      </c>
      <c r="CJ22" s="363" t="str">
        <f ca="1">+IF(OFFSET('Water Data'!$I$29,0,10*ROW('Water Data'!I16))="","",OFFSET('Water Data'!$I$29,0,10*ROW('Water Data'!I16)))</f>
        <v/>
      </c>
      <c r="CK22" s="363" t="str">
        <f ca="1">+IF(OFFSET('Sanitation Data'!$D$28,0,10*ROW('Sanitation Data'!D16))="","",OFFSET('Sanitation Data'!$D$28,0,10*ROW('Sanitation Data'!D16)))</f>
        <v/>
      </c>
      <c r="CL22" s="363" t="str">
        <f ca="1">+IF(OFFSET('Sanitation Data'!$D$29,0,10*ROW('Sanitation Data'!D16))="","",OFFSET('Sanitation Data'!$D$29,0,10*ROW('Sanitation Data'!D16)))</f>
        <v/>
      </c>
      <c r="CM22" s="363" t="str">
        <f ca="1">+IF(OFFSET('Sanitation Data'!$D$30,0,10*ROW('Sanitation Data'!D16))="","",OFFSET('Sanitation Data'!$D$30,0,10*ROW('Sanitation Data'!D16)))</f>
        <v/>
      </c>
      <c r="CN22" s="363" t="str">
        <f ca="1">+IF(OFFSET('Sanitation Data'!$D$31,0,10*ROW('Sanitation Data'!D16))="","",OFFSET('Sanitation Data'!$D$31,0,10*ROW('Sanitation Data'!D16)))</f>
        <v/>
      </c>
      <c r="CO22" s="363" t="str">
        <f ca="1">+IF(OFFSET('Sanitation Data'!$D$32,0,10*ROW('Sanitation Data'!D16))="","",OFFSET('Sanitation Data'!$D$32,0,10*ROW('Sanitation Data'!D16)))</f>
        <v/>
      </c>
      <c r="CP22" s="363" t="str">
        <f ca="1">+IF(OFFSET('Sanitation Data'!$E$28,0,10*ROW('Sanitation Data'!E16))="","",OFFSET('Sanitation Data'!$E$28,0,10*ROW('Sanitation Data'!E16)))</f>
        <v/>
      </c>
      <c r="CQ22" s="363" t="str">
        <f ca="1">+IF(OFFSET('Sanitation Data'!$E$29,0,10*ROW('Sanitation Data'!E16))="","",OFFSET('Sanitation Data'!$E$29,0,10*ROW('Sanitation Data'!E16)))</f>
        <v/>
      </c>
      <c r="CR22" s="363" t="str">
        <f ca="1">+IF(OFFSET('Sanitation Data'!$E$30,0,10*ROW('Sanitation Data'!E16))="","",OFFSET('Sanitation Data'!$E$30,0,10*ROW('Sanitation Data'!E16)))</f>
        <v/>
      </c>
      <c r="CS22" s="363" t="str">
        <f ca="1">+IF(OFFSET('Sanitation Data'!$E$31,0,10*ROW('Sanitation Data'!E16))="","",OFFSET('Sanitation Data'!$E$31,0,10*ROW('Sanitation Data'!E16)))</f>
        <v/>
      </c>
      <c r="CT22" s="363" t="str">
        <f ca="1">+IF(OFFSET('Sanitation Data'!$E$32,0,10*ROW('Sanitation Data'!E16))="","",OFFSET('Sanitation Data'!$E$32,0,10*ROW('Sanitation Data'!E16)))</f>
        <v/>
      </c>
      <c r="CU22" s="363" t="str">
        <f ca="1">+IF(OFFSET('Sanitation Data'!$F$28,0,10*ROW('Sanitation Data'!F16))="","",OFFSET('Sanitation Data'!$F$28,0,10*ROW('Sanitation Data'!F16)))</f>
        <v/>
      </c>
      <c r="CV22" s="363" t="str">
        <f ca="1">+IF(OFFSET('Sanitation Data'!$F$29,0,10*ROW('Sanitation Data'!F16))="","",OFFSET('Sanitation Data'!$F$29,0,10*ROW('Sanitation Data'!F16)))</f>
        <v/>
      </c>
      <c r="CW22" s="363" t="str">
        <f ca="1">+IF(OFFSET('Sanitation Data'!$F$30,0,10*ROW('Sanitation Data'!F16))="","",OFFSET('Sanitation Data'!$F$30,0,10*ROW('Sanitation Data'!F16)))</f>
        <v/>
      </c>
      <c r="CX22" s="363" t="str">
        <f ca="1">+IF(OFFSET('Sanitation Data'!$F$31,0,10*ROW('Sanitation Data'!F16))="","",OFFSET('Sanitation Data'!$F$31,0,10*ROW('Sanitation Data'!F16)))</f>
        <v/>
      </c>
      <c r="CY22" s="363" t="str">
        <f ca="1">+IF(OFFSET('Sanitation Data'!$F$32,0,10*ROW('Sanitation Data'!F16))="","",OFFSET('Sanitation Data'!$F$32,0,10*ROW('Sanitation Data'!F16)))</f>
        <v/>
      </c>
      <c r="CZ22" s="363" t="str">
        <f ca="1">+IF(OFFSET('Sanitation Data'!$G$28,0,10*ROW('Sanitation Data'!G16))="","",OFFSET('Sanitation Data'!$G$28,0,10*ROW('Sanitation Data'!G16)))</f>
        <v/>
      </c>
      <c r="DA22" s="363" t="str">
        <f ca="1">+IF(OFFSET('Sanitation Data'!$G$29,0,10*ROW('Sanitation Data'!G16))="","",OFFSET('Sanitation Data'!$G$29,0,10*ROW('Sanitation Data'!G16)))</f>
        <v/>
      </c>
      <c r="DB22" s="363" t="str">
        <f ca="1">+IF(OFFSET('Sanitation Data'!$G$30,0,10*ROW('Sanitation Data'!G16))="","",OFFSET('Sanitation Data'!$G$30,0,10*ROW('Sanitation Data'!G16)))</f>
        <v/>
      </c>
      <c r="DC22" s="363" t="str">
        <f ca="1">+IF(OFFSET('Sanitation Data'!$G$31,0,10*ROW('Sanitation Data'!G16))="","",OFFSET('Sanitation Data'!$G$31,0,10*ROW('Sanitation Data'!G16)))</f>
        <v/>
      </c>
      <c r="DD22" s="363" t="str">
        <f ca="1">+IF(OFFSET('Sanitation Data'!$G$32,0,10*ROW('Sanitation Data'!G16))="","",OFFSET('Sanitation Data'!$G$32,0,10*ROW('Sanitation Data'!G16)))</f>
        <v/>
      </c>
      <c r="DE22" s="363" t="str">
        <f ca="1">+IF(OFFSET('Sanitation Data'!$H$28,0,10*ROW('Sanitation Data'!H16))="","",OFFSET('Sanitation Data'!$H$28,0,10*ROW('Sanitation Data'!H16)))</f>
        <v/>
      </c>
      <c r="DF22" s="363" t="str">
        <f ca="1">+IF(OFFSET('Sanitation Data'!$H$29,0,10*ROW('Sanitation Data'!H16))="","",OFFSET('Sanitation Data'!$H$29,0,10*ROW('Sanitation Data'!H16)))</f>
        <v/>
      </c>
      <c r="DG22" s="363" t="str">
        <f ca="1">+IF(OFFSET('Sanitation Data'!$H$30,0,10*ROW('Sanitation Data'!H16))="","",OFFSET('Sanitation Data'!$H$30,0,10*ROW('Sanitation Data'!H16)))</f>
        <v/>
      </c>
      <c r="DH22" s="363" t="str">
        <f ca="1">+IF(OFFSET('Sanitation Data'!$H$31,0,10*ROW('Sanitation Data'!H16))="","",OFFSET('Sanitation Data'!$H$31,0,10*ROW('Sanitation Data'!H16)))</f>
        <v/>
      </c>
      <c r="DI22" s="363" t="str">
        <f ca="1">+IF(OFFSET('Sanitation Data'!$H$32,0,10*ROW('Sanitation Data'!H16))="","",OFFSET('Sanitation Data'!$H$32,0,10*ROW('Sanitation Data'!H16)))</f>
        <v/>
      </c>
      <c r="DJ22" s="363" t="str">
        <f ca="1">+IF(OFFSET('Sanitation Data'!$I$28,0,10*ROW('Sanitation Data'!I16))="","",OFFSET('Sanitation Data'!$I$28,0,10*ROW('Sanitation Data'!I16)))</f>
        <v/>
      </c>
      <c r="DK22" s="363" t="str">
        <f ca="1">+IF(OFFSET('Sanitation Data'!$I$29,0,10*ROW('Sanitation Data'!I16))="","",OFFSET('Sanitation Data'!$I$29,0,10*ROW('Sanitation Data'!I16)))</f>
        <v/>
      </c>
      <c r="DL22" s="363" t="str">
        <f ca="1">+IF(OFFSET('Sanitation Data'!$I$30,0,10*ROW('Sanitation Data'!I16))="","",OFFSET('Sanitation Data'!$I$30,0,10*ROW('Sanitation Data'!I16)))</f>
        <v/>
      </c>
      <c r="DM22" s="363" t="str">
        <f ca="1">+IF(OFFSET('Sanitation Data'!$I$31,0,10*ROW('Sanitation Data'!I16))="","",OFFSET('Sanitation Data'!$I$31,0,10*ROW('Sanitation Data'!I16)))</f>
        <v/>
      </c>
      <c r="DN22" s="363" t="str">
        <f ca="1">+IF(OFFSET('Sanitation Data'!$I$32,0,10*ROW('Sanitation Data'!I16))="","",OFFSET('Sanitation Data'!$I$32,0,10*ROW('Sanitation Data'!I16)))</f>
        <v/>
      </c>
      <c r="DO22" s="363" t="str">
        <f ca="1">+IF(OFFSET('Hygiene Data'!$D$11,0,10*ROW('Hygiene Data'!D16))="","",OFFSET('Hygiene Data'!$D$11,0,10*ROW('Hygiene Data'!D16)))</f>
        <v/>
      </c>
      <c r="DP22" s="363" t="str">
        <f ca="1">+IF(OFFSET('Hygiene Data'!$D$12,0,10*ROW('Hygiene Data'!D16))="","",OFFSET('Hygiene Data'!$D$12,0,10*ROW('Hygiene Data'!D16)))</f>
        <v/>
      </c>
      <c r="DQ22" s="363" t="str">
        <f ca="1">+IF(OFFSET('Hygiene Data'!$D$13,0,10*ROW('Hygiene Data'!D16))="","",OFFSET('Hygiene Data'!$D$13,0,10*ROW('Hygiene Data'!D16)))</f>
        <v/>
      </c>
      <c r="DR22" s="363" t="str">
        <f ca="1">+IF(OFFSET('Hygiene Data'!$E$11,0,10*ROW('Hygiene Data'!E16))="","",OFFSET('Hygiene Data'!$E$11,0,10*ROW('Hygiene Data'!E16)))</f>
        <v/>
      </c>
      <c r="DS22" s="363" t="str">
        <f ca="1">+IF(OFFSET('Hygiene Data'!$E$12,0,10*ROW('Hygiene Data'!E16))="","",OFFSET('Hygiene Data'!$E$12,0,10*ROW('Hygiene Data'!E16)))</f>
        <v/>
      </c>
      <c r="DT22" s="363" t="str">
        <f ca="1">+IF(OFFSET('Hygiene Data'!$E$13,0,10*ROW('Hygiene Data'!E16))="","",OFFSET('Hygiene Data'!$E$13,0,10*ROW('Hygiene Data'!E16)))</f>
        <v/>
      </c>
      <c r="DU22" s="363" t="str">
        <f ca="1">+IF(OFFSET('Hygiene Data'!$F$11,0,10*ROW('Hygiene Data'!F16))="","",OFFSET('Hygiene Data'!$F$11,0,10*ROW('Hygiene Data'!F16)))</f>
        <v/>
      </c>
      <c r="DV22" s="363" t="str">
        <f ca="1">+IF(OFFSET('Hygiene Data'!$F$12,0,10*ROW('Hygiene Data'!F16))="","",OFFSET('Hygiene Data'!$F$12,0,10*ROW('Hygiene Data'!F16)))</f>
        <v/>
      </c>
      <c r="DW22" s="363" t="str">
        <f ca="1">+IF(OFFSET('Hygiene Data'!$F$13,0,10*ROW('Hygiene Data'!F16))="","",OFFSET('Hygiene Data'!$F$13,0,10*ROW('Hygiene Data'!F16)))</f>
        <v/>
      </c>
      <c r="DX22" s="363" t="str">
        <f ca="1">+IF(OFFSET('Hygiene Data'!$G$11,0,10*ROW('Hygiene Data'!G16))="","",OFFSET('Hygiene Data'!$G$11,0,10*ROW('Hygiene Data'!G16)))</f>
        <v/>
      </c>
      <c r="DY22" s="363" t="str">
        <f ca="1">+IF(OFFSET('Hygiene Data'!$G$12,0,10*ROW('Hygiene Data'!G16))="","",OFFSET('Hygiene Data'!$G$12,0,10*ROW('Hygiene Data'!G16)))</f>
        <v/>
      </c>
      <c r="DZ22" s="363" t="str">
        <f ca="1">+IF(OFFSET('Hygiene Data'!$G$13,0,10*ROW('Hygiene Data'!G16))="","",OFFSET('Hygiene Data'!$G$13,0,10*ROW('Hygiene Data'!G16)))</f>
        <v/>
      </c>
      <c r="EA22" s="363" t="str">
        <f ca="1">+IF(OFFSET('Hygiene Data'!$H$11,0,10*ROW('Hygiene Data'!H16))="","",OFFSET('Hygiene Data'!$H$11,0,10*ROW('Hygiene Data'!H16)))</f>
        <v/>
      </c>
      <c r="EB22" s="363" t="str">
        <f ca="1">+IF(OFFSET('Hygiene Data'!$H$12,0,10*ROW('Hygiene Data'!H16))="","",OFFSET('Hygiene Data'!$H$12,0,10*ROW('Hygiene Data'!H16)))</f>
        <v/>
      </c>
      <c r="EC22" s="363" t="str">
        <f ca="1">+IF(OFFSET('Hygiene Data'!$H$13,0,10*ROW('Hygiene Data'!H16))="","",OFFSET('Hygiene Data'!$H$13,0,10*ROW('Hygiene Data'!H16)))</f>
        <v/>
      </c>
      <c r="ED22" s="363" t="str">
        <f ca="1">+IF(OFFSET('Hygiene Data'!$I$11,0,10*ROW('Hygiene Data'!I16))="","",OFFSET('Hygiene Data'!$I$11,0,10*ROW('Hygiene Data'!I16)))</f>
        <v/>
      </c>
      <c r="EE22" s="363" t="str">
        <f ca="1">+IF(OFFSET('Hygiene Data'!$I$12,0,10*ROW('Hygiene Data'!I16))="","",OFFSET('Hygiene Data'!$I$12,0,10*ROW('Hygiene Data'!I16)))</f>
        <v/>
      </c>
      <c r="EF22" s="363" t="str">
        <f ca="1">+IF(OFFSET('Hygiene Data'!$I$13,0,10*ROW('Hygiene Data'!I16))="","",OFFSET('Hygiene Data'!$I$13,0,10*ROW('Hygiene Data'!I16)))</f>
        <v/>
      </c>
    </row>
    <row r="23" spans="1:136" x14ac:dyDescent="0.25">
      <c r="A23" s="472" t="str">
        <f ca="1">+IF(OFFSET('Water Data'!$B$2,0,10*ROW('Water Data'!E17))="","",OFFSET('Water Data'!$B$2,0,10*ROW('Water Data'!E17)))</f>
        <v/>
      </c>
      <c r="B23" s="47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9" t="str">
        <f t="shared" ca="1" si="0"/>
        <v/>
      </c>
      <c r="D23" s="50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3" t="str">
        <f ca="1">+IF(OFFSET('Water Data'!$D$27,0,10*ROW('Water Data'!D17))="","",OFFSET('Water Data'!$D$27,0,10*ROW('Water Data'!D17)))</f>
        <v/>
      </c>
      <c r="BT23" s="363" t="str">
        <f ca="1">+IF(OFFSET('Water Data'!$D$28,0,10*ROW('Water Data'!D17))="","",OFFSET('Water Data'!$D$28,0,10*ROW('Water Data'!D17)))</f>
        <v/>
      </c>
      <c r="BU23" s="363" t="str">
        <f ca="1">+IF(OFFSET('Water Data'!$D$29,0,10*ROW('Water Data'!D17))="","",OFFSET('Water Data'!$D$29,0,10*ROW('Water Data'!D17)))</f>
        <v/>
      </c>
      <c r="BV23" s="363" t="str">
        <f ca="1">+IF(OFFSET('Water Data'!$E$27,0,10*ROW('Water Data'!E17))="","",OFFSET('Water Data'!$E$27,0,10*ROW('Water Data'!E17)))</f>
        <v/>
      </c>
      <c r="BW23" s="363" t="str">
        <f ca="1">+IF(OFFSET('Water Data'!$E$28,0,10*ROW('Water Data'!E17))="","",OFFSET('Water Data'!$E$28,0,10*ROW('Water Data'!E17)))</f>
        <v/>
      </c>
      <c r="BX23" s="363" t="str">
        <f ca="1">+IF(OFFSET('Water Data'!$E$29,0,10*ROW('Water Data'!E17))="","",OFFSET('Water Data'!$E$29,0,10*ROW('Water Data'!E17)))</f>
        <v/>
      </c>
      <c r="BY23" s="363" t="str">
        <f ca="1">+IF(OFFSET('Water Data'!$F$27,0,10*ROW('Water Data'!F17))="","",OFFSET('Water Data'!$F$27,0,10*ROW('Water Data'!F17)))</f>
        <v/>
      </c>
      <c r="BZ23" s="363" t="str">
        <f ca="1">+IF(OFFSET('Water Data'!$F$28,0,10*ROW('Water Data'!F17))="","",OFFSET('Water Data'!$F$28,0,10*ROW('Water Data'!F17)))</f>
        <v/>
      </c>
      <c r="CA23" s="363" t="str">
        <f ca="1">+IF(OFFSET('Water Data'!$F$29,0,10*ROW('Water Data'!F17))="","",OFFSET('Water Data'!$F$29,0,10*ROW('Water Data'!F17)))</f>
        <v/>
      </c>
      <c r="CB23" s="363" t="str">
        <f ca="1">+IF(OFFSET('Water Data'!$G$27,0,10*ROW('Water Data'!G17))="","",OFFSET('Water Data'!$G$27,0,10*ROW('Water Data'!G17)))</f>
        <v/>
      </c>
      <c r="CC23" s="363" t="str">
        <f ca="1">+IF(OFFSET('Water Data'!$G$28,0,10*ROW('Water Data'!G17))="","",OFFSET('Water Data'!$G$28,0,10*ROW('Water Data'!G17)))</f>
        <v/>
      </c>
      <c r="CD23" s="363" t="str">
        <f ca="1">+IF(OFFSET('Water Data'!$G$29,0,10*ROW('Water Data'!G17))="","",OFFSET('Water Data'!$G$29,0,10*ROW('Water Data'!G17)))</f>
        <v/>
      </c>
      <c r="CE23" s="363" t="str">
        <f ca="1">+IF(OFFSET('Water Data'!$H$27,0,10*ROW('Water Data'!H17))="","",OFFSET('Water Data'!$H$27,0,10*ROW('Water Data'!H17)))</f>
        <v/>
      </c>
      <c r="CF23" s="363" t="str">
        <f ca="1">+IF(OFFSET('Water Data'!$H$28,0,10*ROW('Water Data'!H17))="","",OFFSET('Water Data'!$H$28,0,10*ROW('Water Data'!H17)))</f>
        <v/>
      </c>
      <c r="CG23" s="363" t="str">
        <f ca="1">+IF(OFFSET('Water Data'!$H$29,0,10*ROW('Water Data'!H17))="","",OFFSET('Water Data'!$H$29,0,10*ROW('Water Data'!H17)))</f>
        <v/>
      </c>
      <c r="CH23" s="363" t="str">
        <f ca="1">+IF(OFFSET('Water Data'!$I$27,0,10*ROW('Water Data'!I17))="","",OFFSET('Water Data'!$I$27,0,10*ROW('Water Data'!I17)))</f>
        <v/>
      </c>
      <c r="CI23" s="363" t="str">
        <f ca="1">+IF(OFFSET('Water Data'!$I$28,0,10*ROW('Water Data'!I17))="","",OFFSET('Water Data'!$I$28,0,10*ROW('Water Data'!I17)))</f>
        <v/>
      </c>
      <c r="CJ23" s="363" t="str">
        <f ca="1">+IF(OFFSET('Water Data'!$I$29,0,10*ROW('Water Data'!I17))="","",OFFSET('Water Data'!$I$29,0,10*ROW('Water Data'!I17)))</f>
        <v/>
      </c>
      <c r="CK23" s="363" t="str">
        <f ca="1">+IF(OFFSET('Sanitation Data'!$D$28,0,10*ROW('Sanitation Data'!D17))="","",OFFSET('Sanitation Data'!$D$28,0,10*ROW('Sanitation Data'!D17)))</f>
        <v/>
      </c>
      <c r="CL23" s="363" t="str">
        <f ca="1">+IF(OFFSET('Sanitation Data'!$D$29,0,10*ROW('Sanitation Data'!D17))="","",OFFSET('Sanitation Data'!$D$29,0,10*ROW('Sanitation Data'!D17)))</f>
        <v/>
      </c>
      <c r="CM23" s="363" t="str">
        <f ca="1">+IF(OFFSET('Sanitation Data'!$D$30,0,10*ROW('Sanitation Data'!D17))="","",OFFSET('Sanitation Data'!$D$30,0,10*ROW('Sanitation Data'!D17)))</f>
        <v/>
      </c>
      <c r="CN23" s="363" t="str">
        <f ca="1">+IF(OFFSET('Sanitation Data'!$D$31,0,10*ROW('Sanitation Data'!D17))="","",OFFSET('Sanitation Data'!$D$31,0,10*ROW('Sanitation Data'!D17)))</f>
        <v/>
      </c>
      <c r="CO23" s="363" t="str">
        <f ca="1">+IF(OFFSET('Sanitation Data'!$D$32,0,10*ROW('Sanitation Data'!D17))="","",OFFSET('Sanitation Data'!$D$32,0,10*ROW('Sanitation Data'!D17)))</f>
        <v/>
      </c>
      <c r="CP23" s="363" t="str">
        <f ca="1">+IF(OFFSET('Sanitation Data'!$E$28,0,10*ROW('Sanitation Data'!E17))="","",OFFSET('Sanitation Data'!$E$28,0,10*ROW('Sanitation Data'!E17)))</f>
        <v/>
      </c>
      <c r="CQ23" s="363" t="str">
        <f ca="1">+IF(OFFSET('Sanitation Data'!$E$29,0,10*ROW('Sanitation Data'!E17))="","",OFFSET('Sanitation Data'!$E$29,0,10*ROW('Sanitation Data'!E17)))</f>
        <v/>
      </c>
      <c r="CR23" s="363" t="str">
        <f ca="1">+IF(OFFSET('Sanitation Data'!$E$30,0,10*ROW('Sanitation Data'!E17))="","",OFFSET('Sanitation Data'!$E$30,0,10*ROW('Sanitation Data'!E17)))</f>
        <v/>
      </c>
      <c r="CS23" s="363" t="str">
        <f ca="1">+IF(OFFSET('Sanitation Data'!$E$31,0,10*ROW('Sanitation Data'!E17))="","",OFFSET('Sanitation Data'!$E$31,0,10*ROW('Sanitation Data'!E17)))</f>
        <v/>
      </c>
      <c r="CT23" s="363" t="str">
        <f ca="1">+IF(OFFSET('Sanitation Data'!$E$32,0,10*ROW('Sanitation Data'!E17))="","",OFFSET('Sanitation Data'!$E$32,0,10*ROW('Sanitation Data'!E17)))</f>
        <v/>
      </c>
      <c r="CU23" s="363" t="str">
        <f ca="1">+IF(OFFSET('Sanitation Data'!$F$28,0,10*ROW('Sanitation Data'!F17))="","",OFFSET('Sanitation Data'!$F$28,0,10*ROW('Sanitation Data'!F17)))</f>
        <v/>
      </c>
      <c r="CV23" s="363" t="str">
        <f ca="1">+IF(OFFSET('Sanitation Data'!$F$29,0,10*ROW('Sanitation Data'!F17))="","",OFFSET('Sanitation Data'!$F$29,0,10*ROW('Sanitation Data'!F17)))</f>
        <v/>
      </c>
      <c r="CW23" s="363" t="str">
        <f ca="1">+IF(OFFSET('Sanitation Data'!$F$30,0,10*ROW('Sanitation Data'!F17))="","",OFFSET('Sanitation Data'!$F$30,0,10*ROW('Sanitation Data'!F17)))</f>
        <v/>
      </c>
      <c r="CX23" s="363" t="str">
        <f ca="1">+IF(OFFSET('Sanitation Data'!$F$31,0,10*ROW('Sanitation Data'!F17))="","",OFFSET('Sanitation Data'!$F$31,0,10*ROW('Sanitation Data'!F17)))</f>
        <v/>
      </c>
      <c r="CY23" s="363" t="str">
        <f ca="1">+IF(OFFSET('Sanitation Data'!$F$32,0,10*ROW('Sanitation Data'!F17))="","",OFFSET('Sanitation Data'!$F$32,0,10*ROW('Sanitation Data'!F17)))</f>
        <v/>
      </c>
      <c r="CZ23" s="363" t="str">
        <f ca="1">+IF(OFFSET('Sanitation Data'!$G$28,0,10*ROW('Sanitation Data'!G17))="","",OFFSET('Sanitation Data'!$G$28,0,10*ROW('Sanitation Data'!G17)))</f>
        <v/>
      </c>
      <c r="DA23" s="363" t="str">
        <f ca="1">+IF(OFFSET('Sanitation Data'!$G$29,0,10*ROW('Sanitation Data'!G17))="","",OFFSET('Sanitation Data'!$G$29,0,10*ROW('Sanitation Data'!G17)))</f>
        <v/>
      </c>
      <c r="DB23" s="363" t="str">
        <f ca="1">+IF(OFFSET('Sanitation Data'!$G$30,0,10*ROW('Sanitation Data'!G17))="","",OFFSET('Sanitation Data'!$G$30,0,10*ROW('Sanitation Data'!G17)))</f>
        <v/>
      </c>
      <c r="DC23" s="363" t="str">
        <f ca="1">+IF(OFFSET('Sanitation Data'!$G$31,0,10*ROW('Sanitation Data'!G17))="","",OFFSET('Sanitation Data'!$G$31,0,10*ROW('Sanitation Data'!G17)))</f>
        <v/>
      </c>
      <c r="DD23" s="363" t="str">
        <f ca="1">+IF(OFFSET('Sanitation Data'!$G$32,0,10*ROW('Sanitation Data'!G17))="","",OFFSET('Sanitation Data'!$G$32,0,10*ROW('Sanitation Data'!G17)))</f>
        <v/>
      </c>
      <c r="DE23" s="363" t="str">
        <f ca="1">+IF(OFFSET('Sanitation Data'!$H$28,0,10*ROW('Sanitation Data'!H17))="","",OFFSET('Sanitation Data'!$H$28,0,10*ROW('Sanitation Data'!H17)))</f>
        <v/>
      </c>
      <c r="DF23" s="363" t="str">
        <f ca="1">+IF(OFFSET('Sanitation Data'!$H$29,0,10*ROW('Sanitation Data'!H17))="","",OFFSET('Sanitation Data'!$H$29,0,10*ROW('Sanitation Data'!H17)))</f>
        <v/>
      </c>
      <c r="DG23" s="363" t="str">
        <f ca="1">+IF(OFFSET('Sanitation Data'!$H$30,0,10*ROW('Sanitation Data'!H17))="","",OFFSET('Sanitation Data'!$H$30,0,10*ROW('Sanitation Data'!H17)))</f>
        <v/>
      </c>
      <c r="DH23" s="363" t="str">
        <f ca="1">+IF(OFFSET('Sanitation Data'!$H$31,0,10*ROW('Sanitation Data'!H17))="","",OFFSET('Sanitation Data'!$H$31,0,10*ROW('Sanitation Data'!H17)))</f>
        <v/>
      </c>
      <c r="DI23" s="363" t="str">
        <f ca="1">+IF(OFFSET('Sanitation Data'!$H$32,0,10*ROW('Sanitation Data'!H17))="","",OFFSET('Sanitation Data'!$H$32,0,10*ROW('Sanitation Data'!H17)))</f>
        <v/>
      </c>
      <c r="DJ23" s="363" t="str">
        <f ca="1">+IF(OFFSET('Sanitation Data'!$I$28,0,10*ROW('Sanitation Data'!I17))="","",OFFSET('Sanitation Data'!$I$28,0,10*ROW('Sanitation Data'!I17)))</f>
        <v/>
      </c>
      <c r="DK23" s="363" t="str">
        <f ca="1">+IF(OFFSET('Sanitation Data'!$I$29,0,10*ROW('Sanitation Data'!I17))="","",OFFSET('Sanitation Data'!$I$29,0,10*ROW('Sanitation Data'!I17)))</f>
        <v/>
      </c>
      <c r="DL23" s="363" t="str">
        <f ca="1">+IF(OFFSET('Sanitation Data'!$I$30,0,10*ROW('Sanitation Data'!I17))="","",OFFSET('Sanitation Data'!$I$30,0,10*ROW('Sanitation Data'!I17)))</f>
        <v/>
      </c>
      <c r="DM23" s="363" t="str">
        <f ca="1">+IF(OFFSET('Sanitation Data'!$I$31,0,10*ROW('Sanitation Data'!I17))="","",OFFSET('Sanitation Data'!$I$31,0,10*ROW('Sanitation Data'!I17)))</f>
        <v/>
      </c>
      <c r="DN23" s="363" t="str">
        <f ca="1">+IF(OFFSET('Sanitation Data'!$I$32,0,10*ROW('Sanitation Data'!I17))="","",OFFSET('Sanitation Data'!$I$32,0,10*ROW('Sanitation Data'!I17)))</f>
        <v/>
      </c>
      <c r="DO23" s="363" t="str">
        <f ca="1">+IF(OFFSET('Hygiene Data'!$D$11,0,10*ROW('Hygiene Data'!D17))="","",OFFSET('Hygiene Data'!$D$11,0,10*ROW('Hygiene Data'!D17)))</f>
        <v/>
      </c>
      <c r="DP23" s="363" t="str">
        <f ca="1">+IF(OFFSET('Hygiene Data'!$D$12,0,10*ROW('Hygiene Data'!D17))="","",OFFSET('Hygiene Data'!$D$12,0,10*ROW('Hygiene Data'!D17)))</f>
        <v/>
      </c>
      <c r="DQ23" s="363" t="str">
        <f ca="1">+IF(OFFSET('Hygiene Data'!$D$13,0,10*ROW('Hygiene Data'!D17))="","",OFFSET('Hygiene Data'!$D$13,0,10*ROW('Hygiene Data'!D17)))</f>
        <v/>
      </c>
      <c r="DR23" s="363" t="str">
        <f ca="1">+IF(OFFSET('Hygiene Data'!$E$11,0,10*ROW('Hygiene Data'!E17))="","",OFFSET('Hygiene Data'!$E$11,0,10*ROW('Hygiene Data'!E17)))</f>
        <v/>
      </c>
      <c r="DS23" s="363" t="str">
        <f ca="1">+IF(OFFSET('Hygiene Data'!$E$12,0,10*ROW('Hygiene Data'!E17))="","",OFFSET('Hygiene Data'!$E$12,0,10*ROW('Hygiene Data'!E17)))</f>
        <v/>
      </c>
      <c r="DT23" s="363" t="str">
        <f ca="1">+IF(OFFSET('Hygiene Data'!$E$13,0,10*ROW('Hygiene Data'!E17))="","",OFFSET('Hygiene Data'!$E$13,0,10*ROW('Hygiene Data'!E17)))</f>
        <v/>
      </c>
      <c r="DU23" s="363" t="str">
        <f ca="1">+IF(OFFSET('Hygiene Data'!$F$11,0,10*ROW('Hygiene Data'!F17))="","",OFFSET('Hygiene Data'!$F$11,0,10*ROW('Hygiene Data'!F17)))</f>
        <v/>
      </c>
      <c r="DV23" s="363" t="str">
        <f ca="1">+IF(OFFSET('Hygiene Data'!$F$12,0,10*ROW('Hygiene Data'!F17))="","",OFFSET('Hygiene Data'!$F$12,0,10*ROW('Hygiene Data'!F17)))</f>
        <v/>
      </c>
      <c r="DW23" s="363" t="str">
        <f ca="1">+IF(OFFSET('Hygiene Data'!$F$13,0,10*ROW('Hygiene Data'!F17))="","",OFFSET('Hygiene Data'!$F$13,0,10*ROW('Hygiene Data'!F17)))</f>
        <v/>
      </c>
      <c r="DX23" s="363" t="str">
        <f ca="1">+IF(OFFSET('Hygiene Data'!$G$11,0,10*ROW('Hygiene Data'!G17))="","",OFFSET('Hygiene Data'!$G$11,0,10*ROW('Hygiene Data'!G17)))</f>
        <v/>
      </c>
      <c r="DY23" s="363" t="str">
        <f ca="1">+IF(OFFSET('Hygiene Data'!$G$12,0,10*ROW('Hygiene Data'!G17))="","",OFFSET('Hygiene Data'!$G$12,0,10*ROW('Hygiene Data'!G17)))</f>
        <v/>
      </c>
      <c r="DZ23" s="363" t="str">
        <f ca="1">+IF(OFFSET('Hygiene Data'!$G$13,0,10*ROW('Hygiene Data'!G17))="","",OFFSET('Hygiene Data'!$G$13,0,10*ROW('Hygiene Data'!G17)))</f>
        <v/>
      </c>
      <c r="EA23" s="363" t="str">
        <f ca="1">+IF(OFFSET('Hygiene Data'!$H$11,0,10*ROW('Hygiene Data'!H17))="","",OFFSET('Hygiene Data'!$H$11,0,10*ROW('Hygiene Data'!H17)))</f>
        <v/>
      </c>
      <c r="EB23" s="363" t="str">
        <f ca="1">+IF(OFFSET('Hygiene Data'!$H$12,0,10*ROW('Hygiene Data'!H17))="","",OFFSET('Hygiene Data'!$H$12,0,10*ROW('Hygiene Data'!H17)))</f>
        <v/>
      </c>
      <c r="EC23" s="363" t="str">
        <f ca="1">+IF(OFFSET('Hygiene Data'!$H$13,0,10*ROW('Hygiene Data'!H17))="","",OFFSET('Hygiene Data'!$H$13,0,10*ROW('Hygiene Data'!H17)))</f>
        <v/>
      </c>
      <c r="ED23" s="363" t="str">
        <f ca="1">+IF(OFFSET('Hygiene Data'!$I$11,0,10*ROW('Hygiene Data'!I17))="","",OFFSET('Hygiene Data'!$I$11,0,10*ROW('Hygiene Data'!I17)))</f>
        <v/>
      </c>
      <c r="EE23" s="363" t="str">
        <f ca="1">+IF(OFFSET('Hygiene Data'!$I$12,0,10*ROW('Hygiene Data'!I17))="","",OFFSET('Hygiene Data'!$I$12,0,10*ROW('Hygiene Data'!I17)))</f>
        <v/>
      </c>
      <c r="EF23" s="363" t="str">
        <f ca="1">+IF(OFFSET('Hygiene Data'!$I$13,0,10*ROW('Hygiene Data'!I17))="","",OFFSET('Hygiene Data'!$I$13,0,10*ROW('Hygiene Data'!I17)))</f>
        <v/>
      </c>
    </row>
    <row r="24" spans="1:136" x14ac:dyDescent="0.25">
      <c r="A24" s="472" t="str">
        <f ca="1">+IF(OFFSET('Water Data'!$B$2,0,10*ROW('Water Data'!E18))="","",OFFSET('Water Data'!$B$2,0,10*ROW('Water Data'!E18)))</f>
        <v/>
      </c>
      <c r="B24" s="47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9" t="str">
        <f t="shared" ca="1" si="0"/>
        <v/>
      </c>
      <c r="D24" s="50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3" t="str">
        <f ca="1">+IF(OFFSET('Water Data'!$D$27,0,10*ROW('Water Data'!D18))="","",OFFSET('Water Data'!$D$27,0,10*ROW('Water Data'!D18)))</f>
        <v/>
      </c>
      <c r="BT24" s="363" t="str">
        <f ca="1">+IF(OFFSET('Water Data'!$D$28,0,10*ROW('Water Data'!D18))="","",OFFSET('Water Data'!$D$28,0,10*ROW('Water Data'!D18)))</f>
        <v/>
      </c>
      <c r="BU24" s="363" t="str">
        <f ca="1">+IF(OFFSET('Water Data'!$D$29,0,10*ROW('Water Data'!D18))="","",OFFSET('Water Data'!$D$29,0,10*ROW('Water Data'!D18)))</f>
        <v/>
      </c>
      <c r="BV24" s="363" t="str">
        <f ca="1">+IF(OFFSET('Water Data'!$E$27,0,10*ROW('Water Data'!E18))="","",OFFSET('Water Data'!$E$27,0,10*ROW('Water Data'!E18)))</f>
        <v/>
      </c>
      <c r="BW24" s="363" t="str">
        <f ca="1">+IF(OFFSET('Water Data'!$E$28,0,10*ROW('Water Data'!E18))="","",OFFSET('Water Data'!$E$28,0,10*ROW('Water Data'!E18)))</f>
        <v/>
      </c>
      <c r="BX24" s="363" t="str">
        <f ca="1">+IF(OFFSET('Water Data'!$E$29,0,10*ROW('Water Data'!E18))="","",OFFSET('Water Data'!$E$29,0,10*ROW('Water Data'!E18)))</f>
        <v/>
      </c>
      <c r="BY24" s="363" t="str">
        <f ca="1">+IF(OFFSET('Water Data'!$F$27,0,10*ROW('Water Data'!F18))="","",OFFSET('Water Data'!$F$27,0,10*ROW('Water Data'!F18)))</f>
        <v/>
      </c>
      <c r="BZ24" s="363" t="str">
        <f ca="1">+IF(OFFSET('Water Data'!$F$28,0,10*ROW('Water Data'!F18))="","",OFFSET('Water Data'!$F$28,0,10*ROW('Water Data'!F18)))</f>
        <v/>
      </c>
      <c r="CA24" s="363" t="str">
        <f ca="1">+IF(OFFSET('Water Data'!$F$29,0,10*ROW('Water Data'!F18))="","",OFFSET('Water Data'!$F$29,0,10*ROW('Water Data'!F18)))</f>
        <v/>
      </c>
      <c r="CB24" s="363" t="str">
        <f ca="1">+IF(OFFSET('Water Data'!$G$27,0,10*ROW('Water Data'!G18))="","",OFFSET('Water Data'!$G$27,0,10*ROW('Water Data'!G18)))</f>
        <v/>
      </c>
      <c r="CC24" s="363" t="str">
        <f ca="1">+IF(OFFSET('Water Data'!$G$28,0,10*ROW('Water Data'!G18))="","",OFFSET('Water Data'!$G$28,0,10*ROW('Water Data'!G18)))</f>
        <v/>
      </c>
      <c r="CD24" s="363" t="str">
        <f ca="1">+IF(OFFSET('Water Data'!$G$29,0,10*ROW('Water Data'!G18))="","",OFFSET('Water Data'!$G$29,0,10*ROW('Water Data'!G18)))</f>
        <v/>
      </c>
      <c r="CE24" s="363" t="str">
        <f ca="1">+IF(OFFSET('Water Data'!$H$27,0,10*ROW('Water Data'!H18))="","",OFFSET('Water Data'!$H$27,0,10*ROW('Water Data'!H18)))</f>
        <v/>
      </c>
      <c r="CF24" s="363" t="str">
        <f ca="1">+IF(OFFSET('Water Data'!$H$28,0,10*ROW('Water Data'!H18))="","",OFFSET('Water Data'!$H$28,0,10*ROW('Water Data'!H18)))</f>
        <v/>
      </c>
      <c r="CG24" s="363" t="str">
        <f ca="1">+IF(OFFSET('Water Data'!$H$29,0,10*ROW('Water Data'!H18))="","",OFFSET('Water Data'!$H$29,0,10*ROW('Water Data'!H18)))</f>
        <v/>
      </c>
      <c r="CH24" s="363" t="str">
        <f ca="1">+IF(OFFSET('Water Data'!$I$27,0,10*ROW('Water Data'!I18))="","",OFFSET('Water Data'!$I$27,0,10*ROW('Water Data'!I18)))</f>
        <v/>
      </c>
      <c r="CI24" s="363" t="str">
        <f ca="1">+IF(OFFSET('Water Data'!$I$28,0,10*ROW('Water Data'!I18))="","",OFFSET('Water Data'!$I$28,0,10*ROW('Water Data'!I18)))</f>
        <v/>
      </c>
      <c r="CJ24" s="363" t="str">
        <f ca="1">+IF(OFFSET('Water Data'!$I$29,0,10*ROW('Water Data'!I18))="","",OFFSET('Water Data'!$I$29,0,10*ROW('Water Data'!I18)))</f>
        <v/>
      </c>
      <c r="CK24" s="363" t="str">
        <f ca="1">+IF(OFFSET('Sanitation Data'!$D$28,0,10*ROW('Sanitation Data'!D18))="","",OFFSET('Sanitation Data'!$D$28,0,10*ROW('Sanitation Data'!D18)))</f>
        <v/>
      </c>
      <c r="CL24" s="363" t="str">
        <f ca="1">+IF(OFFSET('Sanitation Data'!$D$29,0,10*ROW('Sanitation Data'!D18))="","",OFFSET('Sanitation Data'!$D$29,0,10*ROW('Sanitation Data'!D18)))</f>
        <v/>
      </c>
      <c r="CM24" s="363" t="str">
        <f ca="1">+IF(OFFSET('Sanitation Data'!$D$30,0,10*ROW('Sanitation Data'!D18))="","",OFFSET('Sanitation Data'!$D$30,0,10*ROW('Sanitation Data'!D18)))</f>
        <v/>
      </c>
      <c r="CN24" s="363" t="str">
        <f ca="1">+IF(OFFSET('Sanitation Data'!$D$31,0,10*ROW('Sanitation Data'!D18))="","",OFFSET('Sanitation Data'!$D$31,0,10*ROW('Sanitation Data'!D18)))</f>
        <v/>
      </c>
      <c r="CO24" s="363" t="str">
        <f ca="1">+IF(OFFSET('Sanitation Data'!$D$32,0,10*ROW('Sanitation Data'!D18))="","",OFFSET('Sanitation Data'!$D$32,0,10*ROW('Sanitation Data'!D18)))</f>
        <v/>
      </c>
      <c r="CP24" s="363" t="str">
        <f ca="1">+IF(OFFSET('Sanitation Data'!$E$28,0,10*ROW('Sanitation Data'!E18))="","",OFFSET('Sanitation Data'!$E$28,0,10*ROW('Sanitation Data'!E18)))</f>
        <v/>
      </c>
      <c r="CQ24" s="363" t="str">
        <f ca="1">+IF(OFFSET('Sanitation Data'!$E$29,0,10*ROW('Sanitation Data'!E18))="","",OFFSET('Sanitation Data'!$E$29,0,10*ROW('Sanitation Data'!E18)))</f>
        <v/>
      </c>
      <c r="CR24" s="363" t="str">
        <f ca="1">+IF(OFFSET('Sanitation Data'!$E$30,0,10*ROW('Sanitation Data'!E18))="","",OFFSET('Sanitation Data'!$E$30,0,10*ROW('Sanitation Data'!E18)))</f>
        <v/>
      </c>
      <c r="CS24" s="363" t="str">
        <f ca="1">+IF(OFFSET('Sanitation Data'!$E$31,0,10*ROW('Sanitation Data'!E18))="","",OFFSET('Sanitation Data'!$E$31,0,10*ROW('Sanitation Data'!E18)))</f>
        <v/>
      </c>
      <c r="CT24" s="363" t="str">
        <f ca="1">+IF(OFFSET('Sanitation Data'!$E$32,0,10*ROW('Sanitation Data'!E18))="","",OFFSET('Sanitation Data'!$E$32,0,10*ROW('Sanitation Data'!E18)))</f>
        <v/>
      </c>
      <c r="CU24" s="363" t="str">
        <f ca="1">+IF(OFFSET('Sanitation Data'!$F$28,0,10*ROW('Sanitation Data'!F18))="","",OFFSET('Sanitation Data'!$F$28,0,10*ROW('Sanitation Data'!F18)))</f>
        <v/>
      </c>
      <c r="CV24" s="363" t="str">
        <f ca="1">+IF(OFFSET('Sanitation Data'!$F$29,0,10*ROW('Sanitation Data'!F18))="","",OFFSET('Sanitation Data'!$F$29,0,10*ROW('Sanitation Data'!F18)))</f>
        <v/>
      </c>
      <c r="CW24" s="363" t="str">
        <f ca="1">+IF(OFFSET('Sanitation Data'!$F$30,0,10*ROW('Sanitation Data'!F18))="","",OFFSET('Sanitation Data'!$F$30,0,10*ROW('Sanitation Data'!F18)))</f>
        <v/>
      </c>
      <c r="CX24" s="363" t="str">
        <f ca="1">+IF(OFFSET('Sanitation Data'!$F$31,0,10*ROW('Sanitation Data'!F18))="","",OFFSET('Sanitation Data'!$F$31,0,10*ROW('Sanitation Data'!F18)))</f>
        <v/>
      </c>
      <c r="CY24" s="363" t="str">
        <f ca="1">+IF(OFFSET('Sanitation Data'!$F$32,0,10*ROW('Sanitation Data'!F18))="","",OFFSET('Sanitation Data'!$F$32,0,10*ROW('Sanitation Data'!F18)))</f>
        <v/>
      </c>
      <c r="CZ24" s="363" t="str">
        <f ca="1">+IF(OFFSET('Sanitation Data'!$G$28,0,10*ROW('Sanitation Data'!G18))="","",OFFSET('Sanitation Data'!$G$28,0,10*ROW('Sanitation Data'!G18)))</f>
        <v/>
      </c>
      <c r="DA24" s="363" t="str">
        <f ca="1">+IF(OFFSET('Sanitation Data'!$G$29,0,10*ROW('Sanitation Data'!G18))="","",OFFSET('Sanitation Data'!$G$29,0,10*ROW('Sanitation Data'!G18)))</f>
        <v/>
      </c>
      <c r="DB24" s="363" t="str">
        <f ca="1">+IF(OFFSET('Sanitation Data'!$G$30,0,10*ROW('Sanitation Data'!G18))="","",OFFSET('Sanitation Data'!$G$30,0,10*ROW('Sanitation Data'!G18)))</f>
        <v/>
      </c>
      <c r="DC24" s="363" t="str">
        <f ca="1">+IF(OFFSET('Sanitation Data'!$G$31,0,10*ROW('Sanitation Data'!G18))="","",OFFSET('Sanitation Data'!$G$31,0,10*ROW('Sanitation Data'!G18)))</f>
        <v/>
      </c>
      <c r="DD24" s="363" t="str">
        <f ca="1">+IF(OFFSET('Sanitation Data'!$G$32,0,10*ROW('Sanitation Data'!G18))="","",OFFSET('Sanitation Data'!$G$32,0,10*ROW('Sanitation Data'!G18)))</f>
        <v/>
      </c>
      <c r="DE24" s="363" t="str">
        <f ca="1">+IF(OFFSET('Sanitation Data'!$H$28,0,10*ROW('Sanitation Data'!H18))="","",OFFSET('Sanitation Data'!$H$28,0,10*ROW('Sanitation Data'!H18)))</f>
        <v/>
      </c>
      <c r="DF24" s="363" t="str">
        <f ca="1">+IF(OFFSET('Sanitation Data'!$H$29,0,10*ROW('Sanitation Data'!H18))="","",OFFSET('Sanitation Data'!$H$29,0,10*ROW('Sanitation Data'!H18)))</f>
        <v/>
      </c>
      <c r="DG24" s="363" t="str">
        <f ca="1">+IF(OFFSET('Sanitation Data'!$H$30,0,10*ROW('Sanitation Data'!H18))="","",OFFSET('Sanitation Data'!$H$30,0,10*ROW('Sanitation Data'!H18)))</f>
        <v/>
      </c>
      <c r="DH24" s="363" t="str">
        <f ca="1">+IF(OFFSET('Sanitation Data'!$H$31,0,10*ROW('Sanitation Data'!H18))="","",OFFSET('Sanitation Data'!$H$31,0,10*ROW('Sanitation Data'!H18)))</f>
        <v/>
      </c>
      <c r="DI24" s="363" t="str">
        <f ca="1">+IF(OFFSET('Sanitation Data'!$H$32,0,10*ROW('Sanitation Data'!H18))="","",OFFSET('Sanitation Data'!$H$32,0,10*ROW('Sanitation Data'!H18)))</f>
        <v/>
      </c>
      <c r="DJ24" s="363" t="str">
        <f ca="1">+IF(OFFSET('Sanitation Data'!$I$28,0,10*ROW('Sanitation Data'!I18))="","",OFFSET('Sanitation Data'!$I$28,0,10*ROW('Sanitation Data'!I18)))</f>
        <v/>
      </c>
      <c r="DK24" s="363" t="str">
        <f ca="1">+IF(OFFSET('Sanitation Data'!$I$29,0,10*ROW('Sanitation Data'!I18))="","",OFFSET('Sanitation Data'!$I$29,0,10*ROW('Sanitation Data'!I18)))</f>
        <v/>
      </c>
      <c r="DL24" s="363" t="str">
        <f ca="1">+IF(OFFSET('Sanitation Data'!$I$30,0,10*ROW('Sanitation Data'!I18))="","",OFFSET('Sanitation Data'!$I$30,0,10*ROW('Sanitation Data'!I18)))</f>
        <v/>
      </c>
      <c r="DM24" s="363" t="str">
        <f ca="1">+IF(OFFSET('Sanitation Data'!$I$31,0,10*ROW('Sanitation Data'!I18))="","",OFFSET('Sanitation Data'!$I$31,0,10*ROW('Sanitation Data'!I18)))</f>
        <v/>
      </c>
      <c r="DN24" s="363" t="str">
        <f ca="1">+IF(OFFSET('Sanitation Data'!$I$32,0,10*ROW('Sanitation Data'!I18))="","",OFFSET('Sanitation Data'!$I$32,0,10*ROW('Sanitation Data'!I18)))</f>
        <v/>
      </c>
      <c r="DO24" s="363" t="str">
        <f ca="1">+IF(OFFSET('Hygiene Data'!$D$11,0,10*ROW('Hygiene Data'!D18))="","",OFFSET('Hygiene Data'!$D$11,0,10*ROW('Hygiene Data'!D18)))</f>
        <v/>
      </c>
      <c r="DP24" s="363" t="str">
        <f ca="1">+IF(OFFSET('Hygiene Data'!$D$12,0,10*ROW('Hygiene Data'!D18))="","",OFFSET('Hygiene Data'!$D$12,0,10*ROW('Hygiene Data'!D18)))</f>
        <v/>
      </c>
      <c r="DQ24" s="363" t="str">
        <f ca="1">+IF(OFFSET('Hygiene Data'!$D$13,0,10*ROW('Hygiene Data'!D18))="","",OFFSET('Hygiene Data'!$D$13,0,10*ROW('Hygiene Data'!D18)))</f>
        <v/>
      </c>
      <c r="DR24" s="363" t="str">
        <f ca="1">+IF(OFFSET('Hygiene Data'!$E$11,0,10*ROW('Hygiene Data'!E18))="","",OFFSET('Hygiene Data'!$E$11,0,10*ROW('Hygiene Data'!E18)))</f>
        <v/>
      </c>
      <c r="DS24" s="363" t="str">
        <f ca="1">+IF(OFFSET('Hygiene Data'!$E$12,0,10*ROW('Hygiene Data'!E18))="","",OFFSET('Hygiene Data'!$E$12,0,10*ROW('Hygiene Data'!E18)))</f>
        <v/>
      </c>
      <c r="DT24" s="363" t="str">
        <f ca="1">+IF(OFFSET('Hygiene Data'!$E$13,0,10*ROW('Hygiene Data'!E18))="","",OFFSET('Hygiene Data'!$E$13,0,10*ROW('Hygiene Data'!E18)))</f>
        <v/>
      </c>
      <c r="DU24" s="363" t="str">
        <f ca="1">+IF(OFFSET('Hygiene Data'!$F$11,0,10*ROW('Hygiene Data'!F18))="","",OFFSET('Hygiene Data'!$F$11,0,10*ROW('Hygiene Data'!F18)))</f>
        <v/>
      </c>
      <c r="DV24" s="363" t="str">
        <f ca="1">+IF(OFFSET('Hygiene Data'!$F$12,0,10*ROW('Hygiene Data'!F18))="","",OFFSET('Hygiene Data'!$F$12,0,10*ROW('Hygiene Data'!F18)))</f>
        <v/>
      </c>
      <c r="DW24" s="363" t="str">
        <f ca="1">+IF(OFFSET('Hygiene Data'!$F$13,0,10*ROW('Hygiene Data'!F18))="","",OFFSET('Hygiene Data'!$F$13,0,10*ROW('Hygiene Data'!F18)))</f>
        <v/>
      </c>
      <c r="DX24" s="363" t="str">
        <f ca="1">+IF(OFFSET('Hygiene Data'!$G$11,0,10*ROW('Hygiene Data'!G18))="","",OFFSET('Hygiene Data'!$G$11,0,10*ROW('Hygiene Data'!G18)))</f>
        <v/>
      </c>
      <c r="DY24" s="363" t="str">
        <f ca="1">+IF(OFFSET('Hygiene Data'!$G$12,0,10*ROW('Hygiene Data'!G18))="","",OFFSET('Hygiene Data'!$G$12,0,10*ROW('Hygiene Data'!G18)))</f>
        <v/>
      </c>
      <c r="DZ24" s="363" t="str">
        <f ca="1">+IF(OFFSET('Hygiene Data'!$G$13,0,10*ROW('Hygiene Data'!G18))="","",OFFSET('Hygiene Data'!$G$13,0,10*ROW('Hygiene Data'!G18)))</f>
        <v/>
      </c>
      <c r="EA24" s="363" t="str">
        <f ca="1">+IF(OFFSET('Hygiene Data'!$H$11,0,10*ROW('Hygiene Data'!H18))="","",OFFSET('Hygiene Data'!$H$11,0,10*ROW('Hygiene Data'!H18)))</f>
        <v/>
      </c>
      <c r="EB24" s="363" t="str">
        <f ca="1">+IF(OFFSET('Hygiene Data'!$H$12,0,10*ROW('Hygiene Data'!H18))="","",OFFSET('Hygiene Data'!$H$12,0,10*ROW('Hygiene Data'!H18)))</f>
        <v/>
      </c>
      <c r="EC24" s="363" t="str">
        <f ca="1">+IF(OFFSET('Hygiene Data'!$H$13,0,10*ROW('Hygiene Data'!H18))="","",OFFSET('Hygiene Data'!$H$13,0,10*ROW('Hygiene Data'!H18)))</f>
        <v/>
      </c>
      <c r="ED24" s="363" t="str">
        <f ca="1">+IF(OFFSET('Hygiene Data'!$I$11,0,10*ROW('Hygiene Data'!I18))="","",OFFSET('Hygiene Data'!$I$11,0,10*ROW('Hygiene Data'!I18)))</f>
        <v/>
      </c>
      <c r="EE24" s="363" t="str">
        <f ca="1">+IF(OFFSET('Hygiene Data'!$I$12,0,10*ROW('Hygiene Data'!I18))="","",OFFSET('Hygiene Data'!$I$12,0,10*ROW('Hygiene Data'!I18)))</f>
        <v/>
      </c>
      <c r="EF24" s="363" t="str">
        <f ca="1">+IF(OFFSET('Hygiene Data'!$I$13,0,10*ROW('Hygiene Data'!I18))="","",OFFSET('Hygiene Data'!$I$13,0,10*ROW('Hygiene Data'!I18)))</f>
        <v/>
      </c>
    </row>
    <row r="25" spans="1:136" x14ac:dyDescent="0.25">
      <c r="A25" s="472" t="str">
        <f ca="1">+IF(OFFSET('Water Data'!$B$2,0,10*ROW('Water Data'!E19))="","",OFFSET('Water Data'!$B$2,0,10*ROW('Water Data'!E19)))</f>
        <v/>
      </c>
      <c r="B25" s="47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9" t="str">
        <f t="shared" ca="1" si="0"/>
        <v/>
      </c>
      <c r="D25" s="50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3" t="str">
        <f ca="1">+IF(OFFSET('Water Data'!$D$27,0,10*ROW('Water Data'!D19))="","",OFFSET('Water Data'!$D$27,0,10*ROW('Water Data'!D19)))</f>
        <v/>
      </c>
      <c r="BT25" s="363" t="str">
        <f ca="1">+IF(OFFSET('Water Data'!$D$28,0,10*ROW('Water Data'!D19))="","",OFFSET('Water Data'!$D$28,0,10*ROW('Water Data'!D19)))</f>
        <v/>
      </c>
      <c r="BU25" s="363" t="str">
        <f ca="1">+IF(OFFSET('Water Data'!$D$29,0,10*ROW('Water Data'!D19))="","",OFFSET('Water Data'!$D$29,0,10*ROW('Water Data'!D19)))</f>
        <v/>
      </c>
      <c r="BV25" s="363" t="str">
        <f ca="1">+IF(OFFSET('Water Data'!$E$27,0,10*ROW('Water Data'!E19))="","",OFFSET('Water Data'!$E$27,0,10*ROW('Water Data'!E19)))</f>
        <v/>
      </c>
      <c r="BW25" s="363" t="str">
        <f ca="1">+IF(OFFSET('Water Data'!$E$28,0,10*ROW('Water Data'!E19))="","",OFFSET('Water Data'!$E$28,0,10*ROW('Water Data'!E19)))</f>
        <v/>
      </c>
      <c r="BX25" s="363" t="str">
        <f ca="1">+IF(OFFSET('Water Data'!$E$29,0,10*ROW('Water Data'!E19))="","",OFFSET('Water Data'!$E$29,0,10*ROW('Water Data'!E19)))</f>
        <v/>
      </c>
      <c r="BY25" s="363" t="str">
        <f ca="1">+IF(OFFSET('Water Data'!$F$27,0,10*ROW('Water Data'!F19))="","",OFFSET('Water Data'!$F$27,0,10*ROW('Water Data'!F19)))</f>
        <v/>
      </c>
      <c r="BZ25" s="363" t="str">
        <f ca="1">+IF(OFFSET('Water Data'!$F$28,0,10*ROW('Water Data'!F19))="","",OFFSET('Water Data'!$F$28,0,10*ROW('Water Data'!F19)))</f>
        <v/>
      </c>
      <c r="CA25" s="363" t="str">
        <f ca="1">+IF(OFFSET('Water Data'!$F$29,0,10*ROW('Water Data'!F19))="","",OFFSET('Water Data'!$F$29,0,10*ROW('Water Data'!F19)))</f>
        <v/>
      </c>
      <c r="CB25" s="363" t="str">
        <f ca="1">+IF(OFFSET('Water Data'!$G$27,0,10*ROW('Water Data'!G19))="","",OFFSET('Water Data'!$G$27,0,10*ROW('Water Data'!G19)))</f>
        <v/>
      </c>
      <c r="CC25" s="363" t="str">
        <f ca="1">+IF(OFFSET('Water Data'!$G$28,0,10*ROW('Water Data'!G19))="","",OFFSET('Water Data'!$G$28,0,10*ROW('Water Data'!G19)))</f>
        <v/>
      </c>
      <c r="CD25" s="363" t="str">
        <f ca="1">+IF(OFFSET('Water Data'!$G$29,0,10*ROW('Water Data'!G19))="","",OFFSET('Water Data'!$G$29,0,10*ROW('Water Data'!G19)))</f>
        <v/>
      </c>
      <c r="CE25" s="363" t="str">
        <f ca="1">+IF(OFFSET('Water Data'!$H$27,0,10*ROW('Water Data'!H19))="","",OFFSET('Water Data'!$H$27,0,10*ROW('Water Data'!H19)))</f>
        <v/>
      </c>
      <c r="CF25" s="363" t="str">
        <f ca="1">+IF(OFFSET('Water Data'!$H$28,0,10*ROW('Water Data'!H19))="","",OFFSET('Water Data'!$H$28,0,10*ROW('Water Data'!H19)))</f>
        <v/>
      </c>
      <c r="CG25" s="363" t="str">
        <f ca="1">+IF(OFFSET('Water Data'!$H$29,0,10*ROW('Water Data'!H19))="","",OFFSET('Water Data'!$H$29,0,10*ROW('Water Data'!H19)))</f>
        <v/>
      </c>
      <c r="CH25" s="363" t="str">
        <f ca="1">+IF(OFFSET('Water Data'!$I$27,0,10*ROW('Water Data'!I19))="","",OFFSET('Water Data'!$I$27,0,10*ROW('Water Data'!I19)))</f>
        <v/>
      </c>
      <c r="CI25" s="363" t="str">
        <f ca="1">+IF(OFFSET('Water Data'!$I$28,0,10*ROW('Water Data'!I19))="","",OFFSET('Water Data'!$I$28,0,10*ROW('Water Data'!I19)))</f>
        <v/>
      </c>
      <c r="CJ25" s="363" t="str">
        <f ca="1">+IF(OFFSET('Water Data'!$I$29,0,10*ROW('Water Data'!I19))="","",OFFSET('Water Data'!$I$29,0,10*ROW('Water Data'!I19)))</f>
        <v/>
      </c>
      <c r="CK25" s="363" t="str">
        <f ca="1">+IF(OFFSET('Sanitation Data'!$D$28,0,10*ROW('Sanitation Data'!D19))="","",OFFSET('Sanitation Data'!$D$28,0,10*ROW('Sanitation Data'!D19)))</f>
        <v/>
      </c>
      <c r="CL25" s="363" t="str">
        <f ca="1">+IF(OFFSET('Sanitation Data'!$D$29,0,10*ROW('Sanitation Data'!D19))="","",OFFSET('Sanitation Data'!$D$29,0,10*ROW('Sanitation Data'!D19)))</f>
        <v/>
      </c>
      <c r="CM25" s="363" t="str">
        <f ca="1">+IF(OFFSET('Sanitation Data'!$D$30,0,10*ROW('Sanitation Data'!D19))="","",OFFSET('Sanitation Data'!$D$30,0,10*ROW('Sanitation Data'!D19)))</f>
        <v/>
      </c>
      <c r="CN25" s="363" t="str">
        <f ca="1">+IF(OFFSET('Sanitation Data'!$D$31,0,10*ROW('Sanitation Data'!D19))="","",OFFSET('Sanitation Data'!$D$31,0,10*ROW('Sanitation Data'!D19)))</f>
        <v/>
      </c>
      <c r="CO25" s="363" t="str">
        <f ca="1">+IF(OFFSET('Sanitation Data'!$D$32,0,10*ROW('Sanitation Data'!D19))="","",OFFSET('Sanitation Data'!$D$32,0,10*ROW('Sanitation Data'!D19)))</f>
        <v/>
      </c>
      <c r="CP25" s="363" t="str">
        <f ca="1">+IF(OFFSET('Sanitation Data'!$E$28,0,10*ROW('Sanitation Data'!E19))="","",OFFSET('Sanitation Data'!$E$28,0,10*ROW('Sanitation Data'!E19)))</f>
        <v/>
      </c>
      <c r="CQ25" s="363" t="str">
        <f ca="1">+IF(OFFSET('Sanitation Data'!$E$29,0,10*ROW('Sanitation Data'!E19))="","",OFFSET('Sanitation Data'!$E$29,0,10*ROW('Sanitation Data'!E19)))</f>
        <v/>
      </c>
      <c r="CR25" s="363" t="str">
        <f ca="1">+IF(OFFSET('Sanitation Data'!$E$30,0,10*ROW('Sanitation Data'!E19))="","",OFFSET('Sanitation Data'!$E$30,0,10*ROW('Sanitation Data'!E19)))</f>
        <v/>
      </c>
      <c r="CS25" s="363" t="str">
        <f ca="1">+IF(OFFSET('Sanitation Data'!$E$31,0,10*ROW('Sanitation Data'!E19))="","",OFFSET('Sanitation Data'!$E$31,0,10*ROW('Sanitation Data'!E19)))</f>
        <v/>
      </c>
      <c r="CT25" s="363" t="str">
        <f ca="1">+IF(OFFSET('Sanitation Data'!$E$32,0,10*ROW('Sanitation Data'!E19))="","",OFFSET('Sanitation Data'!$E$32,0,10*ROW('Sanitation Data'!E19)))</f>
        <v/>
      </c>
      <c r="CU25" s="363" t="str">
        <f ca="1">+IF(OFFSET('Sanitation Data'!$F$28,0,10*ROW('Sanitation Data'!F19))="","",OFFSET('Sanitation Data'!$F$28,0,10*ROW('Sanitation Data'!F19)))</f>
        <v/>
      </c>
      <c r="CV25" s="363" t="str">
        <f ca="1">+IF(OFFSET('Sanitation Data'!$F$29,0,10*ROW('Sanitation Data'!F19))="","",OFFSET('Sanitation Data'!$F$29,0,10*ROW('Sanitation Data'!F19)))</f>
        <v/>
      </c>
      <c r="CW25" s="363" t="str">
        <f ca="1">+IF(OFFSET('Sanitation Data'!$F$30,0,10*ROW('Sanitation Data'!F19))="","",OFFSET('Sanitation Data'!$F$30,0,10*ROW('Sanitation Data'!F19)))</f>
        <v/>
      </c>
      <c r="CX25" s="363" t="str">
        <f ca="1">+IF(OFFSET('Sanitation Data'!$F$31,0,10*ROW('Sanitation Data'!F19))="","",OFFSET('Sanitation Data'!$F$31,0,10*ROW('Sanitation Data'!F19)))</f>
        <v/>
      </c>
      <c r="CY25" s="363" t="str">
        <f ca="1">+IF(OFFSET('Sanitation Data'!$F$32,0,10*ROW('Sanitation Data'!F19))="","",OFFSET('Sanitation Data'!$F$32,0,10*ROW('Sanitation Data'!F19)))</f>
        <v/>
      </c>
      <c r="CZ25" s="363" t="str">
        <f ca="1">+IF(OFFSET('Sanitation Data'!$G$28,0,10*ROW('Sanitation Data'!G19))="","",OFFSET('Sanitation Data'!$G$28,0,10*ROW('Sanitation Data'!G19)))</f>
        <v/>
      </c>
      <c r="DA25" s="363" t="str">
        <f ca="1">+IF(OFFSET('Sanitation Data'!$G$29,0,10*ROW('Sanitation Data'!G19))="","",OFFSET('Sanitation Data'!$G$29,0,10*ROW('Sanitation Data'!G19)))</f>
        <v/>
      </c>
      <c r="DB25" s="363" t="str">
        <f ca="1">+IF(OFFSET('Sanitation Data'!$G$30,0,10*ROW('Sanitation Data'!G19))="","",OFFSET('Sanitation Data'!$G$30,0,10*ROW('Sanitation Data'!G19)))</f>
        <v/>
      </c>
      <c r="DC25" s="363" t="str">
        <f ca="1">+IF(OFFSET('Sanitation Data'!$G$31,0,10*ROW('Sanitation Data'!G19))="","",OFFSET('Sanitation Data'!$G$31,0,10*ROW('Sanitation Data'!G19)))</f>
        <v/>
      </c>
      <c r="DD25" s="363" t="str">
        <f ca="1">+IF(OFFSET('Sanitation Data'!$G$32,0,10*ROW('Sanitation Data'!G19))="","",OFFSET('Sanitation Data'!$G$32,0,10*ROW('Sanitation Data'!G19)))</f>
        <v/>
      </c>
      <c r="DE25" s="363" t="str">
        <f ca="1">+IF(OFFSET('Sanitation Data'!$H$28,0,10*ROW('Sanitation Data'!H19))="","",OFFSET('Sanitation Data'!$H$28,0,10*ROW('Sanitation Data'!H19)))</f>
        <v/>
      </c>
      <c r="DF25" s="363" t="str">
        <f ca="1">+IF(OFFSET('Sanitation Data'!$H$29,0,10*ROW('Sanitation Data'!H19))="","",OFFSET('Sanitation Data'!$H$29,0,10*ROW('Sanitation Data'!H19)))</f>
        <v/>
      </c>
      <c r="DG25" s="363" t="str">
        <f ca="1">+IF(OFFSET('Sanitation Data'!$H$30,0,10*ROW('Sanitation Data'!H19))="","",OFFSET('Sanitation Data'!$H$30,0,10*ROW('Sanitation Data'!H19)))</f>
        <v/>
      </c>
      <c r="DH25" s="363" t="str">
        <f ca="1">+IF(OFFSET('Sanitation Data'!$H$31,0,10*ROW('Sanitation Data'!H19))="","",OFFSET('Sanitation Data'!$H$31,0,10*ROW('Sanitation Data'!H19)))</f>
        <v/>
      </c>
      <c r="DI25" s="363" t="str">
        <f ca="1">+IF(OFFSET('Sanitation Data'!$H$32,0,10*ROW('Sanitation Data'!H19))="","",OFFSET('Sanitation Data'!$H$32,0,10*ROW('Sanitation Data'!H19)))</f>
        <v/>
      </c>
      <c r="DJ25" s="363" t="str">
        <f ca="1">+IF(OFFSET('Sanitation Data'!$I$28,0,10*ROW('Sanitation Data'!I19))="","",OFFSET('Sanitation Data'!$I$28,0,10*ROW('Sanitation Data'!I19)))</f>
        <v/>
      </c>
      <c r="DK25" s="363" t="str">
        <f ca="1">+IF(OFFSET('Sanitation Data'!$I$29,0,10*ROW('Sanitation Data'!I19))="","",OFFSET('Sanitation Data'!$I$29,0,10*ROW('Sanitation Data'!I19)))</f>
        <v/>
      </c>
      <c r="DL25" s="363" t="str">
        <f ca="1">+IF(OFFSET('Sanitation Data'!$I$30,0,10*ROW('Sanitation Data'!I19))="","",OFFSET('Sanitation Data'!$I$30,0,10*ROW('Sanitation Data'!I19)))</f>
        <v/>
      </c>
      <c r="DM25" s="363" t="str">
        <f ca="1">+IF(OFFSET('Sanitation Data'!$I$31,0,10*ROW('Sanitation Data'!I19))="","",OFFSET('Sanitation Data'!$I$31,0,10*ROW('Sanitation Data'!I19)))</f>
        <v/>
      </c>
      <c r="DN25" s="363" t="str">
        <f ca="1">+IF(OFFSET('Sanitation Data'!$I$32,0,10*ROW('Sanitation Data'!I19))="","",OFFSET('Sanitation Data'!$I$32,0,10*ROW('Sanitation Data'!I19)))</f>
        <v/>
      </c>
      <c r="DO25" s="363" t="str">
        <f ca="1">+IF(OFFSET('Hygiene Data'!$D$11,0,10*ROW('Hygiene Data'!D19))="","",OFFSET('Hygiene Data'!$D$11,0,10*ROW('Hygiene Data'!D19)))</f>
        <v/>
      </c>
      <c r="DP25" s="363" t="str">
        <f ca="1">+IF(OFFSET('Hygiene Data'!$D$12,0,10*ROW('Hygiene Data'!D19))="","",OFFSET('Hygiene Data'!$D$12,0,10*ROW('Hygiene Data'!D19)))</f>
        <v/>
      </c>
      <c r="DQ25" s="363" t="str">
        <f ca="1">+IF(OFFSET('Hygiene Data'!$D$13,0,10*ROW('Hygiene Data'!D19))="","",OFFSET('Hygiene Data'!$D$13,0,10*ROW('Hygiene Data'!D19)))</f>
        <v/>
      </c>
      <c r="DR25" s="363" t="str">
        <f ca="1">+IF(OFFSET('Hygiene Data'!$E$11,0,10*ROW('Hygiene Data'!E19))="","",OFFSET('Hygiene Data'!$E$11,0,10*ROW('Hygiene Data'!E19)))</f>
        <v/>
      </c>
      <c r="DS25" s="363" t="str">
        <f ca="1">+IF(OFFSET('Hygiene Data'!$E$12,0,10*ROW('Hygiene Data'!E19))="","",OFFSET('Hygiene Data'!$E$12,0,10*ROW('Hygiene Data'!E19)))</f>
        <v/>
      </c>
      <c r="DT25" s="363" t="str">
        <f ca="1">+IF(OFFSET('Hygiene Data'!$E$13,0,10*ROW('Hygiene Data'!E19))="","",OFFSET('Hygiene Data'!$E$13,0,10*ROW('Hygiene Data'!E19)))</f>
        <v/>
      </c>
      <c r="DU25" s="363" t="str">
        <f ca="1">+IF(OFFSET('Hygiene Data'!$F$11,0,10*ROW('Hygiene Data'!F19))="","",OFFSET('Hygiene Data'!$F$11,0,10*ROW('Hygiene Data'!F19)))</f>
        <v/>
      </c>
      <c r="DV25" s="363" t="str">
        <f ca="1">+IF(OFFSET('Hygiene Data'!$F$12,0,10*ROW('Hygiene Data'!F19))="","",OFFSET('Hygiene Data'!$F$12,0,10*ROW('Hygiene Data'!F19)))</f>
        <v/>
      </c>
      <c r="DW25" s="363" t="str">
        <f ca="1">+IF(OFFSET('Hygiene Data'!$F$13,0,10*ROW('Hygiene Data'!F19))="","",OFFSET('Hygiene Data'!$F$13,0,10*ROW('Hygiene Data'!F19)))</f>
        <v/>
      </c>
      <c r="DX25" s="363" t="str">
        <f ca="1">+IF(OFFSET('Hygiene Data'!$G$11,0,10*ROW('Hygiene Data'!G19))="","",OFFSET('Hygiene Data'!$G$11,0,10*ROW('Hygiene Data'!G19)))</f>
        <v/>
      </c>
      <c r="DY25" s="363" t="str">
        <f ca="1">+IF(OFFSET('Hygiene Data'!$G$12,0,10*ROW('Hygiene Data'!G19))="","",OFFSET('Hygiene Data'!$G$12,0,10*ROW('Hygiene Data'!G19)))</f>
        <v/>
      </c>
      <c r="DZ25" s="363" t="str">
        <f ca="1">+IF(OFFSET('Hygiene Data'!$G$13,0,10*ROW('Hygiene Data'!G19))="","",OFFSET('Hygiene Data'!$G$13,0,10*ROW('Hygiene Data'!G19)))</f>
        <v/>
      </c>
      <c r="EA25" s="363" t="str">
        <f ca="1">+IF(OFFSET('Hygiene Data'!$H$11,0,10*ROW('Hygiene Data'!H19))="","",OFFSET('Hygiene Data'!$H$11,0,10*ROW('Hygiene Data'!H19)))</f>
        <v/>
      </c>
      <c r="EB25" s="363" t="str">
        <f ca="1">+IF(OFFSET('Hygiene Data'!$H$12,0,10*ROW('Hygiene Data'!H19))="","",OFFSET('Hygiene Data'!$H$12,0,10*ROW('Hygiene Data'!H19)))</f>
        <v/>
      </c>
      <c r="EC25" s="363" t="str">
        <f ca="1">+IF(OFFSET('Hygiene Data'!$H$13,0,10*ROW('Hygiene Data'!H19))="","",OFFSET('Hygiene Data'!$H$13,0,10*ROW('Hygiene Data'!H19)))</f>
        <v/>
      </c>
      <c r="ED25" s="363" t="str">
        <f ca="1">+IF(OFFSET('Hygiene Data'!$I$11,0,10*ROW('Hygiene Data'!I19))="","",OFFSET('Hygiene Data'!$I$11,0,10*ROW('Hygiene Data'!I19)))</f>
        <v/>
      </c>
      <c r="EE25" s="363" t="str">
        <f ca="1">+IF(OFFSET('Hygiene Data'!$I$12,0,10*ROW('Hygiene Data'!I19))="","",OFFSET('Hygiene Data'!$I$12,0,10*ROW('Hygiene Data'!I19)))</f>
        <v/>
      </c>
      <c r="EF25" s="363" t="str">
        <f ca="1">+IF(OFFSET('Hygiene Data'!$I$13,0,10*ROW('Hygiene Data'!I19))="","",OFFSET('Hygiene Data'!$I$13,0,10*ROW('Hygiene Data'!I19)))</f>
        <v/>
      </c>
    </row>
    <row r="26" spans="1:136" x14ac:dyDescent="0.25">
      <c r="A26" s="472" t="str">
        <f ca="1">+IF(OFFSET('Water Data'!$B$2,0,10*ROW('Water Data'!E20))="","",OFFSET('Water Data'!$B$2,0,10*ROW('Water Data'!E20)))</f>
        <v/>
      </c>
      <c r="B26" s="47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9" t="str">
        <f t="shared" ca="1" si="0"/>
        <v/>
      </c>
      <c r="D26" s="50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3" t="str">
        <f ca="1">+IF(OFFSET('Water Data'!$D$27,0,10*ROW('Water Data'!D20))="","",OFFSET('Water Data'!$D$27,0,10*ROW('Water Data'!D20)))</f>
        <v/>
      </c>
      <c r="BT26" s="363" t="str">
        <f ca="1">+IF(OFFSET('Water Data'!$D$28,0,10*ROW('Water Data'!D20))="","",OFFSET('Water Data'!$D$28,0,10*ROW('Water Data'!D20)))</f>
        <v/>
      </c>
      <c r="BU26" s="363" t="str">
        <f ca="1">+IF(OFFSET('Water Data'!$D$29,0,10*ROW('Water Data'!D20))="","",OFFSET('Water Data'!$D$29,0,10*ROW('Water Data'!D20)))</f>
        <v/>
      </c>
      <c r="BV26" s="363" t="str">
        <f ca="1">+IF(OFFSET('Water Data'!$E$27,0,10*ROW('Water Data'!E20))="","",OFFSET('Water Data'!$E$27,0,10*ROW('Water Data'!E20)))</f>
        <v/>
      </c>
      <c r="BW26" s="363" t="str">
        <f ca="1">+IF(OFFSET('Water Data'!$E$28,0,10*ROW('Water Data'!E20))="","",OFFSET('Water Data'!$E$28,0,10*ROW('Water Data'!E20)))</f>
        <v/>
      </c>
      <c r="BX26" s="363" t="str">
        <f ca="1">+IF(OFFSET('Water Data'!$E$29,0,10*ROW('Water Data'!E20))="","",OFFSET('Water Data'!$E$29,0,10*ROW('Water Data'!E20)))</f>
        <v/>
      </c>
      <c r="BY26" s="363" t="str">
        <f ca="1">+IF(OFFSET('Water Data'!$F$27,0,10*ROW('Water Data'!F20))="","",OFFSET('Water Data'!$F$27,0,10*ROW('Water Data'!F20)))</f>
        <v/>
      </c>
      <c r="BZ26" s="363" t="str">
        <f ca="1">+IF(OFFSET('Water Data'!$F$28,0,10*ROW('Water Data'!F20))="","",OFFSET('Water Data'!$F$28,0,10*ROW('Water Data'!F20)))</f>
        <v/>
      </c>
      <c r="CA26" s="363" t="str">
        <f ca="1">+IF(OFFSET('Water Data'!$F$29,0,10*ROW('Water Data'!F20))="","",OFFSET('Water Data'!$F$29,0,10*ROW('Water Data'!F20)))</f>
        <v/>
      </c>
      <c r="CB26" s="363" t="str">
        <f ca="1">+IF(OFFSET('Water Data'!$G$27,0,10*ROW('Water Data'!G20))="","",OFFSET('Water Data'!$G$27,0,10*ROW('Water Data'!G20)))</f>
        <v/>
      </c>
      <c r="CC26" s="363" t="str">
        <f ca="1">+IF(OFFSET('Water Data'!$G$28,0,10*ROW('Water Data'!G20))="","",OFFSET('Water Data'!$G$28,0,10*ROW('Water Data'!G20)))</f>
        <v/>
      </c>
      <c r="CD26" s="363" t="str">
        <f ca="1">+IF(OFFSET('Water Data'!$G$29,0,10*ROW('Water Data'!G20))="","",OFFSET('Water Data'!$G$29,0,10*ROW('Water Data'!G20)))</f>
        <v/>
      </c>
      <c r="CE26" s="363" t="str">
        <f ca="1">+IF(OFFSET('Water Data'!$H$27,0,10*ROW('Water Data'!H20))="","",OFFSET('Water Data'!$H$27,0,10*ROW('Water Data'!H20)))</f>
        <v/>
      </c>
      <c r="CF26" s="363" t="str">
        <f ca="1">+IF(OFFSET('Water Data'!$H$28,0,10*ROW('Water Data'!H20))="","",OFFSET('Water Data'!$H$28,0,10*ROW('Water Data'!H20)))</f>
        <v/>
      </c>
      <c r="CG26" s="363" t="str">
        <f ca="1">+IF(OFFSET('Water Data'!$H$29,0,10*ROW('Water Data'!H20))="","",OFFSET('Water Data'!$H$29,0,10*ROW('Water Data'!H20)))</f>
        <v/>
      </c>
      <c r="CH26" s="363" t="str">
        <f ca="1">+IF(OFFSET('Water Data'!$I$27,0,10*ROW('Water Data'!I20))="","",OFFSET('Water Data'!$I$27,0,10*ROW('Water Data'!I20)))</f>
        <v/>
      </c>
      <c r="CI26" s="363" t="str">
        <f ca="1">+IF(OFFSET('Water Data'!$I$28,0,10*ROW('Water Data'!I20))="","",OFFSET('Water Data'!$I$28,0,10*ROW('Water Data'!I20)))</f>
        <v/>
      </c>
      <c r="CJ26" s="363" t="str">
        <f ca="1">+IF(OFFSET('Water Data'!$I$29,0,10*ROW('Water Data'!I20))="","",OFFSET('Water Data'!$I$29,0,10*ROW('Water Data'!I20)))</f>
        <v/>
      </c>
      <c r="CK26" s="363" t="str">
        <f ca="1">+IF(OFFSET('Sanitation Data'!$D$28,0,10*ROW('Sanitation Data'!D20))="","",OFFSET('Sanitation Data'!$D$28,0,10*ROW('Sanitation Data'!D20)))</f>
        <v/>
      </c>
      <c r="CL26" s="363" t="str">
        <f ca="1">+IF(OFFSET('Sanitation Data'!$D$29,0,10*ROW('Sanitation Data'!D20))="","",OFFSET('Sanitation Data'!$D$29,0,10*ROW('Sanitation Data'!D20)))</f>
        <v/>
      </c>
      <c r="CM26" s="363" t="str">
        <f ca="1">+IF(OFFSET('Sanitation Data'!$D$30,0,10*ROW('Sanitation Data'!D20))="","",OFFSET('Sanitation Data'!$D$30,0,10*ROW('Sanitation Data'!D20)))</f>
        <v/>
      </c>
      <c r="CN26" s="363" t="str">
        <f ca="1">+IF(OFFSET('Sanitation Data'!$D$31,0,10*ROW('Sanitation Data'!D20))="","",OFFSET('Sanitation Data'!$D$31,0,10*ROW('Sanitation Data'!D20)))</f>
        <v/>
      </c>
      <c r="CO26" s="363" t="str">
        <f ca="1">+IF(OFFSET('Sanitation Data'!$D$32,0,10*ROW('Sanitation Data'!D20))="","",OFFSET('Sanitation Data'!$D$32,0,10*ROW('Sanitation Data'!D20)))</f>
        <v/>
      </c>
      <c r="CP26" s="363" t="str">
        <f ca="1">+IF(OFFSET('Sanitation Data'!$E$28,0,10*ROW('Sanitation Data'!E20))="","",OFFSET('Sanitation Data'!$E$28,0,10*ROW('Sanitation Data'!E20)))</f>
        <v/>
      </c>
      <c r="CQ26" s="363" t="str">
        <f ca="1">+IF(OFFSET('Sanitation Data'!$E$29,0,10*ROW('Sanitation Data'!E20))="","",OFFSET('Sanitation Data'!$E$29,0,10*ROW('Sanitation Data'!E20)))</f>
        <v/>
      </c>
      <c r="CR26" s="363" t="str">
        <f ca="1">+IF(OFFSET('Sanitation Data'!$E$30,0,10*ROW('Sanitation Data'!E20))="","",OFFSET('Sanitation Data'!$E$30,0,10*ROW('Sanitation Data'!E20)))</f>
        <v/>
      </c>
      <c r="CS26" s="363" t="str">
        <f ca="1">+IF(OFFSET('Sanitation Data'!$E$31,0,10*ROW('Sanitation Data'!E20))="","",OFFSET('Sanitation Data'!$E$31,0,10*ROW('Sanitation Data'!E20)))</f>
        <v/>
      </c>
      <c r="CT26" s="363" t="str">
        <f ca="1">+IF(OFFSET('Sanitation Data'!$E$32,0,10*ROW('Sanitation Data'!E20))="","",OFFSET('Sanitation Data'!$E$32,0,10*ROW('Sanitation Data'!E20)))</f>
        <v/>
      </c>
      <c r="CU26" s="363" t="str">
        <f ca="1">+IF(OFFSET('Sanitation Data'!$F$28,0,10*ROW('Sanitation Data'!F20))="","",OFFSET('Sanitation Data'!$F$28,0,10*ROW('Sanitation Data'!F20)))</f>
        <v/>
      </c>
      <c r="CV26" s="363" t="str">
        <f ca="1">+IF(OFFSET('Sanitation Data'!$F$29,0,10*ROW('Sanitation Data'!F20))="","",OFFSET('Sanitation Data'!$F$29,0,10*ROW('Sanitation Data'!F20)))</f>
        <v/>
      </c>
      <c r="CW26" s="363" t="str">
        <f ca="1">+IF(OFFSET('Sanitation Data'!$F$30,0,10*ROW('Sanitation Data'!F20))="","",OFFSET('Sanitation Data'!$F$30,0,10*ROW('Sanitation Data'!F20)))</f>
        <v/>
      </c>
      <c r="CX26" s="363" t="str">
        <f ca="1">+IF(OFFSET('Sanitation Data'!$F$31,0,10*ROW('Sanitation Data'!F20))="","",OFFSET('Sanitation Data'!$F$31,0,10*ROW('Sanitation Data'!F20)))</f>
        <v/>
      </c>
      <c r="CY26" s="363" t="str">
        <f ca="1">+IF(OFFSET('Sanitation Data'!$F$32,0,10*ROW('Sanitation Data'!F20))="","",OFFSET('Sanitation Data'!$F$32,0,10*ROW('Sanitation Data'!F20)))</f>
        <v/>
      </c>
      <c r="CZ26" s="363" t="str">
        <f ca="1">+IF(OFFSET('Sanitation Data'!$G$28,0,10*ROW('Sanitation Data'!G20))="","",OFFSET('Sanitation Data'!$G$28,0,10*ROW('Sanitation Data'!G20)))</f>
        <v/>
      </c>
      <c r="DA26" s="363" t="str">
        <f ca="1">+IF(OFFSET('Sanitation Data'!$G$29,0,10*ROW('Sanitation Data'!G20))="","",OFFSET('Sanitation Data'!$G$29,0,10*ROW('Sanitation Data'!G20)))</f>
        <v/>
      </c>
      <c r="DB26" s="363" t="str">
        <f ca="1">+IF(OFFSET('Sanitation Data'!$G$30,0,10*ROW('Sanitation Data'!G20))="","",OFFSET('Sanitation Data'!$G$30,0,10*ROW('Sanitation Data'!G20)))</f>
        <v/>
      </c>
      <c r="DC26" s="363" t="str">
        <f ca="1">+IF(OFFSET('Sanitation Data'!$G$31,0,10*ROW('Sanitation Data'!G20))="","",OFFSET('Sanitation Data'!$G$31,0,10*ROW('Sanitation Data'!G20)))</f>
        <v/>
      </c>
      <c r="DD26" s="363" t="str">
        <f ca="1">+IF(OFFSET('Sanitation Data'!$G$32,0,10*ROW('Sanitation Data'!G20))="","",OFFSET('Sanitation Data'!$G$32,0,10*ROW('Sanitation Data'!G20)))</f>
        <v/>
      </c>
      <c r="DE26" s="363" t="str">
        <f ca="1">+IF(OFFSET('Sanitation Data'!$H$28,0,10*ROW('Sanitation Data'!H20))="","",OFFSET('Sanitation Data'!$H$28,0,10*ROW('Sanitation Data'!H20)))</f>
        <v/>
      </c>
      <c r="DF26" s="363" t="str">
        <f ca="1">+IF(OFFSET('Sanitation Data'!$H$29,0,10*ROW('Sanitation Data'!H20))="","",OFFSET('Sanitation Data'!$H$29,0,10*ROW('Sanitation Data'!H20)))</f>
        <v/>
      </c>
      <c r="DG26" s="363" t="str">
        <f ca="1">+IF(OFFSET('Sanitation Data'!$H$30,0,10*ROW('Sanitation Data'!H20))="","",OFFSET('Sanitation Data'!$H$30,0,10*ROW('Sanitation Data'!H20)))</f>
        <v/>
      </c>
      <c r="DH26" s="363" t="str">
        <f ca="1">+IF(OFFSET('Sanitation Data'!$H$31,0,10*ROW('Sanitation Data'!H20))="","",OFFSET('Sanitation Data'!$H$31,0,10*ROW('Sanitation Data'!H20)))</f>
        <v/>
      </c>
      <c r="DI26" s="363" t="str">
        <f ca="1">+IF(OFFSET('Sanitation Data'!$H$32,0,10*ROW('Sanitation Data'!H20))="","",OFFSET('Sanitation Data'!$H$32,0,10*ROW('Sanitation Data'!H20)))</f>
        <v/>
      </c>
      <c r="DJ26" s="363" t="str">
        <f ca="1">+IF(OFFSET('Sanitation Data'!$I$28,0,10*ROW('Sanitation Data'!I20))="","",OFFSET('Sanitation Data'!$I$28,0,10*ROW('Sanitation Data'!I20)))</f>
        <v/>
      </c>
      <c r="DK26" s="363" t="str">
        <f ca="1">+IF(OFFSET('Sanitation Data'!$I$29,0,10*ROW('Sanitation Data'!I20))="","",OFFSET('Sanitation Data'!$I$29,0,10*ROW('Sanitation Data'!I20)))</f>
        <v/>
      </c>
      <c r="DL26" s="363" t="str">
        <f ca="1">+IF(OFFSET('Sanitation Data'!$I$30,0,10*ROW('Sanitation Data'!I20))="","",OFFSET('Sanitation Data'!$I$30,0,10*ROW('Sanitation Data'!I20)))</f>
        <v/>
      </c>
      <c r="DM26" s="363" t="str">
        <f ca="1">+IF(OFFSET('Sanitation Data'!$I$31,0,10*ROW('Sanitation Data'!I20))="","",OFFSET('Sanitation Data'!$I$31,0,10*ROW('Sanitation Data'!I20)))</f>
        <v/>
      </c>
      <c r="DN26" s="363" t="str">
        <f ca="1">+IF(OFFSET('Sanitation Data'!$I$32,0,10*ROW('Sanitation Data'!I20))="","",OFFSET('Sanitation Data'!$I$32,0,10*ROW('Sanitation Data'!I20)))</f>
        <v/>
      </c>
      <c r="DO26" s="363" t="str">
        <f ca="1">+IF(OFFSET('Hygiene Data'!$D$11,0,10*ROW('Hygiene Data'!D20))="","",OFFSET('Hygiene Data'!$D$11,0,10*ROW('Hygiene Data'!D20)))</f>
        <v/>
      </c>
      <c r="DP26" s="363" t="str">
        <f ca="1">+IF(OFFSET('Hygiene Data'!$D$12,0,10*ROW('Hygiene Data'!D20))="","",OFFSET('Hygiene Data'!$D$12,0,10*ROW('Hygiene Data'!D20)))</f>
        <v/>
      </c>
      <c r="DQ26" s="363" t="str">
        <f ca="1">+IF(OFFSET('Hygiene Data'!$D$13,0,10*ROW('Hygiene Data'!D20))="","",OFFSET('Hygiene Data'!$D$13,0,10*ROW('Hygiene Data'!D20)))</f>
        <v/>
      </c>
      <c r="DR26" s="363" t="str">
        <f ca="1">+IF(OFFSET('Hygiene Data'!$E$11,0,10*ROW('Hygiene Data'!E20))="","",OFFSET('Hygiene Data'!$E$11,0,10*ROW('Hygiene Data'!E20)))</f>
        <v/>
      </c>
      <c r="DS26" s="363" t="str">
        <f ca="1">+IF(OFFSET('Hygiene Data'!$E$12,0,10*ROW('Hygiene Data'!E20))="","",OFFSET('Hygiene Data'!$E$12,0,10*ROW('Hygiene Data'!E20)))</f>
        <v/>
      </c>
      <c r="DT26" s="363" t="str">
        <f ca="1">+IF(OFFSET('Hygiene Data'!$E$13,0,10*ROW('Hygiene Data'!E20))="","",OFFSET('Hygiene Data'!$E$13,0,10*ROW('Hygiene Data'!E20)))</f>
        <v/>
      </c>
      <c r="DU26" s="363" t="str">
        <f ca="1">+IF(OFFSET('Hygiene Data'!$F$11,0,10*ROW('Hygiene Data'!F20))="","",OFFSET('Hygiene Data'!$F$11,0,10*ROW('Hygiene Data'!F20)))</f>
        <v/>
      </c>
      <c r="DV26" s="363" t="str">
        <f ca="1">+IF(OFFSET('Hygiene Data'!$F$12,0,10*ROW('Hygiene Data'!F20))="","",OFFSET('Hygiene Data'!$F$12,0,10*ROW('Hygiene Data'!F20)))</f>
        <v/>
      </c>
      <c r="DW26" s="363" t="str">
        <f ca="1">+IF(OFFSET('Hygiene Data'!$F$13,0,10*ROW('Hygiene Data'!F20))="","",OFFSET('Hygiene Data'!$F$13,0,10*ROW('Hygiene Data'!F20)))</f>
        <v/>
      </c>
      <c r="DX26" s="363" t="str">
        <f ca="1">+IF(OFFSET('Hygiene Data'!$G$11,0,10*ROW('Hygiene Data'!G20))="","",OFFSET('Hygiene Data'!$G$11,0,10*ROW('Hygiene Data'!G20)))</f>
        <v/>
      </c>
      <c r="DY26" s="363" t="str">
        <f ca="1">+IF(OFFSET('Hygiene Data'!$G$12,0,10*ROW('Hygiene Data'!G20))="","",OFFSET('Hygiene Data'!$G$12,0,10*ROW('Hygiene Data'!G20)))</f>
        <v/>
      </c>
      <c r="DZ26" s="363" t="str">
        <f ca="1">+IF(OFFSET('Hygiene Data'!$G$13,0,10*ROW('Hygiene Data'!G20))="","",OFFSET('Hygiene Data'!$G$13,0,10*ROW('Hygiene Data'!G20)))</f>
        <v/>
      </c>
      <c r="EA26" s="363" t="str">
        <f ca="1">+IF(OFFSET('Hygiene Data'!$H$11,0,10*ROW('Hygiene Data'!H20))="","",OFFSET('Hygiene Data'!$H$11,0,10*ROW('Hygiene Data'!H20)))</f>
        <v/>
      </c>
      <c r="EB26" s="363" t="str">
        <f ca="1">+IF(OFFSET('Hygiene Data'!$H$12,0,10*ROW('Hygiene Data'!H20))="","",OFFSET('Hygiene Data'!$H$12,0,10*ROW('Hygiene Data'!H20)))</f>
        <v/>
      </c>
      <c r="EC26" s="363" t="str">
        <f ca="1">+IF(OFFSET('Hygiene Data'!$H$13,0,10*ROW('Hygiene Data'!H20))="","",OFFSET('Hygiene Data'!$H$13,0,10*ROW('Hygiene Data'!H20)))</f>
        <v/>
      </c>
      <c r="ED26" s="363" t="str">
        <f ca="1">+IF(OFFSET('Hygiene Data'!$I$11,0,10*ROW('Hygiene Data'!I20))="","",OFFSET('Hygiene Data'!$I$11,0,10*ROW('Hygiene Data'!I20)))</f>
        <v/>
      </c>
      <c r="EE26" s="363" t="str">
        <f ca="1">+IF(OFFSET('Hygiene Data'!$I$12,0,10*ROW('Hygiene Data'!I20))="","",OFFSET('Hygiene Data'!$I$12,0,10*ROW('Hygiene Data'!I20)))</f>
        <v/>
      </c>
      <c r="EF26" s="363" t="str">
        <f ca="1">+IF(OFFSET('Hygiene Data'!$I$13,0,10*ROW('Hygiene Data'!I20))="","",OFFSET('Hygiene Data'!$I$13,0,10*ROW('Hygiene Data'!I20)))</f>
        <v/>
      </c>
    </row>
    <row r="27" spans="1:136" x14ac:dyDescent="0.25">
      <c r="A27" s="472" t="str">
        <f ca="1">+IF(OFFSET('Water Data'!$B$2,0,10*ROW('Water Data'!E21))="","",OFFSET('Water Data'!$B$2,0,10*ROW('Water Data'!E21)))</f>
        <v/>
      </c>
      <c r="B27" s="47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9" t="str">
        <f t="shared" ca="1" si="0"/>
        <v/>
      </c>
      <c r="D27" s="50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3" t="str">
        <f ca="1">+IF(OFFSET('Water Data'!$D$27,0,10*ROW('Water Data'!D21))="","",OFFSET('Water Data'!$D$27,0,10*ROW('Water Data'!D21)))</f>
        <v/>
      </c>
      <c r="BT27" s="363" t="str">
        <f ca="1">+IF(OFFSET('Water Data'!$D$28,0,10*ROW('Water Data'!D21))="","",OFFSET('Water Data'!$D$28,0,10*ROW('Water Data'!D21)))</f>
        <v/>
      </c>
      <c r="BU27" s="363" t="str">
        <f ca="1">+IF(OFFSET('Water Data'!$D$29,0,10*ROW('Water Data'!D21))="","",OFFSET('Water Data'!$D$29,0,10*ROW('Water Data'!D21)))</f>
        <v/>
      </c>
      <c r="BV27" s="363" t="str">
        <f ca="1">+IF(OFFSET('Water Data'!$E$27,0,10*ROW('Water Data'!E21))="","",OFFSET('Water Data'!$E$27,0,10*ROW('Water Data'!E21)))</f>
        <v/>
      </c>
      <c r="BW27" s="363" t="str">
        <f ca="1">+IF(OFFSET('Water Data'!$E$28,0,10*ROW('Water Data'!E21))="","",OFFSET('Water Data'!$E$28,0,10*ROW('Water Data'!E21)))</f>
        <v/>
      </c>
      <c r="BX27" s="363" t="str">
        <f ca="1">+IF(OFFSET('Water Data'!$E$29,0,10*ROW('Water Data'!E21))="","",OFFSET('Water Data'!$E$29,0,10*ROW('Water Data'!E21)))</f>
        <v/>
      </c>
      <c r="BY27" s="363" t="str">
        <f ca="1">+IF(OFFSET('Water Data'!$F$27,0,10*ROW('Water Data'!F21))="","",OFFSET('Water Data'!$F$27,0,10*ROW('Water Data'!F21)))</f>
        <v/>
      </c>
      <c r="BZ27" s="363" t="str">
        <f ca="1">+IF(OFFSET('Water Data'!$F$28,0,10*ROW('Water Data'!F21))="","",OFFSET('Water Data'!$F$28,0,10*ROW('Water Data'!F21)))</f>
        <v/>
      </c>
      <c r="CA27" s="363" t="str">
        <f ca="1">+IF(OFFSET('Water Data'!$F$29,0,10*ROW('Water Data'!F21))="","",OFFSET('Water Data'!$F$29,0,10*ROW('Water Data'!F21)))</f>
        <v/>
      </c>
      <c r="CB27" s="363" t="str">
        <f ca="1">+IF(OFFSET('Water Data'!$G$27,0,10*ROW('Water Data'!G21))="","",OFFSET('Water Data'!$G$27,0,10*ROW('Water Data'!G21)))</f>
        <v/>
      </c>
      <c r="CC27" s="363" t="str">
        <f ca="1">+IF(OFFSET('Water Data'!$G$28,0,10*ROW('Water Data'!G21))="","",OFFSET('Water Data'!$G$28,0,10*ROW('Water Data'!G21)))</f>
        <v/>
      </c>
      <c r="CD27" s="363" t="str">
        <f ca="1">+IF(OFFSET('Water Data'!$G$29,0,10*ROW('Water Data'!G21))="","",OFFSET('Water Data'!$G$29,0,10*ROW('Water Data'!G21)))</f>
        <v/>
      </c>
      <c r="CE27" s="363" t="str">
        <f ca="1">+IF(OFFSET('Water Data'!$H$27,0,10*ROW('Water Data'!H21))="","",OFFSET('Water Data'!$H$27,0,10*ROW('Water Data'!H21)))</f>
        <v/>
      </c>
      <c r="CF27" s="363" t="str">
        <f ca="1">+IF(OFFSET('Water Data'!$H$28,0,10*ROW('Water Data'!H21))="","",OFFSET('Water Data'!$H$28,0,10*ROW('Water Data'!H21)))</f>
        <v/>
      </c>
      <c r="CG27" s="363" t="str">
        <f ca="1">+IF(OFFSET('Water Data'!$H$29,0,10*ROW('Water Data'!H21))="","",OFFSET('Water Data'!$H$29,0,10*ROW('Water Data'!H21)))</f>
        <v/>
      </c>
      <c r="CH27" s="363" t="str">
        <f ca="1">+IF(OFFSET('Water Data'!$I$27,0,10*ROW('Water Data'!I21))="","",OFFSET('Water Data'!$I$27,0,10*ROW('Water Data'!I21)))</f>
        <v/>
      </c>
      <c r="CI27" s="363" t="str">
        <f ca="1">+IF(OFFSET('Water Data'!$I$28,0,10*ROW('Water Data'!I21))="","",OFFSET('Water Data'!$I$28,0,10*ROW('Water Data'!I21)))</f>
        <v/>
      </c>
      <c r="CJ27" s="363" t="str">
        <f ca="1">+IF(OFFSET('Water Data'!$I$29,0,10*ROW('Water Data'!I21))="","",OFFSET('Water Data'!$I$29,0,10*ROW('Water Data'!I21)))</f>
        <v/>
      </c>
      <c r="CK27" s="363" t="str">
        <f ca="1">+IF(OFFSET('Sanitation Data'!$D$28,0,10*ROW('Sanitation Data'!D21))="","",OFFSET('Sanitation Data'!$D$28,0,10*ROW('Sanitation Data'!D21)))</f>
        <v/>
      </c>
      <c r="CL27" s="363" t="str">
        <f ca="1">+IF(OFFSET('Sanitation Data'!$D$29,0,10*ROW('Sanitation Data'!D21))="","",OFFSET('Sanitation Data'!$D$29,0,10*ROW('Sanitation Data'!D21)))</f>
        <v/>
      </c>
      <c r="CM27" s="363" t="str">
        <f ca="1">+IF(OFFSET('Sanitation Data'!$D$30,0,10*ROW('Sanitation Data'!D21))="","",OFFSET('Sanitation Data'!$D$30,0,10*ROW('Sanitation Data'!D21)))</f>
        <v/>
      </c>
      <c r="CN27" s="363" t="str">
        <f ca="1">+IF(OFFSET('Sanitation Data'!$D$31,0,10*ROW('Sanitation Data'!D21))="","",OFFSET('Sanitation Data'!$D$31,0,10*ROW('Sanitation Data'!D21)))</f>
        <v/>
      </c>
      <c r="CO27" s="363" t="str">
        <f ca="1">+IF(OFFSET('Sanitation Data'!$D$32,0,10*ROW('Sanitation Data'!D21))="","",OFFSET('Sanitation Data'!$D$32,0,10*ROW('Sanitation Data'!D21)))</f>
        <v/>
      </c>
      <c r="CP27" s="363" t="str">
        <f ca="1">+IF(OFFSET('Sanitation Data'!$E$28,0,10*ROW('Sanitation Data'!E21))="","",OFFSET('Sanitation Data'!$E$28,0,10*ROW('Sanitation Data'!E21)))</f>
        <v/>
      </c>
      <c r="CQ27" s="363" t="str">
        <f ca="1">+IF(OFFSET('Sanitation Data'!$E$29,0,10*ROW('Sanitation Data'!E21))="","",OFFSET('Sanitation Data'!$E$29,0,10*ROW('Sanitation Data'!E21)))</f>
        <v/>
      </c>
      <c r="CR27" s="363" t="str">
        <f ca="1">+IF(OFFSET('Sanitation Data'!$E$30,0,10*ROW('Sanitation Data'!E21))="","",OFFSET('Sanitation Data'!$E$30,0,10*ROW('Sanitation Data'!E21)))</f>
        <v/>
      </c>
      <c r="CS27" s="363" t="str">
        <f ca="1">+IF(OFFSET('Sanitation Data'!$E$31,0,10*ROW('Sanitation Data'!E21))="","",OFFSET('Sanitation Data'!$E$31,0,10*ROW('Sanitation Data'!E21)))</f>
        <v/>
      </c>
      <c r="CT27" s="363" t="str">
        <f ca="1">+IF(OFFSET('Sanitation Data'!$E$32,0,10*ROW('Sanitation Data'!E21))="","",OFFSET('Sanitation Data'!$E$32,0,10*ROW('Sanitation Data'!E21)))</f>
        <v/>
      </c>
      <c r="CU27" s="363" t="str">
        <f ca="1">+IF(OFFSET('Sanitation Data'!$F$28,0,10*ROW('Sanitation Data'!F21))="","",OFFSET('Sanitation Data'!$F$28,0,10*ROW('Sanitation Data'!F21)))</f>
        <v/>
      </c>
      <c r="CV27" s="363" t="str">
        <f ca="1">+IF(OFFSET('Sanitation Data'!$F$29,0,10*ROW('Sanitation Data'!F21))="","",OFFSET('Sanitation Data'!$F$29,0,10*ROW('Sanitation Data'!F21)))</f>
        <v/>
      </c>
      <c r="CW27" s="363" t="str">
        <f ca="1">+IF(OFFSET('Sanitation Data'!$F$30,0,10*ROW('Sanitation Data'!F21))="","",OFFSET('Sanitation Data'!$F$30,0,10*ROW('Sanitation Data'!F21)))</f>
        <v/>
      </c>
      <c r="CX27" s="363" t="str">
        <f ca="1">+IF(OFFSET('Sanitation Data'!$F$31,0,10*ROW('Sanitation Data'!F21))="","",OFFSET('Sanitation Data'!$F$31,0,10*ROW('Sanitation Data'!F21)))</f>
        <v/>
      </c>
      <c r="CY27" s="363" t="str">
        <f ca="1">+IF(OFFSET('Sanitation Data'!$F$32,0,10*ROW('Sanitation Data'!F21))="","",OFFSET('Sanitation Data'!$F$32,0,10*ROW('Sanitation Data'!F21)))</f>
        <v/>
      </c>
      <c r="CZ27" s="363" t="str">
        <f ca="1">+IF(OFFSET('Sanitation Data'!$G$28,0,10*ROW('Sanitation Data'!G21))="","",OFFSET('Sanitation Data'!$G$28,0,10*ROW('Sanitation Data'!G21)))</f>
        <v/>
      </c>
      <c r="DA27" s="363" t="str">
        <f ca="1">+IF(OFFSET('Sanitation Data'!$G$29,0,10*ROW('Sanitation Data'!G21))="","",OFFSET('Sanitation Data'!$G$29,0,10*ROW('Sanitation Data'!G21)))</f>
        <v/>
      </c>
      <c r="DB27" s="363" t="str">
        <f ca="1">+IF(OFFSET('Sanitation Data'!$G$30,0,10*ROW('Sanitation Data'!G21))="","",OFFSET('Sanitation Data'!$G$30,0,10*ROW('Sanitation Data'!G21)))</f>
        <v/>
      </c>
      <c r="DC27" s="363" t="str">
        <f ca="1">+IF(OFFSET('Sanitation Data'!$G$31,0,10*ROW('Sanitation Data'!G21))="","",OFFSET('Sanitation Data'!$G$31,0,10*ROW('Sanitation Data'!G21)))</f>
        <v/>
      </c>
      <c r="DD27" s="363" t="str">
        <f ca="1">+IF(OFFSET('Sanitation Data'!$G$32,0,10*ROW('Sanitation Data'!G21))="","",OFFSET('Sanitation Data'!$G$32,0,10*ROW('Sanitation Data'!G21)))</f>
        <v/>
      </c>
      <c r="DE27" s="363" t="str">
        <f ca="1">+IF(OFFSET('Sanitation Data'!$H$28,0,10*ROW('Sanitation Data'!H21))="","",OFFSET('Sanitation Data'!$H$28,0,10*ROW('Sanitation Data'!H21)))</f>
        <v/>
      </c>
      <c r="DF27" s="363" t="str">
        <f ca="1">+IF(OFFSET('Sanitation Data'!$H$29,0,10*ROW('Sanitation Data'!H21))="","",OFFSET('Sanitation Data'!$H$29,0,10*ROW('Sanitation Data'!H21)))</f>
        <v/>
      </c>
      <c r="DG27" s="363" t="str">
        <f ca="1">+IF(OFFSET('Sanitation Data'!$H$30,0,10*ROW('Sanitation Data'!H21))="","",OFFSET('Sanitation Data'!$H$30,0,10*ROW('Sanitation Data'!H21)))</f>
        <v/>
      </c>
      <c r="DH27" s="363" t="str">
        <f ca="1">+IF(OFFSET('Sanitation Data'!$H$31,0,10*ROW('Sanitation Data'!H21))="","",OFFSET('Sanitation Data'!$H$31,0,10*ROW('Sanitation Data'!H21)))</f>
        <v/>
      </c>
      <c r="DI27" s="363" t="str">
        <f ca="1">+IF(OFFSET('Sanitation Data'!$H$32,0,10*ROW('Sanitation Data'!H21))="","",OFFSET('Sanitation Data'!$H$32,0,10*ROW('Sanitation Data'!H21)))</f>
        <v/>
      </c>
      <c r="DJ27" s="363" t="str">
        <f ca="1">+IF(OFFSET('Sanitation Data'!$I$28,0,10*ROW('Sanitation Data'!I21))="","",OFFSET('Sanitation Data'!$I$28,0,10*ROW('Sanitation Data'!I21)))</f>
        <v/>
      </c>
      <c r="DK27" s="363" t="str">
        <f ca="1">+IF(OFFSET('Sanitation Data'!$I$29,0,10*ROW('Sanitation Data'!I21))="","",OFFSET('Sanitation Data'!$I$29,0,10*ROW('Sanitation Data'!I21)))</f>
        <v/>
      </c>
      <c r="DL27" s="363" t="str">
        <f ca="1">+IF(OFFSET('Sanitation Data'!$I$30,0,10*ROW('Sanitation Data'!I21))="","",OFFSET('Sanitation Data'!$I$30,0,10*ROW('Sanitation Data'!I21)))</f>
        <v/>
      </c>
      <c r="DM27" s="363" t="str">
        <f ca="1">+IF(OFFSET('Sanitation Data'!$I$31,0,10*ROW('Sanitation Data'!I21))="","",OFFSET('Sanitation Data'!$I$31,0,10*ROW('Sanitation Data'!I21)))</f>
        <v/>
      </c>
      <c r="DN27" s="363" t="str">
        <f ca="1">+IF(OFFSET('Sanitation Data'!$I$32,0,10*ROW('Sanitation Data'!I21))="","",OFFSET('Sanitation Data'!$I$32,0,10*ROW('Sanitation Data'!I21)))</f>
        <v/>
      </c>
      <c r="DO27" s="363" t="str">
        <f ca="1">+IF(OFFSET('Hygiene Data'!$D$11,0,10*ROW('Hygiene Data'!D21))="","",OFFSET('Hygiene Data'!$D$11,0,10*ROW('Hygiene Data'!D21)))</f>
        <v/>
      </c>
      <c r="DP27" s="363" t="str">
        <f ca="1">+IF(OFFSET('Hygiene Data'!$D$12,0,10*ROW('Hygiene Data'!D21))="","",OFFSET('Hygiene Data'!$D$12,0,10*ROW('Hygiene Data'!D21)))</f>
        <v/>
      </c>
      <c r="DQ27" s="363" t="str">
        <f ca="1">+IF(OFFSET('Hygiene Data'!$D$13,0,10*ROW('Hygiene Data'!D21))="","",OFFSET('Hygiene Data'!$D$13,0,10*ROW('Hygiene Data'!D21)))</f>
        <v/>
      </c>
      <c r="DR27" s="363" t="str">
        <f ca="1">+IF(OFFSET('Hygiene Data'!$E$11,0,10*ROW('Hygiene Data'!E21))="","",OFFSET('Hygiene Data'!$E$11,0,10*ROW('Hygiene Data'!E21)))</f>
        <v/>
      </c>
      <c r="DS27" s="363" t="str">
        <f ca="1">+IF(OFFSET('Hygiene Data'!$E$12,0,10*ROW('Hygiene Data'!E21))="","",OFFSET('Hygiene Data'!$E$12,0,10*ROW('Hygiene Data'!E21)))</f>
        <v/>
      </c>
      <c r="DT27" s="363" t="str">
        <f ca="1">+IF(OFFSET('Hygiene Data'!$E$13,0,10*ROW('Hygiene Data'!E21))="","",OFFSET('Hygiene Data'!$E$13,0,10*ROW('Hygiene Data'!E21)))</f>
        <v/>
      </c>
      <c r="DU27" s="363" t="str">
        <f ca="1">+IF(OFFSET('Hygiene Data'!$F$11,0,10*ROW('Hygiene Data'!F21))="","",OFFSET('Hygiene Data'!$F$11,0,10*ROW('Hygiene Data'!F21)))</f>
        <v/>
      </c>
      <c r="DV27" s="363" t="str">
        <f ca="1">+IF(OFFSET('Hygiene Data'!$F$12,0,10*ROW('Hygiene Data'!F21))="","",OFFSET('Hygiene Data'!$F$12,0,10*ROW('Hygiene Data'!F21)))</f>
        <v/>
      </c>
      <c r="DW27" s="363" t="str">
        <f ca="1">+IF(OFFSET('Hygiene Data'!$F$13,0,10*ROW('Hygiene Data'!F21))="","",OFFSET('Hygiene Data'!$F$13,0,10*ROW('Hygiene Data'!F21)))</f>
        <v/>
      </c>
      <c r="DX27" s="363" t="str">
        <f ca="1">+IF(OFFSET('Hygiene Data'!$G$11,0,10*ROW('Hygiene Data'!G21))="","",OFFSET('Hygiene Data'!$G$11,0,10*ROW('Hygiene Data'!G21)))</f>
        <v/>
      </c>
      <c r="DY27" s="363" t="str">
        <f ca="1">+IF(OFFSET('Hygiene Data'!$G$12,0,10*ROW('Hygiene Data'!G21))="","",OFFSET('Hygiene Data'!$G$12,0,10*ROW('Hygiene Data'!G21)))</f>
        <v/>
      </c>
      <c r="DZ27" s="363" t="str">
        <f ca="1">+IF(OFFSET('Hygiene Data'!$G$13,0,10*ROW('Hygiene Data'!G21))="","",OFFSET('Hygiene Data'!$G$13,0,10*ROW('Hygiene Data'!G21)))</f>
        <v/>
      </c>
      <c r="EA27" s="363" t="str">
        <f ca="1">+IF(OFFSET('Hygiene Data'!$H$11,0,10*ROW('Hygiene Data'!H21))="","",OFFSET('Hygiene Data'!$H$11,0,10*ROW('Hygiene Data'!H21)))</f>
        <v/>
      </c>
      <c r="EB27" s="363" t="str">
        <f ca="1">+IF(OFFSET('Hygiene Data'!$H$12,0,10*ROW('Hygiene Data'!H21))="","",OFFSET('Hygiene Data'!$H$12,0,10*ROW('Hygiene Data'!H21)))</f>
        <v/>
      </c>
      <c r="EC27" s="363" t="str">
        <f ca="1">+IF(OFFSET('Hygiene Data'!$H$13,0,10*ROW('Hygiene Data'!H21))="","",OFFSET('Hygiene Data'!$H$13,0,10*ROW('Hygiene Data'!H21)))</f>
        <v/>
      </c>
      <c r="ED27" s="363" t="str">
        <f ca="1">+IF(OFFSET('Hygiene Data'!$I$11,0,10*ROW('Hygiene Data'!I21))="","",OFFSET('Hygiene Data'!$I$11,0,10*ROW('Hygiene Data'!I21)))</f>
        <v/>
      </c>
      <c r="EE27" s="363" t="str">
        <f ca="1">+IF(OFFSET('Hygiene Data'!$I$12,0,10*ROW('Hygiene Data'!I21))="","",OFFSET('Hygiene Data'!$I$12,0,10*ROW('Hygiene Data'!I21)))</f>
        <v/>
      </c>
      <c r="EF27" s="363" t="str">
        <f ca="1">+IF(OFFSET('Hygiene Data'!$I$13,0,10*ROW('Hygiene Data'!I21))="","",OFFSET('Hygiene Data'!$I$13,0,10*ROW('Hygiene Data'!I21)))</f>
        <v/>
      </c>
    </row>
    <row r="28" spans="1:136" x14ac:dyDescent="0.25">
      <c r="A28" s="472" t="str">
        <f ca="1">+IF(OFFSET('Water Data'!$B$2,0,10*ROW('Water Data'!E22))="","",OFFSET('Water Data'!$B$2,0,10*ROW('Water Data'!E22)))</f>
        <v/>
      </c>
      <c r="B28" s="47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9" t="str">
        <f t="shared" ca="1" si="0"/>
        <v/>
      </c>
      <c r="D28" s="50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3" t="str">
        <f ca="1">+IF(OFFSET('Water Data'!$D$27,0,10*ROW('Water Data'!D22))="","",OFFSET('Water Data'!$D$27,0,10*ROW('Water Data'!D22)))</f>
        <v/>
      </c>
      <c r="BT28" s="363" t="str">
        <f ca="1">+IF(OFFSET('Water Data'!$D$28,0,10*ROW('Water Data'!D22))="","",OFFSET('Water Data'!$D$28,0,10*ROW('Water Data'!D22)))</f>
        <v/>
      </c>
      <c r="BU28" s="363" t="str">
        <f ca="1">+IF(OFFSET('Water Data'!$D$29,0,10*ROW('Water Data'!D22))="","",OFFSET('Water Data'!$D$29,0,10*ROW('Water Data'!D22)))</f>
        <v/>
      </c>
      <c r="BV28" s="363" t="str">
        <f ca="1">+IF(OFFSET('Water Data'!$E$27,0,10*ROW('Water Data'!E22))="","",OFFSET('Water Data'!$E$27,0,10*ROW('Water Data'!E22)))</f>
        <v/>
      </c>
      <c r="BW28" s="363" t="str">
        <f ca="1">+IF(OFFSET('Water Data'!$E$28,0,10*ROW('Water Data'!E22))="","",OFFSET('Water Data'!$E$28,0,10*ROW('Water Data'!E22)))</f>
        <v/>
      </c>
      <c r="BX28" s="363" t="str">
        <f ca="1">+IF(OFFSET('Water Data'!$E$29,0,10*ROW('Water Data'!E22))="","",OFFSET('Water Data'!$E$29,0,10*ROW('Water Data'!E22)))</f>
        <v/>
      </c>
      <c r="BY28" s="363" t="str">
        <f ca="1">+IF(OFFSET('Water Data'!$F$27,0,10*ROW('Water Data'!F22))="","",OFFSET('Water Data'!$F$27,0,10*ROW('Water Data'!F22)))</f>
        <v/>
      </c>
      <c r="BZ28" s="363" t="str">
        <f ca="1">+IF(OFFSET('Water Data'!$F$28,0,10*ROW('Water Data'!F22))="","",OFFSET('Water Data'!$F$28,0,10*ROW('Water Data'!F22)))</f>
        <v/>
      </c>
      <c r="CA28" s="363" t="str">
        <f ca="1">+IF(OFFSET('Water Data'!$F$29,0,10*ROW('Water Data'!F22))="","",OFFSET('Water Data'!$F$29,0,10*ROW('Water Data'!F22)))</f>
        <v/>
      </c>
      <c r="CB28" s="363" t="str">
        <f ca="1">+IF(OFFSET('Water Data'!$G$27,0,10*ROW('Water Data'!G22))="","",OFFSET('Water Data'!$G$27,0,10*ROW('Water Data'!G22)))</f>
        <v/>
      </c>
      <c r="CC28" s="363" t="str">
        <f ca="1">+IF(OFFSET('Water Data'!$G$28,0,10*ROW('Water Data'!G22))="","",OFFSET('Water Data'!$G$28,0,10*ROW('Water Data'!G22)))</f>
        <v/>
      </c>
      <c r="CD28" s="363" t="str">
        <f ca="1">+IF(OFFSET('Water Data'!$G$29,0,10*ROW('Water Data'!G22))="","",OFFSET('Water Data'!$G$29,0,10*ROW('Water Data'!G22)))</f>
        <v/>
      </c>
      <c r="CE28" s="363" t="str">
        <f ca="1">+IF(OFFSET('Water Data'!$H$27,0,10*ROW('Water Data'!H22))="","",OFFSET('Water Data'!$H$27,0,10*ROW('Water Data'!H22)))</f>
        <v/>
      </c>
      <c r="CF28" s="363" t="str">
        <f ca="1">+IF(OFFSET('Water Data'!$H$28,0,10*ROW('Water Data'!H22))="","",OFFSET('Water Data'!$H$28,0,10*ROW('Water Data'!H22)))</f>
        <v/>
      </c>
      <c r="CG28" s="363" t="str">
        <f ca="1">+IF(OFFSET('Water Data'!$H$29,0,10*ROW('Water Data'!H22))="","",OFFSET('Water Data'!$H$29,0,10*ROW('Water Data'!H22)))</f>
        <v/>
      </c>
      <c r="CH28" s="363" t="str">
        <f ca="1">+IF(OFFSET('Water Data'!$I$27,0,10*ROW('Water Data'!I22))="","",OFFSET('Water Data'!$I$27,0,10*ROW('Water Data'!I22)))</f>
        <v/>
      </c>
      <c r="CI28" s="363" t="str">
        <f ca="1">+IF(OFFSET('Water Data'!$I$28,0,10*ROW('Water Data'!I22))="","",OFFSET('Water Data'!$I$28,0,10*ROW('Water Data'!I22)))</f>
        <v/>
      </c>
      <c r="CJ28" s="363" t="str">
        <f ca="1">+IF(OFFSET('Water Data'!$I$29,0,10*ROW('Water Data'!I22))="","",OFFSET('Water Data'!$I$29,0,10*ROW('Water Data'!I22)))</f>
        <v/>
      </c>
      <c r="CK28" s="363" t="str">
        <f ca="1">+IF(OFFSET('Sanitation Data'!$D$28,0,10*ROW('Sanitation Data'!D22))="","",OFFSET('Sanitation Data'!$D$28,0,10*ROW('Sanitation Data'!D22)))</f>
        <v/>
      </c>
      <c r="CL28" s="363" t="str">
        <f ca="1">+IF(OFFSET('Sanitation Data'!$D$29,0,10*ROW('Sanitation Data'!D22))="","",OFFSET('Sanitation Data'!$D$29,0,10*ROW('Sanitation Data'!D22)))</f>
        <v/>
      </c>
      <c r="CM28" s="363" t="str">
        <f ca="1">+IF(OFFSET('Sanitation Data'!$D$30,0,10*ROW('Sanitation Data'!D22))="","",OFFSET('Sanitation Data'!$D$30,0,10*ROW('Sanitation Data'!D22)))</f>
        <v/>
      </c>
      <c r="CN28" s="363" t="str">
        <f ca="1">+IF(OFFSET('Sanitation Data'!$D$31,0,10*ROW('Sanitation Data'!D22))="","",OFFSET('Sanitation Data'!$D$31,0,10*ROW('Sanitation Data'!D22)))</f>
        <v/>
      </c>
      <c r="CO28" s="363" t="str">
        <f ca="1">+IF(OFFSET('Sanitation Data'!$D$32,0,10*ROW('Sanitation Data'!D22))="","",OFFSET('Sanitation Data'!$D$32,0,10*ROW('Sanitation Data'!D22)))</f>
        <v/>
      </c>
      <c r="CP28" s="363" t="str">
        <f ca="1">+IF(OFFSET('Sanitation Data'!$E$28,0,10*ROW('Sanitation Data'!E22))="","",OFFSET('Sanitation Data'!$E$28,0,10*ROW('Sanitation Data'!E22)))</f>
        <v/>
      </c>
      <c r="CQ28" s="363" t="str">
        <f ca="1">+IF(OFFSET('Sanitation Data'!$E$29,0,10*ROW('Sanitation Data'!E22))="","",OFFSET('Sanitation Data'!$E$29,0,10*ROW('Sanitation Data'!E22)))</f>
        <v/>
      </c>
      <c r="CR28" s="363" t="str">
        <f ca="1">+IF(OFFSET('Sanitation Data'!$E$30,0,10*ROW('Sanitation Data'!E22))="","",OFFSET('Sanitation Data'!$E$30,0,10*ROW('Sanitation Data'!E22)))</f>
        <v/>
      </c>
      <c r="CS28" s="363" t="str">
        <f ca="1">+IF(OFFSET('Sanitation Data'!$E$31,0,10*ROW('Sanitation Data'!E22))="","",OFFSET('Sanitation Data'!$E$31,0,10*ROW('Sanitation Data'!E22)))</f>
        <v/>
      </c>
      <c r="CT28" s="363" t="str">
        <f ca="1">+IF(OFFSET('Sanitation Data'!$E$32,0,10*ROW('Sanitation Data'!E22))="","",OFFSET('Sanitation Data'!$E$32,0,10*ROW('Sanitation Data'!E22)))</f>
        <v/>
      </c>
      <c r="CU28" s="363" t="str">
        <f ca="1">+IF(OFFSET('Sanitation Data'!$F$28,0,10*ROW('Sanitation Data'!F22))="","",OFFSET('Sanitation Data'!$F$28,0,10*ROW('Sanitation Data'!F22)))</f>
        <v/>
      </c>
      <c r="CV28" s="363" t="str">
        <f ca="1">+IF(OFFSET('Sanitation Data'!$F$29,0,10*ROW('Sanitation Data'!F22))="","",OFFSET('Sanitation Data'!$F$29,0,10*ROW('Sanitation Data'!F22)))</f>
        <v/>
      </c>
      <c r="CW28" s="363" t="str">
        <f ca="1">+IF(OFFSET('Sanitation Data'!$F$30,0,10*ROW('Sanitation Data'!F22))="","",OFFSET('Sanitation Data'!$F$30,0,10*ROW('Sanitation Data'!F22)))</f>
        <v/>
      </c>
      <c r="CX28" s="363" t="str">
        <f ca="1">+IF(OFFSET('Sanitation Data'!$F$31,0,10*ROW('Sanitation Data'!F22))="","",OFFSET('Sanitation Data'!$F$31,0,10*ROW('Sanitation Data'!F22)))</f>
        <v/>
      </c>
      <c r="CY28" s="363" t="str">
        <f ca="1">+IF(OFFSET('Sanitation Data'!$F$32,0,10*ROW('Sanitation Data'!F22))="","",OFFSET('Sanitation Data'!$F$32,0,10*ROW('Sanitation Data'!F22)))</f>
        <v/>
      </c>
      <c r="CZ28" s="363" t="str">
        <f ca="1">+IF(OFFSET('Sanitation Data'!$G$28,0,10*ROW('Sanitation Data'!G22))="","",OFFSET('Sanitation Data'!$G$28,0,10*ROW('Sanitation Data'!G22)))</f>
        <v/>
      </c>
      <c r="DA28" s="363" t="str">
        <f ca="1">+IF(OFFSET('Sanitation Data'!$G$29,0,10*ROW('Sanitation Data'!G22))="","",OFFSET('Sanitation Data'!$G$29,0,10*ROW('Sanitation Data'!G22)))</f>
        <v/>
      </c>
      <c r="DB28" s="363" t="str">
        <f ca="1">+IF(OFFSET('Sanitation Data'!$G$30,0,10*ROW('Sanitation Data'!G22))="","",OFFSET('Sanitation Data'!$G$30,0,10*ROW('Sanitation Data'!G22)))</f>
        <v/>
      </c>
      <c r="DC28" s="363" t="str">
        <f ca="1">+IF(OFFSET('Sanitation Data'!$G$31,0,10*ROW('Sanitation Data'!G22))="","",OFFSET('Sanitation Data'!$G$31,0,10*ROW('Sanitation Data'!G22)))</f>
        <v/>
      </c>
      <c r="DD28" s="363" t="str">
        <f ca="1">+IF(OFFSET('Sanitation Data'!$G$32,0,10*ROW('Sanitation Data'!G22))="","",OFFSET('Sanitation Data'!$G$32,0,10*ROW('Sanitation Data'!G22)))</f>
        <v/>
      </c>
      <c r="DE28" s="363" t="str">
        <f ca="1">+IF(OFFSET('Sanitation Data'!$H$28,0,10*ROW('Sanitation Data'!H22))="","",OFFSET('Sanitation Data'!$H$28,0,10*ROW('Sanitation Data'!H22)))</f>
        <v/>
      </c>
      <c r="DF28" s="363" t="str">
        <f ca="1">+IF(OFFSET('Sanitation Data'!$H$29,0,10*ROW('Sanitation Data'!H22))="","",OFFSET('Sanitation Data'!$H$29,0,10*ROW('Sanitation Data'!H22)))</f>
        <v/>
      </c>
      <c r="DG28" s="363" t="str">
        <f ca="1">+IF(OFFSET('Sanitation Data'!$H$30,0,10*ROW('Sanitation Data'!H22))="","",OFFSET('Sanitation Data'!$H$30,0,10*ROW('Sanitation Data'!H22)))</f>
        <v/>
      </c>
      <c r="DH28" s="363" t="str">
        <f ca="1">+IF(OFFSET('Sanitation Data'!$H$31,0,10*ROW('Sanitation Data'!H22))="","",OFFSET('Sanitation Data'!$H$31,0,10*ROW('Sanitation Data'!H22)))</f>
        <v/>
      </c>
      <c r="DI28" s="363" t="str">
        <f ca="1">+IF(OFFSET('Sanitation Data'!$H$32,0,10*ROW('Sanitation Data'!H22))="","",OFFSET('Sanitation Data'!$H$32,0,10*ROW('Sanitation Data'!H22)))</f>
        <v/>
      </c>
      <c r="DJ28" s="363" t="str">
        <f ca="1">+IF(OFFSET('Sanitation Data'!$I$28,0,10*ROW('Sanitation Data'!I22))="","",OFFSET('Sanitation Data'!$I$28,0,10*ROW('Sanitation Data'!I22)))</f>
        <v/>
      </c>
      <c r="DK28" s="363" t="str">
        <f ca="1">+IF(OFFSET('Sanitation Data'!$I$29,0,10*ROW('Sanitation Data'!I22))="","",OFFSET('Sanitation Data'!$I$29,0,10*ROW('Sanitation Data'!I22)))</f>
        <v/>
      </c>
      <c r="DL28" s="363" t="str">
        <f ca="1">+IF(OFFSET('Sanitation Data'!$I$30,0,10*ROW('Sanitation Data'!I22))="","",OFFSET('Sanitation Data'!$I$30,0,10*ROW('Sanitation Data'!I22)))</f>
        <v/>
      </c>
      <c r="DM28" s="363" t="str">
        <f ca="1">+IF(OFFSET('Sanitation Data'!$I$31,0,10*ROW('Sanitation Data'!I22))="","",OFFSET('Sanitation Data'!$I$31,0,10*ROW('Sanitation Data'!I22)))</f>
        <v/>
      </c>
      <c r="DN28" s="363" t="str">
        <f ca="1">+IF(OFFSET('Sanitation Data'!$I$32,0,10*ROW('Sanitation Data'!I22))="","",OFFSET('Sanitation Data'!$I$32,0,10*ROW('Sanitation Data'!I22)))</f>
        <v/>
      </c>
      <c r="DO28" s="363" t="str">
        <f ca="1">+IF(OFFSET('Hygiene Data'!$D$11,0,10*ROW('Hygiene Data'!D22))="","",OFFSET('Hygiene Data'!$D$11,0,10*ROW('Hygiene Data'!D22)))</f>
        <v/>
      </c>
      <c r="DP28" s="363" t="str">
        <f ca="1">+IF(OFFSET('Hygiene Data'!$D$12,0,10*ROW('Hygiene Data'!D22))="","",OFFSET('Hygiene Data'!$D$12,0,10*ROW('Hygiene Data'!D22)))</f>
        <v/>
      </c>
      <c r="DQ28" s="363" t="str">
        <f ca="1">+IF(OFFSET('Hygiene Data'!$D$13,0,10*ROW('Hygiene Data'!D22))="","",OFFSET('Hygiene Data'!$D$13,0,10*ROW('Hygiene Data'!D22)))</f>
        <v/>
      </c>
      <c r="DR28" s="363" t="str">
        <f ca="1">+IF(OFFSET('Hygiene Data'!$E$11,0,10*ROW('Hygiene Data'!E22))="","",OFFSET('Hygiene Data'!$E$11,0,10*ROW('Hygiene Data'!E22)))</f>
        <v/>
      </c>
      <c r="DS28" s="363" t="str">
        <f ca="1">+IF(OFFSET('Hygiene Data'!$E$12,0,10*ROW('Hygiene Data'!E22))="","",OFFSET('Hygiene Data'!$E$12,0,10*ROW('Hygiene Data'!E22)))</f>
        <v/>
      </c>
      <c r="DT28" s="363" t="str">
        <f ca="1">+IF(OFFSET('Hygiene Data'!$E$13,0,10*ROW('Hygiene Data'!E22))="","",OFFSET('Hygiene Data'!$E$13,0,10*ROW('Hygiene Data'!E22)))</f>
        <v/>
      </c>
      <c r="DU28" s="363" t="str">
        <f ca="1">+IF(OFFSET('Hygiene Data'!$F$11,0,10*ROW('Hygiene Data'!F22))="","",OFFSET('Hygiene Data'!$F$11,0,10*ROW('Hygiene Data'!F22)))</f>
        <v/>
      </c>
      <c r="DV28" s="363" t="str">
        <f ca="1">+IF(OFFSET('Hygiene Data'!$F$12,0,10*ROW('Hygiene Data'!F22))="","",OFFSET('Hygiene Data'!$F$12,0,10*ROW('Hygiene Data'!F22)))</f>
        <v/>
      </c>
      <c r="DW28" s="363" t="str">
        <f ca="1">+IF(OFFSET('Hygiene Data'!$F$13,0,10*ROW('Hygiene Data'!F22))="","",OFFSET('Hygiene Data'!$F$13,0,10*ROW('Hygiene Data'!F22)))</f>
        <v/>
      </c>
      <c r="DX28" s="363" t="str">
        <f ca="1">+IF(OFFSET('Hygiene Data'!$G$11,0,10*ROW('Hygiene Data'!G22))="","",OFFSET('Hygiene Data'!$G$11,0,10*ROW('Hygiene Data'!G22)))</f>
        <v/>
      </c>
      <c r="DY28" s="363" t="str">
        <f ca="1">+IF(OFFSET('Hygiene Data'!$G$12,0,10*ROW('Hygiene Data'!G22))="","",OFFSET('Hygiene Data'!$G$12,0,10*ROW('Hygiene Data'!G22)))</f>
        <v/>
      </c>
      <c r="DZ28" s="363" t="str">
        <f ca="1">+IF(OFFSET('Hygiene Data'!$G$13,0,10*ROW('Hygiene Data'!G22))="","",OFFSET('Hygiene Data'!$G$13,0,10*ROW('Hygiene Data'!G22)))</f>
        <v/>
      </c>
      <c r="EA28" s="363" t="str">
        <f ca="1">+IF(OFFSET('Hygiene Data'!$H$11,0,10*ROW('Hygiene Data'!H22))="","",OFFSET('Hygiene Data'!$H$11,0,10*ROW('Hygiene Data'!H22)))</f>
        <v/>
      </c>
      <c r="EB28" s="363" t="str">
        <f ca="1">+IF(OFFSET('Hygiene Data'!$H$12,0,10*ROW('Hygiene Data'!H22))="","",OFFSET('Hygiene Data'!$H$12,0,10*ROW('Hygiene Data'!H22)))</f>
        <v/>
      </c>
      <c r="EC28" s="363" t="str">
        <f ca="1">+IF(OFFSET('Hygiene Data'!$H$13,0,10*ROW('Hygiene Data'!H22))="","",OFFSET('Hygiene Data'!$H$13,0,10*ROW('Hygiene Data'!H22)))</f>
        <v/>
      </c>
      <c r="ED28" s="363" t="str">
        <f ca="1">+IF(OFFSET('Hygiene Data'!$I$11,0,10*ROW('Hygiene Data'!I22))="","",OFFSET('Hygiene Data'!$I$11,0,10*ROW('Hygiene Data'!I22)))</f>
        <v/>
      </c>
      <c r="EE28" s="363" t="str">
        <f ca="1">+IF(OFFSET('Hygiene Data'!$I$12,0,10*ROW('Hygiene Data'!I22))="","",OFFSET('Hygiene Data'!$I$12,0,10*ROW('Hygiene Data'!I22)))</f>
        <v/>
      </c>
      <c r="EF28" s="363" t="str">
        <f ca="1">+IF(OFFSET('Hygiene Data'!$I$13,0,10*ROW('Hygiene Data'!I22))="","",OFFSET('Hygiene Data'!$I$13,0,10*ROW('Hygiene Data'!I22)))</f>
        <v/>
      </c>
    </row>
    <row r="29" spans="1:136" x14ac:dyDescent="0.25">
      <c r="A29" s="472" t="str">
        <f ca="1">+IF(OFFSET('Water Data'!$B$2,0,10*ROW('Water Data'!E23))="","",OFFSET('Water Data'!$B$2,0,10*ROW('Water Data'!E23)))</f>
        <v/>
      </c>
      <c r="B29" s="47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9" t="str">
        <f t="shared" ca="1" si="0"/>
        <v/>
      </c>
      <c r="D29" s="50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3" t="str">
        <f ca="1">+IF(OFFSET('Water Data'!$D$27,0,10*ROW('Water Data'!D23))="","",OFFSET('Water Data'!$D$27,0,10*ROW('Water Data'!D23)))</f>
        <v/>
      </c>
      <c r="BT29" s="363" t="str">
        <f ca="1">+IF(OFFSET('Water Data'!$D$28,0,10*ROW('Water Data'!D23))="","",OFFSET('Water Data'!$D$28,0,10*ROW('Water Data'!D23)))</f>
        <v/>
      </c>
      <c r="BU29" s="363" t="str">
        <f ca="1">+IF(OFFSET('Water Data'!$D$29,0,10*ROW('Water Data'!D23))="","",OFFSET('Water Data'!$D$29,0,10*ROW('Water Data'!D23)))</f>
        <v/>
      </c>
      <c r="BV29" s="363" t="str">
        <f ca="1">+IF(OFFSET('Water Data'!$E$27,0,10*ROW('Water Data'!E23))="","",OFFSET('Water Data'!$E$27,0,10*ROW('Water Data'!E23)))</f>
        <v/>
      </c>
      <c r="BW29" s="363" t="str">
        <f ca="1">+IF(OFFSET('Water Data'!$E$28,0,10*ROW('Water Data'!E23))="","",OFFSET('Water Data'!$E$28,0,10*ROW('Water Data'!E23)))</f>
        <v/>
      </c>
      <c r="BX29" s="363" t="str">
        <f ca="1">+IF(OFFSET('Water Data'!$E$29,0,10*ROW('Water Data'!E23))="","",OFFSET('Water Data'!$E$29,0,10*ROW('Water Data'!E23)))</f>
        <v/>
      </c>
      <c r="BY29" s="363" t="str">
        <f ca="1">+IF(OFFSET('Water Data'!$F$27,0,10*ROW('Water Data'!F23))="","",OFFSET('Water Data'!$F$27,0,10*ROW('Water Data'!F23)))</f>
        <v/>
      </c>
      <c r="BZ29" s="363" t="str">
        <f ca="1">+IF(OFFSET('Water Data'!$F$28,0,10*ROW('Water Data'!F23))="","",OFFSET('Water Data'!$F$28,0,10*ROW('Water Data'!F23)))</f>
        <v/>
      </c>
      <c r="CA29" s="363" t="str">
        <f ca="1">+IF(OFFSET('Water Data'!$F$29,0,10*ROW('Water Data'!F23))="","",OFFSET('Water Data'!$F$29,0,10*ROW('Water Data'!F23)))</f>
        <v/>
      </c>
      <c r="CB29" s="363" t="str">
        <f ca="1">+IF(OFFSET('Water Data'!$G$27,0,10*ROW('Water Data'!G23))="","",OFFSET('Water Data'!$G$27,0,10*ROW('Water Data'!G23)))</f>
        <v/>
      </c>
      <c r="CC29" s="363" t="str">
        <f ca="1">+IF(OFFSET('Water Data'!$G$28,0,10*ROW('Water Data'!G23))="","",OFFSET('Water Data'!$G$28,0,10*ROW('Water Data'!G23)))</f>
        <v/>
      </c>
      <c r="CD29" s="363" t="str">
        <f ca="1">+IF(OFFSET('Water Data'!$G$29,0,10*ROW('Water Data'!G23))="","",OFFSET('Water Data'!$G$29,0,10*ROW('Water Data'!G23)))</f>
        <v/>
      </c>
      <c r="CE29" s="363" t="str">
        <f ca="1">+IF(OFFSET('Water Data'!$H$27,0,10*ROW('Water Data'!H23))="","",OFFSET('Water Data'!$H$27,0,10*ROW('Water Data'!H23)))</f>
        <v/>
      </c>
      <c r="CF29" s="363" t="str">
        <f ca="1">+IF(OFFSET('Water Data'!$H$28,0,10*ROW('Water Data'!H23))="","",OFFSET('Water Data'!$H$28,0,10*ROW('Water Data'!H23)))</f>
        <v/>
      </c>
      <c r="CG29" s="363" t="str">
        <f ca="1">+IF(OFFSET('Water Data'!$H$29,0,10*ROW('Water Data'!H23))="","",OFFSET('Water Data'!$H$29,0,10*ROW('Water Data'!H23)))</f>
        <v/>
      </c>
      <c r="CH29" s="363" t="str">
        <f ca="1">+IF(OFFSET('Water Data'!$I$27,0,10*ROW('Water Data'!I23))="","",OFFSET('Water Data'!$I$27,0,10*ROW('Water Data'!I23)))</f>
        <v/>
      </c>
      <c r="CI29" s="363" t="str">
        <f ca="1">+IF(OFFSET('Water Data'!$I$28,0,10*ROW('Water Data'!I23))="","",OFFSET('Water Data'!$I$28,0,10*ROW('Water Data'!I23)))</f>
        <v/>
      </c>
      <c r="CJ29" s="363" t="str">
        <f ca="1">+IF(OFFSET('Water Data'!$I$29,0,10*ROW('Water Data'!I23))="","",OFFSET('Water Data'!$I$29,0,10*ROW('Water Data'!I23)))</f>
        <v/>
      </c>
      <c r="CK29" s="363" t="str">
        <f ca="1">+IF(OFFSET('Sanitation Data'!$D$28,0,10*ROW('Sanitation Data'!D23))="","",OFFSET('Sanitation Data'!$D$28,0,10*ROW('Sanitation Data'!D23)))</f>
        <v/>
      </c>
      <c r="CL29" s="363" t="str">
        <f ca="1">+IF(OFFSET('Sanitation Data'!$D$29,0,10*ROW('Sanitation Data'!D23))="","",OFFSET('Sanitation Data'!$D$29,0,10*ROW('Sanitation Data'!D23)))</f>
        <v/>
      </c>
      <c r="CM29" s="363" t="str">
        <f ca="1">+IF(OFFSET('Sanitation Data'!$D$30,0,10*ROW('Sanitation Data'!D23))="","",OFFSET('Sanitation Data'!$D$30,0,10*ROW('Sanitation Data'!D23)))</f>
        <v/>
      </c>
      <c r="CN29" s="363" t="str">
        <f ca="1">+IF(OFFSET('Sanitation Data'!$D$31,0,10*ROW('Sanitation Data'!D23))="","",OFFSET('Sanitation Data'!$D$31,0,10*ROW('Sanitation Data'!D23)))</f>
        <v/>
      </c>
      <c r="CO29" s="363" t="str">
        <f ca="1">+IF(OFFSET('Sanitation Data'!$D$32,0,10*ROW('Sanitation Data'!D23))="","",OFFSET('Sanitation Data'!$D$32,0,10*ROW('Sanitation Data'!D23)))</f>
        <v/>
      </c>
      <c r="CP29" s="363" t="str">
        <f ca="1">+IF(OFFSET('Sanitation Data'!$E$28,0,10*ROW('Sanitation Data'!E23))="","",OFFSET('Sanitation Data'!$E$28,0,10*ROW('Sanitation Data'!E23)))</f>
        <v/>
      </c>
      <c r="CQ29" s="363" t="str">
        <f ca="1">+IF(OFFSET('Sanitation Data'!$E$29,0,10*ROW('Sanitation Data'!E23))="","",OFFSET('Sanitation Data'!$E$29,0,10*ROW('Sanitation Data'!E23)))</f>
        <v/>
      </c>
      <c r="CR29" s="363" t="str">
        <f ca="1">+IF(OFFSET('Sanitation Data'!$E$30,0,10*ROW('Sanitation Data'!E23))="","",OFFSET('Sanitation Data'!$E$30,0,10*ROW('Sanitation Data'!E23)))</f>
        <v/>
      </c>
      <c r="CS29" s="363" t="str">
        <f ca="1">+IF(OFFSET('Sanitation Data'!$E$31,0,10*ROW('Sanitation Data'!E23))="","",OFFSET('Sanitation Data'!$E$31,0,10*ROW('Sanitation Data'!E23)))</f>
        <v/>
      </c>
      <c r="CT29" s="363" t="str">
        <f ca="1">+IF(OFFSET('Sanitation Data'!$E$32,0,10*ROW('Sanitation Data'!E23))="","",OFFSET('Sanitation Data'!$E$32,0,10*ROW('Sanitation Data'!E23)))</f>
        <v/>
      </c>
      <c r="CU29" s="363" t="str">
        <f ca="1">+IF(OFFSET('Sanitation Data'!$F$28,0,10*ROW('Sanitation Data'!F23))="","",OFFSET('Sanitation Data'!$F$28,0,10*ROW('Sanitation Data'!F23)))</f>
        <v/>
      </c>
      <c r="CV29" s="363" t="str">
        <f ca="1">+IF(OFFSET('Sanitation Data'!$F$29,0,10*ROW('Sanitation Data'!F23))="","",OFFSET('Sanitation Data'!$F$29,0,10*ROW('Sanitation Data'!F23)))</f>
        <v/>
      </c>
      <c r="CW29" s="363" t="str">
        <f ca="1">+IF(OFFSET('Sanitation Data'!$F$30,0,10*ROW('Sanitation Data'!F23))="","",OFFSET('Sanitation Data'!$F$30,0,10*ROW('Sanitation Data'!F23)))</f>
        <v/>
      </c>
      <c r="CX29" s="363" t="str">
        <f ca="1">+IF(OFFSET('Sanitation Data'!$F$31,0,10*ROW('Sanitation Data'!F23))="","",OFFSET('Sanitation Data'!$F$31,0,10*ROW('Sanitation Data'!F23)))</f>
        <v/>
      </c>
      <c r="CY29" s="363" t="str">
        <f ca="1">+IF(OFFSET('Sanitation Data'!$F$32,0,10*ROW('Sanitation Data'!F23))="","",OFFSET('Sanitation Data'!$F$32,0,10*ROW('Sanitation Data'!F23)))</f>
        <v/>
      </c>
      <c r="CZ29" s="363" t="str">
        <f ca="1">+IF(OFFSET('Sanitation Data'!$G$28,0,10*ROW('Sanitation Data'!G23))="","",OFFSET('Sanitation Data'!$G$28,0,10*ROW('Sanitation Data'!G23)))</f>
        <v/>
      </c>
      <c r="DA29" s="363" t="str">
        <f ca="1">+IF(OFFSET('Sanitation Data'!$G$29,0,10*ROW('Sanitation Data'!G23))="","",OFFSET('Sanitation Data'!$G$29,0,10*ROW('Sanitation Data'!G23)))</f>
        <v/>
      </c>
      <c r="DB29" s="363" t="str">
        <f ca="1">+IF(OFFSET('Sanitation Data'!$G$30,0,10*ROW('Sanitation Data'!G23))="","",OFFSET('Sanitation Data'!$G$30,0,10*ROW('Sanitation Data'!G23)))</f>
        <v/>
      </c>
      <c r="DC29" s="363" t="str">
        <f ca="1">+IF(OFFSET('Sanitation Data'!$G$31,0,10*ROW('Sanitation Data'!G23))="","",OFFSET('Sanitation Data'!$G$31,0,10*ROW('Sanitation Data'!G23)))</f>
        <v/>
      </c>
      <c r="DD29" s="363" t="str">
        <f ca="1">+IF(OFFSET('Sanitation Data'!$G$32,0,10*ROW('Sanitation Data'!G23))="","",OFFSET('Sanitation Data'!$G$32,0,10*ROW('Sanitation Data'!G23)))</f>
        <v/>
      </c>
      <c r="DE29" s="363" t="str">
        <f ca="1">+IF(OFFSET('Sanitation Data'!$H$28,0,10*ROW('Sanitation Data'!H23))="","",OFFSET('Sanitation Data'!$H$28,0,10*ROW('Sanitation Data'!H23)))</f>
        <v/>
      </c>
      <c r="DF29" s="363" t="str">
        <f ca="1">+IF(OFFSET('Sanitation Data'!$H$29,0,10*ROW('Sanitation Data'!H23))="","",OFFSET('Sanitation Data'!$H$29,0,10*ROW('Sanitation Data'!H23)))</f>
        <v/>
      </c>
      <c r="DG29" s="363" t="str">
        <f ca="1">+IF(OFFSET('Sanitation Data'!$H$30,0,10*ROW('Sanitation Data'!H23))="","",OFFSET('Sanitation Data'!$H$30,0,10*ROW('Sanitation Data'!H23)))</f>
        <v/>
      </c>
      <c r="DH29" s="363" t="str">
        <f ca="1">+IF(OFFSET('Sanitation Data'!$H$31,0,10*ROW('Sanitation Data'!H23))="","",OFFSET('Sanitation Data'!$H$31,0,10*ROW('Sanitation Data'!H23)))</f>
        <v/>
      </c>
      <c r="DI29" s="363" t="str">
        <f ca="1">+IF(OFFSET('Sanitation Data'!$H$32,0,10*ROW('Sanitation Data'!H23))="","",OFFSET('Sanitation Data'!$H$32,0,10*ROW('Sanitation Data'!H23)))</f>
        <v/>
      </c>
      <c r="DJ29" s="363" t="str">
        <f ca="1">+IF(OFFSET('Sanitation Data'!$I$28,0,10*ROW('Sanitation Data'!I23))="","",OFFSET('Sanitation Data'!$I$28,0,10*ROW('Sanitation Data'!I23)))</f>
        <v/>
      </c>
      <c r="DK29" s="363" t="str">
        <f ca="1">+IF(OFFSET('Sanitation Data'!$I$29,0,10*ROW('Sanitation Data'!I23))="","",OFFSET('Sanitation Data'!$I$29,0,10*ROW('Sanitation Data'!I23)))</f>
        <v/>
      </c>
      <c r="DL29" s="363" t="str">
        <f ca="1">+IF(OFFSET('Sanitation Data'!$I$30,0,10*ROW('Sanitation Data'!I23))="","",OFFSET('Sanitation Data'!$I$30,0,10*ROW('Sanitation Data'!I23)))</f>
        <v/>
      </c>
      <c r="DM29" s="363" t="str">
        <f ca="1">+IF(OFFSET('Sanitation Data'!$I$31,0,10*ROW('Sanitation Data'!I23))="","",OFFSET('Sanitation Data'!$I$31,0,10*ROW('Sanitation Data'!I23)))</f>
        <v/>
      </c>
      <c r="DN29" s="363" t="str">
        <f ca="1">+IF(OFFSET('Sanitation Data'!$I$32,0,10*ROW('Sanitation Data'!I23))="","",OFFSET('Sanitation Data'!$I$32,0,10*ROW('Sanitation Data'!I23)))</f>
        <v/>
      </c>
      <c r="DO29" s="363" t="str">
        <f ca="1">+IF(OFFSET('Hygiene Data'!$D$11,0,10*ROW('Hygiene Data'!D23))="","",OFFSET('Hygiene Data'!$D$11,0,10*ROW('Hygiene Data'!D23)))</f>
        <v/>
      </c>
      <c r="DP29" s="363" t="str">
        <f ca="1">+IF(OFFSET('Hygiene Data'!$D$12,0,10*ROW('Hygiene Data'!D23))="","",OFFSET('Hygiene Data'!$D$12,0,10*ROW('Hygiene Data'!D23)))</f>
        <v/>
      </c>
      <c r="DQ29" s="363" t="str">
        <f ca="1">+IF(OFFSET('Hygiene Data'!$D$13,0,10*ROW('Hygiene Data'!D23))="","",OFFSET('Hygiene Data'!$D$13,0,10*ROW('Hygiene Data'!D23)))</f>
        <v/>
      </c>
      <c r="DR29" s="363" t="str">
        <f ca="1">+IF(OFFSET('Hygiene Data'!$E$11,0,10*ROW('Hygiene Data'!E23))="","",OFFSET('Hygiene Data'!$E$11,0,10*ROW('Hygiene Data'!E23)))</f>
        <v/>
      </c>
      <c r="DS29" s="363" t="str">
        <f ca="1">+IF(OFFSET('Hygiene Data'!$E$12,0,10*ROW('Hygiene Data'!E23))="","",OFFSET('Hygiene Data'!$E$12,0,10*ROW('Hygiene Data'!E23)))</f>
        <v/>
      </c>
      <c r="DT29" s="363" t="str">
        <f ca="1">+IF(OFFSET('Hygiene Data'!$E$13,0,10*ROW('Hygiene Data'!E23))="","",OFFSET('Hygiene Data'!$E$13,0,10*ROW('Hygiene Data'!E23)))</f>
        <v/>
      </c>
      <c r="DU29" s="363" t="str">
        <f ca="1">+IF(OFFSET('Hygiene Data'!$F$11,0,10*ROW('Hygiene Data'!F23))="","",OFFSET('Hygiene Data'!$F$11,0,10*ROW('Hygiene Data'!F23)))</f>
        <v/>
      </c>
      <c r="DV29" s="363" t="str">
        <f ca="1">+IF(OFFSET('Hygiene Data'!$F$12,0,10*ROW('Hygiene Data'!F23))="","",OFFSET('Hygiene Data'!$F$12,0,10*ROW('Hygiene Data'!F23)))</f>
        <v/>
      </c>
      <c r="DW29" s="363" t="str">
        <f ca="1">+IF(OFFSET('Hygiene Data'!$F$13,0,10*ROW('Hygiene Data'!F23))="","",OFFSET('Hygiene Data'!$F$13,0,10*ROW('Hygiene Data'!F23)))</f>
        <v/>
      </c>
      <c r="DX29" s="363" t="str">
        <f ca="1">+IF(OFFSET('Hygiene Data'!$G$11,0,10*ROW('Hygiene Data'!G23))="","",OFFSET('Hygiene Data'!$G$11,0,10*ROW('Hygiene Data'!G23)))</f>
        <v/>
      </c>
      <c r="DY29" s="363" t="str">
        <f ca="1">+IF(OFFSET('Hygiene Data'!$G$12,0,10*ROW('Hygiene Data'!G23))="","",OFFSET('Hygiene Data'!$G$12,0,10*ROW('Hygiene Data'!G23)))</f>
        <v/>
      </c>
      <c r="DZ29" s="363" t="str">
        <f ca="1">+IF(OFFSET('Hygiene Data'!$G$13,0,10*ROW('Hygiene Data'!G23))="","",OFFSET('Hygiene Data'!$G$13,0,10*ROW('Hygiene Data'!G23)))</f>
        <v/>
      </c>
      <c r="EA29" s="363" t="str">
        <f ca="1">+IF(OFFSET('Hygiene Data'!$H$11,0,10*ROW('Hygiene Data'!H23))="","",OFFSET('Hygiene Data'!$H$11,0,10*ROW('Hygiene Data'!H23)))</f>
        <v/>
      </c>
      <c r="EB29" s="363" t="str">
        <f ca="1">+IF(OFFSET('Hygiene Data'!$H$12,0,10*ROW('Hygiene Data'!H23))="","",OFFSET('Hygiene Data'!$H$12,0,10*ROW('Hygiene Data'!H23)))</f>
        <v/>
      </c>
      <c r="EC29" s="363" t="str">
        <f ca="1">+IF(OFFSET('Hygiene Data'!$H$13,0,10*ROW('Hygiene Data'!H23))="","",OFFSET('Hygiene Data'!$H$13,0,10*ROW('Hygiene Data'!H23)))</f>
        <v/>
      </c>
      <c r="ED29" s="363" t="str">
        <f ca="1">+IF(OFFSET('Hygiene Data'!$I$11,0,10*ROW('Hygiene Data'!I23))="","",OFFSET('Hygiene Data'!$I$11,0,10*ROW('Hygiene Data'!I23)))</f>
        <v/>
      </c>
      <c r="EE29" s="363" t="str">
        <f ca="1">+IF(OFFSET('Hygiene Data'!$I$12,0,10*ROW('Hygiene Data'!I23))="","",OFFSET('Hygiene Data'!$I$12,0,10*ROW('Hygiene Data'!I23)))</f>
        <v/>
      </c>
      <c r="EF29" s="363" t="str">
        <f ca="1">+IF(OFFSET('Hygiene Data'!$I$13,0,10*ROW('Hygiene Data'!I23))="","",OFFSET('Hygiene Data'!$I$13,0,10*ROW('Hygiene Data'!I23)))</f>
        <v/>
      </c>
    </row>
    <row r="30" spans="1:136" x14ac:dyDescent="0.25">
      <c r="A30" s="472" t="str">
        <f ca="1">+IF(OFFSET('Water Data'!$B$2,0,10*ROW('Water Data'!E24))="","",OFFSET('Water Data'!$B$2,0,10*ROW('Water Data'!E24)))</f>
        <v/>
      </c>
      <c r="B30" s="47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9" t="str">
        <f t="shared" ca="1" si="0"/>
        <v/>
      </c>
      <c r="D30" s="50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3" t="str">
        <f ca="1">+IF(OFFSET('Water Data'!$D$27,0,10*ROW('Water Data'!D24))="","",OFFSET('Water Data'!$D$27,0,10*ROW('Water Data'!D24)))</f>
        <v/>
      </c>
      <c r="BT30" s="363" t="str">
        <f ca="1">+IF(OFFSET('Water Data'!$D$28,0,10*ROW('Water Data'!D24))="","",OFFSET('Water Data'!$D$28,0,10*ROW('Water Data'!D24)))</f>
        <v/>
      </c>
      <c r="BU30" s="363" t="str">
        <f ca="1">+IF(OFFSET('Water Data'!$D$29,0,10*ROW('Water Data'!D24))="","",OFFSET('Water Data'!$D$29,0,10*ROW('Water Data'!D24)))</f>
        <v/>
      </c>
      <c r="BV30" s="363" t="str">
        <f ca="1">+IF(OFFSET('Water Data'!$E$27,0,10*ROW('Water Data'!E24))="","",OFFSET('Water Data'!$E$27,0,10*ROW('Water Data'!E24)))</f>
        <v/>
      </c>
      <c r="BW30" s="363" t="str">
        <f ca="1">+IF(OFFSET('Water Data'!$E$28,0,10*ROW('Water Data'!E24))="","",OFFSET('Water Data'!$E$28,0,10*ROW('Water Data'!E24)))</f>
        <v/>
      </c>
      <c r="BX30" s="363" t="str">
        <f ca="1">+IF(OFFSET('Water Data'!$E$29,0,10*ROW('Water Data'!E24))="","",OFFSET('Water Data'!$E$29,0,10*ROW('Water Data'!E24)))</f>
        <v/>
      </c>
      <c r="BY30" s="363" t="str">
        <f ca="1">+IF(OFFSET('Water Data'!$F$27,0,10*ROW('Water Data'!F24))="","",OFFSET('Water Data'!$F$27,0,10*ROW('Water Data'!F24)))</f>
        <v/>
      </c>
      <c r="BZ30" s="363" t="str">
        <f ca="1">+IF(OFFSET('Water Data'!$F$28,0,10*ROW('Water Data'!F24))="","",OFFSET('Water Data'!$F$28,0,10*ROW('Water Data'!F24)))</f>
        <v/>
      </c>
      <c r="CA30" s="363" t="str">
        <f ca="1">+IF(OFFSET('Water Data'!$F$29,0,10*ROW('Water Data'!F24))="","",OFFSET('Water Data'!$F$29,0,10*ROW('Water Data'!F24)))</f>
        <v/>
      </c>
      <c r="CB30" s="363" t="str">
        <f ca="1">+IF(OFFSET('Water Data'!$G$27,0,10*ROW('Water Data'!G24))="","",OFFSET('Water Data'!$G$27,0,10*ROW('Water Data'!G24)))</f>
        <v/>
      </c>
      <c r="CC30" s="363" t="str">
        <f ca="1">+IF(OFFSET('Water Data'!$G$28,0,10*ROW('Water Data'!G24))="","",OFFSET('Water Data'!$G$28,0,10*ROW('Water Data'!G24)))</f>
        <v/>
      </c>
      <c r="CD30" s="363" t="str">
        <f ca="1">+IF(OFFSET('Water Data'!$G$29,0,10*ROW('Water Data'!G24))="","",OFFSET('Water Data'!$G$29,0,10*ROW('Water Data'!G24)))</f>
        <v/>
      </c>
      <c r="CE30" s="363" t="str">
        <f ca="1">+IF(OFFSET('Water Data'!$H$27,0,10*ROW('Water Data'!H24))="","",OFFSET('Water Data'!$H$27,0,10*ROW('Water Data'!H24)))</f>
        <v/>
      </c>
      <c r="CF30" s="363" t="str">
        <f ca="1">+IF(OFFSET('Water Data'!$H$28,0,10*ROW('Water Data'!H24))="","",OFFSET('Water Data'!$H$28,0,10*ROW('Water Data'!H24)))</f>
        <v/>
      </c>
      <c r="CG30" s="363" t="str">
        <f ca="1">+IF(OFFSET('Water Data'!$H$29,0,10*ROW('Water Data'!H24))="","",OFFSET('Water Data'!$H$29,0,10*ROW('Water Data'!H24)))</f>
        <v/>
      </c>
      <c r="CH30" s="363" t="str">
        <f ca="1">+IF(OFFSET('Water Data'!$I$27,0,10*ROW('Water Data'!I24))="","",OFFSET('Water Data'!$I$27,0,10*ROW('Water Data'!I24)))</f>
        <v/>
      </c>
      <c r="CI30" s="363" t="str">
        <f ca="1">+IF(OFFSET('Water Data'!$I$28,0,10*ROW('Water Data'!I24))="","",OFFSET('Water Data'!$I$28,0,10*ROW('Water Data'!I24)))</f>
        <v/>
      </c>
      <c r="CJ30" s="363" t="str">
        <f ca="1">+IF(OFFSET('Water Data'!$I$29,0,10*ROW('Water Data'!I24))="","",OFFSET('Water Data'!$I$29,0,10*ROW('Water Data'!I24)))</f>
        <v/>
      </c>
      <c r="CK30" s="363" t="str">
        <f ca="1">+IF(OFFSET('Sanitation Data'!$D$28,0,10*ROW('Sanitation Data'!D24))="","",OFFSET('Sanitation Data'!$D$28,0,10*ROW('Sanitation Data'!D24)))</f>
        <v/>
      </c>
      <c r="CL30" s="363" t="str">
        <f ca="1">+IF(OFFSET('Sanitation Data'!$D$29,0,10*ROW('Sanitation Data'!D24))="","",OFFSET('Sanitation Data'!$D$29,0,10*ROW('Sanitation Data'!D24)))</f>
        <v/>
      </c>
      <c r="CM30" s="363" t="str">
        <f ca="1">+IF(OFFSET('Sanitation Data'!$D$30,0,10*ROW('Sanitation Data'!D24))="","",OFFSET('Sanitation Data'!$D$30,0,10*ROW('Sanitation Data'!D24)))</f>
        <v/>
      </c>
      <c r="CN30" s="363" t="str">
        <f ca="1">+IF(OFFSET('Sanitation Data'!$D$31,0,10*ROW('Sanitation Data'!D24))="","",OFFSET('Sanitation Data'!$D$31,0,10*ROW('Sanitation Data'!D24)))</f>
        <v/>
      </c>
      <c r="CO30" s="363" t="str">
        <f ca="1">+IF(OFFSET('Sanitation Data'!$D$32,0,10*ROW('Sanitation Data'!D24))="","",OFFSET('Sanitation Data'!$D$32,0,10*ROW('Sanitation Data'!D24)))</f>
        <v/>
      </c>
      <c r="CP30" s="363" t="str">
        <f ca="1">+IF(OFFSET('Sanitation Data'!$E$28,0,10*ROW('Sanitation Data'!E24))="","",OFFSET('Sanitation Data'!$E$28,0,10*ROW('Sanitation Data'!E24)))</f>
        <v/>
      </c>
      <c r="CQ30" s="363" t="str">
        <f ca="1">+IF(OFFSET('Sanitation Data'!$E$29,0,10*ROW('Sanitation Data'!E24))="","",OFFSET('Sanitation Data'!$E$29,0,10*ROW('Sanitation Data'!E24)))</f>
        <v/>
      </c>
      <c r="CR30" s="363" t="str">
        <f ca="1">+IF(OFFSET('Sanitation Data'!$E$30,0,10*ROW('Sanitation Data'!E24))="","",OFFSET('Sanitation Data'!$E$30,0,10*ROW('Sanitation Data'!E24)))</f>
        <v/>
      </c>
      <c r="CS30" s="363" t="str">
        <f ca="1">+IF(OFFSET('Sanitation Data'!$E$31,0,10*ROW('Sanitation Data'!E24))="","",OFFSET('Sanitation Data'!$E$31,0,10*ROW('Sanitation Data'!E24)))</f>
        <v/>
      </c>
      <c r="CT30" s="363" t="str">
        <f ca="1">+IF(OFFSET('Sanitation Data'!$E$32,0,10*ROW('Sanitation Data'!E24))="","",OFFSET('Sanitation Data'!$E$32,0,10*ROW('Sanitation Data'!E24)))</f>
        <v/>
      </c>
      <c r="CU30" s="363" t="str">
        <f ca="1">+IF(OFFSET('Sanitation Data'!$F$28,0,10*ROW('Sanitation Data'!F24))="","",OFFSET('Sanitation Data'!$F$28,0,10*ROW('Sanitation Data'!F24)))</f>
        <v/>
      </c>
      <c r="CV30" s="363" t="str">
        <f ca="1">+IF(OFFSET('Sanitation Data'!$F$29,0,10*ROW('Sanitation Data'!F24))="","",OFFSET('Sanitation Data'!$F$29,0,10*ROW('Sanitation Data'!F24)))</f>
        <v/>
      </c>
      <c r="CW30" s="363" t="str">
        <f ca="1">+IF(OFFSET('Sanitation Data'!$F$30,0,10*ROW('Sanitation Data'!F24))="","",OFFSET('Sanitation Data'!$F$30,0,10*ROW('Sanitation Data'!F24)))</f>
        <v/>
      </c>
      <c r="CX30" s="363" t="str">
        <f ca="1">+IF(OFFSET('Sanitation Data'!$F$31,0,10*ROW('Sanitation Data'!F24))="","",OFFSET('Sanitation Data'!$F$31,0,10*ROW('Sanitation Data'!F24)))</f>
        <v/>
      </c>
      <c r="CY30" s="363" t="str">
        <f ca="1">+IF(OFFSET('Sanitation Data'!$F$32,0,10*ROW('Sanitation Data'!F24))="","",OFFSET('Sanitation Data'!$F$32,0,10*ROW('Sanitation Data'!F24)))</f>
        <v/>
      </c>
      <c r="CZ30" s="363" t="str">
        <f ca="1">+IF(OFFSET('Sanitation Data'!$G$28,0,10*ROW('Sanitation Data'!G24))="","",OFFSET('Sanitation Data'!$G$28,0,10*ROW('Sanitation Data'!G24)))</f>
        <v/>
      </c>
      <c r="DA30" s="363" t="str">
        <f ca="1">+IF(OFFSET('Sanitation Data'!$G$29,0,10*ROW('Sanitation Data'!G24))="","",OFFSET('Sanitation Data'!$G$29,0,10*ROW('Sanitation Data'!G24)))</f>
        <v/>
      </c>
      <c r="DB30" s="363" t="str">
        <f ca="1">+IF(OFFSET('Sanitation Data'!$G$30,0,10*ROW('Sanitation Data'!G24))="","",OFFSET('Sanitation Data'!$G$30,0,10*ROW('Sanitation Data'!G24)))</f>
        <v/>
      </c>
      <c r="DC30" s="363" t="str">
        <f ca="1">+IF(OFFSET('Sanitation Data'!$G$31,0,10*ROW('Sanitation Data'!G24))="","",OFFSET('Sanitation Data'!$G$31,0,10*ROW('Sanitation Data'!G24)))</f>
        <v/>
      </c>
      <c r="DD30" s="363" t="str">
        <f ca="1">+IF(OFFSET('Sanitation Data'!$G$32,0,10*ROW('Sanitation Data'!G24))="","",OFFSET('Sanitation Data'!$G$32,0,10*ROW('Sanitation Data'!G24)))</f>
        <v/>
      </c>
      <c r="DE30" s="363" t="str">
        <f ca="1">+IF(OFFSET('Sanitation Data'!$H$28,0,10*ROW('Sanitation Data'!H24))="","",OFFSET('Sanitation Data'!$H$28,0,10*ROW('Sanitation Data'!H24)))</f>
        <v/>
      </c>
      <c r="DF30" s="363" t="str">
        <f ca="1">+IF(OFFSET('Sanitation Data'!$H$29,0,10*ROW('Sanitation Data'!H24))="","",OFFSET('Sanitation Data'!$H$29,0,10*ROW('Sanitation Data'!H24)))</f>
        <v/>
      </c>
      <c r="DG30" s="363" t="str">
        <f ca="1">+IF(OFFSET('Sanitation Data'!$H$30,0,10*ROW('Sanitation Data'!H24))="","",OFFSET('Sanitation Data'!$H$30,0,10*ROW('Sanitation Data'!H24)))</f>
        <v/>
      </c>
      <c r="DH30" s="363" t="str">
        <f ca="1">+IF(OFFSET('Sanitation Data'!$H$31,0,10*ROW('Sanitation Data'!H24))="","",OFFSET('Sanitation Data'!$H$31,0,10*ROW('Sanitation Data'!H24)))</f>
        <v/>
      </c>
      <c r="DI30" s="363" t="str">
        <f ca="1">+IF(OFFSET('Sanitation Data'!$H$32,0,10*ROW('Sanitation Data'!H24))="","",OFFSET('Sanitation Data'!$H$32,0,10*ROW('Sanitation Data'!H24)))</f>
        <v/>
      </c>
      <c r="DJ30" s="363" t="str">
        <f ca="1">+IF(OFFSET('Sanitation Data'!$I$28,0,10*ROW('Sanitation Data'!I24))="","",OFFSET('Sanitation Data'!$I$28,0,10*ROW('Sanitation Data'!I24)))</f>
        <v/>
      </c>
      <c r="DK30" s="363" t="str">
        <f ca="1">+IF(OFFSET('Sanitation Data'!$I$29,0,10*ROW('Sanitation Data'!I24))="","",OFFSET('Sanitation Data'!$I$29,0,10*ROW('Sanitation Data'!I24)))</f>
        <v/>
      </c>
      <c r="DL30" s="363" t="str">
        <f ca="1">+IF(OFFSET('Sanitation Data'!$I$30,0,10*ROW('Sanitation Data'!I24))="","",OFFSET('Sanitation Data'!$I$30,0,10*ROW('Sanitation Data'!I24)))</f>
        <v/>
      </c>
      <c r="DM30" s="363" t="str">
        <f ca="1">+IF(OFFSET('Sanitation Data'!$I$31,0,10*ROW('Sanitation Data'!I24))="","",OFFSET('Sanitation Data'!$I$31,0,10*ROW('Sanitation Data'!I24)))</f>
        <v/>
      </c>
      <c r="DN30" s="363" t="str">
        <f ca="1">+IF(OFFSET('Sanitation Data'!$I$32,0,10*ROW('Sanitation Data'!I24))="","",OFFSET('Sanitation Data'!$I$32,0,10*ROW('Sanitation Data'!I24)))</f>
        <v/>
      </c>
      <c r="DO30" s="363" t="str">
        <f ca="1">+IF(OFFSET('Hygiene Data'!$D$11,0,10*ROW('Hygiene Data'!D24))="","",OFFSET('Hygiene Data'!$D$11,0,10*ROW('Hygiene Data'!D24)))</f>
        <v/>
      </c>
      <c r="DP30" s="363" t="str">
        <f ca="1">+IF(OFFSET('Hygiene Data'!$D$12,0,10*ROW('Hygiene Data'!D24))="","",OFFSET('Hygiene Data'!$D$12,0,10*ROW('Hygiene Data'!D24)))</f>
        <v/>
      </c>
      <c r="DQ30" s="363" t="str">
        <f ca="1">+IF(OFFSET('Hygiene Data'!$D$13,0,10*ROW('Hygiene Data'!D24))="","",OFFSET('Hygiene Data'!$D$13,0,10*ROW('Hygiene Data'!D24)))</f>
        <v/>
      </c>
      <c r="DR30" s="363" t="str">
        <f ca="1">+IF(OFFSET('Hygiene Data'!$E$11,0,10*ROW('Hygiene Data'!E24))="","",OFFSET('Hygiene Data'!$E$11,0,10*ROW('Hygiene Data'!E24)))</f>
        <v/>
      </c>
      <c r="DS30" s="363" t="str">
        <f ca="1">+IF(OFFSET('Hygiene Data'!$E$12,0,10*ROW('Hygiene Data'!E24))="","",OFFSET('Hygiene Data'!$E$12,0,10*ROW('Hygiene Data'!E24)))</f>
        <v/>
      </c>
      <c r="DT30" s="363" t="str">
        <f ca="1">+IF(OFFSET('Hygiene Data'!$E$13,0,10*ROW('Hygiene Data'!E24))="","",OFFSET('Hygiene Data'!$E$13,0,10*ROW('Hygiene Data'!E24)))</f>
        <v/>
      </c>
      <c r="DU30" s="363" t="str">
        <f ca="1">+IF(OFFSET('Hygiene Data'!$F$11,0,10*ROW('Hygiene Data'!F24))="","",OFFSET('Hygiene Data'!$F$11,0,10*ROW('Hygiene Data'!F24)))</f>
        <v/>
      </c>
      <c r="DV30" s="363" t="str">
        <f ca="1">+IF(OFFSET('Hygiene Data'!$F$12,0,10*ROW('Hygiene Data'!F24))="","",OFFSET('Hygiene Data'!$F$12,0,10*ROW('Hygiene Data'!F24)))</f>
        <v/>
      </c>
      <c r="DW30" s="363" t="str">
        <f ca="1">+IF(OFFSET('Hygiene Data'!$F$13,0,10*ROW('Hygiene Data'!F24))="","",OFFSET('Hygiene Data'!$F$13,0,10*ROW('Hygiene Data'!F24)))</f>
        <v/>
      </c>
      <c r="DX30" s="363" t="str">
        <f ca="1">+IF(OFFSET('Hygiene Data'!$G$11,0,10*ROW('Hygiene Data'!G24))="","",OFFSET('Hygiene Data'!$G$11,0,10*ROW('Hygiene Data'!G24)))</f>
        <v/>
      </c>
      <c r="DY30" s="363" t="str">
        <f ca="1">+IF(OFFSET('Hygiene Data'!$G$12,0,10*ROW('Hygiene Data'!G24))="","",OFFSET('Hygiene Data'!$G$12,0,10*ROW('Hygiene Data'!G24)))</f>
        <v/>
      </c>
      <c r="DZ30" s="363" t="str">
        <f ca="1">+IF(OFFSET('Hygiene Data'!$G$13,0,10*ROW('Hygiene Data'!G24))="","",OFFSET('Hygiene Data'!$G$13,0,10*ROW('Hygiene Data'!G24)))</f>
        <v/>
      </c>
      <c r="EA30" s="363" t="str">
        <f ca="1">+IF(OFFSET('Hygiene Data'!$H$11,0,10*ROW('Hygiene Data'!H24))="","",OFFSET('Hygiene Data'!$H$11,0,10*ROW('Hygiene Data'!H24)))</f>
        <v/>
      </c>
      <c r="EB30" s="363" t="str">
        <f ca="1">+IF(OFFSET('Hygiene Data'!$H$12,0,10*ROW('Hygiene Data'!H24))="","",OFFSET('Hygiene Data'!$H$12,0,10*ROW('Hygiene Data'!H24)))</f>
        <v/>
      </c>
      <c r="EC30" s="363" t="str">
        <f ca="1">+IF(OFFSET('Hygiene Data'!$H$13,0,10*ROW('Hygiene Data'!H24))="","",OFFSET('Hygiene Data'!$H$13,0,10*ROW('Hygiene Data'!H24)))</f>
        <v/>
      </c>
      <c r="ED30" s="363" t="str">
        <f ca="1">+IF(OFFSET('Hygiene Data'!$I$11,0,10*ROW('Hygiene Data'!I24))="","",OFFSET('Hygiene Data'!$I$11,0,10*ROW('Hygiene Data'!I24)))</f>
        <v/>
      </c>
      <c r="EE30" s="363" t="str">
        <f ca="1">+IF(OFFSET('Hygiene Data'!$I$12,0,10*ROW('Hygiene Data'!I24))="","",OFFSET('Hygiene Data'!$I$12,0,10*ROW('Hygiene Data'!I24)))</f>
        <v/>
      </c>
      <c r="EF30" s="363" t="str">
        <f ca="1">+IF(OFFSET('Hygiene Data'!$I$13,0,10*ROW('Hygiene Data'!I24))="","",OFFSET('Hygiene Data'!$I$13,0,10*ROW('Hygiene Data'!I24)))</f>
        <v/>
      </c>
    </row>
    <row r="31" spans="1:136" x14ac:dyDescent="0.25">
      <c r="A31" s="472" t="str">
        <f ca="1">+IF(OFFSET('Water Data'!$B$2,0,10*ROW('Water Data'!E25))="","",OFFSET('Water Data'!$B$2,0,10*ROW('Water Data'!E25)))</f>
        <v/>
      </c>
      <c r="B31" s="47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9" t="str">
        <f t="shared" ca="1" si="0"/>
        <v/>
      </c>
      <c r="D31" s="50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3" t="str">
        <f ca="1">+IF(OFFSET('Water Data'!$D$27,0,10*ROW('Water Data'!D25))="","",OFFSET('Water Data'!$D$27,0,10*ROW('Water Data'!D25)))</f>
        <v/>
      </c>
      <c r="BT31" s="363" t="str">
        <f ca="1">+IF(OFFSET('Water Data'!$D$28,0,10*ROW('Water Data'!D25))="","",OFFSET('Water Data'!$D$28,0,10*ROW('Water Data'!D25)))</f>
        <v/>
      </c>
      <c r="BU31" s="363" t="str">
        <f ca="1">+IF(OFFSET('Water Data'!$D$29,0,10*ROW('Water Data'!D25))="","",OFFSET('Water Data'!$D$29,0,10*ROW('Water Data'!D25)))</f>
        <v/>
      </c>
      <c r="BV31" s="363" t="str">
        <f ca="1">+IF(OFFSET('Water Data'!$E$27,0,10*ROW('Water Data'!E25))="","",OFFSET('Water Data'!$E$27,0,10*ROW('Water Data'!E25)))</f>
        <v/>
      </c>
      <c r="BW31" s="363" t="str">
        <f ca="1">+IF(OFFSET('Water Data'!$E$28,0,10*ROW('Water Data'!E25))="","",OFFSET('Water Data'!$E$28,0,10*ROW('Water Data'!E25)))</f>
        <v/>
      </c>
      <c r="BX31" s="363" t="str">
        <f ca="1">+IF(OFFSET('Water Data'!$E$29,0,10*ROW('Water Data'!E25))="","",OFFSET('Water Data'!$E$29,0,10*ROW('Water Data'!E25)))</f>
        <v/>
      </c>
      <c r="BY31" s="363" t="str">
        <f ca="1">+IF(OFFSET('Water Data'!$F$27,0,10*ROW('Water Data'!F25))="","",OFFSET('Water Data'!$F$27,0,10*ROW('Water Data'!F25)))</f>
        <v/>
      </c>
      <c r="BZ31" s="363" t="str">
        <f ca="1">+IF(OFFSET('Water Data'!$F$28,0,10*ROW('Water Data'!F25))="","",OFFSET('Water Data'!$F$28,0,10*ROW('Water Data'!F25)))</f>
        <v/>
      </c>
      <c r="CA31" s="363" t="str">
        <f ca="1">+IF(OFFSET('Water Data'!$F$29,0,10*ROW('Water Data'!F25))="","",OFFSET('Water Data'!$F$29,0,10*ROW('Water Data'!F25)))</f>
        <v/>
      </c>
      <c r="CB31" s="363" t="str">
        <f ca="1">+IF(OFFSET('Water Data'!$G$27,0,10*ROW('Water Data'!G25))="","",OFFSET('Water Data'!$G$27,0,10*ROW('Water Data'!G25)))</f>
        <v/>
      </c>
      <c r="CC31" s="363" t="str">
        <f ca="1">+IF(OFFSET('Water Data'!$G$28,0,10*ROW('Water Data'!G25))="","",OFFSET('Water Data'!$G$28,0,10*ROW('Water Data'!G25)))</f>
        <v/>
      </c>
      <c r="CD31" s="363" t="str">
        <f ca="1">+IF(OFFSET('Water Data'!$G$29,0,10*ROW('Water Data'!G25))="","",OFFSET('Water Data'!$G$29,0,10*ROW('Water Data'!G25)))</f>
        <v/>
      </c>
      <c r="CE31" s="363" t="str">
        <f ca="1">+IF(OFFSET('Water Data'!$H$27,0,10*ROW('Water Data'!H25))="","",OFFSET('Water Data'!$H$27,0,10*ROW('Water Data'!H25)))</f>
        <v/>
      </c>
      <c r="CF31" s="363" t="str">
        <f ca="1">+IF(OFFSET('Water Data'!$H$28,0,10*ROW('Water Data'!H25))="","",OFFSET('Water Data'!$H$28,0,10*ROW('Water Data'!H25)))</f>
        <v/>
      </c>
      <c r="CG31" s="363" t="str">
        <f ca="1">+IF(OFFSET('Water Data'!$H$29,0,10*ROW('Water Data'!H25))="","",OFFSET('Water Data'!$H$29,0,10*ROW('Water Data'!H25)))</f>
        <v/>
      </c>
      <c r="CH31" s="363" t="str">
        <f ca="1">+IF(OFFSET('Water Data'!$I$27,0,10*ROW('Water Data'!I25))="","",OFFSET('Water Data'!$I$27,0,10*ROW('Water Data'!I25)))</f>
        <v/>
      </c>
      <c r="CI31" s="363" t="str">
        <f ca="1">+IF(OFFSET('Water Data'!$I$28,0,10*ROW('Water Data'!I25))="","",OFFSET('Water Data'!$I$28,0,10*ROW('Water Data'!I25)))</f>
        <v/>
      </c>
      <c r="CJ31" s="363" t="str">
        <f ca="1">+IF(OFFSET('Water Data'!$I$29,0,10*ROW('Water Data'!I25))="","",OFFSET('Water Data'!$I$29,0,10*ROW('Water Data'!I25)))</f>
        <v/>
      </c>
      <c r="CK31" s="363" t="str">
        <f ca="1">+IF(OFFSET('Sanitation Data'!$D$28,0,10*ROW('Sanitation Data'!D25))="","",OFFSET('Sanitation Data'!$D$28,0,10*ROW('Sanitation Data'!D25)))</f>
        <v/>
      </c>
      <c r="CL31" s="363" t="str">
        <f ca="1">+IF(OFFSET('Sanitation Data'!$D$29,0,10*ROW('Sanitation Data'!D25))="","",OFFSET('Sanitation Data'!$D$29,0,10*ROW('Sanitation Data'!D25)))</f>
        <v/>
      </c>
      <c r="CM31" s="363" t="str">
        <f ca="1">+IF(OFFSET('Sanitation Data'!$D$30,0,10*ROW('Sanitation Data'!D25))="","",OFFSET('Sanitation Data'!$D$30,0,10*ROW('Sanitation Data'!D25)))</f>
        <v/>
      </c>
      <c r="CN31" s="363" t="str">
        <f ca="1">+IF(OFFSET('Sanitation Data'!$D$31,0,10*ROW('Sanitation Data'!D25))="","",OFFSET('Sanitation Data'!$D$31,0,10*ROW('Sanitation Data'!D25)))</f>
        <v/>
      </c>
      <c r="CO31" s="363" t="str">
        <f ca="1">+IF(OFFSET('Sanitation Data'!$D$32,0,10*ROW('Sanitation Data'!D25))="","",OFFSET('Sanitation Data'!$D$32,0,10*ROW('Sanitation Data'!D25)))</f>
        <v/>
      </c>
      <c r="CP31" s="363" t="str">
        <f ca="1">+IF(OFFSET('Sanitation Data'!$E$28,0,10*ROW('Sanitation Data'!E25))="","",OFFSET('Sanitation Data'!$E$28,0,10*ROW('Sanitation Data'!E25)))</f>
        <v/>
      </c>
      <c r="CQ31" s="363" t="str">
        <f ca="1">+IF(OFFSET('Sanitation Data'!$E$29,0,10*ROW('Sanitation Data'!E25))="","",OFFSET('Sanitation Data'!$E$29,0,10*ROW('Sanitation Data'!E25)))</f>
        <v/>
      </c>
      <c r="CR31" s="363" t="str">
        <f ca="1">+IF(OFFSET('Sanitation Data'!$E$30,0,10*ROW('Sanitation Data'!E25))="","",OFFSET('Sanitation Data'!$E$30,0,10*ROW('Sanitation Data'!E25)))</f>
        <v/>
      </c>
      <c r="CS31" s="363" t="str">
        <f ca="1">+IF(OFFSET('Sanitation Data'!$E$31,0,10*ROW('Sanitation Data'!E25))="","",OFFSET('Sanitation Data'!$E$31,0,10*ROW('Sanitation Data'!E25)))</f>
        <v/>
      </c>
      <c r="CT31" s="363" t="str">
        <f ca="1">+IF(OFFSET('Sanitation Data'!$E$32,0,10*ROW('Sanitation Data'!E25))="","",OFFSET('Sanitation Data'!$E$32,0,10*ROW('Sanitation Data'!E25)))</f>
        <v/>
      </c>
      <c r="CU31" s="363" t="str">
        <f ca="1">+IF(OFFSET('Sanitation Data'!$F$28,0,10*ROW('Sanitation Data'!F25))="","",OFFSET('Sanitation Data'!$F$28,0,10*ROW('Sanitation Data'!F25)))</f>
        <v/>
      </c>
      <c r="CV31" s="363" t="str">
        <f ca="1">+IF(OFFSET('Sanitation Data'!$F$29,0,10*ROW('Sanitation Data'!F25))="","",OFFSET('Sanitation Data'!$F$29,0,10*ROW('Sanitation Data'!F25)))</f>
        <v/>
      </c>
      <c r="CW31" s="363" t="str">
        <f ca="1">+IF(OFFSET('Sanitation Data'!$F$30,0,10*ROW('Sanitation Data'!F25))="","",OFFSET('Sanitation Data'!$F$30,0,10*ROW('Sanitation Data'!F25)))</f>
        <v/>
      </c>
      <c r="CX31" s="363" t="str">
        <f ca="1">+IF(OFFSET('Sanitation Data'!$F$31,0,10*ROW('Sanitation Data'!F25))="","",OFFSET('Sanitation Data'!$F$31,0,10*ROW('Sanitation Data'!F25)))</f>
        <v/>
      </c>
      <c r="CY31" s="363" t="str">
        <f ca="1">+IF(OFFSET('Sanitation Data'!$F$32,0,10*ROW('Sanitation Data'!F25))="","",OFFSET('Sanitation Data'!$F$32,0,10*ROW('Sanitation Data'!F25)))</f>
        <v/>
      </c>
      <c r="CZ31" s="363" t="str">
        <f ca="1">+IF(OFFSET('Sanitation Data'!$G$28,0,10*ROW('Sanitation Data'!G25))="","",OFFSET('Sanitation Data'!$G$28,0,10*ROW('Sanitation Data'!G25)))</f>
        <v/>
      </c>
      <c r="DA31" s="363" t="str">
        <f ca="1">+IF(OFFSET('Sanitation Data'!$G$29,0,10*ROW('Sanitation Data'!G25))="","",OFFSET('Sanitation Data'!$G$29,0,10*ROW('Sanitation Data'!G25)))</f>
        <v/>
      </c>
      <c r="DB31" s="363" t="str">
        <f ca="1">+IF(OFFSET('Sanitation Data'!$G$30,0,10*ROW('Sanitation Data'!G25))="","",OFFSET('Sanitation Data'!$G$30,0,10*ROW('Sanitation Data'!G25)))</f>
        <v/>
      </c>
      <c r="DC31" s="363" t="str">
        <f ca="1">+IF(OFFSET('Sanitation Data'!$G$31,0,10*ROW('Sanitation Data'!G25))="","",OFFSET('Sanitation Data'!$G$31,0,10*ROW('Sanitation Data'!G25)))</f>
        <v/>
      </c>
      <c r="DD31" s="363" t="str">
        <f ca="1">+IF(OFFSET('Sanitation Data'!$G$32,0,10*ROW('Sanitation Data'!G25))="","",OFFSET('Sanitation Data'!$G$32,0,10*ROW('Sanitation Data'!G25)))</f>
        <v/>
      </c>
      <c r="DE31" s="363" t="str">
        <f ca="1">+IF(OFFSET('Sanitation Data'!$H$28,0,10*ROW('Sanitation Data'!H25))="","",OFFSET('Sanitation Data'!$H$28,0,10*ROW('Sanitation Data'!H25)))</f>
        <v/>
      </c>
      <c r="DF31" s="363" t="str">
        <f ca="1">+IF(OFFSET('Sanitation Data'!$H$29,0,10*ROW('Sanitation Data'!H25))="","",OFFSET('Sanitation Data'!$H$29,0,10*ROW('Sanitation Data'!H25)))</f>
        <v/>
      </c>
      <c r="DG31" s="363" t="str">
        <f ca="1">+IF(OFFSET('Sanitation Data'!$H$30,0,10*ROW('Sanitation Data'!H25))="","",OFFSET('Sanitation Data'!$H$30,0,10*ROW('Sanitation Data'!H25)))</f>
        <v/>
      </c>
      <c r="DH31" s="363" t="str">
        <f ca="1">+IF(OFFSET('Sanitation Data'!$H$31,0,10*ROW('Sanitation Data'!H25))="","",OFFSET('Sanitation Data'!$H$31,0,10*ROW('Sanitation Data'!H25)))</f>
        <v/>
      </c>
      <c r="DI31" s="363" t="str">
        <f ca="1">+IF(OFFSET('Sanitation Data'!$H$32,0,10*ROW('Sanitation Data'!H25))="","",OFFSET('Sanitation Data'!$H$32,0,10*ROW('Sanitation Data'!H25)))</f>
        <v/>
      </c>
      <c r="DJ31" s="363" t="str">
        <f ca="1">+IF(OFFSET('Sanitation Data'!$I$28,0,10*ROW('Sanitation Data'!I25))="","",OFFSET('Sanitation Data'!$I$28,0,10*ROW('Sanitation Data'!I25)))</f>
        <v/>
      </c>
      <c r="DK31" s="363" t="str">
        <f ca="1">+IF(OFFSET('Sanitation Data'!$I$29,0,10*ROW('Sanitation Data'!I25))="","",OFFSET('Sanitation Data'!$I$29,0,10*ROW('Sanitation Data'!I25)))</f>
        <v/>
      </c>
      <c r="DL31" s="363" t="str">
        <f ca="1">+IF(OFFSET('Sanitation Data'!$I$30,0,10*ROW('Sanitation Data'!I25))="","",OFFSET('Sanitation Data'!$I$30,0,10*ROW('Sanitation Data'!I25)))</f>
        <v/>
      </c>
      <c r="DM31" s="363" t="str">
        <f ca="1">+IF(OFFSET('Sanitation Data'!$I$31,0,10*ROW('Sanitation Data'!I25))="","",OFFSET('Sanitation Data'!$I$31,0,10*ROW('Sanitation Data'!I25)))</f>
        <v/>
      </c>
      <c r="DN31" s="363" t="str">
        <f ca="1">+IF(OFFSET('Sanitation Data'!$I$32,0,10*ROW('Sanitation Data'!I25))="","",OFFSET('Sanitation Data'!$I$32,0,10*ROW('Sanitation Data'!I25)))</f>
        <v/>
      </c>
      <c r="DO31" s="363" t="str">
        <f ca="1">+IF(OFFSET('Hygiene Data'!$D$11,0,10*ROW('Hygiene Data'!D25))="","",OFFSET('Hygiene Data'!$D$11,0,10*ROW('Hygiene Data'!D25)))</f>
        <v/>
      </c>
      <c r="DP31" s="363" t="str">
        <f ca="1">+IF(OFFSET('Hygiene Data'!$D$12,0,10*ROW('Hygiene Data'!D25))="","",OFFSET('Hygiene Data'!$D$12,0,10*ROW('Hygiene Data'!D25)))</f>
        <v/>
      </c>
      <c r="DQ31" s="363" t="str">
        <f ca="1">+IF(OFFSET('Hygiene Data'!$D$13,0,10*ROW('Hygiene Data'!D25))="","",OFFSET('Hygiene Data'!$D$13,0,10*ROW('Hygiene Data'!D25)))</f>
        <v/>
      </c>
      <c r="DR31" s="363" t="str">
        <f ca="1">+IF(OFFSET('Hygiene Data'!$E$11,0,10*ROW('Hygiene Data'!E25))="","",OFFSET('Hygiene Data'!$E$11,0,10*ROW('Hygiene Data'!E25)))</f>
        <v/>
      </c>
      <c r="DS31" s="363" t="str">
        <f ca="1">+IF(OFFSET('Hygiene Data'!$E$12,0,10*ROW('Hygiene Data'!E25))="","",OFFSET('Hygiene Data'!$E$12,0,10*ROW('Hygiene Data'!E25)))</f>
        <v/>
      </c>
      <c r="DT31" s="363" t="str">
        <f ca="1">+IF(OFFSET('Hygiene Data'!$E$13,0,10*ROW('Hygiene Data'!E25))="","",OFFSET('Hygiene Data'!$E$13,0,10*ROW('Hygiene Data'!E25)))</f>
        <v/>
      </c>
      <c r="DU31" s="363" t="str">
        <f ca="1">+IF(OFFSET('Hygiene Data'!$F$11,0,10*ROW('Hygiene Data'!F25))="","",OFFSET('Hygiene Data'!$F$11,0,10*ROW('Hygiene Data'!F25)))</f>
        <v/>
      </c>
      <c r="DV31" s="363" t="str">
        <f ca="1">+IF(OFFSET('Hygiene Data'!$F$12,0,10*ROW('Hygiene Data'!F25))="","",OFFSET('Hygiene Data'!$F$12,0,10*ROW('Hygiene Data'!F25)))</f>
        <v/>
      </c>
      <c r="DW31" s="363" t="str">
        <f ca="1">+IF(OFFSET('Hygiene Data'!$F$13,0,10*ROW('Hygiene Data'!F25))="","",OFFSET('Hygiene Data'!$F$13,0,10*ROW('Hygiene Data'!F25)))</f>
        <v/>
      </c>
      <c r="DX31" s="363" t="str">
        <f ca="1">+IF(OFFSET('Hygiene Data'!$G$11,0,10*ROW('Hygiene Data'!G25))="","",OFFSET('Hygiene Data'!$G$11,0,10*ROW('Hygiene Data'!G25)))</f>
        <v/>
      </c>
      <c r="DY31" s="363" t="str">
        <f ca="1">+IF(OFFSET('Hygiene Data'!$G$12,0,10*ROW('Hygiene Data'!G25))="","",OFFSET('Hygiene Data'!$G$12,0,10*ROW('Hygiene Data'!G25)))</f>
        <v/>
      </c>
      <c r="DZ31" s="363" t="str">
        <f ca="1">+IF(OFFSET('Hygiene Data'!$G$13,0,10*ROW('Hygiene Data'!G25))="","",OFFSET('Hygiene Data'!$G$13,0,10*ROW('Hygiene Data'!G25)))</f>
        <v/>
      </c>
      <c r="EA31" s="363" t="str">
        <f ca="1">+IF(OFFSET('Hygiene Data'!$H$11,0,10*ROW('Hygiene Data'!H25))="","",OFFSET('Hygiene Data'!$H$11,0,10*ROW('Hygiene Data'!H25)))</f>
        <v/>
      </c>
      <c r="EB31" s="363" t="str">
        <f ca="1">+IF(OFFSET('Hygiene Data'!$H$12,0,10*ROW('Hygiene Data'!H25))="","",OFFSET('Hygiene Data'!$H$12,0,10*ROW('Hygiene Data'!H25)))</f>
        <v/>
      </c>
      <c r="EC31" s="363" t="str">
        <f ca="1">+IF(OFFSET('Hygiene Data'!$H$13,0,10*ROW('Hygiene Data'!H25))="","",OFFSET('Hygiene Data'!$H$13,0,10*ROW('Hygiene Data'!H25)))</f>
        <v/>
      </c>
      <c r="ED31" s="363" t="str">
        <f ca="1">+IF(OFFSET('Hygiene Data'!$I$11,0,10*ROW('Hygiene Data'!I25))="","",OFFSET('Hygiene Data'!$I$11,0,10*ROW('Hygiene Data'!I25)))</f>
        <v/>
      </c>
      <c r="EE31" s="363" t="str">
        <f ca="1">+IF(OFFSET('Hygiene Data'!$I$12,0,10*ROW('Hygiene Data'!I25))="","",OFFSET('Hygiene Data'!$I$12,0,10*ROW('Hygiene Data'!I25)))</f>
        <v/>
      </c>
      <c r="EF31" s="363" t="str">
        <f ca="1">+IF(OFFSET('Hygiene Data'!$I$13,0,10*ROW('Hygiene Data'!I25))="","",OFFSET('Hygiene Data'!$I$13,0,10*ROW('Hygiene Data'!I25)))</f>
        <v/>
      </c>
    </row>
    <row r="32" spans="1:136" x14ac:dyDescent="0.25">
      <c r="A32" s="472" t="str">
        <f ca="1">+IF(OFFSET('Water Data'!$B$2,0,10*ROW('Water Data'!E26))="","",OFFSET('Water Data'!$B$2,0,10*ROW('Water Data'!E26)))</f>
        <v/>
      </c>
      <c r="B32" s="47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9" t="str">
        <f t="shared" ca="1" si="0"/>
        <v/>
      </c>
      <c r="D32" s="50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3" t="str">
        <f ca="1">+IF(OFFSET('Water Data'!$D$27,0,10*ROW('Water Data'!D26))="","",OFFSET('Water Data'!$D$27,0,10*ROW('Water Data'!D26)))</f>
        <v/>
      </c>
      <c r="BT32" s="363" t="str">
        <f ca="1">+IF(OFFSET('Water Data'!$D$28,0,10*ROW('Water Data'!D26))="","",OFFSET('Water Data'!$D$28,0,10*ROW('Water Data'!D26)))</f>
        <v/>
      </c>
      <c r="BU32" s="363" t="str">
        <f ca="1">+IF(OFFSET('Water Data'!$D$29,0,10*ROW('Water Data'!D26))="","",OFFSET('Water Data'!$D$29,0,10*ROW('Water Data'!D26)))</f>
        <v/>
      </c>
      <c r="BV32" s="363" t="str">
        <f ca="1">+IF(OFFSET('Water Data'!$E$27,0,10*ROW('Water Data'!E26))="","",OFFSET('Water Data'!$E$27,0,10*ROW('Water Data'!E26)))</f>
        <v/>
      </c>
      <c r="BW32" s="363" t="str">
        <f ca="1">+IF(OFFSET('Water Data'!$E$28,0,10*ROW('Water Data'!E26))="","",OFFSET('Water Data'!$E$28,0,10*ROW('Water Data'!E26)))</f>
        <v/>
      </c>
      <c r="BX32" s="363" t="str">
        <f ca="1">+IF(OFFSET('Water Data'!$E$29,0,10*ROW('Water Data'!E26))="","",OFFSET('Water Data'!$E$29,0,10*ROW('Water Data'!E26)))</f>
        <v/>
      </c>
      <c r="BY32" s="363" t="str">
        <f ca="1">+IF(OFFSET('Water Data'!$F$27,0,10*ROW('Water Data'!F26))="","",OFFSET('Water Data'!$F$27,0,10*ROW('Water Data'!F26)))</f>
        <v/>
      </c>
      <c r="BZ32" s="363" t="str">
        <f ca="1">+IF(OFFSET('Water Data'!$F$28,0,10*ROW('Water Data'!F26))="","",OFFSET('Water Data'!$F$28,0,10*ROW('Water Data'!F26)))</f>
        <v/>
      </c>
      <c r="CA32" s="363" t="str">
        <f ca="1">+IF(OFFSET('Water Data'!$F$29,0,10*ROW('Water Data'!F26))="","",OFFSET('Water Data'!$F$29,0,10*ROW('Water Data'!F26)))</f>
        <v/>
      </c>
      <c r="CB32" s="363" t="str">
        <f ca="1">+IF(OFFSET('Water Data'!$G$27,0,10*ROW('Water Data'!G26))="","",OFFSET('Water Data'!$G$27,0,10*ROW('Water Data'!G26)))</f>
        <v/>
      </c>
      <c r="CC32" s="363" t="str">
        <f ca="1">+IF(OFFSET('Water Data'!$G$28,0,10*ROW('Water Data'!G26))="","",OFFSET('Water Data'!$G$28,0,10*ROW('Water Data'!G26)))</f>
        <v/>
      </c>
      <c r="CD32" s="363" t="str">
        <f ca="1">+IF(OFFSET('Water Data'!$G$29,0,10*ROW('Water Data'!G26))="","",OFFSET('Water Data'!$G$29,0,10*ROW('Water Data'!G26)))</f>
        <v/>
      </c>
      <c r="CE32" s="363" t="str">
        <f ca="1">+IF(OFFSET('Water Data'!$H$27,0,10*ROW('Water Data'!H26))="","",OFFSET('Water Data'!$H$27,0,10*ROW('Water Data'!H26)))</f>
        <v/>
      </c>
      <c r="CF32" s="363" t="str">
        <f ca="1">+IF(OFFSET('Water Data'!$H$28,0,10*ROW('Water Data'!H26))="","",OFFSET('Water Data'!$H$28,0,10*ROW('Water Data'!H26)))</f>
        <v/>
      </c>
      <c r="CG32" s="363" t="str">
        <f ca="1">+IF(OFFSET('Water Data'!$H$29,0,10*ROW('Water Data'!H26))="","",OFFSET('Water Data'!$H$29,0,10*ROW('Water Data'!H26)))</f>
        <v/>
      </c>
      <c r="CH32" s="363" t="str">
        <f ca="1">+IF(OFFSET('Water Data'!$I$27,0,10*ROW('Water Data'!I26))="","",OFFSET('Water Data'!$I$27,0,10*ROW('Water Data'!I26)))</f>
        <v/>
      </c>
      <c r="CI32" s="363" t="str">
        <f ca="1">+IF(OFFSET('Water Data'!$I$28,0,10*ROW('Water Data'!I26))="","",OFFSET('Water Data'!$I$28,0,10*ROW('Water Data'!I26)))</f>
        <v/>
      </c>
      <c r="CJ32" s="363" t="str">
        <f ca="1">+IF(OFFSET('Water Data'!$I$29,0,10*ROW('Water Data'!I26))="","",OFFSET('Water Data'!$I$29,0,10*ROW('Water Data'!I26)))</f>
        <v/>
      </c>
      <c r="CK32" s="363" t="str">
        <f ca="1">+IF(OFFSET('Sanitation Data'!$D$28,0,10*ROW('Sanitation Data'!D26))="","",OFFSET('Sanitation Data'!$D$28,0,10*ROW('Sanitation Data'!D26)))</f>
        <v/>
      </c>
      <c r="CL32" s="363" t="str">
        <f ca="1">+IF(OFFSET('Sanitation Data'!$D$29,0,10*ROW('Sanitation Data'!D26))="","",OFFSET('Sanitation Data'!$D$29,0,10*ROW('Sanitation Data'!D26)))</f>
        <v/>
      </c>
      <c r="CM32" s="363" t="str">
        <f ca="1">+IF(OFFSET('Sanitation Data'!$D$30,0,10*ROW('Sanitation Data'!D26))="","",OFFSET('Sanitation Data'!$D$30,0,10*ROW('Sanitation Data'!D26)))</f>
        <v/>
      </c>
      <c r="CN32" s="363" t="str">
        <f ca="1">+IF(OFFSET('Sanitation Data'!$D$31,0,10*ROW('Sanitation Data'!D26))="","",OFFSET('Sanitation Data'!$D$31,0,10*ROW('Sanitation Data'!D26)))</f>
        <v/>
      </c>
      <c r="CO32" s="363" t="str">
        <f ca="1">+IF(OFFSET('Sanitation Data'!$D$32,0,10*ROW('Sanitation Data'!D26))="","",OFFSET('Sanitation Data'!$D$32,0,10*ROW('Sanitation Data'!D26)))</f>
        <v/>
      </c>
      <c r="CP32" s="363" t="str">
        <f ca="1">+IF(OFFSET('Sanitation Data'!$E$28,0,10*ROW('Sanitation Data'!E26))="","",OFFSET('Sanitation Data'!$E$28,0,10*ROW('Sanitation Data'!E26)))</f>
        <v/>
      </c>
      <c r="CQ32" s="363" t="str">
        <f ca="1">+IF(OFFSET('Sanitation Data'!$E$29,0,10*ROW('Sanitation Data'!E26))="","",OFFSET('Sanitation Data'!$E$29,0,10*ROW('Sanitation Data'!E26)))</f>
        <v/>
      </c>
      <c r="CR32" s="363" t="str">
        <f ca="1">+IF(OFFSET('Sanitation Data'!$E$30,0,10*ROW('Sanitation Data'!E26))="","",OFFSET('Sanitation Data'!$E$30,0,10*ROW('Sanitation Data'!E26)))</f>
        <v/>
      </c>
      <c r="CS32" s="363" t="str">
        <f ca="1">+IF(OFFSET('Sanitation Data'!$E$31,0,10*ROW('Sanitation Data'!E26))="","",OFFSET('Sanitation Data'!$E$31,0,10*ROW('Sanitation Data'!E26)))</f>
        <v/>
      </c>
      <c r="CT32" s="363" t="str">
        <f ca="1">+IF(OFFSET('Sanitation Data'!$E$32,0,10*ROW('Sanitation Data'!E26))="","",OFFSET('Sanitation Data'!$E$32,0,10*ROW('Sanitation Data'!E26)))</f>
        <v/>
      </c>
      <c r="CU32" s="363" t="str">
        <f ca="1">+IF(OFFSET('Sanitation Data'!$F$28,0,10*ROW('Sanitation Data'!F26))="","",OFFSET('Sanitation Data'!$F$28,0,10*ROW('Sanitation Data'!F26)))</f>
        <v/>
      </c>
      <c r="CV32" s="363" t="str">
        <f ca="1">+IF(OFFSET('Sanitation Data'!$F$29,0,10*ROW('Sanitation Data'!F26))="","",OFFSET('Sanitation Data'!$F$29,0,10*ROW('Sanitation Data'!F26)))</f>
        <v/>
      </c>
      <c r="CW32" s="363" t="str">
        <f ca="1">+IF(OFFSET('Sanitation Data'!$F$30,0,10*ROW('Sanitation Data'!F26))="","",OFFSET('Sanitation Data'!$F$30,0,10*ROW('Sanitation Data'!F26)))</f>
        <v/>
      </c>
      <c r="CX32" s="363" t="str">
        <f ca="1">+IF(OFFSET('Sanitation Data'!$F$31,0,10*ROW('Sanitation Data'!F26))="","",OFFSET('Sanitation Data'!$F$31,0,10*ROW('Sanitation Data'!F26)))</f>
        <v/>
      </c>
      <c r="CY32" s="363" t="str">
        <f ca="1">+IF(OFFSET('Sanitation Data'!$F$32,0,10*ROW('Sanitation Data'!F26))="","",OFFSET('Sanitation Data'!$F$32,0,10*ROW('Sanitation Data'!F26)))</f>
        <v/>
      </c>
      <c r="CZ32" s="363" t="str">
        <f ca="1">+IF(OFFSET('Sanitation Data'!$G$28,0,10*ROW('Sanitation Data'!G26))="","",OFFSET('Sanitation Data'!$G$28,0,10*ROW('Sanitation Data'!G26)))</f>
        <v/>
      </c>
      <c r="DA32" s="363" t="str">
        <f ca="1">+IF(OFFSET('Sanitation Data'!$G$29,0,10*ROW('Sanitation Data'!G26))="","",OFFSET('Sanitation Data'!$G$29,0,10*ROW('Sanitation Data'!G26)))</f>
        <v/>
      </c>
      <c r="DB32" s="363" t="str">
        <f ca="1">+IF(OFFSET('Sanitation Data'!$G$30,0,10*ROW('Sanitation Data'!G26))="","",OFFSET('Sanitation Data'!$G$30,0,10*ROW('Sanitation Data'!G26)))</f>
        <v/>
      </c>
      <c r="DC32" s="363" t="str">
        <f ca="1">+IF(OFFSET('Sanitation Data'!$G$31,0,10*ROW('Sanitation Data'!G26))="","",OFFSET('Sanitation Data'!$G$31,0,10*ROW('Sanitation Data'!G26)))</f>
        <v/>
      </c>
      <c r="DD32" s="363" t="str">
        <f ca="1">+IF(OFFSET('Sanitation Data'!$G$32,0,10*ROW('Sanitation Data'!G26))="","",OFFSET('Sanitation Data'!$G$32,0,10*ROW('Sanitation Data'!G26)))</f>
        <v/>
      </c>
      <c r="DE32" s="363" t="str">
        <f ca="1">+IF(OFFSET('Sanitation Data'!$H$28,0,10*ROW('Sanitation Data'!H26))="","",OFFSET('Sanitation Data'!$H$28,0,10*ROW('Sanitation Data'!H26)))</f>
        <v/>
      </c>
      <c r="DF32" s="363" t="str">
        <f ca="1">+IF(OFFSET('Sanitation Data'!$H$29,0,10*ROW('Sanitation Data'!H26))="","",OFFSET('Sanitation Data'!$H$29,0,10*ROW('Sanitation Data'!H26)))</f>
        <v/>
      </c>
      <c r="DG32" s="363" t="str">
        <f ca="1">+IF(OFFSET('Sanitation Data'!$H$30,0,10*ROW('Sanitation Data'!H26))="","",OFFSET('Sanitation Data'!$H$30,0,10*ROW('Sanitation Data'!H26)))</f>
        <v/>
      </c>
      <c r="DH32" s="363" t="str">
        <f ca="1">+IF(OFFSET('Sanitation Data'!$H$31,0,10*ROW('Sanitation Data'!H26))="","",OFFSET('Sanitation Data'!$H$31,0,10*ROW('Sanitation Data'!H26)))</f>
        <v/>
      </c>
      <c r="DI32" s="363" t="str">
        <f ca="1">+IF(OFFSET('Sanitation Data'!$H$32,0,10*ROW('Sanitation Data'!H26))="","",OFFSET('Sanitation Data'!$H$32,0,10*ROW('Sanitation Data'!H26)))</f>
        <v/>
      </c>
      <c r="DJ32" s="363" t="str">
        <f ca="1">+IF(OFFSET('Sanitation Data'!$I$28,0,10*ROW('Sanitation Data'!I26))="","",OFFSET('Sanitation Data'!$I$28,0,10*ROW('Sanitation Data'!I26)))</f>
        <v/>
      </c>
      <c r="DK32" s="363" t="str">
        <f ca="1">+IF(OFFSET('Sanitation Data'!$I$29,0,10*ROW('Sanitation Data'!I26))="","",OFFSET('Sanitation Data'!$I$29,0,10*ROW('Sanitation Data'!I26)))</f>
        <v/>
      </c>
      <c r="DL32" s="363" t="str">
        <f ca="1">+IF(OFFSET('Sanitation Data'!$I$30,0,10*ROW('Sanitation Data'!I26))="","",OFFSET('Sanitation Data'!$I$30,0,10*ROW('Sanitation Data'!I26)))</f>
        <v/>
      </c>
      <c r="DM32" s="363" t="str">
        <f ca="1">+IF(OFFSET('Sanitation Data'!$I$31,0,10*ROW('Sanitation Data'!I26))="","",OFFSET('Sanitation Data'!$I$31,0,10*ROW('Sanitation Data'!I26)))</f>
        <v/>
      </c>
      <c r="DN32" s="363" t="str">
        <f ca="1">+IF(OFFSET('Sanitation Data'!$I$32,0,10*ROW('Sanitation Data'!I26))="","",OFFSET('Sanitation Data'!$I$32,0,10*ROW('Sanitation Data'!I26)))</f>
        <v/>
      </c>
      <c r="DO32" s="363" t="str">
        <f ca="1">+IF(OFFSET('Hygiene Data'!$D$11,0,10*ROW('Hygiene Data'!D26))="","",OFFSET('Hygiene Data'!$D$11,0,10*ROW('Hygiene Data'!D26)))</f>
        <v/>
      </c>
      <c r="DP32" s="363" t="str">
        <f ca="1">+IF(OFFSET('Hygiene Data'!$D$12,0,10*ROW('Hygiene Data'!D26))="","",OFFSET('Hygiene Data'!$D$12,0,10*ROW('Hygiene Data'!D26)))</f>
        <v/>
      </c>
      <c r="DQ32" s="363" t="str">
        <f ca="1">+IF(OFFSET('Hygiene Data'!$D$13,0,10*ROW('Hygiene Data'!D26))="","",OFFSET('Hygiene Data'!$D$13,0,10*ROW('Hygiene Data'!D26)))</f>
        <v/>
      </c>
      <c r="DR32" s="363" t="str">
        <f ca="1">+IF(OFFSET('Hygiene Data'!$E$11,0,10*ROW('Hygiene Data'!E26))="","",OFFSET('Hygiene Data'!$E$11,0,10*ROW('Hygiene Data'!E26)))</f>
        <v/>
      </c>
      <c r="DS32" s="363" t="str">
        <f ca="1">+IF(OFFSET('Hygiene Data'!$E$12,0,10*ROW('Hygiene Data'!E26))="","",OFFSET('Hygiene Data'!$E$12,0,10*ROW('Hygiene Data'!E26)))</f>
        <v/>
      </c>
      <c r="DT32" s="363" t="str">
        <f ca="1">+IF(OFFSET('Hygiene Data'!$E$13,0,10*ROW('Hygiene Data'!E26))="","",OFFSET('Hygiene Data'!$E$13,0,10*ROW('Hygiene Data'!E26)))</f>
        <v/>
      </c>
      <c r="DU32" s="363" t="str">
        <f ca="1">+IF(OFFSET('Hygiene Data'!$F$11,0,10*ROW('Hygiene Data'!F26))="","",OFFSET('Hygiene Data'!$F$11,0,10*ROW('Hygiene Data'!F26)))</f>
        <v/>
      </c>
      <c r="DV32" s="363" t="str">
        <f ca="1">+IF(OFFSET('Hygiene Data'!$F$12,0,10*ROW('Hygiene Data'!F26))="","",OFFSET('Hygiene Data'!$F$12,0,10*ROW('Hygiene Data'!F26)))</f>
        <v/>
      </c>
      <c r="DW32" s="363" t="str">
        <f ca="1">+IF(OFFSET('Hygiene Data'!$F$13,0,10*ROW('Hygiene Data'!F26))="","",OFFSET('Hygiene Data'!$F$13,0,10*ROW('Hygiene Data'!F26)))</f>
        <v/>
      </c>
      <c r="DX32" s="363" t="str">
        <f ca="1">+IF(OFFSET('Hygiene Data'!$G$11,0,10*ROW('Hygiene Data'!G26))="","",OFFSET('Hygiene Data'!$G$11,0,10*ROW('Hygiene Data'!G26)))</f>
        <v/>
      </c>
      <c r="DY32" s="363" t="str">
        <f ca="1">+IF(OFFSET('Hygiene Data'!$G$12,0,10*ROW('Hygiene Data'!G26))="","",OFFSET('Hygiene Data'!$G$12,0,10*ROW('Hygiene Data'!G26)))</f>
        <v/>
      </c>
      <c r="DZ32" s="363" t="str">
        <f ca="1">+IF(OFFSET('Hygiene Data'!$G$13,0,10*ROW('Hygiene Data'!G26))="","",OFFSET('Hygiene Data'!$G$13,0,10*ROW('Hygiene Data'!G26)))</f>
        <v/>
      </c>
      <c r="EA32" s="363" t="str">
        <f ca="1">+IF(OFFSET('Hygiene Data'!$H$11,0,10*ROW('Hygiene Data'!H26))="","",OFFSET('Hygiene Data'!$H$11,0,10*ROW('Hygiene Data'!H26)))</f>
        <v/>
      </c>
      <c r="EB32" s="363" t="str">
        <f ca="1">+IF(OFFSET('Hygiene Data'!$H$12,0,10*ROW('Hygiene Data'!H26))="","",OFFSET('Hygiene Data'!$H$12,0,10*ROW('Hygiene Data'!H26)))</f>
        <v/>
      </c>
      <c r="EC32" s="363" t="str">
        <f ca="1">+IF(OFFSET('Hygiene Data'!$H$13,0,10*ROW('Hygiene Data'!H26))="","",OFFSET('Hygiene Data'!$H$13,0,10*ROW('Hygiene Data'!H26)))</f>
        <v/>
      </c>
      <c r="ED32" s="363" t="str">
        <f ca="1">+IF(OFFSET('Hygiene Data'!$I$11,0,10*ROW('Hygiene Data'!I26))="","",OFFSET('Hygiene Data'!$I$11,0,10*ROW('Hygiene Data'!I26)))</f>
        <v/>
      </c>
      <c r="EE32" s="363" t="str">
        <f ca="1">+IF(OFFSET('Hygiene Data'!$I$12,0,10*ROW('Hygiene Data'!I26))="","",OFFSET('Hygiene Data'!$I$12,0,10*ROW('Hygiene Data'!I26)))</f>
        <v/>
      </c>
      <c r="EF32" s="363" t="str">
        <f ca="1">+IF(OFFSET('Hygiene Data'!$I$13,0,10*ROW('Hygiene Data'!I26))="","",OFFSET('Hygiene Data'!$I$13,0,10*ROW('Hygiene Data'!I26)))</f>
        <v/>
      </c>
    </row>
    <row r="33" spans="1:136" x14ac:dyDescent="0.25">
      <c r="A33" s="472" t="str">
        <f ca="1">+IF(OFFSET('Water Data'!$B$2,0,10*ROW('Water Data'!E27))="","",OFFSET('Water Data'!$B$2,0,10*ROW('Water Data'!E27)))</f>
        <v/>
      </c>
      <c r="B33" s="47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9" t="str">
        <f t="shared" ca="1" si="0"/>
        <v/>
      </c>
      <c r="D33" s="50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3" t="str">
        <f ca="1">+IF(OFFSET('Water Data'!$D$27,0,10*ROW('Water Data'!D27))="","",OFFSET('Water Data'!$D$27,0,10*ROW('Water Data'!D27)))</f>
        <v/>
      </c>
      <c r="BT33" s="363" t="str">
        <f ca="1">+IF(OFFSET('Water Data'!$D$28,0,10*ROW('Water Data'!D27))="","",OFFSET('Water Data'!$D$28,0,10*ROW('Water Data'!D27)))</f>
        <v/>
      </c>
      <c r="BU33" s="363" t="str">
        <f ca="1">+IF(OFFSET('Water Data'!$D$29,0,10*ROW('Water Data'!D27))="","",OFFSET('Water Data'!$D$29,0,10*ROW('Water Data'!D27)))</f>
        <v/>
      </c>
      <c r="BV33" s="363" t="str">
        <f ca="1">+IF(OFFSET('Water Data'!$E$27,0,10*ROW('Water Data'!E27))="","",OFFSET('Water Data'!$E$27,0,10*ROW('Water Data'!E27)))</f>
        <v/>
      </c>
      <c r="BW33" s="363" t="str">
        <f ca="1">+IF(OFFSET('Water Data'!$E$28,0,10*ROW('Water Data'!E27))="","",OFFSET('Water Data'!$E$28,0,10*ROW('Water Data'!E27)))</f>
        <v/>
      </c>
      <c r="BX33" s="363" t="str">
        <f ca="1">+IF(OFFSET('Water Data'!$E$29,0,10*ROW('Water Data'!E27))="","",OFFSET('Water Data'!$E$29,0,10*ROW('Water Data'!E27)))</f>
        <v/>
      </c>
      <c r="BY33" s="363" t="str">
        <f ca="1">+IF(OFFSET('Water Data'!$F$27,0,10*ROW('Water Data'!F27))="","",OFFSET('Water Data'!$F$27,0,10*ROW('Water Data'!F27)))</f>
        <v/>
      </c>
      <c r="BZ33" s="363" t="str">
        <f ca="1">+IF(OFFSET('Water Data'!$F$28,0,10*ROW('Water Data'!F27))="","",OFFSET('Water Data'!$F$28,0,10*ROW('Water Data'!F27)))</f>
        <v/>
      </c>
      <c r="CA33" s="363" t="str">
        <f ca="1">+IF(OFFSET('Water Data'!$F$29,0,10*ROW('Water Data'!F27))="","",OFFSET('Water Data'!$F$29,0,10*ROW('Water Data'!F27)))</f>
        <v/>
      </c>
      <c r="CB33" s="363" t="str">
        <f ca="1">+IF(OFFSET('Water Data'!$G$27,0,10*ROW('Water Data'!G27))="","",OFFSET('Water Data'!$G$27,0,10*ROW('Water Data'!G27)))</f>
        <v/>
      </c>
      <c r="CC33" s="363" t="str">
        <f ca="1">+IF(OFFSET('Water Data'!$G$28,0,10*ROW('Water Data'!G27))="","",OFFSET('Water Data'!$G$28,0,10*ROW('Water Data'!G27)))</f>
        <v/>
      </c>
      <c r="CD33" s="363" t="str">
        <f ca="1">+IF(OFFSET('Water Data'!$G$29,0,10*ROW('Water Data'!G27))="","",OFFSET('Water Data'!$G$29,0,10*ROW('Water Data'!G27)))</f>
        <v/>
      </c>
      <c r="CE33" s="363" t="str">
        <f ca="1">+IF(OFFSET('Water Data'!$H$27,0,10*ROW('Water Data'!H27))="","",OFFSET('Water Data'!$H$27,0,10*ROW('Water Data'!H27)))</f>
        <v/>
      </c>
      <c r="CF33" s="363" t="str">
        <f ca="1">+IF(OFFSET('Water Data'!$H$28,0,10*ROW('Water Data'!H27))="","",OFFSET('Water Data'!$H$28,0,10*ROW('Water Data'!H27)))</f>
        <v/>
      </c>
      <c r="CG33" s="363" t="str">
        <f ca="1">+IF(OFFSET('Water Data'!$H$29,0,10*ROW('Water Data'!H27))="","",OFFSET('Water Data'!$H$29,0,10*ROW('Water Data'!H27)))</f>
        <v/>
      </c>
      <c r="CH33" s="363" t="str">
        <f ca="1">+IF(OFFSET('Water Data'!$I$27,0,10*ROW('Water Data'!I27))="","",OFFSET('Water Data'!$I$27,0,10*ROW('Water Data'!I27)))</f>
        <v/>
      </c>
      <c r="CI33" s="363" t="str">
        <f ca="1">+IF(OFFSET('Water Data'!$I$28,0,10*ROW('Water Data'!I27))="","",OFFSET('Water Data'!$I$28,0,10*ROW('Water Data'!I27)))</f>
        <v/>
      </c>
      <c r="CJ33" s="363" t="str">
        <f ca="1">+IF(OFFSET('Water Data'!$I$29,0,10*ROW('Water Data'!I27))="","",OFFSET('Water Data'!$I$29,0,10*ROW('Water Data'!I27)))</f>
        <v/>
      </c>
      <c r="CK33" s="363" t="str">
        <f ca="1">+IF(OFFSET('Sanitation Data'!$D$28,0,10*ROW('Sanitation Data'!D27))="","",OFFSET('Sanitation Data'!$D$28,0,10*ROW('Sanitation Data'!D27)))</f>
        <v/>
      </c>
      <c r="CL33" s="363" t="str">
        <f ca="1">+IF(OFFSET('Sanitation Data'!$D$29,0,10*ROW('Sanitation Data'!D27))="","",OFFSET('Sanitation Data'!$D$29,0,10*ROW('Sanitation Data'!D27)))</f>
        <v/>
      </c>
      <c r="CM33" s="363" t="str">
        <f ca="1">+IF(OFFSET('Sanitation Data'!$D$30,0,10*ROW('Sanitation Data'!D27))="","",OFFSET('Sanitation Data'!$D$30,0,10*ROW('Sanitation Data'!D27)))</f>
        <v/>
      </c>
      <c r="CN33" s="363" t="str">
        <f ca="1">+IF(OFFSET('Sanitation Data'!$D$31,0,10*ROW('Sanitation Data'!D27))="","",OFFSET('Sanitation Data'!$D$31,0,10*ROW('Sanitation Data'!D27)))</f>
        <v/>
      </c>
      <c r="CO33" s="363" t="str">
        <f ca="1">+IF(OFFSET('Sanitation Data'!$D$32,0,10*ROW('Sanitation Data'!D27))="","",OFFSET('Sanitation Data'!$D$32,0,10*ROW('Sanitation Data'!D27)))</f>
        <v/>
      </c>
      <c r="CP33" s="363" t="str">
        <f ca="1">+IF(OFFSET('Sanitation Data'!$E$28,0,10*ROW('Sanitation Data'!E27))="","",OFFSET('Sanitation Data'!$E$28,0,10*ROW('Sanitation Data'!E27)))</f>
        <v/>
      </c>
      <c r="CQ33" s="363" t="str">
        <f ca="1">+IF(OFFSET('Sanitation Data'!$E$29,0,10*ROW('Sanitation Data'!E27))="","",OFFSET('Sanitation Data'!$E$29,0,10*ROW('Sanitation Data'!E27)))</f>
        <v/>
      </c>
      <c r="CR33" s="363" t="str">
        <f ca="1">+IF(OFFSET('Sanitation Data'!$E$30,0,10*ROW('Sanitation Data'!E27))="","",OFFSET('Sanitation Data'!$E$30,0,10*ROW('Sanitation Data'!E27)))</f>
        <v/>
      </c>
      <c r="CS33" s="363" t="str">
        <f ca="1">+IF(OFFSET('Sanitation Data'!$E$31,0,10*ROW('Sanitation Data'!E27))="","",OFFSET('Sanitation Data'!$E$31,0,10*ROW('Sanitation Data'!E27)))</f>
        <v/>
      </c>
      <c r="CT33" s="363" t="str">
        <f ca="1">+IF(OFFSET('Sanitation Data'!$E$32,0,10*ROW('Sanitation Data'!E27))="","",OFFSET('Sanitation Data'!$E$32,0,10*ROW('Sanitation Data'!E27)))</f>
        <v/>
      </c>
      <c r="CU33" s="363" t="str">
        <f ca="1">+IF(OFFSET('Sanitation Data'!$F$28,0,10*ROW('Sanitation Data'!F27))="","",OFFSET('Sanitation Data'!$F$28,0,10*ROW('Sanitation Data'!F27)))</f>
        <v/>
      </c>
      <c r="CV33" s="363" t="str">
        <f ca="1">+IF(OFFSET('Sanitation Data'!$F$29,0,10*ROW('Sanitation Data'!F27))="","",OFFSET('Sanitation Data'!$F$29,0,10*ROW('Sanitation Data'!F27)))</f>
        <v/>
      </c>
      <c r="CW33" s="363" t="str">
        <f ca="1">+IF(OFFSET('Sanitation Data'!$F$30,0,10*ROW('Sanitation Data'!F27))="","",OFFSET('Sanitation Data'!$F$30,0,10*ROW('Sanitation Data'!F27)))</f>
        <v/>
      </c>
      <c r="CX33" s="363" t="str">
        <f ca="1">+IF(OFFSET('Sanitation Data'!$F$31,0,10*ROW('Sanitation Data'!F27))="","",OFFSET('Sanitation Data'!$F$31,0,10*ROW('Sanitation Data'!F27)))</f>
        <v/>
      </c>
      <c r="CY33" s="363" t="str">
        <f ca="1">+IF(OFFSET('Sanitation Data'!$F$32,0,10*ROW('Sanitation Data'!F27))="","",OFFSET('Sanitation Data'!$F$32,0,10*ROW('Sanitation Data'!F27)))</f>
        <v/>
      </c>
      <c r="CZ33" s="363" t="str">
        <f ca="1">+IF(OFFSET('Sanitation Data'!$G$28,0,10*ROW('Sanitation Data'!G27))="","",OFFSET('Sanitation Data'!$G$28,0,10*ROW('Sanitation Data'!G27)))</f>
        <v/>
      </c>
      <c r="DA33" s="363" t="str">
        <f ca="1">+IF(OFFSET('Sanitation Data'!$G$29,0,10*ROW('Sanitation Data'!G27))="","",OFFSET('Sanitation Data'!$G$29,0,10*ROW('Sanitation Data'!G27)))</f>
        <v/>
      </c>
      <c r="DB33" s="363" t="str">
        <f ca="1">+IF(OFFSET('Sanitation Data'!$G$30,0,10*ROW('Sanitation Data'!G27))="","",OFFSET('Sanitation Data'!$G$30,0,10*ROW('Sanitation Data'!G27)))</f>
        <v/>
      </c>
      <c r="DC33" s="363" t="str">
        <f ca="1">+IF(OFFSET('Sanitation Data'!$G$31,0,10*ROW('Sanitation Data'!G27))="","",OFFSET('Sanitation Data'!$G$31,0,10*ROW('Sanitation Data'!G27)))</f>
        <v/>
      </c>
      <c r="DD33" s="363" t="str">
        <f ca="1">+IF(OFFSET('Sanitation Data'!$G$32,0,10*ROW('Sanitation Data'!G27))="","",OFFSET('Sanitation Data'!$G$32,0,10*ROW('Sanitation Data'!G27)))</f>
        <v/>
      </c>
      <c r="DE33" s="363" t="str">
        <f ca="1">+IF(OFFSET('Sanitation Data'!$H$28,0,10*ROW('Sanitation Data'!H27))="","",OFFSET('Sanitation Data'!$H$28,0,10*ROW('Sanitation Data'!H27)))</f>
        <v/>
      </c>
      <c r="DF33" s="363" t="str">
        <f ca="1">+IF(OFFSET('Sanitation Data'!$H$29,0,10*ROW('Sanitation Data'!H27))="","",OFFSET('Sanitation Data'!$H$29,0,10*ROW('Sanitation Data'!H27)))</f>
        <v/>
      </c>
      <c r="DG33" s="363" t="str">
        <f ca="1">+IF(OFFSET('Sanitation Data'!$H$30,0,10*ROW('Sanitation Data'!H27))="","",OFFSET('Sanitation Data'!$H$30,0,10*ROW('Sanitation Data'!H27)))</f>
        <v/>
      </c>
      <c r="DH33" s="363" t="str">
        <f ca="1">+IF(OFFSET('Sanitation Data'!$H$31,0,10*ROW('Sanitation Data'!H27))="","",OFFSET('Sanitation Data'!$H$31,0,10*ROW('Sanitation Data'!H27)))</f>
        <v/>
      </c>
      <c r="DI33" s="363" t="str">
        <f ca="1">+IF(OFFSET('Sanitation Data'!$H$32,0,10*ROW('Sanitation Data'!H27))="","",OFFSET('Sanitation Data'!$H$32,0,10*ROW('Sanitation Data'!H27)))</f>
        <v/>
      </c>
      <c r="DJ33" s="363" t="str">
        <f ca="1">+IF(OFFSET('Sanitation Data'!$I$28,0,10*ROW('Sanitation Data'!I27))="","",OFFSET('Sanitation Data'!$I$28,0,10*ROW('Sanitation Data'!I27)))</f>
        <v/>
      </c>
      <c r="DK33" s="363" t="str">
        <f ca="1">+IF(OFFSET('Sanitation Data'!$I$29,0,10*ROW('Sanitation Data'!I27))="","",OFFSET('Sanitation Data'!$I$29,0,10*ROW('Sanitation Data'!I27)))</f>
        <v/>
      </c>
      <c r="DL33" s="363" t="str">
        <f ca="1">+IF(OFFSET('Sanitation Data'!$I$30,0,10*ROW('Sanitation Data'!I27))="","",OFFSET('Sanitation Data'!$I$30,0,10*ROW('Sanitation Data'!I27)))</f>
        <v/>
      </c>
      <c r="DM33" s="363" t="str">
        <f ca="1">+IF(OFFSET('Sanitation Data'!$I$31,0,10*ROW('Sanitation Data'!I27))="","",OFFSET('Sanitation Data'!$I$31,0,10*ROW('Sanitation Data'!I27)))</f>
        <v/>
      </c>
      <c r="DN33" s="363" t="str">
        <f ca="1">+IF(OFFSET('Sanitation Data'!$I$32,0,10*ROW('Sanitation Data'!I27))="","",OFFSET('Sanitation Data'!$I$32,0,10*ROW('Sanitation Data'!I27)))</f>
        <v/>
      </c>
      <c r="DO33" s="363" t="str">
        <f ca="1">+IF(OFFSET('Hygiene Data'!$D$11,0,10*ROW('Hygiene Data'!D27))="","",OFFSET('Hygiene Data'!$D$11,0,10*ROW('Hygiene Data'!D27)))</f>
        <v/>
      </c>
      <c r="DP33" s="363" t="str">
        <f ca="1">+IF(OFFSET('Hygiene Data'!$D$12,0,10*ROW('Hygiene Data'!D27))="","",OFFSET('Hygiene Data'!$D$12,0,10*ROW('Hygiene Data'!D27)))</f>
        <v/>
      </c>
      <c r="DQ33" s="363" t="str">
        <f ca="1">+IF(OFFSET('Hygiene Data'!$D$13,0,10*ROW('Hygiene Data'!D27))="","",OFFSET('Hygiene Data'!$D$13,0,10*ROW('Hygiene Data'!D27)))</f>
        <v/>
      </c>
      <c r="DR33" s="363" t="str">
        <f ca="1">+IF(OFFSET('Hygiene Data'!$E$11,0,10*ROW('Hygiene Data'!E27))="","",OFFSET('Hygiene Data'!$E$11,0,10*ROW('Hygiene Data'!E27)))</f>
        <v/>
      </c>
      <c r="DS33" s="363" t="str">
        <f ca="1">+IF(OFFSET('Hygiene Data'!$E$12,0,10*ROW('Hygiene Data'!E27))="","",OFFSET('Hygiene Data'!$E$12,0,10*ROW('Hygiene Data'!E27)))</f>
        <v/>
      </c>
      <c r="DT33" s="363" t="str">
        <f ca="1">+IF(OFFSET('Hygiene Data'!$E$13,0,10*ROW('Hygiene Data'!E27))="","",OFFSET('Hygiene Data'!$E$13,0,10*ROW('Hygiene Data'!E27)))</f>
        <v/>
      </c>
      <c r="DU33" s="363" t="str">
        <f ca="1">+IF(OFFSET('Hygiene Data'!$F$11,0,10*ROW('Hygiene Data'!F27))="","",OFFSET('Hygiene Data'!$F$11,0,10*ROW('Hygiene Data'!F27)))</f>
        <v/>
      </c>
      <c r="DV33" s="363" t="str">
        <f ca="1">+IF(OFFSET('Hygiene Data'!$F$12,0,10*ROW('Hygiene Data'!F27))="","",OFFSET('Hygiene Data'!$F$12,0,10*ROW('Hygiene Data'!F27)))</f>
        <v/>
      </c>
      <c r="DW33" s="363" t="str">
        <f ca="1">+IF(OFFSET('Hygiene Data'!$F$13,0,10*ROW('Hygiene Data'!F27))="","",OFFSET('Hygiene Data'!$F$13,0,10*ROW('Hygiene Data'!F27)))</f>
        <v/>
      </c>
      <c r="DX33" s="363" t="str">
        <f ca="1">+IF(OFFSET('Hygiene Data'!$G$11,0,10*ROW('Hygiene Data'!G27))="","",OFFSET('Hygiene Data'!$G$11,0,10*ROW('Hygiene Data'!G27)))</f>
        <v/>
      </c>
      <c r="DY33" s="363" t="str">
        <f ca="1">+IF(OFFSET('Hygiene Data'!$G$12,0,10*ROW('Hygiene Data'!G27))="","",OFFSET('Hygiene Data'!$G$12,0,10*ROW('Hygiene Data'!G27)))</f>
        <v/>
      </c>
      <c r="DZ33" s="363" t="str">
        <f ca="1">+IF(OFFSET('Hygiene Data'!$G$13,0,10*ROW('Hygiene Data'!G27))="","",OFFSET('Hygiene Data'!$G$13,0,10*ROW('Hygiene Data'!G27)))</f>
        <v/>
      </c>
      <c r="EA33" s="363" t="str">
        <f ca="1">+IF(OFFSET('Hygiene Data'!$H$11,0,10*ROW('Hygiene Data'!H27))="","",OFFSET('Hygiene Data'!$H$11,0,10*ROW('Hygiene Data'!H27)))</f>
        <v/>
      </c>
      <c r="EB33" s="363" t="str">
        <f ca="1">+IF(OFFSET('Hygiene Data'!$H$12,0,10*ROW('Hygiene Data'!H27))="","",OFFSET('Hygiene Data'!$H$12,0,10*ROW('Hygiene Data'!H27)))</f>
        <v/>
      </c>
      <c r="EC33" s="363" t="str">
        <f ca="1">+IF(OFFSET('Hygiene Data'!$H$13,0,10*ROW('Hygiene Data'!H27))="","",OFFSET('Hygiene Data'!$H$13,0,10*ROW('Hygiene Data'!H27)))</f>
        <v/>
      </c>
      <c r="ED33" s="363" t="str">
        <f ca="1">+IF(OFFSET('Hygiene Data'!$I$11,0,10*ROW('Hygiene Data'!I27))="","",OFFSET('Hygiene Data'!$I$11,0,10*ROW('Hygiene Data'!I27)))</f>
        <v/>
      </c>
      <c r="EE33" s="363" t="str">
        <f ca="1">+IF(OFFSET('Hygiene Data'!$I$12,0,10*ROW('Hygiene Data'!I27))="","",OFFSET('Hygiene Data'!$I$12,0,10*ROW('Hygiene Data'!I27)))</f>
        <v/>
      </c>
      <c r="EF33" s="363" t="str">
        <f ca="1">+IF(OFFSET('Hygiene Data'!$I$13,0,10*ROW('Hygiene Data'!I27))="","",OFFSET('Hygiene Data'!$I$13,0,10*ROW('Hygiene Data'!I27)))</f>
        <v/>
      </c>
    </row>
    <row r="34" spans="1:136" x14ac:dyDescent="0.25">
      <c r="A34" s="472" t="str">
        <f ca="1">+IF(OFFSET('Water Data'!$B$2,0,10*ROW('Water Data'!E28))="","",OFFSET('Water Data'!$B$2,0,10*ROW('Water Data'!E28)))</f>
        <v/>
      </c>
      <c r="B34" s="47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9" t="str">
        <f t="shared" ca="1" si="0"/>
        <v/>
      </c>
      <c r="D34" s="50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3" t="str">
        <f ca="1">+IF(OFFSET('Water Data'!$D$27,0,10*ROW('Water Data'!D28))="","",OFFSET('Water Data'!$D$27,0,10*ROW('Water Data'!D28)))</f>
        <v/>
      </c>
      <c r="BT34" s="363" t="str">
        <f ca="1">+IF(OFFSET('Water Data'!$D$28,0,10*ROW('Water Data'!D28))="","",OFFSET('Water Data'!$D$28,0,10*ROW('Water Data'!D28)))</f>
        <v/>
      </c>
      <c r="BU34" s="363" t="str">
        <f ca="1">+IF(OFFSET('Water Data'!$D$29,0,10*ROW('Water Data'!D28))="","",OFFSET('Water Data'!$D$29,0,10*ROW('Water Data'!D28)))</f>
        <v/>
      </c>
      <c r="BV34" s="363" t="str">
        <f ca="1">+IF(OFFSET('Water Data'!$E$27,0,10*ROW('Water Data'!E28))="","",OFFSET('Water Data'!$E$27,0,10*ROW('Water Data'!E28)))</f>
        <v/>
      </c>
      <c r="BW34" s="363" t="str">
        <f ca="1">+IF(OFFSET('Water Data'!$E$28,0,10*ROW('Water Data'!E28))="","",OFFSET('Water Data'!$E$28,0,10*ROW('Water Data'!E28)))</f>
        <v/>
      </c>
      <c r="BX34" s="363" t="str">
        <f ca="1">+IF(OFFSET('Water Data'!$E$29,0,10*ROW('Water Data'!E28))="","",OFFSET('Water Data'!$E$29,0,10*ROW('Water Data'!E28)))</f>
        <v/>
      </c>
      <c r="BY34" s="363" t="str">
        <f ca="1">+IF(OFFSET('Water Data'!$F$27,0,10*ROW('Water Data'!F28))="","",OFFSET('Water Data'!$F$27,0,10*ROW('Water Data'!F28)))</f>
        <v/>
      </c>
      <c r="BZ34" s="363" t="str">
        <f ca="1">+IF(OFFSET('Water Data'!$F$28,0,10*ROW('Water Data'!F28))="","",OFFSET('Water Data'!$F$28,0,10*ROW('Water Data'!F28)))</f>
        <v/>
      </c>
      <c r="CA34" s="363" t="str">
        <f ca="1">+IF(OFFSET('Water Data'!$F$29,0,10*ROW('Water Data'!F28))="","",OFFSET('Water Data'!$F$29,0,10*ROW('Water Data'!F28)))</f>
        <v/>
      </c>
      <c r="CB34" s="363" t="str">
        <f ca="1">+IF(OFFSET('Water Data'!$G$27,0,10*ROW('Water Data'!G28))="","",OFFSET('Water Data'!$G$27,0,10*ROW('Water Data'!G28)))</f>
        <v/>
      </c>
      <c r="CC34" s="363" t="str">
        <f ca="1">+IF(OFFSET('Water Data'!$G$28,0,10*ROW('Water Data'!G28))="","",OFFSET('Water Data'!$G$28,0,10*ROW('Water Data'!G28)))</f>
        <v/>
      </c>
      <c r="CD34" s="363" t="str">
        <f ca="1">+IF(OFFSET('Water Data'!$G$29,0,10*ROW('Water Data'!G28))="","",OFFSET('Water Data'!$G$29,0,10*ROW('Water Data'!G28)))</f>
        <v/>
      </c>
      <c r="CE34" s="363" t="str">
        <f ca="1">+IF(OFFSET('Water Data'!$H$27,0,10*ROW('Water Data'!H28))="","",OFFSET('Water Data'!$H$27,0,10*ROW('Water Data'!H28)))</f>
        <v/>
      </c>
      <c r="CF34" s="363" t="str">
        <f ca="1">+IF(OFFSET('Water Data'!$H$28,0,10*ROW('Water Data'!H28))="","",OFFSET('Water Data'!$H$28,0,10*ROW('Water Data'!H28)))</f>
        <v/>
      </c>
      <c r="CG34" s="363" t="str">
        <f ca="1">+IF(OFFSET('Water Data'!$H$29,0,10*ROW('Water Data'!H28))="","",OFFSET('Water Data'!$H$29,0,10*ROW('Water Data'!H28)))</f>
        <v/>
      </c>
      <c r="CH34" s="363" t="str">
        <f ca="1">+IF(OFFSET('Water Data'!$I$27,0,10*ROW('Water Data'!I28))="","",OFFSET('Water Data'!$I$27,0,10*ROW('Water Data'!I28)))</f>
        <v/>
      </c>
      <c r="CI34" s="363" t="str">
        <f ca="1">+IF(OFFSET('Water Data'!$I$28,0,10*ROW('Water Data'!I28))="","",OFFSET('Water Data'!$I$28,0,10*ROW('Water Data'!I28)))</f>
        <v/>
      </c>
      <c r="CJ34" s="363" t="str">
        <f ca="1">+IF(OFFSET('Water Data'!$I$29,0,10*ROW('Water Data'!I28))="","",OFFSET('Water Data'!$I$29,0,10*ROW('Water Data'!I28)))</f>
        <v/>
      </c>
      <c r="CK34" s="363" t="str">
        <f ca="1">+IF(OFFSET('Sanitation Data'!$D$28,0,10*ROW('Sanitation Data'!D28))="","",OFFSET('Sanitation Data'!$D$28,0,10*ROW('Sanitation Data'!D28)))</f>
        <v/>
      </c>
      <c r="CL34" s="363" t="str">
        <f ca="1">+IF(OFFSET('Sanitation Data'!$D$29,0,10*ROW('Sanitation Data'!D28))="","",OFFSET('Sanitation Data'!$D$29,0,10*ROW('Sanitation Data'!D28)))</f>
        <v/>
      </c>
      <c r="CM34" s="363" t="str">
        <f ca="1">+IF(OFFSET('Sanitation Data'!$D$30,0,10*ROW('Sanitation Data'!D28))="","",OFFSET('Sanitation Data'!$D$30,0,10*ROW('Sanitation Data'!D28)))</f>
        <v/>
      </c>
      <c r="CN34" s="363" t="str">
        <f ca="1">+IF(OFFSET('Sanitation Data'!$D$31,0,10*ROW('Sanitation Data'!D28))="","",OFFSET('Sanitation Data'!$D$31,0,10*ROW('Sanitation Data'!D28)))</f>
        <v/>
      </c>
      <c r="CO34" s="363" t="str">
        <f ca="1">+IF(OFFSET('Sanitation Data'!$D$32,0,10*ROW('Sanitation Data'!D28))="","",OFFSET('Sanitation Data'!$D$32,0,10*ROW('Sanitation Data'!D28)))</f>
        <v/>
      </c>
      <c r="CP34" s="363" t="str">
        <f ca="1">+IF(OFFSET('Sanitation Data'!$E$28,0,10*ROW('Sanitation Data'!E28))="","",OFFSET('Sanitation Data'!$E$28,0,10*ROW('Sanitation Data'!E28)))</f>
        <v/>
      </c>
      <c r="CQ34" s="363" t="str">
        <f ca="1">+IF(OFFSET('Sanitation Data'!$E$29,0,10*ROW('Sanitation Data'!E28))="","",OFFSET('Sanitation Data'!$E$29,0,10*ROW('Sanitation Data'!E28)))</f>
        <v/>
      </c>
      <c r="CR34" s="363" t="str">
        <f ca="1">+IF(OFFSET('Sanitation Data'!$E$30,0,10*ROW('Sanitation Data'!E28))="","",OFFSET('Sanitation Data'!$E$30,0,10*ROW('Sanitation Data'!E28)))</f>
        <v/>
      </c>
      <c r="CS34" s="363" t="str">
        <f ca="1">+IF(OFFSET('Sanitation Data'!$E$31,0,10*ROW('Sanitation Data'!E28))="","",OFFSET('Sanitation Data'!$E$31,0,10*ROW('Sanitation Data'!E28)))</f>
        <v/>
      </c>
      <c r="CT34" s="363" t="str">
        <f ca="1">+IF(OFFSET('Sanitation Data'!$E$32,0,10*ROW('Sanitation Data'!E28))="","",OFFSET('Sanitation Data'!$E$32,0,10*ROW('Sanitation Data'!E28)))</f>
        <v/>
      </c>
      <c r="CU34" s="363" t="str">
        <f ca="1">+IF(OFFSET('Sanitation Data'!$F$28,0,10*ROW('Sanitation Data'!F28))="","",OFFSET('Sanitation Data'!$F$28,0,10*ROW('Sanitation Data'!F28)))</f>
        <v/>
      </c>
      <c r="CV34" s="363" t="str">
        <f ca="1">+IF(OFFSET('Sanitation Data'!$F$29,0,10*ROW('Sanitation Data'!F28))="","",OFFSET('Sanitation Data'!$F$29,0,10*ROW('Sanitation Data'!F28)))</f>
        <v/>
      </c>
      <c r="CW34" s="363" t="str">
        <f ca="1">+IF(OFFSET('Sanitation Data'!$F$30,0,10*ROW('Sanitation Data'!F28))="","",OFFSET('Sanitation Data'!$F$30,0,10*ROW('Sanitation Data'!F28)))</f>
        <v/>
      </c>
      <c r="CX34" s="363" t="str">
        <f ca="1">+IF(OFFSET('Sanitation Data'!$F$31,0,10*ROW('Sanitation Data'!F28))="","",OFFSET('Sanitation Data'!$F$31,0,10*ROW('Sanitation Data'!F28)))</f>
        <v/>
      </c>
      <c r="CY34" s="363" t="str">
        <f ca="1">+IF(OFFSET('Sanitation Data'!$F$32,0,10*ROW('Sanitation Data'!F28))="","",OFFSET('Sanitation Data'!$F$32,0,10*ROW('Sanitation Data'!F28)))</f>
        <v/>
      </c>
      <c r="CZ34" s="363" t="str">
        <f ca="1">+IF(OFFSET('Sanitation Data'!$G$28,0,10*ROW('Sanitation Data'!G28))="","",OFFSET('Sanitation Data'!$G$28,0,10*ROW('Sanitation Data'!G28)))</f>
        <v/>
      </c>
      <c r="DA34" s="363" t="str">
        <f ca="1">+IF(OFFSET('Sanitation Data'!$G$29,0,10*ROW('Sanitation Data'!G28))="","",OFFSET('Sanitation Data'!$G$29,0,10*ROW('Sanitation Data'!G28)))</f>
        <v/>
      </c>
      <c r="DB34" s="363" t="str">
        <f ca="1">+IF(OFFSET('Sanitation Data'!$G$30,0,10*ROW('Sanitation Data'!G28))="","",OFFSET('Sanitation Data'!$G$30,0,10*ROW('Sanitation Data'!G28)))</f>
        <v/>
      </c>
      <c r="DC34" s="363" t="str">
        <f ca="1">+IF(OFFSET('Sanitation Data'!$G$31,0,10*ROW('Sanitation Data'!G28))="","",OFFSET('Sanitation Data'!$G$31,0,10*ROW('Sanitation Data'!G28)))</f>
        <v/>
      </c>
      <c r="DD34" s="363" t="str">
        <f ca="1">+IF(OFFSET('Sanitation Data'!$G$32,0,10*ROW('Sanitation Data'!G28))="","",OFFSET('Sanitation Data'!$G$32,0,10*ROW('Sanitation Data'!G28)))</f>
        <v/>
      </c>
      <c r="DE34" s="363" t="str">
        <f ca="1">+IF(OFFSET('Sanitation Data'!$H$28,0,10*ROW('Sanitation Data'!H28))="","",OFFSET('Sanitation Data'!$H$28,0,10*ROW('Sanitation Data'!H28)))</f>
        <v/>
      </c>
      <c r="DF34" s="363" t="str">
        <f ca="1">+IF(OFFSET('Sanitation Data'!$H$29,0,10*ROW('Sanitation Data'!H28))="","",OFFSET('Sanitation Data'!$H$29,0,10*ROW('Sanitation Data'!H28)))</f>
        <v/>
      </c>
      <c r="DG34" s="363" t="str">
        <f ca="1">+IF(OFFSET('Sanitation Data'!$H$30,0,10*ROW('Sanitation Data'!H28))="","",OFFSET('Sanitation Data'!$H$30,0,10*ROW('Sanitation Data'!H28)))</f>
        <v/>
      </c>
      <c r="DH34" s="363" t="str">
        <f ca="1">+IF(OFFSET('Sanitation Data'!$H$31,0,10*ROW('Sanitation Data'!H28))="","",OFFSET('Sanitation Data'!$H$31,0,10*ROW('Sanitation Data'!H28)))</f>
        <v/>
      </c>
      <c r="DI34" s="363" t="str">
        <f ca="1">+IF(OFFSET('Sanitation Data'!$H$32,0,10*ROW('Sanitation Data'!H28))="","",OFFSET('Sanitation Data'!$H$32,0,10*ROW('Sanitation Data'!H28)))</f>
        <v/>
      </c>
      <c r="DJ34" s="363" t="str">
        <f ca="1">+IF(OFFSET('Sanitation Data'!$I$28,0,10*ROW('Sanitation Data'!I28))="","",OFFSET('Sanitation Data'!$I$28,0,10*ROW('Sanitation Data'!I28)))</f>
        <v/>
      </c>
      <c r="DK34" s="363" t="str">
        <f ca="1">+IF(OFFSET('Sanitation Data'!$I$29,0,10*ROW('Sanitation Data'!I28))="","",OFFSET('Sanitation Data'!$I$29,0,10*ROW('Sanitation Data'!I28)))</f>
        <v/>
      </c>
      <c r="DL34" s="363" t="str">
        <f ca="1">+IF(OFFSET('Sanitation Data'!$I$30,0,10*ROW('Sanitation Data'!I28))="","",OFFSET('Sanitation Data'!$I$30,0,10*ROW('Sanitation Data'!I28)))</f>
        <v/>
      </c>
      <c r="DM34" s="363" t="str">
        <f ca="1">+IF(OFFSET('Sanitation Data'!$I$31,0,10*ROW('Sanitation Data'!I28))="","",OFFSET('Sanitation Data'!$I$31,0,10*ROW('Sanitation Data'!I28)))</f>
        <v/>
      </c>
      <c r="DN34" s="363" t="str">
        <f ca="1">+IF(OFFSET('Sanitation Data'!$I$32,0,10*ROW('Sanitation Data'!I28))="","",OFFSET('Sanitation Data'!$I$32,0,10*ROW('Sanitation Data'!I28)))</f>
        <v/>
      </c>
      <c r="DO34" s="363" t="str">
        <f ca="1">+IF(OFFSET('Hygiene Data'!$D$11,0,10*ROW('Hygiene Data'!D28))="","",OFFSET('Hygiene Data'!$D$11,0,10*ROW('Hygiene Data'!D28)))</f>
        <v/>
      </c>
      <c r="DP34" s="363" t="str">
        <f ca="1">+IF(OFFSET('Hygiene Data'!$D$12,0,10*ROW('Hygiene Data'!D28))="","",OFFSET('Hygiene Data'!$D$12,0,10*ROW('Hygiene Data'!D28)))</f>
        <v/>
      </c>
      <c r="DQ34" s="363" t="str">
        <f ca="1">+IF(OFFSET('Hygiene Data'!$D$13,0,10*ROW('Hygiene Data'!D28))="","",OFFSET('Hygiene Data'!$D$13,0,10*ROW('Hygiene Data'!D28)))</f>
        <v/>
      </c>
      <c r="DR34" s="363" t="str">
        <f ca="1">+IF(OFFSET('Hygiene Data'!$E$11,0,10*ROW('Hygiene Data'!E28))="","",OFFSET('Hygiene Data'!$E$11,0,10*ROW('Hygiene Data'!E28)))</f>
        <v/>
      </c>
      <c r="DS34" s="363" t="str">
        <f ca="1">+IF(OFFSET('Hygiene Data'!$E$12,0,10*ROW('Hygiene Data'!E28))="","",OFFSET('Hygiene Data'!$E$12,0,10*ROW('Hygiene Data'!E28)))</f>
        <v/>
      </c>
      <c r="DT34" s="363" t="str">
        <f ca="1">+IF(OFFSET('Hygiene Data'!$E$13,0,10*ROW('Hygiene Data'!E28))="","",OFFSET('Hygiene Data'!$E$13,0,10*ROW('Hygiene Data'!E28)))</f>
        <v/>
      </c>
      <c r="DU34" s="363" t="str">
        <f ca="1">+IF(OFFSET('Hygiene Data'!$F$11,0,10*ROW('Hygiene Data'!F28))="","",OFFSET('Hygiene Data'!$F$11,0,10*ROW('Hygiene Data'!F28)))</f>
        <v/>
      </c>
      <c r="DV34" s="363" t="str">
        <f ca="1">+IF(OFFSET('Hygiene Data'!$F$12,0,10*ROW('Hygiene Data'!F28))="","",OFFSET('Hygiene Data'!$F$12,0,10*ROW('Hygiene Data'!F28)))</f>
        <v/>
      </c>
      <c r="DW34" s="363" t="str">
        <f ca="1">+IF(OFFSET('Hygiene Data'!$F$13,0,10*ROW('Hygiene Data'!F28))="","",OFFSET('Hygiene Data'!$F$13,0,10*ROW('Hygiene Data'!F28)))</f>
        <v/>
      </c>
      <c r="DX34" s="363" t="str">
        <f ca="1">+IF(OFFSET('Hygiene Data'!$G$11,0,10*ROW('Hygiene Data'!G28))="","",OFFSET('Hygiene Data'!$G$11,0,10*ROW('Hygiene Data'!G28)))</f>
        <v/>
      </c>
      <c r="DY34" s="363" t="str">
        <f ca="1">+IF(OFFSET('Hygiene Data'!$G$12,0,10*ROW('Hygiene Data'!G28))="","",OFFSET('Hygiene Data'!$G$12,0,10*ROW('Hygiene Data'!G28)))</f>
        <v/>
      </c>
      <c r="DZ34" s="363" t="str">
        <f ca="1">+IF(OFFSET('Hygiene Data'!$G$13,0,10*ROW('Hygiene Data'!G28))="","",OFFSET('Hygiene Data'!$G$13,0,10*ROW('Hygiene Data'!G28)))</f>
        <v/>
      </c>
      <c r="EA34" s="363" t="str">
        <f ca="1">+IF(OFFSET('Hygiene Data'!$H$11,0,10*ROW('Hygiene Data'!H28))="","",OFFSET('Hygiene Data'!$H$11,0,10*ROW('Hygiene Data'!H28)))</f>
        <v/>
      </c>
      <c r="EB34" s="363" t="str">
        <f ca="1">+IF(OFFSET('Hygiene Data'!$H$12,0,10*ROW('Hygiene Data'!H28))="","",OFFSET('Hygiene Data'!$H$12,0,10*ROW('Hygiene Data'!H28)))</f>
        <v/>
      </c>
      <c r="EC34" s="363" t="str">
        <f ca="1">+IF(OFFSET('Hygiene Data'!$H$13,0,10*ROW('Hygiene Data'!H28))="","",OFFSET('Hygiene Data'!$H$13,0,10*ROW('Hygiene Data'!H28)))</f>
        <v/>
      </c>
      <c r="ED34" s="363" t="str">
        <f ca="1">+IF(OFFSET('Hygiene Data'!$I$11,0,10*ROW('Hygiene Data'!I28))="","",OFFSET('Hygiene Data'!$I$11,0,10*ROW('Hygiene Data'!I28)))</f>
        <v/>
      </c>
      <c r="EE34" s="363" t="str">
        <f ca="1">+IF(OFFSET('Hygiene Data'!$I$12,0,10*ROW('Hygiene Data'!I28))="","",OFFSET('Hygiene Data'!$I$12,0,10*ROW('Hygiene Data'!I28)))</f>
        <v/>
      </c>
      <c r="EF34" s="363" t="str">
        <f ca="1">+IF(OFFSET('Hygiene Data'!$I$13,0,10*ROW('Hygiene Data'!I28))="","",OFFSET('Hygiene Data'!$I$13,0,10*ROW('Hygiene Data'!I28)))</f>
        <v/>
      </c>
    </row>
    <row r="35" spans="1:136" x14ac:dyDescent="0.25">
      <c r="A35" s="472" t="str">
        <f ca="1">+IF(OFFSET('Water Data'!$B$2,0,10*ROW('Water Data'!E29))="","",OFFSET('Water Data'!$B$2,0,10*ROW('Water Data'!E29)))</f>
        <v/>
      </c>
      <c r="B35" s="47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9" t="str">
        <f t="shared" ca="1" si="0"/>
        <v/>
      </c>
      <c r="D35" s="50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3" t="str">
        <f ca="1">+IF(OFFSET('Water Data'!$D$27,0,10*ROW('Water Data'!D29))="","",OFFSET('Water Data'!$D$27,0,10*ROW('Water Data'!D29)))</f>
        <v/>
      </c>
      <c r="BT35" s="363" t="str">
        <f ca="1">+IF(OFFSET('Water Data'!$D$28,0,10*ROW('Water Data'!D29))="","",OFFSET('Water Data'!$D$28,0,10*ROW('Water Data'!D29)))</f>
        <v/>
      </c>
      <c r="BU35" s="363" t="str">
        <f ca="1">+IF(OFFSET('Water Data'!$D$29,0,10*ROW('Water Data'!D29))="","",OFFSET('Water Data'!$D$29,0,10*ROW('Water Data'!D29)))</f>
        <v/>
      </c>
      <c r="BV35" s="363" t="str">
        <f ca="1">+IF(OFFSET('Water Data'!$E$27,0,10*ROW('Water Data'!E29))="","",OFFSET('Water Data'!$E$27,0,10*ROW('Water Data'!E29)))</f>
        <v/>
      </c>
      <c r="BW35" s="363" t="str">
        <f ca="1">+IF(OFFSET('Water Data'!$E$28,0,10*ROW('Water Data'!E29))="","",OFFSET('Water Data'!$E$28,0,10*ROW('Water Data'!E29)))</f>
        <v/>
      </c>
      <c r="BX35" s="363" t="str">
        <f ca="1">+IF(OFFSET('Water Data'!$E$29,0,10*ROW('Water Data'!E29))="","",OFFSET('Water Data'!$E$29,0,10*ROW('Water Data'!E29)))</f>
        <v/>
      </c>
      <c r="BY35" s="363" t="str">
        <f ca="1">+IF(OFFSET('Water Data'!$F$27,0,10*ROW('Water Data'!F29))="","",OFFSET('Water Data'!$F$27,0,10*ROW('Water Data'!F29)))</f>
        <v/>
      </c>
      <c r="BZ35" s="363" t="str">
        <f ca="1">+IF(OFFSET('Water Data'!$F$28,0,10*ROW('Water Data'!F29))="","",OFFSET('Water Data'!$F$28,0,10*ROW('Water Data'!F29)))</f>
        <v/>
      </c>
      <c r="CA35" s="363" t="str">
        <f ca="1">+IF(OFFSET('Water Data'!$F$29,0,10*ROW('Water Data'!F29))="","",OFFSET('Water Data'!$F$29,0,10*ROW('Water Data'!F29)))</f>
        <v/>
      </c>
      <c r="CB35" s="363" t="str">
        <f ca="1">+IF(OFFSET('Water Data'!$G$27,0,10*ROW('Water Data'!G29))="","",OFFSET('Water Data'!$G$27,0,10*ROW('Water Data'!G29)))</f>
        <v/>
      </c>
      <c r="CC35" s="363" t="str">
        <f ca="1">+IF(OFFSET('Water Data'!$G$28,0,10*ROW('Water Data'!G29))="","",OFFSET('Water Data'!$G$28,0,10*ROW('Water Data'!G29)))</f>
        <v/>
      </c>
      <c r="CD35" s="363" t="str">
        <f ca="1">+IF(OFFSET('Water Data'!$G$29,0,10*ROW('Water Data'!G29))="","",OFFSET('Water Data'!$G$29,0,10*ROW('Water Data'!G29)))</f>
        <v/>
      </c>
      <c r="CE35" s="363" t="str">
        <f ca="1">+IF(OFFSET('Water Data'!$H$27,0,10*ROW('Water Data'!H29))="","",OFFSET('Water Data'!$H$27,0,10*ROW('Water Data'!H29)))</f>
        <v/>
      </c>
      <c r="CF35" s="363" t="str">
        <f ca="1">+IF(OFFSET('Water Data'!$H$28,0,10*ROW('Water Data'!H29))="","",OFFSET('Water Data'!$H$28,0,10*ROW('Water Data'!H29)))</f>
        <v/>
      </c>
      <c r="CG35" s="363" t="str">
        <f ca="1">+IF(OFFSET('Water Data'!$H$29,0,10*ROW('Water Data'!H29))="","",OFFSET('Water Data'!$H$29,0,10*ROW('Water Data'!H29)))</f>
        <v/>
      </c>
      <c r="CH35" s="363" t="str">
        <f ca="1">+IF(OFFSET('Water Data'!$I$27,0,10*ROW('Water Data'!I29))="","",OFFSET('Water Data'!$I$27,0,10*ROW('Water Data'!I29)))</f>
        <v/>
      </c>
      <c r="CI35" s="363" t="str">
        <f ca="1">+IF(OFFSET('Water Data'!$I$28,0,10*ROW('Water Data'!I29))="","",OFFSET('Water Data'!$I$28,0,10*ROW('Water Data'!I29)))</f>
        <v/>
      </c>
      <c r="CJ35" s="363" t="str">
        <f ca="1">+IF(OFFSET('Water Data'!$I$29,0,10*ROW('Water Data'!I29))="","",OFFSET('Water Data'!$I$29,0,10*ROW('Water Data'!I29)))</f>
        <v/>
      </c>
      <c r="CK35" s="363" t="str">
        <f ca="1">+IF(OFFSET('Sanitation Data'!$D$28,0,10*ROW('Sanitation Data'!D29))="","",OFFSET('Sanitation Data'!$D$28,0,10*ROW('Sanitation Data'!D29)))</f>
        <v/>
      </c>
      <c r="CL35" s="363" t="str">
        <f ca="1">+IF(OFFSET('Sanitation Data'!$D$29,0,10*ROW('Sanitation Data'!D29))="","",OFFSET('Sanitation Data'!$D$29,0,10*ROW('Sanitation Data'!D29)))</f>
        <v/>
      </c>
      <c r="CM35" s="363" t="str">
        <f ca="1">+IF(OFFSET('Sanitation Data'!$D$30,0,10*ROW('Sanitation Data'!D29))="","",OFFSET('Sanitation Data'!$D$30,0,10*ROW('Sanitation Data'!D29)))</f>
        <v/>
      </c>
      <c r="CN35" s="363" t="str">
        <f ca="1">+IF(OFFSET('Sanitation Data'!$D$31,0,10*ROW('Sanitation Data'!D29))="","",OFFSET('Sanitation Data'!$D$31,0,10*ROW('Sanitation Data'!D29)))</f>
        <v/>
      </c>
      <c r="CO35" s="363" t="str">
        <f ca="1">+IF(OFFSET('Sanitation Data'!$D$32,0,10*ROW('Sanitation Data'!D29))="","",OFFSET('Sanitation Data'!$D$32,0,10*ROW('Sanitation Data'!D29)))</f>
        <v/>
      </c>
      <c r="CP35" s="363" t="str">
        <f ca="1">+IF(OFFSET('Sanitation Data'!$E$28,0,10*ROW('Sanitation Data'!E29))="","",OFFSET('Sanitation Data'!$E$28,0,10*ROW('Sanitation Data'!E29)))</f>
        <v/>
      </c>
      <c r="CQ35" s="363" t="str">
        <f ca="1">+IF(OFFSET('Sanitation Data'!$E$29,0,10*ROW('Sanitation Data'!E29))="","",OFFSET('Sanitation Data'!$E$29,0,10*ROW('Sanitation Data'!E29)))</f>
        <v/>
      </c>
      <c r="CR35" s="363" t="str">
        <f ca="1">+IF(OFFSET('Sanitation Data'!$E$30,0,10*ROW('Sanitation Data'!E29))="","",OFFSET('Sanitation Data'!$E$30,0,10*ROW('Sanitation Data'!E29)))</f>
        <v/>
      </c>
      <c r="CS35" s="363" t="str">
        <f ca="1">+IF(OFFSET('Sanitation Data'!$E$31,0,10*ROW('Sanitation Data'!E29))="","",OFFSET('Sanitation Data'!$E$31,0,10*ROW('Sanitation Data'!E29)))</f>
        <v/>
      </c>
      <c r="CT35" s="363" t="str">
        <f ca="1">+IF(OFFSET('Sanitation Data'!$E$32,0,10*ROW('Sanitation Data'!E29))="","",OFFSET('Sanitation Data'!$E$32,0,10*ROW('Sanitation Data'!E29)))</f>
        <v/>
      </c>
      <c r="CU35" s="363" t="str">
        <f ca="1">+IF(OFFSET('Sanitation Data'!$F$28,0,10*ROW('Sanitation Data'!F29))="","",OFFSET('Sanitation Data'!$F$28,0,10*ROW('Sanitation Data'!F29)))</f>
        <v/>
      </c>
      <c r="CV35" s="363" t="str">
        <f ca="1">+IF(OFFSET('Sanitation Data'!$F$29,0,10*ROW('Sanitation Data'!F29))="","",OFFSET('Sanitation Data'!$F$29,0,10*ROW('Sanitation Data'!F29)))</f>
        <v/>
      </c>
      <c r="CW35" s="363" t="str">
        <f ca="1">+IF(OFFSET('Sanitation Data'!$F$30,0,10*ROW('Sanitation Data'!F29))="","",OFFSET('Sanitation Data'!$F$30,0,10*ROW('Sanitation Data'!F29)))</f>
        <v/>
      </c>
      <c r="CX35" s="363" t="str">
        <f ca="1">+IF(OFFSET('Sanitation Data'!$F$31,0,10*ROW('Sanitation Data'!F29))="","",OFFSET('Sanitation Data'!$F$31,0,10*ROW('Sanitation Data'!F29)))</f>
        <v/>
      </c>
      <c r="CY35" s="363" t="str">
        <f ca="1">+IF(OFFSET('Sanitation Data'!$F$32,0,10*ROW('Sanitation Data'!F29))="","",OFFSET('Sanitation Data'!$F$32,0,10*ROW('Sanitation Data'!F29)))</f>
        <v/>
      </c>
      <c r="CZ35" s="363" t="str">
        <f ca="1">+IF(OFFSET('Sanitation Data'!$G$28,0,10*ROW('Sanitation Data'!G29))="","",OFFSET('Sanitation Data'!$G$28,0,10*ROW('Sanitation Data'!G29)))</f>
        <v/>
      </c>
      <c r="DA35" s="363" t="str">
        <f ca="1">+IF(OFFSET('Sanitation Data'!$G$29,0,10*ROW('Sanitation Data'!G29))="","",OFFSET('Sanitation Data'!$G$29,0,10*ROW('Sanitation Data'!G29)))</f>
        <v/>
      </c>
      <c r="DB35" s="363" t="str">
        <f ca="1">+IF(OFFSET('Sanitation Data'!$G$30,0,10*ROW('Sanitation Data'!G29))="","",OFFSET('Sanitation Data'!$G$30,0,10*ROW('Sanitation Data'!G29)))</f>
        <v/>
      </c>
      <c r="DC35" s="363" t="str">
        <f ca="1">+IF(OFFSET('Sanitation Data'!$G$31,0,10*ROW('Sanitation Data'!G29))="","",OFFSET('Sanitation Data'!$G$31,0,10*ROW('Sanitation Data'!G29)))</f>
        <v/>
      </c>
      <c r="DD35" s="363" t="str">
        <f ca="1">+IF(OFFSET('Sanitation Data'!$G$32,0,10*ROW('Sanitation Data'!G29))="","",OFFSET('Sanitation Data'!$G$32,0,10*ROW('Sanitation Data'!G29)))</f>
        <v/>
      </c>
      <c r="DE35" s="363" t="str">
        <f ca="1">+IF(OFFSET('Sanitation Data'!$H$28,0,10*ROW('Sanitation Data'!H29))="","",OFFSET('Sanitation Data'!$H$28,0,10*ROW('Sanitation Data'!H29)))</f>
        <v/>
      </c>
      <c r="DF35" s="363" t="str">
        <f ca="1">+IF(OFFSET('Sanitation Data'!$H$29,0,10*ROW('Sanitation Data'!H29))="","",OFFSET('Sanitation Data'!$H$29,0,10*ROW('Sanitation Data'!H29)))</f>
        <v/>
      </c>
      <c r="DG35" s="363" t="str">
        <f ca="1">+IF(OFFSET('Sanitation Data'!$H$30,0,10*ROW('Sanitation Data'!H29))="","",OFFSET('Sanitation Data'!$H$30,0,10*ROW('Sanitation Data'!H29)))</f>
        <v/>
      </c>
      <c r="DH35" s="363" t="str">
        <f ca="1">+IF(OFFSET('Sanitation Data'!$H$31,0,10*ROW('Sanitation Data'!H29))="","",OFFSET('Sanitation Data'!$H$31,0,10*ROW('Sanitation Data'!H29)))</f>
        <v/>
      </c>
      <c r="DI35" s="363" t="str">
        <f ca="1">+IF(OFFSET('Sanitation Data'!$H$32,0,10*ROW('Sanitation Data'!H29))="","",OFFSET('Sanitation Data'!$H$32,0,10*ROW('Sanitation Data'!H29)))</f>
        <v/>
      </c>
      <c r="DJ35" s="363" t="str">
        <f ca="1">+IF(OFFSET('Sanitation Data'!$I$28,0,10*ROW('Sanitation Data'!I29))="","",OFFSET('Sanitation Data'!$I$28,0,10*ROW('Sanitation Data'!I29)))</f>
        <v/>
      </c>
      <c r="DK35" s="363" t="str">
        <f ca="1">+IF(OFFSET('Sanitation Data'!$I$29,0,10*ROW('Sanitation Data'!I29))="","",OFFSET('Sanitation Data'!$I$29,0,10*ROW('Sanitation Data'!I29)))</f>
        <v/>
      </c>
      <c r="DL35" s="363" t="str">
        <f ca="1">+IF(OFFSET('Sanitation Data'!$I$30,0,10*ROW('Sanitation Data'!I29))="","",OFFSET('Sanitation Data'!$I$30,0,10*ROW('Sanitation Data'!I29)))</f>
        <v/>
      </c>
      <c r="DM35" s="363" t="str">
        <f ca="1">+IF(OFFSET('Sanitation Data'!$I$31,0,10*ROW('Sanitation Data'!I29))="","",OFFSET('Sanitation Data'!$I$31,0,10*ROW('Sanitation Data'!I29)))</f>
        <v/>
      </c>
      <c r="DN35" s="363" t="str">
        <f ca="1">+IF(OFFSET('Sanitation Data'!$I$32,0,10*ROW('Sanitation Data'!I29))="","",OFFSET('Sanitation Data'!$I$32,0,10*ROW('Sanitation Data'!I29)))</f>
        <v/>
      </c>
      <c r="DO35" s="363" t="str">
        <f ca="1">+IF(OFFSET('Hygiene Data'!$D$11,0,10*ROW('Hygiene Data'!D29))="","",OFFSET('Hygiene Data'!$D$11,0,10*ROW('Hygiene Data'!D29)))</f>
        <v/>
      </c>
      <c r="DP35" s="363" t="str">
        <f ca="1">+IF(OFFSET('Hygiene Data'!$D$12,0,10*ROW('Hygiene Data'!D29))="","",OFFSET('Hygiene Data'!$D$12,0,10*ROW('Hygiene Data'!D29)))</f>
        <v/>
      </c>
      <c r="DQ35" s="363" t="str">
        <f ca="1">+IF(OFFSET('Hygiene Data'!$D$13,0,10*ROW('Hygiene Data'!D29))="","",OFFSET('Hygiene Data'!$D$13,0,10*ROW('Hygiene Data'!D29)))</f>
        <v/>
      </c>
      <c r="DR35" s="363" t="str">
        <f ca="1">+IF(OFFSET('Hygiene Data'!$E$11,0,10*ROW('Hygiene Data'!E29))="","",OFFSET('Hygiene Data'!$E$11,0,10*ROW('Hygiene Data'!E29)))</f>
        <v/>
      </c>
      <c r="DS35" s="363" t="str">
        <f ca="1">+IF(OFFSET('Hygiene Data'!$E$12,0,10*ROW('Hygiene Data'!E29))="","",OFFSET('Hygiene Data'!$E$12,0,10*ROW('Hygiene Data'!E29)))</f>
        <v/>
      </c>
      <c r="DT35" s="363" t="str">
        <f ca="1">+IF(OFFSET('Hygiene Data'!$E$13,0,10*ROW('Hygiene Data'!E29))="","",OFFSET('Hygiene Data'!$E$13,0,10*ROW('Hygiene Data'!E29)))</f>
        <v/>
      </c>
      <c r="DU35" s="363" t="str">
        <f ca="1">+IF(OFFSET('Hygiene Data'!$F$11,0,10*ROW('Hygiene Data'!F29))="","",OFFSET('Hygiene Data'!$F$11,0,10*ROW('Hygiene Data'!F29)))</f>
        <v/>
      </c>
      <c r="DV35" s="363" t="str">
        <f ca="1">+IF(OFFSET('Hygiene Data'!$F$12,0,10*ROW('Hygiene Data'!F29))="","",OFFSET('Hygiene Data'!$F$12,0,10*ROW('Hygiene Data'!F29)))</f>
        <v/>
      </c>
      <c r="DW35" s="363" t="str">
        <f ca="1">+IF(OFFSET('Hygiene Data'!$F$13,0,10*ROW('Hygiene Data'!F29))="","",OFFSET('Hygiene Data'!$F$13,0,10*ROW('Hygiene Data'!F29)))</f>
        <v/>
      </c>
      <c r="DX35" s="363" t="str">
        <f ca="1">+IF(OFFSET('Hygiene Data'!$G$11,0,10*ROW('Hygiene Data'!G29))="","",OFFSET('Hygiene Data'!$G$11,0,10*ROW('Hygiene Data'!G29)))</f>
        <v/>
      </c>
      <c r="DY35" s="363" t="str">
        <f ca="1">+IF(OFFSET('Hygiene Data'!$G$12,0,10*ROW('Hygiene Data'!G29))="","",OFFSET('Hygiene Data'!$G$12,0,10*ROW('Hygiene Data'!G29)))</f>
        <v/>
      </c>
      <c r="DZ35" s="363" t="str">
        <f ca="1">+IF(OFFSET('Hygiene Data'!$G$13,0,10*ROW('Hygiene Data'!G29))="","",OFFSET('Hygiene Data'!$G$13,0,10*ROW('Hygiene Data'!G29)))</f>
        <v/>
      </c>
      <c r="EA35" s="363" t="str">
        <f ca="1">+IF(OFFSET('Hygiene Data'!$H$11,0,10*ROW('Hygiene Data'!H29))="","",OFFSET('Hygiene Data'!$H$11,0,10*ROW('Hygiene Data'!H29)))</f>
        <v/>
      </c>
      <c r="EB35" s="363" t="str">
        <f ca="1">+IF(OFFSET('Hygiene Data'!$H$12,0,10*ROW('Hygiene Data'!H29))="","",OFFSET('Hygiene Data'!$H$12,0,10*ROW('Hygiene Data'!H29)))</f>
        <v/>
      </c>
      <c r="EC35" s="363" t="str">
        <f ca="1">+IF(OFFSET('Hygiene Data'!$H$13,0,10*ROW('Hygiene Data'!H29))="","",OFFSET('Hygiene Data'!$H$13,0,10*ROW('Hygiene Data'!H29)))</f>
        <v/>
      </c>
      <c r="ED35" s="363" t="str">
        <f ca="1">+IF(OFFSET('Hygiene Data'!$I$11,0,10*ROW('Hygiene Data'!I29))="","",OFFSET('Hygiene Data'!$I$11,0,10*ROW('Hygiene Data'!I29)))</f>
        <v/>
      </c>
      <c r="EE35" s="363" t="str">
        <f ca="1">+IF(OFFSET('Hygiene Data'!$I$12,0,10*ROW('Hygiene Data'!I29))="","",OFFSET('Hygiene Data'!$I$12,0,10*ROW('Hygiene Data'!I29)))</f>
        <v/>
      </c>
      <c r="EF35" s="363" t="str">
        <f ca="1">+IF(OFFSET('Hygiene Data'!$I$13,0,10*ROW('Hygiene Data'!I29))="","",OFFSET('Hygiene Data'!$I$13,0,10*ROW('Hygiene Data'!I29)))</f>
        <v/>
      </c>
    </row>
    <row r="36" spans="1:136" x14ac:dyDescent="0.25">
      <c r="A36" s="472" t="str">
        <f ca="1">+IF(OFFSET('Water Data'!$B$2,0,10*ROW('Water Data'!E30))="","",OFFSET('Water Data'!$B$2,0,10*ROW('Water Data'!E30)))</f>
        <v/>
      </c>
      <c r="B36" s="47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9" t="str">
        <f t="shared" ca="1" si="0"/>
        <v/>
      </c>
      <c r="D36" s="50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3" t="str">
        <f ca="1">+IF(OFFSET('Water Data'!$D$27,0,10*ROW('Water Data'!D30))="","",OFFSET('Water Data'!$D$27,0,10*ROW('Water Data'!D30)))</f>
        <v/>
      </c>
      <c r="BT36" s="363" t="str">
        <f ca="1">+IF(OFFSET('Water Data'!$D$28,0,10*ROW('Water Data'!D30))="","",OFFSET('Water Data'!$D$28,0,10*ROW('Water Data'!D30)))</f>
        <v/>
      </c>
      <c r="BU36" s="363" t="str">
        <f ca="1">+IF(OFFSET('Water Data'!$D$29,0,10*ROW('Water Data'!D30))="","",OFFSET('Water Data'!$D$29,0,10*ROW('Water Data'!D30)))</f>
        <v/>
      </c>
      <c r="BV36" s="363" t="str">
        <f ca="1">+IF(OFFSET('Water Data'!$E$27,0,10*ROW('Water Data'!E30))="","",OFFSET('Water Data'!$E$27,0,10*ROW('Water Data'!E30)))</f>
        <v/>
      </c>
      <c r="BW36" s="363" t="str">
        <f ca="1">+IF(OFFSET('Water Data'!$E$28,0,10*ROW('Water Data'!E30))="","",OFFSET('Water Data'!$E$28,0,10*ROW('Water Data'!E30)))</f>
        <v/>
      </c>
      <c r="BX36" s="363" t="str">
        <f ca="1">+IF(OFFSET('Water Data'!$E$29,0,10*ROW('Water Data'!E30))="","",OFFSET('Water Data'!$E$29,0,10*ROW('Water Data'!E30)))</f>
        <v/>
      </c>
      <c r="BY36" s="363" t="str">
        <f ca="1">+IF(OFFSET('Water Data'!$F$27,0,10*ROW('Water Data'!F30))="","",OFFSET('Water Data'!$F$27,0,10*ROW('Water Data'!F30)))</f>
        <v/>
      </c>
      <c r="BZ36" s="363" t="str">
        <f ca="1">+IF(OFFSET('Water Data'!$F$28,0,10*ROW('Water Data'!F30))="","",OFFSET('Water Data'!$F$28,0,10*ROW('Water Data'!F30)))</f>
        <v/>
      </c>
      <c r="CA36" s="363" t="str">
        <f ca="1">+IF(OFFSET('Water Data'!$F$29,0,10*ROW('Water Data'!F30))="","",OFFSET('Water Data'!$F$29,0,10*ROW('Water Data'!F30)))</f>
        <v/>
      </c>
      <c r="CB36" s="363" t="str">
        <f ca="1">+IF(OFFSET('Water Data'!$G$27,0,10*ROW('Water Data'!G30))="","",OFFSET('Water Data'!$G$27,0,10*ROW('Water Data'!G30)))</f>
        <v/>
      </c>
      <c r="CC36" s="363" t="str">
        <f ca="1">+IF(OFFSET('Water Data'!$G$28,0,10*ROW('Water Data'!G30))="","",OFFSET('Water Data'!$G$28,0,10*ROW('Water Data'!G30)))</f>
        <v/>
      </c>
      <c r="CD36" s="363" t="str">
        <f ca="1">+IF(OFFSET('Water Data'!$G$29,0,10*ROW('Water Data'!G30))="","",OFFSET('Water Data'!$G$29,0,10*ROW('Water Data'!G30)))</f>
        <v/>
      </c>
      <c r="CE36" s="363" t="str">
        <f ca="1">+IF(OFFSET('Water Data'!$H$27,0,10*ROW('Water Data'!H30))="","",OFFSET('Water Data'!$H$27,0,10*ROW('Water Data'!H30)))</f>
        <v/>
      </c>
      <c r="CF36" s="363" t="str">
        <f ca="1">+IF(OFFSET('Water Data'!$H$28,0,10*ROW('Water Data'!H30))="","",OFFSET('Water Data'!$H$28,0,10*ROW('Water Data'!H30)))</f>
        <v/>
      </c>
      <c r="CG36" s="363" t="str">
        <f ca="1">+IF(OFFSET('Water Data'!$H$29,0,10*ROW('Water Data'!H30))="","",OFFSET('Water Data'!$H$29,0,10*ROW('Water Data'!H30)))</f>
        <v/>
      </c>
      <c r="CH36" s="363" t="str">
        <f ca="1">+IF(OFFSET('Water Data'!$I$27,0,10*ROW('Water Data'!I30))="","",OFFSET('Water Data'!$I$27,0,10*ROW('Water Data'!I30)))</f>
        <v/>
      </c>
      <c r="CI36" s="363" t="str">
        <f ca="1">+IF(OFFSET('Water Data'!$I$28,0,10*ROW('Water Data'!I30))="","",OFFSET('Water Data'!$I$28,0,10*ROW('Water Data'!I30)))</f>
        <v/>
      </c>
      <c r="CJ36" s="363" t="str">
        <f ca="1">+IF(OFFSET('Water Data'!$I$29,0,10*ROW('Water Data'!I30))="","",OFFSET('Water Data'!$I$29,0,10*ROW('Water Data'!I30)))</f>
        <v/>
      </c>
      <c r="CK36" s="363" t="str">
        <f ca="1">+IF(OFFSET('Sanitation Data'!$D$28,0,10*ROW('Sanitation Data'!D30))="","",OFFSET('Sanitation Data'!$D$28,0,10*ROW('Sanitation Data'!D30)))</f>
        <v/>
      </c>
      <c r="CL36" s="363" t="str">
        <f ca="1">+IF(OFFSET('Sanitation Data'!$D$29,0,10*ROW('Sanitation Data'!D30))="","",OFFSET('Sanitation Data'!$D$29,0,10*ROW('Sanitation Data'!D30)))</f>
        <v/>
      </c>
      <c r="CM36" s="363" t="str">
        <f ca="1">+IF(OFFSET('Sanitation Data'!$D$30,0,10*ROW('Sanitation Data'!D30))="","",OFFSET('Sanitation Data'!$D$30,0,10*ROW('Sanitation Data'!D30)))</f>
        <v/>
      </c>
      <c r="CN36" s="363" t="str">
        <f ca="1">+IF(OFFSET('Sanitation Data'!$D$31,0,10*ROW('Sanitation Data'!D30))="","",OFFSET('Sanitation Data'!$D$31,0,10*ROW('Sanitation Data'!D30)))</f>
        <v/>
      </c>
      <c r="CO36" s="363" t="str">
        <f ca="1">+IF(OFFSET('Sanitation Data'!$D$32,0,10*ROW('Sanitation Data'!D30))="","",OFFSET('Sanitation Data'!$D$32,0,10*ROW('Sanitation Data'!D30)))</f>
        <v/>
      </c>
      <c r="CP36" s="363" t="str">
        <f ca="1">+IF(OFFSET('Sanitation Data'!$E$28,0,10*ROW('Sanitation Data'!E30))="","",OFFSET('Sanitation Data'!$E$28,0,10*ROW('Sanitation Data'!E30)))</f>
        <v/>
      </c>
      <c r="CQ36" s="363" t="str">
        <f ca="1">+IF(OFFSET('Sanitation Data'!$E$29,0,10*ROW('Sanitation Data'!E30))="","",OFFSET('Sanitation Data'!$E$29,0,10*ROW('Sanitation Data'!E30)))</f>
        <v/>
      </c>
      <c r="CR36" s="363" t="str">
        <f ca="1">+IF(OFFSET('Sanitation Data'!$E$30,0,10*ROW('Sanitation Data'!E30))="","",OFFSET('Sanitation Data'!$E$30,0,10*ROW('Sanitation Data'!E30)))</f>
        <v/>
      </c>
      <c r="CS36" s="363" t="str">
        <f ca="1">+IF(OFFSET('Sanitation Data'!$E$31,0,10*ROW('Sanitation Data'!E30))="","",OFFSET('Sanitation Data'!$E$31,0,10*ROW('Sanitation Data'!E30)))</f>
        <v/>
      </c>
      <c r="CT36" s="363" t="str">
        <f ca="1">+IF(OFFSET('Sanitation Data'!$E$32,0,10*ROW('Sanitation Data'!E30))="","",OFFSET('Sanitation Data'!$E$32,0,10*ROW('Sanitation Data'!E30)))</f>
        <v/>
      </c>
      <c r="CU36" s="363" t="str">
        <f ca="1">+IF(OFFSET('Sanitation Data'!$F$28,0,10*ROW('Sanitation Data'!F30))="","",OFFSET('Sanitation Data'!$F$28,0,10*ROW('Sanitation Data'!F30)))</f>
        <v/>
      </c>
      <c r="CV36" s="363" t="str">
        <f ca="1">+IF(OFFSET('Sanitation Data'!$F$29,0,10*ROW('Sanitation Data'!F30))="","",OFFSET('Sanitation Data'!$F$29,0,10*ROW('Sanitation Data'!F30)))</f>
        <v/>
      </c>
      <c r="CW36" s="363" t="str">
        <f ca="1">+IF(OFFSET('Sanitation Data'!$F$30,0,10*ROW('Sanitation Data'!F30))="","",OFFSET('Sanitation Data'!$F$30,0,10*ROW('Sanitation Data'!F30)))</f>
        <v/>
      </c>
      <c r="CX36" s="363" t="str">
        <f ca="1">+IF(OFFSET('Sanitation Data'!$F$31,0,10*ROW('Sanitation Data'!F30))="","",OFFSET('Sanitation Data'!$F$31,0,10*ROW('Sanitation Data'!F30)))</f>
        <v/>
      </c>
      <c r="CY36" s="363" t="str">
        <f ca="1">+IF(OFFSET('Sanitation Data'!$F$32,0,10*ROW('Sanitation Data'!F30))="","",OFFSET('Sanitation Data'!$F$32,0,10*ROW('Sanitation Data'!F30)))</f>
        <v/>
      </c>
      <c r="CZ36" s="363" t="str">
        <f ca="1">+IF(OFFSET('Sanitation Data'!$G$28,0,10*ROW('Sanitation Data'!G30))="","",OFFSET('Sanitation Data'!$G$28,0,10*ROW('Sanitation Data'!G30)))</f>
        <v/>
      </c>
      <c r="DA36" s="363" t="str">
        <f ca="1">+IF(OFFSET('Sanitation Data'!$G$29,0,10*ROW('Sanitation Data'!G30))="","",OFFSET('Sanitation Data'!$G$29,0,10*ROW('Sanitation Data'!G30)))</f>
        <v/>
      </c>
      <c r="DB36" s="363" t="str">
        <f ca="1">+IF(OFFSET('Sanitation Data'!$G$30,0,10*ROW('Sanitation Data'!G30))="","",OFFSET('Sanitation Data'!$G$30,0,10*ROW('Sanitation Data'!G30)))</f>
        <v/>
      </c>
      <c r="DC36" s="363" t="str">
        <f ca="1">+IF(OFFSET('Sanitation Data'!$G$31,0,10*ROW('Sanitation Data'!G30))="","",OFFSET('Sanitation Data'!$G$31,0,10*ROW('Sanitation Data'!G30)))</f>
        <v/>
      </c>
      <c r="DD36" s="363" t="str">
        <f ca="1">+IF(OFFSET('Sanitation Data'!$G$32,0,10*ROW('Sanitation Data'!G30))="","",OFFSET('Sanitation Data'!$G$32,0,10*ROW('Sanitation Data'!G30)))</f>
        <v/>
      </c>
      <c r="DE36" s="363" t="str">
        <f ca="1">+IF(OFFSET('Sanitation Data'!$H$28,0,10*ROW('Sanitation Data'!H30))="","",OFFSET('Sanitation Data'!$H$28,0,10*ROW('Sanitation Data'!H30)))</f>
        <v/>
      </c>
      <c r="DF36" s="363" t="str">
        <f ca="1">+IF(OFFSET('Sanitation Data'!$H$29,0,10*ROW('Sanitation Data'!H30))="","",OFFSET('Sanitation Data'!$H$29,0,10*ROW('Sanitation Data'!H30)))</f>
        <v/>
      </c>
      <c r="DG36" s="363" t="str">
        <f ca="1">+IF(OFFSET('Sanitation Data'!$H$30,0,10*ROW('Sanitation Data'!H30))="","",OFFSET('Sanitation Data'!$H$30,0,10*ROW('Sanitation Data'!H30)))</f>
        <v/>
      </c>
      <c r="DH36" s="363" t="str">
        <f ca="1">+IF(OFFSET('Sanitation Data'!$H$31,0,10*ROW('Sanitation Data'!H30))="","",OFFSET('Sanitation Data'!$H$31,0,10*ROW('Sanitation Data'!H30)))</f>
        <v/>
      </c>
      <c r="DI36" s="363" t="str">
        <f ca="1">+IF(OFFSET('Sanitation Data'!$H$32,0,10*ROW('Sanitation Data'!H30))="","",OFFSET('Sanitation Data'!$H$32,0,10*ROW('Sanitation Data'!H30)))</f>
        <v/>
      </c>
      <c r="DJ36" s="363" t="str">
        <f ca="1">+IF(OFFSET('Sanitation Data'!$I$28,0,10*ROW('Sanitation Data'!I30))="","",OFFSET('Sanitation Data'!$I$28,0,10*ROW('Sanitation Data'!I30)))</f>
        <v/>
      </c>
      <c r="DK36" s="363" t="str">
        <f ca="1">+IF(OFFSET('Sanitation Data'!$I$29,0,10*ROW('Sanitation Data'!I30))="","",OFFSET('Sanitation Data'!$I$29,0,10*ROW('Sanitation Data'!I30)))</f>
        <v/>
      </c>
      <c r="DL36" s="363" t="str">
        <f ca="1">+IF(OFFSET('Sanitation Data'!$I$30,0,10*ROW('Sanitation Data'!I30))="","",OFFSET('Sanitation Data'!$I$30,0,10*ROW('Sanitation Data'!I30)))</f>
        <v/>
      </c>
      <c r="DM36" s="363" t="str">
        <f ca="1">+IF(OFFSET('Sanitation Data'!$I$31,0,10*ROW('Sanitation Data'!I30))="","",OFFSET('Sanitation Data'!$I$31,0,10*ROW('Sanitation Data'!I30)))</f>
        <v/>
      </c>
      <c r="DN36" s="363" t="str">
        <f ca="1">+IF(OFFSET('Sanitation Data'!$I$32,0,10*ROW('Sanitation Data'!I30))="","",OFFSET('Sanitation Data'!$I$32,0,10*ROW('Sanitation Data'!I30)))</f>
        <v/>
      </c>
      <c r="DO36" s="363" t="str">
        <f ca="1">+IF(OFFSET('Hygiene Data'!$D$11,0,10*ROW('Hygiene Data'!D30))="","",OFFSET('Hygiene Data'!$D$11,0,10*ROW('Hygiene Data'!D30)))</f>
        <v/>
      </c>
      <c r="DP36" s="363" t="str">
        <f ca="1">+IF(OFFSET('Hygiene Data'!$D$12,0,10*ROW('Hygiene Data'!D30))="","",OFFSET('Hygiene Data'!$D$12,0,10*ROW('Hygiene Data'!D30)))</f>
        <v/>
      </c>
      <c r="DQ36" s="363" t="str">
        <f ca="1">+IF(OFFSET('Hygiene Data'!$D$13,0,10*ROW('Hygiene Data'!D30))="","",OFFSET('Hygiene Data'!$D$13,0,10*ROW('Hygiene Data'!D30)))</f>
        <v/>
      </c>
      <c r="DR36" s="363" t="str">
        <f ca="1">+IF(OFFSET('Hygiene Data'!$E$11,0,10*ROW('Hygiene Data'!E30))="","",OFFSET('Hygiene Data'!$E$11,0,10*ROW('Hygiene Data'!E30)))</f>
        <v/>
      </c>
      <c r="DS36" s="363" t="str">
        <f ca="1">+IF(OFFSET('Hygiene Data'!$E$12,0,10*ROW('Hygiene Data'!E30))="","",OFFSET('Hygiene Data'!$E$12,0,10*ROW('Hygiene Data'!E30)))</f>
        <v/>
      </c>
      <c r="DT36" s="363" t="str">
        <f ca="1">+IF(OFFSET('Hygiene Data'!$E$13,0,10*ROW('Hygiene Data'!E30))="","",OFFSET('Hygiene Data'!$E$13,0,10*ROW('Hygiene Data'!E30)))</f>
        <v/>
      </c>
      <c r="DU36" s="363" t="str">
        <f ca="1">+IF(OFFSET('Hygiene Data'!$F$11,0,10*ROW('Hygiene Data'!F30))="","",OFFSET('Hygiene Data'!$F$11,0,10*ROW('Hygiene Data'!F30)))</f>
        <v/>
      </c>
      <c r="DV36" s="363" t="str">
        <f ca="1">+IF(OFFSET('Hygiene Data'!$F$12,0,10*ROW('Hygiene Data'!F30))="","",OFFSET('Hygiene Data'!$F$12,0,10*ROW('Hygiene Data'!F30)))</f>
        <v/>
      </c>
      <c r="DW36" s="363" t="str">
        <f ca="1">+IF(OFFSET('Hygiene Data'!$F$13,0,10*ROW('Hygiene Data'!F30))="","",OFFSET('Hygiene Data'!$F$13,0,10*ROW('Hygiene Data'!F30)))</f>
        <v/>
      </c>
      <c r="DX36" s="363" t="str">
        <f ca="1">+IF(OFFSET('Hygiene Data'!$G$11,0,10*ROW('Hygiene Data'!G30))="","",OFFSET('Hygiene Data'!$G$11,0,10*ROW('Hygiene Data'!G30)))</f>
        <v/>
      </c>
      <c r="DY36" s="363" t="str">
        <f ca="1">+IF(OFFSET('Hygiene Data'!$G$12,0,10*ROW('Hygiene Data'!G30))="","",OFFSET('Hygiene Data'!$G$12,0,10*ROW('Hygiene Data'!G30)))</f>
        <v/>
      </c>
      <c r="DZ36" s="363" t="str">
        <f ca="1">+IF(OFFSET('Hygiene Data'!$G$13,0,10*ROW('Hygiene Data'!G30))="","",OFFSET('Hygiene Data'!$G$13,0,10*ROW('Hygiene Data'!G30)))</f>
        <v/>
      </c>
      <c r="EA36" s="363" t="str">
        <f ca="1">+IF(OFFSET('Hygiene Data'!$H$11,0,10*ROW('Hygiene Data'!H30))="","",OFFSET('Hygiene Data'!$H$11,0,10*ROW('Hygiene Data'!H30)))</f>
        <v/>
      </c>
      <c r="EB36" s="363" t="str">
        <f ca="1">+IF(OFFSET('Hygiene Data'!$H$12,0,10*ROW('Hygiene Data'!H30))="","",OFFSET('Hygiene Data'!$H$12,0,10*ROW('Hygiene Data'!H30)))</f>
        <v/>
      </c>
      <c r="EC36" s="363" t="str">
        <f ca="1">+IF(OFFSET('Hygiene Data'!$H$13,0,10*ROW('Hygiene Data'!H30))="","",OFFSET('Hygiene Data'!$H$13,0,10*ROW('Hygiene Data'!H30)))</f>
        <v/>
      </c>
      <c r="ED36" s="363" t="str">
        <f ca="1">+IF(OFFSET('Hygiene Data'!$I$11,0,10*ROW('Hygiene Data'!I30))="","",OFFSET('Hygiene Data'!$I$11,0,10*ROW('Hygiene Data'!I30)))</f>
        <v/>
      </c>
      <c r="EE36" s="363" t="str">
        <f ca="1">+IF(OFFSET('Hygiene Data'!$I$12,0,10*ROW('Hygiene Data'!I30))="","",OFFSET('Hygiene Data'!$I$12,0,10*ROW('Hygiene Data'!I30)))</f>
        <v/>
      </c>
      <c r="EF36" s="363" t="str">
        <f ca="1">+IF(OFFSET('Hygiene Data'!$I$13,0,10*ROW('Hygiene Data'!I30))="","",OFFSET('Hygiene Data'!$I$13,0,10*ROW('Hygiene Data'!I30)))</f>
        <v/>
      </c>
    </row>
    <row r="37" spans="1:136" x14ac:dyDescent="0.25">
      <c r="A37" s="472" t="str">
        <f ca="1">+IF(OFFSET('Water Data'!$B$2,0,10*ROW('Water Data'!E31))="","",OFFSET('Water Data'!$B$2,0,10*ROW('Water Data'!E31)))</f>
        <v/>
      </c>
      <c r="B37" s="47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9" t="str">
        <f t="shared" ca="1" si="0"/>
        <v/>
      </c>
      <c r="D37" s="50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3" t="str">
        <f ca="1">+IF(OFFSET('Water Data'!$D$27,0,10*ROW('Water Data'!D31))="","",OFFSET('Water Data'!$D$27,0,10*ROW('Water Data'!D31)))</f>
        <v/>
      </c>
      <c r="BT37" s="363" t="str">
        <f ca="1">+IF(OFFSET('Water Data'!$D$28,0,10*ROW('Water Data'!D31))="","",OFFSET('Water Data'!$D$28,0,10*ROW('Water Data'!D31)))</f>
        <v/>
      </c>
      <c r="BU37" s="363" t="str">
        <f ca="1">+IF(OFFSET('Water Data'!$D$29,0,10*ROW('Water Data'!D31))="","",OFFSET('Water Data'!$D$29,0,10*ROW('Water Data'!D31)))</f>
        <v/>
      </c>
      <c r="BV37" s="363" t="str">
        <f ca="1">+IF(OFFSET('Water Data'!$E$27,0,10*ROW('Water Data'!E31))="","",OFFSET('Water Data'!$E$27,0,10*ROW('Water Data'!E31)))</f>
        <v/>
      </c>
      <c r="BW37" s="363" t="str">
        <f ca="1">+IF(OFFSET('Water Data'!$E$28,0,10*ROW('Water Data'!E31))="","",OFFSET('Water Data'!$E$28,0,10*ROW('Water Data'!E31)))</f>
        <v/>
      </c>
      <c r="BX37" s="363" t="str">
        <f ca="1">+IF(OFFSET('Water Data'!$E$29,0,10*ROW('Water Data'!E31))="","",OFFSET('Water Data'!$E$29,0,10*ROW('Water Data'!E31)))</f>
        <v/>
      </c>
      <c r="BY37" s="363" t="str">
        <f ca="1">+IF(OFFSET('Water Data'!$F$27,0,10*ROW('Water Data'!F31))="","",OFFSET('Water Data'!$F$27,0,10*ROW('Water Data'!F31)))</f>
        <v/>
      </c>
      <c r="BZ37" s="363" t="str">
        <f ca="1">+IF(OFFSET('Water Data'!$F$28,0,10*ROW('Water Data'!F31))="","",OFFSET('Water Data'!$F$28,0,10*ROW('Water Data'!F31)))</f>
        <v/>
      </c>
      <c r="CA37" s="363" t="str">
        <f ca="1">+IF(OFFSET('Water Data'!$F$29,0,10*ROW('Water Data'!F31))="","",OFFSET('Water Data'!$F$29,0,10*ROW('Water Data'!F31)))</f>
        <v/>
      </c>
      <c r="CB37" s="363" t="str">
        <f ca="1">+IF(OFFSET('Water Data'!$G$27,0,10*ROW('Water Data'!G31))="","",OFFSET('Water Data'!$G$27,0,10*ROW('Water Data'!G31)))</f>
        <v/>
      </c>
      <c r="CC37" s="363" t="str">
        <f ca="1">+IF(OFFSET('Water Data'!$G$28,0,10*ROW('Water Data'!G31))="","",OFFSET('Water Data'!$G$28,0,10*ROW('Water Data'!G31)))</f>
        <v/>
      </c>
      <c r="CD37" s="363" t="str">
        <f ca="1">+IF(OFFSET('Water Data'!$G$29,0,10*ROW('Water Data'!G31))="","",OFFSET('Water Data'!$G$29,0,10*ROW('Water Data'!G31)))</f>
        <v/>
      </c>
      <c r="CE37" s="363" t="str">
        <f ca="1">+IF(OFFSET('Water Data'!$H$27,0,10*ROW('Water Data'!H31))="","",OFFSET('Water Data'!$H$27,0,10*ROW('Water Data'!H31)))</f>
        <v/>
      </c>
      <c r="CF37" s="363" t="str">
        <f ca="1">+IF(OFFSET('Water Data'!$H$28,0,10*ROW('Water Data'!H31))="","",OFFSET('Water Data'!$H$28,0,10*ROW('Water Data'!H31)))</f>
        <v/>
      </c>
      <c r="CG37" s="363" t="str">
        <f ca="1">+IF(OFFSET('Water Data'!$H$29,0,10*ROW('Water Data'!H31))="","",OFFSET('Water Data'!$H$29,0,10*ROW('Water Data'!H31)))</f>
        <v/>
      </c>
      <c r="CH37" s="363" t="str">
        <f ca="1">+IF(OFFSET('Water Data'!$I$27,0,10*ROW('Water Data'!I31))="","",OFFSET('Water Data'!$I$27,0,10*ROW('Water Data'!I31)))</f>
        <v/>
      </c>
      <c r="CI37" s="363" t="str">
        <f ca="1">+IF(OFFSET('Water Data'!$I$28,0,10*ROW('Water Data'!I31))="","",OFFSET('Water Data'!$I$28,0,10*ROW('Water Data'!I31)))</f>
        <v/>
      </c>
      <c r="CJ37" s="363" t="str">
        <f ca="1">+IF(OFFSET('Water Data'!$I$29,0,10*ROW('Water Data'!I31))="","",OFFSET('Water Data'!$I$29,0,10*ROW('Water Data'!I31)))</f>
        <v/>
      </c>
      <c r="CK37" s="363" t="str">
        <f ca="1">+IF(OFFSET('Sanitation Data'!$D$28,0,10*ROW('Sanitation Data'!D31))="","",OFFSET('Sanitation Data'!$D$28,0,10*ROW('Sanitation Data'!D31)))</f>
        <v/>
      </c>
      <c r="CL37" s="363" t="str">
        <f ca="1">+IF(OFFSET('Sanitation Data'!$D$29,0,10*ROW('Sanitation Data'!D31))="","",OFFSET('Sanitation Data'!$D$29,0,10*ROW('Sanitation Data'!D31)))</f>
        <v/>
      </c>
      <c r="CM37" s="363" t="str">
        <f ca="1">+IF(OFFSET('Sanitation Data'!$D$30,0,10*ROW('Sanitation Data'!D31))="","",OFFSET('Sanitation Data'!$D$30,0,10*ROW('Sanitation Data'!D31)))</f>
        <v/>
      </c>
      <c r="CN37" s="363" t="str">
        <f ca="1">+IF(OFFSET('Sanitation Data'!$D$31,0,10*ROW('Sanitation Data'!D31))="","",OFFSET('Sanitation Data'!$D$31,0,10*ROW('Sanitation Data'!D31)))</f>
        <v/>
      </c>
      <c r="CO37" s="363" t="str">
        <f ca="1">+IF(OFFSET('Sanitation Data'!$D$32,0,10*ROW('Sanitation Data'!D31))="","",OFFSET('Sanitation Data'!$D$32,0,10*ROW('Sanitation Data'!D31)))</f>
        <v/>
      </c>
      <c r="CP37" s="363" t="str">
        <f ca="1">+IF(OFFSET('Sanitation Data'!$E$28,0,10*ROW('Sanitation Data'!E31))="","",OFFSET('Sanitation Data'!$E$28,0,10*ROW('Sanitation Data'!E31)))</f>
        <v/>
      </c>
      <c r="CQ37" s="363" t="str">
        <f ca="1">+IF(OFFSET('Sanitation Data'!$E$29,0,10*ROW('Sanitation Data'!E31))="","",OFFSET('Sanitation Data'!$E$29,0,10*ROW('Sanitation Data'!E31)))</f>
        <v/>
      </c>
      <c r="CR37" s="363" t="str">
        <f ca="1">+IF(OFFSET('Sanitation Data'!$E$30,0,10*ROW('Sanitation Data'!E31))="","",OFFSET('Sanitation Data'!$E$30,0,10*ROW('Sanitation Data'!E31)))</f>
        <v/>
      </c>
      <c r="CS37" s="363" t="str">
        <f ca="1">+IF(OFFSET('Sanitation Data'!$E$31,0,10*ROW('Sanitation Data'!E31))="","",OFFSET('Sanitation Data'!$E$31,0,10*ROW('Sanitation Data'!E31)))</f>
        <v/>
      </c>
      <c r="CT37" s="363" t="str">
        <f ca="1">+IF(OFFSET('Sanitation Data'!$E$32,0,10*ROW('Sanitation Data'!E31))="","",OFFSET('Sanitation Data'!$E$32,0,10*ROW('Sanitation Data'!E31)))</f>
        <v/>
      </c>
      <c r="CU37" s="363" t="str">
        <f ca="1">+IF(OFFSET('Sanitation Data'!$F$28,0,10*ROW('Sanitation Data'!F31))="","",OFFSET('Sanitation Data'!$F$28,0,10*ROW('Sanitation Data'!F31)))</f>
        <v/>
      </c>
      <c r="CV37" s="363" t="str">
        <f ca="1">+IF(OFFSET('Sanitation Data'!$F$29,0,10*ROW('Sanitation Data'!F31))="","",OFFSET('Sanitation Data'!$F$29,0,10*ROW('Sanitation Data'!F31)))</f>
        <v/>
      </c>
      <c r="CW37" s="363" t="str">
        <f ca="1">+IF(OFFSET('Sanitation Data'!$F$30,0,10*ROW('Sanitation Data'!F31))="","",OFFSET('Sanitation Data'!$F$30,0,10*ROW('Sanitation Data'!F31)))</f>
        <v/>
      </c>
      <c r="CX37" s="363" t="str">
        <f ca="1">+IF(OFFSET('Sanitation Data'!$F$31,0,10*ROW('Sanitation Data'!F31))="","",OFFSET('Sanitation Data'!$F$31,0,10*ROW('Sanitation Data'!F31)))</f>
        <v/>
      </c>
      <c r="CY37" s="363" t="str">
        <f ca="1">+IF(OFFSET('Sanitation Data'!$F$32,0,10*ROW('Sanitation Data'!F31))="","",OFFSET('Sanitation Data'!$F$32,0,10*ROW('Sanitation Data'!F31)))</f>
        <v/>
      </c>
      <c r="CZ37" s="363" t="str">
        <f ca="1">+IF(OFFSET('Sanitation Data'!$G$28,0,10*ROW('Sanitation Data'!G31))="","",OFFSET('Sanitation Data'!$G$28,0,10*ROW('Sanitation Data'!G31)))</f>
        <v/>
      </c>
      <c r="DA37" s="363" t="str">
        <f ca="1">+IF(OFFSET('Sanitation Data'!$G$29,0,10*ROW('Sanitation Data'!G31))="","",OFFSET('Sanitation Data'!$G$29,0,10*ROW('Sanitation Data'!G31)))</f>
        <v/>
      </c>
      <c r="DB37" s="363" t="str">
        <f ca="1">+IF(OFFSET('Sanitation Data'!$G$30,0,10*ROW('Sanitation Data'!G31))="","",OFFSET('Sanitation Data'!$G$30,0,10*ROW('Sanitation Data'!G31)))</f>
        <v/>
      </c>
      <c r="DC37" s="363" t="str">
        <f ca="1">+IF(OFFSET('Sanitation Data'!$G$31,0,10*ROW('Sanitation Data'!G31))="","",OFFSET('Sanitation Data'!$G$31,0,10*ROW('Sanitation Data'!G31)))</f>
        <v/>
      </c>
      <c r="DD37" s="363" t="str">
        <f ca="1">+IF(OFFSET('Sanitation Data'!$G$32,0,10*ROW('Sanitation Data'!G31))="","",OFFSET('Sanitation Data'!$G$32,0,10*ROW('Sanitation Data'!G31)))</f>
        <v/>
      </c>
      <c r="DE37" s="363" t="str">
        <f ca="1">+IF(OFFSET('Sanitation Data'!$H$28,0,10*ROW('Sanitation Data'!H31))="","",OFFSET('Sanitation Data'!$H$28,0,10*ROW('Sanitation Data'!H31)))</f>
        <v/>
      </c>
      <c r="DF37" s="363" t="str">
        <f ca="1">+IF(OFFSET('Sanitation Data'!$H$29,0,10*ROW('Sanitation Data'!H31))="","",OFFSET('Sanitation Data'!$H$29,0,10*ROW('Sanitation Data'!H31)))</f>
        <v/>
      </c>
      <c r="DG37" s="363" t="str">
        <f ca="1">+IF(OFFSET('Sanitation Data'!$H$30,0,10*ROW('Sanitation Data'!H31))="","",OFFSET('Sanitation Data'!$H$30,0,10*ROW('Sanitation Data'!H31)))</f>
        <v/>
      </c>
      <c r="DH37" s="363" t="str">
        <f ca="1">+IF(OFFSET('Sanitation Data'!$H$31,0,10*ROW('Sanitation Data'!H31))="","",OFFSET('Sanitation Data'!$H$31,0,10*ROW('Sanitation Data'!H31)))</f>
        <v/>
      </c>
      <c r="DI37" s="363" t="str">
        <f ca="1">+IF(OFFSET('Sanitation Data'!$H$32,0,10*ROW('Sanitation Data'!H31))="","",OFFSET('Sanitation Data'!$H$32,0,10*ROW('Sanitation Data'!H31)))</f>
        <v/>
      </c>
      <c r="DJ37" s="363" t="str">
        <f ca="1">+IF(OFFSET('Sanitation Data'!$I$28,0,10*ROW('Sanitation Data'!I31))="","",OFFSET('Sanitation Data'!$I$28,0,10*ROW('Sanitation Data'!I31)))</f>
        <v/>
      </c>
      <c r="DK37" s="363" t="str">
        <f ca="1">+IF(OFFSET('Sanitation Data'!$I$29,0,10*ROW('Sanitation Data'!I31))="","",OFFSET('Sanitation Data'!$I$29,0,10*ROW('Sanitation Data'!I31)))</f>
        <v/>
      </c>
      <c r="DL37" s="363" t="str">
        <f ca="1">+IF(OFFSET('Sanitation Data'!$I$30,0,10*ROW('Sanitation Data'!I31))="","",OFFSET('Sanitation Data'!$I$30,0,10*ROW('Sanitation Data'!I31)))</f>
        <v/>
      </c>
      <c r="DM37" s="363" t="str">
        <f ca="1">+IF(OFFSET('Sanitation Data'!$I$31,0,10*ROW('Sanitation Data'!I31))="","",OFFSET('Sanitation Data'!$I$31,0,10*ROW('Sanitation Data'!I31)))</f>
        <v/>
      </c>
      <c r="DN37" s="363" t="str">
        <f ca="1">+IF(OFFSET('Sanitation Data'!$I$32,0,10*ROW('Sanitation Data'!I31))="","",OFFSET('Sanitation Data'!$I$32,0,10*ROW('Sanitation Data'!I31)))</f>
        <v/>
      </c>
      <c r="DO37" s="363" t="str">
        <f ca="1">+IF(OFFSET('Hygiene Data'!$D$11,0,10*ROW('Hygiene Data'!D31))="","",OFFSET('Hygiene Data'!$D$11,0,10*ROW('Hygiene Data'!D31)))</f>
        <v/>
      </c>
      <c r="DP37" s="363" t="str">
        <f ca="1">+IF(OFFSET('Hygiene Data'!$D$12,0,10*ROW('Hygiene Data'!D31))="","",OFFSET('Hygiene Data'!$D$12,0,10*ROW('Hygiene Data'!D31)))</f>
        <v/>
      </c>
      <c r="DQ37" s="363" t="str">
        <f ca="1">+IF(OFFSET('Hygiene Data'!$D$13,0,10*ROW('Hygiene Data'!D31))="","",OFFSET('Hygiene Data'!$D$13,0,10*ROW('Hygiene Data'!D31)))</f>
        <v/>
      </c>
      <c r="DR37" s="363" t="str">
        <f ca="1">+IF(OFFSET('Hygiene Data'!$E$11,0,10*ROW('Hygiene Data'!E31))="","",OFFSET('Hygiene Data'!$E$11,0,10*ROW('Hygiene Data'!E31)))</f>
        <v/>
      </c>
      <c r="DS37" s="363" t="str">
        <f ca="1">+IF(OFFSET('Hygiene Data'!$E$12,0,10*ROW('Hygiene Data'!E31))="","",OFFSET('Hygiene Data'!$E$12,0,10*ROW('Hygiene Data'!E31)))</f>
        <v/>
      </c>
      <c r="DT37" s="363" t="str">
        <f ca="1">+IF(OFFSET('Hygiene Data'!$E$13,0,10*ROW('Hygiene Data'!E31))="","",OFFSET('Hygiene Data'!$E$13,0,10*ROW('Hygiene Data'!E31)))</f>
        <v/>
      </c>
      <c r="DU37" s="363" t="str">
        <f ca="1">+IF(OFFSET('Hygiene Data'!$F$11,0,10*ROW('Hygiene Data'!F31))="","",OFFSET('Hygiene Data'!$F$11,0,10*ROW('Hygiene Data'!F31)))</f>
        <v/>
      </c>
      <c r="DV37" s="363" t="str">
        <f ca="1">+IF(OFFSET('Hygiene Data'!$F$12,0,10*ROW('Hygiene Data'!F31))="","",OFFSET('Hygiene Data'!$F$12,0,10*ROW('Hygiene Data'!F31)))</f>
        <v/>
      </c>
      <c r="DW37" s="363" t="str">
        <f ca="1">+IF(OFFSET('Hygiene Data'!$F$13,0,10*ROW('Hygiene Data'!F31))="","",OFFSET('Hygiene Data'!$F$13,0,10*ROW('Hygiene Data'!F31)))</f>
        <v/>
      </c>
      <c r="DX37" s="363" t="str">
        <f ca="1">+IF(OFFSET('Hygiene Data'!$G$11,0,10*ROW('Hygiene Data'!G31))="","",OFFSET('Hygiene Data'!$G$11,0,10*ROW('Hygiene Data'!G31)))</f>
        <v/>
      </c>
      <c r="DY37" s="363" t="str">
        <f ca="1">+IF(OFFSET('Hygiene Data'!$G$12,0,10*ROW('Hygiene Data'!G31))="","",OFFSET('Hygiene Data'!$G$12,0,10*ROW('Hygiene Data'!G31)))</f>
        <v/>
      </c>
      <c r="DZ37" s="363" t="str">
        <f ca="1">+IF(OFFSET('Hygiene Data'!$G$13,0,10*ROW('Hygiene Data'!G31))="","",OFFSET('Hygiene Data'!$G$13,0,10*ROW('Hygiene Data'!G31)))</f>
        <v/>
      </c>
      <c r="EA37" s="363" t="str">
        <f ca="1">+IF(OFFSET('Hygiene Data'!$H$11,0,10*ROW('Hygiene Data'!H31))="","",OFFSET('Hygiene Data'!$H$11,0,10*ROW('Hygiene Data'!H31)))</f>
        <v/>
      </c>
      <c r="EB37" s="363" t="str">
        <f ca="1">+IF(OFFSET('Hygiene Data'!$H$12,0,10*ROW('Hygiene Data'!H31))="","",OFFSET('Hygiene Data'!$H$12,0,10*ROW('Hygiene Data'!H31)))</f>
        <v/>
      </c>
      <c r="EC37" s="363" t="str">
        <f ca="1">+IF(OFFSET('Hygiene Data'!$H$13,0,10*ROW('Hygiene Data'!H31))="","",OFFSET('Hygiene Data'!$H$13,0,10*ROW('Hygiene Data'!H31)))</f>
        <v/>
      </c>
      <c r="ED37" s="363" t="str">
        <f ca="1">+IF(OFFSET('Hygiene Data'!$I$11,0,10*ROW('Hygiene Data'!I31))="","",OFFSET('Hygiene Data'!$I$11,0,10*ROW('Hygiene Data'!I31)))</f>
        <v/>
      </c>
      <c r="EE37" s="363" t="str">
        <f ca="1">+IF(OFFSET('Hygiene Data'!$I$12,0,10*ROW('Hygiene Data'!I31))="","",OFFSET('Hygiene Data'!$I$12,0,10*ROW('Hygiene Data'!I31)))</f>
        <v/>
      </c>
      <c r="EF37" s="363" t="str">
        <f ca="1">+IF(OFFSET('Hygiene Data'!$I$13,0,10*ROW('Hygiene Data'!I31))="","",OFFSET('Hygiene Data'!$I$13,0,10*ROW('Hygiene Data'!I31)))</f>
        <v/>
      </c>
    </row>
    <row r="38" spans="1:136" x14ac:dyDescent="0.25">
      <c r="A38" s="472" t="str">
        <f ca="1">+IF(OFFSET('Water Data'!$B$2,0,10*ROW('Water Data'!E32))="","",OFFSET('Water Data'!$B$2,0,10*ROW('Water Data'!E32)))</f>
        <v/>
      </c>
      <c r="B38" s="47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9" t="str">
        <f t="shared" ca="1" si="0"/>
        <v/>
      </c>
      <c r="D38" s="50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3" t="str">
        <f ca="1">+IF(OFFSET('Water Data'!$D$27,0,10*ROW('Water Data'!D32))="","",OFFSET('Water Data'!$D$27,0,10*ROW('Water Data'!D32)))</f>
        <v/>
      </c>
      <c r="BT38" s="363" t="str">
        <f ca="1">+IF(OFFSET('Water Data'!$D$28,0,10*ROW('Water Data'!D32))="","",OFFSET('Water Data'!$D$28,0,10*ROW('Water Data'!D32)))</f>
        <v/>
      </c>
      <c r="BU38" s="363" t="str">
        <f ca="1">+IF(OFFSET('Water Data'!$D$29,0,10*ROW('Water Data'!D32))="","",OFFSET('Water Data'!$D$29,0,10*ROW('Water Data'!D32)))</f>
        <v/>
      </c>
      <c r="BV38" s="363" t="str">
        <f ca="1">+IF(OFFSET('Water Data'!$E$27,0,10*ROW('Water Data'!E32))="","",OFFSET('Water Data'!$E$27,0,10*ROW('Water Data'!E32)))</f>
        <v/>
      </c>
      <c r="BW38" s="363" t="str">
        <f ca="1">+IF(OFFSET('Water Data'!$E$28,0,10*ROW('Water Data'!E32))="","",OFFSET('Water Data'!$E$28,0,10*ROW('Water Data'!E32)))</f>
        <v/>
      </c>
      <c r="BX38" s="363" t="str">
        <f ca="1">+IF(OFFSET('Water Data'!$E$29,0,10*ROW('Water Data'!E32))="","",OFFSET('Water Data'!$E$29,0,10*ROW('Water Data'!E32)))</f>
        <v/>
      </c>
      <c r="BY38" s="363" t="str">
        <f ca="1">+IF(OFFSET('Water Data'!$F$27,0,10*ROW('Water Data'!F32))="","",OFFSET('Water Data'!$F$27,0,10*ROW('Water Data'!F32)))</f>
        <v/>
      </c>
      <c r="BZ38" s="363" t="str">
        <f ca="1">+IF(OFFSET('Water Data'!$F$28,0,10*ROW('Water Data'!F32))="","",OFFSET('Water Data'!$F$28,0,10*ROW('Water Data'!F32)))</f>
        <v/>
      </c>
      <c r="CA38" s="363" t="str">
        <f ca="1">+IF(OFFSET('Water Data'!$F$29,0,10*ROW('Water Data'!F32))="","",OFFSET('Water Data'!$F$29,0,10*ROW('Water Data'!F32)))</f>
        <v/>
      </c>
      <c r="CB38" s="363" t="str">
        <f ca="1">+IF(OFFSET('Water Data'!$G$27,0,10*ROW('Water Data'!G32))="","",OFFSET('Water Data'!$G$27,0,10*ROW('Water Data'!G32)))</f>
        <v/>
      </c>
      <c r="CC38" s="363" t="str">
        <f ca="1">+IF(OFFSET('Water Data'!$G$28,0,10*ROW('Water Data'!G32))="","",OFFSET('Water Data'!$G$28,0,10*ROW('Water Data'!G32)))</f>
        <v/>
      </c>
      <c r="CD38" s="363" t="str">
        <f ca="1">+IF(OFFSET('Water Data'!$G$29,0,10*ROW('Water Data'!G32))="","",OFFSET('Water Data'!$G$29,0,10*ROW('Water Data'!G32)))</f>
        <v/>
      </c>
      <c r="CE38" s="363" t="str">
        <f ca="1">+IF(OFFSET('Water Data'!$H$27,0,10*ROW('Water Data'!H32))="","",OFFSET('Water Data'!$H$27,0,10*ROW('Water Data'!H32)))</f>
        <v/>
      </c>
      <c r="CF38" s="363" t="str">
        <f ca="1">+IF(OFFSET('Water Data'!$H$28,0,10*ROW('Water Data'!H32))="","",OFFSET('Water Data'!$H$28,0,10*ROW('Water Data'!H32)))</f>
        <v/>
      </c>
      <c r="CG38" s="363" t="str">
        <f ca="1">+IF(OFFSET('Water Data'!$H$29,0,10*ROW('Water Data'!H32))="","",OFFSET('Water Data'!$H$29,0,10*ROW('Water Data'!H32)))</f>
        <v/>
      </c>
      <c r="CH38" s="363" t="str">
        <f ca="1">+IF(OFFSET('Water Data'!$I$27,0,10*ROW('Water Data'!I32))="","",OFFSET('Water Data'!$I$27,0,10*ROW('Water Data'!I32)))</f>
        <v/>
      </c>
      <c r="CI38" s="363" t="str">
        <f ca="1">+IF(OFFSET('Water Data'!$I$28,0,10*ROW('Water Data'!I32))="","",OFFSET('Water Data'!$I$28,0,10*ROW('Water Data'!I32)))</f>
        <v/>
      </c>
      <c r="CJ38" s="363" t="str">
        <f ca="1">+IF(OFFSET('Water Data'!$I$29,0,10*ROW('Water Data'!I32))="","",OFFSET('Water Data'!$I$29,0,10*ROW('Water Data'!I32)))</f>
        <v/>
      </c>
      <c r="CK38" s="363" t="str">
        <f ca="1">+IF(OFFSET('Sanitation Data'!$D$28,0,10*ROW('Sanitation Data'!D32))="","",OFFSET('Sanitation Data'!$D$28,0,10*ROW('Sanitation Data'!D32)))</f>
        <v/>
      </c>
      <c r="CL38" s="363" t="str">
        <f ca="1">+IF(OFFSET('Sanitation Data'!$D$29,0,10*ROW('Sanitation Data'!D32))="","",OFFSET('Sanitation Data'!$D$29,0,10*ROW('Sanitation Data'!D32)))</f>
        <v/>
      </c>
      <c r="CM38" s="363" t="str">
        <f ca="1">+IF(OFFSET('Sanitation Data'!$D$30,0,10*ROW('Sanitation Data'!D32))="","",OFFSET('Sanitation Data'!$D$30,0,10*ROW('Sanitation Data'!D32)))</f>
        <v/>
      </c>
      <c r="CN38" s="363" t="str">
        <f ca="1">+IF(OFFSET('Sanitation Data'!$D$31,0,10*ROW('Sanitation Data'!D32))="","",OFFSET('Sanitation Data'!$D$31,0,10*ROW('Sanitation Data'!D32)))</f>
        <v/>
      </c>
      <c r="CO38" s="363" t="str">
        <f ca="1">+IF(OFFSET('Sanitation Data'!$D$32,0,10*ROW('Sanitation Data'!D32))="","",OFFSET('Sanitation Data'!$D$32,0,10*ROW('Sanitation Data'!D32)))</f>
        <v/>
      </c>
      <c r="CP38" s="363" t="str">
        <f ca="1">+IF(OFFSET('Sanitation Data'!$E$28,0,10*ROW('Sanitation Data'!E32))="","",OFFSET('Sanitation Data'!$E$28,0,10*ROW('Sanitation Data'!E32)))</f>
        <v/>
      </c>
      <c r="CQ38" s="363" t="str">
        <f ca="1">+IF(OFFSET('Sanitation Data'!$E$29,0,10*ROW('Sanitation Data'!E32))="","",OFFSET('Sanitation Data'!$E$29,0,10*ROW('Sanitation Data'!E32)))</f>
        <v/>
      </c>
      <c r="CR38" s="363" t="str">
        <f ca="1">+IF(OFFSET('Sanitation Data'!$E$30,0,10*ROW('Sanitation Data'!E32))="","",OFFSET('Sanitation Data'!$E$30,0,10*ROW('Sanitation Data'!E32)))</f>
        <v/>
      </c>
      <c r="CS38" s="363" t="str">
        <f ca="1">+IF(OFFSET('Sanitation Data'!$E$31,0,10*ROW('Sanitation Data'!E32))="","",OFFSET('Sanitation Data'!$E$31,0,10*ROW('Sanitation Data'!E32)))</f>
        <v/>
      </c>
      <c r="CT38" s="363" t="str">
        <f ca="1">+IF(OFFSET('Sanitation Data'!$E$32,0,10*ROW('Sanitation Data'!E32))="","",OFFSET('Sanitation Data'!$E$32,0,10*ROW('Sanitation Data'!E32)))</f>
        <v/>
      </c>
      <c r="CU38" s="363" t="str">
        <f ca="1">+IF(OFFSET('Sanitation Data'!$F$28,0,10*ROW('Sanitation Data'!F32))="","",OFFSET('Sanitation Data'!$F$28,0,10*ROW('Sanitation Data'!F32)))</f>
        <v/>
      </c>
      <c r="CV38" s="363" t="str">
        <f ca="1">+IF(OFFSET('Sanitation Data'!$F$29,0,10*ROW('Sanitation Data'!F32))="","",OFFSET('Sanitation Data'!$F$29,0,10*ROW('Sanitation Data'!F32)))</f>
        <v/>
      </c>
      <c r="CW38" s="363" t="str">
        <f ca="1">+IF(OFFSET('Sanitation Data'!$F$30,0,10*ROW('Sanitation Data'!F32))="","",OFFSET('Sanitation Data'!$F$30,0,10*ROW('Sanitation Data'!F32)))</f>
        <v/>
      </c>
      <c r="CX38" s="363" t="str">
        <f ca="1">+IF(OFFSET('Sanitation Data'!$F$31,0,10*ROW('Sanitation Data'!F32))="","",OFFSET('Sanitation Data'!$F$31,0,10*ROW('Sanitation Data'!F32)))</f>
        <v/>
      </c>
      <c r="CY38" s="363" t="str">
        <f ca="1">+IF(OFFSET('Sanitation Data'!$F$32,0,10*ROW('Sanitation Data'!F32))="","",OFFSET('Sanitation Data'!$F$32,0,10*ROW('Sanitation Data'!F32)))</f>
        <v/>
      </c>
      <c r="CZ38" s="363" t="str">
        <f ca="1">+IF(OFFSET('Sanitation Data'!$G$28,0,10*ROW('Sanitation Data'!G32))="","",OFFSET('Sanitation Data'!$G$28,0,10*ROW('Sanitation Data'!G32)))</f>
        <v/>
      </c>
      <c r="DA38" s="363" t="str">
        <f ca="1">+IF(OFFSET('Sanitation Data'!$G$29,0,10*ROW('Sanitation Data'!G32))="","",OFFSET('Sanitation Data'!$G$29,0,10*ROW('Sanitation Data'!G32)))</f>
        <v/>
      </c>
      <c r="DB38" s="363" t="str">
        <f ca="1">+IF(OFFSET('Sanitation Data'!$G$30,0,10*ROW('Sanitation Data'!G32))="","",OFFSET('Sanitation Data'!$G$30,0,10*ROW('Sanitation Data'!G32)))</f>
        <v/>
      </c>
      <c r="DC38" s="363" t="str">
        <f ca="1">+IF(OFFSET('Sanitation Data'!$G$31,0,10*ROW('Sanitation Data'!G32))="","",OFFSET('Sanitation Data'!$G$31,0,10*ROW('Sanitation Data'!G32)))</f>
        <v/>
      </c>
      <c r="DD38" s="363" t="str">
        <f ca="1">+IF(OFFSET('Sanitation Data'!$G$32,0,10*ROW('Sanitation Data'!G32))="","",OFFSET('Sanitation Data'!$G$32,0,10*ROW('Sanitation Data'!G32)))</f>
        <v/>
      </c>
      <c r="DE38" s="363" t="str">
        <f ca="1">+IF(OFFSET('Sanitation Data'!$H$28,0,10*ROW('Sanitation Data'!H32))="","",OFFSET('Sanitation Data'!$H$28,0,10*ROW('Sanitation Data'!H32)))</f>
        <v/>
      </c>
      <c r="DF38" s="363" t="str">
        <f ca="1">+IF(OFFSET('Sanitation Data'!$H$29,0,10*ROW('Sanitation Data'!H32))="","",OFFSET('Sanitation Data'!$H$29,0,10*ROW('Sanitation Data'!H32)))</f>
        <v/>
      </c>
      <c r="DG38" s="363" t="str">
        <f ca="1">+IF(OFFSET('Sanitation Data'!$H$30,0,10*ROW('Sanitation Data'!H32))="","",OFFSET('Sanitation Data'!$H$30,0,10*ROW('Sanitation Data'!H32)))</f>
        <v/>
      </c>
      <c r="DH38" s="363" t="str">
        <f ca="1">+IF(OFFSET('Sanitation Data'!$H$31,0,10*ROW('Sanitation Data'!H32))="","",OFFSET('Sanitation Data'!$H$31,0,10*ROW('Sanitation Data'!H32)))</f>
        <v/>
      </c>
      <c r="DI38" s="363" t="str">
        <f ca="1">+IF(OFFSET('Sanitation Data'!$H$32,0,10*ROW('Sanitation Data'!H32))="","",OFFSET('Sanitation Data'!$H$32,0,10*ROW('Sanitation Data'!H32)))</f>
        <v/>
      </c>
      <c r="DJ38" s="363" t="str">
        <f ca="1">+IF(OFFSET('Sanitation Data'!$I$28,0,10*ROW('Sanitation Data'!I32))="","",OFFSET('Sanitation Data'!$I$28,0,10*ROW('Sanitation Data'!I32)))</f>
        <v/>
      </c>
      <c r="DK38" s="363" t="str">
        <f ca="1">+IF(OFFSET('Sanitation Data'!$I$29,0,10*ROW('Sanitation Data'!I32))="","",OFFSET('Sanitation Data'!$I$29,0,10*ROW('Sanitation Data'!I32)))</f>
        <v/>
      </c>
      <c r="DL38" s="363" t="str">
        <f ca="1">+IF(OFFSET('Sanitation Data'!$I$30,0,10*ROW('Sanitation Data'!I32))="","",OFFSET('Sanitation Data'!$I$30,0,10*ROW('Sanitation Data'!I32)))</f>
        <v/>
      </c>
      <c r="DM38" s="363" t="str">
        <f ca="1">+IF(OFFSET('Sanitation Data'!$I$31,0,10*ROW('Sanitation Data'!I32))="","",OFFSET('Sanitation Data'!$I$31,0,10*ROW('Sanitation Data'!I32)))</f>
        <v/>
      </c>
      <c r="DN38" s="363" t="str">
        <f ca="1">+IF(OFFSET('Sanitation Data'!$I$32,0,10*ROW('Sanitation Data'!I32))="","",OFFSET('Sanitation Data'!$I$32,0,10*ROW('Sanitation Data'!I32)))</f>
        <v/>
      </c>
      <c r="DO38" s="363" t="str">
        <f ca="1">+IF(OFFSET('Hygiene Data'!$D$11,0,10*ROW('Hygiene Data'!D32))="","",OFFSET('Hygiene Data'!$D$11,0,10*ROW('Hygiene Data'!D32)))</f>
        <v/>
      </c>
      <c r="DP38" s="363" t="str">
        <f ca="1">+IF(OFFSET('Hygiene Data'!$D$12,0,10*ROW('Hygiene Data'!D32))="","",OFFSET('Hygiene Data'!$D$12,0,10*ROW('Hygiene Data'!D32)))</f>
        <v/>
      </c>
      <c r="DQ38" s="363" t="str">
        <f ca="1">+IF(OFFSET('Hygiene Data'!$D$13,0,10*ROW('Hygiene Data'!D32))="","",OFFSET('Hygiene Data'!$D$13,0,10*ROW('Hygiene Data'!D32)))</f>
        <v/>
      </c>
      <c r="DR38" s="363" t="str">
        <f ca="1">+IF(OFFSET('Hygiene Data'!$E$11,0,10*ROW('Hygiene Data'!E32))="","",OFFSET('Hygiene Data'!$E$11,0,10*ROW('Hygiene Data'!E32)))</f>
        <v/>
      </c>
      <c r="DS38" s="363" t="str">
        <f ca="1">+IF(OFFSET('Hygiene Data'!$E$12,0,10*ROW('Hygiene Data'!E32))="","",OFFSET('Hygiene Data'!$E$12,0,10*ROW('Hygiene Data'!E32)))</f>
        <v/>
      </c>
      <c r="DT38" s="363" t="str">
        <f ca="1">+IF(OFFSET('Hygiene Data'!$E$13,0,10*ROW('Hygiene Data'!E32))="","",OFFSET('Hygiene Data'!$E$13,0,10*ROW('Hygiene Data'!E32)))</f>
        <v/>
      </c>
      <c r="DU38" s="363" t="str">
        <f ca="1">+IF(OFFSET('Hygiene Data'!$F$11,0,10*ROW('Hygiene Data'!F32))="","",OFFSET('Hygiene Data'!$F$11,0,10*ROW('Hygiene Data'!F32)))</f>
        <v/>
      </c>
      <c r="DV38" s="363" t="str">
        <f ca="1">+IF(OFFSET('Hygiene Data'!$F$12,0,10*ROW('Hygiene Data'!F32))="","",OFFSET('Hygiene Data'!$F$12,0,10*ROW('Hygiene Data'!F32)))</f>
        <v/>
      </c>
      <c r="DW38" s="363" t="str">
        <f ca="1">+IF(OFFSET('Hygiene Data'!$F$13,0,10*ROW('Hygiene Data'!F32))="","",OFFSET('Hygiene Data'!$F$13,0,10*ROW('Hygiene Data'!F32)))</f>
        <v/>
      </c>
      <c r="DX38" s="363" t="str">
        <f ca="1">+IF(OFFSET('Hygiene Data'!$G$11,0,10*ROW('Hygiene Data'!G32))="","",OFFSET('Hygiene Data'!$G$11,0,10*ROW('Hygiene Data'!G32)))</f>
        <v/>
      </c>
      <c r="DY38" s="363" t="str">
        <f ca="1">+IF(OFFSET('Hygiene Data'!$G$12,0,10*ROW('Hygiene Data'!G32))="","",OFFSET('Hygiene Data'!$G$12,0,10*ROW('Hygiene Data'!G32)))</f>
        <v/>
      </c>
      <c r="DZ38" s="363" t="str">
        <f ca="1">+IF(OFFSET('Hygiene Data'!$G$13,0,10*ROW('Hygiene Data'!G32))="","",OFFSET('Hygiene Data'!$G$13,0,10*ROW('Hygiene Data'!G32)))</f>
        <v/>
      </c>
      <c r="EA38" s="363" t="str">
        <f ca="1">+IF(OFFSET('Hygiene Data'!$H$11,0,10*ROW('Hygiene Data'!H32))="","",OFFSET('Hygiene Data'!$H$11,0,10*ROW('Hygiene Data'!H32)))</f>
        <v/>
      </c>
      <c r="EB38" s="363" t="str">
        <f ca="1">+IF(OFFSET('Hygiene Data'!$H$12,0,10*ROW('Hygiene Data'!H32))="","",OFFSET('Hygiene Data'!$H$12,0,10*ROW('Hygiene Data'!H32)))</f>
        <v/>
      </c>
      <c r="EC38" s="363" t="str">
        <f ca="1">+IF(OFFSET('Hygiene Data'!$H$13,0,10*ROW('Hygiene Data'!H32))="","",OFFSET('Hygiene Data'!$H$13,0,10*ROW('Hygiene Data'!H32)))</f>
        <v/>
      </c>
      <c r="ED38" s="363" t="str">
        <f ca="1">+IF(OFFSET('Hygiene Data'!$I$11,0,10*ROW('Hygiene Data'!I32))="","",OFFSET('Hygiene Data'!$I$11,0,10*ROW('Hygiene Data'!I32)))</f>
        <v/>
      </c>
      <c r="EE38" s="363" t="str">
        <f ca="1">+IF(OFFSET('Hygiene Data'!$I$12,0,10*ROW('Hygiene Data'!I32))="","",OFFSET('Hygiene Data'!$I$12,0,10*ROW('Hygiene Data'!I32)))</f>
        <v/>
      </c>
      <c r="EF38" s="363" t="str">
        <f ca="1">+IF(OFFSET('Hygiene Data'!$I$13,0,10*ROW('Hygiene Data'!I32))="","",OFFSET('Hygiene Data'!$I$13,0,10*ROW('Hygiene Data'!I32)))</f>
        <v/>
      </c>
    </row>
    <row r="39" spans="1:136" x14ac:dyDescent="0.25">
      <c r="A39" s="472" t="str">
        <f ca="1">+IF(OFFSET('Water Data'!$B$2,0,10*ROW('Water Data'!E33))="","",OFFSET('Water Data'!$B$2,0,10*ROW('Water Data'!E33)))</f>
        <v/>
      </c>
      <c r="B39" s="47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9" t="str">
        <f t="shared" ca="1" si="0"/>
        <v/>
      </c>
      <c r="D39" s="50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3" t="str">
        <f ca="1">+IF(OFFSET('Water Data'!$D$27,0,10*ROW('Water Data'!D33))="","",OFFSET('Water Data'!$D$27,0,10*ROW('Water Data'!D33)))</f>
        <v/>
      </c>
      <c r="BT39" s="363" t="str">
        <f ca="1">+IF(OFFSET('Water Data'!$D$28,0,10*ROW('Water Data'!D33))="","",OFFSET('Water Data'!$D$28,0,10*ROW('Water Data'!D33)))</f>
        <v/>
      </c>
      <c r="BU39" s="363" t="str">
        <f ca="1">+IF(OFFSET('Water Data'!$D$29,0,10*ROW('Water Data'!D33))="","",OFFSET('Water Data'!$D$29,0,10*ROW('Water Data'!D33)))</f>
        <v/>
      </c>
      <c r="BV39" s="363" t="str">
        <f ca="1">+IF(OFFSET('Water Data'!$E$27,0,10*ROW('Water Data'!E33))="","",OFFSET('Water Data'!$E$27,0,10*ROW('Water Data'!E33)))</f>
        <v/>
      </c>
      <c r="BW39" s="363" t="str">
        <f ca="1">+IF(OFFSET('Water Data'!$E$28,0,10*ROW('Water Data'!E33))="","",OFFSET('Water Data'!$E$28,0,10*ROW('Water Data'!E33)))</f>
        <v/>
      </c>
      <c r="BX39" s="363" t="str">
        <f ca="1">+IF(OFFSET('Water Data'!$E$29,0,10*ROW('Water Data'!E33))="","",OFFSET('Water Data'!$E$29,0,10*ROW('Water Data'!E33)))</f>
        <v/>
      </c>
      <c r="BY39" s="363" t="str">
        <f ca="1">+IF(OFFSET('Water Data'!$F$27,0,10*ROW('Water Data'!F33))="","",OFFSET('Water Data'!$F$27,0,10*ROW('Water Data'!F33)))</f>
        <v/>
      </c>
      <c r="BZ39" s="363" t="str">
        <f ca="1">+IF(OFFSET('Water Data'!$F$28,0,10*ROW('Water Data'!F33))="","",OFFSET('Water Data'!$F$28,0,10*ROW('Water Data'!F33)))</f>
        <v/>
      </c>
      <c r="CA39" s="363" t="str">
        <f ca="1">+IF(OFFSET('Water Data'!$F$29,0,10*ROW('Water Data'!F33))="","",OFFSET('Water Data'!$F$29,0,10*ROW('Water Data'!F33)))</f>
        <v/>
      </c>
      <c r="CB39" s="363" t="str">
        <f ca="1">+IF(OFFSET('Water Data'!$G$27,0,10*ROW('Water Data'!G33))="","",OFFSET('Water Data'!$G$27,0,10*ROW('Water Data'!G33)))</f>
        <v/>
      </c>
      <c r="CC39" s="363" t="str">
        <f ca="1">+IF(OFFSET('Water Data'!$G$28,0,10*ROW('Water Data'!G33))="","",OFFSET('Water Data'!$G$28,0,10*ROW('Water Data'!G33)))</f>
        <v/>
      </c>
      <c r="CD39" s="363" t="str">
        <f ca="1">+IF(OFFSET('Water Data'!$G$29,0,10*ROW('Water Data'!G33))="","",OFFSET('Water Data'!$G$29,0,10*ROW('Water Data'!G33)))</f>
        <v/>
      </c>
      <c r="CE39" s="363" t="str">
        <f ca="1">+IF(OFFSET('Water Data'!$H$27,0,10*ROW('Water Data'!H33))="","",OFFSET('Water Data'!$H$27,0,10*ROW('Water Data'!H33)))</f>
        <v/>
      </c>
      <c r="CF39" s="363" t="str">
        <f ca="1">+IF(OFFSET('Water Data'!$H$28,0,10*ROW('Water Data'!H33))="","",OFFSET('Water Data'!$H$28,0,10*ROW('Water Data'!H33)))</f>
        <v/>
      </c>
      <c r="CG39" s="363" t="str">
        <f ca="1">+IF(OFFSET('Water Data'!$H$29,0,10*ROW('Water Data'!H33))="","",OFFSET('Water Data'!$H$29,0,10*ROW('Water Data'!H33)))</f>
        <v/>
      </c>
      <c r="CH39" s="363" t="str">
        <f ca="1">+IF(OFFSET('Water Data'!$I$27,0,10*ROW('Water Data'!I33))="","",OFFSET('Water Data'!$I$27,0,10*ROW('Water Data'!I33)))</f>
        <v/>
      </c>
      <c r="CI39" s="363" t="str">
        <f ca="1">+IF(OFFSET('Water Data'!$I$28,0,10*ROW('Water Data'!I33))="","",OFFSET('Water Data'!$I$28,0,10*ROW('Water Data'!I33)))</f>
        <v/>
      </c>
      <c r="CJ39" s="363" t="str">
        <f ca="1">+IF(OFFSET('Water Data'!$I$29,0,10*ROW('Water Data'!I33))="","",OFFSET('Water Data'!$I$29,0,10*ROW('Water Data'!I33)))</f>
        <v/>
      </c>
      <c r="CK39" s="363" t="str">
        <f ca="1">+IF(OFFSET('Sanitation Data'!$D$28,0,10*ROW('Sanitation Data'!D33))="","",OFFSET('Sanitation Data'!$D$28,0,10*ROW('Sanitation Data'!D33)))</f>
        <v/>
      </c>
      <c r="CL39" s="363" t="str">
        <f ca="1">+IF(OFFSET('Sanitation Data'!$D$29,0,10*ROW('Sanitation Data'!D33))="","",OFFSET('Sanitation Data'!$D$29,0,10*ROW('Sanitation Data'!D33)))</f>
        <v/>
      </c>
      <c r="CM39" s="363" t="str">
        <f ca="1">+IF(OFFSET('Sanitation Data'!$D$30,0,10*ROW('Sanitation Data'!D33))="","",OFFSET('Sanitation Data'!$D$30,0,10*ROW('Sanitation Data'!D33)))</f>
        <v/>
      </c>
      <c r="CN39" s="363" t="str">
        <f ca="1">+IF(OFFSET('Sanitation Data'!$D$31,0,10*ROW('Sanitation Data'!D33))="","",OFFSET('Sanitation Data'!$D$31,0,10*ROW('Sanitation Data'!D33)))</f>
        <v/>
      </c>
      <c r="CO39" s="363" t="str">
        <f ca="1">+IF(OFFSET('Sanitation Data'!$D$32,0,10*ROW('Sanitation Data'!D33))="","",OFFSET('Sanitation Data'!$D$32,0,10*ROW('Sanitation Data'!D33)))</f>
        <v/>
      </c>
      <c r="CP39" s="363" t="str">
        <f ca="1">+IF(OFFSET('Sanitation Data'!$E$28,0,10*ROW('Sanitation Data'!E33))="","",OFFSET('Sanitation Data'!$E$28,0,10*ROW('Sanitation Data'!E33)))</f>
        <v/>
      </c>
      <c r="CQ39" s="363" t="str">
        <f ca="1">+IF(OFFSET('Sanitation Data'!$E$29,0,10*ROW('Sanitation Data'!E33))="","",OFFSET('Sanitation Data'!$E$29,0,10*ROW('Sanitation Data'!E33)))</f>
        <v/>
      </c>
      <c r="CR39" s="363" t="str">
        <f ca="1">+IF(OFFSET('Sanitation Data'!$E$30,0,10*ROW('Sanitation Data'!E33))="","",OFFSET('Sanitation Data'!$E$30,0,10*ROW('Sanitation Data'!E33)))</f>
        <v/>
      </c>
      <c r="CS39" s="363" t="str">
        <f ca="1">+IF(OFFSET('Sanitation Data'!$E$31,0,10*ROW('Sanitation Data'!E33))="","",OFFSET('Sanitation Data'!$E$31,0,10*ROW('Sanitation Data'!E33)))</f>
        <v/>
      </c>
      <c r="CT39" s="363" t="str">
        <f ca="1">+IF(OFFSET('Sanitation Data'!$E$32,0,10*ROW('Sanitation Data'!E33))="","",OFFSET('Sanitation Data'!$E$32,0,10*ROW('Sanitation Data'!E33)))</f>
        <v/>
      </c>
      <c r="CU39" s="363" t="str">
        <f ca="1">+IF(OFFSET('Sanitation Data'!$F$28,0,10*ROW('Sanitation Data'!F33))="","",OFFSET('Sanitation Data'!$F$28,0,10*ROW('Sanitation Data'!F33)))</f>
        <v/>
      </c>
      <c r="CV39" s="363" t="str">
        <f ca="1">+IF(OFFSET('Sanitation Data'!$F$29,0,10*ROW('Sanitation Data'!F33))="","",OFFSET('Sanitation Data'!$F$29,0,10*ROW('Sanitation Data'!F33)))</f>
        <v/>
      </c>
      <c r="CW39" s="363" t="str">
        <f ca="1">+IF(OFFSET('Sanitation Data'!$F$30,0,10*ROW('Sanitation Data'!F33))="","",OFFSET('Sanitation Data'!$F$30,0,10*ROW('Sanitation Data'!F33)))</f>
        <v/>
      </c>
      <c r="CX39" s="363" t="str">
        <f ca="1">+IF(OFFSET('Sanitation Data'!$F$31,0,10*ROW('Sanitation Data'!F33))="","",OFFSET('Sanitation Data'!$F$31,0,10*ROW('Sanitation Data'!F33)))</f>
        <v/>
      </c>
      <c r="CY39" s="363" t="str">
        <f ca="1">+IF(OFFSET('Sanitation Data'!$F$32,0,10*ROW('Sanitation Data'!F33))="","",OFFSET('Sanitation Data'!$F$32,0,10*ROW('Sanitation Data'!F33)))</f>
        <v/>
      </c>
      <c r="CZ39" s="363" t="str">
        <f ca="1">+IF(OFFSET('Sanitation Data'!$G$28,0,10*ROW('Sanitation Data'!G33))="","",OFFSET('Sanitation Data'!$G$28,0,10*ROW('Sanitation Data'!G33)))</f>
        <v/>
      </c>
      <c r="DA39" s="363" t="str">
        <f ca="1">+IF(OFFSET('Sanitation Data'!$G$29,0,10*ROW('Sanitation Data'!G33))="","",OFFSET('Sanitation Data'!$G$29,0,10*ROW('Sanitation Data'!G33)))</f>
        <v/>
      </c>
      <c r="DB39" s="363" t="str">
        <f ca="1">+IF(OFFSET('Sanitation Data'!$G$30,0,10*ROW('Sanitation Data'!G33))="","",OFFSET('Sanitation Data'!$G$30,0,10*ROW('Sanitation Data'!G33)))</f>
        <v/>
      </c>
      <c r="DC39" s="363" t="str">
        <f ca="1">+IF(OFFSET('Sanitation Data'!$G$31,0,10*ROW('Sanitation Data'!G33))="","",OFFSET('Sanitation Data'!$G$31,0,10*ROW('Sanitation Data'!G33)))</f>
        <v/>
      </c>
      <c r="DD39" s="363" t="str">
        <f ca="1">+IF(OFFSET('Sanitation Data'!$G$32,0,10*ROW('Sanitation Data'!G33))="","",OFFSET('Sanitation Data'!$G$32,0,10*ROW('Sanitation Data'!G33)))</f>
        <v/>
      </c>
      <c r="DE39" s="363" t="str">
        <f ca="1">+IF(OFFSET('Sanitation Data'!$H$28,0,10*ROW('Sanitation Data'!H33))="","",OFFSET('Sanitation Data'!$H$28,0,10*ROW('Sanitation Data'!H33)))</f>
        <v/>
      </c>
      <c r="DF39" s="363" t="str">
        <f ca="1">+IF(OFFSET('Sanitation Data'!$H$29,0,10*ROW('Sanitation Data'!H33))="","",OFFSET('Sanitation Data'!$H$29,0,10*ROW('Sanitation Data'!H33)))</f>
        <v/>
      </c>
      <c r="DG39" s="363" t="str">
        <f ca="1">+IF(OFFSET('Sanitation Data'!$H$30,0,10*ROW('Sanitation Data'!H33))="","",OFFSET('Sanitation Data'!$H$30,0,10*ROW('Sanitation Data'!H33)))</f>
        <v/>
      </c>
      <c r="DH39" s="363" t="str">
        <f ca="1">+IF(OFFSET('Sanitation Data'!$H$31,0,10*ROW('Sanitation Data'!H33))="","",OFFSET('Sanitation Data'!$H$31,0,10*ROW('Sanitation Data'!H33)))</f>
        <v/>
      </c>
      <c r="DI39" s="363" t="str">
        <f ca="1">+IF(OFFSET('Sanitation Data'!$H$32,0,10*ROW('Sanitation Data'!H33))="","",OFFSET('Sanitation Data'!$H$32,0,10*ROW('Sanitation Data'!H33)))</f>
        <v/>
      </c>
      <c r="DJ39" s="363" t="str">
        <f ca="1">+IF(OFFSET('Sanitation Data'!$I$28,0,10*ROW('Sanitation Data'!I33))="","",OFFSET('Sanitation Data'!$I$28,0,10*ROW('Sanitation Data'!I33)))</f>
        <v/>
      </c>
      <c r="DK39" s="363" t="str">
        <f ca="1">+IF(OFFSET('Sanitation Data'!$I$29,0,10*ROW('Sanitation Data'!I33))="","",OFFSET('Sanitation Data'!$I$29,0,10*ROW('Sanitation Data'!I33)))</f>
        <v/>
      </c>
      <c r="DL39" s="363" t="str">
        <f ca="1">+IF(OFFSET('Sanitation Data'!$I$30,0,10*ROW('Sanitation Data'!I33))="","",OFFSET('Sanitation Data'!$I$30,0,10*ROW('Sanitation Data'!I33)))</f>
        <v/>
      </c>
      <c r="DM39" s="363" t="str">
        <f ca="1">+IF(OFFSET('Sanitation Data'!$I$31,0,10*ROW('Sanitation Data'!I33))="","",OFFSET('Sanitation Data'!$I$31,0,10*ROW('Sanitation Data'!I33)))</f>
        <v/>
      </c>
      <c r="DN39" s="363" t="str">
        <f ca="1">+IF(OFFSET('Sanitation Data'!$I$32,0,10*ROW('Sanitation Data'!I33))="","",OFFSET('Sanitation Data'!$I$32,0,10*ROW('Sanitation Data'!I33)))</f>
        <v/>
      </c>
      <c r="DO39" s="363" t="str">
        <f ca="1">+IF(OFFSET('Hygiene Data'!$D$11,0,10*ROW('Hygiene Data'!D33))="","",OFFSET('Hygiene Data'!$D$11,0,10*ROW('Hygiene Data'!D33)))</f>
        <v/>
      </c>
      <c r="DP39" s="363" t="str">
        <f ca="1">+IF(OFFSET('Hygiene Data'!$D$12,0,10*ROW('Hygiene Data'!D33))="","",OFFSET('Hygiene Data'!$D$12,0,10*ROW('Hygiene Data'!D33)))</f>
        <v/>
      </c>
      <c r="DQ39" s="363" t="str">
        <f ca="1">+IF(OFFSET('Hygiene Data'!$D$13,0,10*ROW('Hygiene Data'!D33))="","",OFFSET('Hygiene Data'!$D$13,0,10*ROW('Hygiene Data'!D33)))</f>
        <v/>
      </c>
      <c r="DR39" s="363" t="str">
        <f ca="1">+IF(OFFSET('Hygiene Data'!$E$11,0,10*ROW('Hygiene Data'!E33))="","",OFFSET('Hygiene Data'!$E$11,0,10*ROW('Hygiene Data'!E33)))</f>
        <v/>
      </c>
      <c r="DS39" s="363" t="str">
        <f ca="1">+IF(OFFSET('Hygiene Data'!$E$12,0,10*ROW('Hygiene Data'!E33))="","",OFFSET('Hygiene Data'!$E$12,0,10*ROW('Hygiene Data'!E33)))</f>
        <v/>
      </c>
      <c r="DT39" s="363" t="str">
        <f ca="1">+IF(OFFSET('Hygiene Data'!$E$13,0,10*ROW('Hygiene Data'!E33))="","",OFFSET('Hygiene Data'!$E$13,0,10*ROW('Hygiene Data'!E33)))</f>
        <v/>
      </c>
      <c r="DU39" s="363" t="str">
        <f ca="1">+IF(OFFSET('Hygiene Data'!$F$11,0,10*ROW('Hygiene Data'!F33))="","",OFFSET('Hygiene Data'!$F$11,0,10*ROW('Hygiene Data'!F33)))</f>
        <v/>
      </c>
      <c r="DV39" s="363" t="str">
        <f ca="1">+IF(OFFSET('Hygiene Data'!$F$12,0,10*ROW('Hygiene Data'!F33))="","",OFFSET('Hygiene Data'!$F$12,0,10*ROW('Hygiene Data'!F33)))</f>
        <v/>
      </c>
      <c r="DW39" s="363" t="str">
        <f ca="1">+IF(OFFSET('Hygiene Data'!$F$13,0,10*ROW('Hygiene Data'!F33))="","",OFFSET('Hygiene Data'!$F$13,0,10*ROW('Hygiene Data'!F33)))</f>
        <v/>
      </c>
      <c r="DX39" s="363" t="str">
        <f ca="1">+IF(OFFSET('Hygiene Data'!$G$11,0,10*ROW('Hygiene Data'!G33))="","",OFFSET('Hygiene Data'!$G$11,0,10*ROW('Hygiene Data'!G33)))</f>
        <v/>
      </c>
      <c r="DY39" s="363" t="str">
        <f ca="1">+IF(OFFSET('Hygiene Data'!$G$12,0,10*ROW('Hygiene Data'!G33))="","",OFFSET('Hygiene Data'!$G$12,0,10*ROW('Hygiene Data'!G33)))</f>
        <v/>
      </c>
      <c r="DZ39" s="363" t="str">
        <f ca="1">+IF(OFFSET('Hygiene Data'!$G$13,0,10*ROW('Hygiene Data'!G33))="","",OFFSET('Hygiene Data'!$G$13,0,10*ROW('Hygiene Data'!G33)))</f>
        <v/>
      </c>
      <c r="EA39" s="363" t="str">
        <f ca="1">+IF(OFFSET('Hygiene Data'!$H$11,0,10*ROW('Hygiene Data'!H33))="","",OFFSET('Hygiene Data'!$H$11,0,10*ROW('Hygiene Data'!H33)))</f>
        <v/>
      </c>
      <c r="EB39" s="363" t="str">
        <f ca="1">+IF(OFFSET('Hygiene Data'!$H$12,0,10*ROW('Hygiene Data'!H33))="","",OFFSET('Hygiene Data'!$H$12,0,10*ROW('Hygiene Data'!H33)))</f>
        <v/>
      </c>
      <c r="EC39" s="363" t="str">
        <f ca="1">+IF(OFFSET('Hygiene Data'!$H$13,0,10*ROW('Hygiene Data'!H33))="","",OFFSET('Hygiene Data'!$H$13,0,10*ROW('Hygiene Data'!H33)))</f>
        <v/>
      </c>
      <c r="ED39" s="363" t="str">
        <f ca="1">+IF(OFFSET('Hygiene Data'!$I$11,0,10*ROW('Hygiene Data'!I33))="","",OFFSET('Hygiene Data'!$I$11,0,10*ROW('Hygiene Data'!I33)))</f>
        <v/>
      </c>
      <c r="EE39" s="363" t="str">
        <f ca="1">+IF(OFFSET('Hygiene Data'!$I$12,0,10*ROW('Hygiene Data'!I33))="","",OFFSET('Hygiene Data'!$I$12,0,10*ROW('Hygiene Data'!I33)))</f>
        <v/>
      </c>
      <c r="EF39" s="363" t="str">
        <f ca="1">+IF(OFFSET('Hygiene Data'!$I$13,0,10*ROW('Hygiene Data'!I33))="","",OFFSET('Hygiene Data'!$I$13,0,10*ROW('Hygiene Data'!I33)))</f>
        <v/>
      </c>
    </row>
    <row r="40" spans="1:136" x14ac:dyDescent="0.25">
      <c r="A40" s="472" t="str">
        <f ca="1">+IF(OFFSET('Water Data'!$B$2,0,10*ROW('Water Data'!E34))="","",OFFSET('Water Data'!$B$2,0,10*ROW('Water Data'!E34)))</f>
        <v/>
      </c>
      <c r="B40" s="47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9" t="str">
        <f t="shared" ca="1" si="0"/>
        <v/>
      </c>
      <c r="D40" s="50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3" t="str">
        <f ca="1">+IF(OFFSET('Water Data'!$D$27,0,10*ROW('Water Data'!D34))="","",OFFSET('Water Data'!$D$27,0,10*ROW('Water Data'!D34)))</f>
        <v/>
      </c>
      <c r="BT40" s="363" t="str">
        <f ca="1">+IF(OFFSET('Water Data'!$D$28,0,10*ROW('Water Data'!D34))="","",OFFSET('Water Data'!$D$28,0,10*ROW('Water Data'!D34)))</f>
        <v/>
      </c>
      <c r="BU40" s="363" t="str">
        <f ca="1">+IF(OFFSET('Water Data'!$D$29,0,10*ROW('Water Data'!D34))="","",OFFSET('Water Data'!$D$29,0,10*ROW('Water Data'!D34)))</f>
        <v/>
      </c>
      <c r="BV40" s="363" t="str">
        <f ca="1">+IF(OFFSET('Water Data'!$E$27,0,10*ROW('Water Data'!E34))="","",OFFSET('Water Data'!$E$27,0,10*ROW('Water Data'!E34)))</f>
        <v/>
      </c>
      <c r="BW40" s="363" t="str">
        <f ca="1">+IF(OFFSET('Water Data'!$E$28,0,10*ROW('Water Data'!E34))="","",OFFSET('Water Data'!$E$28,0,10*ROW('Water Data'!E34)))</f>
        <v/>
      </c>
      <c r="BX40" s="363" t="str">
        <f ca="1">+IF(OFFSET('Water Data'!$E$29,0,10*ROW('Water Data'!E34))="","",OFFSET('Water Data'!$E$29,0,10*ROW('Water Data'!E34)))</f>
        <v/>
      </c>
      <c r="BY40" s="363" t="str">
        <f ca="1">+IF(OFFSET('Water Data'!$F$27,0,10*ROW('Water Data'!F34))="","",OFFSET('Water Data'!$F$27,0,10*ROW('Water Data'!F34)))</f>
        <v/>
      </c>
      <c r="BZ40" s="363" t="str">
        <f ca="1">+IF(OFFSET('Water Data'!$F$28,0,10*ROW('Water Data'!F34))="","",OFFSET('Water Data'!$F$28,0,10*ROW('Water Data'!F34)))</f>
        <v/>
      </c>
      <c r="CA40" s="363" t="str">
        <f ca="1">+IF(OFFSET('Water Data'!$F$29,0,10*ROW('Water Data'!F34))="","",OFFSET('Water Data'!$F$29,0,10*ROW('Water Data'!F34)))</f>
        <v/>
      </c>
      <c r="CB40" s="363" t="str">
        <f ca="1">+IF(OFFSET('Water Data'!$G$27,0,10*ROW('Water Data'!G34))="","",OFFSET('Water Data'!$G$27,0,10*ROW('Water Data'!G34)))</f>
        <v/>
      </c>
      <c r="CC40" s="363" t="str">
        <f ca="1">+IF(OFFSET('Water Data'!$G$28,0,10*ROW('Water Data'!G34))="","",OFFSET('Water Data'!$G$28,0,10*ROW('Water Data'!G34)))</f>
        <v/>
      </c>
      <c r="CD40" s="363" t="str">
        <f ca="1">+IF(OFFSET('Water Data'!$G$29,0,10*ROW('Water Data'!G34))="","",OFFSET('Water Data'!$G$29,0,10*ROW('Water Data'!G34)))</f>
        <v/>
      </c>
      <c r="CE40" s="363" t="str">
        <f ca="1">+IF(OFFSET('Water Data'!$H$27,0,10*ROW('Water Data'!H34))="","",OFFSET('Water Data'!$H$27,0,10*ROW('Water Data'!H34)))</f>
        <v/>
      </c>
      <c r="CF40" s="363" t="str">
        <f ca="1">+IF(OFFSET('Water Data'!$H$28,0,10*ROW('Water Data'!H34))="","",OFFSET('Water Data'!$H$28,0,10*ROW('Water Data'!H34)))</f>
        <v/>
      </c>
      <c r="CG40" s="363" t="str">
        <f ca="1">+IF(OFFSET('Water Data'!$H$29,0,10*ROW('Water Data'!H34))="","",OFFSET('Water Data'!$H$29,0,10*ROW('Water Data'!H34)))</f>
        <v/>
      </c>
      <c r="CH40" s="363" t="str">
        <f ca="1">+IF(OFFSET('Water Data'!$I$27,0,10*ROW('Water Data'!I34))="","",OFFSET('Water Data'!$I$27,0,10*ROW('Water Data'!I34)))</f>
        <v/>
      </c>
      <c r="CI40" s="363" t="str">
        <f ca="1">+IF(OFFSET('Water Data'!$I$28,0,10*ROW('Water Data'!I34))="","",OFFSET('Water Data'!$I$28,0,10*ROW('Water Data'!I34)))</f>
        <v/>
      </c>
      <c r="CJ40" s="363" t="str">
        <f ca="1">+IF(OFFSET('Water Data'!$I$29,0,10*ROW('Water Data'!I34))="","",OFFSET('Water Data'!$I$29,0,10*ROW('Water Data'!I34)))</f>
        <v/>
      </c>
      <c r="CK40" s="363" t="str">
        <f ca="1">+IF(OFFSET('Sanitation Data'!$D$28,0,10*ROW('Sanitation Data'!D34))="","",OFFSET('Sanitation Data'!$D$28,0,10*ROW('Sanitation Data'!D34)))</f>
        <v/>
      </c>
      <c r="CL40" s="363" t="str">
        <f ca="1">+IF(OFFSET('Sanitation Data'!$D$29,0,10*ROW('Sanitation Data'!D34))="","",OFFSET('Sanitation Data'!$D$29,0,10*ROW('Sanitation Data'!D34)))</f>
        <v/>
      </c>
      <c r="CM40" s="363" t="str">
        <f ca="1">+IF(OFFSET('Sanitation Data'!$D$30,0,10*ROW('Sanitation Data'!D34))="","",OFFSET('Sanitation Data'!$D$30,0,10*ROW('Sanitation Data'!D34)))</f>
        <v/>
      </c>
      <c r="CN40" s="363" t="str">
        <f ca="1">+IF(OFFSET('Sanitation Data'!$D$31,0,10*ROW('Sanitation Data'!D34))="","",OFFSET('Sanitation Data'!$D$31,0,10*ROW('Sanitation Data'!D34)))</f>
        <v/>
      </c>
      <c r="CO40" s="363" t="str">
        <f ca="1">+IF(OFFSET('Sanitation Data'!$D$32,0,10*ROW('Sanitation Data'!D34))="","",OFFSET('Sanitation Data'!$D$32,0,10*ROW('Sanitation Data'!D34)))</f>
        <v/>
      </c>
      <c r="CP40" s="363" t="str">
        <f ca="1">+IF(OFFSET('Sanitation Data'!$E$28,0,10*ROW('Sanitation Data'!E34))="","",OFFSET('Sanitation Data'!$E$28,0,10*ROW('Sanitation Data'!E34)))</f>
        <v/>
      </c>
      <c r="CQ40" s="363" t="str">
        <f ca="1">+IF(OFFSET('Sanitation Data'!$E$29,0,10*ROW('Sanitation Data'!E34))="","",OFFSET('Sanitation Data'!$E$29,0,10*ROW('Sanitation Data'!E34)))</f>
        <v/>
      </c>
      <c r="CR40" s="363" t="str">
        <f ca="1">+IF(OFFSET('Sanitation Data'!$E$30,0,10*ROW('Sanitation Data'!E34))="","",OFFSET('Sanitation Data'!$E$30,0,10*ROW('Sanitation Data'!E34)))</f>
        <v/>
      </c>
      <c r="CS40" s="363" t="str">
        <f ca="1">+IF(OFFSET('Sanitation Data'!$E$31,0,10*ROW('Sanitation Data'!E34))="","",OFFSET('Sanitation Data'!$E$31,0,10*ROW('Sanitation Data'!E34)))</f>
        <v/>
      </c>
      <c r="CT40" s="363" t="str">
        <f ca="1">+IF(OFFSET('Sanitation Data'!$E$32,0,10*ROW('Sanitation Data'!E34))="","",OFFSET('Sanitation Data'!$E$32,0,10*ROW('Sanitation Data'!E34)))</f>
        <v/>
      </c>
      <c r="CU40" s="363" t="str">
        <f ca="1">+IF(OFFSET('Sanitation Data'!$F$28,0,10*ROW('Sanitation Data'!F34))="","",OFFSET('Sanitation Data'!$F$28,0,10*ROW('Sanitation Data'!F34)))</f>
        <v/>
      </c>
      <c r="CV40" s="363" t="str">
        <f ca="1">+IF(OFFSET('Sanitation Data'!$F$29,0,10*ROW('Sanitation Data'!F34))="","",OFFSET('Sanitation Data'!$F$29,0,10*ROW('Sanitation Data'!F34)))</f>
        <v/>
      </c>
      <c r="CW40" s="363" t="str">
        <f ca="1">+IF(OFFSET('Sanitation Data'!$F$30,0,10*ROW('Sanitation Data'!F34))="","",OFFSET('Sanitation Data'!$F$30,0,10*ROW('Sanitation Data'!F34)))</f>
        <v/>
      </c>
      <c r="CX40" s="363" t="str">
        <f ca="1">+IF(OFFSET('Sanitation Data'!$F$31,0,10*ROW('Sanitation Data'!F34))="","",OFFSET('Sanitation Data'!$F$31,0,10*ROW('Sanitation Data'!F34)))</f>
        <v/>
      </c>
      <c r="CY40" s="363" t="str">
        <f ca="1">+IF(OFFSET('Sanitation Data'!$F$32,0,10*ROW('Sanitation Data'!F34))="","",OFFSET('Sanitation Data'!$F$32,0,10*ROW('Sanitation Data'!F34)))</f>
        <v/>
      </c>
      <c r="CZ40" s="363" t="str">
        <f ca="1">+IF(OFFSET('Sanitation Data'!$G$28,0,10*ROW('Sanitation Data'!G34))="","",OFFSET('Sanitation Data'!$G$28,0,10*ROW('Sanitation Data'!G34)))</f>
        <v/>
      </c>
      <c r="DA40" s="363" t="str">
        <f ca="1">+IF(OFFSET('Sanitation Data'!$G$29,0,10*ROW('Sanitation Data'!G34))="","",OFFSET('Sanitation Data'!$G$29,0,10*ROW('Sanitation Data'!G34)))</f>
        <v/>
      </c>
      <c r="DB40" s="363" t="str">
        <f ca="1">+IF(OFFSET('Sanitation Data'!$G$30,0,10*ROW('Sanitation Data'!G34))="","",OFFSET('Sanitation Data'!$G$30,0,10*ROW('Sanitation Data'!G34)))</f>
        <v/>
      </c>
      <c r="DC40" s="363" t="str">
        <f ca="1">+IF(OFFSET('Sanitation Data'!$G$31,0,10*ROW('Sanitation Data'!G34))="","",OFFSET('Sanitation Data'!$G$31,0,10*ROW('Sanitation Data'!G34)))</f>
        <v/>
      </c>
      <c r="DD40" s="363" t="str">
        <f ca="1">+IF(OFFSET('Sanitation Data'!$G$32,0,10*ROW('Sanitation Data'!G34))="","",OFFSET('Sanitation Data'!$G$32,0,10*ROW('Sanitation Data'!G34)))</f>
        <v/>
      </c>
      <c r="DE40" s="363" t="str">
        <f ca="1">+IF(OFFSET('Sanitation Data'!$H$28,0,10*ROW('Sanitation Data'!H34))="","",OFFSET('Sanitation Data'!$H$28,0,10*ROW('Sanitation Data'!H34)))</f>
        <v/>
      </c>
      <c r="DF40" s="363" t="str">
        <f ca="1">+IF(OFFSET('Sanitation Data'!$H$29,0,10*ROW('Sanitation Data'!H34))="","",OFFSET('Sanitation Data'!$H$29,0,10*ROW('Sanitation Data'!H34)))</f>
        <v/>
      </c>
      <c r="DG40" s="363" t="str">
        <f ca="1">+IF(OFFSET('Sanitation Data'!$H$30,0,10*ROW('Sanitation Data'!H34))="","",OFFSET('Sanitation Data'!$H$30,0,10*ROW('Sanitation Data'!H34)))</f>
        <v/>
      </c>
      <c r="DH40" s="363" t="str">
        <f ca="1">+IF(OFFSET('Sanitation Data'!$H$31,0,10*ROW('Sanitation Data'!H34))="","",OFFSET('Sanitation Data'!$H$31,0,10*ROW('Sanitation Data'!H34)))</f>
        <v/>
      </c>
      <c r="DI40" s="363" t="str">
        <f ca="1">+IF(OFFSET('Sanitation Data'!$H$32,0,10*ROW('Sanitation Data'!H34))="","",OFFSET('Sanitation Data'!$H$32,0,10*ROW('Sanitation Data'!H34)))</f>
        <v/>
      </c>
      <c r="DJ40" s="363" t="str">
        <f ca="1">+IF(OFFSET('Sanitation Data'!$I$28,0,10*ROW('Sanitation Data'!I34))="","",OFFSET('Sanitation Data'!$I$28,0,10*ROW('Sanitation Data'!I34)))</f>
        <v/>
      </c>
      <c r="DK40" s="363" t="str">
        <f ca="1">+IF(OFFSET('Sanitation Data'!$I$29,0,10*ROW('Sanitation Data'!I34))="","",OFFSET('Sanitation Data'!$I$29,0,10*ROW('Sanitation Data'!I34)))</f>
        <v/>
      </c>
      <c r="DL40" s="363" t="str">
        <f ca="1">+IF(OFFSET('Sanitation Data'!$I$30,0,10*ROW('Sanitation Data'!I34))="","",OFFSET('Sanitation Data'!$I$30,0,10*ROW('Sanitation Data'!I34)))</f>
        <v/>
      </c>
      <c r="DM40" s="363" t="str">
        <f ca="1">+IF(OFFSET('Sanitation Data'!$I$31,0,10*ROW('Sanitation Data'!I34))="","",OFFSET('Sanitation Data'!$I$31,0,10*ROW('Sanitation Data'!I34)))</f>
        <v/>
      </c>
      <c r="DN40" s="363" t="str">
        <f ca="1">+IF(OFFSET('Sanitation Data'!$I$32,0,10*ROW('Sanitation Data'!I34))="","",OFFSET('Sanitation Data'!$I$32,0,10*ROW('Sanitation Data'!I34)))</f>
        <v/>
      </c>
      <c r="DO40" s="363" t="str">
        <f ca="1">+IF(OFFSET('Hygiene Data'!$D$11,0,10*ROW('Hygiene Data'!D34))="","",OFFSET('Hygiene Data'!$D$11,0,10*ROW('Hygiene Data'!D34)))</f>
        <v/>
      </c>
      <c r="DP40" s="363" t="str">
        <f ca="1">+IF(OFFSET('Hygiene Data'!$D$12,0,10*ROW('Hygiene Data'!D34))="","",OFFSET('Hygiene Data'!$D$12,0,10*ROW('Hygiene Data'!D34)))</f>
        <v/>
      </c>
      <c r="DQ40" s="363" t="str">
        <f ca="1">+IF(OFFSET('Hygiene Data'!$D$13,0,10*ROW('Hygiene Data'!D34))="","",OFFSET('Hygiene Data'!$D$13,0,10*ROW('Hygiene Data'!D34)))</f>
        <v/>
      </c>
      <c r="DR40" s="363" t="str">
        <f ca="1">+IF(OFFSET('Hygiene Data'!$E$11,0,10*ROW('Hygiene Data'!E34))="","",OFFSET('Hygiene Data'!$E$11,0,10*ROW('Hygiene Data'!E34)))</f>
        <v/>
      </c>
      <c r="DS40" s="363" t="str">
        <f ca="1">+IF(OFFSET('Hygiene Data'!$E$12,0,10*ROW('Hygiene Data'!E34))="","",OFFSET('Hygiene Data'!$E$12,0,10*ROW('Hygiene Data'!E34)))</f>
        <v/>
      </c>
      <c r="DT40" s="363" t="str">
        <f ca="1">+IF(OFFSET('Hygiene Data'!$E$13,0,10*ROW('Hygiene Data'!E34))="","",OFFSET('Hygiene Data'!$E$13,0,10*ROW('Hygiene Data'!E34)))</f>
        <v/>
      </c>
      <c r="DU40" s="363" t="str">
        <f ca="1">+IF(OFFSET('Hygiene Data'!$F$11,0,10*ROW('Hygiene Data'!F34))="","",OFFSET('Hygiene Data'!$F$11,0,10*ROW('Hygiene Data'!F34)))</f>
        <v/>
      </c>
      <c r="DV40" s="363" t="str">
        <f ca="1">+IF(OFFSET('Hygiene Data'!$F$12,0,10*ROW('Hygiene Data'!F34))="","",OFFSET('Hygiene Data'!$F$12,0,10*ROW('Hygiene Data'!F34)))</f>
        <v/>
      </c>
      <c r="DW40" s="363" t="str">
        <f ca="1">+IF(OFFSET('Hygiene Data'!$F$13,0,10*ROW('Hygiene Data'!F34))="","",OFFSET('Hygiene Data'!$F$13,0,10*ROW('Hygiene Data'!F34)))</f>
        <v/>
      </c>
      <c r="DX40" s="363" t="str">
        <f ca="1">+IF(OFFSET('Hygiene Data'!$G$11,0,10*ROW('Hygiene Data'!G34))="","",OFFSET('Hygiene Data'!$G$11,0,10*ROW('Hygiene Data'!G34)))</f>
        <v/>
      </c>
      <c r="DY40" s="363" t="str">
        <f ca="1">+IF(OFFSET('Hygiene Data'!$G$12,0,10*ROW('Hygiene Data'!G34))="","",OFFSET('Hygiene Data'!$G$12,0,10*ROW('Hygiene Data'!G34)))</f>
        <v/>
      </c>
      <c r="DZ40" s="363" t="str">
        <f ca="1">+IF(OFFSET('Hygiene Data'!$G$13,0,10*ROW('Hygiene Data'!G34))="","",OFFSET('Hygiene Data'!$G$13,0,10*ROW('Hygiene Data'!G34)))</f>
        <v/>
      </c>
      <c r="EA40" s="363" t="str">
        <f ca="1">+IF(OFFSET('Hygiene Data'!$H$11,0,10*ROW('Hygiene Data'!H34))="","",OFFSET('Hygiene Data'!$H$11,0,10*ROW('Hygiene Data'!H34)))</f>
        <v/>
      </c>
      <c r="EB40" s="363" t="str">
        <f ca="1">+IF(OFFSET('Hygiene Data'!$H$12,0,10*ROW('Hygiene Data'!H34))="","",OFFSET('Hygiene Data'!$H$12,0,10*ROW('Hygiene Data'!H34)))</f>
        <v/>
      </c>
      <c r="EC40" s="363" t="str">
        <f ca="1">+IF(OFFSET('Hygiene Data'!$H$13,0,10*ROW('Hygiene Data'!H34))="","",OFFSET('Hygiene Data'!$H$13,0,10*ROW('Hygiene Data'!H34)))</f>
        <v/>
      </c>
      <c r="ED40" s="363" t="str">
        <f ca="1">+IF(OFFSET('Hygiene Data'!$I$11,0,10*ROW('Hygiene Data'!I34))="","",OFFSET('Hygiene Data'!$I$11,0,10*ROW('Hygiene Data'!I34)))</f>
        <v/>
      </c>
      <c r="EE40" s="363" t="str">
        <f ca="1">+IF(OFFSET('Hygiene Data'!$I$12,0,10*ROW('Hygiene Data'!I34))="","",OFFSET('Hygiene Data'!$I$12,0,10*ROW('Hygiene Data'!I34)))</f>
        <v/>
      </c>
      <c r="EF40" s="363" t="str">
        <f ca="1">+IF(OFFSET('Hygiene Data'!$I$13,0,10*ROW('Hygiene Data'!I34))="","",OFFSET('Hygiene Data'!$I$13,0,10*ROW('Hygiene Data'!I34)))</f>
        <v/>
      </c>
    </row>
    <row r="41" spans="1:136" x14ac:dyDescent="0.25">
      <c r="A41" s="472" t="str">
        <f ca="1">+IF(OFFSET('Water Data'!$B$2,0,10*ROW('Water Data'!E35))="","",OFFSET('Water Data'!$B$2,0,10*ROW('Water Data'!E35)))</f>
        <v/>
      </c>
      <c r="B41" s="47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9" t="str">
        <f t="shared" ca="1" si="0"/>
        <v/>
      </c>
      <c r="D41" s="50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3" t="str">
        <f ca="1">+IF(OFFSET('Water Data'!$D$27,0,10*ROW('Water Data'!D35))="","",OFFSET('Water Data'!$D$27,0,10*ROW('Water Data'!D35)))</f>
        <v/>
      </c>
      <c r="BT41" s="363" t="str">
        <f ca="1">+IF(OFFSET('Water Data'!$D$28,0,10*ROW('Water Data'!D35))="","",OFFSET('Water Data'!$D$28,0,10*ROW('Water Data'!D35)))</f>
        <v/>
      </c>
      <c r="BU41" s="363" t="str">
        <f ca="1">+IF(OFFSET('Water Data'!$D$29,0,10*ROW('Water Data'!D35))="","",OFFSET('Water Data'!$D$29,0,10*ROW('Water Data'!D35)))</f>
        <v/>
      </c>
      <c r="BV41" s="363" t="str">
        <f ca="1">+IF(OFFSET('Water Data'!$E$27,0,10*ROW('Water Data'!E35))="","",OFFSET('Water Data'!$E$27,0,10*ROW('Water Data'!E35)))</f>
        <v/>
      </c>
      <c r="BW41" s="363" t="str">
        <f ca="1">+IF(OFFSET('Water Data'!$E$28,0,10*ROW('Water Data'!E35))="","",OFFSET('Water Data'!$E$28,0,10*ROW('Water Data'!E35)))</f>
        <v/>
      </c>
      <c r="BX41" s="363" t="str">
        <f ca="1">+IF(OFFSET('Water Data'!$E$29,0,10*ROW('Water Data'!E35))="","",OFFSET('Water Data'!$E$29,0,10*ROW('Water Data'!E35)))</f>
        <v/>
      </c>
      <c r="BY41" s="363" t="str">
        <f ca="1">+IF(OFFSET('Water Data'!$F$27,0,10*ROW('Water Data'!F35))="","",OFFSET('Water Data'!$F$27,0,10*ROW('Water Data'!F35)))</f>
        <v/>
      </c>
      <c r="BZ41" s="363" t="str">
        <f ca="1">+IF(OFFSET('Water Data'!$F$28,0,10*ROW('Water Data'!F35))="","",OFFSET('Water Data'!$F$28,0,10*ROW('Water Data'!F35)))</f>
        <v/>
      </c>
      <c r="CA41" s="363" t="str">
        <f ca="1">+IF(OFFSET('Water Data'!$F$29,0,10*ROW('Water Data'!F35))="","",OFFSET('Water Data'!$F$29,0,10*ROW('Water Data'!F35)))</f>
        <v/>
      </c>
      <c r="CB41" s="363" t="str">
        <f ca="1">+IF(OFFSET('Water Data'!$G$27,0,10*ROW('Water Data'!G35))="","",OFFSET('Water Data'!$G$27,0,10*ROW('Water Data'!G35)))</f>
        <v/>
      </c>
      <c r="CC41" s="363" t="str">
        <f ca="1">+IF(OFFSET('Water Data'!$G$28,0,10*ROW('Water Data'!G35))="","",OFFSET('Water Data'!$G$28,0,10*ROW('Water Data'!G35)))</f>
        <v/>
      </c>
      <c r="CD41" s="363" t="str">
        <f ca="1">+IF(OFFSET('Water Data'!$G$29,0,10*ROW('Water Data'!G35))="","",OFFSET('Water Data'!$G$29,0,10*ROW('Water Data'!G35)))</f>
        <v/>
      </c>
      <c r="CE41" s="363" t="str">
        <f ca="1">+IF(OFFSET('Water Data'!$H$27,0,10*ROW('Water Data'!H35))="","",OFFSET('Water Data'!$H$27,0,10*ROW('Water Data'!H35)))</f>
        <v/>
      </c>
      <c r="CF41" s="363" t="str">
        <f ca="1">+IF(OFFSET('Water Data'!$H$28,0,10*ROW('Water Data'!H35))="","",OFFSET('Water Data'!$H$28,0,10*ROW('Water Data'!H35)))</f>
        <v/>
      </c>
      <c r="CG41" s="363" t="str">
        <f ca="1">+IF(OFFSET('Water Data'!$H$29,0,10*ROW('Water Data'!H35))="","",OFFSET('Water Data'!$H$29,0,10*ROW('Water Data'!H35)))</f>
        <v/>
      </c>
      <c r="CH41" s="363" t="str">
        <f ca="1">+IF(OFFSET('Water Data'!$I$27,0,10*ROW('Water Data'!I35))="","",OFFSET('Water Data'!$I$27,0,10*ROW('Water Data'!I35)))</f>
        <v/>
      </c>
      <c r="CI41" s="363" t="str">
        <f ca="1">+IF(OFFSET('Water Data'!$I$28,0,10*ROW('Water Data'!I35))="","",OFFSET('Water Data'!$I$28,0,10*ROW('Water Data'!I35)))</f>
        <v/>
      </c>
      <c r="CJ41" s="363" t="str">
        <f ca="1">+IF(OFFSET('Water Data'!$I$29,0,10*ROW('Water Data'!I35))="","",OFFSET('Water Data'!$I$29,0,10*ROW('Water Data'!I35)))</f>
        <v/>
      </c>
      <c r="CK41" s="363" t="str">
        <f ca="1">+IF(OFFSET('Sanitation Data'!$D$28,0,10*ROW('Sanitation Data'!D35))="","",OFFSET('Sanitation Data'!$D$28,0,10*ROW('Sanitation Data'!D35)))</f>
        <v/>
      </c>
      <c r="CL41" s="363" t="str">
        <f ca="1">+IF(OFFSET('Sanitation Data'!$D$29,0,10*ROW('Sanitation Data'!D35))="","",OFFSET('Sanitation Data'!$D$29,0,10*ROW('Sanitation Data'!D35)))</f>
        <v/>
      </c>
      <c r="CM41" s="363" t="str">
        <f ca="1">+IF(OFFSET('Sanitation Data'!$D$30,0,10*ROW('Sanitation Data'!D35))="","",OFFSET('Sanitation Data'!$D$30,0,10*ROW('Sanitation Data'!D35)))</f>
        <v/>
      </c>
      <c r="CN41" s="363" t="str">
        <f ca="1">+IF(OFFSET('Sanitation Data'!$D$31,0,10*ROW('Sanitation Data'!D35))="","",OFFSET('Sanitation Data'!$D$31,0,10*ROW('Sanitation Data'!D35)))</f>
        <v/>
      </c>
      <c r="CO41" s="363" t="str">
        <f ca="1">+IF(OFFSET('Sanitation Data'!$D$32,0,10*ROW('Sanitation Data'!D35))="","",OFFSET('Sanitation Data'!$D$32,0,10*ROW('Sanitation Data'!D35)))</f>
        <v/>
      </c>
      <c r="CP41" s="363" t="str">
        <f ca="1">+IF(OFFSET('Sanitation Data'!$E$28,0,10*ROW('Sanitation Data'!E35))="","",OFFSET('Sanitation Data'!$E$28,0,10*ROW('Sanitation Data'!E35)))</f>
        <v/>
      </c>
      <c r="CQ41" s="363" t="str">
        <f ca="1">+IF(OFFSET('Sanitation Data'!$E$29,0,10*ROW('Sanitation Data'!E35))="","",OFFSET('Sanitation Data'!$E$29,0,10*ROW('Sanitation Data'!E35)))</f>
        <v/>
      </c>
      <c r="CR41" s="363" t="str">
        <f ca="1">+IF(OFFSET('Sanitation Data'!$E$30,0,10*ROW('Sanitation Data'!E35))="","",OFFSET('Sanitation Data'!$E$30,0,10*ROW('Sanitation Data'!E35)))</f>
        <v/>
      </c>
      <c r="CS41" s="363" t="str">
        <f ca="1">+IF(OFFSET('Sanitation Data'!$E$31,0,10*ROW('Sanitation Data'!E35))="","",OFFSET('Sanitation Data'!$E$31,0,10*ROW('Sanitation Data'!E35)))</f>
        <v/>
      </c>
      <c r="CT41" s="363" t="str">
        <f ca="1">+IF(OFFSET('Sanitation Data'!$E$32,0,10*ROW('Sanitation Data'!E35))="","",OFFSET('Sanitation Data'!$E$32,0,10*ROW('Sanitation Data'!E35)))</f>
        <v/>
      </c>
      <c r="CU41" s="363" t="str">
        <f ca="1">+IF(OFFSET('Sanitation Data'!$F$28,0,10*ROW('Sanitation Data'!F35))="","",OFFSET('Sanitation Data'!$F$28,0,10*ROW('Sanitation Data'!F35)))</f>
        <v/>
      </c>
      <c r="CV41" s="363" t="str">
        <f ca="1">+IF(OFFSET('Sanitation Data'!$F$29,0,10*ROW('Sanitation Data'!F35))="","",OFFSET('Sanitation Data'!$F$29,0,10*ROW('Sanitation Data'!F35)))</f>
        <v/>
      </c>
      <c r="CW41" s="363" t="str">
        <f ca="1">+IF(OFFSET('Sanitation Data'!$F$30,0,10*ROW('Sanitation Data'!F35))="","",OFFSET('Sanitation Data'!$F$30,0,10*ROW('Sanitation Data'!F35)))</f>
        <v/>
      </c>
      <c r="CX41" s="363" t="str">
        <f ca="1">+IF(OFFSET('Sanitation Data'!$F$31,0,10*ROW('Sanitation Data'!F35))="","",OFFSET('Sanitation Data'!$F$31,0,10*ROW('Sanitation Data'!F35)))</f>
        <v/>
      </c>
      <c r="CY41" s="363" t="str">
        <f ca="1">+IF(OFFSET('Sanitation Data'!$F$32,0,10*ROW('Sanitation Data'!F35))="","",OFFSET('Sanitation Data'!$F$32,0,10*ROW('Sanitation Data'!F35)))</f>
        <v/>
      </c>
      <c r="CZ41" s="363" t="str">
        <f ca="1">+IF(OFFSET('Sanitation Data'!$G$28,0,10*ROW('Sanitation Data'!G35))="","",OFFSET('Sanitation Data'!$G$28,0,10*ROW('Sanitation Data'!G35)))</f>
        <v/>
      </c>
      <c r="DA41" s="363" t="str">
        <f ca="1">+IF(OFFSET('Sanitation Data'!$G$29,0,10*ROW('Sanitation Data'!G35))="","",OFFSET('Sanitation Data'!$G$29,0,10*ROW('Sanitation Data'!G35)))</f>
        <v/>
      </c>
      <c r="DB41" s="363" t="str">
        <f ca="1">+IF(OFFSET('Sanitation Data'!$G$30,0,10*ROW('Sanitation Data'!G35))="","",OFFSET('Sanitation Data'!$G$30,0,10*ROW('Sanitation Data'!G35)))</f>
        <v/>
      </c>
      <c r="DC41" s="363" t="str">
        <f ca="1">+IF(OFFSET('Sanitation Data'!$G$31,0,10*ROW('Sanitation Data'!G35))="","",OFFSET('Sanitation Data'!$G$31,0,10*ROW('Sanitation Data'!G35)))</f>
        <v/>
      </c>
      <c r="DD41" s="363" t="str">
        <f ca="1">+IF(OFFSET('Sanitation Data'!$G$32,0,10*ROW('Sanitation Data'!G35))="","",OFFSET('Sanitation Data'!$G$32,0,10*ROW('Sanitation Data'!G35)))</f>
        <v/>
      </c>
      <c r="DE41" s="363" t="str">
        <f ca="1">+IF(OFFSET('Sanitation Data'!$H$28,0,10*ROW('Sanitation Data'!H35))="","",OFFSET('Sanitation Data'!$H$28,0,10*ROW('Sanitation Data'!H35)))</f>
        <v/>
      </c>
      <c r="DF41" s="363" t="str">
        <f ca="1">+IF(OFFSET('Sanitation Data'!$H$29,0,10*ROW('Sanitation Data'!H35))="","",OFFSET('Sanitation Data'!$H$29,0,10*ROW('Sanitation Data'!H35)))</f>
        <v/>
      </c>
      <c r="DG41" s="363" t="str">
        <f ca="1">+IF(OFFSET('Sanitation Data'!$H$30,0,10*ROW('Sanitation Data'!H35))="","",OFFSET('Sanitation Data'!$H$30,0,10*ROW('Sanitation Data'!H35)))</f>
        <v/>
      </c>
      <c r="DH41" s="363" t="str">
        <f ca="1">+IF(OFFSET('Sanitation Data'!$H$31,0,10*ROW('Sanitation Data'!H35))="","",OFFSET('Sanitation Data'!$H$31,0,10*ROW('Sanitation Data'!H35)))</f>
        <v/>
      </c>
      <c r="DI41" s="363" t="str">
        <f ca="1">+IF(OFFSET('Sanitation Data'!$H$32,0,10*ROW('Sanitation Data'!H35))="","",OFFSET('Sanitation Data'!$H$32,0,10*ROW('Sanitation Data'!H35)))</f>
        <v/>
      </c>
      <c r="DJ41" s="363" t="str">
        <f ca="1">+IF(OFFSET('Sanitation Data'!$I$28,0,10*ROW('Sanitation Data'!I35))="","",OFFSET('Sanitation Data'!$I$28,0,10*ROW('Sanitation Data'!I35)))</f>
        <v/>
      </c>
      <c r="DK41" s="363" t="str">
        <f ca="1">+IF(OFFSET('Sanitation Data'!$I$29,0,10*ROW('Sanitation Data'!I35))="","",OFFSET('Sanitation Data'!$I$29,0,10*ROW('Sanitation Data'!I35)))</f>
        <v/>
      </c>
      <c r="DL41" s="363" t="str">
        <f ca="1">+IF(OFFSET('Sanitation Data'!$I$30,0,10*ROW('Sanitation Data'!I35))="","",OFFSET('Sanitation Data'!$I$30,0,10*ROW('Sanitation Data'!I35)))</f>
        <v/>
      </c>
      <c r="DM41" s="363" t="str">
        <f ca="1">+IF(OFFSET('Sanitation Data'!$I$31,0,10*ROW('Sanitation Data'!I35))="","",OFFSET('Sanitation Data'!$I$31,0,10*ROW('Sanitation Data'!I35)))</f>
        <v/>
      </c>
      <c r="DN41" s="363" t="str">
        <f ca="1">+IF(OFFSET('Sanitation Data'!$I$32,0,10*ROW('Sanitation Data'!I35))="","",OFFSET('Sanitation Data'!$I$32,0,10*ROW('Sanitation Data'!I35)))</f>
        <v/>
      </c>
      <c r="DO41" s="363" t="str">
        <f ca="1">+IF(OFFSET('Hygiene Data'!$D$11,0,10*ROW('Hygiene Data'!D35))="","",OFFSET('Hygiene Data'!$D$11,0,10*ROW('Hygiene Data'!D35)))</f>
        <v/>
      </c>
      <c r="DP41" s="363" t="str">
        <f ca="1">+IF(OFFSET('Hygiene Data'!$D$12,0,10*ROW('Hygiene Data'!D35))="","",OFFSET('Hygiene Data'!$D$12,0,10*ROW('Hygiene Data'!D35)))</f>
        <v/>
      </c>
      <c r="DQ41" s="363" t="str">
        <f ca="1">+IF(OFFSET('Hygiene Data'!$D$13,0,10*ROW('Hygiene Data'!D35))="","",OFFSET('Hygiene Data'!$D$13,0,10*ROW('Hygiene Data'!D35)))</f>
        <v/>
      </c>
      <c r="DR41" s="363" t="str">
        <f ca="1">+IF(OFFSET('Hygiene Data'!$E$11,0,10*ROW('Hygiene Data'!E35))="","",OFFSET('Hygiene Data'!$E$11,0,10*ROW('Hygiene Data'!E35)))</f>
        <v/>
      </c>
      <c r="DS41" s="363" t="str">
        <f ca="1">+IF(OFFSET('Hygiene Data'!$E$12,0,10*ROW('Hygiene Data'!E35))="","",OFFSET('Hygiene Data'!$E$12,0,10*ROW('Hygiene Data'!E35)))</f>
        <v/>
      </c>
      <c r="DT41" s="363" t="str">
        <f ca="1">+IF(OFFSET('Hygiene Data'!$E$13,0,10*ROW('Hygiene Data'!E35))="","",OFFSET('Hygiene Data'!$E$13,0,10*ROW('Hygiene Data'!E35)))</f>
        <v/>
      </c>
      <c r="DU41" s="363" t="str">
        <f ca="1">+IF(OFFSET('Hygiene Data'!$F$11,0,10*ROW('Hygiene Data'!F35))="","",OFFSET('Hygiene Data'!$F$11,0,10*ROW('Hygiene Data'!F35)))</f>
        <v/>
      </c>
      <c r="DV41" s="363" t="str">
        <f ca="1">+IF(OFFSET('Hygiene Data'!$F$12,0,10*ROW('Hygiene Data'!F35))="","",OFFSET('Hygiene Data'!$F$12,0,10*ROW('Hygiene Data'!F35)))</f>
        <v/>
      </c>
      <c r="DW41" s="363" t="str">
        <f ca="1">+IF(OFFSET('Hygiene Data'!$F$13,0,10*ROW('Hygiene Data'!F35))="","",OFFSET('Hygiene Data'!$F$13,0,10*ROW('Hygiene Data'!F35)))</f>
        <v/>
      </c>
      <c r="DX41" s="363" t="str">
        <f ca="1">+IF(OFFSET('Hygiene Data'!$G$11,0,10*ROW('Hygiene Data'!G35))="","",OFFSET('Hygiene Data'!$G$11,0,10*ROW('Hygiene Data'!G35)))</f>
        <v/>
      </c>
      <c r="DY41" s="363" t="str">
        <f ca="1">+IF(OFFSET('Hygiene Data'!$G$12,0,10*ROW('Hygiene Data'!G35))="","",OFFSET('Hygiene Data'!$G$12,0,10*ROW('Hygiene Data'!G35)))</f>
        <v/>
      </c>
      <c r="DZ41" s="363" t="str">
        <f ca="1">+IF(OFFSET('Hygiene Data'!$G$13,0,10*ROW('Hygiene Data'!G35))="","",OFFSET('Hygiene Data'!$G$13,0,10*ROW('Hygiene Data'!G35)))</f>
        <v/>
      </c>
      <c r="EA41" s="363" t="str">
        <f ca="1">+IF(OFFSET('Hygiene Data'!$H$11,0,10*ROW('Hygiene Data'!H35))="","",OFFSET('Hygiene Data'!$H$11,0,10*ROW('Hygiene Data'!H35)))</f>
        <v/>
      </c>
      <c r="EB41" s="363" t="str">
        <f ca="1">+IF(OFFSET('Hygiene Data'!$H$12,0,10*ROW('Hygiene Data'!H35))="","",OFFSET('Hygiene Data'!$H$12,0,10*ROW('Hygiene Data'!H35)))</f>
        <v/>
      </c>
      <c r="EC41" s="363" t="str">
        <f ca="1">+IF(OFFSET('Hygiene Data'!$H$13,0,10*ROW('Hygiene Data'!H35))="","",OFFSET('Hygiene Data'!$H$13,0,10*ROW('Hygiene Data'!H35)))</f>
        <v/>
      </c>
      <c r="ED41" s="363" t="str">
        <f ca="1">+IF(OFFSET('Hygiene Data'!$I$11,0,10*ROW('Hygiene Data'!I35))="","",OFFSET('Hygiene Data'!$I$11,0,10*ROW('Hygiene Data'!I35)))</f>
        <v/>
      </c>
      <c r="EE41" s="363" t="str">
        <f ca="1">+IF(OFFSET('Hygiene Data'!$I$12,0,10*ROW('Hygiene Data'!I35))="","",OFFSET('Hygiene Data'!$I$12,0,10*ROW('Hygiene Data'!I35)))</f>
        <v/>
      </c>
      <c r="EF41" s="363" t="str">
        <f ca="1">+IF(OFFSET('Hygiene Data'!$I$13,0,10*ROW('Hygiene Data'!I35))="","",OFFSET('Hygiene Data'!$I$13,0,10*ROW('Hygiene Data'!I35)))</f>
        <v/>
      </c>
    </row>
    <row r="42" spans="1:136" x14ac:dyDescent="0.25">
      <c r="A42" s="472" t="str">
        <f ca="1">+IF(OFFSET('Water Data'!$B$2,0,10*ROW('Water Data'!E36))="","",OFFSET('Water Data'!$B$2,0,10*ROW('Water Data'!E36)))</f>
        <v/>
      </c>
      <c r="B42" s="47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9" t="str">
        <f t="shared" ca="1" si="0"/>
        <v/>
      </c>
      <c r="D42" s="50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3" t="str">
        <f ca="1">+IF(OFFSET('Water Data'!$D$27,0,10*ROW('Water Data'!D36))="","",OFFSET('Water Data'!$D$27,0,10*ROW('Water Data'!D36)))</f>
        <v/>
      </c>
      <c r="BT42" s="363" t="str">
        <f ca="1">+IF(OFFSET('Water Data'!$D$28,0,10*ROW('Water Data'!D36))="","",OFFSET('Water Data'!$D$28,0,10*ROW('Water Data'!D36)))</f>
        <v/>
      </c>
      <c r="BU42" s="363" t="str">
        <f ca="1">+IF(OFFSET('Water Data'!$D$29,0,10*ROW('Water Data'!D36))="","",OFFSET('Water Data'!$D$29,0,10*ROW('Water Data'!D36)))</f>
        <v/>
      </c>
      <c r="BV42" s="363" t="str">
        <f ca="1">+IF(OFFSET('Water Data'!$E$27,0,10*ROW('Water Data'!E36))="","",OFFSET('Water Data'!$E$27,0,10*ROW('Water Data'!E36)))</f>
        <v/>
      </c>
      <c r="BW42" s="363" t="str">
        <f ca="1">+IF(OFFSET('Water Data'!$E$28,0,10*ROW('Water Data'!E36))="","",OFFSET('Water Data'!$E$28,0,10*ROW('Water Data'!E36)))</f>
        <v/>
      </c>
      <c r="BX42" s="363" t="str">
        <f ca="1">+IF(OFFSET('Water Data'!$E$29,0,10*ROW('Water Data'!E36))="","",OFFSET('Water Data'!$E$29,0,10*ROW('Water Data'!E36)))</f>
        <v/>
      </c>
      <c r="BY42" s="363" t="str">
        <f ca="1">+IF(OFFSET('Water Data'!$F$27,0,10*ROW('Water Data'!F36))="","",OFFSET('Water Data'!$F$27,0,10*ROW('Water Data'!F36)))</f>
        <v/>
      </c>
      <c r="BZ42" s="363" t="str">
        <f ca="1">+IF(OFFSET('Water Data'!$F$28,0,10*ROW('Water Data'!F36))="","",OFFSET('Water Data'!$F$28,0,10*ROW('Water Data'!F36)))</f>
        <v/>
      </c>
      <c r="CA42" s="363" t="str">
        <f ca="1">+IF(OFFSET('Water Data'!$F$29,0,10*ROW('Water Data'!F36))="","",OFFSET('Water Data'!$F$29,0,10*ROW('Water Data'!F36)))</f>
        <v/>
      </c>
      <c r="CB42" s="363" t="str">
        <f ca="1">+IF(OFFSET('Water Data'!$G$27,0,10*ROW('Water Data'!G36))="","",OFFSET('Water Data'!$G$27,0,10*ROW('Water Data'!G36)))</f>
        <v/>
      </c>
      <c r="CC42" s="363" t="str">
        <f ca="1">+IF(OFFSET('Water Data'!$G$28,0,10*ROW('Water Data'!G36))="","",OFFSET('Water Data'!$G$28,0,10*ROW('Water Data'!G36)))</f>
        <v/>
      </c>
      <c r="CD42" s="363" t="str">
        <f ca="1">+IF(OFFSET('Water Data'!$G$29,0,10*ROW('Water Data'!G36))="","",OFFSET('Water Data'!$G$29,0,10*ROW('Water Data'!G36)))</f>
        <v/>
      </c>
      <c r="CE42" s="363" t="str">
        <f ca="1">+IF(OFFSET('Water Data'!$H$27,0,10*ROW('Water Data'!H36))="","",OFFSET('Water Data'!$H$27,0,10*ROW('Water Data'!H36)))</f>
        <v/>
      </c>
      <c r="CF42" s="363" t="str">
        <f ca="1">+IF(OFFSET('Water Data'!$H$28,0,10*ROW('Water Data'!H36))="","",OFFSET('Water Data'!$H$28,0,10*ROW('Water Data'!H36)))</f>
        <v/>
      </c>
      <c r="CG42" s="363" t="str">
        <f ca="1">+IF(OFFSET('Water Data'!$H$29,0,10*ROW('Water Data'!H36))="","",OFFSET('Water Data'!$H$29,0,10*ROW('Water Data'!H36)))</f>
        <v/>
      </c>
      <c r="CH42" s="363" t="str">
        <f ca="1">+IF(OFFSET('Water Data'!$I$27,0,10*ROW('Water Data'!I36))="","",OFFSET('Water Data'!$I$27,0,10*ROW('Water Data'!I36)))</f>
        <v/>
      </c>
      <c r="CI42" s="363" t="str">
        <f ca="1">+IF(OFFSET('Water Data'!$I$28,0,10*ROW('Water Data'!I36))="","",OFFSET('Water Data'!$I$28,0,10*ROW('Water Data'!I36)))</f>
        <v/>
      </c>
      <c r="CJ42" s="363" t="str">
        <f ca="1">+IF(OFFSET('Water Data'!$I$29,0,10*ROW('Water Data'!I36))="","",OFFSET('Water Data'!$I$29,0,10*ROW('Water Data'!I36)))</f>
        <v/>
      </c>
      <c r="CK42" s="363" t="str">
        <f ca="1">+IF(OFFSET('Sanitation Data'!$D$28,0,10*ROW('Sanitation Data'!D36))="","",OFFSET('Sanitation Data'!$D$28,0,10*ROW('Sanitation Data'!D36)))</f>
        <v/>
      </c>
      <c r="CL42" s="363" t="str">
        <f ca="1">+IF(OFFSET('Sanitation Data'!$D$29,0,10*ROW('Sanitation Data'!D36))="","",OFFSET('Sanitation Data'!$D$29,0,10*ROW('Sanitation Data'!D36)))</f>
        <v/>
      </c>
      <c r="CM42" s="363" t="str">
        <f ca="1">+IF(OFFSET('Sanitation Data'!$D$30,0,10*ROW('Sanitation Data'!D36))="","",OFFSET('Sanitation Data'!$D$30,0,10*ROW('Sanitation Data'!D36)))</f>
        <v/>
      </c>
      <c r="CN42" s="363" t="str">
        <f ca="1">+IF(OFFSET('Sanitation Data'!$D$31,0,10*ROW('Sanitation Data'!D36))="","",OFFSET('Sanitation Data'!$D$31,0,10*ROW('Sanitation Data'!D36)))</f>
        <v/>
      </c>
      <c r="CO42" s="363" t="str">
        <f ca="1">+IF(OFFSET('Sanitation Data'!$D$32,0,10*ROW('Sanitation Data'!D36))="","",OFFSET('Sanitation Data'!$D$32,0,10*ROW('Sanitation Data'!D36)))</f>
        <v/>
      </c>
      <c r="CP42" s="363" t="str">
        <f ca="1">+IF(OFFSET('Sanitation Data'!$E$28,0,10*ROW('Sanitation Data'!E36))="","",OFFSET('Sanitation Data'!$E$28,0,10*ROW('Sanitation Data'!E36)))</f>
        <v/>
      </c>
      <c r="CQ42" s="363" t="str">
        <f ca="1">+IF(OFFSET('Sanitation Data'!$E$29,0,10*ROW('Sanitation Data'!E36))="","",OFFSET('Sanitation Data'!$E$29,0,10*ROW('Sanitation Data'!E36)))</f>
        <v/>
      </c>
      <c r="CR42" s="363" t="str">
        <f ca="1">+IF(OFFSET('Sanitation Data'!$E$30,0,10*ROW('Sanitation Data'!E36))="","",OFFSET('Sanitation Data'!$E$30,0,10*ROW('Sanitation Data'!E36)))</f>
        <v/>
      </c>
      <c r="CS42" s="363" t="str">
        <f ca="1">+IF(OFFSET('Sanitation Data'!$E$31,0,10*ROW('Sanitation Data'!E36))="","",OFFSET('Sanitation Data'!$E$31,0,10*ROW('Sanitation Data'!E36)))</f>
        <v/>
      </c>
      <c r="CT42" s="363" t="str">
        <f ca="1">+IF(OFFSET('Sanitation Data'!$E$32,0,10*ROW('Sanitation Data'!E36))="","",OFFSET('Sanitation Data'!$E$32,0,10*ROW('Sanitation Data'!E36)))</f>
        <v/>
      </c>
      <c r="CU42" s="363" t="str">
        <f ca="1">+IF(OFFSET('Sanitation Data'!$F$28,0,10*ROW('Sanitation Data'!F36))="","",OFFSET('Sanitation Data'!$F$28,0,10*ROW('Sanitation Data'!F36)))</f>
        <v/>
      </c>
      <c r="CV42" s="363" t="str">
        <f ca="1">+IF(OFFSET('Sanitation Data'!$F$29,0,10*ROW('Sanitation Data'!F36))="","",OFFSET('Sanitation Data'!$F$29,0,10*ROW('Sanitation Data'!F36)))</f>
        <v/>
      </c>
      <c r="CW42" s="363" t="str">
        <f ca="1">+IF(OFFSET('Sanitation Data'!$F$30,0,10*ROW('Sanitation Data'!F36))="","",OFFSET('Sanitation Data'!$F$30,0,10*ROW('Sanitation Data'!F36)))</f>
        <v/>
      </c>
      <c r="CX42" s="363" t="str">
        <f ca="1">+IF(OFFSET('Sanitation Data'!$F$31,0,10*ROW('Sanitation Data'!F36))="","",OFFSET('Sanitation Data'!$F$31,0,10*ROW('Sanitation Data'!F36)))</f>
        <v/>
      </c>
      <c r="CY42" s="363" t="str">
        <f ca="1">+IF(OFFSET('Sanitation Data'!$F$32,0,10*ROW('Sanitation Data'!F36))="","",OFFSET('Sanitation Data'!$F$32,0,10*ROW('Sanitation Data'!F36)))</f>
        <v/>
      </c>
      <c r="CZ42" s="363" t="str">
        <f ca="1">+IF(OFFSET('Sanitation Data'!$G$28,0,10*ROW('Sanitation Data'!G36))="","",OFFSET('Sanitation Data'!$G$28,0,10*ROW('Sanitation Data'!G36)))</f>
        <v/>
      </c>
      <c r="DA42" s="363" t="str">
        <f ca="1">+IF(OFFSET('Sanitation Data'!$G$29,0,10*ROW('Sanitation Data'!G36))="","",OFFSET('Sanitation Data'!$G$29,0,10*ROW('Sanitation Data'!G36)))</f>
        <v/>
      </c>
      <c r="DB42" s="363" t="str">
        <f ca="1">+IF(OFFSET('Sanitation Data'!$G$30,0,10*ROW('Sanitation Data'!G36))="","",OFFSET('Sanitation Data'!$G$30,0,10*ROW('Sanitation Data'!G36)))</f>
        <v/>
      </c>
      <c r="DC42" s="363" t="str">
        <f ca="1">+IF(OFFSET('Sanitation Data'!$G$31,0,10*ROW('Sanitation Data'!G36))="","",OFFSET('Sanitation Data'!$G$31,0,10*ROW('Sanitation Data'!G36)))</f>
        <v/>
      </c>
      <c r="DD42" s="363" t="str">
        <f ca="1">+IF(OFFSET('Sanitation Data'!$G$32,0,10*ROW('Sanitation Data'!G36))="","",OFFSET('Sanitation Data'!$G$32,0,10*ROW('Sanitation Data'!G36)))</f>
        <v/>
      </c>
      <c r="DE42" s="363" t="str">
        <f ca="1">+IF(OFFSET('Sanitation Data'!$H$28,0,10*ROW('Sanitation Data'!H36))="","",OFFSET('Sanitation Data'!$H$28,0,10*ROW('Sanitation Data'!H36)))</f>
        <v/>
      </c>
      <c r="DF42" s="363" t="str">
        <f ca="1">+IF(OFFSET('Sanitation Data'!$H$29,0,10*ROW('Sanitation Data'!H36))="","",OFFSET('Sanitation Data'!$H$29,0,10*ROW('Sanitation Data'!H36)))</f>
        <v/>
      </c>
      <c r="DG42" s="363" t="str">
        <f ca="1">+IF(OFFSET('Sanitation Data'!$H$30,0,10*ROW('Sanitation Data'!H36))="","",OFFSET('Sanitation Data'!$H$30,0,10*ROW('Sanitation Data'!H36)))</f>
        <v/>
      </c>
      <c r="DH42" s="363" t="str">
        <f ca="1">+IF(OFFSET('Sanitation Data'!$H$31,0,10*ROW('Sanitation Data'!H36))="","",OFFSET('Sanitation Data'!$H$31,0,10*ROW('Sanitation Data'!H36)))</f>
        <v/>
      </c>
      <c r="DI42" s="363" t="str">
        <f ca="1">+IF(OFFSET('Sanitation Data'!$H$32,0,10*ROW('Sanitation Data'!H36))="","",OFFSET('Sanitation Data'!$H$32,0,10*ROW('Sanitation Data'!H36)))</f>
        <v/>
      </c>
      <c r="DJ42" s="363" t="str">
        <f ca="1">+IF(OFFSET('Sanitation Data'!$I$28,0,10*ROW('Sanitation Data'!I36))="","",OFFSET('Sanitation Data'!$I$28,0,10*ROW('Sanitation Data'!I36)))</f>
        <v/>
      </c>
      <c r="DK42" s="363" t="str">
        <f ca="1">+IF(OFFSET('Sanitation Data'!$I$29,0,10*ROW('Sanitation Data'!I36))="","",OFFSET('Sanitation Data'!$I$29,0,10*ROW('Sanitation Data'!I36)))</f>
        <v/>
      </c>
      <c r="DL42" s="363" t="str">
        <f ca="1">+IF(OFFSET('Sanitation Data'!$I$30,0,10*ROW('Sanitation Data'!I36))="","",OFFSET('Sanitation Data'!$I$30,0,10*ROW('Sanitation Data'!I36)))</f>
        <v/>
      </c>
      <c r="DM42" s="363" t="str">
        <f ca="1">+IF(OFFSET('Sanitation Data'!$I$31,0,10*ROW('Sanitation Data'!I36))="","",OFFSET('Sanitation Data'!$I$31,0,10*ROW('Sanitation Data'!I36)))</f>
        <v/>
      </c>
      <c r="DN42" s="363" t="str">
        <f ca="1">+IF(OFFSET('Sanitation Data'!$I$32,0,10*ROW('Sanitation Data'!I36))="","",OFFSET('Sanitation Data'!$I$32,0,10*ROW('Sanitation Data'!I36)))</f>
        <v/>
      </c>
      <c r="DO42" s="363" t="str">
        <f ca="1">+IF(OFFSET('Hygiene Data'!$D$11,0,10*ROW('Hygiene Data'!D36))="","",OFFSET('Hygiene Data'!$D$11,0,10*ROW('Hygiene Data'!D36)))</f>
        <v/>
      </c>
      <c r="DP42" s="363" t="str">
        <f ca="1">+IF(OFFSET('Hygiene Data'!$D$12,0,10*ROW('Hygiene Data'!D36))="","",OFFSET('Hygiene Data'!$D$12,0,10*ROW('Hygiene Data'!D36)))</f>
        <v/>
      </c>
      <c r="DQ42" s="363" t="str">
        <f ca="1">+IF(OFFSET('Hygiene Data'!$D$13,0,10*ROW('Hygiene Data'!D36))="","",OFFSET('Hygiene Data'!$D$13,0,10*ROW('Hygiene Data'!D36)))</f>
        <v/>
      </c>
      <c r="DR42" s="363" t="str">
        <f ca="1">+IF(OFFSET('Hygiene Data'!$E$11,0,10*ROW('Hygiene Data'!E36))="","",OFFSET('Hygiene Data'!$E$11,0,10*ROW('Hygiene Data'!E36)))</f>
        <v/>
      </c>
      <c r="DS42" s="363" t="str">
        <f ca="1">+IF(OFFSET('Hygiene Data'!$E$12,0,10*ROW('Hygiene Data'!E36))="","",OFFSET('Hygiene Data'!$E$12,0,10*ROW('Hygiene Data'!E36)))</f>
        <v/>
      </c>
      <c r="DT42" s="363" t="str">
        <f ca="1">+IF(OFFSET('Hygiene Data'!$E$13,0,10*ROW('Hygiene Data'!E36))="","",OFFSET('Hygiene Data'!$E$13,0,10*ROW('Hygiene Data'!E36)))</f>
        <v/>
      </c>
      <c r="DU42" s="363" t="str">
        <f ca="1">+IF(OFFSET('Hygiene Data'!$F$11,0,10*ROW('Hygiene Data'!F36))="","",OFFSET('Hygiene Data'!$F$11,0,10*ROW('Hygiene Data'!F36)))</f>
        <v/>
      </c>
      <c r="DV42" s="363" t="str">
        <f ca="1">+IF(OFFSET('Hygiene Data'!$F$12,0,10*ROW('Hygiene Data'!F36))="","",OFFSET('Hygiene Data'!$F$12,0,10*ROW('Hygiene Data'!F36)))</f>
        <v/>
      </c>
      <c r="DW42" s="363" t="str">
        <f ca="1">+IF(OFFSET('Hygiene Data'!$F$13,0,10*ROW('Hygiene Data'!F36))="","",OFFSET('Hygiene Data'!$F$13,0,10*ROW('Hygiene Data'!F36)))</f>
        <v/>
      </c>
      <c r="DX42" s="363" t="str">
        <f ca="1">+IF(OFFSET('Hygiene Data'!$G$11,0,10*ROW('Hygiene Data'!G36))="","",OFFSET('Hygiene Data'!$G$11,0,10*ROW('Hygiene Data'!G36)))</f>
        <v/>
      </c>
      <c r="DY42" s="363" t="str">
        <f ca="1">+IF(OFFSET('Hygiene Data'!$G$12,0,10*ROW('Hygiene Data'!G36))="","",OFFSET('Hygiene Data'!$G$12,0,10*ROW('Hygiene Data'!G36)))</f>
        <v/>
      </c>
      <c r="DZ42" s="363" t="str">
        <f ca="1">+IF(OFFSET('Hygiene Data'!$G$13,0,10*ROW('Hygiene Data'!G36))="","",OFFSET('Hygiene Data'!$G$13,0,10*ROW('Hygiene Data'!G36)))</f>
        <v/>
      </c>
      <c r="EA42" s="363" t="str">
        <f ca="1">+IF(OFFSET('Hygiene Data'!$H$11,0,10*ROW('Hygiene Data'!H36))="","",OFFSET('Hygiene Data'!$H$11,0,10*ROW('Hygiene Data'!H36)))</f>
        <v/>
      </c>
      <c r="EB42" s="363" t="str">
        <f ca="1">+IF(OFFSET('Hygiene Data'!$H$12,0,10*ROW('Hygiene Data'!H36))="","",OFFSET('Hygiene Data'!$H$12,0,10*ROW('Hygiene Data'!H36)))</f>
        <v/>
      </c>
      <c r="EC42" s="363" t="str">
        <f ca="1">+IF(OFFSET('Hygiene Data'!$H$13,0,10*ROW('Hygiene Data'!H36))="","",OFFSET('Hygiene Data'!$H$13,0,10*ROW('Hygiene Data'!H36)))</f>
        <v/>
      </c>
      <c r="ED42" s="363" t="str">
        <f ca="1">+IF(OFFSET('Hygiene Data'!$I$11,0,10*ROW('Hygiene Data'!I36))="","",OFFSET('Hygiene Data'!$I$11,0,10*ROW('Hygiene Data'!I36)))</f>
        <v/>
      </c>
      <c r="EE42" s="363" t="str">
        <f ca="1">+IF(OFFSET('Hygiene Data'!$I$12,0,10*ROW('Hygiene Data'!I36))="","",OFFSET('Hygiene Data'!$I$12,0,10*ROW('Hygiene Data'!I36)))</f>
        <v/>
      </c>
      <c r="EF42" s="363" t="str">
        <f ca="1">+IF(OFFSET('Hygiene Data'!$I$13,0,10*ROW('Hygiene Data'!I36))="","",OFFSET('Hygiene Data'!$I$13,0,10*ROW('Hygiene Data'!I36)))</f>
        <v/>
      </c>
    </row>
    <row r="43" spans="1:136" x14ac:dyDescent="0.25">
      <c r="A43" s="472" t="str">
        <f ca="1">+IF(OFFSET('Water Data'!$B$2,0,10*ROW('Water Data'!E37))="","",OFFSET('Water Data'!$B$2,0,10*ROW('Water Data'!E37)))</f>
        <v/>
      </c>
      <c r="B43" s="47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9" t="str">
        <f t="shared" ca="1" si="0"/>
        <v/>
      </c>
      <c r="D43" s="50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3" t="str">
        <f ca="1">+IF(OFFSET('Water Data'!$D$27,0,10*ROW('Water Data'!D37))="","",OFFSET('Water Data'!$D$27,0,10*ROW('Water Data'!D37)))</f>
        <v/>
      </c>
      <c r="BT43" s="363" t="str">
        <f ca="1">+IF(OFFSET('Water Data'!$D$28,0,10*ROW('Water Data'!D37))="","",OFFSET('Water Data'!$D$28,0,10*ROW('Water Data'!D37)))</f>
        <v/>
      </c>
      <c r="BU43" s="363" t="str">
        <f ca="1">+IF(OFFSET('Water Data'!$D$29,0,10*ROW('Water Data'!D37))="","",OFFSET('Water Data'!$D$29,0,10*ROW('Water Data'!D37)))</f>
        <v/>
      </c>
      <c r="BV43" s="363" t="str">
        <f ca="1">+IF(OFFSET('Water Data'!$E$27,0,10*ROW('Water Data'!E37))="","",OFFSET('Water Data'!$E$27,0,10*ROW('Water Data'!E37)))</f>
        <v/>
      </c>
      <c r="BW43" s="363" t="str">
        <f ca="1">+IF(OFFSET('Water Data'!$E$28,0,10*ROW('Water Data'!E37))="","",OFFSET('Water Data'!$E$28,0,10*ROW('Water Data'!E37)))</f>
        <v/>
      </c>
      <c r="BX43" s="363" t="str">
        <f ca="1">+IF(OFFSET('Water Data'!$E$29,0,10*ROW('Water Data'!E37))="","",OFFSET('Water Data'!$E$29,0,10*ROW('Water Data'!E37)))</f>
        <v/>
      </c>
      <c r="BY43" s="363" t="str">
        <f ca="1">+IF(OFFSET('Water Data'!$F$27,0,10*ROW('Water Data'!F37))="","",OFFSET('Water Data'!$F$27,0,10*ROW('Water Data'!F37)))</f>
        <v/>
      </c>
      <c r="BZ43" s="363" t="str">
        <f ca="1">+IF(OFFSET('Water Data'!$F$28,0,10*ROW('Water Data'!F37))="","",OFFSET('Water Data'!$F$28,0,10*ROW('Water Data'!F37)))</f>
        <v/>
      </c>
      <c r="CA43" s="363" t="str">
        <f ca="1">+IF(OFFSET('Water Data'!$F$29,0,10*ROW('Water Data'!F37))="","",OFFSET('Water Data'!$F$29,0,10*ROW('Water Data'!F37)))</f>
        <v/>
      </c>
      <c r="CB43" s="363" t="str">
        <f ca="1">+IF(OFFSET('Water Data'!$G$27,0,10*ROW('Water Data'!G37))="","",OFFSET('Water Data'!$G$27,0,10*ROW('Water Data'!G37)))</f>
        <v/>
      </c>
      <c r="CC43" s="363" t="str">
        <f ca="1">+IF(OFFSET('Water Data'!$G$28,0,10*ROW('Water Data'!G37))="","",OFFSET('Water Data'!$G$28,0,10*ROW('Water Data'!G37)))</f>
        <v/>
      </c>
      <c r="CD43" s="363" t="str">
        <f ca="1">+IF(OFFSET('Water Data'!$G$29,0,10*ROW('Water Data'!G37))="","",OFFSET('Water Data'!$G$29,0,10*ROW('Water Data'!G37)))</f>
        <v/>
      </c>
      <c r="CE43" s="363" t="str">
        <f ca="1">+IF(OFFSET('Water Data'!$H$27,0,10*ROW('Water Data'!H37))="","",OFFSET('Water Data'!$H$27,0,10*ROW('Water Data'!H37)))</f>
        <v/>
      </c>
      <c r="CF43" s="363" t="str">
        <f ca="1">+IF(OFFSET('Water Data'!$H$28,0,10*ROW('Water Data'!H37))="","",OFFSET('Water Data'!$H$28,0,10*ROW('Water Data'!H37)))</f>
        <v/>
      </c>
      <c r="CG43" s="363" t="str">
        <f ca="1">+IF(OFFSET('Water Data'!$H$29,0,10*ROW('Water Data'!H37))="","",OFFSET('Water Data'!$H$29,0,10*ROW('Water Data'!H37)))</f>
        <v/>
      </c>
      <c r="CH43" s="363" t="str">
        <f ca="1">+IF(OFFSET('Water Data'!$I$27,0,10*ROW('Water Data'!I37))="","",OFFSET('Water Data'!$I$27,0,10*ROW('Water Data'!I37)))</f>
        <v/>
      </c>
      <c r="CI43" s="363" t="str">
        <f ca="1">+IF(OFFSET('Water Data'!$I$28,0,10*ROW('Water Data'!I37))="","",OFFSET('Water Data'!$I$28,0,10*ROW('Water Data'!I37)))</f>
        <v/>
      </c>
      <c r="CJ43" s="363" t="str">
        <f ca="1">+IF(OFFSET('Water Data'!$I$29,0,10*ROW('Water Data'!I37))="","",OFFSET('Water Data'!$I$29,0,10*ROW('Water Data'!I37)))</f>
        <v/>
      </c>
      <c r="CK43" s="363" t="str">
        <f ca="1">+IF(OFFSET('Sanitation Data'!$D$28,0,10*ROW('Sanitation Data'!D37))="","",OFFSET('Sanitation Data'!$D$28,0,10*ROW('Sanitation Data'!D37)))</f>
        <v/>
      </c>
      <c r="CL43" s="363" t="str">
        <f ca="1">+IF(OFFSET('Sanitation Data'!$D$29,0,10*ROW('Sanitation Data'!D37))="","",OFFSET('Sanitation Data'!$D$29,0,10*ROW('Sanitation Data'!D37)))</f>
        <v/>
      </c>
      <c r="CM43" s="363" t="str">
        <f ca="1">+IF(OFFSET('Sanitation Data'!$D$30,0,10*ROW('Sanitation Data'!D37))="","",OFFSET('Sanitation Data'!$D$30,0,10*ROW('Sanitation Data'!D37)))</f>
        <v/>
      </c>
      <c r="CN43" s="363" t="str">
        <f ca="1">+IF(OFFSET('Sanitation Data'!$D$31,0,10*ROW('Sanitation Data'!D37))="","",OFFSET('Sanitation Data'!$D$31,0,10*ROW('Sanitation Data'!D37)))</f>
        <v/>
      </c>
      <c r="CO43" s="363" t="str">
        <f ca="1">+IF(OFFSET('Sanitation Data'!$D$32,0,10*ROW('Sanitation Data'!D37))="","",OFFSET('Sanitation Data'!$D$32,0,10*ROW('Sanitation Data'!D37)))</f>
        <v/>
      </c>
      <c r="CP43" s="363" t="str">
        <f ca="1">+IF(OFFSET('Sanitation Data'!$E$28,0,10*ROW('Sanitation Data'!E37))="","",OFFSET('Sanitation Data'!$E$28,0,10*ROW('Sanitation Data'!E37)))</f>
        <v/>
      </c>
      <c r="CQ43" s="363" t="str">
        <f ca="1">+IF(OFFSET('Sanitation Data'!$E$29,0,10*ROW('Sanitation Data'!E37))="","",OFFSET('Sanitation Data'!$E$29,0,10*ROW('Sanitation Data'!E37)))</f>
        <v/>
      </c>
      <c r="CR43" s="363" t="str">
        <f ca="1">+IF(OFFSET('Sanitation Data'!$E$30,0,10*ROW('Sanitation Data'!E37))="","",OFFSET('Sanitation Data'!$E$30,0,10*ROW('Sanitation Data'!E37)))</f>
        <v/>
      </c>
      <c r="CS43" s="363" t="str">
        <f ca="1">+IF(OFFSET('Sanitation Data'!$E$31,0,10*ROW('Sanitation Data'!E37))="","",OFFSET('Sanitation Data'!$E$31,0,10*ROW('Sanitation Data'!E37)))</f>
        <v/>
      </c>
      <c r="CT43" s="363" t="str">
        <f ca="1">+IF(OFFSET('Sanitation Data'!$E$32,0,10*ROW('Sanitation Data'!E37))="","",OFFSET('Sanitation Data'!$E$32,0,10*ROW('Sanitation Data'!E37)))</f>
        <v/>
      </c>
      <c r="CU43" s="363" t="str">
        <f ca="1">+IF(OFFSET('Sanitation Data'!$F$28,0,10*ROW('Sanitation Data'!F37))="","",OFFSET('Sanitation Data'!$F$28,0,10*ROW('Sanitation Data'!F37)))</f>
        <v/>
      </c>
      <c r="CV43" s="363" t="str">
        <f ca="1">+IF(OFFSET('Sanitation Data'!$F$29,0,10*ROW('Sanitation Data'!F37))="","",OFFSET('Sanitation Data'!$F$29,0,10*ROW('Sanitation Data'!F37)))</f>
        <v/>
      </c>
      <c r="CW43" s="363" t="str">
        <f ca="1">+IF(OFFSET('Sanitation Data'!$F$30,0,10*ROW('Sanitation Data'!F37))="","",OFFSET('Sanitation Data'!$F$30,0,10*ROW('Sanitation Data'!F37)))</f>
        <v/>
      </c>
      <c r="CX43" s="363" t="str">
        <f ca="1">+IF(OFFSET('Sanitation Data'!$F$31,0,10*ROW('Sanitation Data'!F37))="","",OFFSET('Sanitation Data'!$F$31,0,10*ROW('Sanitation Data'!F37)))</f>
        <v/>
      </c>
      <c r="CY43" s="363" t="str">
        <f ca="1">+IF(OFFSET('Sanitation Data'!$F$32,0,10*ROW('Sanitation Data'!F37))="","",OFFSET('Sanitation Data'!$F$32,0,10*ROW('Sanitation Data'!F37)))</f>
        <v/>
      </c>
      <c r="CZ43" s="363" t="str">
        <f ca="1">+IF(OFFSET('Sanitation Data'!$G$28,0,10*ROW('Sanitation Data'!G37))="","",OFFSET('Sanitation Data'!$G$28,0,10*ROW('Sanitation Data'!G37)))</f>
        <v/>
      </c>
      <c r="DA43" s="363" t="str">
        <f ca="1">+IF(OFFSET('Sanitation Data'!$G$29,0,10*ROW('Sanitation Data'!G37))="","",OFFSET('Sanitation Data'!$G$29,0,10*ROW('Sanitation Data'!G37)))</f>
        <v/>
      </c>
      <c r="DB43" s="363" t="str">
        <f ca="1">+IF(OFFSET('Sanitation Data'!$G$30,0,10*ROW('Sanitation Data'!G37))="","",OFFSET('Sanitation Data'!$G$30,0,10*ROW('Sanitation Data'!G37)))</f>
        <v/>
      </c>
      <c r="DC43" s="363" t="str">
        <f ca="1">+IF(OFFSET('Sanitation Data'!$G$31,0,10*ROW('Sanitation Data'!G37))="","",OFFSET('Sanitation Data'!$G$31,0,10*ROW('Sanitation Data'!G37)))</f>
        <v/>
      </c>
      <c r="DD43" s="363" t="str">
        <f ca="1">+IF(OFFSET('Sanitation Data'!$G$32,0,10*ROW('Sanitation Data'!G37))="","",OFFSET('Sanitation Data'!$G$32,0,10*ROW('Sanitation Data'!G37)))</f>
        <v/>
      </c>
      <c r="DE43" s="363" t="str">
        <f ca="1">+IF(OFFSET('Sanitation Data'!$H$28,0,10*ROW('Sanitation Data'!H37))="","",OFFSET('Sanitation Data'!$H$28,0,10*ROW('Sanitation Data'!H37)))</f>
        <v/>
      </c>
      <c r="DF43" s="363" t="str">
        <f ca="1">+IF(OFFSET('Sanitation Data'!$H$29,0,10*ROW('Sanitation Data'!H37))="","",OFFSET('Sanitation Data'!$H$29,0,10*ROW('Sanitation Data'!H37)))</f>
        <v/>
      </c>
      <c r="DG43" s="363" t="str">
        <f ca="1">+IF(OFFSET('Sanitation Data'!$H$30,0,10*ROW('Sanitation Data'!H37))="","",OFFSET('Sanitation Data'!$H$30,0,10*ROW('Sanitation Data'!H37)))</f>
        <v/>
      </c>
      <c r="DH43" s="363" t="str">
        <f ca="1">+IF(OFFSET('Sanitation Data'!$H$31,0,10*ROW('Sanitation Data'!H37))="","",OFFSET('Sanitation Data'!$H$31,0,10*ROW('Sanitation Data'!H37)))</f>
        <v/>
      </c>
      <c r="DI43" s="363" t="str">
        <f ca="1">+IF(OFFSET('Sanitation Data'!$H$32,0,10*ROW('Sanitation Data'!H37))="","",OFFSET('Sanitation Data'!$H$32,0,10*ROW('Sanitation Data'!H37)))</f>
        <v/>
      </c>
      <c r="DJ43" s="363" t="str">
        <f ca="1">+IF(OFFSET('Sanitation Data'!$I$28,0,10*ROW('Sanitation Data'!I37))="","",OFFSET('Sanitation Data'!$I$28,0,10*ROW('Sanitation Data'!I37)))</f>
        <v/>
      </c>
      <c r="DK43" s="363" t="str">
        <f ca="1">+IF(OFFSET('Sanitation Data'!$I$29,0,10*ROW('Sanitation Data'!I37))="","",OFFSET('Sanitation Data'!$I$29,0,10*ROW('Sanitation Data'!I37)))</f>
        <v/>
      </c>
      <c r="DL43" s="363" t="str">
        <f ca="1">+IF(OFFSET('Sanitation Data'!$I$30,0,10*ROW('Sanitation Data'!I37))="","",OFFSET('Sanitation Data'!$I$30,0,10*ROW('Sanitation Data'!I37)))</f>
        <v/>
      </c>
      <c r="DM43" s="363" t="str">
        <f ca="1">+IF(OFFSET('Sanitation Data'!$I$31,0,10*ROW('Sanitation Data'!I37))="","",OFFSET('Sanitation Data'!$I$31,0,10*ROW('Sanitation Data'!I37)))</f>
        <v/>
      </c>
      <c r="DN43" s="363" t="str">
        <f ca="1">+IF(OFFSET('Sanitation Data'!$I$32,0,10*ROW('Sanitation Data'!I37))="","",OFFSET('Sanitation Data'!$I$32,0,10*ROW('Sanitation Data'!I37)))</f>
        <v/>
      </c>
      <c r="DO43" s="363" t="str">
        <f ca="1">+IF(OFFSET('Hygiene Data'!$D$11,0,10*ROW('Hygiene Data'!D37))="","",OFFSET('Hygiene Data'!$D$11,0,10*ROW('Hygiene Data'!D37)))</f>
        <v/>
      </c>
      <c r="DP43" s="363" t="str">
        <f ca="1">+IF(OFFSET('Hygiene Data'!$D$12,0,10*ROW('Hygiene Data'!D37))="","",OFFSET('Hygiene Data'!$D$12,0,10*ROW('Hygiene Data'!D37)))</f>
        <v/>
      </c>
      <c r="DQ43" s="363" t="str">
        <f ca="1">+IF(OFFSET('Hygiene Data'!$D$13,0,10*ROW('Hygiene Data'!D37))="","",OFFSET('Hygiene Data'!$D$13,0,10*ROW('Hygiene Data'!D37)))</f>
        <v/>
      </c>
      <c r="DR43" s="363" t="str">
        <f ca="1">+IF(OFFSET('Hygiene Data'!$E$11,0,10*ROW('Hygiene Data'!E37))="","",OFFSET('Hygiene Data'!$E$11,0,10*ROW('Hygiene Data'!E37)))</f>
        <v/>
      </c>
      <c r="DS43" s="363" t="str">
        <f ca="1">+IF(OFFSET('Hygiene Data'!$E$12,0,10*ROW('Hygiene Data'!E37))="","",OFFSET('Hygiene Data'!$E$12,0,10*ROW('Hygiene Data'!E37)))</f>
        <v/>
      </c>
      <c r="DT43" s="363" t="str">
        <f ca="1">+IF(OFFSET('Hygiene Data'!$E$13,0,10*ROW('Hygiene Data'!E37))="","",OFFSET('Hygiene Data'!$E$13,0,10*ROW('Hygiene Data'!E37)))</f>
        <v/>
      </c>
      <c r="DU43" s="363" t="str">
        <f ca="1">+IF(OFFSET('Hygiene Data'!$F$11,0,10*ROW('Hygiene Data'!F37))="","",OFFSET('Hygiene Data'!$F$11,0,10*ROW('Hygiene Data'!F37)))</f>
        <v/>
      </c>
      <c r="DV43" s="363" t="str">
        <f ca="1">+IF(OFFSET('Hygiene Data'!$F$12,0,10*ROW('Hygiene Data'!F37))="","",OFFSET('Hygiene Data'!$F$12,0,10*ROW('Hygiene Data'!F37)))</f>
        <v/>
      </c>
      <c r="DW43" s="363" t="str">
        <f ca="1">+IF(OFFSET('Hygiene Data'!$F$13,0,10*ROW('Hygiene Data'!F37))="","",OFFSET('Hygiene Data'!$F$13,0,10*ROW('Hygiene Data'!F37)))</f>
        <v/>
      </c>
      <c r="DX43" s="363" t="str">
        <f ca="1">+IF(OFFSET('Hygiene Data'!$G$11,0,10*ROW('Hygiene Data'!G37))="","",OFFSET('Hygiene Data'!$G$11,0,10*ROW('Hygiene Data'!G37)))</f>
        <v/>
      </c>
      <c r="DY43" s="363" t="str">
        <f ca="1">+IF(OFFSET('Hygiene Data'!$G$12,0,10*ROW('Hygiene Data'!G37))="","",OFFSET('Hygiene Data'!$G$12,0,10*ROW('Hygiene Data'!G37)))</f>
        <v/>
      </c>
      <c r="DZ43" s="363" t="str">
        <f ca="1">+IF(OFFSET('Hygiene Data'!$G$13,0,10*ROW('Hygiene Data'!G37))="","",OFFSET('Hygiene Data'!$G$13,0,10*ROW('Hygiene Data'!G37)))</f>
        <v/>
      </c>
      <c r="EA43" s="363" t="str">
        <f ca="1">+IF(OFFSET('Hygiene Data'!$H$11,0,10*ROW('Hygiene Data'!H37))="","",OFFSET('Hygiene Data'!$H$11,0,10*ROW('Hygiene Data'!H37)))</f>
        <v/>
      </c>
      <c r="EB43" s="363" t="str">
        <f ca="1">+IF(OFFSET('Hygiene Data'!$H$12,0,10*ROW('Hygiene Data'!H37))="","",OFFSET('Hygiene Data'!$H$12,0,10*ROW('Hygiene Data'!H37)))</f>
        <v/>
      </c>
      <c r="EC43" s="363" t="str">
        <f ca="1">+IF(OFFSET('Hygiene Data'!$H$13,0,10*ROW('Hygiene Data'!H37))="","",OFFSET('Hygiene Data'!$H$13,0,10*ROW('Hygiene Data'!H37)))</f>
        <v/>
      </c>
      <c r="ED43" s="363" t="str">
        <f ca="1">+IF(OFFSET('Hygiene Data'!$I$11,0,10*ROW('Hygiene Data'!I37))="","",OFFSET('Hygiene Data'!$I$11,0,10*ROW('Hygiene Data'!I37)))</f>
        <v/>
      </c>
      <c r="EE43" s="363" t="str">
        <f ca="1">+IF(OFFSET('Hygiene Data'!$I$12,0,10*ROW('Hygiene Data'!I37))="","",OFFSET('Hygiene Data'!$I$12,0,10*ROW('Hygiene Data'!I37)))</f>
        <v/>
      </c>
      <c r="EF43" s="363" t="str">
        <f ca="1">+IF(OFFSET('Hygiene Data'!$I$13,0,10*ROW('Hygiene Data'!I37))="","",OFFSET('Hygiene Data'!$I$13,0,10*ROW('Hygiene Data'!I37)))</f>
        <v/>
      </c>
    </row>
    <row r="44" spans="1:136" x14ac:dyDescent="0.25">
      <c r="A44" s="472" t="str">
        <f ca="1">+IF(OFFSET('Water Data'!$B$2,0,10*ROW('Water Data'!E38))="","",OFFSET('Water Data'!$B$2,0,10*ROW('Water Data'!E38)))</f>
        <v/>
      </c>
      <c r="B44" s="47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9" t="str">
        <f t="shared" ca="1" si="0"/>
        <v/>
      </c>
      <c r="D44" s="50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3" t="str">
        <f ca="1">+IF(OFFSET('Water Data'!$D$27,0,10*ROW('Water Data'!D38))="","",OFFSET('Water Data'!$D$27,0,10*ROW('Water Data'!D38)))</f>
        <v/>
      </c>
      <c r="BT44" s="363" t="str">
        <f ca="1">+IF(OFFSET('Water Data'!$D$28,0,10*ROW('Water Data'!D38))="","",OFFSET('Water Data'!$D$28,0,10*ROW('Water Data'!D38)))</f>
        <v/>
      </c>
      <c r="BU44" s="363" t="str">
        <f ca="1">+IF(OFFSET('Water Data'!$D$29,0,10*ROW('Water Data'!D38))="","",OFFSET('Water Data'!$D$29,0,10*ROW('Water Data'!D38)))</f>
        <v/>
      </c>
      <c r="BV44" s="363" t="str">
        <f ca="1">+IF(OFFSET('Water Data'!$E$27,0,10*ROW('Water Data'!E38))="","",OFFSET('Water Data'!$E$27,0,10*ROW('Water Data'!E38)))</f>
        <v/>
      </c>
      <c r="BW44" s="363" t="str">
        <f ca="1">+IF(OFFSET('Water Data'!$E$28,0,10*ROW('Water Data'!E38))="","",OFFSET('Water Data'!$E$28,0,10*ROW('Water Data'!E38)))</f>
        <v/>
      </c>
      <c r="BX44" s="363" t="str">
        <f ca="1">+IF(OFFSET('Water Data'!$E$29,0,10*ROW('Water Data'!E38))="","",OFFSET('Water Data'!$E$29,0,10*ROW('Water Data'!E38)))</f>
        <v/>
      </c>
      <c r="BY44" s="363" t="str">
        <f ca="1">+IF(OFFSET('Water Data'!$F$27,0,10*ROW('Water Data'!F38))="","",OFFSET('Water Data'!$F$27,0,10*ROW('Water Data'!F38)))</f>
        <v/>
      </c>
      <c r="BZ44" s="363" t="str">
        <f ca="1">+IF(OFFSET('Water Data'!$F$28,0,10*ROW('Water Data'!F38))="","",OFFSET('Water Data'!$F$28,0,10*ROW('Water Data'!F38)))</f>
        <v/>
      </c>
      <c r="CA44" s="363" t="str">
        <f ca="1">+IF(OFFSET('Water Data'!$F$29,0,10*ROW('Water Data'!F38))="","",OFFSET('Water Data'!$F$29,0,10*ROW('Water Data'!F38)))</f>
        <v/>
      </c>
      <c r="CB44" s="363" t="str">
        <f ca="1">+IF(OFFSET('Water Data'!$G$27,0,10*ROW('Water Data'!G38))="","",OFFSET('Water Data'!$G$27,0,10*ROW('Water Data'!G38)))</f>
        <v/>
      </c>
      <c r="CC44" s="363" t="str">
        <f ca="1">+IF(OFFSET('Water Data'!$G$28,0,10*ROW('Water Data'!G38))="","",OFFSET('Water Data'!$G$28,0,10*ROW('Water Data'!G38)))</f>
        <v/>
      </c>
      <c r="CD44" s="363" t="str">
        <f ca="1">+IF(OFFSET('Water Data'!$G$29,0,10*ROW('Water Data'!G38))="","",OFFSET('Water Data'!$G$29,0,10*ROW('Water Data'!G38)))</f>
        <v/>
      </c>
      <c r="CE44" s="363" t="str">
        <f ca="1">+IF(OFFSET('Water Data'!$H$27,0,10*ROW('Water Data'!H38))="","",OFFSET('Water Data'!$H$27,0,10*ROW('Water Data'!H38)))</f>
        <v/>
      </c>
      <c r="CF44" s="363" t="str">
        <f ca="1">+IF(OFFSET('Water Data'!$H$28,0,10*ROW('Water Data'!H38))="","",OFFSET('Water Data'!$H$28,0,10*ROW('Water Data'!H38)))</f>
        <v/>
      </c>
      <c r="CG44" s="363" t="str">
        <f ca="1">+IF(OFFSET('Water Data'!$H$29,0,10*ROW('Water Data'!H38))="","",OFFSET('Water Data'!$H$29,0,10*ROW('Water Data'!H38)))</f>
        <v/>
      </c>
      <c r="CH44" s="363" t="str">
        <f ca="1">+IF(OFFSET('Water Data'!$I$27,0,10*ROW('Water Data'!I38))="","",OFFSET('Water Data'!$I$27,0,10*ROW('Water Data'!I38)))</f>
        <v/>
      </c>
      <c r="CI44" s="363" t="str">
        <f ca="1">+IF(OFFSET('Water Data'!$I$28,0,10*ROW('Water Data'!I38))="","",OFFSET('Water Data'!$I$28,0,10*ROW('Water Data'!I38)))</f>
        <v/>
      </c>
      <c r="CJ44" s="363" t="str">
        <f ca="1">+IF(OFFSET('Water Data'!$I$29,0,10*ROW('Water Data'!I38))="","",OFFSET('Water Data'!$I$29,0,10*ROW('Water Data'!I38)))</f>
        <v/>
      </c>
      <c r="CK44" s="363" t="str">
        <f ca="1">+IF(OFFSET('Sanitation Data'!$D$28,0,10*ROW('Sanitation Data'!D38))="","",OFFSET('Sanitation Data'!$D$28,0,10*ROW('Sanitation Data'!D38)))</f>
        <v/>
      </c>
      <c r="CL44" s="363" t="str">
        <f ca="1">+IF(OFFSET('Sanitation Data'!$D$29,0,10*ROW('Sanitation Data'!D38))="","",OFFSET('Sanitation Data'!$D$29,0,10*ROW('Sanitation Data'!D38)))</f>
        <v/>
      </c>
      <c r="CM44" s="363" t="str">
        <f ca="1">+IF(OFFSET('Sanitation Data'!$D$30,0,10*ROW('Sanitation Data'!D38))="","",OFFSET('Sanitation Data'!$D$30,0,10*ROW('Sanitation Data'!D38)))</f>
        <v/>
      </c>
      <c r="CN44" s="363" t="str">
        <f ca="1">+IF(OFFSET('Sanitation Data'!$D$31,0,10*ROW('Sanitation Data'!D38))="","",OFFSET('Sanitation Data'!$D$31,0,10*ROW('Sanitation Data'!D38)))</f>
        <v/>
      </c>
      <c r="CO44" s="363" t="str">
        <f ca="1">+IF(OFFSET('Sanitation Data'!$D$32,0,10*ROW('Sanitation Data'!D38))="","",OFFSET('Sanitation Data'!$D$32,0,10*ROW('Sanitation Data'!D38)))</f>
        <v/>
      </c>
      <c r="CP44" s="363" t="str">
        <f ca="1">+IF(OFFSET('Sanitation Data'!$E$28,0,10*ROW('Sanitation Data'!E38))="","",OFFSET('Sanitation Data'!$E$28,0,10*ROW('Sanitation Data'!E38)))</f>
        <v/>
      </c>
      <c r="CQ44" s="363" t="str">
        <f ca="1">+IF(OFFSET('Sanitation Data'!$E$29,0,10*ROW('Sanitation Data'!E38))="","",OFFSET('Sanitation Data'!$E$29,0,10*ROW('Sanitation Data'!E38)))</f>
        <v/>
      </c>
      <c r="CR44" s="363" t="str">
        <f ca="1">+IF(OFFSET('Sanitation Data'!$E$30,0,10*ROW('Sanitation Data'!E38))="","",OFFSET('Sanitation Data'!$E$30,0,10*ROW('Sanitation Data'!E38)))</f>
        <v/>
      </c>
      <c r="CS44" s="363" t="str">
        <f ca="1">+IF(OFFSET('Sanitation Data'!$E$31,0,10*ROW('Sanitation Data'!E38))="","",OFFSET('Sanitation Data'!$E$31,0,10*ROW('Sanitation Data'!E38)))</f>
        <v/>
      </c>
      <c r="CT44" s="363" t="str">
        <f ca="1">+IF(OFFSET('Sanitation Data'!$E$32,0,10*ROW('Sanitation Data'!E38))="","",OFFSET('Sanitation Data'!$E$32,0,10*ROW('Sanitation Data'!E38)))</f>
        <v/>
      </c>
      <c r="CU44" s="363" t="str">
        <f ca="1">+IF(OFFSET('Sanitation Data'!$F$28,0,10*ROW('Sanitation Data'!F38))="","",OFFSET('Sanitation Data'!$F$28,0,10*ROW('Sanitation Data'!F38)))</f>
        <v/>
      </c>
      <c r="CV44" s="363" t="str">
        <f ca="1">+IF(OFFSET('Sanitation Data'!$F$29,0,10*ROW('Sanitation Data'!F38))="","",OFFSET('Sanitation Data'!$F$29,0,10*ROW('Sanitation Data'!F38)))</f>
        <v/>
      </c>
      <c r="CW44" s="363" t="str">
        <f ca="1">+IF(OFFSET('Sanitation Data'!$F$30,0,10*ROW('Sanitation Data'!F38))="","",OFFSET('Sanitation Data'!$F$30,0,10*ROW('Sanitation Data'!F38)))</f>
        <v/>
      </c>
      <c r="CX44" s="363" t="str">
        <f ca="1">+IF(OFFSET('Sanitation Data'!$F$31,0,10*ROW('Sanitation Data'!F38))="","",OFFSET('Sanitation Data'!$F$31,0,10*ROW('Sanitation Data'!F38)))</f>
        <v/>
      </c>
      <c r="CY44" s="363" t="str">
        <f ca="1">+IF(OFFSET('Sanitation Data'!$F$32,0,10*ROW('Sanitation Data'!F38))="","",OFFSET('Sanitation Data'!$F$32,0,10*ROW('Sanitation Data'!F38)))</f>
        <v/>
      </c>
      <c r="CZ44" s="363" t="str">
        <f ca="1">+IF(OFFSET('Sanitation Data'!$G$28,0,10*ROW('Sanitation Data'!G38))="","",OFFSET('Sanitation Data'!$G$28,0,10*ROW('Sanitation Data'!G38)))</f>
        <v/>
      </c>
      <c r="DA44" s="363" t="str">
        <f ca="1">+IF(OFFSET('Sanitation Data'!$G$29,0,10*ROW('Sanitation Data'!G38))="","",OFFSET('Sanitation Data'!$G$29,0,10*ROW('Sanitation Data'!G38)))</f>
        <v/>
      </c>
      <c r="DB44" s="363" t="str">
        <f ca="1">+IF(OFFSET('Sanitation Data'!$G$30,0,10*ROW('Sanitation Data'!G38))="","",OFFSET('Sanitation Data'!$G$30,0,10*ROW('Sanitation Data'!G38)))</f>
        <v/>
      </c>
      <c r="DC44" s="363" t="str">
        <f ca="1">+IF(OFFSET('Sanitation Data'!$G$31,0,10*ROW('Sanitation Data'!G38))="","",OFFSET('Sanitation Data'!$G$31,0,10*ROW('Sanitation Data'!G38)))</f>
        <v/>
      </c>
      <c r="DD44" s="363" t="str">
        <f ca="1">+IF(OFFSET('Sanitation Data'!$G$32,0,10*ROW('Sanitation Data'!G38))="","",OFFSET('Sanitation Data'!$G$32,0,10*ROW('Sanitation Data'!G38)))</f>
        <v/>
      </c>
      <c r="DE44" s="363" t="str">
        <f ca="1">+IF(OFFSET('Sanitation Data'!$H$28,0,10*ROW('Sanitation Data'!H38))="","",OFFSET('Sanitation Data'!$H$28,0,10*ROW('Sanitation Data'!H38)))</f>
        <v/>
      </c>
      <c r="DF44" s="363" t="str">
        <f ca="1">+IF(OFFSET('Sanitation Data'!$H$29,0,10*ROW('Sanitation Data'!H38))="","",OFFSET('Sanitation Data'!$H$29,0,10*ROW('Sanitation Data'!H38)))</f>
        <v/>
      </c>
      <c r="DG44" s="363" t="str">
        <f ca="1">+IF(OFFSET('Sanitation Data'!$H$30,0,10*ROW('Sanitation Data'!H38))="","",OFFSET('Sanitation Data'!$H$30,0,10*ROW('Sanitation Data'!H38)))</f>
        <v/>
      </c>
      <c r="DH44" s="363" t="str">
        <f ca="1">+IF(OFFSET('Sanitation Data'!$H$31,0,10*ROW('Sanitation Data'!H38))="","",OFFSET('Sanitation Data'!$H$31,0,10*ROW('Sanitation Data'!H38)))</f>
        <v/>
      </c>
      <c r="DI44" s="363" t="str">
        <f ca="1">+IF(OFFSET('Sanitation Data'!$H$32,0,10*ROW('Sanitation Data'!H38))="","",OFFSET('Sanitation Data'!$H$32,0,10*ROW('Sanitation Data'!H38)))</f>
        <v/>
      </c>
      <c r="DJ44" s="363" t="str">
        <f ca="1">+IF(OFFSET('Sanitation Data'!$I$28,0,10*ROW('Sanitation Data'!I38))="","",OFFSET('Sanitation Data'!$I$28,0,10*ROW('Sanitation Data'!I38)))</f>
        <v/>
      </c>
      <c r="DK44" s="363" t="str">
        <f ca="1">+IF(OFFSET('Sanitation Data'!$I$29,0,10*ROW('Sanitation Data'!I38))="","",OFFSET('Sanitation Data'!$I$29,0,10*ROW('Sanitation Data'!I38)))</f>
        <v/>
      </c>
      <c r="DL44" s="363" t="str">
        <f ca="1">+IF(OFFSET('Sanitation Data'!$I$30,0,10*ROW('Sanitation Data'!I38))="","",OFFSET('Sanitation Data'!$I$30,0,10*ROW('Sanitation Data'!I38)))</f>
        <v/>
      </c>
      <c r="DM44" s="363" t="str">
        <f ca="1">+IF(OFFSET('Sanitation Data'!$I$31,0,10*ROW('Sanitation Data'!I38))="","",OFFSET('Sanitation Data'!$I$31,0,10*ROW('Sanitation Data'!I38)))</f>
        <v/>
      </c>
      <c r="DN44" s="363" t="str">
        <f ca="1">+IF(OFFSET('Sanitation Data'!$I$32,0,10*ROW('Sanitation Data'!I38))="","",OFFSET('Sanitation Data'!$I$32,0,10*ROW('Sanitation Data'!I38)))</f>
        <v/>
      </c>
      <c r="DO44" s="363" t="str">
        <f ca="1">+IF(OFFSET('Hygiene Data'!$D$11,0,10*ROW('Hygiene Data'!D38))="","",OFFSET('Hygiene Data'!$D$11,0,10*ROW('Hygiene Data'!D38)))</f>
        <v/>
      </c>
      <c r="DP44" s="363" t="str">
        <f ca="1">+IF(OFFSET('Hygiene Data'!$D$12,0,10*ROW('Hygiene Data'!D38))="","",OFFSET('Hygiene Data'!$D$12,0,10*ROW('Hygiene Data'!D38)))</f>
        <v/>
      </c>
      <c r="DQ44" s="363" t="str">
        <f ca="1">+IF(OFFSET('Hygiene Data'!$D$13,0,10*ROW('Hygiene Data'!D38))="","",OFFSET('Hygiene Data'!$D$13,0,10*ROW('Hygiene Data'!D38)))</f>
        <v/>
      </c>
      <c r="DR44" s="363" t="str">
        <f ca="1">+IF(OFFSET('Hygiene Data'!$E$11,0,10*ROW('Hygiene Data'!E38))="","",OFFSET('Hygiene Data'!$E$11,0,10*ROW('Hygiene Data'!E38)))</f>
        <v/>
      </c>
      <c r="DS44" s="363" t="str">
        <f ca="1">+IF(OFFSET('Hygiene Data'!$E$12,0,10*ROW('Hygiene Data'!E38))="","",OFFSET('Hygiene Data'!$E$12,0,10*ROW('Hygiene Data'!E38)))</f>
        <v/>
      </c>
      <c r="DT44" s="363" t="str">
        <f ca="1">+IF(OFFSET('Hygiene Data'!$E$13,0,10*ROW('Hygiene Data'!E38))="","",OFFSET('Hygiene Data'!$E$13,0,10*ROW('Hygiene Data'!E38)))</f>
        <v/>
      </c>
      <c r="DU44" s="363" t="str">
        <f ca="1">+IF(OFFSET('Hygiene Data'!$F$11,0,10*ROW('Hygiene Data'!F38))="","",OFFSET('Hygiene Data'!$F$11,0,10*ROW('Hygiene Data'!F38)))</f>
        <v/>
      </c>
      <c r="DV44" s="363" t="str">
        <f ca="1">+IF(OFFSET('Hygiene Data'!$F$12,0,10*ROW('Hygiene Data'!F38))="","",OFFSET('Hygiene Data'!$F$12,0,10*ROW('Hygiene Data'!F38)))</f>
        <v/>
      </c>
      <c r="DW44" s="363" t="str">
        <f ca="1">+IF(OFFSET('Hygiene Data'!$F$13,0,10*ROW('Hygiene Data'!F38))="","",OFFSET('Hygiene Data'!$F$13,0,10*ROW('Hygiene Data'!F38)))</f>
        <v/>
      </c>
      <c r="DX44" s="363" t="str">
        <f ca="1">+IF(OFFSET('Hygiene Data'!$G$11,0,10*ROW('Hygiene Data'!G38))="","",OFFSET('Hygiene Data'!$G$11,0,10*ROW('Hygiene Data'!G38)))</f>
        <v/>
      </c>
      <c r="DY44" s="363" t="str">
        <f ca="1">+IF(OFFSET('Hygiene Data'!$G$12,0,10*ROW('Hygiene Data'!G38))="","",OFFSET('Hygiene Data'!$G$12,0,10*ROW('Hygiene Data'!G38)))</f>
        <v/>
      </c>
      <c r="DZ44" s="363" t="str">
        <f ca="1">+IF(OFFSET('Hygiene Data'!$G$13,0,10*ROW('Hygiene Data'!G38))="","",OFFSET('Hygiene Data'!$G$13,0,10*ROW('Hygiene Data'!G38)))</f>
        <v/>
      </c>
      <c r="EA44" s="363" t="str">
        <f ca="1">+IF(OFFSET('Hygiene Data'!$H$11,0,10*ROW('Hygiene Data'!H38))="","",OFFSET('Hygiene Data'!$H$11,0,10*ROW('Hygiene Data'!H38)))</f>
        <v/>
      </c>
      <c r="EB44" s="363" t="str">
        <f ca="1">+IF(OFFSET('Hygiene Data'!$H$12,0,10*ROW('Hygiene Data'!H38))="","",OFFSET('Hygiene Data'!$H$12,0,10*ROW('Hygiene Data'!H38)))</f>
        <v/>
      </c>
      <c r="EC44" s="363" t="str">
        <f ca="1">+IF(OFFSET('Hygiene Data'!$H$13,0,10*ROW('Hygiene Data'!H38))="","",OFFSET('Hygiene Data'!$H$13,0,10*ROW('Hygiene Data'!H38)))</f>
        <v/>
      </c>
      <c r="ED44" s="363" t="str">
        <f ca="1">+IF(OFFSET('Hygiene Data'!$I$11,0,10*ROW('Hygiene Data'!I38))="","",OFFSET('Hygiene Data'!$I$11,0,10*ROW('Hygiene Data'!I38)))</f>
        <v/>
      </c>
      <c r="EE44" s="363" t="str">
        <f ca="1">+IF(OFFSET('Hygiene Data'!$I$12,0,10*ROW('Hygiene Data'!I38))="","",OFFSET('Hygiene Data'!$I$12,0,10*ROW('Hygiene Data'!I38)))</f>
        <v/>
      </c>
      <c r="EF44" s="363" t="str">
        <f ca="1">+IF(OFFSET('Hygiene Data'!$I$13,0,10*ROW('Hygiene Data'!I38))="","",OFFSET('Hygiene Data'!$I$13,0,10*ROW('Hygiene Data'!I38)))</f>
        <v/>
      </c>
    </row>
    <row r="45" spans="1:136" x14ac:dyDescent="0.25">
      <c r="A45" s="472" t="str">
        <f ca="1">+IF(OFFSET('Water Data'!$B$2,0,10*ROW('Water Data'!E39))="","",OFFSET('Water Data'!$B$2,0,10*ROW('Water Data'!E39)))</f>
        <v/>
      </c>
      <c r="B45" s="47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9" t="str">
        <f t="shared" ca="1" si="0"/>
        <v/>
      </c>
      <c r="D45" s="50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3" t="str">
        <f ca="1">+IF(OFFSET('Water Data'!$D$27,0,10*ROW('Water Data'!D39))="","",OFFSET('Water Data'!$D$27,0,10*ROW('Water Data'!D39)))</f>
        <v/>
      </c>
      <c r="BT45" s="363" t="str">
        <f ca="1">+IF(OFFSET('Water Data'!$D$28,0,10*ROW('Water Data'!D39))="","",OFFSET('Water Data'!$D$28,0,10*ROW('Water Data'!D39)))</f>
        <v/>
      </c>
      <c r="BU45" s="363" t="str">
        <f ca="1">+IF(OFFSET('Water Data'!$D$29,0,10*ROW('Water Data'!D39))="","",OFFSET('Water Data'!$D$29,0,10*ROW('Water Data'!D39)))</f>
        <v/>
      </c>
      <c r="BV45" s="363" t="str">
        <f ca="1">+IF(OFFSET('Water Data'!$E$27,0,10*ROW('Water Data'!E39))="","",OFFSET('Water Data'!$E$27,0,10*ROW('Water Data'!E39)))</f>
        <v/>
      </c>
      <c r="BW45" s="363" t="str">
        <f ca="1">+IF(OFFSET('Water Data'!$E$28,0,10*ROW('Water Data'!E39))="","",OFFSET('Water Data'!$E$28,0,10*ROW('Water Data'!E39)))</f>
        <v/>
      </c>
      <c r="BX45" s="363" t="str">
        <f ca="1">+IF(OFFSET('Water Data'!$E$29,0,10*ROW('Water Data'!E39))="","",OFFSET('Water Data'!$E$29,0,10*ROW('Water Data'!E39)))</f>
        <v/>
      </c>
      <c r="BY45" s="363" t="str">
        <f ca="1">+IF(OFFSET('Water Data'!$F$27,0,10*ROW('Water Data'!F39))="","",OFFSET('Water Data'!$F$27,0,10*ROW('Water Data'!F39)))</f>
        <v/>
      </c>
      <c r="BZ45" s="363" t="str">
        <f ca="1">+IF(OFFSET('Water Data'!$F$28,0,10*ROW('Water Data'!F39))="","",OFFSET('Water Data'!$F$28,0,10*ROW('Water Data'!F39)))</f>
        <v/>
      </c>
      <c r="CA45" s="363" t="str">
        <f ca="1">+IF(OFFSET('Water Data'!$F$29,0,10*ROW('Water Data'!F39))="","",OFFSET('Water Data'!$F$29,0,10*ROW('Water Data'!F39)))</f>
        <v/>
      </c>
      <c r="CB45" s="363" t="str">
        <f ca="1">+IF(OFFSET('Water Data'!$G$27,0,10*ROW('Water Data'!G39))="","",OFFSET('Water Data'!$G$27,0,10*ROW('Water Data'!G39)))</f>
        <v/>
      </c>
      <c r="CC45" s="363" t="str">
        <f ca="1">+IF(OFFSET('Water Data'!$G$28,0,10*ROW('Water Data'!G39))="","",OFFSET('Water Data'!$G$28,0,10*ROW('Water Data'!G39)))</f>
        <v/>
      </c>
      <c r="CD45" s="363" t="str">
        <f ca="1">+IF(OFFSET('Water Data'!$G$29,0,10*ROW('Water Data'!G39))="","",OFFSET('Water Data'!$G$29,0,10*ROW('Water Data'!G39)))</f>
        <v/>
      </c>
      <c r="CE45" s="363" t="str">
        <f ca="1">+IF(OFFSET('Water Data'!$H$27,0,10*ROW('Water Data'!H39))="","",OFFSET('Water Data'!$H$27,0,10*ROW('Water Data'!H39)))</f>
        <v/>
      </c>
      <c r="CF45" s="363" t="str">
        <f ca="1">+IF(OFFSET('Water Data'!$H$28,0,10*ROW('Water Data'!H39))="","",OFFSET('Water Data'!$H$28,0,10*ROW('Water Data'!H39)))</f>
        <v/>
      </c>
      <c r="CG45" s="363" t="str">
        <f ca="1">+IF(OFFSET('Water Data'!$H$29,0,10*ROW('Water Data'!H39))="","",OFFSET('Water Data'!$H$29,0,10*ROW('Water Data'!H39)))</f>
        <v/>
      </c>
      <c r="CH45" s="363" t="str">
        <f ca="1">+IF(OFFSET('Water Data'!$I$27,0,10*ROW('Water Data'!I39))="","",OFFSET('Water Data'!$I$27,0,10*ROW('Water Data'!I39)))</f>
        <v/>
      </c>
      <c r="CI45" s="363" t="str">
        <f ca="1">+IF(OFFSET('Water Data'!$I$28,0,10*ROW('Water Data'!I39))="","",OFFSET('Water Data'!$I$28,0,10*ROW('Water Data'!I39)))</f>
        <v/>
      </c>
      <c r="CJ45" s="363" t="str">
        <f ca="1">+IF(OFFSET('Water Data'!$I$29,0,10*ROW('Water Data'!I39))="","",OFFSET('Water Data'!$I$29,0,10*ROW('Water Data'!I39)))</f>
        <v/>
      </c>
      <c r="CK45" s="363" t="str">
        <f ca="1">+IF(OFFSET('Sanitation Data'!$D$28,0,10*ROW('Sanitation Data'!D39))="","",OFFSET('Sanitation Data'!$D$28,0,10*ROW('Sanitation Data'!D39)))</f>
        <v/>
      </c>
      <c r="CL45" s="363" t="str">
        <f ca="1">+IF(OFFSET('Sanitation Data'!$D$29,0,10*ROW('Sanitation Data'!D39))="","",OFFSET('Sanitation Data'!$D$29,0,10*ROW('Sanitation Data'!D39)))</f>
        <v/>
      </c>
      <c r="CM45" s="363" t="str">
        <f ca="1">+IF(OFFSET('Sanitation Data'!$D$30,0,10*ROW('Sanitation Data'!D39))="","",OFFSET('Sanitation Data'!$D$30,0,10*ROW('Sanitation Data'!D39)))</f>
        <v/>
      </c>
      <c r="CN45" s="363" t="str">
        <f ca="1">+IF(OFFSET('Sanitation Data'!$D$31,0,10*ROW('Sanitation Data'!D39))="","",OFFSET('Sanitation Data'!$D$31,0,10*ROW('Sanitation Data'!D39)))</f>
        <v/>
      </c>
      <c r="CO45" s="363" t="str">
        <f ca="1">+IF(OFFSET('Sanitation Data'!$D$32,0,10*ROW('Sanitation Data'!D39))="","",OFFSET('Sanitation Data'!$D$32,0,10*ROW('Sanitation Data'!D39)))</f>
        <v/>
      </c>
      <c r="CP45" s="363" t="str">
        <f ca="1">+IF(OFFSET('Sanitation Data'!$E$28,0,10*ROW('Sanitation Data'!E39))="","",OFFSET('Sanitation Data'!$E$28,0,10*ROW('Sanitation Data'!E39)))</f>
        <v/>
      </c>
      <c r="CQ45" s="363" t="str">
        <f ca="1">+IF(OFFSET('Sanitation Data'!$E$29,0,10*ROW('Sanitation Data'!E39))="","",OFFSET('Sanitation Data'!$E$29,0,10*ROW('Sanitation Data'!E39)))</f>
        <v/>
      </c>
      <c r="CR45" s="363" t="str">
        <f ca="1">+IF(OFFSET('Sanitation Data'!$E$30,0,10*ROW('Sanitation Data'!E39))="","",OFFSET('Sanitation Data'!$E$30,0,10*ROW('Sanitation Data'!E39)))</f>
        <v/>
      </c>
      <c r="CS45" s="363" t="str">
        <f ca="1">+IF(OFFSET('Sanitation Data'!$E$31,0,10*ROW('Sanitation Data'!E39))="","",OFFSET('Sanitation Data'!$E$31,0,10*ROW('Sanitation Data'!E39)))</f>
        <v/>
      </c>
      <c r="CT45" s="363" t="str">
        <f ca="1">+IF(OFFSET('Sanitation Data'!$E$32,0,10*ROW('Sanitation Data'!E39))="","",OFFSET('Sanitation Data'!$E$32,0,10*ROW('Sanitation Data'!E39)))</f>
        <v/>
      </c>
      <c r="CU45" s="363" t="str">
        <f ca="1">+IF(OFFSET('Sanitation Data'!$F$28,0,10*ROW('Sanitation Data'!F39))="","",OFFSET('Sanitation Data'!$F$28,0,10*ROW('Sanitation Data'!F39)))</f>
        <v/>
      </c>
      <c r="CV45" s="363" t="str">
        <f ca="1">+IF(OFFSET('Sanitation Data'!$F$29,0,10*ROW('Sanitation Data'!F39))="","",OFFSET('Sanitation Data'!$F$29,0,10*ROW('Sanitation Data'!F39)))</f>
        <v/>
      </c>
      <c r="CW45" s="363" t="str">
        <f ca="1">+IF(OFFSET('Sanitation Data'!$F$30,0,10*ROW('Sanitation Data'!F39))="","",OFFSET('Sanitation Data'!$F$30,0,10*ROW('Sanitation Data'!F39)))</f>
        <v/>
      </c>
      <c r="CX45" s="363" t="str">
        <f ca="1">+IF(OFFSET('Sanitation Data'!$F$31,0,10*ROW('Sanitation Data'!F39))="","",OFFSET('Sanitation Data'!$F$31,0,10*ROW('Sanitation Data'!F39)))</f>
        <v/>
      </c>
      <c r="CY45" s="363" t="str">
        <f ca="1">+IF(OFFSET('Sanitation Data'!$F$32,0,10*ROW('Sanitation Data'!F39))="","",OFFSET('Sanitation Data'!$F$32,0,10*ROW('Sanitation Data'!F39)))</f>
        <v/>
      </c>
      <c r="CZ45" s="363" t="str">
        <f ca="1">+IF(OFFSET('Sanitation Data'!$G$28,0,10*ROW('Sanitation Data'!G39))="","",OFFSET('Sanitation Data'!$G$28,0,10*ROW('Sanitation Data'!G39)))</f>
        <v/>
      </c>
      <c r="DA45" s="363" t="str">
        <f ca="1">+IF(OFFSET('Sanitation Data'!$G$29,0,10*ROW('Sanitation Data'!G39))="","",OFFSET('Sanitation Data'!$G$29,0,10*ROW('Sanitation Data'!G39)))</f>
        <v/>
      </c>
      <c r="DB45" s="363" t="str">
        <f ca="1">+IF(OFFSET('Sanitation Data'!$G$30,0,10*ROW('Sanitation Data'!G39))="","",OFFSET('Sanitation Data'!$G$30,0,10*ROW('Sanitation Data'!G39)))</f>
        <v/>
      </c>
      <c r="DC45" s="363" t="str">
        <f ca="1">+IF(OFFSET('Sanitation Data'!$G$31,0,10*ROW('Sanitation Data'!G39))="","",OFFSET('Sanitation Data'!$G$31,0,10*ROW('Sanitation Data'!G39)))</f>
        <v/>
      </c>
      <c r="DD45" s="363" t="str">
        <f ca="1">+IF(OFFSET('Sanitation Data'!$G$32,0,10*ROW('Sanitation Data'!G39))="","",OFFSET('Sanitation Data'!$G$32,0,10*ROW('Sanitation Data'!G39)))</f>
        <v/>
      </c>
      <c r="DE45" s="363" t="str">
        <f ca="1">+IF(OFFSET('Sanitation Data'!$H$28,0,10*ROW('Sanitation Data'!H39))="","",OFFSET('Sanitation Data'!$H$28,0,10*ROW('Sanitation Data'!H39)))</f>
        <v/>
      </c>
      <c r="DF45" s="363" t="str">
        <f ca="1">+IF(OFFSET('Sanitation Data'!$H$29,0,10*ROW('Sanitation Data'!H39))="","",OFFSET('Sanitation Data'!$H$29,0,10*ROW('Sanitation Data'!H39)))</f>
        <v/>
      </c>
      <c r="DG45" s="363" t="str">
        <f ca="1">+IF(OFFSET('Sanitation Data'!$H$30,0,10*ROW('Sanitation Data'!H39))="","",OFFSET('Sanitation Data'!$H$30,0,10*ROW('Sanitation Data'!H39)))</f>
        <v/>
      </c>
      <c r="DH45" s="363" t="str">
        <f ca="1">+IF(OFFSET('Sanitation Data'!$H$31,0,10*ROW('Sanitation Data'!H39))="","",OFFSET('Sanitation Data'!$H$31,0,10*ROW('Sanitation Data'!H39)))</f>
        <v/>
      </c>
      <c r="DI45" s="363" t="str">
        <f ca="1">+IF(OFFSET('Sanitation Data'!$H$32,0,10*ROW('Sanitation Data'!H39))="","",OFFSET('Sanitation Data'!$H$32,0,10*ROW('Sanitation Data'!H39)))</f>
        <v/>
      </c>
      <c r="DJ45" s="363" t="str">
        <f ca="1">+IF(OFFSET('Sanitation Data'!$I$28,0,10*ROW('Sanitation Data'!I39))="","",OFFSET('Sanitation Data'!$I$28,0,10*ROW('Sanitation Data'!I39)))</f>
        <v/>
      </c>
      <c r="DK45" s="363" t="str">
        <f ca="1">+IF(OFFSET('Sanitation Data'!$I$29,0,10*ROW('Sanitation Data'!I39))="","",OFFSET('Sanitation Data'!$I$29,0,10*ROW('Sanitation Data'!I39)))</f>
        <v/>
      </c>
      <c r="DL45" s="363" t="str">
        <f ca="1">+IF(OFFSET('Sanitation Data'!$I$30,0,10*ROW('Sanitation Data'!I39))="","",OFFSET('Sanitation Data'!$I$30,0,10*ROW('Sanitation Data'!I39)))</f>
        <v/>
      </c>
      <c r="DM45" s="363" t="str">
        <f ca="1">+IF(OFFSET('Sanitation Data'!$I$31,0,10*ROW('Sanitation Data'!I39))="","",OFFSET('Sanitation Data'!$I$31,0,10*ROW('Sanitation Data'!I39)))</f>
        <v/>
      </c>
      <c r="DN45" s="363" t="str">
        <f ca="1">+IF(OFFSET('Sanitation Data'!$I$32,0,10*ROW('Sanitation Data'!I39))="","",OFFSET('Sanitation Data'!$I$32,0,10*ROW('Sanitation Data'!I39)))</f>
        <v/>
      </c>
      <c r="DO45" s="363" t="str">
        <f ca="1">+IF(OFFSET('Hygiene Data'!$D$11,0,10*ROW('Hygiene Data'!D39))="","",OFFSET('Hygiene Data'!$D$11,0,10*ROW('Hygiene Data'!D39)))</f>
        <v/>
      </c>
      <c r="DP45" s="363" t="str">
        <f ca="1">+IF(OFFSET('Hygiene Data'!$D$12,0,10*ROW('Hygiene Data'!D39))="","",OFFSET('Hygiene Data'!$D$12,0,10*ROW('Hygiene Data'!D39)))</f>
        <v/>
      </c>
      <c r="DQ45" s="363" t="str">
        <f ca="1">+IF(OFFSET('Hygiene Data'!$D$13,0,10*ROW('Hygiene Data'!D39))="","",OFFSET('Hygiene Data'!$D$13,0,10*ROW('Hygiene Data'!D39)))</f>
        <v/>
      </c>
      <c r="DR45" s="363" t="str">
        <f ca="1">+IF(OFFSET('Hygiene Data'!$E$11,0,10*ROW('Hygiene Data'!E39))="","",OFFSET('Hygiene Data'!$E$11,0,10*ROW('Hygiene Data'!E39)))</f>
        <v/>
      </c>
      <c r="DS45" s="363" t="str">
        <f ca="1">+IF(OFFSET('Hygiene Data'!$E$12,0,10*ROW('Hygiene Data'!E39))="","",OFFSET('Hygiene Data'!$E$12,0,10*ROW('Hygiene Data'!E39)))</f>
        <v/>
      </c>
      <c r="DT45" s="363" t="str">
        <f ca="1">+IF(OFFSET('Hygiene Data'!$E$13,0,10*ROW('Hygiene Data'!E39))="","",OFFSET('Hygiene Data'!$E$13,0,10*ROW('Hygiene Data'!E39)))</f>
        <v/>
      </c>
      <c r="DU45" s="363" t="str">
        <f ca="1">+IF(OFFSET('Hygiene Data'!$F$11,0,10*ROW('Hygiene Data'!F39))="","",OFFSET('Hygiene Data'!$F$11,0,10*ROW('Hygiene Data'!F39)))</f>
        <v/>
      </c>
      <c r="DV45" s="363" t="str">
        <f ca="1">+IF(OFFSET('Hygiene Data'!$F$12,0,10*ROW('Hygiene Data'!F39))="","",OFFSET('Hygiene Data'!$F$12,0,10*ROW('Hygiene Data'!F39)))</f>
        <v/>
      </c>
      <c r="DW45" s="363" t="str">
        <f ca="1">+IF(OFFSET('Hygiene Data'!$F$13,0,10*ROW('Hygiene Data'!F39))="","",OFFSET('Hygiene Data'!$F$13,0,10*ROW('Hygiene Data'!F39)))</f>
        <v/>
      </c>
      <c r="DX45" s="363" t="str">
        <f ca="1">+IF(OFFSET('Hygiene Data'!$G$11,0,10*ROW('Hygiene Data'!G39))="","",OFFSET('Hygiene Data'!$G$11,0,10*ROW('Hygiene Data'!G39)))</f>
        <v/>
      </c>
      <c r="DY45" s="363" t="str">
        <f ca="1">+IF(OFFSET('Hygiene Data'!$G$12,0,10*ROW('Hygiene Data'!G39))="","",OFFSET('Hygiene Data'!$G$12,0,10*ROW('Hygiene Data'!G39)))</f>
        <v/>
      </c>
      <c r="DZ45" s="363" t="str">
        <f ca="1">+IF(OFFSET('Hygiene Data'!$G$13,0,10*ROW('Hygiene Data'!G39))="","",OFFSET('Hygiene Data'!$G$13,0,10*ROW('Hygiene Data'!G39)))</f>
        <v/>
      </c>
      <c r="EA45" s="363" t="str">
        <f ca="1">+IF(OFFSET('Hygiene Data'!$H$11,0,10*ROW('Hygiene Data'!H39))="","",OFFSET('Hygiene Data'!$H$11,0,10*ROW('Hygiene Data'!H39)))</f>
        <v/>
      </c>
      <c r="EB45" s="363" t="str">
        <f ca="1">+IF(OFFSET('Hygiene Data'!$H$12,0,10*ROW('Hygiene Data'!H39))="","",OFFSET('Hygiene Data'!$H$12,0,10*ROW('Hygiene Data'!H39)))</f>
        <v/>
      </c>
      <c r="EC45" s="363" t="str">
        <f ca="1">+IF(OFFSET('Hygiene Data'!$H$13,0,10*ROW('Hygiene Data'!H39))="","",OFFSET('Hygiene Data'!$H$13,0,10*ROW('Hygiene Data'!H39)))</f>
        <v/>
      </c>
      <c r="ED45" s="363" t="str">
        <f ca="1">+IF(OFFSET('Hygiene Data'!$I$11,0,10*ROW('Hygiene Data'!I39))="","",OFFSET('Hygiene Data'!$I$11,0,10*ROW('Hygiene Data'!I39)))</f>
        <v/>
      </c>
      <c r="EE45" s="363" t="str">
        <f ca="1">+IF(OFFSET('Hygiene Data'!$I$12,0,10*ROW('Hygiene Data'!I39))="","",OFFSET('Hygiene Data'!$I$12,0,10*ROW('Hygiene Data'!I39)))</f>
        <v/>
      </c>
      <c r="EF45" s="363" t="str">
        <f ca="1">+IF(OFFSET('Hygiene Data'!$I$13,0,10*ROW('Hygiene Data'!I39))="","",OFFSET('Hygiene Data'!$I$13,0,10*ROW('Hygiene Data'!I39)))</f>
        <v/>
      </c>
    </row>
    <row r="46" spans="1:136" x14ac:dyDescent="0.25">
      <c r="A46" s="472" t="str">
        <f ca="1">+IF(OFFSET('Water Data'!$B$2,0,10*ROW('Water Data'!E40))="","",OFFSET('Water Data'!$B$2,0,10*ROW('Water Data'!E40)))</f>
        <v/>
      </c>
      <c r="B46" s="47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9" t="str">
        <f t="shared" ca="1" si="0"/>
        <v/>
      </c>
      <c r="D46" s="50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3" t="str">
        <f ca="1">+IF(OFFSET('Water Data'!$D$27,0,10*ROW('Water Data'!D40))="","",OFFSET('Water Data'!$D$27,0,10*ROW('Water Data'!D40)))</f>
        <v/>
      </c>
      <c r="BT46" s="363" t="str">
        <f ca="1">+IF(OFFSET('Water Data'!$D$28,0,10*ROW('Water Data'!D40))="","",OFFSET('Water Data'!$D$28,0,10*ROW('Water Data'!D40)))</f>
        <v/>
      </c>
      <c r="BU46" s="363" t="str">
        <f ca="1">+IF(OFFSET('Water Data'!$D$29,0,10*ROW('Water Data'!D40))="","",OFFSET('Water Data'!$D$29,0,10*ROW('Water Data'!D40)))</f>
        <v/>
      </c>
      <c r="BV46" s="363" t="str">
        <f ca="1">+IF(OFFSET('Water Data'!$E$27,0,10*ROW('Water Data'!E40))="","",OFFSET('Water Data'!$E$27,0,10*ROW('Water Data'!E40)))</f>
        <v/>
      </c>
      <c r="BW46" s="363" t="str">
        <f ca="1">+IF(OFFSET('Water Data'!$E$28,0,10*ROW('Water Data'!E40))="","",OFFSET('Water Data'!$E$28,0,10*ROW('Water Data'!E40)))</f>
        <v/>
      </c>
      <c r="BX46" s="363" t="str">
        <f ca="1">+IF(OFFSET('Water Data'!$E$29,0,10*ROW('Water Data'!E40))="","",OFFSET('Water Data'!$E$29,0,10*ROW('Water Data'!E40)))</f>
        <v/>
      </c>
      <c r="BY46" s="363" t="str">
        <f ca="1">+IF(OFFSET('Water Data'!$F$27,0,10*ROW('Water Data'!F40))="","",OFFSET('Water Data'!$F$27,0,10*ROW('Water Data'!F40)))</f>
        <v/>
      </c>
      <c r="BZ46" s="363" t="str">
        <f ca="1">+IF(OFFSET('Water Data'!$F$28,0,10*ROW('Water Data'!F40))="","",OFFSET('Water Data'!$F$28,0,10*ROW('Water Data'!F40)))</f>
        <v/>
      </c>
      <c r="CA46" s="363" t="str">
        <f ca="1">+IF(OFFSET('Water Data'!$F$29,0,10*ROW('Water Data'!F40))="","",OFFSET('Water Data'!$F$29,0,10*ROW('Water Data'!F40)))</f>
        <v/>
      </c>
      <c r="CB46" s="363" t="str">
        <f ca="1">+IF(OFFSET('Water Data'!$G$27,0,10*ROW('Water Data'!G40))="","",OFFSET('Water Data'!$G$27,0,10*ROW('Water Data'!G40)))</f>
        <v/>
      </c>
      <c r="CC46" s="363" t="str">
        <f ca="1">+IF(OFFSET('Water Data'!$G$28,0,10*ROW('Water Data'!G40))="","",OFFSET('Water Data'!$G$28,0,10*ROW('Water Data'!G40)))</f>
        <v/>
      </c>
      <c r="CD46" s="363" t="str">
        <f ca="1">+IF(OFFSET('Water Data'!$G$29,0,10*ROW('Water Data'!G40))="","",OFFSET('Water Data'!$G$29,0,10*ROW('Water Data'!G40)))</f>
        <v/>
      </c>
      <c r="CE46" s="363" t="str">
        <f ca="1">+IF(OFFSET('Water Data'!$H$27,0,10*ROW('Water Data'!H40))="","",OFFSET('Water Data'!$H$27,0,10*ROW('Water Data'!H40)))</f>
        <v/>
      </c>
      <c r="CF46" s="363" t="str">
        <f ca="1">+IF(OFFSET('Water Data'!$H$28,0,10*ROW('Water Data'!H40))="","",OFFSET('Water Data'!$H$28,0,10*ROW('Water Data'!H40)))</f>
        <v/>
      </c>
      <c r="CG46" s="363" t="str">
        <f ca="1">+IF(OFFSET('Water Data'!$H$29,0,10*ROW('Water Data'!H40))="","",OFFSET('Water Data'!$H$29,0,10*ROW('Water Data'!H40)))</f>
        <v/>
      </c>
      <c r="CH46" s="363" t="str">
        <f ca="1">+IF(OFFSET('Water Data'!$I$27,0,10*ROW('Water Data'!I40))="","",OFFSET('Water Data'!$I$27,0,10*ROW('Water Data'!I40)))</f>
        <v/>
      </c>
      <c r="CI46" s="363" t="str">
        <f ca="1">+IF(OFFSET('Water Data'!$I$28,0,10*ROW('Water Data'!I40))="","",OFFSET('Water Data'!$I$28,0,10*ROW('Water Data'!I40)))</f>
        <v/>
      </c>
      <c r="CJ46" s="363" t="str">
        <f ca="1">+IF(OFFSET('Water Data'!$I$29,0,10*ROW('Water Data'!I40))="","",OFFSET('Water Data'!$I$29,0,10*ROW('Water Data'!I40)))</f>
        <v/>
      </c>
      <c r="CK46" s="363" t="str">
        <f ca="1">+IF(OFFSET('Sanitation Data'!$D$28,0,10*ROW('Sanitation Data'!D40))="","",OFFSET('Sanitation Data'!$D$28,0,10*ROW('Sanitation Data'!D40)))</f>
        <v/>
      </c>
      <c r="CL46" s="363" t="str">
        <f ca="1">+IF(OFFSET('Sanitation Data'!$D$29,0,10*ROW('Sanitation Data'!D40))="","",OFFSET('Sanitation Data'!$D$29,0,10*ROW('Sanitation Data'!D40)))</f>
        <v/>
      </c>
      <c r="CM46" s="363" t="str">
        <f ca="1">+IF(OFFSET('Sanitation Data'!$D$30,0,10*ROW('Sanitation Data'!D40))="","",OFFSET('Sanitation Data'!$D$30,0,10*ROW('Sanitation Data'!D40)))</f>
        <v/>
      </c>
      <c r="CN46" s="363" t="str">
        <f ca="1">+IF(OFFSET('Sanitation Data'!$D$31,0,10*ROW('Sanitation Data'!D40))="","",OFFSET('Sanitation Data'!$D$31,0,10*ROW('Sanitation Data'!D40)))</f>
        <v/>
      </c>
      <c r="CO46" s="363" t="str">
        <f ca="1">+IF(OFFSET('Sanitation Data'!$D$32,0,10*ROW('Sanitation Data'!D40))="","",OFFSET('Sanitation Data'!$D$32,0,10*ROW('Sanitation Data'!D40)))</f>
        <v/>
      </c>
      <c r="CP46" s="363" t="str">
        <f ca="1">+IF(OFFSET('Sanitation Data'!$E$28,0,10*ROW('Sanitation Data'!E40))="","",OFFSET('Sanitation Data'!$E$28,0,10*ROW('Sanitation Data'!E40)))</f>
        <v/>
      </c>
      <c r="CQ46" s="363" t="str">
        <f ca="1">+IF(OFFSET('Sanitation Data'!$E$29,0,10*ROW('Sanitation Data'!E40))="","",OFFSET('Sanitation Data'!$E$29,0,10*ROW('Sanitation Data'!E40)))</f>
        <v/>
      </c>
      <c r="CR46" s="363" t="str">
        <f ca="1">+IF(OFFSET('Sanitation Data'!$E$30,0,10*ROW('Sanitation Data'!E40))="","",OFFSET('Sanitation Data'!$E$30,0,10*ROW('Sanitation Data'!E40)))</f>
        <v/>
      </c>
      <c r="CS46" s="363" t="str">
        <f ca="1">+IF(OFFSET('Sanitation Data'!$E$31,0,10*ROW('Sanitation Data'!E40))="","",OFFSET('Sanitation Data'!$E$31,0,10*ROW('Sanitation Data'!E40)))</f>
        <v/>
      </c>
      <c r="CT46" s="363" t="str">
        <f ca="1">+IF(OFFSET('Sanitation Data'!$E$32,0,10*ROW('Sanitation Data'!E40))="","",OFFSET('Sanitation Data'!$E$32,0,10*ROW('Sanitation Data'!E40)))</f>
        <v/>
      </c>
      <c r="CU46" s="363" t="str">
        <f ca="1">+IF(OFFSET('Sanitation Data'!$F$28,0,10*ROW('Sanitation Data'!F40))="","",OFFSET('Sanitation Data'!$F$28,0,10*ROW('Sanitation Data'!F40)))</f>
        <v/>
      </c>
      <c r="CV46" s="363" t="str">
        <f ca="1">+IF(OFFSET('Sanitation Data'!$F$29,0,10*ROW('Sanitation Data'!F40))="","",OFFSET('Sanitation Data'!$F$29,0,10*ROW('Sanitation Data'!F40)))</f>
        <v/>
      </c>
      <c r="CW46" s="363" t="str">
        <f ca="1">+IF(OFFSET('Sanitation Data'!$F$30,0,10*ROW('Sanitation Data'!F40))="","",OFFSET('Sanitation Data'!$F$30,0,10*ROW('Sanitation Data'!F40)))</f>
        <v/>
      </c>
      <c r="CX46" s="363" t="str">
        <f ca="1">+IF(OFFSET('Sanitation Data'!$F$31,0,10*ROW('Sanitation Data'!F40))="","",OFFSET('Sanitation Data'!$F$31,0,10*ROW('Sanitation Data'!F40)))</f>
        <v/>
      </c>
      <c r="CY46" s="363" t="str">
        <f ca="1">+IF(OFFSET('Sanitation Data'!$F$32,0,10*ROW('Sanitation Data'!F40))="","",OFFSET('Sanitation Data'!$F$32,0,10*ROW('Sanitation Data'!F40)))</f>
        <v/>
      </c>
      <c r="CZ46" s="363" t="str">
        <f ca="1">+IF(OFFSET('Sanitation Data'!$G$28,0,10*ROW('Sanitation Data'!G40))="","",OFFSET('Sanitation Data'!$G$28,0,10*ROW('Sanitation Data'!G40)))</f>
        <v/>
      </c>
      <c r="DA46" s="363" t="str">
        <f ca="1">+IF(OFFSET('Sanitation Data'!$G$29,0,10*ROW('Sanitation Data'!G40))="","",OFFSET('Sanitation Data'!$G$29,0,10*ROW('Sanitation Data'!G40)))</f>
        <v/>
      </c>
      <c r="DB46" s="363" t="str">
        <f ca="1">+IF(OFFSET('Sanitation Data'!$G$30,0,10*ROW('Sanitation Data'!G40))="","",OFFSET('Sanitation Data'!$G$30,0,10*ROW('Sanitation Data'!G40)))</f>
        <v/>
      </c>
      <c r="DC46" s="363" t="str">
        <f ca="1">+IF(OFFSET('Sanitation Data'!$G$31,0,10*ROW('Sanitation Data'!G40))="","",OFFSET('Sanitation Data'!$G$31,0,10*ROW('Sanitation Data'!G40)))</f>
        <v/>
      </c>
      <c r="DD46" s="363" t="str">
        <f ca="1">+IF(OFFSET('Sanitation Data'!$G$32,0,10*ROW('Sanitation Data'!G40))="","",OFFSET('Sanitation Data'!$G$32,0,10*ROW('Sanitation Data'!G40)))</f>
        <v/>
      </c>
      <c r="DE46" s="363" t="str">
        <f ca="1">+IF(OFFSET('Sanitation Data'!$H$28,0,10*ROW('Sanitation Data'!H40))="","",OFFSET('Sanitation Data'!$H$28,0,10*ROW('Sanitation Data'!H40)))</f>
        <v/>
      </c>
      <c r="DF46" s="363" t="str">
        <f ca="1">+IF(OFFSET('Sanitation Data'!$H$29,0,10*ROW('Sanitation Data'!H40))="","",OFFSET('Sanitation Data'!$H$29,0,10*ROW('Sanitation Data'!H40)))</f>
        <v/>
      </c>
      <c r="DG46" s="363" t="str">
        <f ca="1">+IF(OFFSET('Sanitation Data'!$H$30,0,10*ROW('Sanitation Data'!H40))="","",OFFSET('Sanitation Data'!$H$30,0,10*ROW('Sanitation Data'!H40)))</f>
        <v/>
      </c>
      <c r="DH46" s="363" t="str">
        <f ca="1">+IF(OFFSET('Sanitation Data'!$H$31,0,10*ROW('Sanitation Data'!H40))="","",OFFSET('Sanitation Data'!$H$31,0,10*ROW('Sanitation Data'!H40)))</f>
        <v/>
      </c>
      <c r="DI46" s="363" t="str">
        <f ca="1">+IF(OFFSET('Sanitation Data'!$H$32,0,10*ROW('Sanitation Data'!H40))="","",OFFSET('Sanitation Data'!$H$32,0,10*ROW('Sanitation Data'!H40)))</f>
        <v/>
      </c>
      <c r="DJ46" s="363" t="str">
        <f ca="1">+IF(OFFSET('Sanitation Data'!$I$28,0,10*ROW('Sanitation Data'!I40))="","",OFFSET('Sanitation Data'!$I$28,0,10*ROW('Sanitation Data'!I40)))</f>
        <v/>
      </c>
      <c r="DK46" s="363" t="str">
        <f ca="1">+IF(OFFSET('Sanitation Data'!$I$29,0,10*ROW('Sanitation Data'!I40))="","",OFFSET('Sanitation Data'!$I$29,0,10*ROW('Sanitation Data'!I40)))</f>
        <v/>
      </c>
      <c r="DL46" s="363" t="str">
        <f ca="1">+IF(OFFSET('Sanitation Data'!$I$30,0,10*ROW('Sanitation Data'!I40))="","",OFFSET('Sanitation Data'!$I$30,0,10*ROW('Sanitation Data'!I40)))</f>
        <v/>
      </c>
      <c r="DM46" s="363" t="str">
        <f ca="1">+IF(OFFSET('Sanitation Data'!$I$31,0,10*ROW('Sanitation Data'!I40))="","",OFFSET('Sanitation Data'!$I$31,0,10*ROW('Sanitation Data'!I40)))</f>
        <v/>
      </c>
      <c r="DN46" s="363" t="str">
        <f ca="1">+IF(OFFSET('Sanitation Data'!$I$32,0,10*ROW('Sanitation Data'!I40))="","",OFFSET('Sanitation Data'!$I$32,0,10*ROW('Sanitation Data'!I40)))</f>
        <v/>
      </c>
      <c r="DO46" s="363" t="str">
        <f ca="1">+IF(OFFSET('Hygiene Data'!$D$11,0,10*ROW('Hygiene Data'!D40))="","",OFFSET('Hygiene Data'!$D$11,0,10*ROW('Hygiene Data'!D40)))</f>
        <v/>
      </c>
      <c r="DP46" s="363" t="str">
        <f ca="1">+IF(OFFSET('Hygiene Data'!$D$12,0,10*ROW('Hygiene Data'!D40))="","",OFFSET('Hygiene Data'!$D$12,0,10*ROW('Hygiene Data'!D40)))</f>
        <v/>
      </c>
      <c r="DQ46" s="363" t="str">
        <f ca="1">+IF(OFFSET('Hygiene Data'!$D$13,0,10*ROW('Hygiene Data'!D40))="","",OFFSET('Hygiene Data'!$D$13,0,10*ROW('Hygiene Data'!D40)))</f>
        <v/>
      </c>
      <c r="DR46" s="363" t="str">
        <f ca="1">+IF(OFFSET('Hygiene Data'!$E$11,0,10*ROW('Hygiene Data'!E40))="","",OFFSET('Hygiene Data'!$E$11,0,10*ROW('Hygiene Data'!E40)))</f>
        <v/>
      </c>
      <c r="DS46" s="363" t="str">
        <f ca="1">+IF(OFFSET('Hygiene Data'!$E$12,0,10*ROW('Hygiene Data'!E40))="","",OFFSET('Hygiene Data'!$E$12,0,10*ROW('Hygiene Data'!E40)))</f>
        <v/>
      </c>
      <c r="DT46" s="363" t="str">
        <f ca="1">+IF(OFFSET('Hygiene Data'!$E$13,0,10*ROW('Hygiene Data'!E40))="","",OFFSET('Hygiene Data'!$E$13,0,10*ROW('Hygiene Data'!E40)))</f>
        <v/>
      </c>
      <c r="DU46" s="363" t="str">
        <f ca="1">+IF(OFFSET('Hygiene Data'!$F$11,0,10*ROW('Hygiene Data'!F40))="","",OFFSET('Hygiene Data'!$F$11,0,10*ROW('Hygiene Data'!F40)))</f>
        <v/>
      </c>
      <c r="DV46" s="363" t="str">
        <f ca="1">+IF(OFFSET('Hygiene Data'!$F$12,0,10*ROW('Hygiene Data'!F40))="","",OFFSET('Hygiene Data'!$F$12,0,10*ROW('Hygiene Data'!F40)))</f>
        <v/>
      </c>
      <c r="DW46" s="363" t="str">
        <f ca="1">+IF(OFFSET('Hygiene Data'!$F$13,0,10*ROW('Hygiene Data'!F40))="","",OFFSET('Hygiene Data'!$F$13,0,10*ROW('Hygiene Data'!F40)))</f>
        <v/>
      </c>
      <c r="DX46" s="363" t="str">
        <f ca="1">+IF(OFFSET('Hygiene Data'!$G$11,0,10*ROW('Hygiene Data'!G40))="","",OFFSET('Hygiene Data'!$G$11,0,10*ROW('Hygiene Data'!G40)))</f>
        <v/>
      </c>
      <c r="DY46" s="363" t="str">
        <f ca="1">+IF(OFFSET('Hygiene Data'!$G$12,0,10*ROW('Hygiene Data'!G40))="","",OFFSET('Hygiene Data'!$G$12,0,10*ROW('Hygiene Data'!G40)))</f>
        <v/>
      </c>
      <c r="DZ46" s="363" t="str">
        <f ca="1">+IF(OFFSET('Hygiene Data'!$G$13,0,10*ROW('Hygiene Data'!G40))="","",OFFSET('Hygiene Data'!$G$13,0,10*ROW('Hygiene Data'!G40)))</f>
        <v/>
      </c>
      <c r="EA46" s="363" t="str">
        <f ca="1">+IF(OFFSET('Hygiene Data'!$H$11,0,10*ROW('Hygiene Data'!H40))="","",OFFSET('Hygiene Data'!$H$11,0,10*ROW('Hygiene Data'!H40)))</f>
        <v/>
      </c>
      <c r="EB46" s="363" t="str">
        <f ca="1">+IF(OFFSET('Hygiene Data'!$H$12,0,10*ROW('Hygiene Data'!H40))="","",OFFSET('Hygiene Data'!$H$12,0,10*ROW('Hygiene Data'!H40)))</f>
        <v/>
      </c>
      <c r="EC46" s="363" t="str">
        <f ca="1">+IF(OFFSET('Hygiene Data'!$H$13,0,10*ROW('Hygiene Data'!H40))="","",OFFSET('Hygiene Data'!$H$13,0,10*ROW('Hygiene Data'!H40)))</f>
        <v/>
      </c>
      <c r="ED46" s="363" t="str">
        <f ca="1">+IF(OFFSET('Hygiene Data'!$I$11,0,10*ROW('Hygiene Data'!I40))="","",OFFSET('Hygiene Data'!$I$11,0,10*ROW('Hygiene Data'!I40)))</f>
        <v/>
      </c>
      <c r="EE46" s="363" t="str">
        <f ca="1">+IF(OFFSET('Hygiene Data'!$I$12,0,10*ROW('Hygiene Data'!I40))="","",OFFSET('Hygiene Data'!$I$12,0,10*ROW('Hygiene Data'!I40)))</f>
        <v/>
      </c>
      <c r="EF46" s="363" t="str">
        <f ca="1">+IF(OFFSET('Hygiene Data'!$I$13,0,10*ROW('Hygiene Data'!I40))="","",OFFSET('Hygiene Data'!$I$13,0,10*ROW('Hygiene Data'!I40)))</f>
        <v/>
      </c>
    </row>
    <row r="47" spans="1:136" x14ac:dyDescent="0.25">
      <c r="A47" s="472" t="str">
        <f ca="1">+IF(OFFSET('Water Data'!$B$2,0,10*ROW('Water Data'!E41))="","",OFFSET('Water Data'!$B$2,0,10*ROW('Water Data'!E41)))</f>
        <v/>
      </c>
      <c r="B47" s="47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9" t="str">
        <f t="shared" ca="1" si="0"/>
        <v/>
      </c>
      <c r="D47" s="50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3" t="str">
        <f ca="1">+IF(OFFSET('Water Data'!$D$27,0,10*ROW('Water Data'!D41))="","",OFFSET('Water Data'!$D$27,0,10*ROW('Water Data'!D41)))</f>
        <v/>
      </c>
      <c r="BT47" s="363" t="str">
        <f ca="1">+IF(OFFSET('Water Data'!$D$28,0,10*ROW('Water Data'!D41))="","",OFFSET('Water Data'!$D$28,0,10*ROW('Water Data'!D41)))</f>
        <v/>
      </c>
      <c r="BU47" s="363" t="str">
        <f ca="1">+IF(OFFSET('Water Data'!$D$29,0,10*ROW('Water Data'!D41))="","",OFFSET('Water Data'!$D$29,0,10*ROW('Water Data'!D41)))</f>
        <v/>
      </c>
      <c r="BV47" s="363" t="str">
        <f ca="1">+IF(OFFSET('Water Data'!$E$27,0,10*ROW('Water Data'!E41))="","",OFFSET('Water Data'!$E$27,0,10*ROW('Water Data'!E41)))</f>
        <v/>
      </c>
      <c r="BW47" s="363" t="str">
        <f ca="1">+IF(OFFSET('Water Data'!$E$28,0,10*ROW('Water Data'!E41))="","",OFFSET('Water Data'!$E$28,0,10*ROW('Water Data'!E41)))</f>
        <v/>
      </c>
      <c r="BX47" s="363" t="str">
        <f ca="1">+IF(OFFSET('Water Data'!$E$29,0,10*ROW('Water Data'!E41))="","",OFFSET('Water Data'!$E$29,0,10*ROW('Water Data'!E41)))</f>
        <v/>
      </c>
      <c r="BY47" s="363" t="str">
        <f ca="1">+IF(OFFSET('Water Data'!$F$27,0,10*ROW('Water Data'!F41))="","",OFFSET('Water Data'!$F$27,0,10*ROW('Water Data'!F41)))</f>
        <v/>
      </c>
      <c r="BZ47" s="363" t="str">
        <f ca="1">+IF(OFFSET('Water Data'!$F$28,0,10*ROW('Water Data'!F41))="","",OFFSET('Water Data'!$F$28,0,10*ROW('Water Data'!F41)))</f>
        <v/>
      </c>
      <c r="CA47" s="363" t="str">
        <f ca="1">+IF(OFFSET('Water Data'!$F$29,0,10*ROW('Water Data'!F41))="","",OFFSET('Water Data'!$F$29,0,10*ROW('Water Data'!F41)))</f>
        <v/>
      </c>
      <c r="CB47" s="363" t="str">
        <f ca="1">+IF(OFFSET('Water Data'!$G$27,0,10*ROW('Water Data'!G41))="","",OFFSET('Water Data'!$G$27,0,10*ROW('Water Data'!G41)))</f>
        <v/>
      </c>
      <c r="CC47" s="363" t="str">
        <f ca="1">+IF(OFFSET('Water Data'!$G$28,0,10*ROW('Water Data'!G41))="","",OFFSET('Water Data'!$G$28,0,10*ROW('Water Data'!G41)))</f>
        <v/>
      </c>
      <c r="CD47" s="363" t="str">
        <f ca="1">+IF(OFFSET('Water Data'!$G$29,0,10*ROW('Water Data'!G41))="","",OFFSET('Water Data'!$G$29,0,10*ROW('Water Data'!G41)))</f>
        <v/>
      </c>
      <c r="CE47" s="363" t="str">
        <f ca="1">+IF(OFFSET('Water Data'!$H$27,0,10*ROW('Water Data'!H41))="","",OFFSET('Water Data'!$H$27,0,10*ROW('Water Data'!H41)))</f>
        <v/>
      </c>
      <c r="CF47" s="363" t="str">
        <f ca="1">+IF(OFFSET('Water Data'!$H$28,0,10*ROW('Water Data'!H41))="","",OFFSET('Water Data'!$H$28,0,10*ROW('Water Data'!H41)))</f>
        <v/>
      </c>
      <c r="CG47" s="363" t="str">
        <f ca="1">+IF(OFFSET('Water Data'!$H$29,0,10*ROW('Water Data'!H41))="","",OFFSET('Water Data'!$H$29,0,10*ROW('Water Data'!H41)))</f>
        <v/>
      </c>
      <c r="CH47" s="363" t="str">
        <f ca="1">+IF(OFFSET('Water Data'!$I$27,0,10*ROW('Water Data'!I41))="","",OFFSET('Water Data'!$I$27,0,10*ROW('Water Data'!I41)))</f>
        <v/>
      </c>
      <c r="CI47" s="363" t="str">
        <f ca="1">+IF(OFFSET('Water Data'!$I$28,0,10*ROW('Water Data'!I41))="","",OFFSET('Water Data'!$I$28,0,10*ROW('Water Data'!I41)))</f>
        <v/>
      </c>
      <c r="CJ47" s="363" t="str">
        <f ca="1">+IF(OFFSET('Water Data'!$I$29,0,10*ROW('Water Data'!I41))="","",OFFSET('Water Data'!$I$29,0,10*ROW('Water Data'!I41)))</f>
        <v/>
      </c>
      <c r="CK47" s="363" t="str">
        <f ca="1">+IF(OFFSET('Sanitation Data'!$D$28,0,10*ROW('Sanitation Data'!D41))="","",OFFSET('Sanitation Data'!$D$28,0,10*ROW('Sanitation Data'!D41)))</f>
        <v/>
      </c>
      <c r="CL47" s="363" t="str">
        <f ca="1">+IF(OFFSET('Sanitation Data'!$D$29,0,10*ROW('Sanitation Data'!D41))="","",OFFSET('Sanitation Data'!$D$29,0,10*ROW('Sanitation Data'!D41)))</f>
        <v/>
      </c>
      <c r="CM47" s="363" t="str">
        <f ca="1">+IF(OFFSET('Sanitation Data'!$D$30,0,10*ROW('Sanitation Data'!D41))="","",OFFSET('Sanitation Data'!$D$30,0,10*ROW('Sanitation Data'!D41)))</f>
        <v/>
      </c>
      <c r="CN47" s="363" t="str">
        <f ca="1">+IF(OFFSET('Sanitation Data'!$D$31,0,10*ROW('Sanitation Data'!D41))="","",OFFSET('Sanitation Data'!$D$31,0,10*ROW('Sanitation Data'!D41)))</f>
        <v/>
      </c>
      <c r="CO47" s="363" t="str">
        <f ca="1">+IF(OFFSET('Sanitation Data'!$D$32,0,10*ROW('Sanitation Data'!D41))="","",OFFSET('Sanitation Data'!$D$32,0,10*ROW('Sanitation Data'!D41)))</f>
        <v/>
      </c>
      <c r="CP47" s="363" t="str">
        <f ca="1">+IF(OFFSET('Sanitation Data'!$E$28,0,10*ROW('Sanitation Data'!E41))="","",OFFSET('Sanitation Data'!$E$28,0,10*ROW('Sanitation Data'!E41)))</f>
        <v/>
      </c>
      <c r="CQ47" s="363" t="str">
        <f ca="1">+IF(OFFSET('Sanitation Data'!$E$29,0,10*ROW('Sanitation Data'!E41))="","",OFFSET('Sanitation Data'!$E$29,0,10*ROW('Sanitation Data'!E41)))</f>
        <v/>
      </c>
      <c r="CR47" s="363" t="str">
        <f ca="1">+IF(OFFSET('Sanitation Data'!$E$30,0,10*ROW('Sanitation Data'!E41))="","",OFFSET('Sanitation Data'!$E$30,0,10*ROW('Sanitation Data'!E41)))</f>
        <v/>
      </c>
      <c r="CS47" s="363" t="str">
        <f ca="1">+IF(OFFSET('Sanitation Data'!$E$31,0,10*ROW('Sanitation Data'!E41))="","",OFFSET('Sanitation Data'!$E$31,0,10*ROW('Sanitation Data'!E41)))</f>
        <v/>
      </c>
      <c r="CT47" s="363" t="str">
        <f ca="1">+IF(OFFSET('Sanitation Data'!$E$32,0,10*ROW('Sanitation Data'!E41))="","",OFFSET('Sanitation Data'!$E$32,0,10*ROW('Sanitation Data'!E41)))</f>
        <v/>
      </c>
      <c r="CU47" s="363" t="str">
        <f ca="1">+IF(OFFSET('Sanitation Data'!$F$28,0,10*ROW('Sanitation Data'!F41))="","",OFFSET('Sanitation Data'!$F$28,0,10*ROW('Sanitation Data'!F41)))</f>
        <v/>
      </c>
      <c r="CV47" s="363" t="str">
        <f ca="1">+IF(OFFSET('Sanitation Data'!$F$29,0,10*ROW('Sanitation Data'!F41))="","",OFFSET('Sanitation Data'!$F$29,0,10*ROW('Sanitation Data'!F41)))</f>
        <v/>
      </c>
      <c r="CW47" s="363" t="str">
        <f ca="1">+IF(OFFSET('Sanitation Data'!$F$30,0,10*ROW('Sanitation Data'!F41))="","",OFFSET('Sanitation Data'!$F$30,0,10*ROW('Sanitation Data'!F41)))</f>
        <v/>
      </c>
      <c r="CX47" s="363" t="str">
        <f ca="1">+IF(OFFSET('Sanitation Data'!$F$31,0,10*ROW('Sanitation Data'!F41))="","",OFFSET('Sanitation Data'!$F$31,0,10*ROW('Sanitation Data'!F41)))</f>
        <v/>
      </c>
      <c r="CY47" s="363" t="str">
        <f ca="1">+IF(OFFSET('Sanitation Data'!$F$32,0,10*ROW('Sanitation Data'!F41))="","",OFFSET('Sanitation Data'!$F$32,0,10*ROW('Sanitation Data'!F41)))</f>
        <v/>
      </c>
      <c r="CZ47" s="363" t="str">
        <f ca="1">+IF(OFFSET('Sanitation Data'!$G$28,0,10*ROW('Sanitation Data'!G41))="","",OFFSET('Sanitation Data'!$G$28,0,10*ROW('Sanitation Data'!G41)))</f>
        <v/>
      </c>
      <c r="DA47" s="363" t="str">
        <f ca="1">+IF(OFFSET('Sanitation Data'!$G$29,0,10*ROW('Sanitation Data'!G41))="","",OFFSET('Sanitation Data'!$G$29,0,10*ROW('Sanitation Data'!G41)))</f>
        <v/>
      </c>
      <c r="DB47" s="363" t="str">
        <f ca="1">+IF(OFFSET('Sanitation Data'!$G$30,0,10*ROW('Sanitation Data'!G41))="","",OFFSET('Sanitation Data'!$G$30,0,10*ROW('Sanitation Data'!G41)))</f>
        <v/>
      </c>
      <c r="DC47" s="363" t="str">
        <f ca="1">+IF(OFFSET('Sanitation Data'!$G$31,0,10*ROW('Sanitation Data'!G41))="","",OFFSET('Sanitation Data'!$G$31,0,10*ROW('Sanitation Data'!G41)))</f>
        <v/>
      </c>
      <c r="DD47" s="363" t="str">
        <f ca="1">+IF(OFFSET('Sanitation Data'!$G$32,0,10*ROW('Sanitation Data'!G41))="","",OFFSET('Sanitation Data'!$G$32,0,10*ROW('Sanitation Data'!G41)))</f>
        <v/>
      </c>
      <c r="DE47" s="363" t="str">
        <f ca="1">+IF(OFFSET('Sanitation Data'!$H$28,0,10*ROW('Sanitation Data'!H41))="","",OFFSET('Sanitation Data'!$H$28,0,10*ROW('Sanitation Data'!H41)))</f>
        <v/>
      </c>
      <c r="DF47" s="363" t="str">
        <f ca="1">+IF(OFFSET('Sanitation Data'!$H$29,0,10*ROW('Sanitation Data'!H41))="","",OFFSET('Sanitation Data'!$H$29,0,10*ROW('Sanitation Data'!H41)))</f>
        <v/>
      </c>
      <c r="DG47" s="363" t="str">
        <f ca="1">+IF(OFFSET('Sanitation Data'!$H$30,0,10*ROW('Sanitation Data'!H41))="","",OFFSET('Sanitation Data'!$H$30,0,10*ROW('Sanitation Data'!H41)))</f>
        <v/>
      </c>
      <c r="DH47" s="363" t="str">
        <f ca="1">+IF(OFFSET('Sanitation Data'!$H$31,0,10*ROW('Sanitation Data'!H41))="","",OFFSET('Sanitation Data'!$H$31,0,10*ROW('Sanitation Data'!H41)))</f>
        <v/>
      </c>
      <c r="DI47" s="363" t="str">
        <f ca="1">+IF(OFFSET('Sanitation Data'!$H$32,0,10*ROW('Sanitation Data'!H41))="","",OFFSET('Sanitation Data'!$H$32,0,10*ROW('Sanitation Data'!H41)))</f>
        <v/>
      </c>
      <c r="DJ47" s="363" t="str">
        <f ca="1">+IF(OFFSET('Sanitation Data'!$I$28,0,10*ROW('Sanitation Data'!I41))="","",OFFSET('Sanitation Data'!$I$28,0,10*ROW('Sanitation Data'!I41)))</f>
        <v/>
      </c>
      <c r="DK47" s="363" t="str">
        <f ca="1">+IF(OFFSET('Sanitation Data'!$I$29,0,10*ROW('Sanitation Data'!I41))="","",OFFSET('Sanitation Data'!$I$29,0,10*ROW('Sanitation Data'!I41)))</f>
        <v/>
      </c>
      <c r="DL47" s="363" t="str">
        <f ca="1">+IF(OFFSET('Sanitation Data'!$I$30,0,10*ROW('Sanitation Data'!I41))="","",OFFSET('Sanitation Data'!$I$30,0,10*ROW('Sanitation Data'!I41)))</f>
        <v/>
      </c>
      <c r="DM47" s="363" t="str">
        <f ca="1">+IF(OFFSET('Sanitation Data'!$I$31,0,10*ROW('Sanitation Data'!I41))="","",OFFSET('Sanitation Data'!$I$31,0,10*ROW('Sanitation Data'!I41)))</f>
        <v/>
      </c>
      <c r="DN47" s="363" t="str">
        <f ca="1">+IF(OFFSET('Sanitation Data'!$I$32,0,10*ROW('Sanitation Data'!I41))="","",OFFSET('Sanitation Data'!$I$32,0,10*ROW('Sanitation Data'!I41)))</f>
        <v/>
      </c>
      <c r="DO47" s="363" t="str">
        <f ca="1">+IF(OFFSET('Hygiene Data'!$D$11,0,10*ROW('Hygiene Data'!D41))="","",OFFSET('Hygiene Data'!$D$11,0,10*ROW('Hygiene Data'!D41)))</f>
        <v/>
      </c>
      <c r="DP47" s="363" t="str">
        <f ca="1">+IF(OFFSET('Hygiene Data'!$D$12,0,10*ROW('Hygiene Data'!D41))="","",OFFSET('Hygiene Data'!$D$12,0,10*ROW('Hygiene Data'!D41)))</f>
        <v/>
      </c>
      <c r="DQ47" s="363" t="str">
        <f ca="1">+IF(OFFSET('Hygiene Data'!$D$13,0,10*ROW('Hygiene Data'!D41))="","",OFFSET('Hygiene Data'!$D$13,0,10*ROW('Hygiene Data'!D41)))</f>
        <v/>
      </c>
      <c r="DR47" s="363" t="str">
        <f ca="1">+IF(OFFSET('Hygiene Data'!$E$11,0,10*ROW('Hygiene Data'!E41))="","",OFFSET('Hygiene Data'!$E$11,0,10*ROW('Hygiene Data'!E41)))</f>
        <v/>
      </c>
      <c r="DS47" s="363" t="str">
        <f ca="1">+IF(OFFSET('Hygiene Data'!$E$12,0,10*ROW('Hygiene Data'!E41))="","",OFFSET('Hygiene Data'!$E$12,0,10*ROW('Hygiene Data'!E41)))</f>
        <v/>
      </c>
      <c r="DT47" s="363" t="str">
        <f ca="1">+IF(OFFSET('Hygiene Data'!$E$13,0,10*ROW('Hygiene Data'!E41))="","",OFFSET('Hygiene Data'!$E$13,0,10*ROW('Hygiene Data'!E41)))</f>
        <v/>
      </c>
      <c r="DU47" s="363" t="str">
        <f ca="1">+IF(OFFSET('Hygiene Data'!$F$11,0,10*ROW('Hygiene Data'!F41))="","",OFFSET('Hygiene Data'!$F$11,0,10*ROW('Hygiene Data'!F41)))</f>
        <v/>
      </c>
      <c r="DV47" s="363" t="str">
        <f ca="1">+IF(OFFSET('Hygiene Data'!$F$12,0,10*ROW('Hygiene Data'!F41))="","",OFFSET('Hygiene Data'!$F$12,0,10*ROW('Hygiene Data'!F41)))</f>
        <v/>
      </c>
      <c r="DW47" s="363" t="str">
        <f ca="1">+IF(OFFSET('Hygiene Data'!$F$13,0,10*ROW('Hygiene Data'!F41))="","",OFFSET('Hygiene Data'!$F$13,0,10*ROW('Hygiene Data'!F41)))</f>
        <v/>
      </c>
      <c r="DX47" s="363" t="str">
        <f ca="1">+IF(OFFSET('Hygiene Data'!$G$11,0,10*ROW('Hygiene Data'!G41))="","",OFFSET('Hygiene Data'!$G$11,0,10*ROW('Hygiene Data'!G41)))</f>
        <v/>
      </c>
      <c r="DY47" s="363" t="str">
        <f ca="1">+IF(OFFSET('Hygiene Data'!$G$12,0,10*ROW('Hygiene Data'!G41))="","",OFFSET('Hygiene Data'!$G$12,0,10*ROW('Hygiene Data'!G41)))</f>
        <v/>
      </c>
      <c r="DZ47" s="363" t="str">
        <f ca="1">+IF(OFFSET('Hygiene Data'!$G$13,0,10*ROW('Hygiene Data'!G41))="","",OFFSET('Hygiene Data'!$G$13,0,10*ROW('Hygiene Data'!G41)))</f>
        <v/>
      </c>
      <c r="EA47" s="363" t="str">
        <f ca="1">+IF(OFFSET('Hygiene Data'!$H$11,0,10*ROW('Hygiene Data'!H41))="","",OFFSET('Hygiene Data'!$H$11,0,10*ROW('Hygiene Data'!H41)))</f>
        <v/>
      </c>
      <c r="EB47" s="363" t="str">
        <f ca="1">+IF(OFFSET('Hygiene Data'!$H$12,0,10*ROW('Hygiene Data'!H41))="","",OFFSET('Hygiene Data'!$H$12,0,10*ROW('Hygiene Data'!H41)))</f>
        <v/>
      </c>
      <c r="EC47" s="363" t="str">
        <f ca="1">+IF(OFFSET('Hygiene Data'!$H$13,0,10*ROW('Hygiene Data'!H41))="","",OFFSET('Hygiene Data'!$H$13,0,10*ROW('Hygiene Data'!H41)))</f>
        <v/>
      </c>
      <c r="ED47" s="363" t="str">
        <f ca="1">+IF(OFFSET('Hygiene Data'!$I$11,0,10*ROW('Hygiene Data'!I41))="","",OFFSET('Hygiene Data'!$I$11,0,10*ROW('Hygiene Data'!I41)))</f>
        <v/>
      </c>
      <c r="EE47" s="363" t="str">
        <f ca="1">+IF(OFFSET('Hygiene Data'!$I$12,0,10*ROW('Hygiene Data'!I41))="","",OFFSET('Hygiene Data'!$I$12,0,10*ROW('Hygiene Data'!I41)))</f>
        <v/>
      </c>
      <c r="EF47" s="363" t="str">
        <f ca="1">+IF(OFFSET('Hygiene Data'!$I$13,0,10*ROW('Hygiene Data'!I41))="","",OFFSET('Hygiene Data'!$I$13,0,10*ROW('Hygiene Data'!I41)))</f>
        <v/>
      </c>
    </row>
    <row r="48" spans="1:136" x14ac:dyDescent="0.25">
      <c r="A48" s="472" t="str">
        <f ca="1">+IF(OFFSET('Water Data'!$B$2,0,10*ROW('Water Data'!E42))="","",OFFSET('Water Data'!$B$2,0,10*ROW('Water Data'!E42)))</f>
        <v/>
      </c>
      <c r="B48" s="47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9" t="str">
        <f t="shared" ca="1" si="0"/>
        <v/>
      </c>
      <c r="D48" s="50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3" t="str">
        <f ca="1">+IF(OFFSET('Water Data'!$D$27,0,10*ROW('Water Data'!D42))="","",OFFSET('Water Data'!$D$27,0,10*ROW('Water Data'!D42)))</f>
        <v/>
      </c>
      <c r="BT48" s="363" t="str">
        <f ca="1">+IF(OFFSET('Water Data'!$D$28,0,10*ROW('Water Data'!D42))="","",OFFSET('Water Data'!$D$28,0,10*ROW('Water Data'!D42)))</f>
        <v/>
      </c>
      <c r="BU48" s="363" t="str">
        <f ca="1">+IF(OFFSET('Water Data'!$D$29,0,10*ROW('Water Data'!D42))="","",OFFSET('Water Data'!$D$29,0,10*ROW('Water Data'!D42)))</f>
        <v/>
      </c>
      <c r="BV48" s="363" t="str">
        <f ca="1">+IF(OFFSET('Water Data'!$E$27,0,10*ROW('Water Data'!E42))="","",OFFSET('Water Data'!$E$27,0,10*ROW('Water Data'!E42)))</f>
        <v/>
      </c>
      <c r="BW48" s="363" t="str">
        <f ca="1">+IF(OFFSET('Water Data'!$E$28,0,10*ROW('Water Data'!E42))="","",OFFSET('Water Data'!$E$28,0,10*ROW('Water Data'!E42)))</f>
        <v/>
      </c>
      <c r="BX48" s="363" t="str">
        <f ca="1">+IF(OFFSET('Water Data'!$E$29,0,10*ROW('Water Data'!E42))="","",OFFSET('Water Data'!$E$29,0,10*ROW('Water Data'!E42)))</f>
        <v/>
      </c>
      <c r="BY48" s="363" t="str">
        <f ca="1">+IF(OFFSET('Water Data'!$F$27,0,10*ROW('Water Data'!F42))="","",OFFSET('Water Data'!$F$27,0,10*ROW('Water Data'!F42)))</f>
        <v/>
      </c>
      <c r="BZ48" s="363" t="str">
        <f ca="1">+IF(OFFSET('Water Data'!$F$28,0,10*ROW('Water Data'!F42))="","",OFFSET('Water Data'!$F$28,0,10*ROW('Water Data'!F42)))</f>
        <v/>
      </c>
      <c r="CA48" s="363" t="str">
        <f ca="1">+IF(OFFSET('Water Data'!$F$29,0,10*ROW('Water Data'!F42))="","",OFFSET('Water Data'!$F$29,0,10*ROW('Water Data'!F42)))</f>
        <v/>
      </c>
      <c r="CB48" s="363" t="str">
        <f ca="1">+IF(OFFSET('Water Data'!$G$27,0,10*ROW('Water Data'!G42))="","",OFFSET('Water Data'!$G$27,0,10*ROW('Water Data'!G42)))</f>
        <v/>
      </c>
      <c r="CC48" s="363" t="str">
        <f ca="1">+IF(OFFSET('Water Data'!$G$28,0,10*ROW('Water Data'!G42))="","",OFFSET('Water Data'!$G$28,0,10*ROW('Water Data'!G42)))</f>
        <v/>
      </c>
      <c r="CD48" s="363" t="str">
        <f ca="1">+IF(OFFSET('Water Data'!$G$29,0,10*ROW('Water Data'!G42))="","",OFFSET('Water Data'!$G$29,0,10*ROW('Water Data'!G42)))</f>
        <v/>
      </c>
      <c r="CE48" s="363" t="str">
        <f ca="1">+IF(OFFSET('Water Data'!$H$27,0,10*ROW('Water Data'!H42))="","",OFFSET('Water Data'!$H$27,0,10*ROW('Water Data'!H42)))</f>
        <v/>
      </c>
      <c r="CF48" s="363" t="str">
        <f ca="1">+IF(OFFSET('Water Data'!$H$28,0,10*ROW('Water Data'!H42))="","",OFFSET('Water Data'!$H$28,0,10*ROW('Water Data'!H42)))</f>
        <v/>
      </c>
      <c r="CG48" s="363" t="str">
        <f ca="1">+IF(OFFSET('Water Data'!$H$29,0,10*ROW('Water Data'!H42))="","",OFFSET('Water Data'!$H$29,0,10*ROW('Water Data'!H42)))</f>
        <v/>
      </c>
      <c r="CH48" s="363" t="str">
        <f ca="1">+IF(OFFSET('Water Data'!$I$27,0,10*ROW('Water Data'!I42))="","",OFFSET('Water Data'!$I$27,0,10*ROW('Water Data'!I42)))</f>
        <v/>
      </c>
      <c r="CI48" s="363" t="str">
        <f ca="1">+IF(OFFSET('Water Data'!$I$28,0,10*ROW('Water Data'!I42))="","",OFFSET('Water Data'!$I$28,0,10*ROW('Water Data'!I42)))</f>
        <v/>
      </c>
      <c r="CJ48" s="363" t="str">
        <f ca="1">+IF(OFFSET('Water Data'!$I$29,0,10*ROW('Water Data'!I42))="","",OFFSET('Water Data'!$I$29,0,10*ROW('Water Data'!I42)))</f>
        <v/>
      </c>
      <c r="CK48" s="363" t="str">
        <f ca="1">+IF(OFFSET('Sanitation Data'!$D$28,0,10*ROW('Sanitation Data'!D42))="","",OFFSET('Sanitation Data'!$D$28,0,10*ROW('Sanitation Data'!D42)))</f>
        <v/>
      </c>
      <c r="CL48" s="363" t="str">
        <f ca="1">+IF(OFFSET('Sanitation Data'!$D$29,0,10*ROW('Sanitation Data'!D42))="","",OFFSET('Sanitation Data'!$D$29,0,10*ROW('Sanitation Data'!D42)))</f>
        <v/>
      </c>
      <c r="CM48" s="363" t="str">
        <f ca="1">+IF(OFFSET('Sanitation Data'!$D$30,0,10*ROW('Sanitation Data'!D42))="","",OFFSET('Sanitation Data'!$D$30,0,10*ROW('Sanitation Data'!D42)))</f>
        <v/>
      </c>
      <c r="CN48" s="363" t="str">
        <f ca="1">+IF(OFFSET('Sanitation Data'!$D$31,0,10*ROW('Sanitation Data'!D42))="","",OFFSET('Sanitation Data'!$D$31,0,10*ROW('Sanitation Data'!D42)))</f>
        <v/>
      </c>
      <c r="CO48" s="363" t="str">
        <f ca="1">+IF(OFFSET('Sanitation Data'!$D$32,0,10*ROW('Sanitation Data'!D42))="","",OFFSET('Sanitation Data'!$D$32,0,10*ROW('Sanitation Data'!D42)))</f>
        <v/>
      </c>
      <c r="CP48" s="363" t="str">
        <f ca="1">+IF(OFFSET('Sanitation Data'!$E$28,0,10*ROW('Sanitation Data'!E42))="","",OFFSET('Sanitation Data'!$E$28,0,10*ROW('Sanitation Data'!E42)))</f>
        <v/>
      </c>
      <c r="CQ48" s="363" t="str">
        <f ca="1">+IF(OFFSET('Sanitation Data'!$E$29,0,10*ROW('Sanitation Data'!E42))="","",OFFSET('Sanitation Data'!$E$29,0,10*ROW('Sanitation Data'!E42)))</f>
        <v/>
      </c>
      <c r="CR48" s="363" t="str">
        <f ca="1">+IF(OFFSET('Sanitation Data'!$E$30,0,10*ROW('Sanitation Data'!E42))="","",OFFSET('Sanitation Data'!$E$30,0,10*ROW('Sanitation Data'!E42)))</f>
        <v/>
      </c>
      <c r="CS48" s="363" t="str">
        <f ca="1">+IF(OFFSET('Sanitation Data'!$E$31,0,10*ROW('Sanitation Data'!E42))="","",OFFSET('Sanitation Data'!$E$31,0,10*ROW('Sanitation Data'!E42)))</f>
        <v/>
      </c>
      <c r="CT48" s="363" t="str">
        <f ca="1">+IF(OFFSET('Sanitation Data'!$E$32,0,10*ROW('Sanitation Data'!E42))="","",OFFSET('Sanitation Data'!$E$32,0,10*ROW('Sanitation Data'!E42)))</f>
        <v/>
      </c>
      <c r="CU48" s="363" t="str">
        <f ca="1">+IF(OFFSET('Sanitation Data'!$F$28,0,10*ROW('Sanitation Data'!F42))="","",OFFSET('Sanitation Data'!$F$28,0,10*ROW('Sanitation Data'!F42)))</f>
        <v/>
      </c>
      <c r="CV48" s="363" t="str">
        <f ca="1">+IF(OFFSET('Sanitation Data'!$F$29,0,10*ROW('Sanitation Data'!F42))="","",OFFSET('Sanitation Data'!$F$29,0,10*ROW('Sanitation Data'!F42)))</f>
        <v/>
      </c>
      <c r="CW48" s="363" t="str">
        <f ca="1">+IF(OFFSET('Sanitation Data'!$F$30,0,10*ROW('Sanitation Data'!F42))="","",OFFSET('Sanitation Data'!$F$30,0,10*ROW('Sanitation Data'!F42)))</f>
        <v/>
      </c>
      <c r="CX48" s="363" t="str">
        <f ca="1">+IF(OFFSET('Sanitation Data'!$F$31,0,10*ROW('Sanitation Data'!F42))="","",OFFSET('Sanitation Data'!$F$31,0,10*ROW('Sanitation Data'!F42)))</f>
        <v/>
      </c>
      <c r="CY48" s="363" t="str">
        <f ca="1">+IF(OFFSET('Sanitation Data'!$F$32,0,10*ROW('Sanitation Data'!F42))="","",OFFSET('Sanitation Data'!$F$32,0,10*ROW('Sanitation Data'!F42)))</f>
        <v/>
      </c>
      <c r="CZ48" s="363" t="str">
        <f ca="1">+IF(OFFSET('Sanitation Data'!$G$28,0,10*ROW('Sanitation Data'!G42))="","",OFFSET('Sanitation Data'!$G$28,0,10*ROW('Sanitation Data'!G42)))</f>
        <v/>
      </c>
      <c r="DA48" s="363" t="str">
        <f ca="1">+IF(OFFSET('Sanitation Data'!$G$29,0,10*ROW('Sanitation Data'!G42))="","",OFFSET('Sanitation Data'!$G$29,0,10*ROW('Sanitation Data'!G42)))</f>
        <v/>
      </c>
      <c r="DB48" s="363" t="str">
        <f ca="1">+IF(OFFSET('Sanitation Data'!$G$30,0,10*ROW('Sanitation Data'!G42))="","",OFFSET('Sanitation Data'!$G$30,0,10*ROW('Sanitation Data'!G42)))</f>
        <v/>
      </c>
      <c r="DC48" s="363" t="str">
        <f ca="1">+IF(OFFSET('Sanitation Data'!$G$31,0,10*ROW('Sanitation Data'!G42))="","",OFFSET('Sanitation Data'!$G$31,0,10*ROW('Sanitation Data'!G42)))</f>
        <v/>
      </c>
      <c r="DD48" s="363" t="str">
        <f ca="1">+IF(OFFSET('Sanitation Data'!$G$32,0,10*ROW('Sanitation Data'!G42))="","",OFFSET('Sanitation Data'!$G$32,0,10*ROW('Sanitation Data'!G42)))</f>
        <v/>
      </c>
      <c r="DE48" s="363" t="str">
        <f ca="1">+IF(OFFSET('Sanitation Data'!$H$28,0,10*ROW('Sanitation Data'!H42))="","",OFFSET('Sanitation Data'!$H$28,0,10*ROW('Sanitation Data'!H42)))</f>
        <v/>
      </c>
      <c r="DF48" s="363" t="str">
        <f ca="1">+IF(OFFSET('Sanitation Data'!$H$29,0,10*ROW('Sanitation Data'!H42))="","",OFFSET('Sanitation Data'!$H$29,0,10*ROW('Sanitation Data'!H42)))</f>
        <v/>
      </c>
      <c r="DG48" s="363" t="str">
        <f ca="1">+IF(OFFSET('Sanitation Data'!$H$30,0,10*ROW('Sanitation Data'!H42))="","",OFFSET('Sanitation Data'!$H$30,0,10*ROW('Sanitation Data'!H42)))</f>
        <v/>
      </c>
      <c r="DH48" s="363" t="str">
        <f ca="1">+IF(OFFSET('Sanitation Data'!$H$31,0,10*ROW('Sanitation Data'!H42))="","",OFFSET('Sanitation Data'!$H$31,0,10*ROW('Sanitation Data'!H42)))</f>
        <v/>
      </c>
      <c r="DI48" s="363" t="str">
        <f ca="1">+IF(OFFSET('Sanitation Data'!$H$32,0,10*ROW('Sanitation Data'!H42))="","",OFFSET('Sanitation Data'!$H$32,0,10*ROW('Sanitation Data'!H42)))</f>
        <v/>
      </c>
      <c r="DJ48" s="363" t="str">
        <f ca="1">+IF(OFFSET('Sanitation Data'!$I$28,0,10*ROW('Sanitation Data'!I42))="","",OFFSET('Sanitation Data'!$I$28,0,10*ROW('Sanitation Data'!I42)))</f>
        <v/>
      </c>
      <c r="DK48" s="363" t="str">
        <f ca="1">+IF(OFFSET('Sanitation Data'!$I$29,0,10*ROW('Sanitation Data'!I42))="","",OFFSET('Sanitation Data'!$I$29,0,10*ROW('Sanitation Data'!I42)))</f>
        <v/>
      </c>
      <c r="DL48" s="363" t="str">
        <f ca="1">+IF(OFFSET('Sanitation Data'!$I$30,0,10*ROW('Sanitation Data'!I42))="","",OFFSET('Sanitation Data'!$I$30,0,10*ROW('Sanitation Data'!I42)))</f>
        <v/>
      </c>
      <c r="DM48" s="363" t="str">
        <f ca="1">+IF(OFFSET('Sanitation Data'!$I$31,0,10*ROW('Sanitation Data'!I42))="","",OFFSET('Sanitation Data'!$I$31,0,10*ROW('Sanitation Data'!I42)))</f>
        <v/>
      </c>
      <c r="DN48" s="363" t="str">
        <f ca="1">+IF(OFFSET('Sanitation Data'!$I$32,0,10*ROW('Sanitation Data'!I42))="","",OFFSET('Sanitation Data'!$I$32,0,10*ROW('Sanitation Data'!I42)))</f>
        <v/>
      </c>
      <c r="DO48" s="363" t="str">
        <f ca="1">+IF(OFFSET('Hygiene Data'!$D$11,0,10*ROW('Hygiene Data'!D42))="","",OFFSET('Hygiene Data'!$D$11,0,10*ROW('Hygiene Data'!D42)))</f>
        <v/>
      </c>
      <c r="DP48" s="363" t="str">
        <f ca="1">+IF(OFFSET('Hygiene Data'!$D$12,0,10*ROW('Hygiene Data'!D42))="","",OFFSET('Hygiene Data'!$D$12,0,10*ROW('Hygiene Data'!D42)))</f>
        <v/>
      </c>
      <c r="DQ48" s="363" t="str">
        <f ca="1">+IF(OFFSET('Hygiene Data'!$D$13,0,10*ROW('Hygiene Data'!D42))="","",OFFSET('Hygiene Data'!$D$13,0,10*ROW('Hygiene Data'!D42)))</f>
        <v/>
      </c>
      <c r="DR48" s="363" t="str">
        <f ca="1">+IF(OFFSET('Hygiene Data'!$E$11,0,10*ROW('Hygiene Data'!E42))="","",OFFSET('Hygiene Data'!$E$11,0,10*ROW('Hygiene Data'!E42)))</f>
        <v/>
      </c>
      <c r="DS48" s="363" t="str">
        <f ca="1">+IF(OFFSET('Hygiene Data'!$E$12,0,10*ROW('Hygiene Data'!E42))="","",OFFSET('Hygiene Data'!$E$12,0,10*ROW('Hygiene Data'!E42)))</f>
        <v/>
      </c>
      <c r="DT48" s="363" t="str">
        <f ca="1">+IF(OFFSET('Hygiene Data'!$E$13,0,10*ROW('Hygiene Data'!E42))="","",OFFSET('Hygiene Data'!$E$13,0,10*ROW('Hygiene Data'!E42)))</f>
        <v/>
      </c>
      <c r="DU48" s="363" t="str">
        <f ca="1">+IF(OFFSET('Hygiene Data'!$F$11,0,10*ROW('Hygiene Data'!F42))="","",OFFSET('Hygiene Data'!$F$11,0,10*ROW('Hygiene Data'!F42)))</f>
        <v/>
      </c>
      <c r="DV48" s="363" t="str">
        <f ca="1">+IF(OFFSET('Hygiene Data'!$F$12,0,10*ROW('Hygiene Data'!F42))="","",OFFSET('Hygiene Data'!$F$12,0,10*ROW('Hygiene Data'!F42)))</f>
        <v/>
      </c>
      <c r="DW48" s="363" t="str">
        <f ca="1">+IF(OFFSET('Hygiene Data'!$F$13,0,10*ROW('Hygiene Data'!F42))="","",OFFSET('Hygiene Data'!$F$13,0,10*ROW('Hygiene Data'!F42)))</f>
        <v/>
      </c>
      <c r="DX48" s="363" t="str">
        <f ca="1">+IF(OFFSET('Hygiene Data'!$G$11,0,10*ROW('Hygiene Data'!G42))="","",OFFSET('Hygiene Data'!$G$11,0,10*ROW('Hygiene Data'!G42)))</f>
        <v/>
      </c>
      <c r="DY48" s="363" t="str">
        <f ca="1">+IF(OFFSET('Hygiene Data'!$G$12,0,10*ROW('Hygiene Data'!G42))="","",OFFSET('Hygiene Data'!$G$12,0,10*ROW('Hygiene Data'!G42)))</f>
        <v/>
      </c>
      <c r="DZ48" s="363" t="str">
        <f ca="1">+IF(OFFSET('Hygiene Data'!$G$13,0,10*ROW('Hygiene Data'!G42))="","",OFFSET('Hygiene Data'!$G$13,0,10*ROW('Hygiene Data'!G42)))</f>
        <v/>
      </c>
      <c r="EA48" s="363" t="str">
        <f ca="1">+IF(OFFSET('Hygiene Data'!$H$11,0,10*ROW('Hygiene Data'!H42))="","",OFFSET('Hygiene Data'!$H$11,0,10*ROW('Hygiene Data'!H42)))</f>
        <v/>
      </c>
      <c r="EB48" s="363" t="str">
        <f ca="1">+IF(OFFSET('Hygiene Data'!$H$12,0,10*ROW('Hygiene Data'!H42))="","",OFFSET('Hygiene Data'!$H$12,0,10*ROW('Hygiene Data'!H42)))</f>
        <v/>
      </c>
      <c r="EC48" s="363" t="str">
        <f ca="1">+IF(OFFSET('Hygiene Data'!$H$13,0,10*ROW('Hygiene Data'!H42))="","",OFFSET('Hygiene Data'!$H$13,0,10*ROW('Hygiene Data'!H42)))</f>
        <v/>
      </c>
      <c r="ED48" s="363" t="str">
        <f ca="1">+IF(OFFSET('Hygiene Data'!$I$11,0,10*ROW('Hygiene Data'!I42))="","",OFFSET('Hygiene Data'!$I$11,0,10*ROW('Hygiene Data'!I42)))</f>
        <v/>
      </c>
      <c r="EE48" s="363" t="str">
        <f ca="1">+IF(OFFSET('Hygiene Data'!$I$12,0,10*ROW('Hygiene Data'!I42))="","",OFFSET('Hygiene Data'!$I$12,0,10*ROW('Hygiene Data'!I42)))</f>
        <v/>
      </c>
      <c r="EF48" s="363" t="str">
        <f ca="1">+IF(OFFSET('Hygiene Data'!$I$13,0,10*ROW('Hygiene Data'!I42))="","",OFFSET('Hygiene Data'!$I$13,0,10*ROW('Hygiene Data'!I42)))</f>
        <v/>
      </c>
    </row>
    <row r="49" spans="1:136" x14ac:dyDescent="0.25">
      <c r="A49" s="472" t="str">
        <f ca="1">+IF(OFFSET('Water Data'!$B$2,0,10*ROW('Water Data'!E43))="","",OFFSET('Water Data'!$B$2,0,10*ROW('Water Data'!E43)))</f>
        <v/>
      </c>
      <c r="B49" s="47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9" t="str">
        <f t="shared" ca="1" si="0"/>
        <v/>
      </c>
      <c r="D49" s="50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3" t="str">
        <f ca="1">+IF(OFFSET('Water Data'!$D$27,0,10*ROW('Water Data'!D43))="","",OFFSET('Water Data'!$D$27,0,10*ROW('Water Data'!D43)))</f>
        <v/>
      </c>
      <c r="BT49" s="363" t="str">
        <f ca="1">+IF(OFFSET('Water Data'!$D$28,0,10*ROW('Water Data'!D43))="","",OFFSET('Water Data'!$D$28,0,10*ROW('Water Data'!D43)))</f>
        <v/>
      </c>
      <c r="BU49" s="363" t="str">
        <f ca="1">+IF(OFFSET('Water Data'!$D$29,0,10*ROW('Water Data'!D43))="","",OFFSET('Water Data'!$D$29,0,10*ROW('Water Data'!D43)))</f>
        <v/>
      </c>
      <c r="BV49" s="363" t="str">
        <f ca="1">+IF(OFFSET('Water Data'!$E$27,0,10*ROW('Water Data'!E43))="","",OFFSET('Water Data'!$E$27,0,10*ROW('Water Data'!E43)))</f>
        <v/>
      </c>
      <c r="BW49" s="363" t="str">
        <f ca="1">+IF(OFFSET('Water Data'!$E$28,0,10*ROW('Water Data'!E43))="","",OFFSET('Water Data'!$E$28,0,10*ROW('Water Data'!E43)))</f>
        <v/>
      </c>
      <c r="BX49" s="363" t="str">
        <f ca="1">+IF(OFFSET('Water Data'!$E$29,0,10*ROW('Water Data'!E43))="","",OFFSET('Water Data'!$E$29,0,10*ROW('Water Data'!E43)))</f>
        <v/>
      </c>
      <c r="BY49" s="363" t="str">
        <f ca="1">+IF(OFFSET('Water Data'!$F$27,0,10*ROW('Water Data'!F43))="","",OFFSET('Water Data'!$F$27,0,10*ROW('Water Data'!F43)))</f>
        <v/>
      </c>
      <c r="BZ49" s="363" t="str">
        <f ca="1">+IF(OFFSET('Water Data'!$F$28,0,10*ROW('Water Data'!F43))="","",OFFSET('Water Data'!$F$28,0,10*ROW('Water Data'!F43)))</f>
        <v/>
      </c>
      <c r="CA49" s="363" t="str">
        <f ca="1">+IF(OFFSET('Water Data'!$F$29,0,10*ROW('Water Data'!F43))="","",OFFSET('Water Data'!$F$29,0,10*ROW('Water Data'!F43)))</f>
        <v/>
      </c>
      <c r="CB49" s="363" t="str">
        <f ca="1">+IF(OFFSET('Water Data'!$G$27,0,10*ROW('Water Data'!G43))="","",OFFSET('Water Data'!$G$27,0,10*ROW('Water Data'!G43)))</f>
        <v/>
      </c>
      <c r="CC49" s="363" t="str">
        <f ca="1">+IF(OFFSET('Water Data'!$G$28,0,10*ROW('Water Data'!G43))="","",OFFSET('Water Data'!$G$28,0,10*ROW('Water Data'!G43)))</f>
        <v/>
      </c>
      <c r="CD49" s="363" t="str">
        <f ca="1">+IF(OFFSET('Water Data'!$G$29,0,10*ROW('Water Data'!G43))="","",OFFSET('Water Data'!$G$29,0,10*ROW('Water Data'!G43)))</f>
        <v/>
      </c>
      <c r="CE49" s="363" t="str">
        <f ca="1">+IF(OFFSET('Water Data'!$H$27,0,10*ROW('Water Data'!H43))="","",OFFSET('Water Data'!$H$27,0,10*ROW('Water Data'!H43)))</f>
        <v/>
      </c>
      <c r="CF49" s="363" t="str">
        <f ca="1">+IF(OFFSET('Water Data'!$H$28,0,10*ROW('Water Data'!H43))="","",OFFSET('Water Data'!$H$28,0,10*ROW('Water Data'!H43)))</f>
        <v/>
      </c>
      <c r="CG49" s="363" t="str">
        <f ca="1">+IF(OFFSET('Water Data'!$H$29,0,10*ROW('Water Data'!H43))="","",OFFSET('Water Data'!$H$29,0,10*ROW('Water Data'!H43)))</f>
        <v/>
      </c>
      <c r="CH49" s="363" t="str">
        <f ca="1">+IF(OFFSET('Water Data'!$I$27,0,10*ROW('Water Data'!I43))="","",OFFSET('Water Data'!$I$27,0,10*ROW('Water Data'!I43)))</f>
        <v/>
      </c>
      <c r="CI49" s="363" t="str">
        <f ca="1">+IF(OFFSET('Water Data'!$I$28,0,10*ROW('Water Data'!I43))="","",OFFSET('Water Data'!$I$28,0,10*ROW('Water Data'!I43)))</f>
        <v/>
      </c>
      <c r="CJ49" s="363" t="str">
        <f ca="1">+IF(OFFSET('Water Data'!$I$29,0,10*ROW('Water Data'!I43))="","",OFFSET('Water Data'!$I$29,0,10*ROW('Water Data'!I43)))</f>
        <v/>
      </c>
      <c r="CK49" s="363" t="str">
        <f ca="1">+IF(OFFSET('Sanitation Data'!$D$28,0,10*ROW('Sanitation Data'!D43))="","",OFFSET('Sanitation Data'!$D$28,0,10*ROW('Sanitation Data'!D43)))</f>
        <v/>
      </c>
      <c r="CL49" s="363" t="str">
        <f ca="1">+IF(OFFSET('Sanitation Data'!$D$29,0,10*ROW('Sanitation Data'!D43))="","",OFFSET('Sanitation Data'!$D$29,0,10*ROW('Sanitation Data'!D43)))</f>
        <v/>
      </c>
      <c r="CM49" s="363" t="str">
        <f ca="1">+IF(OFFSET('Sanitation Data'!$D$30,0,10*ROW('Sanitation Data'!D43))="","",OFFSET('Sanitation Data'!$D$30,0,10*ROW('Sanitation Data'!D43)))</f>
        <v/>
      </c>
      <c r="CN49" s="363" t="str">
        <f ca="1">+IF(OFFSET('Sanitation Data'!$D$31,0,10*ROW('Sanitation Data'!D43))="","",OFFSET('Sanitation Data'!$D$31,0,10*ROW('Sanitation Data'!D43)))</f>
        <v/>
      </c>
      <c r="CO49" s="363" t="str">
        <f ca="1">+IF(OFFSET('Sanitation Data'!$D$32,0,10*ROW('Sanitation Data'!D43))="","",OFFSET('Sanitation Data'!$D$32,0,10*ROW('Sanitation Data'!D43)))</f>
        <v/>
      </c>
      <c r="CP49" s="363" t="str">
        <f ca="1">+IF(OFFSET('Sanitation Data'!$E$28,0,10*ROW('Sanitation Data'!E43))="","",OFFSET('Sanitation Data'!$E$28,0,10*ROW('Sanitation Data'!E43)))</f>
        <v/>
      </c>
      <c r="CQ49" s="363" t="str">
        <f ca="1">+IF(OFFSET('Sanitation Data'!$E$29,0,10*ROW('Sanitation Data'!E43))="","",OFFSET('Sanitation Data'!$E$29,0,10*ROW('Sanitation Data'!E43)))</f>
        <v/>
      </c>
      <c r="CR49" s="363" t="str">
        <f ca="1">+IF(OFFSET('Sanitation Data'!$E$30,0,10*ROW('Sanitation Data'!E43))="","",OFFSET('Sanitation Data'!$E$30,0,10*ROW('Sanitation Data'!E43)))</f>
        <v/>
      </c>
      <c r="CS49" s="363" t="str">
        <f ca="1">+IF(OFFSET('Sanitation Data'!$E$31,0,10*ROW('Sanitation Data'!E43))="","",OFFSET('Sanitation Data'!$E$31,0,10*ROW('Sanitation Data'!E43)))</f>
        <v/>
      </c>
      <c r="CT49" s="363" t="str">
        <f ca="1">+IF(OFFSET('Sanitation Data'!$E$32,0,10*ROW('Sanitation Data'!E43))="","",OFFSET('Sanitation Data'!$E$32,0,10*ROW('Sanitation Data'!E43)))</f>
        <v/>
      </c>
      <c r="CU49" s="363" t="str">
        <f ca="1">+IF(OFFSET('Sanitation Data'!$F$28,0,10*ROW('Sanitation Data'!F43))="","",OFFSET('Sanitation Data'!$F$28,0,10*ROW('Sanitation Data'!F43)))</f>
        <v/>
      </c>
      <c r="CV49" s="363" t="str">
        <f ca="1">+IF(OFFSET('Sanitation Data'!$F$29,0,10*ROW('Sanitation Data'!F43))="","",OFFSET('Sanitation Data'!$F$29,0,10*ROW('Sanitation Data'!F43)))</f>
        <v/>
      </c>
      <c r="CW49" s="363" t="str">
        <f ca="1">+IF(OFFSET('Sanitation Data'!$F$30,0,10*ROW('Sanitation Data'!F43))="","",OFFSET('Sanitation Data'!$F$30,0,10*ROW('Sanitation Data'!F43)))</f>
        <v/>
      </c>
      <c r="CX49" s="363" t="str">
        <f ca="1">+IF(OFFSET('Sanitation Data'!$F$31,0,10*ROW('Sanitation Data'!F43))="","",OFFSET('Sanitation Data'!$F$31,0,10*ROW('Sanitation Data'!F43)))</f>
        <v/>
      </c>
      <c r="CY49" s="363" t="str">
        <f ca="1">+IF(OFFSET('Sanitation Data'!$F$32,0,10*ROW('Sanitation Data'!F43))="","",OFFSET('Sanitation Data'!$F$32,0,10*ROW('Sanitation Data'!F43)))</f>
        <v/>
      </c>
      <c r="CZ49" s="363" t="str">
        <f ca="1">+IF(OFFSET('Sanitation Data'!$G$28,0,10*ROW('Sanitation Data'!G43))="","",OFFSET('Sanitation Data'!$G$28,0,10*ROW('Sanitation Data'!G43)))</f>
        <v/>
      </c>
      <c r="DA49" s="363" t="str">
        <f ca="1">+IF(OFFSET('Sanitation Data'!$G$29,0,10*ROW('Sanitation Data'!G43))="","",OFFSET('Sanitation Data'!$G$29,0,10*ROW('Sanitation Data'!G43)))</f>
        <v/>
      </c>
      <c r="DB49" s="363" t="str">
        <f ca="1">+IF(OFFSET('Sanitation Data'!$G$30,0,10*ROW('Sanitation Data'!G43))="","",OFFSET('Sanitation Data'!$G$30,0,10*ROW('Sanitation Data'!G43)))</f>
        <v/>
      </c>
      <c r="DC49" s="363" t="str">
        <f ca="1">+IF(OFFSET('Sanitation Data'!$G$31,0,10*ROW('Sanitation Data'!G43))="","",OFFSET('Sanitation Data'!$G$31,0,10*ROW('Sanitation Data'!G43)))</f>
        <v/>
      </c>
      <c r="DD49" s="363" t="str">
        <f ca="1">+IF(OFFSET('Sanitation Data'!$G$32,0,10*ROW('Sanitation Data'!G43))="","",OFFSET('Sanitation Data'!$G$32,0,10*ROW('Sanitation Data'!G43)))</f>
        <v/>
      </c>
      <c r="DE49" s="363" t="str">
        <f ca="1">+IF(OFFSET('Sanitation Data'!$H$28,0,10*ROW('Sanitation Data'!H43))="","",OFFSET('Sanitation Data'!$H$28,0,10*ROW('Sanitation Data'!H43)))</f>
        <v/>
      </c>
      <c r="DF49" s="363" t="str">
        <f ca="1">+IF(OFFSET('Sanitation Data'!$H$29,0,10*ROW('Sanitation Data'!H43))="","",OFFSET('Sanitation Data'!$H$29,0,10*ROW('Sanitation Data'!H43)))</f>
        <v/>
      </c>
      <c r="DG49" s="363" t="str">
        <f ca="1">+IF(OFFSET('Sanitation Data'!$H$30,0,10*ROW('Sanitation Data'!H43))="","",OFFSET('Sanitation Data'!$H$30,0,10*ROW('Sanitation Data'!H43)))</f>
        <v/>
      </c>
      <c r="DH49" s="363" t="str">
        <f ca="1">+IF(OFFSET('Sanitation Data'!$H$31,0,10*ROW('Sanitation Data'!H43))="","",OFFSET('Sanitation Data'!$H$31,0,10*ROW('Sanitation Data'!H43)))</f>
        <v/>
      </c>
      <c r="DI49" s="363" t="str">
        <f ca="1">+IF(OFFSET('Sanitation Data'!$H$32,0,10*ROW('Sanitation Data'!H43))="","",OFFSET('Sanitation Data'!$H$32,0,10*ROW('Sanitation Data'!H43)))</f>
        <v/>
      </c>
      <c r="DJ49" s="363" t="str">
        <f ca="1">+IF(OFFSET('Sanitation Data'!$I$28,0,10*ROW('Sanitation Data'!I43))="","",OFFSET('Sanitation Data'!$I$28,0,10*ROW('Sanitation Data'!I43)))</f>
        <v/>
      </c>
      <c r="DK49" s="363" t="str">
        <f ca="1">+IF(OFFSET('Sanitation Data'!$I$29,0,10*ROW('Sanitation Data'!I43))="","",OFFSET('Sanitation Data'!$I$29,0,10*ROW('Sanitation Data'!I43)))</f>
        <v/>
      </c>
      <c r="DL49" s="363" t="str">
        <f ca="1">+IF(OFFSET('Sanitation Data'!$I$30,0,10*ROW('Sanitation Data'!I43))="","",OFFSET('Sanitation Data'!$I$30,0,10*ROW('Sanitation Data'!I43)))</f>
        <v/>
      </c>
      <c r="DM49" s="363" t="str">
        <f ca="1">+IF(OFFSET('Sanitation Data'!$I$31,0,10*ROW('Sanitation Data'!I43))="","",OFFSET('Sanitation Data'!$I$31,0,10*ROW('Sanitation Data'!I43)))</f>
        <v/>
      </c>
      <c r="DN49" s="363" t="str">
        <f ca="1">+IF(OFFSET('Sanitation Data'!$I$32,0,10*ROW('Sanitation Data'!I43))="","",OFFSET('Sanitation Data'!$I$32,0,10*ROW('Sanitation Data'!I43)))</f>
        <v/>
      </c>
      <c r="DO49" s="363" t="str">
        <f ca="1">+IF(OFFSET('Hygiene Data'!$D$11,0,10*ROW('Hygiene Data'!D43))="","",OFFSET('Hygiene Data'!$D$11,0,10*ROW('Hygiene Data'!D43)))</f>
        <v/>
      </c>
      <c r="DP49" s="363" t="str">
        <f ca="1">+IF(OFFSET('Hygiene Data'!$D$12,0,10*ROW('Hygiene Data'!D43))="","",OFFSET('Hygiene Data'!$D$12,0,10*ROW('Hygiene Data'!D43)))</f>
        <v/>
      </c>
      <c r="DQ49" s="363" t="str">
        <f ca="1">+IF(OFFSET('Hygiene Data'!$D$13,0,10*ROW('Hygiene Data'!D43))="","",OFFSET('Hygiene Data'!$D$13,0,10*ROW('Hygiene Data'!D43)))</f>
        <v/>
      </c>
      <c r="DR49" s="363" t="str">
        <f ca="1">+IF(OFFSET('Hygiene Data'!$E$11,0,10*ROW('Hygiene Data'!E43))="","",OFFSET('Hygiene Data'!$E$11,0,10*ROW('Hygiene Data'!E43)))</f>
        <v/>
      </c>
      <c r="DS49" s="363" t="str">
        <f ca="1">+IF(OFFSET('Hygiene Data'!$E$12,0,10*ROW('Hygiene Data'!E43))="","",OFFSET('Hygiene Data'!$E$12,0,10*ROW('Hygiene Data'!E43)))</f>
        <v/>
      </c>
      <c r="DT49" s="363" t="str">
        <f ca="1">+IF(OFFSET('Hygiene Data'!$E$13,0,10*ROW('Hygiene Data'!E43))="","",OFFSET('Hygiene Data'!$E$13,0,10*ROW('Hygiene Data'!E43)))</f>
        <v/>
      </c>
      <c r="DU49" s="363" t="str">
        <f ca="1">+IF(OFFSET('Hygiene Data'!$F$11,0,10*ROW('Hygiene Data'!F43))="","",OFFSET('Hygiene Data'!$F$11,0,10*ROW('Hygiene Data'!F43)))</f>
        <v/>
      </c>
      <c r="DV49" s="363" t="str">
        <f ca="1">+IF(OFFSET('Hygiene Data'!$F$12,0,10*ROW('Hygiene Data'!F43))="","",OFFSET('Hygiene Data'!$F$12,0,10*ROW('Hygiene Data'!F43)))</f>
        <v/>
      </c>
      <c r="DW49" s="363" t="str">
        <f ca="1">+IF(OFFSET('Hygiene Data'!$F$13,0,10*ROW('Hygiene Data'!F43))="","",OFFSET('Hygiene Data'!$F$13,0,10*ROW('Hygiene Data'!F43)))</f>
        <v/>
      </c>
      <c r="DX49" s="363" t="str">
        <f ca="1">+IF(OFFSET('Hygiene Data'!$G$11,0,10*ROW('Hygiene Data'!G43))="","",OFFSET('Hygiene Data'!$G$11,0,10*ROW('Hygiene Data'!G43)))</f>
        <v/>
      </c>
      <c r="DY49" s="363" t="str">
        <f ca="1">+IF(OFFSET('Hygiene Data'!$G$12,0,10*ROW('Hygiene Data'!G43))="","",OFFSET('Hygiene Data'!$G$12,0,10*ROW('Hygiene Data'!G43)))</f>
        <v/>
      </c>
      <c r="DZ49" s="363" t="str">
        <f ca="1">+IF(OFFSET('Hygiene Data'!$G$13,0,10*ROW('Hygiene Data'!G43))="","",OFFSET('Hygiene Data'!$G$13,0,10*ROW('Hygiene Data'!G43)))</f>
        <v/>
      </c>
      <c r="EA49" s="363" t="str">
        <f ca="1">+IF(OFFSET('Hygiene Data'!$H$11,0,10*ROW('Hygiene Data'!H43))="","",OFFSET('Hygiene Data'!$H$11,0,10*ROW('Hygiene Data'!H43)))</f>
        <v/>
      </c>
      <c r="EB49" s="363" t="str">
        <f ca="1">+IF(OFFSET('Hygiene Data'!$H$12,0,10*ROW('Hygiene Data'!H43))="","",OFFSET('Hygiene Data'!$H$12,0,10*ROW('Hygiene Data'!H43)))</f>
        <v/>
      </c>
      <c r="EC49" s="363" t="str">
        <f ca="1">+IF(OFFSET('Hygiene Data'!$H$13,0,10*ROW('Hygiene Data'!H43))="","",OFFSET('Hygiene Data'!$H$13,0,10*ROW('Hygiene Data'!H43)))</f>
        <v/>
      </c>
      <c r="ED49" s="363" t="str">
        <f ca="1">+IF(OFFSET('Hygiene Data'!$I$11,0,10*ROW('Hygiene Data'!I43))="","",OFFSET('Hygiene Data'!$I$11,0,10*ROW('Hygiene Data'!I43)))</f>
        <v/>
      </c>
      <c r="EE49" s="363" t="str">
        <f ca="1">+IF(OFFSET('Hygiene Data'!$I$12,0,10*ROW('Hygiene Data'!I43))="","",OFFSET('Hygiene Data'!$I$12,0,10*ROW('Hygiene Data'!I43)))</f>
        <v/>
      </c>
      <c r="EF49" s="363" t="str">
        <f ca="1">+IF(OFFSET('Hygiene Data'!$I$13,0,10*ROW('Hygiene Data'!I43))="","",OFFSET('Hygiene Data'!$I$13,0,10*ROW('Hygiene Data'!I43)))</f>
        <v/>
      </c>
    </row>
    <row r="50" spans="1:136" x14ac:dyDescent="0.25">
      <c r="A50" s="472" t="str">
        <f ca="1">+IF(OFFSET('Water Data'!$B$2,0,10*ROW('Water Data'!E44))="","",OFFSET('Water Data'!$B$2,0,10*ROW('Water Data'!E44)))</f>
        <v/>
      </c>
      <c r="B50" s="47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9" t="str">
        <f t="shared" ca="1" si="0"/>
        <v/>
      </c>
      <c r="D50" s="50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3" t="str">
        <f ca="1">+IF(OFFSET('Water Data'!$D$27,0,10*ROW('Water Data'!D44))="","",OFFSET('Water Data'!$D$27,0,10*ROW('Water Data'!D44)))</f>
        <v/>
      </c>
      <c r="BT50" s="363" t="str">
        <f ca="1">+IF(OFFSET('Water Data'!$D$28,0,10*ROW('Water Data'!D44))="","",OFFSET('Water Data'!$D$28,0,10*ROW('Water Data'!D44)))</f>
        <v/>
      </c>
      <c r="BU50" s="363" t="str">
        <f ca="1">+IF(OFFSET('Water Data'!$D$29,0,10*ROW('Water Data'!D44))="","",OFFSET('Water Data'!$D$29,0,10*ROW('Water Data'!D44)))</f>
        <v/>
      </c>
      <c r="BV50" s="363" t="str">
        <f ca="1">+IF(OFFSET('Water Data'!$E$27,0,10*ROW('Water Data'!E44))="","",OFFSET('Water Data'!$E$27,0,10*ROW('Water Data'!E44)))</f>
        <v/>
      </c>
      <c r="BW50" s="363" t="str">
        <f ca="1">+IF(OFFSET('Water Data'!$E$28,0,10*ROW('Water Data'!E44))="","",OFFSET('Water Data'!$E$28,0,10*ROW('Water Data'!E44)))</f>
        <v/>
      </c>
      <c r="BX50" s="363" t="str">
        <f ca="1">+IF(OFFSET('Water Data'!$E$29,0,10*ROW('Water Data'!E44))="","",OFFSET('Water Data'!$E$29,0,10*ROW('Water Data'!E44)))</f>
        <v/>
      </c>
      <c r="BY50" s="363" t="str">
        <f ca="1">+IF(OFFSET('Water Data'!$F$27,0,10*ROW('Water Data'!F44))="","",OFFSET('Water Data'!$F$27,0,10*ROW('Water Data'!F44)))</f>
        <v/>
      </c>
      <c r="BZ50" s="363" t="str">
        <f ca="1">+IF(OFFSET('Water Data'!$F$28,0,10*ROW('Water Data'!F44))="","",OFFSET('Water Data'!$F$28,0,10*ROW('Water Data'!F44)))</f>
        <v/>
      </c>
      <c r="CA50" s="363" t="str">
        <f ca="1">+IF(OFFSET('Water Data'!$F$29,0,10*ROW('Water Data'!F44))="","",OFFSET('Water Data'!$F$29,0,10*ROW('Water Data'!F44)))</f>
        <v/>
      </c>
      <c r="CB50" s="363" t="str">
        <f ca="1">+IF(OFFSET('Water Data'!$G$27,0,10*ROW('Water Data'!G44))="","",OFFSET('Water Data'!$G$27,0,10*ROW('Water Data'!G44)))</f>
        <v/>
      </c>
      <c r="CC50" s="363" t="str">
        <f ca="1">+IF(OFFSET('Water Data'!$G$28,0,10*ROW('Water Data'!G44))="","",OFFSET('Water Data'!$G$28,0,10*ROW('Water Data'!G44)))</f>
        <v/>
      </c>
      <c r="CD50" s="363" t="str">
        <f ca="1">+IF(OFFSET('Water Data'!$G$29,0,10*ROW('Water Data'!G44))="","",OFFSET('Water Data'!$G$29,0,10*ROW('Water Data'!G44)))</f>
        <v/>
      </c>
      <c r="CE50" s="363" t="str">
        <f ca="1">+IF(OFFSET('Water Data'!$H$27,0,10*ROW('Water Data'!H44))="","",OFFSET('Water Data'!$H$27,0,10*ROW('Water Data'!H44)))</f>
        <v/>
      </c>
      <c r="CF50" s="363" t="str">
        <f ca="1">+IF(OFFSET('Water Data'!$H$28,0,10*ROW('Water Data'!H44))="","",OFFSET('Water Data'!$H$28,0,10*ROW('Water Data'!H44)))</f>
        <v/>
      </c>
      <c r="CG50" s="363" t="str">
        <f ca="1">+IF(OFFSET('Water Data'!$H$29,0,10*ROW('Water Data'!H44))="","",OFFSET('Water Data'!$H$29,0,10*ROW('Water Data'!H44)))</f>
        <v/>
      </c>
      <c r="CH50" s="363" t="str">
        <f ca="1">+IF(OFFSET('Water Data'!$I$27,0,10*ROW('Water Data'!I44))="","",OFFSET('Water Data'!$I$27,0,10*ROW('Water Data'!I44)))</f>
        <v/>
      </c>
      <c r="CI50" s="363" t="str">
        <f ca="1">+IF(OFFSET('Water Data'!$I$28,0,10*ROW('Water Data'!I44))="","",OFFSET('Water Data'!$I$28,0,10*ROW('Water Data'!I44)))</f>
        <v/>
      </c>
      <c r="CJ50" s="363" t="str">
        <f ca="1">+IF(OFFSET('Water Data'!$I$29,0,10*ROW('Water Data'!I44))="","",OFFSET('Water Data'!$I$29,0,10*ROW('Water Data'!I44)))</f>
        <v/>
      </c>
      <c r="CK50" s="363" t="str">
        <f ca="1">+IF(OFFSET('Sanitation Data'!$D$28,0,10*ROW('Sanitation Data'!D44))="","",OFFSET('Sanitation Data'!$D$28,0,10*ROW('Sanitation Data'!D44)))</f>
        <v/>
      </c>
      <c r="CL50" s="363" t="str">
        <f ca="1">+IF(OFFSET('Sanitation Data'!$D$29,0,10*ROW('Sanitation Data'!D44))="","",OFFSET('Sanitation Data'!$D$29,0,10*ROW('Sanitation Data'!D44)))</f>
        <v/>
      </c>
      <c r="CM50" s="363" t="str">
        <f ca="1">+IF(OFFSET('Sanitation Data'!$D$30,0,10*ROW('Sanitation Data'!D44))="","",OFFSET('Sanitation Data'!$D$30,0,10*ROW('Sanitation Data'!D44)))</f>
        <v/>
      </c>
      <c r="CN50" s="363" t="str">
        <f ca="1">+IF(OFFSET('Sanitation Data'!$D$31,0,10*ROW('Sanitation Data'!D44))="","",OFFSET('Sanitation Data'!$D$31,0,10*ROW('Sanitation Data'!D44)))</f>
        <v/>
      </c>
      <c r="CO50" s="363" t="str">
        <f ca="1">+IF(OFFSET('Sanitation Data'!$D$32,0,10*ROW('Sanitation Data'!D44))="","",OFFSET('Sanitation Data'!$D$32,0,10*ROW('Sanitation Data'!D44)))</f>
        <v/>
      </c>
      <c r="CP50" s="363" t="str">
        <f ca="1">+IF(OFFSET('Sanitation Data'!$E$28,0,10*ROW('Sanitation Data'!E44))="","",OFFSET('Sanitation Data'!$E$28,0,10*ROW('Sanitation Data'!E44)))</f>
        <v/>
      </c>
      <c r="CQ50" s="363" t="str">
        <f ca="1">+IF(OFFSET('Sanitation Data'!$E$29,0,10*ROW('Sanitation Data'!E44))="","",OFFSET('Sanitation Data'!$E$29,0,10*ROW('Sanitation Data'!E44)))</f>
        <v/>
      </c>
      <c r="CR50" s="363" t="str">
        <f ca="1">+IF(OFFSET('Sanitation Data'!$E$30,0,10*ROW('Sanitation Data'!E44))="","",OFFSET('Sanitation Data'!$E$30,0,10*ROW('Sanitation Data'!E44)))</f>
        <v/>
      </c>
      <c r="CS50" s="363" t="str">
        <f ca="1">+IF(OFFSET('Sanitation Data'!$E$31,0,10*ROW('Sanitation Data'!E44))="","",OFFSET('Sanitation Data'!$E$31,0,10*ROW('Sanitation Data'!E44)))</f>
        <v/>
      </c>
      <c r="CT50" s="363" t="str">
        <f ca="1">+IF(OFFSET('Sanitation Data'!$E$32,0,10*ROW('Sanitation Data'!E44))="","",OFFSET('Sanitation Data'!$E$32,0,10*ROW('Sanitation Data'!E44)))</f>
        <v/>
      </c>
      <c r="CU50" s="363" t="str">
        <f ca="1">+IF(OFFSET('Sanitation Data'!$F$28,0,10*ROW('Sanitation Data'!F44))="","",OFFSET('Sanitation Data'!$F$28,0,10*ROW('Sanitation Data'!F44)))</f>
        <v/>
      </c>
      <c r="CV50" s="363" t="str">
        <f ca="1">+IF(OFFSET('Sanitation Data'!$F$29,0,10*ROW('Sanitation Data'!F44))="","",OFFSET('Sanitation Data'!$F$29,0,10*ROW('Sanitation Data'!F44)))</f>
        <v/>
      </c>
      <c r="CW50" s="363" t="str">
        <f ca="1">+IF(OFFSET('Sanitation Data'!$F$30,0,10*ROW('Sanitation Data'!F44))="","",OFFSET('Sanitation Data'!$F$30,0,10*ROW('Sanitation Data'!F44)))</f>
        <v/>
      </c>
      <c r="CX50" s="363" t="str">
        <f ca="1">+IF(OFFSET('Sanitation Data'!$F$31,0,10*ROW('Sanitation Data'!F44))="","",OFFSET('Sanitation Data'!$F$31,0,10*ROW('Sanitation Data'!F44)))</f>
        <v/>
      </c>
      <c r="CY50" s="363" t="str">
        <f ca="1">+IF(OFFSET('Sanitation Data'!$F$32,0,10*ROW('Sanitation Data'!F44))="","",OFFSET('Sanitation Data'!$F$32,0,10*ROW('Sanitation Data'!F44)))</f>
        <v/>
      </c>
      <c r="CZ50" s="363" t="str">
        <f ca="1">+IF(OFFSET('Sanitation Data'!$G$28,0,10*ROW('Sanitation Data'!G44))="","",OFFSET('Sanitation Data'!$G$28,0,10*ROW('Sanitation Data'!G44)))</f>
        <v/>
      </c>
      <c r="DA50" s="363" t="str">
        <f ca="1">+IF(OFFSET('Sanitation Data'!$G$29,0,10*ROW('Sanitation Data'!G44))="","",OFFSET('Sanitation Data'!$G$29,0,10*ROW('Sanitation Data'!G44)))</f>
        <v/>
      </c>
      <c r="DB50" s="363" t="str">
        <f ca="1">+IF(OFFSET('Sanitation Data'!$G$30,0,10*ROW('Sanitation Data'!G44))="","",OFFSET('Sanitation Data'!$G$30,0,10*ROW('Sanitation Data'!G44)))</f>
        <v/>
      </c>
      <c r="DC50" s="363" t="str">
        <f ca="1">+IF(OFFSET('Sanitation Data'!$G$31,0,10*ROW('Sanitation Data'!G44))="","",OFFSET('Sanitation Data'!$G$31,0,10*ROW('Sanitation Data'!G44)))</f>
        <v/>
      </c>
      <c r="DD50" s="363" t="str">
        <f ca="1">+IF(OFFSET('Sanitation Data'!$G$32,0,10*ROW('Sanitation Data'!G44))="","",OFFSET('Sanitation Data'!$G$32,0,10*ROW('Sanitation Data'!G44)))</f>
        <v/>
      </c>
      <c r="DE50" s="363" t="str">
        <f ca="1">+IF(OFFSET('Sanitation Data'!$H$28,0,10*ROW('Sanitation Data'!H44))="","",OFFSET('Sanitation Data'!$H$28,0,10*ROW('Sanitation Data'!H44)))</f>
        <v/>
      </c>
      <c r="DF50" s="363" t="str">
        <f ca="1">+IF(OFFSET('Sanitation Data'!$H$29,0,10*ROW('Sanitation Data'!H44))="","",OFFSET('Sanitation Data'!$H$29,0,10*ROW('Sanitation Data'!H44)))</f>
        <v/>
      </c>
      <c r="DG50" s="363" t="str">
        <f ca="1">+IF(OFFSET('Sanitation Data'!$H$30,0,10*ROW('Sanitation Data'!H44))="","",OFFSET('Sanitation Data'!$H$30,0,10*ROW('Sanitation Data'!H44)))</f>
        <v/>
      </c>
      <c r="DH50" s="363" t="str">
        <f ca="1">+IF(OFFSET('Sanitation Data'!$H$31,0,10*ROW('Sanitation Data'!H44))="","",OFFSET('Sanitation Data'!$H$31,0,10*ROW('Sanitation Data'!H44)))</f>
        <v/>
      </c>
      <c r="DI50" s="363" t="str">
        <f ca="1">+IF(OFFSET('Sanitation Data'!$H$32,0,10*ROW('Sanitation Data'!H44))="","",OFFSET('Sanitation Data'!$H$32,0,10*ROW('Sanitation Data'!H44)))</f>
        <v/>
      </c>
      <c r="DJ50" s="363" t="str">
        <f ca="1">+IF(OFFSET('Sanitation Data'!$I$28,0,10*ROW('Sanitation Data'!I44))="","",OFFSET('Sanitation Data'!$I$28,0,10*ROW('Sanitation Data'!I44)))</f>
        <v/>
      </c>
      <c r="DK50" s="363" t="str">
        <f ca="1">+IF(OFFSET('Sanitation Data'!$I$29,0,10*ROW('Sanitation Data'!I44))="","",OFFSET('Sanitation Data'!$I$29,0,10*ROW('Sanitation Data'!I44)))</f>
        <v/>
      </c>
      <c r="DL50" s="363" t="str">
        <f ca="1">+IF(OFFSET('Sanitation Data'!$I$30,0,10*ROW('Sanitation Data'!I44))="","",OFFSET('Sanitation Data'!$I$30,0,10*ROW('Sanitation Data'!I44)))</f>
        <v/>
      </c>
      <c r="DM50" s="363" t="str">
        <f ca="1">+IF(OFFSET('Sanitation Data'!$I$31,0,10*ROW('Sanitation Data'!I44))="","",OFFSET('Sanitation Data'!$I$31,0,10*ROW('Sanitation Data'!I44)))</f>
        <v/>
      </c>
      <c r="DN50" s="363" t="str">
        <f ca="1">+IF(OFFSET('Sanitation Data'!$I$32,0,10*ROW('Sanitation Data'!I44))="","",OFFSET('Sanitation Data'!$I$32,0,10*ROW('Sanitation Data'!I44)))</f>
        <v/>
      </c>
      <c r="DO50" s="363" t="str">
        <f ca="1">+IF(OFFSET('Hygiene Data'!$D$11,0,10*ROW('Hygiene Data'!D44))="","",OFFSET('Hygiene Data'!$D$11,0,10*ROW('Hygiene Data'!D44)))</f>
        <v/>
      </c>
      <c r="DP50" s="363" t="str">
        <f ca="1">+IF(OFFSET('Hygiene Data'!$D$12,0,10*ROW('Hygiene Data'!D44))="","",OFFSET('Hygiene Data'!$D$12,0,10*ROW('Hygiene Data'!D44)))</f>
        <v/>
      </c>
      <c r="DQ50" s="363" t="str">
        <f ca="1">+IF(OFFSET('Hygiene Data'!$D$13,0,10*ROW('Hygiene Data'!D44))="","",OFFSET('Hygiene Data'!$D$13,0,10*ROW('Hygiene Data'!D44)))</f>
        <v/>
      </c>
      <c r="DR50" s="363" t="str">
        <f ca="1">+IF(OFFSET('Hygiene Data'!$E$11,0,10*ROW('Hygiene Data'!E44))="","",OFFSET('Hygiene Data'!$E$11,0,10*ROW('Hygiene Data'!E44)))</f>
        <v/>
      </c>
      <c r="DS50" s="363" t="str">
        <f ca="1">+IF(OFFSET('Hygiene Data'!$E$12,0,10*ROW('Hygiene Data'!E44))="","",OFFSET('Hygiene Data'!$E$12,0,10*ROW('Hygiene Data'!E44)))</f>
        <v/>
      </c>
      <c r="DT50" s="363" t="str">
        <f ca="1">+IF(OFFSET('Hygiene Data'!$E$13,0,10*ROW('Hygiene Data'!E44))="","",OFFSET('Hygiene Data'!$E$13,0,10*ROW('Hygiene Data'!E44)))</f>
        <v/>
      </c>
      <c r="DU50" s="363" t="str">
        <f ca="1">+IF(OFFSET('Hygiene Data'!$F$11,0,10*ROW('Hygiene Data'!F44))="","",OFFSET('Hygiene Data'!$F$11,0,10*ROW('Hygiene Data'!F44)))</f>
        <v/>
      </c>
      <c r="DV50" s="363" t="str">
        <f ca="1">+IF(OFFSET('Hygiene Data'!$F$12,0,10*ROW('Hygiene Data'!F44))="","",OFFSET('Hygiene Data'!$F$12,0,10*ROW('Hygiene Data'!F44)))</f>
        <v/>
      </c>
      <c r="DW50" s="363" t="str">
        <f ca="1">+IF(OFFSET('Hygiene Data'!$F$13,0,10*ROW('Hygiene Data'!F44))="","",OFFSET('Hygiene Data'!$F$13,0,10*ROW('Hygiene Data'!F44)))</f>
        <v/>
      </c>
      <c r="DX50" s="363" t="str">
        <f ca="1">+IF(OFFSET('Hygiene Data'!$G$11,0,10*ROW('Hygiene Data'!G44))="","",OFFSET('Hygiene Data'!$G$11,0,10*ROW('Hygiene Data'!G44)))</f>
        <v/>
      </c>
      <c r="DY50" s="363" t="str">
        <f ca="1">+IF(OFFSET('Hygiene Data'!$G$12,0,10*ROW('Hygiene Data'!G44))="","",OFFSET('Hygiene Data'!$G$12,0,10*ROW('Hygiene Data'!G44)))</f>
        <v/>
      </c>
      <c r="DZ50" s="363" t="str">
        <f ca="1">+IF(OFFSET('Hygiene Data'!$G$13,0,10*ROW('Hygiene Data'!G44))="","",OFFSET('Hygiene Data'!$G$13,0,10*ROW('Hygiene Data'!G44)))</f>
        <v/>
      </c>
      <c r="EA50" s="363" t="str">
        <f ca="1">+IF(OFFSET('Hygiene Data'!$H$11,0,10*ROW('Hygiene Data'!H44))="","",OFFSET('Hygiene Data'!$H$11,0,10*ROW('Hygiene Data'!H44)))</f>
        <v/>
      </c>
      <c r="EB50" s="363" t="str">
        <f ca="1">+IF(OFFSET('Hygiene Data'!$H$12,0,10*ROW('Hygiene Data'!H44))="","",OFFSET('Hygiene Data'!$H$12,0,10*ROW('Hygiene Data'!H44)))</f>
        <v/>
      </c>
      <c r="EC50" s="363" t="str">
        <f ca="1">+IF(OFFSET('Hygiene Data'!$H$13,0,10*ROW('Hygiene Data'!H44))="","",OFFSET('Hygiene Data'!$H$13,0,10*ROW('Hygiene Data'!H44)))</f>
        <v/>
      </c>
      <c r="ED50" s="363" t="str">
        <f ca="1">+IF(OFFSET('Hygiene Data'!$I$11,0,10*ROW('Hygiene Data'!I44))="","",OFFSET('Hygiene Data'!$I$11,0,10*ROW('Hygiene Data'!I44)))</f>
        <v/>
      </c>
      <c r="EE50" s="363" t="str">
        <f ca="1">+IF(OFFSET('Hygiene Data'!$I$12,0,10*ROW('Hygiene Data'!I44))="","",OFFSET('Hygiene Data'!$I$12,0,10*ROW('Hygiene Data'!I44)))</f>
        <v/>
      </c>
      <c r="EF50" s="363" t="str">
        <f ca="1">+IF(OFFSET('Hygiene Data'!$I$13,0,10*ROW('Hygiene Data'!I44))="","",OFFSET('Hygiene Data'!$I$13,0,10*ROW('Hygiene Data'!I44)))</f>
        <v/>
      </c>
    </row>
    <row r="51" spans="1:136" x14ac:dyDescent="0.25">
      <c r="A51" s="472" t="str">
        <f ca="1">+IF(OFFSET('Water Data'!$B$2,0,10*ROW('Water Data'!E45))="","",OFFSET('Water Data'!$B$2,0,10*ROW('Water Data'!E45)))</f>
        <v/>
      </c>
      <c r="B51" s="47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9" t="str">
        <f t="shared" ca="1" si="0"/>
        <v/>
      </c>
      <c r="D51" s="50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3" t="str">
        <f ca="1">+IF(OFFSET('Water Data'!$D$27,0,10*ROW('Water Data'!D45))="","",OFFSET('Water Data'!$D$27,0,10*ROW('Water Data'!D45)))</f>
        <v/>
      </c>
      <c r="BT51" s="363" t="str">
        <f ca="1">+IF(OFFSET('Water Data'!$D$28,0,10*ROW('Water Data'!D45))="","",OFFSET('Water Data'!$D$28,0,10*ROW('Water Data'!D45)))</f>
        <v/>
      </c>
      <c r="BU51" s="363" t="str">
        <f ca="1">+IF(OFFSET('Water Data'!$D$29,0,10*ROW('Water Data'!D45))="","",OFFSET('Water Data'!$D$29,0,10*ROW('Water Data'!D45)))</f>
        <v/>
      </c>
      <c r="BV51" s="363" t="str">
        <f ca="1">+IF(OFFSET('Water Data'!$E$27,0,10*ROW('Water Data'!E45))="","",OFFSET('Water Data'!$E$27,0,10*ROW('Water Data'!E45)))</f>
        <v/>
      </c>
      <c r="BW51" s="363" t="str">
        <f ca="1">+IF(OFFSET('Water Data'!$E$28,0,10*ROW('Water Data'!E45))="","",OFFSET('Water Data'!$E$28,0,10*ROW('Water Data'!E45)))</f>
        <v/>
      </c>
      <c r="BX51" s="363" t="str">
        <f ca="1">+IF(OFFSET('Water Data'!$E$29,0,10*ROW('Water Data'!E45))="","",OFFSET('Water Data'!$E$29,0,10*ROW('Water Data'!E45)))</f>
        <v/>
      </c>
      <c r="BY51" s="363" t="str">
        <f ca="1">+IF(OFFSET('Water Data'!$F$27,0,10*ROW('Water Data'!F45))="","",OFFSET('Water Data'!$F$27,0,10*ROW('Water Data'!F45)))</f>
        <v/>
      </c>
      <c r="BZ51" s="363" t="str">
        <f ca="1">+IF(OFFSET('Water Data'!$F$28,0,10*ROW('Water Data'!F45))="","",OFFSET('Water Data'!$F$28,0,10*ROW('Water Data'!F45)))</f>
        <v/>
      </c>
      <c r="CA51" s="363" t="str">
        <f ca="1">+IF(OFFSET('Water Data'!$F$29,0,10*ROW('Water Data'!F45))="","",OFFSET('Water Data'!$F$29,0,10*ROW('Water Data'!F45)))</f>
        <v/>
      </c>
      <c r="CB51" s="363" t="str">
        <f ca="1">+IF(OFFSET('Water Data'!$G$27,0,10*ROW('Water Data'!G45))="","",OFFSET('Water Data'!$G$27,0,10*ROW('Water Data'!G45)))</f>
        <v/>
      </c>
      <c r="CC51" s="363" t="str">
        <f ca="1">+IF(OFFSET('Water Data'!$G$28,0,10*ROW('Water Data'!G45))="","",OFFSET('Water Data'!$G$28,0,10*ROW('Water Data'!G45)))</f>
        <v/>
      </c>
      <c r="CD51" s="363" t="str">
        <f ca="1">+IF(OFFSET('Water Data'!$G$29,0,10*ROW('Water Data'!G45))="","",OFFSET('Water Data'!$G$29,0,10*ROW('Water Data'!G45)))</f>
        <v/>
      </c>
      <c r="CE51" s="363" t="str">
        <f ca="1">+IF(OFFSET('Water Data'!$H$27,0,10*ROW('Water Data'!H45))="","",OFFSET('Water Data'!$H$27,0,10*ROW('Water Data'!H45)))</f>
        <v/>
      </c>
      <c r="CF51" s="363" t="str">
        <f ca="1">+IF(OFFSET('Water Data'!$H$28,0,10*ROW('Water Data'!H45))="","",OFFSET('Water Data'!$H$28,0,10*ROW('Water Data'!H45)))</f>
        <v/>
      </c>
      <c r="CG51" s="363" t="str">
        <f ca="1">+IF(OFFSET('Water Data'!$H$29,0,10*ROW('Water Data'!H45))="","",OFFSET('Water Data'!$H$29,0,10*ROW('Water Data'!H45)))</f>
        <v/>
      </c>
      <c r="CH51" s="363" t="str">
        <f ca="1">+IF(OFFSET('Water Data'!$I$27,0,10*ROW('Water Data'!I45))="","",OFFSET('Water Data'!$I$27,0,10*ROW('Water Data'!I45)))</f>
        <v/>
      </c>
      <c r="CI51" s="363" t="str">
        <f ca="1">+IF(OFFSET('Water Data'!$I$28,0,10*ROW('Water Data'!I45))="","",OFFSET('Water Data'!$I$28,0,10*ROW('Water Data'!I45)))</f>
        <v/>
      </c>
      <c r="CJ51" s="363" t="str">
        <f ca="1">+IF(OFFSET('Water Data'!$I$29,0,10*ROW('Water Data'!I45))="","",OFFSET('Water Data'!$I$29,0,10*ROW('Water Data'!I45)))</f>
        <v/>
      </c>
      <c r="CK51" s="363" t="str">
        <f ca="1">+IF(OFFSET('Sanitation Data'!$D$28,0,10*ROW('Sanitation Data'!D45))="","",OFFSET('Sanitation Data'!$D$28,0,10*ROW('Sanitation Data'!D45)))</f>
        <v/>
      </c>
      <c r="CL51" s="363" t="str">
        <f ca="1">+IF(OFFSET('Sanitation Data'!$D$29,0,10*ROW('Sanitation Data'!D45))="","",OFFSET('Sanitation Data'!$D$29,0,10*ROW('Sanitation Data'!D45)))</f>
        <v/>
      </c>
      <c r="CM51" s="363" t="str">
        <f ca="1">+IF(OFFSET('Sanitation Data'!$D$30,0,10*ROW('Sanitation Data'!D45))="","",OFFSET('Sanitation Data'!$D$30,0,10*ROW('Sanitation Data'!D45)))</f>
        <v/>
      </c>
      <c r="CN51" s="363" t="str">
        <f ca="1">+IF(OFFSET('Sanitation Data'!$D$31,0,10*ROW('Sanitation Data'!D45))="","",OFFSET('Sanitation Data'!$D$31,0,10*ROW('Sanitation Data'!D45)))</f>
        <v/>
      </c>
      <c r="CO51" s="363" t="str">
        <f ca="1">+IF(OFFSET('Sanitation Data'!$D$32,0,10*ROW('Sanitation Data'!D45))="","",OFFSET('Sanitation Data'!$D$32,0,10*ROW('Sanitation Data'!D45)))</f>
        <v/>
      </c>
      <c r="CP51" s="363" t="str">
        <f ca="1">+IF(OFFSET('Sanitation Data'!$E$28,0,10*ROW('Sanitation Data'!E45))="","",OFFSET('Sanitation Data'!$E$28,0,10*ROW('Sanitation Data'!E45)))</f>
        <v/>
      </c>
      <c r="CQ51" s="363" t="str">
        <f ca="1">+IF(OFFSET('Sanitation Data'!$E$29,0,10*ROW('Sanitation Data'!E45))="","",OFFSET('Sanitation Data'!$E$29,0,10*ROW('Sanitation Data'!E45)))</f>
        <v/>
      </c>
      <c r="CR51" s="363" t="str">
        <f ca="1">+IF(OFFSET('Sanitation Data'!$E$30,0,10*ROW('Sanitation Data'!E45))="","",OFFSET('Sanitation Data'!$E$30,0,10*ROW('Sanitation Data'!E45)))</f>
        <v/>
      </c>
      <c r="CS51" s="363" t="str">
        <f ca="1">+IF(OFFSET('Sanitation Data'!$E$31,0,10*ROW('Sanitation Data'!E45))="","",OFFSET('Sanitation Data'!$E$31,0,10*ROW('Sanitation Data'!E45)))</f>
        <v/>
      </c>
      <c r="CT51" s="363" t="str">
        <f ca="1">+IF(OFFSET('Sanitation Data'!$E$32,0,10*ROW('Sanitation Data'!E45))="","",OFFSET('Sanitation Data'!$E$32,0,10*ROW('Sanitation Data'!E45)))</f>
        <v/>
      </c>
      <c r="CU51" s="363" t="str">
        <f ca="1">+IF(OFFSET('Sanitation Data'!$F$28,0,10*ROW('Sanitation Data'!F45))="","",OFFSET('Sanitation Data'!$F$28,0,10*ROW('Sanitation Data'!F45)))</f>
        <v/>
      </c>
      <c r="CV51" s="363" t="str">
        <f ca="1">+IF(OFFSET('Sanitation Data'!$F$29,0,10*ROW('Sanitation Data'!F45))="","",OFFSET('Sanitation Data'!$F$29,0,10*ROW('Sanitation Data'!F45)))</f>
        <v/>
      </c>
      <c r="CW51" s="363" t="str">
        <f ca="1">+IF(OFFSET('Sanitation Data'!$F$30,0,10*ROW('Sanitation Data'!F45))="","",OFFSET('Sanitation Data'!$F$30,0,10*ROW('Sanitation Data'!F45)))</f>
        <v/>
      </c>
      <c r="CX51" s="363" t="str">
        <f ca="1">+IF(OFFSET('Sanitation Data'!$F$31,0,10*ROW('Sanitation Data'!F45))="","",OFFSET('Sanitation Data'!$F$31,0,10*ROW('Sanitation Data'!F45)))</f>
        <v/>
      </c>
      <c r="CY51" s="363" t="str">
        <f ca="1">+IF(OFFSET('Sanitation Data'!$F$32,0,10*ROW('Sanitation Data'!F45))="","",OFFSET('Sanitation Data'!$F$32,0,10*ROW('Sanitation Data'!F45)))</f>
        <v/>
      </c>
      <c r="CZ51" s="363" t="str">
        <f ca="1">+IF(OFFSET('Sanitation Data'!$G$28,0,10*ROW('Sanitation Data'!G45))="","",OFFSET('Sanitation Data'!$G$28,0,10*ROW('Sanitation Data'!G45)))</f>
        <v/>
      </c>
      <c r="DA51" s="363" t="str">
        <f ca="1">+IF(OFFSET('Sanitation Data'!$G$29,0,10*ROW('Sanitation Data'!G45))="","",OFFSET('Sanitation Data'!$G$29,0,10*ROW('Sanitation Data'!G45)))</f>
        <v/>
      </c>
      <c r="DB51" s="363" t="str">
        <f ca="1">+IF(OFFSET('Sanitation Data'!$G$30,0,10*ROW('Sanitation Data'!G45))="","",OFFSET('Sanitation Data'!$G$30,0,10*ROW('Sanitation Data'!G45)))</f>
        <v/>
      </c>
      <c r="DC51" s="363" t="str">
        <f ca="1">+IF(OFFSET('Sanitation Data'!$G$31,0,10*ROW('Sanitation Data'!G45))="","",OFFSET('Sanitation Data'!$G$31,0,10*ROW('Sanitation Data'!G45)))</f>
        <v/>
      </c>
      <c r="DD51" s="363" t="str">
        <f ca="1">+IF(OFFSET('Sanitation Data'!$G$32,0,10*ROW('Sanitation Data'!G45))="","",OFFSET('Sanitation Data'!$G$32,0,10*ROW('Sanitation Data'!G45)))</f>
        <v/>
      </c>
      <c r="DE51" s="363" t="str">
        <f ca="1">+IF(OFFSET('Sanitation Data'!$H$28,0,10*ROW('Sanitation Data'!H45))="","",OFFSET('Sanitation Data'!$H$28,0,10*ROW('Sanitation Data'!H45)))</f>
        <v/>
      </c>
      <c r="DF51" s="363" t="str">
        <f ca="1">+IF(OFFSET('Sanitation Data'!$H$29,0,10*ROW('Sanitation Data'!H45))="","",OFFSET('Sanitation Data'!$H$29,0,10*ROW('Sanitation Data'!H45)))</f>
        <v/>
      </c>
      <c r="DG51" s="363" t="str">
        <f ca="1">+IF(OFFSET('Sanitation Data'!$H$30,0,10*ROW('Sanitation Data'!H45))="","",OFFSET('Sanitation Data'!$H$30,0,10*ROW('Sanitation Data'!H45)))</f>
        <v/>
      </c>
      <c r="DH51" s="363" t="str">
        <f ca="1">+IF(OFFSET('Sanitation Data'!$H$31,0,10*ROW('Sanitation Data'!H45))="","",OFFSET('Sanitation Data'!$H$31,0,10*ROW('Sanitation Data'!H45)))</f>
        <v/>
      </c>
      <c r="DI51" s="363" t="str">
        <f ca="1">+IF(OFFSET('Sanitation Data'!$H$32,0,10*ROW('Sanitation Data'!H45))="","",OFFSET('Sanitation Data'!$H$32,0,10*ROW('Sanitation Data'!H45)))</f>
        <v/>
      </c>
      <c r="DJ51" s="363" t="str">
        <f ca="1">+IF(OFFSET('Sanitation Data'!$I$28,0,10*ROW('Sanitation Data'!I45))="","",OFFSET('Sanitation Data'!$I$28,0,10*ROW('Sanitation Data'!I45)))</f>
        <v/>
      </c>
      <c r="DK51" s="363" t="str">
        <f ca="1">+IF(OFFSET('Sanitation Data'!$I$29,0,10*ROW('Sanitation Data'!I45))="","",OFFSET('Sanitation Data'!$I$29,0,10*ROW('Sanitation Data'!I45)))</f>
        <v/>
      </c>
      <c r="DL51" s="363" t="str">
        <f ca="1">+IF(OFFSET('Sanitation Data'!$I$30,0,10*ROW('Sanitation Data'!I45))="","",OFFSET('Sanitation Data'!$I$30,0,10*ROW('Sanitation Data'!I45)))</f>
        <v/>
      </c>
      <c r="DM51" s="363" t="str">
        <f ca="1">+IF(OFFSET('Sanitation Data'!$I$31,0,10*ROW('Sanitation Data'!I45))="","",OFFSET('Sanitation Data'!$I$31,0,10*ROW('Sanitation Data'!I45)))</f>
        <v/>
      </c>
      <c r="DN51" s="363" t="str">
        <f ca="1">+IF(OFFSET('Sanitation Data'!$I$32,0,10*ROW('Sanitation Data'!I45))="","",OFFSET('Sanitation Data'!$I$32,0,10*ROW('Sanitation Data'!I45)))</f>
        <v/>
      </c>
      <c r="DO51" s="363" t="str">
        <f ca="1">+IF(OFFSET('Hygiene Data'!$D$11,0,10*ROW('Hygiene Data'!D45))="","",OFFSET('Hygiene Data'!$D$11,0,10*ROW('Hygiene Data'!D45)))</f>
        <v/>
      </c>
      <c r="DP51" s="363" t="str">
        <f ca="1">+IF(OFFSET('Hygiene Data'!$D$12,0,10*ROW('Hygiene Data'!D45))="","",OFFSET('Hygiene Data'!$D$12,0,10*ROW('Hygiene Data'!D45)))</f>
        <v/>
      </c>
      <c r="DQ51" s="363" t="str">
        <f ca="1">+IF(OFFSET('Hygiene Data'!$D$13,0,10*ROW('Hygiene Data'!D45))="","",OFFSET('Hygiene Data'!$D$13,0,10*ROW('Hygiene Data'!D45)))</f>
        <v/>
      </c>
      <c r="DR51" s="363" t="str">
        <f ca="1">+IF(OFFSET('Hygiene Data'!$E$11,0,10*ROW('Hygiene Data'!E45))="","",OFFSET('Hygiene Data'!$E$11,0,10*ROW('Hygiene Data'!E45)))</f>
        <v/>
      </c>
      <c r="DS51" s="363" t="str">
        <f ca="1">+IF(OFFSET('Hygiene Data'!$E$12,0,10*ROW('Hygiene Data'!E45))="","",OFFSET('Hygiene Data'!$E$12,0,10*ROW('Hygiene Data'!E45)))</f>
        <v/>
      </c>
      <c r="DT51" s="363" t="str">
        <f ca="1">+IF(OFFSET('Hygiene Data'!$E$13,0,10*ROW('Hygiene Data'!E45))="","",OFFSET('Hygiene Data'!$E$13,0,10*ROW('Hygiene Data'!E45)))</f>
        <v/>
      </c>
      <c r="DU51" s="363" t="str">
        <f ca="1">+IF(OFFSET('Hygiene Data'!$F$11,0,10*ROW('Hygiene Data'!F45))="","",OFFSET('Hygiene Data'!$F$11,0,10*ROW('Hygiene Data'!F45)))</f>
        <v/>
      </c>
      <c r="DV51" s="363" t="str">
        <f ca="1">+IF(OFFSET('Hygiene Data'!$F$12,0,10*ROW('Hygiene Data'!F45))="","",OFFSET('Hygiene Data'!$F$12,0,10*ROW('Hygiene Data'!F45)))</f>
        <v/>
      </c>
      <c r="DW51" s="363" t="str">
        <f ca="1">+IF(OFFSET('Hygiene Data'!$F$13,0,10*ROW('Hygiene Data'!F45))="","",OFFSET('Hygiene Data'!$F$13,0,10*ROW('Hygiene Data'!F45)))</f>
        <v/>
      </c>
      <c r="DX51" s="363" t="str">
        <f ca="1">+IF(OFFSET('Hygiene Data'!$G$11,0,10*ROW('Hygiene Data'!G45))="","",OFFSET('Hygiene Data'!$G$11,0,10*ROW('Hygiene Data'!G45)))</f>
        <v/>
      </c>
      <c r="DY51" s="363" t="str">
        <f ca="1">+IF(OFFSET('Hygiene Data'!$G$12,0,10*ROW('Hygiene Data'!G45))="","",OFFSET('Hygiene Data'!$G$12,0,10*ROW('Hygiene Data'!G45)))</f>
        <v/>
      </c>
      <c r="DZ51" s="363" t="str">
        <f ca="1">+IF(OFFSET('Hygiene Data'!$G$13,0,10*ROW('Hygiene Data'!G45))="","",OFFSET('Hygiene Data'!$G$13,0,10*ROW('Hygiene Data'!G45)))</f>
        <v/>
      </c>
      <c r="EA51" s="363" t="str">
        <f ca="1">+IF(OFFSET('Hygiene Data'!$H$11,0,10*ROW('Hygiene Data'!H45))="","",OFFSET('Hygiene Data'!$H$11,0,10*ROW('Hygiene Data'!H45)))</f>
        <v/>
      </c>
      <c r="EB51" s="363" t="str">
        <f ca="1">+IF(OFFSET('Hygiene Data'!$H$12,0,10*ROW('Hygiene Data'!H45))="","",OFFSET('Hygiene Data'!$H$12,0,10*ROW('Hygiene Data'!H45)))</f>
        <v/>
      </c>
      <c r="EC51" s="363" t="str">
        <f ca="1">+IF(OFFSET('Hygiene Data'!$H$13,0,10*ROW('Hygiene Data'!H45))="","",OFFSET('Hygiene Data'!$H$13,0,10*ROW('Hygiene Data'!H45)))</f>
        <v/>
      </c>
      <c r="ED51" s="363" t="str">
        <f ca="1">+IF(OFFSET('Hygiene Data'!$I$11,0,10*ROW('Hygiene Data'!I45))="","",OFFSET('Hygiene Data'!$I$11,0,10*ROW('Hygiene Data'!I45)))</f>
        <v/>
      </c>
      <c r="EE51" s="363" t="str">
        <f ca="1">+IF(OFFSET('Hygiene Data'!$I$12,0,10*ROW('Hygiene Data'!I45))="","",OFFSET('Hygiene Data'!$I$12,0,10*ROW('Hygiene Data'!I45)))</f>
        <v/>
      </c>
      <c r="EF51" s="363" t="str">
        <f ca="1">+IF(OFFSET('Hygiene Data'!$I$13,0,10*ROW('Hygiene Data'!I45))="","",OFFSET('Hygiene Data'!$I$13,0,10*ROW('Hygiene Data'!I45)))</f>
        <v/>
      </c>
    </row>
    <row r="52" spans="1:136" x14ac:dyDescent="0.25">
      <c r="A52" s="472" t="str">
        <f ca="1">+IF(OFFSET('Water Data'!$B$2,0,10*ROW('Water Data'!E46))="","",OFFSET('Water Data'!$B$2,0,10*ROW('Water Data'!E46)))</f>
        <v/>
      </c>
      <c r="B52" s="47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9" t="str">
        <f t="shared" ca="1" si="0"/>
        <v/>
      </c>
      <c r="D52" s="50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3" t="str">
        <f ca="1">+IF(OFFSET('Water Data'!$D$27,0,10*ROW('Water Data'!D46))="","",OFFSET('Water Data'!$D$27,0,10*ROW('Water Data'!D46)))</f>
        <v/>
      </c>
      <c r="BT52" s="363" t="str">
        <f ca="1">+IF(OFFSET('Water Data'!$D$28,0,10*ROW('Water Data'!D46))="","",OFFSET('Water Data'!$D$28,0,10*ROW('Water Data'!D46)))</f>
        <v/>
      </c>
      <c r="BU52" s="363" t="str">
        <f ca="1">+IF(OFFSET('Water Data'!$D$29,0,10*ROW('Water Data'!D46))="","",OFFSET('Water Data'!$D$29,0,10*ROW('Water Data'!D46)))</f>
        <v/>
      </c>
      <c r="BV52" s="363" t="str">
        <f ca="1">+IF(OFFSET('Water Data'!$E$27,0,10*ROW('Water Data'!E46))="","",OFFSET('Water Data'!$E$27,0,10*ROW('Water Data'!E46)))</f>
        <v/>
      </c>
      <c r="BW52" s="363" t="str">
        <f ca="1">+IF(OFFSET('Water Data'!$E$28,0,10*ROW('Water Data'!E46))="","",OFFSET('Water Data'!$E$28,0,10*ROW('Water Data'!E46)))</f>
        <v/>
      </c>
      <c r="BX52" s="363" t="str">
        <f ca="1">+IF(OFFSET('Water Data'!$E$29,0,10*ROW('Water Data'!E46))="","",OFFSET('Water Data'!$E$29,0,10*ROW('Water Data'!E46)))</f>
        <v/>
      </c>
      <c r="BY52" s="363" t="str">
        <f ca="1">+IF(OFFSET('Water Data'!$F$27,0,10*ROW('Water Data'!F46))="","",OFFSET('Water Data'!$F$27,0,10*ROW('Water Data'!F46)))</f>
        <v/>
      </c>
      <c r="BZ52" s="363" t="str">
        <f ca="1">+IF(OFFSET('Water Data'!$F$28,0,10*ROW('Water Data'!F46))="","",OFFSET('Water Data'!$F$28,0,10*ROW('Water Data'!F46)))</f>
        <v/>
      </c>
      <c r="CA52" s="363" t="str">
        <f ca="1">+IF(OFFSET('Water Data'!$F$29,0,10*ROW('Water Data'!F46))="","",OFFSET('Water Data'!$F$29,0,10*ROW('Water Data'!F46)))</f>
        <v/>
      </c>
      <c r="CB52" s="363" t="str">
        <f ca="1">+IF(OFFSET('Water Data'!$G$27,0,10*ROW('Water Data'!G46))="","",OFFSET('Water Data'!$G$27,0,10*ROW('Water Data'!G46)))</f>
        <v/>
      </c>
      <c r="CC52" s="363" t="str">
        <f ca="1">+IF(OFFSET('Water Data'!$G$28,0,10*ROW('Water Data'!G46))="","",OFFSET('Water Data'!$G$28,0,10*ROW('Water Data'!G46)))</f>
        <v/>
      </c>
      <c r="CD52" s="363" t="str">
        <f ca="1">+IF(OFFSET('Water Data'!$G$29,0,10*ROW('Water Data'!G46))="","",OFFSET('Water Data'!$G$29,0,10*ROW('Water Data'!G46)))</f>
        <v/>
      </c>
      <c r="CE52" s="363" t="str">
        <f ca="1">+IF(OFFSET('Water Data'!$H$27,0,10*ROW('Water Data'!H46))="","",OFFSET('Water Data'!$H$27,0,10*ROW('Water Data'!H46)))</f>
        <v/>
      </c>
      <c r="CF52" s="363" t="str">
        <f ca="1">+IF(OFFSET('Water Data'!$H$28,0,10*ROW('Water Data'!H46))="","",OFFSET('Water Data'!$H$28,0,10*ROW('Water Data'!H46)))</f>
        <v/>
      </c>
      <c r="CG52" s="363" t="str">
        <f ca="1">+IF(OFFSET('Water Data'!$H$29,0,10*ROW('Water Data'!H46))="","",OFFSET('Water Data'!$H$29,0,10*ROW('Water Data'!H46)))</f>
        <v/>
      </c>
      <c r="CH52" s="363" t="str">
        <f ca="1">+IF(OFFSET('Water Data'!$I$27,0,10*ROW('Water Data'!I46))="","",OFFSET('Water Data'!$I$27,0,10*ROW('Water Data'!I46)))</f>
        <v/>
      </c>
      <c r="CI52" s="363" t="str">
        <f ca="1">+IF(OFFSET('Water Data'!$I$28,0,10*ROW('Water Data'!I46))="","",OFFSET('Water Data'!$I$28,0,10*ROW('Water Data'!I46)))</f>
        <v/>
      </c>
      <c r="CJ52" s="363" t="str">
        <f ca="1">+IF(OFFSET('Water Data'!$I$29,0,10*ROW('Water Data'!I46))="","",OFFSET('Water Data'!$I$29,0,10*ROW('Water Data'!I46)))</f>
        <v/>
      </c>
      <c r="CK52" s="363" t="str">
        <f ca="1">+IF(OFFSET('Sanitation Data'!$D$28,0,10*ROW('Sanitation Data'!D46))="","",OFFSET('Sanitation Data'!$D$28,0,10*ROW('Sanitation Data'!D46)))</f>
        <v/>
      </c>
      <c r="CL52" s="363" t="str">
        <f ca="1">+IF(OFFSET('Sanitation Data'!$D$29,0,10*ROW('Sanitation Data'!D46))="","",OFFSET('Sanitation Data'!$D$29,0,10*ROW('Sanitation Data'!D46)))</f>
        <v/>
      </c>
      <c r="CM52" s="363" t="str">
        <f ca="1">+IF(OFFSET('Sanitation Data'!$D$30,0,10*ROW('Sanitation Data'!D46))="","",OFFSET('Sanitation Data'!$D$30,0,10*ROW('Sanitation Data'!D46)))</f>
        <v/>
      </c>
      <c r="CN52" s="363" t="str">
        <f ca="1">+IF(OFFSET('Sanitation Data'!$D$31,0,10*ROW('Sanitation Data'!D46))="","",OFFSET('Sanitation Data'!$D$31,0,10*ROW('Sanitation Data'!D46)))</f>
        <v/>
      </c>
      <c r="CO52" s="363" t="str">
        <f ca="1">+IF(OFFSET('Sanitation Data'!$D$32,0,10*ROW('Sanitation Data'!D46))="","",OFFSET('Sanitation Data'!$D$32,0,10*ROW('Sanitation Data'!D46)))</f>
        <v/>
      </c>
      <c r="CP52" s="363" t="str">
        <f ca="1">+IF(OFFSET('Sanitation Data'!$E$28,0,10*ROW('Sanitation Data'!E46))="","",OFFSET('Sanitation Data'!$E$28,0,10*ROW('Sanitation Data'!E46)))</f>
        <v/>
      </c>
      <c r="CQ52" s="363" t="str">
        <f ca="1">+IF(OFFSET('Sanitation Data'!$E$29,0,10*ROW('Sanitation Data'!E46))="","",OFFSET('Sanitation Data'!$E$29,0,10*ROW('Sanitation Data'!E46)))</f>
        <v/>
      </c>
      <c r="CR52" s="363" t="str">
        <f ca="1">+IF(OFFSET('Sanitation Data'!$E$30,0,10*ROW('Sanitation Data'!E46))="","",OFFSET('Sanitation Data'!$E$30,0,10*ROW('Sanitation Data'!E46)))</f>
        <v/>
      </c>
      <c r="CS52" s="363" t="str">
        <f ca="1">+IF(OFFSET('Sanitation Data'!$E$31,0,10*ROW('Sanitation Data'!E46))="","",OFFSET('Sanitation Data'!$E$31,0,10*ROW('Sanitation Data'!E46)))</f>
        <v/>
      </c>
      <c r="CT52" s="363" t="str">
        <f ca="1">+IF(OFFSET('Sanitation Data'!$E$32,0,10*ROW('Sanitation Data'!E46))="","",OFFSET('Sanitation Data'!$E$32,0,10*ROW('Sanitation Data'!E46)))</f>
        <v/>
      </c>
      <c r="CU52" s="363" t="str">
        <f ca="1">+IF(OFFSET('Sanitation Data'!$F$28,0,10*ROW('Sanitation Data'!F46))="","",OFFSET('Sanitation Data'!$F$28,0,10*ROW('Sanitation Data'!F46)))</f>
        <v/>
      </c>
      <c r="CV52" s="363" t="str">
        <f ca="1">+IF(OFFSET('Sanitation Data'!$F$29,0,10*ROW('Sanitation Data'!F46))="","",OFFSET('Sanitation Data'!$F$29,0,10*ROW('Sanitation Data'!F46)))</f>
        <v/>
      </c>
      <c r="CW52" s="363" t="str">
        <f ca="1">+IF(OFFSET('Sanitation Data'!$F$30,0,10*ROW('Sanitation Data'!F46))="","",OFFSET('Sanitation Data'!$F$30,0,10*ROW('Sanitation Data'!F46)))</f>
        <v/>
      </c>
      <c r="CX52" s="363" t="str">
        <f ca="1">+IF(OFFSET('Sanitation Data'!$F$31,0,10*ROW('Sanitation Data'!F46))="","",OFFSET('Sanitation Data'!$F$31,0,10*ROW('Sanitation Data'!F46)))</f>
        <v/>
      </c>
      <c r="CY52" s="363" t="str">
        <f ca="1">+IF(OFFSET('Sanitation Data'!$F$32,0,10*ROW('Sanitation Data'!F46))="","",OFFSET('Sanitation Data'!$F$32,0,10*ROW('Sanitation Data'!F46)))</f>
        <v/>
      </c>
      <c r="CZ52" s="363" t="str">
        <f ca="1">+IF(OFFSET('Sanitation Data'!$G$28,0,10*ROW('Sanitation Data'!G46))="","",OFFSET('Sanitation Data'!$G$28,0,10*ROW('Sanitation Data'!G46)))</f>
        <v/>
      </c>
      <c r="DA52" s="363" t="str">
        <f ca="1">+IF(OFFSET('Sanitation Data'!$G$29,0,10*ROW('Sanitation Data'!G46))="","",OFFSET('Sanitation Data'!$G$29,0,10*ROW('Sanitation Data'!G46)))</f>
        <v/>
      </c>
      <c r="DB52" s="363" t="str">
        <f ca="1">+IF(OFFSET('Sanitation Data'!$G$30,0,10*ROW('Sanitation Data'!G46))="","",OFFSET('Sanitation Data'!$G$30,0,10*ROW('Sanitation Data'!G46)))</f>
        <v/>
      </c>
      <c r="DC52" s="363" t="str">
        <f ca="1">+IF(OFFSET('Sanitation Data'!$G$31,0,10*ROW('Sanitation Data'!G46))="","",OFFSET('Sanitation Data'!$G$31,0,10*ROW('Sanitation Data'!G46)))</f>
        <v/>
      </c>
      <c r="DD52" s="363" t="str">
        <f ca="1">+IF(OFFSET('Sanitation Data'!$G$32,0,10*ROW('Sanitation Data'!G46))="","",OFFSET('Sanitation Data'!$G$32,0,10*ROW('Sanitation Data'!G46)))</f>
        <v/>
      </c>
      <c r="DE52" s="363" t="str">
        <f ca="1">+IF(OFFSET('Sanitation Data'!$H$28,0,10*ROW('Sanitation Data'!H46))="","",OFFSET('Sanitation Data'!$H$28,0,10*ROW('Sanitation Data'!H46)))</f>
        <v/>
      </c>
      <c r="DF52" s="363" t="str">
        <f ca="1">+IF(OFFSET('Sanitation Data'!$H$29,0,10*ROW('Sanitation Data'!H46))="","",OFFSET('Sanitation Data'!$H$29,0,10*ROW('Sanitation Data'!H46)))</f>
        <v/>
      </c>
      <c r="DG52" s="363" t="str">
        <f ca="1">+IF(OFFSET('Sanitation Data'!$H$30,0,10*ROW('Sanitation Data'!H46))="","",OFFSET('Sanitation Data'!$H$30,0,10*ROW('Sanitation Data'!H46)))</f>
        <v/>
      </c>
      <c r="DH52" s="363" t="str">
        <f ca="1">+IF(OFFSET('Sanitation Data'!$H$31,0,10*ROW('Sanitation Data'!H46))="","",OFFSET('Sanitation Data'!$H$31,0,10*ROW('Sanitation Data'!H46)))</f>
        <v/>
      </c>
      <c r="DI52" s="363" t="str">
        <f ca="1">+IF(OFFSET('Sanitation Data'!$H$32,0,10*ROW('Sanitation Data'!H46))="","",OFFSET('Sanitation Data'!$H$32,0,10*ROW('Sanitation Data'!H46)))</f>
        <v/>
      </c>
      <c r="DJ52" s="363" t="str">
        <f ca="1">+IF(OFFSET('Sanitation Data'!$I$28,0,10*ROW('Sanitation Data'!I46))="","",OFFSET('Sanitation Data'!$I$28,0,10*ROW('Sanitation Data'!I46)))</f>
        <v/>
      </c>
      <c r="DK52" s="363" t="str">
        <f ca="1">+IF(OFFSET('Sanitation Data'!$I$29,0,10*ROW('Sanitation Data'!I46))="","",OFFSET('Sanitation Data'!$I$29,0,10*ROW('Sanitation Data'!I46)))</f>
        <v/>
      </c>
      <c r="DL52" s="363" t="str">
        <f ca="1">+IF(OFFSET('Sanitation Data'!$I$30,0,10*ROW('Sanitation Data'!I46))="","",OFFSET('Sanitation Data'!$I$30,0,10*ROW('Sanitation Data'!I46)))</f>
        <v/>
      </c>
      <c r="DM52" s="363" t="str">
        <f ca="1">+IF(OFFSET('Sanitation Data'!$I$31,0,10*ROW('Sanitation Data'!I46))="","",OFFSET('Sanitation Data'!$I$31,0,10*ROW('Sanitation Data'!I46)))</f>
        <v/>
      </c>
      <c r="DN52" s="363" t="str">
        <f ca="1">+IF(OFFSET('Sanitation Data'!$I$32,0,10*ROW('Sanitation Data'!I46))="","",OFFSET('Sanitation Data'!$I$32,0,10*ROW('Sanitation Data'!I46)))</f>
        <v/>
      </c>
      <c r="DO52" s="363" t="str">
        <f ca="1">+IF(OFFSET('Hygiene Data'!$D$11,0,10*ROW('Hygiene Data'!D46))="","",OFFSET('Hygiene Data'!$D$11,0,10*ROW('Hygiene Data'!D46)))</f>
        <v/>
      </c>
      <c r="DP52" s="363" t="str">
        <f ca="1">+IF(OFFSET('Hygiene Data'!$D$12,0,10*ROW('Hygiene Data'!D46))="","",OFFSET('Hygiene Data'!$D$12,0,10*ROW('Hygiene Data'!D46)))</f>
        <v/>
      </c>
      <c r="DQ52" s="363" t="str">
        <f ca="1">+IF(OFFSET('Hygiene Data'!$D$13,0,10*ROW('Hygiene Data'!D46))="","",OFFSET('Hygiene Data'!$D$13,0,10*ROW('Hygiene Data'!D46)))</f>
        <v/>
      </c>
      <c r="DR52" s="363" t="str">
        <f ca="1">+IF(OFFSET('Hygiene Data'!$E$11,0,10*ROW('Hygiene Data'!E46))="","",OFFSET('Hygiene Data'!$E$11,0,10*ROW('Hygiene Data'!E46)))</f>
        <v/>
      </c>
      <c r="DS52" s="363" t="str">
        <f ca="1">+IF(OFFSET('Hygiene Data'!$E$12,0,10*ROW('Hygiene Data'!E46))="","",OFFSET('Hygiene Data'!$E$12,0,10*ROW('Hygiene Data'!E46)))</f>
        <v/>
      </c>
      <c r="DT52" s="363" t="str">
        <f ca="1">+IF(OFFSET('Hygiene Data'!$E$13,0,10*ROW('Hygiene Data'!E46))="","",OFFSET('Hygiene Data'!$E$13,0,10*ROW('Hygiene Data'!E46)))</f>
        <v/>
      </c>
      <c r="DU52" s="363" t="str">
        <f ca="1">+IF(OFFSET('Hygiene Data'!$F$11,0,10*ROW('Hygiene Data'!F46))="","",OFFSET('Hygiene Data'!$F$11,0,10*ROW('Hygiene Data'!F46)))</f>
        <v/>
      </c>
      <c r="DV52" s="363" t="str">
        <f ca="1">+IF(OFFSET('Hygiene Data'!$F$12,0,10*ROW('Hygiene Data'!F46))="","",OFFSET('Hygiene Data'!$F$12,0,10*ROW('Hygiene Data'!F46)))</f>
        <v/>
      </c>
      <c r="DW52" s="363" t="str">
        <f ca="1">+IF(OFFSET('Hygiene Data'!$F$13,0,10*ROW('Hygiene Data'!F46))="","",OFFSET('Hygiene Data'!$F$13,0,10*ROW('Hygiene Data'!F46)))</f>
        <v/>
      </c>
      <c r="DX52" s="363" t="str">
        <f ca="1">+IF(OFFSET('Hygiene Data'!$G$11,0,10*ROW('Hygiene Data'!G46))="","",OFFSET('Hygiene Data'!$G$11,0,10*ROW('Hygiene Data'!G46)))</f>
        <v/>
      </c>
      <c r="DY52" s="363" t="str">
        <f ca="1">+IF(OFFSET('Hygiene Data'!$G$12,0,10*ROW('Hygiene Data'!G46))="","",OFFSET('Hygiene Data'!$G$12,0,10*ROW('Hygiene Data'!G46)))</f>
        <v/>
      </c>
      <c r="DZ52" s="363" t="str">
        <f ca="1">+IF(OFFSET('Hygiene Data'!$G$13,0,10*ROW('Hygiene Data'!G46))="","",OFFSET('Hygiene Data'!$G$13,0,10*ROW('Hygiene Data'!G46)))</f>
        <v/>
      </c>
      <c r="EA52" s="363" t="str">
        <f ca="1">+IF(OFFSET('Hygiene Data'!$H$11,0,10*ROW('Hygiene Data'!H46))="","",OFFSET('Hygiene Data'!$H$11,0,10*ROW('Hygiene Data'!H46)))</f>
        <v/>
      </c>
      <c r="EB52" s="363" t="str">
        <f ca="1">+IF(OFFSET('Hygiene Data'!$H$12,0,10*ROW('Hygiene Data'!H46))="","",OFFSET('Hygiene Data'!$H$12,0,10*ROW('Hygiene Data'!H46)))</f>
        <v/>
      </c>
      <c r="EC52" s="363" t="str">
        <f ca="1">+IF(OFFSET('Hygiene Data'!$H$13,0,10*ROW('Hygiene Data'!H46))="","",OFFSET('Hygiene Data'!$H$13,0,10*ROW('Hygiene Data'!H46)))</f>
        <v/>
      </c>
      <c r="ED52" s="363" t="str">
        <f ca="1">+IF(OFFSET('Hygiene Data'!$I$11,0,10*ROW('Hygiene Data'!I46))="","",OFFSET('Hygiene Data'!$I$11,0,10*ROW('Hygiene Data'!I46)))</f>
        <v/>
      </c>
      <c r="EE52" s="363" t="str">
        <f ca="1">+IF(OFFSET('Hygiene Data'!$I$12,0,10*ROW('Hygiene Data'!I46))="","",OFFSET('Hygiene Data'!$I$12,0,10*ROW('Hygiene Data'!I46)))</f>
        <v/>
      </c>
      <c r="EF52" s="363" t="str">
        <f ca="1">+IF(OFFSET('Hygiene Data'!$I$13,0,10*ROW('Hygiene Data'!I46))="","",OFFSET('Hygiene Data'!$I$13,0,10*ROW('Hygiene Data'!I46)))</f>
        <v/>
      </c>
    </row>
    <row r="53" spans="1:136" x14ac:dyDescent="0.25">
      <c r="A53" s="472" t="str">
        <f ca="1">+IF(OFFSET('Water Data'!$B$2,0,10*ROW('Water Data'!E47))="","",OFFSET('Water Data'!$B$2,0,10*ROW('Water Data'!E47)))</f>
        <v/>
      </c>
      <c r="B53" s="47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9" t="str">
        <f t="shared" ca="1" si="0"/>
        <v/>
      </c>
      <c r="D53" s="50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3" t="str">
        <f ca="1">+IF(OFFSET('Water Data'!$D$27,0,10*ROW('Water Data'!D47))="","",OFFSET('Water Data'!$D$27,0,10*ROW('Water Data'!D47)))</f>
        <v/>
      </c>
      <c r="BT53" s="363" t="str">
        <f ca="1">+IF(OFFSET('Water Data'!$D$28,0,10*ROW('Water Data'!D47))="","",OFFSET('Water Data'!$D$28,0,10*ROW('Water Data'!D47)))</f>
        <v/>
      </c>
      <c r="BU53" s="363" t="str">
        <f ca="1">+IF(OFFSET('Water Data'!$D$29,0,10*ROW('Water Data'!D47))="","",OFFSET('Water Data'!$D$29,0,10*ROW('Water Data'!D47)))</f>
        <v/>
      </c>
      <c r="BV53" s="363" t="str">
        <f ca="1">+IF(OFFSET('Water Data'!$E$27,0,10*ROW('Water Data'!E47))="","",OFFSET('Water Data'!$E$27,0,10*ROW('Water Data'!E47)))</f>
        <v/>
      </c>
      <c r="BW53" s="363" t="str">
        <f ca="1">+IF(OFFSET('Water Data'!$E$28,0,10*ROW('Water Data'!E47))="","",OFFSET('Water Data'!$E$28,0,10*ROW('Water Data'!E47)))</f>
        <v/>
      </c>
      <c r="BX53" s="363" t="str">
        <f ca="1">+IF(OFFSET('Water Data'!$E$29,0,10*ROW('Water Data'!E47))="","",OFFSET('Water Data'!$E$29,0,10*ROW('Water Data'!E47)))</f>
        <v/>
      </c>
      <c r="BY53" s="363" t="str">
        <f ca="1">+IF(OFFSET('Water Data'!$F$27,0,10*ROW('Water Data'!F47))="","",OFFSET('Water Data'!$F$27,0,10*ROW('Water Data'!F47)))</f>
        <v/>
      </c>
      <c r="BZ53" s="363" t="str">
        <f ca="1">+IF(OFFSET('Water Data'!$F$28,0,10*ROW('Water Data'!F47))="","",OFFSET('Water Data'!$F$28,0,10*ROW('Water Data'!F47)))</f>
        <v/>
      </c>
      <c r="CA53" s="363" t="str">
        <f ca="1">+IF(OFFSET('Water Data'!$F$29,0,10*ROW('Water Data'!F47))="","",OFFSET('Water Data'!$F$29,0,10*ROW('Water Data'!F47)))</f>
        <v/>
      </c>
      <c r="CB53" s="363" t="str">
        <f ca="1">+IF(OFFSET('Water Data'!$G$27,0,10*ROW('Water Data'!G47))="","",OFFSET('Water Data'!$G$27,0,10*ROW('Water Data'!G47)))</f>
        <v/>
      </c>
      <c r="CC53" s="363" t="str">
        <f ca="1">+IF(OFFSET('Water Data'!$G$28,0,10*ROW('Water Data'!G47))="","",OFFSET('Water Data'!$G$28,0,10*ROW('Water Data'!G47)))</f>
        <v/>
      </c>
      <c r="CD53" s="363" t="str">
        <f ca="1">+IF(OFFSET('Water Data'!$G$29,0,10*ROW('Water Data'!G47))="","",OFFSET('Water Data'!$G$29,0,10*ROW('Water Data'!G47)))</f>
        <v/>
      </c>
      <c r="CE53" s="363" t="str">
        <f ca="1">+IF(OFFSET('Water Data'!$H$27,0,10*ROW('Water Data'!H47))="","",OFFSET('Water Data'!$H$27,0,10*ROW('Water Data'!H47)))</f>
        <v/>
      </c>
      <c r="CF53" s="363" t="str">
        <f ca="1">+IF(OFFSET('Water Data'!$H$28,0,10*ROW('Water Data'!H47))="","",OFFSET('Water Data'!$H$28,0,10*ROW('Water Data'!H47)))</f>
        <v/>
      </c>
      <c r="CG53" s="363" t="str">
        <f ca="1">+IF(OFFSET('Water Data'!$H$29,0,10*ROW('Water Data'!H47))="","",OFFSET('Water Data'!$H$29,0,10*ROW('Water Data'!H47)))</f>
        <v/>
      </c>
      <c r="CH53" s="363" t="str">
        <f ca="1">+IF(OFFSET('Water Data'!$I$27,0,10*ROW('Water Data'!I47))="","",OFFSET('Water Data'!$I$27,0,10*ROW('Water Data'!I47)))</f>
        <v/>
      </c>
      <c r="CI53" s="363" t="str">
        <f ca="1">+IF(OFFSET('Water Data'!$I$28,0,10*ROW('Water Data'!I47))="","",OFFSET('Water Data'!$I$28,0,10*ROW('Water Data'!I47)))</f>
        <v/>
      </c>
      <c r="CJ53" s="363" t="str">
        <f ca="1">+IF(OFFSET('Water Data'!$I$29,0,10*ROW('Water Data'!I47))="","",OFFSET('Water Data'!$I$29,0,10*ROW('Water Data'!I47)))</f>
        <v/>
      </c>
      <c r="CK53" s="363" t="str">
        <f ca="1">+IF(OFFSET('Sanitation Data'!$D$28,0,10*ROW('Sanitation Data'!D47))="","",OFFSET('Sanitation Data'!$D$28,0,10*ROW('Sanitation Data'!D47)))</f>
        <v/>
      </c>
      <c r="CL53" s="363" t="str">
        <f ca="1">+IF(OFFSET('Sanitation Data'!$D$29,0,10*ROW('Sanitation Data'!D47))="","",OFFSET('Sanitation Data'!$D$29,0,10*ROW('Sanitation Data'!D47)))</f>
        <v/>
      </c>
      <c r="CM53" s="363" t="str">
        <f ca="1">+IF(OFFSET('Sanitation Data'!$D$30,0,10*ROW('Sanitation Data'!D47))="","",OFFSET('Sanitation Data'!$D$30,0,10*ROW('Sanitation Data'!D47)))</f>
        <v/>
      </c>
      <c r="CN53" s="363" t="str">
        <f ca="1">+IF(OFFSET('Sanitation Data'!$D$31,0,10*ROW('Sanitation Data'!D47))="","",OFFSET('Sanitation Data'!$D$31,0,10*ROW('Sanitation Data'!D47)))</f>
        <v/>
      </c>
      <c r="CO53" s="363" t="str">
        <f ca="1">+IF(OFFSET('Sanitation Data'!$D$32,0,10*ROW('Sanitation Data'!D47))="","",OFFSET('Sanitation Data'!$D$32,0,10*ROW('Sanitation Data'!D47)))</f>
        <v/>
      </c>
      <c r="CP53" s="363" t="str">
        <f ca="1">+IF(OFFSET('Sanitation Data'!$E$28,0,10*ROW('Sanitation Data'!E47))="","",OFFSET('Sanitation Data'!$E$28,0,10*ROW('Sanitation Data'!E47)))</f>
        <v/>
      </c>
      <c r="CQ53" s="363" t="str">
        <f ca="1">+IF(OFFSET('Sanitation Data'!$E$29,0,10*ROW('Sanitation Data'!E47))="","",OFFSET('Sanitation Data'!$E$29,0,10*ROW('Sanitation Data'!E47)))</f>
        <v/>
      </c>
      <c r="CR53" s="363" t="str">
        <f ca="1">+IF(OFFSET('Sanitation Data'!$E$30,0,10*ROW('Sanitation Data'!E47))="","",OFFSET('Sanitation Data'!$E$30,0,10*ROW('Sanitation Data'!E47)))</f>
        <v/>
      </c>
      <c r="CS53" s="363" t="str">
        <f ca="1">+IF(OFFSET('Sanitation Data'!$E$31,0,10*ROW('Sanitation Data'!E47))="","",OFFSET('Sanitation Data'!$E$31,0,10*ROW('Sanitation Data'!E47)))</f>
        <v/>
      </c>
      <c r="CT53" s="363" t="str">
        <f ca="1">+IF(OFFSET('Sanitation Data'!$E$32,0,10*ROW('Sanitation Data'!E47))="","",OFFSET('Sanitation Data'!$E$32,0,10*ROW('Sanitation Data'!E47)))</f>
        <v/>
      </c>
      <c r="CU53" s="363" t="str">
        <f ca="1">+IF(OFFSET('Sanitation Data'!$F$28,0,10*ROW('Sanitation Data'!F47))="","",OFFSET('Sanitation Data'!$F$28,0,10*ROW('Sanitation Data'!F47)))</f>
        <v/>
      </c>
      <c r="CV53" s="363" t="str">
        <f ca="1">+IF(OFFSET('Sanitation Data'!$F$29,0,10*ROW('Sanitation Data'!F47))="","",OFFSET('Sanitation Data'!$F$29,0,10*ROW('Sanitation Data'!F47)))</f>
        <v/>
      </c>
      <c r="CW53" s="363" t="str">
        <f ca="1">+IF(OFFSET('Sanitation Data'!$F$30,0,10*ROW('Sanitation Data'!F47))="","",OFFSET('Sanitation Data'!$F$30,0,10*ROW('Sanitation Data'!F47)))</f>
        <v/>
      </c>
      <c r="CX53" s="363" t="str">
        <f ca="1">+IF(OFFSET('Sanitation Data'!$F$31,0,10*ROW('Sanitation Data'!F47))="","",OFFSET('Sanitation Data'!$F$31,0,10*ROW('Sanitation Data'!F47)))</f>
        <v/>
      </c>
      <c r="CY53" s="363" t="str">
        <f ca="1">+IF(OFFSET('Sanitation Data'!$F$32,0,10*ROW('Sanitation Data'!F47))="","",OFFSET('Sanitation Data'!$F$32,0,10*ROW('Sanitation Data'!F47)))</f>
        <v/>
      </c>
      <c r="CZ53" s="363" t="str">
        <f ca="1">+IF(OFFSET('Sanitation Data'!$G$28,0,10*ROW('Sanitation Data'!G47))="","",OFFSET('Sanitation Data'!$G$28,0,10*ROW('Sanitation Data'!G47)))</f>
        <v/>
      </c>
      <c r="DA53" s="363" t="str">
        <f ca="1">+IF(OFFSET('Sanitation Data'!$G$29,0,10*ROW('Sanitation Data'!G47))="","",OFFSET('Sanitation Data'!$G$29,0,10*ROW('Sanitation Data'!G47)))</f>
        <v/>
      </c>
      <c r="DB53" s="363" t="str">
        <f ca="1">+IF(OFFSET('Sanitation Data'!$G$30,0,10*ROW('Sanitation Data'!G47))="","",OFFSET('Sanitation Data'!$G$30,0,10*ROW('Sanitation Data'!G47)))</f>
        <v/>
      </c>
      <c r="DC53" s="363" t="str">
        <f ca="1">+IF(OFFSET('Sanitation Data'!$G$31,0,10*ROW('Sanitation Data'!G47))="","",OFFSET('Sanitation Data'!$G$31,0,10*ROW('Sanitation Data'!G47)))</f>
        <v/>
      </c>
      <c r="DD53" s="363" t="str">
        <f ca="1">+IF(OFFSET('Sanitation Data'!$G$32,0,10*ROW('Sanitation Data'!G47))="","",OFFSET('Sanitation Data'!$G$32,0,10*ROW('Sanitation Data'!G47)))</f>
        <v/>
      </c>
      <c r="DE53" s="363" t="str">
        <f ca="1">+IF(OFFSET('Sanitation Data'!$H$28,0,10*ROW('Sanitation Data'!H47))="","",OFFSET('Sanitation Data'!$H$28,0,10*ROW('Sanitation Data'!H47)))</f>
        <v/>
      </c>
      <c r="DF53" s="363" t="str">
        <f ca="1">+IF(OFFSET('Sanitation Data'!$H$29,0,10*ROW('Sanitation Data'!H47))="","",OFFSET('Sanitation Data'!$H$29,0,10*ROW('Sanitation Data'!H47)))</f>
        <v/>
      </c>
      <c r="DG53" s="363" t="str">
        <f ca="1">+IF(OFFSET('Sanitation Data'!$H$30,0,10*ROW('Sanitation Data'!H47))="","",OFFSET('Sanitation Data'!$H$30,0,10*ROW('Sanitation Data'!H47)))</f>
        <v/>
      </c>
      <c r="DH53" s="363" t="str">
        <f ca="1">+IF(OFFSET('Sanitation Data'!$H$31,0,10*ROW('Sanitation Data'!H47))="","",OFFSET('Sanitation Data'!$H$31,0,10*ROW('Sanitation Data'!H47)))</f>
        <v/>
      </c>
      <c r="DI53" s="363" t="str">
        <f ca="1">+IF(OFFSET('Sanitation Data'!$H$32,0,10*ROW('Sanitation Data'!H47))="","",OFFSET('Sanitation Data'!$H$32,0,10*ROW('Sanitation Data'!H47)))</f>
        <v/>
      </c>
      <c r="DJ53" s="363" t="str">
        <f ca="1">+IF(OFFSET('Sanitation Data'!$I$28,0,10*ROW('Sanitation Data'!I47))="","",OFFSET('Sanitation Data'!$I$28,0,10*ROW('Sanitation Data'!I47)))</f>
        <v/>
      </c>
      <c r="DK53" s="363" t="str">
        <f ca="1">+IF(OFFSET('Sanitation Data'!$I$29,0,10*ROW('Sanitation Data'!I47))="","",OFFSET('Sanitation Data'!$I$29,0,10*ROW('Sanitation Data'!I47)))</f>
        <v/>
      </c>
      <c r="DL53" s="363" t="str">
        <f ca="1">+IF(OFFSET('Sanitation Data'!$I$30,0,10*ROW('Sanitation Data'!I47))="","",OFFSET('Sanitation Data'!$I$30,0,10*ROW('Sanitation Data'!I47)))</f>
        <v/>
      </c>
      <c r="DM53" s="363" t="str">
        <f ca="1">+IF(OFFSET('Sanitation Data'!$I$31,0,10*ROW('Sanitation Data'!I47))="","",OFFSET('Sanitation Data'!$I$31,0,10*ROW('Sanitation Data'!I47)))</f>
        <v/>
      </c>
      <c r="DN53" s="363" t="str">
        <f ca="1">+IF(OFFSET('Sanitation Data'!$I$32,0,10*ROW('Sanitation Data'!I47))="","",OFFSET('Sanitation Data'!$I$32,0,10*ROW('Sanitation Data'!I47)))</f>
        <v/>
      </c>
      <c r="DO53" s="363" t="str">
        <f ca="1">+IF(OFFSET('Hygiene Data'!$D$11,0,10*ROW('Hygiene Data'!D47))="","",OFFSET('Hygiene Data'!$D$11,0,10*ROW('Hygiene Data'!D47)))</f>
        <v/>
      </c>
      <c r="DP53" s="363" t="str">
        <f ca="1">+IF(OFFSET('Hygiene Data'!$D$12,0,10*ROW('Hygiene Data'!D47))="","",OFFSET('Hygiene Data'!$D$12,0,10*ROW('Hygiene Data'!D47)))</f>
        <v/>
      </c>
      <c r="DQ53" s="363" t="str">
        <f ca="1">+IF(OFFSET('Hygiene Data'!$D$13,0,10*ROW('Hygiene Data'!D47))="","",OFFSET('Hygiene Data'!$D$13,0,10*ROW('Hygiene Data'!D47)))</f>
        <v/>
      </c>
      <c r="DR53" s="363" t="str">
        <f ca="1">+IF(OFFSET('Hygiene Data'!$E$11,0,10*ROW('Hygiene Data'!E47))="","",OFFSET('Hygiene Data'!$E$11,0,10*ROW('Hygiene Data'!E47)))</f>
        <v/>
      </c>
      <c r="DS53" s="363" t="str">
        <f ca="1">+IF(OFFSET('Hygiene Data'!$E$12,0,10*ROW('Hygiene Data'!E47))="","",OFFSET('Hygiene Data'!$E$12,0,10*ROW('Hygiene Data'!E47)))</f>
        <v/>
      </c>
      <c r="DT53" s="363" t="str">
        <f ca="1">+IF(OFFSET('Hygiene Data'!$E$13,0,10*ROW('Hygiene Data'!E47))="","",OFFSET('Hygiene Data'!$E$13,0,10*ROW('Hygiene Data'!E47)))</f>
        <v/>
      </c>
      <c r="DU53" s="363" t="str">
        <f ca="1">+IF(OFFSET('Hygiene Data'!$F$11,0,10*ROW('Hygiene Data'!F47))="","",OFFSET('Hygiene Data'!$F$11,0,10*ROW('Hygiene Data'!F47)))</f>
        <v/>
      </c>
      <c r="DV53" s="363" t="str">
        <f ca="1">+IF(OFFSET('Hygiene Data'!$F$12,0,10*ROW('Hygiene Data'!F47))="","",OFFSET('Hygiene Data'!$F$12,0,10*ROW('Hygiene Data'!F47)))</f>
        <v/>
      </c>
      <c r="DW53" s="363" t="str">
        <f ca="1">+IF(OFFSET('Hygiene Data'!$F$13,0,10*ROW('Hygiene Data'!F47))="","",OFFSET('Hygiene Data'!$F$13,0,10*ROW('Hygiene Data'!F47)))</f>
        <v/>
      </c>
      <c r="DX53" s="363" t="str">
        <f ca="1">+IF(OFFSET('Hygiene Data'!$G$11,0,10*ROW('Hygiene Data'!G47))="","",OFFSET('Hygiene Data'!$G$11,0,10*ROW('Hygiene Data'!G47)))</f>
        <v/>
      </c>
      <c r="DY53" s="363" t="str">
        <f ca="1">+IF(OFFSET('Hygiene Data'!$G$12,0,10*ROW('Hygiene Data'!G47))="","",OFFSET('Hygiene Data'!$G$12,0,10*ROW('Hygiene Data'!G47)))</f>
        <v/>
      </c>
      <c r="DZ53" s="363" t="str">
        <f ca="1">+IF(OFFSET('Hygiene Data'!$G$13,0,10*ROW('Hygiene Data'!G47))="","",OFFSET('Hygiene Data'!$G$13,0,10*ROW('Hygiene Data'!G47)))</f>
        <v/>
      </c>
      <c r="EA53" s="363" t="str">
        <f ca="1">+IF(OFFSET('Hygiene Data'!$H$11,0,10*ROW('Hygiene Data'!H47))="","",OFFSET('Hygiene Data'!$H$11,0,10*ROW('Hygiene Data'!H47)))</f>
        <v/>
      </c>
      <c r="EB53" s="363" t="str">
        <f ca="1">+IF(OFFSET('Hygiene Data'!$H$12,0,10*ROW('Hygiene Data'!H47))="","",OFFSET('Hygiene Data'!$H$12,0,10*ROW('Hygiene Data'!H47)))</f>
        <v/>
      </c>
      <c r="EC53" s="363" t="str">
        <f ca="1">+IF(OFFSET('Hygiene Data'!$H$13,0,10*ROW('Hygiene Data'!H47))="","",OFFSET('Hygiene Data'!$H$13,0,10*ROW('Hygiene Data'!H47)))</f>
        <v/>
      </c>
      <c r="ED53" s="363" t="str">
        <f ca="1">+IF(OFFSET('Hygiene Data'!$I$11,0,10*ROW('Hygiene Data'!I47))="","",OFFSET('Hygiene Data'!$I$11,0,10*ROW('Hygiene Data'!I47)))</f>
        <v/>
      </c>
      <c r="EE53" s="363" t="str">
        <f ca="1">+IF(OFFSET('Hygiene Data'!$I$12,0,10*ROW('Hygiene Data'!I47))="","",OFFSET('Hygiene Data'!$I$12,0,10*ROW('Hygiene Data'!I47)))</f>
        <v/>
      </c>
      <c r="EF53" s="363" t="str">
        <f ca="1">+IF(OFFSET('Hygiene Data'!$I$13,0,10*ROW('Hygiene Data'!I47))="","",OFFSET('Hygiene Data'!$I$13,0,10*ROW('Hygiene Data'!I47)))</f>
        <v/>
      </c>
    </row>
    <row r="54" spans="1:136" x14ac:dyDescent="0.25">
      <c r="A54" s="472" t="str">
        <f ca="1">+IF(OFFSET('Water Data'!$B$2,0,10*ROW('Water Data'!E48))="","",OFFSET('Water Data'!$B$2,0,10*ROW('Water Data'!E48)))</f>
        <v/>
      </c>
      <c r="B54" s="47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9" t="str">
        <f t="shared" ca="1" si="0"/>
        <v/>
      </c>
      <c r="D54" s="50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3" t="str">
        <f ca="1">+IF(OFFSET('Water Data'!$D$27,0,10*ROW('Water Data'!D48))="","",OFFSET('Water Data'!$D$27,0,10*ROW('Water Data'!D48)))</f>
        <v/>
      </c>
      <c r="BT54" s="363" t="str">
        <f ca="1">+IF(OFFSET('Water Data'!$D$28,0,10*ROW('Water Data'!D48))="","",OFFSET('Water Data'!$D$28,0,10*ROW('Water Data'!D48)))</f>
        <v/>
      </c>
      <c r="BU54" s="363" t="str">
        <f ca="1">+IF(OFFSET('Water Data'!$D$29,0,10*ROW('Water Data'!D48))="","",OFFSET('Water Data'!$D$29,0,10*ROW('Water Data'!D48)))</f>
        <v/>
      </c>
      <c r="BV54" s="363" t="str">
        <f ca="1">+IF(OFFSET('Water Data'!$E$27,0,10*ROW('Water Data'!E48))="","",OFFSET('Water Data'!$E$27,0,10*ROW('Water Data'!E48)))</f>
        <v/>
      </c>
      <c r="BW54" s="363" t="str">
        <f ca="1">+IF(OFFSET('Water Data'!$E$28,0,10*ROW('Water Data'!E48))="","",OFFSET('Water Data'!$E$28,0,10*ROW('Water Data'!E48)))</f>
        <v/>
      </c>
      <c r="BX54" s="363" t="str">
        <f ca="1">+IF(OFFSET('Water Data'!$E$29,0,10*ROW('Water Data'!E48))="","",OFFSET('Water Data'!$E$29,0,10*ROW('Water Data'!E48)))</f>
        <v/>
      </c>
      <c r="BY54" s="363" t="str">
        <f ca="1">+IF(OFFSET('Water Data'!$F$27,0,10*ROW('Water Data'!F48))="","",OFFSET('Water Data'!$F$27,0,10*ROW('Water Data'!F48)))</f>
        <v/>
      </c>
      <c r="BZ54" s="363" t="str">
        <f ca="1">+IF(OFFSET('Water Data'!$F$28,0,10*ROW('Water Data'!F48))="","",OFFSET('Water Data'!$F$28,0,10*ROW('Water Data'!F48)))</f>
        <v/>
      </c>
      <c r="CA54" s="363" t="str">
        <f ca="1">+IF(OFFSET('Water Data'!$F$29,0,10*ROW('Water Data'!F48))="","",OFFSET('Water Data'!$F$29,0,10*ROW('Water Data'!F48)))</f>
        <v/>
      </c>
      <c r="CB54" s="363" t="str">
        <f ca="1">+IF(OFFSET('Water Data'!$G$27,0,10*ROW('Water Data'!G48))="","",OFFSET('Water Data'!$G$27,0,10*ROW('Water Data'!G48)))</f>
        <v/>
      </c>
      <c r="CC54" s="363" t="str">
        <f ca="1">+IF(OFFSET('Water Data'!$G$28,0,10*ROW('Water Data'!G48))="","",OFFSET('Water Data'!$G$28,0,10*ROW('Water Data'!G48)))</f>
        <v/>
      </c>
      <c r="CD54" s="363" t="str">
        <f ca="1">+IF(OFFSET('Water Data'!$G$29,0,10*ROW('Water Data'!G48))="","",OFFSET('Water Data'!$G$29,0,10*ROW('Water Data'!G48)))</f>
        <v/>
      </c>
      <c r="CE54" s="363" t="str">
        <f ca="1">+IF(OFFSET('Water Data'!$H$27,0,10*ROW('Water Data'!H48))="","",OFFSET('Water Data'!$H$27,0,10*ROW('Water Data'!H48)))</f>
        <v/>
      </c>
      <c r="CF54" s="363" t="str">
        <f ca="1">+IF(OFFSET('Water Data'!$H$28,0,10*ROW('Water Data'!H48))="","",OFFSET('Water Data'!$H$28,0,10*ROW('Water Data'!H48)))</f>
        <v/>
      </c>
      <c r="CG54" s="363" t="str">
        <f ca="1">+IF(OFFSET('Water Data'!$H$29,0,10*ROW('Water Data'!H48))="","",OFFSET('Water Data'!$H$29,0,10*ROW('Water Data'!H48)))</f>
        <v/>
      </c>
      <c r="CH54" s="363" t="str">
        <f ca="1">+IF(OFFSET('Water Data'!$I$27,0,10*ROW('Water Data'!I48))="","",OFFSET('Water Data'!$I$27,0,10*ROW('Water Data'!I48)))</f>
        <v/>
      </c>
      <c r="CI54" s="363" t="str">
        <f ca="1">+IF(OFFSET('Water Data'!$I$28,0,10*ROW('Water Data'!I48))="","",OFFSET('Water Data'!$I$28,0,10*ROW('Water Data'!I48)))</f>
        <v/>
      </c>
      <c r="CJ54" s="363" t="str">
        <f ca="1">+IF(OFFSET('Water Data'!$I$29,0,10*ROW('Water Data'!I48))="","",OFFSET('Water Data'!$I$29,0,10*ROW('Water Data'!I48)))</f>
        <v/>
      </c>
      <c r="CK54" s="363" t="str">
        <f ca="1">+IF(OFFSET('Sanitation Data'!$D$28,0,10*ROW('Sanitation Data'!D48))="","",OFFSET('Sanitation Data'!$D$28,0,10*ROW('Sanitation Data'!D48)))</f>
        <v/>
      </c>
      <c r="CL54" s="363" t="str">
        <f ca="1">+IF(OFFSET('Sanitation Data'!$D$29,0,10*ROW('Sanitation Data'!D48))="","",OFFSET('Sanitation Data'!$D$29,0,10*ROW('Sanitation Data'!D48)))</f>
        <v/>
      </c>
      <c r="CM54" s="363" t="str">
        <f ca="1">+IF(OFFSET('Sanitation Data'!$D$30,0,10*ROW('Sanitation Data'!D48))="","",OFFSET('Sanitation Data'!$D$30,0,10*ROW('Sanitation Data'!D48)))</f>
        <v/>
      </c>
      <c r="CN54" s="363" t="str">
        <f ca="1">+IF(OFFSET('Sanitation Data'!$D$31,0,10*ROW('Sanitation Data'!D48))="","",OFFSET('Sanitation Data'!$D$31,0,10*ROW('Sanitation Data'!D48)))</f>
        <v/>
      </c>
      <c r="CO54" s="363" t="str">
        <f ca="1">+IF(OFFSET('Sanitation Data'!$D$32,0,10*ROW('Sanitation Data'!D48))="","",OFFSET('Sanitation Data'!$D$32,0,10*ROW('Sanitation Data'!D48)))</f>
        <v/>
      </c>
      <c r="CP54" s="363" t="str">
        <f ca="1">+IF(OFFSET('Sanitation Data'!$E$28,0,10*ROW('Sanitation Data'!E48))="","",OFFSET('Sanitation Data'!$E$28,0,10*ROW('Sanitation Data'!E48)))</f>
        <v/>
      </c>
      <c r="CQ54" s="363" t="str">
        <f ca="1">+IF(OFFSET('Sanitation Data'!$E$29,0,10*ROW('Sanitation Data'!E48))="","",OFFSET('Sanitation Data'!$E$29,0,10*ROW('Sanitation Data'!E48)))</f>
        <v/>
      </c>
      <c r="CR54" s="363" t="str">
        <f ca="1">+IF(OFFSET('Sanitation Data'!$E$30,0,10*ROW('Sanitation Data'!E48))="","",OFFSET('Sanitation Data'!$E$30,0,10*ROW('Sanitation Data'!E48)))</f>
        <v/>
      </c>
      <c r="CS54" s="363" t="str">
        <f ca="1">+IF(OFFSET('Sanitation Data'!$E$31,0,10*ROW('Sanitation Data'!E48))="","",OFFSET('Sanitation Data'!$E$31,0,10*ROW('Sanitation Data'!E48)))</f>
        <v/>
      </c>
      <c r="CT54" s="363" t="str">
        <f ca="1">+IF(OFFSET('Sanitation Data'!$E$32,0,10*ROW('Sanitation Data'!E48))="","",OFFSET('Sanitation Data'!$E$32,0,10*ROW('Sanitation Data'!E48)))</f>
        <v/>
      </c>
      <c r="CU54" s="363" t="str">
        <f ca="1">+IF(OFFSET('Sanitation Data'!$F$28,0,10*ROW('Sanitation Data'!F48))="","",OFFSET('Sanitation Data'!$F$28,0,10*ROW('Sanitation Data'!F48)))</f>
        <v/>
      </c>
      <c r="CV54" s="363" t="str">
        <f ca="1">+IF(OFFSET('Sanitation Data'!$F$29,0,10*ROW('Sanitation Data'!F48))="","",OFFSET('Sanitation Data'!$F$29,0,10*ROW('Sanitation Data'!F48)))</f>
        <v/>
      </c>
      <c r="CW54" s="363" t="str">
        <f ca="1">+IF(OFFSET('Sanitation Data'!$F$30,0,10*ROW('Sanitation Data'!F48))="","",OFFSET('Sanitation Data'!$F$30,0,10*ROW('Sanitation Data'!F48)))</f>
        <v/>
      </c>
      <c r="CX54" s="363" t="str">
        <f ca="1">+IF(OFFSET('Sanitation Data'!$F$31,0,10*ROW('Sanitation Data'!F48))="","",OFFSET('Sanitation Data'!$F$31,0,10*ROW('Sanitation Data'!F48)))</f>
        <v/>
      </c>
      <c r="CY54" s="363" t="str">
        <f ca="1">+IF(OFFSET('Sanitation Data'!$F$32,0,10*ROW('Sanitation Data'!F48))="","",OFFSET('Sanitation Data'!$F$32,0,10*ROW('Sanitation Data'!F48)))</f>
        <v/>
      </c>
      <c r="CZ54" s="363" t="str">
        <f ca="1">+IF(OFFSET('Sanitation Data'!$G$28,0,10*ROW('Sanitation Data'!G48))="","",OFFSET('Sanitation Data'!$G$28,0,10*ROW('Sanitation Data'!G48)))</f>
        <v/>
      </c>
      <c r="DA54" s="363" t="str">
        <f ca="1">+IF(OFFSET('Sanitation Data'!$G$29,0,10*ROW('Sanitation Data'!G48))="","",OFFSET('Sanitation Data'!$G$29,0,10*ROW('Sanitation Data'!G48)))</f>
        <v/>
      </c>
      <c r="DB54" s="363" t="str">
        <f ca="1">+IF(OFFSET('Sanitation Data'!$G$30,0,10*ROW('Sanitation Data'!G48))="","",OFFSET('Sanitation Data'!$G$30,0,10*ROW('Sanitation Data'!G48)))</f>
        <v/>
      </c>
      <c r="DC54" s="363" t="str">
        <f ca="1">+IF(OFFSET('Sanitation Data'!$G$31,0,10*ROW('Sanitation Data'!G48))="","",OFFSET('Sanitation Data'!$G$31,0,10*ROW('Sanitation Data'!G48)))</f>
        <v/>
      </c>
      <c r="DD54" s="363" t="str">
        <f ca="1">+IF(OFFSET('Sanitation Data'!$G$32,0,10*ROW('Sanitation Data'!G48))="","",OFFSET('Sanitation Data'!$G$32,0,10*ROW('Sanitation Data'!G48)))</f>
        <v/>
      </c>
      <c r="DE54" s="363" t="str">
        <f ca="1">+IF(OFFSET('Sanitation Data'!$H$28,0,10*ROW('Sanitation Data'!H48))="","",OFFSET('Sanitation Data'!$H$28,0,10*ROW('Sanitation Data'!H48)))</f>
        <v/>
      </c>
      <c r="DF54" s="363" t="str">
        <f ca="1">+IF(OFFSET('Sanitation Data'!$H$29,0,10*ROW('Sanitation Data'!H48))="","",OFFSET('Sanitation Data'!$H$29,0,10*ROW('Sanitation Data'!H48)))</f>
        <v/>
      </c>
      <c r="DG54" s="363" t="str">
        <f ca="1">+IF(OFFSET('Sanitation Data'!$H$30,0,10*ROW('Sanitation Data'!H48))="","",OFFSET('Sanitation Data'!$H$30,0,10*ROW('Sanitation Data'!H48)))</f>
        <v/>
      </c>
      <c r="DH54" s="363" t="str">
        <f ca="1">+IF(OFFSET('Sanitation Data'!$H$31,0,10*ROW('Sanitation Data'!H48))="","",OFFSET('Sanitation Data'!$H$31,0,10*ROW('Sanitation Data'!H48)))</f>
        <v/>
      </c>
      <c r="DI54" s="363" t="str">
        <f ca="1">+IF(OFFSET('Sanitation Data'!$H$32,0,10*ROW('Sanitation Data'!H48))="","",OFFSET('Sanitation Data'!$H$32,0,10*ROW('Sanitation Data'!H48)))</f>
        <v/>
      </c>
      <c r="DJ54" s="363" t="str">
        <f ca="1">+IF(OFFSET('Sanitation Data'!$I$28,0,10*ROW('Sanitation Data'!I48))="","",OFFSET('Sanitation Data'!$I$28,0,10*ROW('Sanitation Data'!I48)))</f>
        <v/>
      </c>
      <c r="DK54" s="363" t="str">
        <f ca="1">+IF(OFFSET('Sanitation Data'!$I$29,0,10*ROW('Sanitation Data'!I48))="","",OFFSET('Sanitation Data'!$I$29,0,10*ROW('Sanitation Data'!I48)))</f>
        <v/>
      </c>
      <c r="DL54" s="363" t="str">
        <f ca="1">+IF(OFFSET('Sanitation Data'!$I$30,0,10*ROW('Sanitation Data'!I48))="","",OFFSET('Sanitation Data'!$I$30,0,10*ROW('Sanitation Data'!I48)))</f>
        <v/>
      </c>
      <c r="DM54" s="363" t="str">
        <f ca="1">+IF(OFFSET('Sanitation Data'!$I$31,0,10*ROW('Sanitation Data'!I48))="","",OFFSET('Sanitation Data'!$I$31,0,10*ROW('Sanitation Data'!I48)))</f>
        <v/>
      </c>
      <c r="DN54" s="363" t="str">
        <f ca="1">+IF(OFFSET('Sanitation Data'!$I$32,0,10*ROW('Sanitation Data'!I48))="","",OFFSET('Sanitation Data'!$I$32,0,10*ROW('Sanitation Data'!I48)))</f>
        <v/>
      </c>
      <c r="DO54" s="363" t="str">
        <f ca="1">+IF(OFFSET('Hygiene Data'!$D$11,0,10*ROW('Hygiene Data'!D48))="","",OFFSET('Hygiene Data'!$D$11,0,10*ROW('Hygiene Data'!D48)))</f>
        <v/>
      </c>
      <c r="DP54" s="363" t="str">
        <f ca="1">+IF(OFFSET('Hygiene Data'!$D$12,0,10*ROW('Hygiene Data'!D48))="","",OFFSET('Hygiene Data'!$D$12,0,10*ROW('Hygiene Data'!D48)))</f>
        <v/>
      </c>
      <c r="DQ54" s="363" t="str">
        <f ca="1">+IF(OFFSET('Hygiene Data'!$D$13,0,10*ROW('Hygiene Data'!D48))="","",OFFSET('Hygiene Data'!$D$13,0,10*ROW('Hygiene Data'!D48)))</f>
        <v/>
      </c>
      <c r="DR54" s="363" t="str">
        <f ca="1">+IF(OFFSET('Hygiene Data'!$E$11,0,10*ROW('Hygiene Data'!E48))="","",OFFSET('Hygiene Data'!$E$11,0,10*ROW('Hygiene Data'!E48)))</f>
        <v/>
      </c>
      <c r="DS54" s="363" t="str">
        <f ca="1">+IF(OFFSET('Hygiene Data'!$E$12,0,10*ROW('Hygiene Data'!E48))="","",OFFSET('Hygiene Data'!$E$12,0,10*ROW('Hygiene Data'!E48)))</f>
        <v/>
      </c>
      <c r="DT54" s="363" t="str">
        <f ca="1">+IF(OFFSET('Hygiene Data'!$E$13,0,10*ROW('Hygiene Data'!E48))="","",OFFSET('Hygiene Data'!$E$13,0,10*ROW('Hygiene Data'!E48)))</f>
        <v/>
      </c>
      <c r="DU54" s="363" t="str">
        <f ca="1">+IF(OFFSET('Hygiene Data'!$F$11,0,10*ROW('Hygiene Data'!F48))="","",OFFSET('Hygiene Data'!$F$11,0,10*ROW('Hygiene Data'!F48)))</f>
        <v/>
      </c>
      <c r="DV54" s="363" t="str">
        <f ca="1">+IF(OFFSET('Hygiene Data'!$F$12,0,10*ROW('Hygiene Data'!F48))="","",OFFSET('Hygiene Data'!$F$12,0,10*ROW('Hygiene Data'!F48)))</f>
        <v/>
      </c>
      <c r="DW54" s="363" t="str">
        <f ca="1">+IF(OFFSET('Hygiene Data'!$F$13,0,10*ROW('Hygiene Data'!F48))="","",OFFSET('Hygiene Data'!$F$13,0,10*ROW('Hygiene Data'!F48)))</f>
        <v/>
      </c>
      <c r="DX54" s="363" t="str">
        <f ca="1">+IF(OFFSET('Hygiene Data'!$G$11,0,10*ROW('Hygiene Data'!G48))="","",OFFSET('Hygiene Data'!$G$11,0,10*ROW('Hygiene Data'!G48)))</f>
        <v/>
      </c>
      <c r="DY54" s="363" t="str">
        <f ca="1">+IF(OFFSET('Hygiene Data'!$G$12,0,10*ROW('Hygiene Data'!G48))="","",OFFSET('Hygiene Data'!$G$12,0,10*ROW('Hygiene Data'!G48)))</f>
        <v/>
      </c>
      <c r="DZ54" s="363" t="str">
        <f ca="1">+IF(OFFSET('Hygiene Data'!$G$13,0,10*ROW('Hygiene Data'!G48))="","",OFFSET('Hygiene Data'!$G$13,0,10*ROW('Hygiene Data'!G48)))</f>
        <v/>
      </c>
      <c r="EA54" s="363" t="str">
        <f ca="1">+IF(OFFSET('Hygiene Data'!$H$11,0,10*ROW('Hygiene Data'!H48))="","",OFFSET('Hygiene Data'!$H$11,0,10*ROW('Hygiene Data'!H48)))</f>
        <v/>
      </c>
      <c r="EB54" s="363" t="str">
        <f ca="1">+IF(OFFSET('Hygiene Data'!$H$12,0,10*ROW('Hygiene Data'!H48))="","",OFFSET('Hygiene Data'!$H$12,0,10*ROW('Hygiene Data'!H48)))</f>
        <v/>
      </c>
      <c r="EC54" s="363" t="str">
        <f ca="1">+IF(OFFSET('Hygiene Data'!$H$13,0,10*ROW('Hygiene Data'!H48))="","",OFFSET('Hygiene Data'!$H$13,0,10*ROW('Hygiene Data'!H48)))</f>
        <v/>
      </c>
      <c r="ED54" s="363" t="str">
        <f ca="1">+IF(OFFSET('Hygiene Data'!$I$11,0,10*ROW('Hygiene Data'!I48))="","",OFFSET('Hygiene Data'!$I$11,0,10*ROW('Hygiene Data'!I48)))</f>
        <v/>
      </c>
      <c r="EE54" s="363" t="str">
        <f ca="1">+IF(OFFSET('Hygiene Data'!$I$12,0,10*ROW('Hygiene Data'!I48))="","",OFFSET('Hygiene Data'!$I$12,0,10*ROW('Hygiene Data'!I48)))</f>
        <v/>
      </c>
      <c r="EF54" s="363" t="str">
        <f ca="1">+IF(OFFSET('Hygiene Data'!$I$13,0,10*ROW('Hygiene Data'!I48))="","",OFFSET('Hygiene Data'!$I$13,0,10*ROW('Hygiene Data'!I48)))</f>
        <v/>
      </c>
    </row>
    <row r="55" spans="1:136" x14ac:dyDescent="0.25">
      <c r="A55" s="472" t="str">
        <f ca="1">+IF(OFFSET('Water Data'!$B$2,0,10*ROW('Water Data'!E49))="","",OFFSET('Water Data'!$B$2,0,10*ROW('Water Data'!E49)))</f>
        <v/>
      </c>
      <c r="B55" s="47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9" t="str">
        <f t="shared" ca="1" si="0"/>
        <v/>
      </c>
      <c r="D55" s="50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3" t="str">
        <f ca="1">+IF(OFFSET('Water Data'!$D$27,0,10*ROW('Water Data'!D49))="","",OFFSET('Water Data'!$D$27,0,10*ROW('Water Data'!D49)))</f>
        <v/>
      </c>
      <c r="BT55" s="363" t="str">
        <f ca="1">+IF(OFFSET('Water Data'!$D$28,0,10*ROW('Water Data'!D49))="","",OFFSET('Water Data'!$D$28,0,10*ROW('Water Data'!D49)))</f>
        <v/>
      </c>
      <c r="BU55" s="363" t="str">
        <f ca="1">+IF(OFFSET('Water Data'!$D$29,0,10*ROW('Water Data'!D49))="","",OFFSET('Water Data'!$D$29,0,10*ROW('Water Data'!D49)))</f>
        <v/>
      </c>
      <c r="BV55" s="363" t="str">
        <f ca="1">+IF(OFFSET('Water Data'!$E$27,0,10*ROW('Water Data'!E49))="","",OFFSET('Water Data'!$E$27,0,10*ROW('Water Data'!E49)))</f>
        <v/>
      </c>
      <c r="BW55" s="363" t="str">
        <f ca="1">+IF(OFFSET('Water Data'!$E$28,0,10*ROW('Water Data'!E49))="","",OFFSET('Water Data'!$E$28,0,10*ROW('Water Data'!E49)))</f>
        <v/>
      </c>
      <c r="BX55" s="363" t="str">
        <f ca="1">+IF(OFFSET('Water Data'!$E$29,0,10*ROW('Water Data'!E49))="","",OFFSET('Water Data'!$E$29,0,10*ROW('Water Data'!E49)))</f>
        <v/>
      </c>
      <c r="BY55" s="363" t="str">
        <f ca="1">+IF(OFFSET('Water Data'!$F$27,0,10*ROW('Water Data'!F49))="","",OFFSET('Water Data'!$F$27,0,10*ROW('Water Data'!F49)))</f>
        <v/>
      </c>
      <c r="BZ55" s="363" t="str">
        <f ca="1">+IF(OFFSET('Water Data'!$F$28,0,10*ROW('Water Data'!F49))="","",OFFSET('Water Data'!$F$28,0,10*ROW('Water Data'!F49)))</f>
        <v/>
      </c>
      <c r="CA55" s="363" t="str">
        <f ca="1">+IF(OFFSET('Water Data'!$F$29,0,10*ROW('Water Data'!F49))="","",OFFSET('Water Data'!$F$29,0,10*ROW('Water Data'!F49)))</f>
        <v/>
      </c>
      <c r="CB55" s="363" t="str">
        <f ca="1">+IF(OFFSET('Water Data'!$G$27,0,10*ROW('Water Data'!G49))="","",OFFSET('Water Data'!$G$27,0,10*ROW('Water Data'!G49)))</f>
        <v/>
      </c>
      <c r="CC55" s="363" t="str">
        <f ca="1">+IF(OFFSET('Water Data'!$G$28,0,10*ROW('Water Data'!G49))="","",OFFSET('Water Data'!$G$28,0,10*ROW('Water Data'!G49)))</f>
        <v/>
      </c>
      <c r="CD55" s="363" t="str">
        <f ca="1">+IF(OFFSET('Water Data'!$G$29,0,10*ROW('Water Data'!G49))="","",OFFSET('Water Data'!$G$29,0,10*ROW('Water Data'!G49)))</f>
        <v/>
      </c>
      <c r="CE55" s="363" t="str">
        <f ca="1">+IF(OFFSET('Water Data'!$H$27,0,10*ROW('Water Data'!H49))="","",OFFSET('Water Data'!$H$27,0,10*ROW('Water Data'!H49)))</f>
        <v/>
      </c>
      <c r="CF55" s="363" t="str">
        <f ca="1">+IF(OFFSET('Water Data'!$H$28,0,10*ROW('Water Data'!H49))="","",OFFSET('Water Data'!$H$28,0,10*ROW('Water Data'!H49)))</f>
        <v/>
      </c>
      <c r="CG55" s="363" t="str">
        <f ca="1">+IF(OFFSET('Water Data'!$H$29,0,10*ROW('Water Data'!H49))="","",OFFSET('Water Data'!$H$29,0,10*ROW('Water Data'!H49)))</f>
        <v/>
      </c>
      <c r="CH55" s="363" t="str">
        <f ca="1">+IF(OFFSET('Water Data'!$I$27,0,10*ROW('Water Data'!I49))="","",OFFSET('Water Data'!$I$27,0,10*ROW('Water Data'!I49)))</f>
        <v/>
      </c>
      <c r="CI55" s="363" t="str">
        <f ca="1">+IF(OFFSET('Water Data'!$I$28,0,10*ROW('Water Data'!I49))="","",OFFSET('Water Data'!$I$28,0,10*ROW('Water Data'!I49)))</f>
        <v/>
      </c>
      <c r="CJ55" s="363" t="str">
        <f ca="1">+IF(OFFSET('Water Data'!$I$29,0,10*ROW('Water Data'!I49))="","",OFFSET('Water Data'!$I$29,0,10*ROW('Water Data'!I49)))</f>
        <v/>
      </c>
      <c r="CK55" s="363" t="str">
        <f ca="1">+IF(OFFSET('Sanitation Data'!$D$28,0,10*ROW('Sanitation Data'!D49))="","",OFFSET('Sanitation Data'!$D$28,0,10*ROW('Sanitation Data'!D49)))</f>
        <v/>
      </c>
      <c r="CL55" s="363" t="str">
        <f ca="1">+IF(OFFSET('Sanitation Data'!$D$29,0,10*ROW('Sanitation Data'!D49))="","",OFFSET('Sanitation Data'!$D$29,0,10*ROW('Sanitation Data'!D49)))</f>
        <v/>
      </c>
      <c r="CM55" s="363" t="str">
        <f ca="1">+IF(OFFSET('Sanitation Data'!$D$30,0,10*ROW('Sanitation Data'!D49))="","",OFFSET('Sanitation Data'!$D$30,0,10*ROW('Sanitation Data'!D49)))</f>
        <v/>
      </c>
      <c r="CN55" s="363" t="str">
        <f ca="1">+IF(OFFSET('Sanitation Data'!$D$31,0,10*ROW('Sanitation Data'!D49))="","",OFFSET('Sanitation Data'!$D$31,0,10*ROW('Sanitation Data'!D49)))</f>
        <v/>
      </c>
      <c r="CO55" s="363" t="str">
        <f ca="1">+IF(OFFSET('Sanitation Data'!$D$32,0,10*ROW('Sanitation Data'!D49))="","",OFFSET('Sanitation Data'!$D$32,0,10*ROW('Sanitation Data'!D49)))</f>
        <v/>
      </c>
      <c r="CP55" s="363" t="str">
        <f ca="1">+IF(OFFSET('Sanitation Data'!$E$28,0,10*ROW('Sanitation Data'!E49))="","",OFFSET('Sanitation Data'!$E$28,0,10*ROW('Sanitation Data'!E49)))</f>
        <v/>
      </c>
      <c r="CQ55" s="363" t="str">
        <f ca="1">+IF(OFFSET('Sanitation Data'!$E$29,0,10*ROW('Sanitation Data'!E49))="","",OFFSET('Sanitation Data'!$E$29,0,10*ROW('Sanitation Data'!E49)))</f>
        <v/>
      </c>
      <c r="CR55" s="363" t="str">
        <f ca="1">+IF(OFFSET('Sanitation Data'!$E$30,0,10*ROW('Sanitation Data'!E49))="","",OFFSET('Sanitation Data'!$E$30,0,10*ROW('Sanitation Data'!E49)))</f>
        <v/>
      </c>
      <c r="CS55" s="363" t="str">
        <f ca="1">+IF(OFFSET('Sanitation Data'!$E$31,0,10*ROW('Sanitation Data'!E49))="","",OFFSET('Sanitation Data'!$E$31,0,10*ROW('Sanitation Data'!E49)))</f>
        <v/>
      </c>
      <c r="CT55" s="363" t="str">
        <f ca="1">+IF(OFFSET('Sanitation Data'!$E$32,0,10*ROW('Sanitation Data'!E49))="","",OFFSET('Sanitation Data'!$E$32,0,10*ROW('Sanitation Data'!E49)))</f>
        <v/>
      </c>
      <c r="CU55" s="363" t="str">
        <f ca="1">+IF(OFFSET('Sanitation Data'!$F$28,0,10*ROW('Sanitation Data'!F49))="","",OFFSET('Sanitation Data'!$F$28,0,10*ROW('Sanitation Data'!F49)))</f>
        <v/>
      </c>
      <c r="CV55" s="363" t="str">
        <f ca="1">+IF(OFFSET('Sanitation Data'!$F$29,0,10*ROW('Sanitation Data'!F49))="","",OFFSET('Sanitation Data'!$F$29,0,10*ROW('Sanitation Data'!F49)))</f>
        <v/>
      </c>
      <c r="CW55" s="363" t="str">
        <f ca="1">+IF(OFFSET('Sanitation Data'!$F$30,0,10*ROW('Sanitation Data'!F49))="","",OFFSET('Sanitation Data'!$F$30,0,10*ROW('Sanitation Data'!F49)))</f>
        <v/>
      </c>
      <c r="CX55" s="363" t="str">
        <f ca="1">+IF(OFFSET('Sanitation Data'!$F$31,0,10*ROW('Sanitation Data'!F49))="","",OFFSET('Sanitation Data'!$F$31,0,10*ROW('Sanitation Data'!F49)))</f>
        <v/>
      </c>
      <c r="CY55" s="363" t="str">
        <f ca="1">+IF(OFFSET('Sanitation Data'!$F$32,0,10*ROW('Sanitation Data'!F49))="","",OFFSET('Sanitation Data'!$F$32,0,10*ROW('Sanitation Data'!F49)))</f>
        <v/>
      </c>
      <c r="CZ55" s="363" t="str">
        <f ca="1">+IF(OFFSET('Sanitation Data'!$G$28,0,10*ROW('Sanitation Data'!G49))="","",OFFSET('Sanitation Data'!$G$28,0,10*ROW('Sanitation Data'!G49)))</f>
        <v/>
      </c>
      <c r="DA55" s="363" t="str">
        <f ca="1">+IF(OFFSET('Sanitation Data'!$G$29,0,10*ROW('Sanitation Data'!G49))="","",OFFSET('Sanitation Data'!$G$29,0,10*ROW('Sanitation Data'!G49)))</f>
        <v/>
      </c>
      <c r="DB55" s="363" t="str">
        <f ca="1">+IF(OFFSET('Sanitation Data'!$G$30,0,10*ROW('Sanitation Data'!G49))="","",OFFSET('Sanitation Data'!$G$30,0,10*ROW('Sanitation Data'!G49)))</f>
        <v/>
      </c>
      <c r="DC55" s="363" t="str">
        <f ca="1">+IF(OFFSET('Sanitation Data'!$G$31,0,10*ROW('Sanitation Data'!G49))="","",OFFSET('Sanitation Data'!$G$31,0,10*ROW('Sanitation Data'!G49)))</f>
        <v/>
      </c>
      <c r="DD55" s="363" t="str">
        <f ca="1">+IF(OFFSET('Sanitation Data'!$G$32,0,10*ROW('Sanitation Data'!G49))="","",OFFSET('Sanitation Data'!$G$32,0,10*ROW('Sanitation Data'!G49)))</f>
        <v/>
      </c>
      <c r="DE55" s="363" t="str">
        <f ca="1">+IF(OFFSET('Sanitation Data'!$H$28,0,10*ROW('Sanitation Data'!H49))="","",OFFSET('Sanitation Data'!$H$28,0,10*ROW('Sanitation Data'!H49)))</f>
        <v/>
      </c>
      <c r="DF55" s="363" t="str">
        <f ca="1">+IF(OFFSET('Sanitation Data'!$H$29,0,10*ROW('Sanitation Data'!H49))="","",OFFSET('Sanitation Data'!$H$29,0,10*ROW('Sanitation Data'!H49)))</f>
        <v/>
      </c>
      <c r="DG55" s="363" t="str">
        <f ca="1">+IF(OFFSET('Sanitation Data'!$H$30,0,10*ROW('Sanitation Data'!H49))="","",OFFSET('Sanitation Data'!$H$30,0,10*ROW('Sanitation Data'!H49)))</f>
        <v/>
      </c>
      <c r="DH55" s="363" t="str">
        <f ca="1">+IF(OFFSET('Sanitation Data'!$H$31,0,10*ROW('Sanitation Data'!H49))="","",OFFSET('Sanitation Data'!$H$31,0,10*ROW('Sanitation Data'!H49)))</f>
        <v/>
      </c>
      <c r="DI55" s="363" t="str">
        <f ca="1">+IF(OFFSET('Sanitation Data'!$H$32,0,10*ROW('Sanitation Data'!H49))="","",OFFSET('Sanitation Data'!$H$32,0,10*ROW('Sanitation Data'!H49)))</f>
        <v/>
      </c>
      <c r="DJ55" s="363" t="str">
        <f ca="1">+IF(OFFSET('Sanitation Data'!$I$28,0,10*ROW('Sanitation Data'!I49))="","",OFFSET('Sanitation Data'!$I$28,0,10*ROW('Sanitation Data'!I49)))</f>
        <v/>
      </c>
      <c r="DK55" s="363" t="str">
        <f ca="1">+IF(OFFSET('Sanitation Data'!$I$29,0,10*ROW('Sanitation Data'!I49))="","",OFFSET('Sanitation Data'!$I$29,0,10*ROW('Sanitation Data'!I49)))</f>
        <v/>
      </c>
      <c r="DL55" s="363" t="str">
        <f ca="1">+IF(OFFSET('Sanitation Data'!$I$30,0,10*ROW('Sanitation Data'!I49))="","",OFFSET('Sanitation Data'!$I$30,0,10*ROW('Sanitation Data'!I49)))</f>
        <v/>
      </c>
      <c r="DM55" s="363" t="str">
        <f ca="1">+IF(OFFSET('Sanitation Data'!$I$31,0,10*ROW('Sanitation Data'!I49))="","",OFFSET('Sanitation Data'!$I$31,0,10*ROW('Sanitation Data'!I49)))</f>
        <v/>
      </c>
      <c r="DN55" s="363" t="str">
        <f ca="1">+IF(OFFSET('Sanitation Data'!$I$32,0,10*ROW('Sanitation Data'!I49))="","",OFFSET('Sanitation Data'!$I$32,0,10*ROW('Sanitation Data'!I49)))</f>
        <v/>
      </c>
      <c r="DO55" s="363" t="str">
        <f ca="1">+IF(OFFSET('Hygiene Data'!$D$11,0,10*ROW('Hygiene Data'!D49))="","",OFFSET('Hygiene Data'!$D$11,0,10*ROW('Hygiene Data'!D49)))</f>
        <v/>
      </c>
      <c r="DP55" s="363" t="str">
        <f ca="1">+IF(OFFSET('Hygiene Data'!$D$12,0,10*ROW('Hygiene Data'!D49))="","",OFFSET('Hygiene Data'!$D$12,0,10*ROW('Hygiene Data'!D49)))</f>
        <v/>
      </c>
      <c r="DQ55" s="363" t="str">
        <f ca="1">+IF(OFFSET('Hygiene Data'!$D$13,0,10*ROW('Hygiene Data'!D49))="","",OFFSET('Hygiene Data'!$D$13,0,10*ROW('Hygiene Data'!D49)))</f>
        <v/>
      </c>
      <c r="DR55" s="363" t="str">
        <f ca="1">+IF(OFFSET('Hygiene Data'!$E$11,0,10*ROW('Hygiene Data'!E49))="","",OFFSET('Hygiene Data'!$E$11,0,10*ROW('Hygiene Data'!E49)))</f>
        <v/>
      </c>
      <c r="DS55" s="363" t="str">
        <f ca="1">+IF(OFFSET('Hygiene Data'!$E$12,0,10*ROW('Hygiene Data'!E49))="","",OFFSET('Hygiene Data'!$E$12,0,10*ROW('Hygiene Data'!E49)))</f>
        <v/>
      </c>
      <c r="DT55" s="363" t="str">
        <f ca="1">+IF(OFFSET('Hygiene Data'!$E$13,0,10*ROW('Hygiene Data'!E49))="","",OFFSET('Hygiene Data'!$E$13,0,10*ROW('Hygiene Data'!E49)))</f>
        <v/>
      </c>
      <c r="DU55" s="363" t="str">
        <f ca="1">+IF(OFFSET('Hygiene Data'!$F$11,0,10*ROW('Hygiene Data'!F49))="","",OFFSET('Hygiene Data'!$F$11,0,10*ROW('Hygiene Data'!F49)))</f>
        <v/>
      </c>
      <c r="DV55" s="363" t="str">
        <f ca="1">+IF(OFFSET('Hygiene Data'!$F$12,0,10*ROW('Hygiene Data'!F49))="","",OFFSET('Hygiene Data'!$F$12,0,10*ROW('Hygiene Data'!F49)))</f>
        <v/>
      </c>
      <c r="DW55" s="363" t="str">
        <f ca="1">+IF(OFFSET('Hygiene Data'!$F$13,0,10*ROW('Hygiene Data'!F49))="","",OFFSET('Hygiene Data'!$F$13,0,10*ROW('Hygiene Data'!F49)))</f>
        <v/>
      </c>
      <c r="DX55" s="363" t="str">
        <f ca="1">+IF(OFFSET('Hygiene Data'!$G$11,0,10*ROW('Hygiene Data'!G49))="","",OFFSET('Hygiene Data'!$G$11,0,10*ROW('Hygiene Data'!G49)))</f>
        <v/>
      </c>
      <c r="DY55" s="363" t="str">
        <f ca="1">+IF(OFFSET('Hygiene Data'!$G$12,0,10*ROW('Hygiene Data'!G49))="","",OFFSET('Hygiene Data'!$G$12,0,10*ROW('Hygiene Data'!G49)))</f>
        <v/>
      </c>
      <c r="DZ55" s="363" t="str">
        <f ca="1">+IF(OFFSET('Hygiene Data'!$G$13,0,10*ROW('Hygiene Data'!G49))="","",OFFSET('Hygiene Data'!$G$13,0,10*ROW('Hygiene Data'!G49)))</f>
        <v/>
      </c>
      <c r="EA55" s="363" t="str">
        <f ca="1">+IF(OFFSET('Hygiene Data'!$H$11,0,10*ROW('Hygiene Data'!H49))="","",OFFSET('Hygiene Data'!$H$11,0,10*ROW('Hygiene Data'!H49)))</f>
        <v/>
      </c>
      <c r="EB55" s="363" t="str">
        <f ca="1">+IF(OFFSET('Hygiene Data'!$H$12,0,10*ROW('Hygiene Data'!H49))="","",OFFSET('Hygiene Data'!$H$12,0,10*ROW('Hygiene Data'!H49)))</f>
        <v/>
      </c>
      <c r="EC55" s="363" t="str">
        <f ca="1">+IF(OFFSET('Hygiene Data'!$H$13,0,10*ROW('Hygiene Data'!H49))="","",OFFSET('Hygiene Data'!$H$13,0,10*ROW('Hygiene Data'!H49)))</f>
        <v/>
      </c>
      <c r="ED55" s="363" t="str">
        <f ca="1">+IF(OFFSET('Hygiene Data'!$I$11,0,10*ROW('Hygiene Data'!I49))="","",OFFSET('Hygiene Data'!$I$11,0,10*ROW('Hygiene Data'!I49)))</f>
        <v/>
      </c>
      <c r="EE55" s="363" t="str">
        <f ca="1">+IF(OFFSET('Hygiene Data'!$I$12,0,10*ROW('Hygiene Data'!I49))="","",OFFSET('Hygiene Data'!$I$12,0,10*ROW('Hygiene Data'!I49)))</f>
        <v/>
      </c>
      <c r="EF55" s="363" t="str">
        <f ca="1">+IF(OFFSET('Hygiene Data'!$I$13,0,10*ROW('Hygiene Data'!I49))="","",OFFSET('Hygiene Data'!$I$13,0,10*ROW('Hygiene Data'!I49)))</f>
        <v/>
      </c>
    </row>
    <row r="56" spans="1:136" x14ac:dyDescent="0.25">
      <c r="A56" s="472" t="str">
        <f ca="1">+IF(OFFSET('Water Data'!$B$2,0,10*ROW('Water Data'!E50))="","",OFFSET('Water Data'!$B$2,0,10*ROW('Water Data'!E50)))</f>
        <v/>
      </c>
      <c r="B56" s="47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9" t="str">
        <f t="shared" ca="1" si="0"/>
        <v/>
      </c>
      <c r="D56" s="50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3" t="str">
        <f ca="1">+IF(OFFSET('Water Data'!$D$27,0,10*ROW('Water Data'!D50))="","",OFFSET('Water Data'!$D$27,0,10*ROW('Water Data'!D50)))</f>
        <v/>
      </c>
      <c r="BT56" s="363" t="str">
        <f ca="1">+IF(OFFSET('Water Data'!$D$28,0,10*ROW('Water Data'!D50))="","",OFFSET('Water Data'!$D$28,0,10*ROW('Water Data'!D50)))</f>
        <v/>
      </c>
      <c r="BU56" s="363" t="str">
        <f ca="1">+IF(OFFSET('Water Data'!$D$29,0,10*ROW('Water Data'!D50))="","",OFFSET('Water Data'!$D$29,0,10*ROW('Water Data'!D50)))</f>
        <v/>
      </c>
      <c r="BV56" s="363" t="str">
        <f ca="1">+IF(OFFSET('Water Data'!$E$27,0,10*ROW('Water Data'!E50))="","",OFFSET('Water Data'!$E$27,0,10*ROW('Water Data'!E50)))</f>
        <v/>
      </c>
      <c r="BW56" s="363" t="str">
        <f ca="1">+IF(OFFSET('Water Data'!$E$28,0,10*ROW('Water Data'!E50))="","",OFFSET('Water Data'!$E$28,0,10*ROW('Water Data'!E50)))</f>
        <v/>
      </c>
      <c r="BX56" s="363" t="str">
        <f ca="1">+IF(OFFSET('Water Data'!$E$29,0,10*ROW('Water Data'!E50))="","",OFFSET('Water Data'!$E$29,0,10*ROW('Water Data'!E50)))</f>
        <v/>
      </c>
      <c r="BY56" s="363" t="str">
        <f ca="1">+IF(OFFSET('Water Data'!$F$27,0,10*ROW('Water Data'!F50))="","",OFFSET('Water Data'!$F$27,0,10*ROW('Water Data'!F50)))</f>
        <v/>
      </c>
      <c r="BZ56" s="363" t="str">
        <f ca="1">+IF(OFFSET('Water Data'!$F$28,0,10*ROW('Water Data'!F50))="","",OFFSET('Water Data'!$F$28,0,10*ROW('Water Data'!F50)))</f>
        <v/>
      </c>
      <c r="CA56" s="363" t="str">
        <f ca="1">+IF(OFFSET('Water Data'!$F$29,0,10*ROW('Water Data'!F50))="","",OFFSET('Water Data'!$F$29,0,10*ROW('Water Data'!F50)))</f>
        <v/>
      </c>
      <c r="CB56" s="363" t="str">
        <f ca="1">+IF(OFFSET('Water Data'!$G$27,0,10*ROW('Water Data'!G50))="","",OFFSET('Water Data'!$G$27,0,10*ROW('Water Data'!G50)))</f>
        <v/>
      </c>
      <c r="CC56" s="363" t="str">
        <f ca="1">+IF(OFFSET('Water Data'!$G$28,0,10*ROW('Water Data'!G50))="","",OFFSET('Water Data'!$G$28,0,10*ROW('Water Data'!G50)))</f>
        <v/>
      </c>
      <c r="CD56" s="363" t="str">
        <f ca="1">+IF(OFFSET('Water Data'!$G$29,0,10*ROW('Water Data'!G50))="","",OFFSET('Water Data'!$G$29,0,10*ROW('Water Data'!G50)))</f>
        <v/>
      </c>
      <c r="CE56" s="363" t="str">
        <f ca="1">+IF(OFFSET('Water Data'!$H$27,0,10*ROW('Water Data'!H50))="","",OFFSET('Water Data'!$H$27,0,10*ROW('Water Data'!H50)))</f>
        <v/>
      </c>
      <c r="CF56" s="363" t="str">
        <f ca="1">+IF(OFFSET('Water Data'!$H$28,0,10*ROW('Water Data'!H50))="","",OFFSET('Water Data'!$H$28,0,10*ROW('Water Data'!H50)))</f>
        <v/>
      </c>
      <c r="CG56" s="363" t="str">
        <f ca="1">+IF(OFFSET('Water Data'!$H$29,0,10*ROW('Water Data'!H50))="","",OFFSET('Water Data'!$H$29,0,10*ROW('Water Data'!H50)))</f>
        <v/>
      </c>
      <c r="CH56" s="363" t="str">
        <f ca="1">+IF(OFFSET('Water Data'!$I$27,0,10*ROW('Water Data'!I50))="","",OFFSET('Water Data'!$I$27,0,10*ROW('Water Data'!I50)))</f>
        <v/>
      </c>
      <c r="CI56" s="363" t="str">
        <f ca="1">+IF(OFFSET('Water Data'!$I$28,0,10*ROW('Water Data'!I50))="","",OFFSET('Water Data'!$I$28,0,10*ROW('Water Data'!I50)))</f>
        <v/>
      </c>
      <c r="CJ56" s="363" t="str">
        <f ca="1">+IF(OFFSET('Water Data'!$I$29,0,10*ROW('Water Data'!I50))="","",OFFSET('Water Data'!$I$29,0,10*ROW('Water Data'!I50)))</f>
        <v/>
      </c>
      <c r="CK56" s="363" t="str">
        <f ca="1">+IF(OFFSET('Sanitation Data'!$D$28,0,10*ROW('Sanitation Data'!D50))="","",OFFSET('Sanitation Data'!$D$28,0,10*ROW('Sanitation Data'!D50)))</f>
        <v/>
      </c>
      <c r="CL56" s="363" t="str">
        <f ca="1">+IF(OFFSET('Sanitation Data'!$D$29,0,10*ROW('Sanitation Data'!D50))="","",OFFSET('Sanitation Data'!$D$29,0,10*ROW('Sanitation Data'!D50)))</f>
        <v/>
      </c>
      <c r="CM56" s="363" t="str">
        <f ca="1">+IF(OFFSET('Sanitation Data'!$D$30,0,10*ROW('Sanitation Data'!D50))="","",OFFSET('Sanitation Data'!$D$30,0,10*ROW('Sanitation Data'!D50)))</f>
        <v/>
      </c>
      <c r="CN56" s="363" t="str">
        <f ca="1">+IF(OFFSET('Sanitation Data'!$D$31,0,10*ROW('Sanitation Data'!D50))="","",OFFSET('Sanitation Data'!$D$31,0,10*ROW('Sanitation Data'!D50)))</f>
        <v/>
      </c>
      <c r="CO56" s="363" t="str">
        <f ca="1">+IF(OFFSET('Sanitation Data'!$D$32,0,10*ROW('Sanitation Data'!D50))="","",OFFSET('Sanitation Data'!$D$32,0,10*ROW('Sanitation Data'!D50)))</f>
        <v/>
      </c>
      <c r="CP56" s="363" t="str">
        <f ca="1">+IF(OFFSET('Sanitation Data'!$E$28,0,10*ROW('Sanitation Data'!E50))="","",OFFSET('Sanitation Data'!$E$28,0,10*ROW('Sanitation Data'!E50)))</f>
        <v/>
      </c>
      <c r="CQ56" s="363" t="str">
        <f ca="1">+IF(OFFSET('Sanitation Data'!$E$29,0,10*ROW('Sanitation Data'!E50))="","",OFFSET('Sanitation Data'!$E$29,0,10*ROW('Sanitation Data'!E50)))</f>
        <v/>
      </c>
      <c r="CR56" s="363" t="str">
        <f ca="1">+IF(OFFSET('Sanitation Data'!$E$30,0,10*ROW('Sanitation Data'!E50))="","",OFFSET('Sanitation Data'!$E$30,0,10*ROW('Sanitation Data'!E50)))</f>
        <v/>
      </c>
      <c r="CS56" s="363" t="str">
        <f ca="1">+IF(OFFSET('Sanitation Data'!$E$31,0,10*ROW('Sanitation Data'!E50))="","",OFFSET('Sanitation Data'!$E$31,0,10*ROW('Sanitation Data'!E50)))</f>
        <v/>
      </c>
      <c r="CT56" s="363" t="str">
        <f ca="1">+IF(OFFSET('Sanitation Data'!$E$32,0,10*ROW('Sanitation Data'!E50))="","",OFFSET('Sanitation Data'!$E$32,0,10*ROW('Sanitation Data'!E50)))</f>
        <v/>
      </c>
      <c r="CU56" s="363" t="str">
        <f ca="1">+IF(OFFSET('Sanitation Data'!$F$28,0,10*ROW('Sanitation Data'!F50))="","",OFFSET('Sanitation Data'!$F$28,0,10*ROW('Sanitation Data'!F50)))</f>
        <v/>
      </c>
      <c r="CV56" s="363" t="str">
        <f ca="1">+IF(OFFSET('Sanitation Data'!$F$29,0,10*ROW('Sanitation Data'!F50))="","",OFFSET('Sanitation Data'!$F$29,0,10*ROW('Sanitation Data'!F50)))</f>
        <v/>
      </c>
      <c r="CW56" s="363" t="str">
        <f ca="1">+IF(OFFSET('Sanitation Data'!$F$30,0,10*ROW('Sanitation Data'!F50))="","",OFFSET('Sanitation Data'!$F$30,0,10*ROW('Sanitation Data'!F50)))</f>
        <v/>
      </c>
      <c r="CX56" s="363" t="str">
        <f ca="1">+IF(OFFSET('Sanitation Data'!$F$31,0,10*ROW('Sanitation Data'!F50))="","",OFFSET('Sanitation Data'!$F$31,0,10*ROW('Sanitation Data'!F50)))</f>
        <v/>
      </c>
      <c r="CY56" s="363" t="str">
        <f ca="1">+IF(OFFSET('Sanitation Data'!$F$32,0,10*ROW('Sanitation Data'!F50))="","",OFFSET('Sanitation Data'!$F$32,0,10*ROW('Sanitation Data'!F50)))</f>
        <v/>
      </c>
      <c r="CZ56" s="363" t="str">
        <f ca="1">+IF(OFFSET('Sanitation Data'!$G$28,0,10*ROW('Sanitation Data'!G50))="","",OFFSET('Sanitation Data'!$G$28,0,10*ROW('Sanitation Data'!G50)))</f>
        <v/>
      </c>
      <c r="DA56" s="363" t="str">
        <f ca="1">+IF(OFFSET('Sanitation Data'!$G$29,0,10*ROW('Sanitation Data'!G50))="","",OFFSET('Sanitation Data'!$G$29,0,10*ROW('Sanitation Data'!G50)))</f>
        <v/>
      </c>
      <c r="DB56" s="363" t="str">
        <f ca="1">+IF(OFFSET('Sanitation Data'!$G$30,0,10*ROW('Sanitation Data'!G50))="","",OFFSET('Sanitation Data'!$G$30,0,10*ROW('Sanitation Data'!G50)))</f>
        <v/>
      </c>
      <c r="DC56" s="363" t="str">
        <f ca="1">+IF(OFFSET('Sanitation Data'!$G$31,0,10*ROW('Sanitation Data'!G50))="","",OFFSET('Sanitation Data'!$G$31,0,10*ROW('Sanitation Data'!G50)))</f>
        <v/>
      </c>
      <c r="DD56" s="363" t="str">
        <f ca="1">+IF(OFFSET('Sanitation Data'!$G$32,0,10*ROW('Sanitation Data'!G50))="","",OFFSET('Sanitation Data'!$G$32,0,10*ROW('Sanitation Data'!G50)))</f>
        <v/>
      </c>
      <c r="DE56" s="363" t="str">
        <f ca="1">+IF(OFFSET('Sanitation Data'!$H$28,0,10*ROW('Sanitation Data'!H50))="","",OFFSET('Sanitation Data'!$H$28,0,10*ROW('Sanitation Data'!H50)))</f>
        <v/>
      </c>
      <c r="DF56" s="363" t="str">
        <f ca="1">+IF(OFFSET('Sanitation Data'!$H$29,0,10*ROW('Sanitation Data'!H50))="","",OFFSET('Sanitation Data'!$H$29,0,10*ROW('Sanitation Data'!H50)))</f>
        <v/>
      </c>
      <c r="DG56" s="363" t="str">
        <f ca="1">+IF(OFFSET('Sanitation Data'!$H$30,0,10*ROW('Sanitation Data'!H50))="","",OFFSET('Sanitation Data'!$H$30,0,10*ROW('Sanitation Data'!H50)))</f>
        <v/>
      </c>
      <c r="DH56" s="363" t="str">
        <f ca="1">+IF(OFFSET('Sanitation Data'!$H$31,0,10*ROW('Sanitation Data'!H50))="","",OFFSET('Sanitation Data'!$H$31,0,10*ROW('Sanitation Data'!H50)))</f>
        <v/>
      </c>
      <c r="DI56" s="363" t="str">
        <f ca="1">+IF(OFFSET('Sanitation Data'!$H$32,0,10*ROW('Sanitation Data'!H50))="","",OFFSET('Sanitation Data'!$H$32,0,10*ROW('Sanitation Data'!H50)))</f>
        <v/>
      </c>
      <c r="DJ56" s="363" t="str">
        <f ca="1">+IF(OFFSET('Sanitation Data'!$I$28,0,10*ROW('Sanitation Data'!I50))="","",OFFSET('Sanitation Data'!$I$28,0,10*ROW('Sanitation Data'!I50)))</f>
        <v/>
      </c>
      <c r="DK56" s="363" t="str">
        <f ca="1">+IF(OFFSET('Sanitation Data'!$I$29,0,10*ROW('Sanitation Data'!I50))="","",OFFSET('Sanitation Data'!$I$29,0,10*ROW('Sanitation Data'!I50)))</f>
        <v/>
      </c>
      <c r="DL56" s="363" t="str">
        <f ca="1">+IF(OFFSET('Sanitation Data'!$I$30,0,10*ROW('Sanitation Data'!I50))="","",OFFSET('Sanitation Data'!$I$30,0,10*ROW('Sanitation Data'!I50)))</f>
        <v/>
      </c>
      <c r="DM56" s="363" t="str">
        <f ca="1">+IF(OFFSET('Sanitation Data'!$I$31,0,10*ROW('Sanitation Data'!I50))="","",OFFSET('Sanitation Data'!$I$31,0,10*ROW('Sanitation Data'!I50)))</f>
        <v/>
      </c>
      <c r="DN56" s="363" t="str">
        <f ca="1">+IF(OFFSET('Sanitation Data'!$I$32,0,10*ROW('Sanitation Data'!I50))="","",OFFSET('Sanitation Data'!$I$32,0,10*ROW('Sanitation Data'!I50)))</f>
        <v/>
      </c>
      <c r="DO56" s="363" t="str">
        <f ca="1">+IF(OFFSET('Hygiene Data'!$D$11,0,10*ROW('Hygiene Data'!D50))="","",OFFSET('Hygiene Data'!$D$11,0,10*ROW('Hygiene Data'!D50)))</f>
        <v/>
      </c>
      <c r="DP56" s="363" t="str">
        <f ca="1">+IF(OFFSET('Hygiene Data'!$D$12,0,10*ROW('Hygiene Data'!D50))="","",OFFSET('Hygiene Data'!$D$12,0,10*ROW('Hygiene Data'!D50)))</f>
        <v/>
      </c>
      <c r="DQ56" s="363" t="str">
        <f ca="1">+IF(OFFSET('Hygiene Data'!$D$13,0,10*ROW('Hygiene Data'!D50))="","",OFFSET('Hygiene Data'!$D$13,0,10*ROW('Hygiene Data'!D50)))</f>
        <v/>
      </c>
      <c r="DR56" s="363" t="str">
        <f ca="1">+IF(OFFSET('Hygiene Data'!$E$11,0,10*ROW('Hygiene Data'!E50))="","",OFFSET('Hygiene Data'!$E$11,0,10*ROW('Hygiene Data'!E50)))</f>
        <v/>
      </c>
      <c r="DS56" s="363" t="str">
        <f ca="1">+IF(OFFSET('Hygiene Data'!$E$12,0,10*ROW('Hygiene Data'!E50))="","",OFFSET('Hygiene Data'!$E$12,0,10*ROW('Hygiene Data'!E50)))</f>
        <v/>
      </c>
      <c r="DT56" s="363" t="str">
        <f ca="1">+IF(OFFSET('Hygiene Data'!$E$13,0,10*ROW('Hygiene Data'!E50))="","",OFFSET('Hygiene Data'!$E$13,0,10*ROW('Hygiene Data'!E50)))</f>
        <v/>
      </c>
      <c r="DU56" s="363" t="str">
        <f ca="1">+IF(OFFSET('Hygiene Data'!$F$11,0,10*ROW('Hygiene Data'!F50))="","",OFFSET('Hygiene Data'!$F$11,0,10*ROW('Hygiene Data'!F50)))</f>
        <v/>
      </c>
      <c r="DV56" s="363" t="str">
        <f ca="1">+IF(OFFSET('Hygiene Data'!$F$12,0,10*ROW('Hygiene Data'!F50))="","",OFFSET('Hygiene Data'!$F$12,0,10*ROW('Hygiene Data'!F50)))</f>
        <v/>
      </c>
      <c r="DW56" s="363" t="str">
        <f ca="1">+IF(OFFSET('Hygiene Data'!$F$13,0,10*ROW('Hygiene Data'!F50))="","",OFFSET('Hygiene Data'!$F$13,0,10*ROW('Hygiene Data'!F50)))</f>
        <v/>
      </c>
      <c r="DX56" s="363" t="str">
        <f ca="1">+IF(OFFSET('Hygiene Data'!$G$11,0,10*ROW('Hygiene Data'!G50))="","",OFFSET('Hygiene Data'!$G$11,0,10*ROW('Hygiene Data'!G50)))</f>
        <v/>
      </c>
      <c r="DY56" s="363" t="str">
        <f ca="1">+IF(OFFSET('Hygiene Data'!$G$12,0,10*ROW('Hygiene Data'!G50))="","",OFFSET('Hygiene Data'!$G$12,0,10*ROW('Hygiene Data'!G50)))</f>
        <v/>
      </c>
      <c r="DZ56" s="363" t="str">
        <f ca="1">+IF(OFFSET('Hygiene Data'!$G$13,0,10*ROW('Hygiene Data'!G50))="","",OFFSET('Hygiene Data'!$G$13,0,10*ROW('Hygiene Data'!G50)))</f>
        <v/>
      </c>
      <c r="EA56" s="363" t="str">
        <f ca="1">+IF(OFFSET('Hygiene Data'!$H$11,0,10*ROW('Hygiene Data'!H50))="","",OFFSET('Hygiene Data'!$H$11,0,10*ROW('Hygiene Data'!H50)))</f>
        <v/>
      </c>
      <c r="EB56" s="363" t="str">
        <f ca="1">+IF(OFFSET('Hygiene Data'!$H$12,0,10*ROW('Hygiene Data'!H50))="","",OFFSET('Hygiene Data'!$H$12,0,10*ROW('Hygiene Data'!H50)))</f>
        <v/>
      </c>
      <c r="EC56" s="363" t="str">
        <f ca="1">+IF(OFFSET('Hygiene Data'!$H$13,0,10*ROW('Hygiene Data'!H50))="","",OFFSET('Hygiene Data'!$H$13,0,10*ROW('Hygiene Data'!H50)))</f>
        <v/>
      </c>
      <c r="ED56" s="363" t="str">
        <f ca="1">+IF(OFFSET('Hygiene Data'!$I$11,0,10*ROW('Hygiene Data'!I50))="","",OFFSET('Hygiene Data'!$I$11,0,10*ROW('Hygiene Data'!I50)))</f>
        <v/>
      </c>
      <c r="EE56" s="363" t="str">
        <f ca="1">+IF(OFFSET('Hygiene Data'!$I$12,0,10*ROW('Hygiene Data'!I50))="","",OFFSET('Hygiene Data'!$I$12,0,10*ROW('Hygiene Data'!I50)))</f>
        <v/>
      </c>
      <c r="EF56" s="363" t="str">
        <f ca="1">+IF(OFFSET('Hygiene Data'!$I$13,0,10*ROW('Hygiene Data'!I50))="","",OFFSET('Hygiene Data'!$I$13,0,10*ROW('Hygiene Data'!I50)))</f>
        <v/>
      </c>
    </row>
    <row r="57" spans="1:136" x14ac:dyDescent="0.25">
      <c r="A57" s="472" t="str">
        <f ca="1">+IF(OFFSET('Water Data'!$B$2,0,10*ROW('Water Data'!E51))="","",OFFSET('Water Data'!$B$2,0,10*ROW('Water Data'!E51)))</f>
        <v/>
      </c>
      <c r="B57" s="47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9" t="str">
        <f t="shared" ca="1" si="0"/>
        <v/>
      </c>
      <c r="D57" s="50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3" t="str">
        <f ca="1">+IF(OFFSET('Water Data'!$D$27,0,10*ROW('Water Data'!D51))="","",OFFSET('Water Data'!$D$27,0,10*ROW('Water Data'!D51)))</f>
        <v/>
      </c>
      <c r="BT57" s="363" t="str">
        <f ca="1">+IF(OFFSET('Water Data'!$D$28,0,10*ROW('Water Data'!D51))="","",OFFSET('Water Data'!$D$28,0,10*ROW('Water Data'!D51)))</f>
        <v/>
      </c>
      <c r="BU57" s="363" t="str">
        <f ca="1">+IF(OFFSET('Water Data'!$D$29,0,10*ROW('Water Data'!D51))="","",OFFSET('Water Data'!$D$29,0,10*ROW('Water Data'!D51)))</f>
        <v/>
      </c>
      <c r="BV57" s="363" t="str">
        <f ca="1">+IF(OFFSET('Water Data'!$E$27,0,10*ROW('Water Data'!E51))="","",OFFSET('Water Data'!$E$27,0,10*ROW('Water Data'!E51)))</f>
        <v/>
      </c>
      <c r="BW57" s="363" t="str">
        <f ca="1">+IF(OFFSET('Water Data'!$E$28,0,10*ROW('Water Data'!E51))="","",OFFSET('Water Data'!$E$28,0,10*ROW('Water Data'!E51)))</f>
        <v/>
      </c>
      <c r="BX57" s="363" t="str">
        <f ca="1">+IF(OFFSET('Water Data'!$E$29,0,10*ROW('Water Data'!E51))="","",OFFSET('Water Data'!$E$29,0,10*ROW('Water Data'!E51)))</f>
        <v/>
      </c>
      <c r="BY57" s="363" t="str">
        <f ca="1">+IF(OFFSET('Water Data'!$F$27,0,10*ROW('Water Data'!F51))="","",OFFSET('Water Data'!$F$27,0,10*ROW('Water Data'!F51)))</f>
        <v/>
      </c>
      <c r="BZ57" s="363" t="str">
        <f ca="1">+IF(OFFSET('Water Data'!$F$28,0,10*ROW('Water Data'!F51))="","",OFFSET('Water Data'!$F$28,0,10*ROW('Water Data'!F51)))</f>
        <v/>
      </c>
      <c r="CA57" s="363" t="str">
        <f ca="1">+IF(OFFSET('Water Data'!$F$29,0,10*ROW('Water Data'!F51))="","",OFFSET('Water Data'!$F$29,0,10*ROW('Water Data'!F51)))</f>
        <v/>
      </c>
      <c r="CB57" s="363" t="str">
        <f ca="1">+IF(OFFSET('Water Data'!$G$27,0,10*ROW('Water Data'!G51))="","",OFFSET('Water Data'!$G$27,0,10*ROW('Water Data'!G51)))</f>
        <v/>
      </c>
      <c r="CC57" s="363" t="str">
        <f ca="1">+IF(OFFSET('Water Data'!$G$28,0,10*ROW('Water Data'!G51))="","",OFFSET('Water Data'!$G$28,0,10*ROW('Water Data'!G51)))</f>
        <v/>
      </c>
      <c r="CD57" s="363" t="str">
        <f ca="1">+IF(OFFSET('Water Data'!$G$29,0,10*ROW('Water Data'!G51))="","",OFFSET('Water Data'!$G$29,0,10*ROW('Water Data'!G51)))</f>
        <v/>
      </c>
      <c r="CE57" s="363" t="str">
        <f ca="1">+IF(OFFSET('Water Data'!$H$27,0,10*ROW('Water Data'!H51))="","",OFFSET('Water Data'!$H$27,0,10*ROW('Water Data'!H51)))</f>
        <v/>
      </c>
      <c r="CF57" s="363" t="str">
        <f ca="1">+IF(OFFSET('Water Data'!$H$28,0,10*ROW('Water Data'!H51))="","",OFFSET('Water Data'!$H$28,0,10*ROW('Water Data'!H51)))</f>
        <v/>
      </c>
      <c r="CG57" s="363" t="str">
        <f ca="1">+IF(OFFSET('Water Data'!$H$29,0,10*ROW('Water Data'!H51))="","",OFFSET('Water Data'!$H$29,0,10*ROW('Water Data'!H51)))</f>
        <v/>
      </c>
      <c r="CH57" s="363" t="str">
        <f ca="1">+IF(OFFSET('Water Data'!$I$27,0,10*ROW('Water Data'!I51))="","",OFFSET('Water Data'!$I$27,0,10*ROW('Water Data'!I51)))</f>
        <v/>
      </c>
      <c r="CI57" s="363" t="str">
        <f ca="1">+IF(OFFSET('Water Data'!$I$28,0,10*ROW('Water Data'!I51))="","",OFFSET('Water Data'!$I$28,0,10*ROW('Water Data'!I51)))</f>
        <v/>
      </c>
      <c r="CJ57" s="363" t="str">
        <f ca="1">+IF(OFFSET('Water Data'!$I$29,0,10*ROW('Water Data'!I51))="","",OFFSET('Water Data'!$I$29,0,10*ROW('Water Data'!I51)))</f>
        <v/>
      </c>
      <c r="CK57" s="363" t="str">
        <f ca="1">+IF(OFFSET('Sanitation Data'!$D$28,0,10*ROW('Sanitation Data'!D51))="","",OFFSET('Sanitation Data'!$D$28,0,10*ROW('Sanitation Data'!D51)))</f>
        <v/>
      </c>
      <c r="CL57" s="363" t="str">
        <f ca="1">+IF(OFFSET('Sanitation Data'!$D$29,0,10*ROW('Sanitation Data'!D51))="","",OFFSET('Sanitation Data'!$D$29,0,10*ROW('Sanitation Data'!D51)))</f>
        <v/>
      </c>
      <c r="CM57" s="363" t="str">
        <f ca="1">+IF(OFFSET('Sanitation Data'!$D$30,0,10*ROW('Sanitation Data'!D51))="","",OFFSET('Sanitation Data'!$D$30,0,10*ROW('Sanitation Data'!D51)))</f>
        <v/>
      </c>
      <c r="CN57" s="363" t="str">
        <f ca="1">+IF(OFFSET('Sanitation Data'!$D$31,0,10*ROW('Sanitation Data'!D51))="","",OFFSET('Sanitation Data'!$D$31,0,10*ROW('Sanitation Data'!D51)))</f>
        <v/>
      </c>
      <c r="CO57" s="363" t="str">
        <f ca="1">+IF(OFFSET('Sanitation Data'!$D$32,0,10*ROW('Sanitation Data'!D51))="","",OFFSET('Sanitation Data'!$D$32,0,10*ROW('Sanitation Data'!D51)))</f>
        <v/>
      </c>
      <c r="CP57" s="363" t="str">
        <f ca="1">+IF(OFFSET('Sanitation Data'!$E$28,0,10*ROW('Sanitation Data'!E51))="","",OFFSET('Sanitation Data'!$E$28,0,10*ROW('Sanitation Data'!E51)))</f>
        <v/>
      </c>
      <c r="CQ57" s="363" t="str">
        <f ca="1">+IF(OFFSET('Sanitation Data'!$E$29,0,10*ROW('Sanitation Data'!E51))="","",OFFSET('Sanitation Data'!$E$29,0,10*ROW('Sanitation Data'!E51)))</f>
        <v/>
      </c>
      <c r="CR57" s="363" t="str">
        <f ca="1">+IF(OFFSET('Sanitation Data'!$E$30,0,10*ROW('Sanitation Data'!E51))="","",OFFSET('Sanitation Data'!$E$30,0,10*ROW('Sanitation Data'!E51)))</f>
        <v/>
      </c>
      <c r="CS57" s="363" t="str">
        <f ca="1">+IF(OFFSET('Sanitation Data'!$E$31,0,10*ROW('Sanitation Data'!E51))="","",OFFSET('Sanitation Data'!$E$31,0,10*ROW('Sanitation Data'!E51)))</f>
        <v/>
      </c>
      <c r="CT57" s="363" t="str">
        <f ca="1">+IF(OFFSET('Sanitation Data'!$E$32,0,10*ROW('Sanitation Data'!E51))="","",OFFSET('Sanitation Data'!$E$32,0,10*ROW('Sanitation Data'!E51)))</f>
        <v/>
      </c>
      <c r="CU57" s="363" t="str">
        <f ca="1">+IF(OFFSET('Sanitation Data'!$F$28,0,10*ROW('Sanitation Data'!F51))="","",OFFSET('Sanitation Data'!$F$28,0,10*ROW('Sanitation Data'!F51)))</f>
        <v/>
      </c>
      <c r="CV57" s="363" t="str">
        <f ca="1">+IF(OFFSET('Sanitation Data'!$F$29,0,10*ROW('Sanitation Data'!F51))="","",OFFSET('Sanitation Data'!$F$29,0,10*ROW('Sanitation Data'!F51)))</f>
        <v/>
      </c>
      <c r="CW57" s="363" t="str">
        <f ca="1">+IF(OFFSET('Sanitation Data'!$F$30,0,10*ROW('Sanitation Data'!F51))="","",OFFSET('Sanitation Data'!$F$30,0,10*ROW('Sanitation Data'!F51)))</f>
        <v/>
      </c>
      <c r="CX57" s="363" t="str">
        <f ca="1">+IF(OFFSET('Sanitation Data'!$F$31,0,10*ROW('Sanitation Data'!F51))="","",OFFSET('Sanitation Data'!$F$31,0,10*ROW('Sanitation Data'!F51)))</f>
        <v/>
      </c>
      <c r="CY57" s="363" t="str">
        <f ca="1">+IF(OFFSET('Sanitation Data'!$F$32,0,10*ROW('Sanitation Data'!F51))="","",OFFSET('Sanitation Data'!$F$32,0,10*ROW('Sanitation Data'!F51)))</f>
        <v/>
      </c>
      <c r="CZ57" s="363" t="str">
        <f ca="1">+IF(OFFSET('Sanitation Data'!$G$28,0,10*ROW('Sanitation Data'!G51))="","",OFFSET('Sanitation Data'!$G$28,0,10*ROW('Sanitation Data'!G51)))</f>
        <v/>
      </c>
      <c r="DA57" s="363" t="str">
        <f ca="1">+IF(OFFSET('Sanitation Data'!$G$29,0,10*ROW('Sanitation Data'!G51))="","",OFFSET('Sanitation Data'!$G$29,0,10*ROW('Sanitation Data'!G51)))</f>
        <v/>
      </c>
      <c r="DB57" s="363" t="str">
        <f ca="1">+IF(OFFSET('Sanitation Data'!$G$30,0,10*ROW('Sanitation Data'!G51))="","",OFFSET('Sanitation Data'!$G$30,0,10*ROW('Sanitation Data'!G51)))</f>
        <v/>
      </c>
      <c r="DC57" s="363" t="str">
        <f ca="1">+IF(OFFSET('Sanitation Data'!$G$31,0,10*ROW('Sanitation Data'!G51))="","",OFFSET('Sanitation Data'!$G$31,0,10*ROW('Sanitation Data'!G51)))</f>
        <v/>
      </c>
      <c r="DD57" s="363" t="str">
        <f ca="1">+IF(OFFSET('Sanitation Data'!$G$32,0,10*ROW('Sanitation Data'!G51))="","",OFFSET('Sanitation Data'!$G$32,0,10*ROW('Sanitation Data'!G51)))</f>
        <v/>
      </c>
      <c r="DE57" s="363" t="str">
        <f ca="1">+IF(OFFSET('Sanitation Data'!$H$28,0,10*ROW('Sanitation Data'!H51))="","",OFFSET('Sanitation Data'!$H$28,0,10*ROW('Sanitation Data'!H51)))</f>
        <v/>
      </c>
      <c r="DF57" s="363" t="str">
        <f ca="1">+IF(OFFSET('Sanitation Data'!$H$29,0,10*ROW('Sanitation Data'!H51))="","",OFFSET('Sanitation Data'!$H$29,0,10*ROW('Sanitation Data'!H51)))</f>
        <v/>
      </c>
      <c r="DG57" s="363" t="str">
        <f ca="1">+IF(OFFSET('Sanitation Data'!$H$30,0,10*ROW('Sanitation Data'!H51))="","",OFFSET('Sanitation Data'!$H$30,0,10*ROW('Sanitation Data'!H51)))</f>
        <v/>
      </c>
      <c r="DH57" s="363" t="str">
        <f ca="1">+IF(OFFSET('Sanitation Data'!$H$31,0,10*ROW('Sanitation Data'!H51))="","",OFFSET('Sanitation Data'!$H$31,0,10*ROW('Sanitation Data'!H51)))</f>
        <v/>
      </c>
      <c r="DI57" s="363" t="str">
        <f ca="1">+IF(OFFSET('Sanitation Data'!$H$32,0,10*ROW('Sanitation Data'!H51))="","",OFFSET('Sanitation Data'!$H$32,0,10*ROW('Sanitation Data'!H51)))</f>
        <v/>
      </c>
      <c r="DJ57" s="363" t="str">
        <f ca="1">+IF(OFFSET('Sanitation Data'!$I$28,0,10*ROW('Sanitation Data'!I51))="","",OFFSET('Sanitation Data'!$I$28,0,10*ROW('Sanitation Data'!I51)))</f>
        <v/>
      </c>
      <c r="DK57" s="363" t="str">
        <f ca="1">+IF(OFFSET('Sanitation Data'!$I$29,0,10*ROW('Sanitation Data'!I51))="","",OFFSET('Sanitation Data'!$I$29,0,10*ROW('Sanitation Data'!I51)))</f>
        <v/>
      </c>
      <c r="DL57" s="363" t="str">
        <f ca="1">+IF(OFFSET('Sanitation Data'!$I$30,0,10*ROW('Sanitation Data'!I51))="","",OFFSET('Sanitation Data'!$I$30,0,10*ROW('Sanitation Data'!I51)))</f>
        <v/>
      </c>
      <c r="DM57" s="363" t="str">
        <f ca="1">+IF(OFFSET('Sanitation Data'!$I$31,0,10*ROW('Sanitation Data'!I51))="","",OFFSET('Sanitation Data'!$I$31,0,10*ROW('Sanitation Data'!I51)))</f>
        <v/>
      </c>
      <c r="DN57" s="363" t="str">
        <f ca="1">+IF(OFFSET('Sanitation Data'!$I$32,0,10*ROW('Sanitation Data'!I51))="","",OFFSET('Sanitation Data'!$I$32,0,10*ROW('Sanitation Data'!I51)))</f>
        <v/>
      </c>
      <c r="DO57" s="363" t="str">
        <f ca="1">+IF(OFFSET('Hygiene Data'!$D$11,0,10*ROW('Hygiene Data'!D51))="","",OFFSET('Hygiene Data'!$D$11,0,10*ROW('Hygiene Data'!D51)))</f>
        <v/>
      </c>
      <c r="DP57" s="363" t="str">
        <f ca="1">+IF(OFFSET('Hygiene Data'!$D$12,0,10*ROW('Hygiene Data'!D51))="","",OFFSET('Hygiene Data'!$D$12,0,10*ROW('Hygiene Data'!D51)))</f>
        <v/>
      </c>
      <c r="DQ57" s="363" t="str">
        <f ca="1">+IF(OFFSET('Hygiene Data'!$D$13,0,10*ROW('Hygiene Data'!D51))="","",OFFSET('Hygiene Data'!$D$13,0,10*ROW('Hygiene Data'!D51)))</f>
        <v/>
      </c>
      <c r="DR57" s="363" t="str">
        <f ca="1">+IF(OFFSET('Hygiene Data'!$E$11,0,10*ROW('Hygiene Data'!E51))="","",OFFSET('Hygiene Data'!$E$11,0,10*ROW('Hygiene Data'!E51)))</f>
        <v/>
      </c>
      <c r="DS57" s="363" t="str">
        <f ca="1">+IF(OFFSET('Hygiene Data'!$E$12,0,10*ROW('Hygiene Data'!E51))="","",OFFSET('Hygiene Data'!$E$12,0,10*ROW('Hygiene Data'!E51)))</f>
        <v/>
      </c>
      <c r="DT57" s="363" t="str">
        <f ca="1">+IF(OFFSET('Hygiene Data'!$E$13,0,10*ROW('Hygiene Data'!E51))="","",OFFSET('Hygiene Data'!$E$13,0,10*ROW('Hygiene Data'!E51)))</f>
        <v/>
      </c>
      <c r="DU57" s="363" t="str">
        <f ca="1">+IF(OFFSET('Hygiene Data'!$F$11,0,10*ROW('Hygiene Data'!F51))="","",OFFSET('Hygiene Data'!$F$11,0,10*ROW('Hygiene Data'!F51)))</f>
        <v/>
      </c>
      <c r="DV57" s="363" t="str">
        <f ca="1">+IF(OFFSET('Hygiene Data'!$F$12,0,10*ROW('Hygiene Data'!F51))="","",OFFSET('Hygiene Data'!$F$12,0,10*ROW('Hygiene Data'!F51)))</f>
        <v/>
      </c>
      <c r="DW57" s="363" t="str">
        <f ca="1">+IF(OFFSET('Hygiene Data'!$F$13,0,10*ROW('Hygiene Data'!F51))="","",OFFSET('Hygiene Data'!$F$13,0,10*ROW('Hygiene Data'!F51)))</f>
        <v/>
      </c>
      <c r="DX57" s="363" t="str">
        <f ca="1">+IF(OFFSET('Hygiene Data'!$G$11,0,10*ROW('Hygiene Data'!G51))="","",OFFSET('Hygiene Data'!$G$11,0,10*ROW('Hygiene Data'!G51)))</f>
        <v/>
      </c>
      <c r="DY57" s="363" t="str">
        <f ca="1">+IF(OFFSET('Hygiene Data'!$G$12,0,10*ROW('Hygiene Data'!G51))="","",OFFSET('Hygiene Data'!$G$12,0,10*ROW('Hygiene Data'!G51)))</f>
        <v/>
      </c>
      <c r="DZ57" s="363" t="str">
        <f ca="1">+IF(OFFSET('Hygiene Data'!$G$13,0,10*ROW('Hygiene Data'!G51))="","",OFFSET('Hygiene Data'!$G$13,0,10*ROW('Hygiene Data'!G51)))</f>
        <v/>
      </c>
      <c r="EA57" s="363" t="str">
        <f ca="1">+IF(OFFSET('Hygiene Data'!$H$11,0,10*ROW('Hygiene Data'!H51))="","",OFFSET('Hygiene Data'!$H$11,0,10*ROW('Hygiene Data'!H51)))</f>
        <v/>
      </c>
      <c r="EB57" s="363" t="str">
        <f ca="1">+IF(OFFSET('Hygiene Data'!$H$12,0,10*ROW('Hygiene Data'!H51))="","",OFFSET('Hygiene Data'!$H$12,0,10*ROW('Hygiene Data'!H51)))</f>
        <v/>
      </c>
      <c r="EC57" s="363" t="str">
        <f ca="1">+IF(OFFSET('Hygiene Data'!$H$13,0,10*ROW('Hygiene Data'!H51))="","",OFFSET('Hygiene Data'!$H$13,0,10*ROW('Hygiene Data'!H51)))</f>
        <v/>
      </c>
      <c r="ED57" s="363" t="str">
        <f ca="1">+IF(OFFSET('Hygiene Data'!$I$11,0,10*ROW('Hygiene Data'!I51))="","",OFFSET('Hygiene Data'!$I$11,0,10*ROW('Hygiene Data'!I51)))</f>
        <v/>
      </c>
      <c r="EE57" s="363" t="str">
        <f ca="1">+IF(OFFSET('Hygiene Data'!$I$12,0,10*ROW('Hygiene Data'!I51))="","",OFFSET('Hygiene Data'!$I$12,0,10*ROW('Hygiene Data'!I51)))</f>
        <v/>
      </c>
      <c r="EF57" s="363" t="str">
        <f ca="1">+IF(OFFSET('Hygiene Data'!$I$13,0,10*ROW('Hygiene Data'!I51))="","",OFFSET('Hygiene Data'!$I$13,0,10*ROW('Hygiene Data'!I51)))</f>
        <v/>
      </c>
    </row>
    <row r="58" spans="1:136" x14ac:dyDescent="0.25">
      <c r="A58" s="472" t="str">
        <f ca="1">+IF(OFFSET('Water Data'!$B$2,0,10*ROW('Water Data'!E52))="","",OFFSET('Water Data'!$B$2,0,10*ROW('Water Data'!E52)))</f>
        <v/>
      </c>
      <c r="B58" s="47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9" t="str">
        <f t="shared" ca="1" si="0"/>
        <v/>
      </c>
      <c r="D58" s="50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3" t="str">
        <f ca="1">+IF(OFFSET('Water Data'!$D$27,0,10*ROW('Water Data'!D52))="","",OFFSET('Water Data'!$D$27,0,10*ROW('Water Data'!D52)))</f>
        <v/>
      </c>
      <c r="BT58" s="363" t="str">
        <f ca="1">+IF(OFFSET('Water Data'!$D$28,0,10*ROW('Water Data'!D52))="","",OFFSET('Water Data'!$D$28,0,10*ROW('Water Data'!D52)))</f>
        <v/>
      </c>
      <c r="BU58" s="363" t="str">
        <f ca="1">+IF(OFFSET('Water Data'!$D$29,0,10*ROW('Water Data'!D52))="","",OFFSET('Water Data'!$D$29,0,10*ROW('Water Data'!D52)))</f>
        <v/>
      </c>
      <c r="BV58" s="363" t="str">
        <f ca="1">+IF(OFFSET('Water Data'!$E$27,0,10*ROW('Water Data'!E52))="","",OFFSET('Water Data'!$E$27,0,10*ROW('Water Data'!E52)))</f>
        <v/>
      </c>
      <c r="BW58" s="363" t="str">
        <f ca="1">+IF(OFFSET('Water Data'!$E$28,0,10*ROW('Water Data'!E52))="","",OFFSET('Water Data'!$E$28,0,10*ROW('Water Data'!E52)))</f>
        <v/>
      </c>
      <c r="BX58" s="363" t="str">
        <f ca="1">+IF(OFFSET('Water Data'!$E$29,0,10*ROW('Water Data'!E52))="","",OFFSET('Water Data'!$E$29,0,10*ROW('Water Data'!E52)))</f>
        <v/>
      </c>
      <c r="BY58" s="363" t="str">
        <f ca="1">+IF(OFFSET('Water Data'!$F$27,0,10*ROW('Water Data'!F52))="","",OFFSET('Water Data'!$F$27,0,10*ROW('Water Data'!F52)))</f>
        <v/>
      </c>
      <c r="BZ58" s="363" t="str">
        <f ca="1">+IF(OFFSET('Water Data'!$F$28,0,10*ROW('Water Data'!F52))="","",OFFSET('Water Data'!$F$28,0,10*ROW('Water Data'!F52)))</f>
        <v/>
      </c>
      <c r="CA58" s="363" t="str">
        <f ca="1">+IF(OFFSET('Water Data'!$F$29,0,10*ROW('Water Data'!F52))="","",OFFSET('Water Data'!$F$29,0,10*ROW('Water Data'!F52)))</f>
        <v/>
      </c>
      <c r="CB58" s="363" t="str">
        <f ca="1">+IF(OFFSET('Water Data'!$G$27,0,10*ROW('Water Data'!G52))="","",OFFSET('Water Data'!$G$27,0,10*ROW('Water Data'!G52)))</f>
        <v/>
      </c>
      <c r="CC58" s="363" t="str">
        <f ca="1">+IF(OFFSET('Water Data'!$G$28,0,10*ROW('Water Data'!G52))="","",OFFSET('Water Data'!$G$28,0,10*ROW('Water Data'!G52)))</f>
        <v/>
      </c>
      <c r="CD58" s="363" t="str">
        <f ca="1">+IF(OFFSET('Water Data'!$G$29,0,10*ROW('Water Data'!G52))="","",OFFSET('Water Data'!$G$29,0,10*ROW('Water Data'!G52)))</f>
        <v/>
      </c>
      <c r="CE58" s="363" t="str">
        <f ca="1">+IF(OFFSET('Water Data'!$H$27,0,10*ROW('Water Data'!H52))="","",OFFSET('Water Data'!$H$27,0,10*ROW('Water Data'!H52)))</f>
        <v/>
      </c>
      <c r="CF58" s="363" t="str">
        <f ca="1">+IF(OFFSET('Water Data'!$H$28,0,10*ROW('Water Data'!H52))="","",OFFSET('Water Data'!$H$28,0,10*ROW('Water Data'!H52)))</f>
        <v/>
      </c>
      <c r="CG58" s="363" t="str">
        <f ca="1">+IF(OFFSET('Water Data'!$H$29,0,10*ROW('Water Data'!H52))="","",OFFSET('Water Data'!$H$29,0,10*ROW('Water Data'!H52)))</f>
        <v/>
      </c>
      <c r="CH58" s="363" t="str">
        <f ca="1">+IF(OFFSET('Water Data'!$I$27,0,10*ROW('Water Data'!I52))="","",OFFSET('Water Data'!$I$27,0,10*ROW('Water Data'!I52)))</f>
        <v/>
      </c>
      <c r="CI58" s="363" t="str">
        <f ca="1">+IF(OFFSET('Water Data'!$I$28,0,10*ROW('Water Data'!I52))="","",OFFSET('Water Data'!$I$28,0,10*ROW('Water Data'!I52)))</f>
        <v/>
      </c>
      <c r="CJ58" s="363" t="str">
        <f ca="1">+IF(OFFSET('Water Data'!$I$29,0,10*ROW('Water Data'!I52))="","",OFFSET('Water Data'!$I$29,0,10*ROW('Water Data'!I52)))</f>
        <v/>
      </c>
      <c r="CK58" s="363" t="str">
        <f ca="1">+IF(OFFSET('Sanitation Data'!$D$28,0,10*ROW('Sanitation Data'!D52))="","",OFFSET('Sanitation Data'!$D$28,0,10*ROW('Sanitation Data'!D52)))</f>
        <v/>
      </c>
      <c r="CL58" s="363" t="str">
        <f ca="1">+IF(OFFSET('Sanitation Data'!$D$29,0,10*ROW('Sanitation Data'!D52))="","",OFFSET('Sanitation Data'!$D$29,0,10*ROW('Sanitation Data'!D52)))</f>
        <v/>
      </c>
      <c r="CM58" s="363" t="str">
        <f ca="1">+IF(OFFSET('Sanitation Data'!$D$30,0,10*ROW('Sanitation Data'!D52))="","",OFFSET('Sanitation Data'!$D$30,0,10*ROW('Sanitation Data'!D52)))</f>
        <v/>
      </c>
      <c r="CN58" s="363" t="str">
        <f ca="1">+IF(OFFSET('Sanitation Data'!$D$31,0,10*ROW('Sanitation Data'!D52))="","",OFFSET('Sanitation Data'!$D$31,0,10*ROW('Sanitation Data'!D52)))</f>
        <v/>
      </c>
      <c r="CO58" s="363" t="str">
        <f ca="1">+IF(OFFSET('Sanitation Data'!$D$32,0,10*ROW('Sanitation Data'!D52))="","",OFFSET('Sanitation Data'!$D$32,0,10*ROW('Sanitation Data'!D52)))</f>
        <v/>
      </c>
      <c r="CP58" s="363" t="str">
        <f ca="1">+IF(OFFSET('Sanitation Data'!$E$28,0,10*ROW('Sanitation Data'!E52))="","",OFFSET('Sanitation Data'!$E$28,0,10*ROW('Sanitation Data'!E52)))</f>
        <v/>
      </c>
      <c r="CQ58" s="363" t="str">
        <f ca="1">+IF(OFFSET('Sanitation Data'!$E$29,0,10*ROW('Sanitation Data'!E52))="","",OFFSET('Sanitation Data'!$E$29,0,10*ROW('Sanitation Data'!E52)))</f>
        <v/>
      </c>
      <c r="CR58" s="363" t="str">
        <f ca="1">+IF(OFFSET('Sanitation Data'!$E$30,0,10*ROW('Sanitation Data'!E52))="","",OFFSET('Sanitation Data'!$E$30,0,10*ROW('Sanitation Data'!E52)))</f>
        <v/>
      </c>
      <c r="CS58" s="363" t="str">
        <f ca="1">+IF(OFFSET('Sanitation Data'!$E$31,0,10*ROW('Sanitation Data'!E52))="","",OFFSET('Sanitation Data'!$E$31,0,10*ROW('Sanitation Data'!E52)))</f>
        <v/>
      </c>
      <c r="CT58" s="363" t="str">
        <f ca="1">+IF(OFFSET('Sanitation Data'!$E$32,0,10*ROW('Sanitation Data'!E52))="","",OFFSET('Sanitation Data'!$E$32,0,10*ROW('Sanitation Data'!E52)))</f>
        <v/>
      </c>
      <c r="CU58" s="363" t="str">
        <f ca="1">+IF(OFFSET('Sanitation Data'!$F$28,0,10*ROW('Sanitation Data'!F52))="","",OFFSET('Sanitation Data'!$F$28,0,10*ROW('Sanitation Data'!F52)))</f>
        <v/>
      </c>
      <c r="CV58" s="363" t="str">
        <f ca="1">+IF(OFFSET('Sanitation Data'!$F$29,0,10*ROW('Sanitation Data'!F52))="","",OFFSET('Sanitation Data'!$F$29,0,10*ROW('Sanitation Data'!F52)))</f>
        <v/>
      </c>
      <c r="CW58" s="363" t="str">
        <f ca="1">+IF(OFFSET('Sanitation Data'!$F$30,0,10*ROW('Sanitation Data'!F52))="","",OFFSET('Sanitation Data'!$F$30,0,10*ROW('Sanitation Data'!F52)))</f>
        <v/>
      </c>
      <c r="CX58" s="363" t="str">
        <f ca="1">+IF(OFFSET('Sanitation Data'!$F$31,0,10*ROW('Sanitation Data'!F52))="","",OFFSET('Sanitation Data'!$F$31,0,10*ROW('Sanitation Data'!F52)))</f>
        <v/>
      </c>
      <c r="CY58" s="363" t="str">
        <f ca="1">+IF(OFFSET('Sanitation Data'!$F$32,0,10*ROW('Sanitation Data'!F52))="","",OFFSET('Sanitation Data'!$F$32,0,10*ROW('Sanitation Data'!F52)))</f>
        <v/>
      </c>
      <c r="CZ58" s="363" t="str">
        <f ca="1">+IF(OFFSET('Sanitation Data'!$G$28,0,10*ROW('Sanitation Data'!G52))="","",OFFSET('Sanitation Data'!$G$28,0,10*ROW('Sanitation Data'!G52)))</f>
        <v/>
      </c>
      <c r="DA58" s="363" t="str">
        <f ca="1">+IF(OFFSET('Sanitation Data'!$G$29,0,10*ROW('Sanitation Data'!G52))="","",OFFSET('Sanitation Data'!$G$29,0,10*ROW('Sanitation Data'!G52)))</f>
        <v/>
      </c>
      <c r="DB58" s="363" t="str">
        <f ca="1">+IF(OFFSET('Sanitation Data'!$G$30,0,10*ROW('Sanitation Data'!G52))="","",OFFSET('Sanitation Data'!$G$30,0,10*ROW('Sanitation Data'!G52)))</f>
        <v/>
      </c>
      <c r="DC58" s="363" t="str">
        <f ca="1">+IF(OFFSET('Sanitation Data'!$G$31,0,10*ROW('Sanitation Data'!G52))="","",OFFSET('Sanitation Data'!$G$31,0,10*ROW('Sanitation Data'!G52)))</f>
        <v/>
      </c>
      <c r="DD58" s="363" t="str">
        <f ca="1">+IF(OFFSET('Sanitation Data'!$G$32,0,10*ROW('Sanitation Data'!G52))="","",OFFSET('Sanitation Data'!$G$32,0,10*ROW('Sanitation Data'!G52)))</f>
        <v/>
      </c>
      <c r="DE58" s="363" t="str">
        <f ca="1">+IF(OFFSET('Sanitation Data'!$H$28,0,10*ROW('Sanitation Data'!H52))="","",OFFSET('Sanitation Data'!$H$28,0,10*ROW('Sanitation Data'!H52)))</f>
        <v/>
      </c>
      <c r="DF58" s="363" t="str">
        <f ca="1">+IF(OFFSET('Sanitation Data'!$H$29,0,10*ROW('Sanitation Data'!H52))="","",OFFSET('Sanitation Data'!$H$29,0,10*ROW('Sanitation Data'!H52)))</f>
        <v/>
      </c>
      <c r="DG58" s="363" t="str">
        <f ca="1">+IF(OFFSET('Sanitation Data'!$H$30,0,10*ROW('Sanitation Data'!H52))="","",OFFSET('Sanitation Data'!$H$30,0,10*ROW('Sanitation Data'!H52)))</f>
        <v/>
      </c>
      <c r="DH58" s="363" t="str">
        <f ca="1">+IF(OFFSET('Sanitation Data'!$H$31,0,10*ROW('Sanitation Data'!H52))="","",OFFSET('Sanitation Data'!$H$31,0,10*ROW('Sanitation Data'!H52)))</f>
        <v/>
      </c>
      <c r="DI58" s="363" t="str">
        <f ca="1">+IF(OFFSET('Sanitation Data'!$H$32,0,10*ROW('Sanitation Data'!H52))="","",OFFSET('Sanitation Data'!$H$32,0,10*ROW('Sanitation Data'!H52)))</f>
        <v/>
      </c>
      <c r="DJ58" s="363" t="str">
        <f ca="1">+IF(OFFSET('Sanitation Data'!$I$28,0,10*ROW('Sanitation Data'!I52))="","",OFFSET('Sanitation Data'!$I$28,0,10*ROW('Sanitation Data'!I52)))</f>
        <v/>
      </c>
      <c r="DK58" s="363" t="str">
        <f ca="1">+IF(OFFSET('Sanitation Data'!$I$29,0,10*ROW('Sanitation Data'!I52))="","",OFFSET('Sanitation Data'!$I$29,0,10*ROW('Sanitation Data'!I52)))</f>
        <v/>
      </c>
      <c r="DL58" s="363" t="str">
        <f ca="1">+IF(OFFSET('Sanitation Data'!$I$30,0,10*ROW('Sanitation Data'!I52))="","",OFFSET('Sanitation Data'!$I$30,0,10*ROW('Sanitation Data'!I52)))</f>
        <v/>
      </c>
      <c r="DM58" s="363" t="str">
        <f ca="1">+IF(OFFSET('Sanitation Data'!$I$31,0,10*ROW('Sanitation Data'!I52))="","",OFFSET('Sanitation Data'!$I$31,0,10*ROW('Sanitation Data'!I52)))</f>
        <v/>
      </c>
      <c r="DN58" s="363" t="str">
        <f ca="1">+IF(OFFSET('Sanitation Data'!$I$32,0,10*ROW('Sanitation Data'!I52))="","",OFFSET('Sanitation Data'!$I$32,0,10*ROW('Sanitation Data'!I52)))</f>
        <v/>
      </c>
      <c r="DO58" s="363" t="str">
        <f ca="1">+IF(OFFSET('Hygiene Data'!$D$11,0,10*ROW('Hygiene Data'!D52))="","",OFFSET('Hygiene Data'!$D$11,0,10*ROW('Hygiene Data'!D52)))</f>
        <v/>
      </c>
      <c r="DP58" s="363" t="str">
        <f ca="1">+IF(OFFSET('Hygiene Data'!$D$12,0,10*ROW('Hygiene Data'!D52))="","",OFFSET('Hygiene Data'!$D$12,0,10*ROW('Hygiene Data'!D52)))</f>
        <v/>
      </c>
      <c r="DQ58" s="363" t="str">
        <f ca="1">+IF(OFFSET('Hygiene Data'!$D$13,0,10*ROW('Hygiene Data'!D52))="","",OFFSET('Hygiene Data'!$D$13,0,10*ROW('Hygiene Data'!D52)))</f>
        <v/>
      </c>
      <c r="DR58" s="363" t="str">
        <f ca="1">+IF(OFFSET('Hygiene Data'!$E$11,0,10*ROW('Hygiene Data'!E52))="","",OFFSET('Hygiene Data'!$E$11,0,10*ROW('Hygiene Data'!E52)))</f>
        <v/>
      </c>
      <c r="DS58" s="363" t="str">
        <f ca="1">+IF(OFFSET('Hygiene Data'!$E$12,0,10*ROW('Hygiene Data'!E52))="","",OFFSET('Hygiene Data'!$E$12,0,10*ROW('Hygiene Data'!E52)))</f>
        <v/>
      </c>
      <c r="DT58" s="363" t="str">
        <f ca="1">+IF(OFFSET('Hygiene Data'!$E$13,0,10*ROW('Hygiene Data'!E52))="","",OFFSET('Hygiene Data'!$E$13,0,10*ROW('Hygiene Data'!E52)))</f>
        <v/>
      </c>
      <c r="DU58" s="363" t="str">
        <f ca="1">+IF(OFFSET('Hygiene Data'!$F$11,0,10*ROW('Hygiene Data'!F52))="","",OFFSET('Hygiene Data'!$F$11,0,10*ROW('Hygiene Data'!F52)))</f>
        <v/>
      </c>
      <c r="DV58" s="363" t="str">
        <f ca="1">+IF(OFFSET('Hygiene Data'!$F$12,0,10*ROW('Hygiene Data'!F52))="","",OFFSET('Hygiene Data'!$F$12,0,10*ROW('Hygiene Data'!F52)))</f>
        <v/>
      </c>
      <c r="DW58" s="363" t="str">
        <f ca="1">+IF(OFFSET('Hygiene Data'!$F$13,0,10*ROW('Hygiene Data'!F52))="","",OFFSET('Hygiene Data'!$F$13,0,10*ROW('Hygiene Data'!F52)))</f>
        <v/>
      </c>
      <c r="DX58" s="363" t="str">
        <f ca="1">+IF(OFFSET('Hygiene Data'!$G$11,0,10*ROW('Hygiene Data'!G52))="","",OFFSET('Hygiene Data'!$G$11,0,10*ROW('Hygiene Data'!G52)))</f>
        <v/>
      </c>
      <c r="DY58" s="363" t="str">
        <f ca="1">+IF(OFFSET('Hygiene Data'!$G$12,0,10*ROW('Hygiene Data'!G52))="","",OFFSET('Hygiene Data'!$G$12,0,10*ROW('Hygiene Data'!G52)))</f>
        <v/>
      </c>
      <c r="DZ58" s="363" t="str">
        <f ca="1">+IF(OFFSET('Hygiene Data'!$G$13,0,10*ROW('Hygiene Data'!G52))="","",OFFSET('Hygiene Data'!$G$13,0,10*ROW('Hygiene Data'!G52)))</f>
        <v/>
      </c>
      <c r="EA58" s="363" t="str">
        <f ca="1">+IF(OFFSET('Hygiene Data'!$H$11,0,10*ROW('Hygiene Data'!H52))="","",OFFSET('Hygiene Data'!$H$11,0,10*ROW('Hygiene Data'!H52)))</f>
        <v/>
      </c>
      <c r="EB58" s="363" t="str">
        <f ca="1">+IF(OFFSET('Hygiene Data'!$H$12,0,10*ROW('Hygiene Data'!H52))="","",OFFSET('Hygiene Data'!$H$12,0,10*ROW('Hygiene Data'!H52)))</f>
        <v/>
      </c>
      <c r="EC58" s="363" t="str">
        <f ca="1">+IF(OFFSET('Hygiene Data'!$H$13,0,10*ROW('Hygiene Data'!H52))="","",OFFSET('Hygiene Data'!$H$13,0,10*ROW('Hygiene Data'!H52)))</f>
        <v/>
      </c>
      <c r="ED58" s="363" t="str">
        <f ca="1">+IF(OFFSET('Hygiene Data'!$I$11,0,10*ROW('Hygiene Data'!I52))="","",OFFSET('Hygiene Data'!$I$11,0,10*ROW('Hygiene Data'!I52)))</f>
        <v/>
      </c>
      <c r="EE58" s="363" t="str">
        <f ca="1">+IF(OFFSET('Hygiene Data'!$I$12,0,10*ROW('Hygiene Data'!I52))="","",OFFSET('Hygiene Data'!$I$12,0,10*ROW('Hygiene Data'!I52)))</f>
        <v/>
      </c>
      <c r="EF58" s="363" t="str">
        <f ca="1">+IF(OFFSET('Hygiene Data'!$I$13,0,10*ROW('Hygiene Data'!I52))="","",OFFSET('Hygiene Data'!$I$13,0,10*ROW('Hygiene Data'!I52)))</f>
        <v/>
      </c>
    </row>
    <row r="59" spans="1:136" x14ac:dyDescent="0.25">
      <c r="A59" s="472" t="str">
        <f ca="1">+IF(OFFSET('Water Data'!$B$2,0,10*ROW('Water Data'!E53))="","",OFFSET('Water Data'!$B$2,0,10*ROW('Water Data'!E53)))</f>
        <v/>
      </c>
      <c r="B59" s="47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9" t="str">
        <f t="shared" ca="1" si="0"/>
        <v/>
      </c>
      <c r="D59" s="50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3" t="str">
        <f ca="1">+IF(OFFSET('Water Data'!$D$27,0,10*ROW('Water Data'!D53))="","",OFFSET('Water Data'!$D$27,0,10*ROW('Water Data'!D53)))</f>
        <v/>
      </c>
      <c r="BT59" s="363" t="str">
        <f ca="1">+IF(OFFSET('Water Data'!$D$28,0,10*ROW('Water Data'!D53))="","",OFFSET('Water Data'!$D$28,0,10*ROW('Water Data'!D53)))</f>
        <v/>
      </c>
      <c r="BU59" s="363" t="str">
        <f ca="1">+IF(OFFSET('Water Data'!$D$29,0,10*ROW('Water Data'!D53))="","",OFFSET('Water Data'!$D$29,0,10*ROW('Water Data'!D53)))</f>
        <v/>
      </c>
      <c r="BV59" s="363" t="str">
        <f ca="1">+IF(OFFSET('Water Data'!$E$27,0,10*ROW('Water Data'!E53))="","",OFFSET('Water Data'!$E$27,0,10*ROW('Water Data'!E53)))</f>
        <v/>
      </c>
      <c r="BW59" s="363" t="str">
        <f ca="1">+IF(OFFSET('Water Data'!$E$28,0,10*ROW('Water Data'!E53))="","",OFFSET('Water Data'!$E$28,0,10*ROW('Water Data'!E53)))</f>
        <v/>
      </c>
      <c r="BX59" s="363" t="str">
        <f ca="1">+IF(OFFSET('Water Data'!$E$29,0,10*ROW('Water Data'!E53))="","",OFFSET('Water Data'!$E$29,0,10*ROW('Water Data'!E53)))</f>
        <v/>
      </c>
      <c r="BY59" s="363" t="str">
        <f ca="1">+IF(OFFSET('Water Data'!$F$27,0,10*ROW('Water Data'!F53))="","",OFFSET('Water Data'!$F$27,0,10*ROW('Water Data'!F53)))</f>
        <v/>
      </c>
      <c r="BZ59" s="363" t="str">
        <f ca="1">+IF(OFFSET('Water Data'!$F$28,0,10*ROW('Water Data'!F53))="","",OFFSET('Water Data'!$F$28,0,10*ROW('Water Data'!F53)))</f>
        <v/>
      </c>
      <c r="CA59" s="363" t="str">
        <f ca="1">+IF(OFFSET('Water Data'!$F$29,0,10*ROW('Water Data'!F53))="","",OFFSET('Water Data'!$F$29,0,10*ROW('Water Data'!F53)))</f>
        <v/>
      </c>
      <c r="CB59" s="363" t="str">
        <f ca="1">+IF(OFFSET('Water Data'!$G$27,0,10*ROW('Water Data'!G53))="","",OFFSET('Water Data'!$G$27,0,10*ROW('Water Data'!G53)))</f>
        <v/>
      </c>
      <c r="CC59" s="363" t="str">
        <f ca="1">+IF(OFFSET('Water Data'!$G$28,0,10*ROW('Water Data'!G53))="","",OFFSET('Water Data'!$G$28,0,10*ROW('Water Data'!G53)))</f>
        <v/>
      </c>
      <c r="CD59" s="363" t="str">
        <f ca="1">+IF(OFFSET('Water Data'!$G$29,0,10*ROW('Water Data'!G53))="","",OFFSET('Water Data'!$G$29,0,10*ROW('Water Data'!G53)))</f>
        <v/>
      </c>
      <c r="CE59" s="363" t="str">
        <f ca="1">+IF(OFFSET('Water Data'!$H$27,0,10*ROW('Water Data'!H53))="","",OFFSET('Water Data'!$H$27,0,10*ROW('Water Data'!H53)))</f>
        <v/>
      </c>
      <c r="CF59" s="363" t="str">
        <f ca="1">+IF(OFFSET('Water Data'!$H$28,0,10*ROW('Water Data'!H53))="","",OFFSET('Water Data'!$H$28,0,10*ROW('Water Data'!H53)))</f>
        <v/>
      </c>
      <c r="CG59" s="363" t="str">
        <f ca="1">+IF(OFFSET('Water Data'!$H$29,0,10*ROW('Water Data'!H53))="","",OFFSET('Water Data'!$H$29,0,10*ROW('Water Data'!H53)))</f>
        <v/>
      </c>
      <c r="CH59" s="363" t="str">
        <f ca="1">+IF(OFFSET('Water Data'!$I$27,0,10*ROW('Water Data'!I53))="","",OFFSET('Water Data'!$I$27,0,10*ROW('Water Data'!I53)))</f>
        <v/>
      </c>
      <c r="CI59" s="363" t="str">
        <f ca="1">+IF(OFFSET('Water Data'!$I$28,0,10*ROW('Water Data'!I53))="","",OFFSET('Water Data'!$I$28,0,10*ROW('Water Data'!I53)))</f>
        <v/>
      </c>
      <c r="CJ59" s="363" t="str">
        <f ca="1">+IF(OFFSET('Water Data'!$I$29,0,10*ROW('Water Data'!I53))="","",OFFSET('Water Data'!$I$29,0,10*ROW('Water Data'!I53)))</f>
        <v/>
      </c>
      <c r="CK59" s="363" t="str">
        <f ca="1">+IF(OFFSET('Sanitation Data'!$D$28,0,10*ROW('Sanitation Data'!D53))="","",OFFSET('Sanitation Data'!$D$28,0,10*ROW('Sanitation Data'!D53)))</f>
        <v/>
      </c>
      <c r="CL59" s="363" t="str">
        <f ca="1">+IF(OFFSET('Sanitation Data'!$D$29,0,10*ROW('Sanitation Data'!D53))="","",OFFSET('Sanitation Data'!$D$29,0,10*ROW('Sanitation Data'!D53)))</f>
        <v/>
      </c>
      <c r="CM59" s="363" t="str">
        <f ca="1">+IF(OFFSET('Sanitation Data'!$D$30,0,10*ROW('Sanitation Data'!D53))="","",OFFSET('Sanitation Data'!$D$30,0,10*ROW('Sanitation Data'!D53)))</f>
        <v/>
      </c>
      <c r="CN59" s="363" t="str">
        <f ca="1">+IF(OFFSET('Sanitation Data'!$D$31,0,10*ROW('Sanitation Data'!D53))="","",OFFSET('Sanitation Data'!$D$31,0,10*ROW('Sanitation Data'!D53)))</f>
        <v/>
      </c>
      <c r="CO59" s="363" t="str">
        <f ca="1">+IF(OFFSET('Sanitation Data'!$D$32,0,10*ROW('Sanitation Data'!D53))="","",OFFSET('Sanitation Data'!$D$32,0,10*ROW('Sanitation Data'!D53)))</f>
        <v/>
      </c>
      <c r="CP59" s="363" t="str">
        <f ca="1">+IF(OFFSET('Sanitation Data'!$E$28,0,10*ROW('Sanitation Data'!E53))="","",OFFSET('Sanitation Data'!$E$28,0,10*ROW('Sanitation Data'!E53)))</f>
        <v/>
      </c>
      <c r="CQ59" s="363" t="str">
        <f ca="1">+IF(OFFSET('Sanitation Data'!$E$29,0,10*ROW('Sanitation Data'!E53))="","",OFFSET('Sanitation Data'!$E$29,0,10*ROW('Sanitation Data'!E53)))</f>
        <v/>
      </c>
      <c r="CR59" s="363" t="str">
        <f ca="1">+IF(OFFSET('Sanitation Data'!$E$30,0,10*ROW('Sanitation Data'!E53))="","",OFFSET('Sanitation Data'!$E$30,0,10*ROW('Sanitation Data'!E53)))</f>
        <v/>
      </c>
      <c r="CS59" s="363" t="str">
        <f ca="1">+IF(OFFSET('Sanitation Data'!$E$31,0,10*ROW('Sanitation Data'!E53))="","",OFFSET('Sanitation Data'!$E$31,0,10*ROW('Sanitation Data'!E53)))</f>
        <v/>
      </c>
      <c r="CT59" s="363" t="str">
        <f ca="1">+IF(OFFSET('Sanitation Data'!$E$32,0,10*ROW('Sanitation Data'!E53))="","",OFFSET('Sanitation Data'!$E$32,0,10*ROW('Sanitation Data'!E53)))</f>
        <v/>
      </c>
      <c r="CU59" s="363" t="str">
        <f ca="1">+IF(OFFSET('Sanitation Data'!$F$28,0,10*ROW('Sanitation Data'!F53))="","",OFFSET('Sanitation Data'!$F$28,0,10*ROW('Sanitation Data'!F53)))</f>
        <v/>
      </c>
      <c r="CV59" s="363" t="str">
        <f ca="1">+IF(OFFSET('Sanitation Data'!$F$29,0,10*ROW('Sanitation Data'!F53))="","",OFFSET('Sanitation Data'!$F$29,0,10*ROW('Sanitation Data'!F53)))</f>
        <v/>
      </c>
      <c r="CW59" s="363" t="str">
        <f ca="1">+IF(OFFSET('Sanitation Data'!$F$30,0,10*ROW('Sanitation Data'!F53))="","",OFFSET('Sanitation Data'!$F$30,0,10*ROW('Sanitation Data'!F53)))</f>
        <v/>
      </c>
      <c r="CX59" s="363" t="str">
        <f ca="1">+IF(OFFSET('Sanitation Data'!$F$31,0,10*ROW('Sanitation Data'!F53))="","",OFFSET('Sanitation Data'!$F$31,0,10*ROW('Sanitation Data'!F53)))</f>
        <v/>
      </c>
      <c r="CY59" s="363" t="str">
        <f ca="1">+IF(OFFSET('Sanitation Data'!$F$32,0,10*ROW('Sanitation Data'!F53))="","",OFFSET('Sanitation Data'!$F$32,0,10*ROW('Sanitation Data'!F53)))</f>
        <v/>
      </c>
      <c r="CZ59" s="363" t="str">
        <f ca="1">+IF(OFFSET('Sanitation Data'!$G$28,0,10*ROW('Sanitation Data'!G53))="","",OFFSET('Sanitation Data'!$G$28,0,10*ROW('Sanitation Data'!G53)))</f>
        <v/>
      </c>
      <c r="DA59" s="363" t="str">
        <f ca="1">+IF(OFFSET('Sanitation Data'!$G$29,0,10*ROW('Sanitation Data'!G53))="","",OFFSET('Sanitation Data'!$G$29,0,10*ROW('Sanitation Data'!G53)))</f>
        <v/>
      </c>
      <c r="DB59" s="363" t="str">
        <f ca="1">+IF(OFFSET('Sanitation Data'!$G$30,0,10*ROW('Sanitation Data'!G53))="","",OFFSET('Sanitation Data'!$G$30,0,10*ROW('Sanitation Data'!G53)))</f>
        <v/>
      </c>
      <c r="DC59" s="363" t="str">
        <f ca="1">+IF(OFFSET('Sanitation Data'!$G$31,0,10*ROW('Sanitation Data'!G53))="","",OFFSET('Sanitation Data'!$G$31,0,10*ROW('Sanitation Data'!G53)))</f>
        <v/>
      </c>
      <c r="DD59" s="363" t="str">
        <f ca="1">+IF(OFFSET('Sanitation Data'!$G$32,0,10*ROW('Sanitation Data'!G53))="","",OFFSET('Sanitation Data'!$G$32,0,10*ROW('Sanitation Data'!G53)))</f>
        <v/>
      </c>
      <c r="DE59" s="363" t="str">
        <f ca="1">+IF(OFFSET('Sanitation Data'!$H$28,0,10*ROW('Sanitation Data'!H53))="","",OFFSET('Sanitation Data'!$H$28,0,10*ROW('Sanitation Data'!H53)))</f>
        <v/>
      </c>
      <c r="DF59" s="363" t="str">
        <f ca="1">+IF(OFFSET('Sanitation Data'!$H$29,0,10*ROW('Sanitation Data'!H53))="","",OFFSET('Sanitation Data'!$H$29,0,10*ROW('Sanitation Data'!H53)))</f>
        <v/>
      </c>
      <c r="DG59" s="363" t="str">
        <f ca="1">+IF(OFFSET('Sanitation Data'!$H$30,0,10*ROW('Sanitation Data'!H53))="","",OFFSET('Sanitation Data'!$H$30,0,10*ROW('Sanitation Data'!H53)))</f>
        <v/>
      </c>
      <c r="DH59" s="363" t="str">
        <f ca="1">+IF(OFFSET('Sanitation Data'!$H$31,0,10*ROW('Sanitation Data'!H53))="","",OFFSET('Sanitation Data'!$H$31,0,10*ROW('Sanitation Data'!H53)))</f>
        <v/>
      </c>
      <c r="DI59" s="363" t="str">
        <f ca="1">+IF(OFFSET('Sanitation Data'!$H$32,0,10*ROW('Sanitation Data'!H53))="","",OFFSET('Sanitation Data'!$H$32,0,10*ROW('Sanitation Data'!H53)))</f>
        <v/>
      </c>
      <c r="DJ59" s="363" t="str">
        <f ca="1">+IF(OFFSET('Sanitation Data'!$I$28,0,10*ROW('Sanitation Data'!I53))="","",OFFSET('Sanitation Data'!$I$28,0,10*ROW('Sanitation Data'!I53)))</f>
        <v/>
      </c>
      <c r="DK59" s="363" t="str">
        <f ca="1">+IF(OFFSET('Sanitation Data'!$I$29,0,10*ROW('Sanitation Data'!I53))="","",OFFSET('Sanitation Data'!$I$29,0,10*ROW('Sanitation Data'!I53)))</f>
        <v/>
      </c>
      <c r="DL59" s="363" t="str">
        <f ca="1">+IF(OFFSET('Sanitation Data'!$I$30,0,10*ROW('Sanitation Data'!I53))="","",OFFSET('Sanitation Data'!$I$30,0,10*ROW('Sanitation Data'!I53)))</f>
        <v/>
      </c>
      <c r="DM59" s="363" t="str">
        <f ca="1">+IF(OFFSET('Sanitation Data'!$I$31,0,10*ROW('Sanitation Data'!I53))="","",OFFSET('Sanitation Data'!$I$31,0,10*ROW('Sanitation Data'!I53)))</f>
        <v/>
      </c>
      <c r="DN59" s="363" t="str">
        <f ca="1">+IF(OFFSET('Sanitation Data'!$I$32,0,10*ROW('Sanitation Data'!I53))="","",OFFSET('Sanitation Data'!$I$32,0,10*ROW('Sanitation Data'!I53)))</f>
        <v/>
      </c>
      <c r="DO59" s="363" t="str">
        <f ca="1">+IF(OFFSET('Hygiene Data'!$D$11,0,10*ROW('Hygiene Data'!D53))="","",OFFSET('Hygiene Data'!$D$11,0,10*ROW('Hygiene Data'!D53)))</f>
        <v/>
      </c>
      <c r="DP59" s="363" t="str">
        <f ca="1">+IF(OFFSET('Hygiene Data'!$D$12,0,10*ROW('Hygiene Data'!D53))="","",OFFSET('Hygiene Data'!$D$12,0,10*ROW('Hygiene Data'!D53)))</f>
        <v/>
      </c>
      <c r="DQ59" s="363" t="str">
        <f ca="1">+IF(OFFSET('Hygiene Data'!$D$13,0,10*ROW('Hygiene Data'!D53))="","",OFFSET('Hygiene Data'!$D$13,0,10*ROW('Hygiene Data'!D53)))</f>
        <v/>
      </c>
      <c r="DR59" s="363" t="str">
        <f ca="1">+IF(OFFSET('Hygiene Data'!$E$11,0,10*ROW('Hygiene Data'!E53))="","",OFFSET('Hygiene Data'!$E$11,0,10*ROW('Hygiene Data'!E53)))</f>
        <v/>
      </c>
      <c r="DS59" s="363" t="str">
        <f ca="1">+IF(OFFSET('Hygiene Data'!$E$12,0,10*ROW('Hygiene Data'!E53))="","",OFFSET('Hygiene Data'!$E$12,0,10*ROW('Hygiene Data'!E53)))</f>
        <v/>
      </c>
      <c r="DT59" s="363" t="str">
        <f ca="1">+IF(OFFSET('Hygiene Data'!$E$13,0,10*ROW('Hygiene Data'!E53))="","",OFFSET('Hygiene Data'!$E$13,0,10*ROW('Hygiene Data'!E53)))</f>
        <v/>
      </c>
      <c r="DU59" s="363" t="str">
        <f ca="1">+IF(OFFSET('Hygiene Data'!$F$11,0,10*ROW('Hygiene Data'!F53))="","",OFFSET('Hygiene Data'!$F$11,0,10*ROW('Hygiene Data'!F53)))</f>
        <v/>
      </c>
      <c r="DV59" s="363" t="str">
        <f ca="1">+IF(OFFSET('Hygiene Data'!$F$12,0,10*ROW('Hygiene Data'!F53))="","",OFFSET('Hygiene Data'!$F$12,0,10*ROW('Hygiene Data'!F53)))</f>
        <v/>
      </c>
      <c r="DW59" s="363" t="str">
        <f ca="1">+IF(OFFSET('Hygiene Data'!$F$13,0,10*ROW('Hygiene Data'!F53))="","",OFFSET('Hygiene Data'!$F$13,0,10*ROW('Hygiene Data'!F53)))</f>
        <v/>
      </c>
      <c r="DX59" s="363" t="str">
        <f ca="1">+IF(OFFSET('Hygiene Data'!$G$11,0,10*ROW('Hygiene Data'!G53))="","",OFFSET('Hygiene Data'!$G$11,0,10*ROW('Hygiene Data'!G53)))</f>
        <v/>
      </c>
      <c r="DY59" s="363" t="str">
        <f ca="1">+IF(OFFSET('Hygiene Data'!$G$12,0,10*ROW('Hygiene Data'!G53))="","",OFFSET('Hygiene Data'!$G$12,0,10*ROW('Hygiene Data'!G53)))</f>
        <v/>
      </c>
      <c r="DZ59" s="363" t="str">
        <f ca="1">+IF(OFFSET('Hygiene Data'!$G$13,0,10*ROW('Hygiene Data'!G53))="","",OFFSET('Hygiene Data'!$G$13,0,10*ROW('Hygiene Data'!G53)))</f>
        <v/>
      </c>
      <c r="EA59" s="363" t="str">
        <f ca="1">+IF(OFFSET('Hygiene Data'!$H$11,0,10*ROW('Hygiene Data'!H53))="","",OFFSET('Hygiene Data'!$H$11,0,10*ROW('Hygiene Data'!H53)))</f>
        <v/>
      </c>
      <c r="EB59" s="363" t="str">
        <f ca="1">+IF(OFFSET('Hygiene Data'!$H$12,0,10*ROW('Hygiene Data'!H53))="","",OFFSET('Hygiene Data'!$H$12,0,10*ROW('Hygiene Data'!H53)))</f>
        <v/>
      </c>
      <c r="EC59" s="363" t="str">
        <f ca="1">+IF(OFFSET('Hygiene Data'!$H$13,0,10*ROW('Hygiene Data'!H53))="","",OFFSET('Hygiene Data'!$H$13,0,10*ROW('Hygiene Data'!H53)))</f>
        <v/>
      </c>
      <c r="ED59" s="363" t="str">
        <f ca="1">+IF(OFFSET('Hygiene Data'!$I$11,0,10*ROW('Hygiene Data'!I53))="","",OFFSET('Hygiene Data'!$I$11,0,10*ROW('Hygiene Data'!I53)))</f>
        <v/>
      </c>
      <c r="EE59" s="363" t="str">
        <f ca="1">+IF(OFFSET('Hygiene Data'!$I$12,0,10*ROW('Hygiene Data'!I53))="","",OFFSET('Hygiene Data'!$I$12,0,10*ROW('Hygiene Data'!I53)))</f>
        <v/>
      </c>
      <c r="EF59" s="363" t="str">
        <f ca="1">+IF(OFFSET('Hygiene Data'!$I$13,0,10*ROW('Hygiene Data'!I53))="","",OFFSET('Hygiene Data'!$I$13,0,10*ROW('Hygiene Data'!I53)))</f>
        <v/>
      </c>
    </row>
    <row r="60" spans="1:136" x14ac:dyDescent="0.25">
      <c r="A60" s="472" t="str">
        <f ca="1">+IF(OFFSET('Water Data'!$B$2,0,10*ROW('Water Data'!E54))="","",OFFSET('Water Data'!$B$2,0,10*ROW('Water Data'!E54)))</f>
        <v/>
      </c>
      <c r="B60" s="47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9" t="str">
        <f t="shared" ca="1" si="0"/>
        <v/>
      </c>
      <c r="D60" s="50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3" t="str">
        <f ca="1">+IF(OFFSET('Water Data'!$D$27,0,10*ROW('Water Data'!D54))="","",OFFSET('Water Data'!$D$27,0,10*ROW('Water Data'!D54)))</f>
        <v/>
      </c>
      <c r="BT60" s="363" t="str">
        <f ca="1">+IF(OFFSET('Water Data'!$D$28,0,10*ROW('Water Data'!D54))="","",OFFSET('Water Data'!$D$28,0,10*ROW('Water Data'!D54)))</f>
        <v/>
      </c>
      <c r="BU60" s="363" t="str">
        <f ca="1">+IF(OFFSET('Water Data'!$D$29,0,10*ROW('Water Data'!D54))="","",OFFSET('Water Data'!$D$29,0,10*ROW('Water Data'!D54)))</f>
        <v/>
      </c>
      <c r="BV60" s="363" t="str">
        <f ca="1">+IF(OFFSET('Water Data'!$E$27,0,10*ROW('Water Data'!E54))="","",OFFSET('Water Data'!$E$27,0,10*ROW('Water Data'!E54)))</f>
        <v/>
      </c>
      <c r="BW60" s="363" t="str">
        <f ca="1">+IF(OFFSET('Water Data'!$E$28,0,10*ROW('Water Data'!E54))="","",OFFSET('Water Data'!$E$28,0,10*ROW('Water Data'!E54)))</f>
        <v/>
      </c>
      <c r="BX60" s="363" t="str">
        <f ca="1">+IF(OFFSET('Water Data'!$E$29,0,10*ROW('Water Data'!E54))="","",OFFSET('Water Data'!$E$29,0,10*ROW('Water Data'!E54)))</f>
        <v/>
      </c>
      <c r="BY60" s="363" t="str">
        <f ca="1">+IF(OFFSET('Water Data'!$F$27,0,10*ROW('Water Data'!F54))="","",OFFSET('Water Data'!$F$27,0,10*ROW('Water Data'!F54)))</f>
        <v/>
      </c>
      <c r="BZ60" s="363" t="str">
        <f ca="1">+IF(OFFSET('Water Data'!$F$28,0,10*ROW('Water Data'!F54))="","",OFFSET('Water Data'!$F$28,0,10*ROW('Water Data'!F54)))</f>
        <v/>
      </c>
      <c r="CA60" s="363" t="str">
        <f ca="1">+IF(OFFSET('Water Data'!$F$29,0,10*ROW('Water Data'!F54))="","",OFFSET('Water Data'!$F$29,0,10*ROW('Water Data'!F54)))</f>
        <v/>
      </c>
      <c r="CB60" s="363" t="str">
        <f ca="1">+IF(OFFSET('Water Data'!$G$27,0,10*ROW('Water Data'!G54))="","",OFFSET('Water Data'!$G$27,0,10*ROW('Water Data'!G54)))</f>
        <v/>
      </c>
      <c r="CC60" s="363" t="str">
        <f ca="1">+IF(OFFSET('Water Data'!$G$28,0,10*ROW('Water Data'!G54))="","",OFFSET('Water Data'!$G$28,0,10*ROW('Water Data'!G54)))</f>
        <v/>
      </c>
      <c r="CD60" s="363" t="str">
        <f ca="1">+IF(OFFSET('Water Data'!$G$29,0,10*ROW('Water Data'!G54))="","",OFFSET('Water Data'!$G$29,0,10*ROW('Water Data'!G54)))</f>
        <v/>
      </c>
      <c r="CE60" s="363" t="str">
        <f ca="1">+IF(OFFSET('Water Data'!$H$27,0,10*ROW('Water Data'!H54))="","",OFFSET('Water Data'!$H$27,0,10*ROW('Water Data'!H54)))</f>
        <v/>
      </c>
      <c r="CF60" s="363" t="str">
        <f ca="1">+IF(OFFSET('Water Data'!$H$28,0,10*ROW('Water Data'!H54))="","",OFFSET('Water Data'!$H$28,0,10*ROW('Water Data'!H54)))</f>
        <v/>
      </c>
      <c r="CG60" s="363" t="str">
        <f ca="1">+IF(OFFSET('Water Data'!$H$29,0,10*ROW('Water Data'!H54))="","",OFFSET('Water Data'!$H$29,0,10*ROW('Water Data'!H54)))</f>
        <v/>
      </c>
      <c r="CH60" s="363" t="str">
        <f ca="1">+IF(OFFSET('Water Data'!$I$27,0,10*ROW('Water Data'!I54))="","",OFFSET('Water Data'!$I$27,0,10*ROW('Water Data'!I54)))</f>
        <v/>
      </c>
      <c r="CI60" s="363" t="str">
        <f ca="1">+IF(OFFSET('Water Data'!$I$28,0,10*ROW('Water Data'!I54))="","",OFFSET('Water Data'!$I$28,0,10*ROW('Water Data'!I54)))</f>
        <v/>
      </c>
      <c r="CJ60" s="363" t="str">
        <f ca="1">+IF(OFFSET('Water Data'!$I$29,0,10*ROW('Water Data'!I54))="","",OFFSET('Water Data'!$I$29,0,10*ROW('Water Data'!I54)))</f>
        <v/>
      </c>
      <c r="CK60" s="363" t="str">
        <f ca="1">+IF(OFFSET('Sanitation Data'!$D$28,0,10*ROW('Sanitation Data'!D54))="","",OFFSET('Sanitation Data'!$D$28,0,10*ROW('Sanitation Data'!D54)))</f>
        <v/>
      </c>
      <c r="CL60" s="363" t="str">
        <f ca="1">+IF(OFFSET('Sanitation Data'!$D$29,0,10*ROW('Sanitation Data'!D54))="","",OFFSET('Sanitation Data'!$D$29,0,10*ROW('Sanitation Data'!D54)))</f>
        <v/>
      </c>
      <c r="CM60" s="363" t="str">
        <f ca="1">+IF(OFFSET('Sanitation Data'!$D$30,0,10*ROW('Sanitation Data'!D54))="","",OFFSET('Sanitation Data'!$D$30,0,10*ROW('Sanitation Data'!D54)))</f>
        <v/>
      </c>
      <c r="CN60" s="363" t="str">
        <f ca="1">+IF(OFFSET('Sanitation Data'!$D$31,0,10*ROW('Sanitation Data'!D54))="","",OFFSET('Sanitation Data'!$D$31,0,10*ROW('Sanitation Data'!D54)))</f>
        <v/>
      </c>
      <c r="CO60" s="363" t="str">
        <f ca="1">+IF(OFFSET('Sanitation Data'!$D$32,0,10*ROW('Sanitation Data'!D54))="","",OFFSET('Sanitation Data'!$D$32,0,10*ROW('Sanitation Data'!D54)))</f>
        <v/>
      </c>
      <c r="CP60" s="363" t="str">
        <f ca="1">+IF(OFFSET('Sanitation Data'!$E$28,0,10*ROW('Sanitation Data'!E54))="","",OFFSET('Sanitation Data'!$E$28,0,10*ROW('Sanitation Data'!E54)))</f>
        <v/>
      </c>
      <c r="CQ60" s="363" t="str">
        <f ca="1">+IF(OFFSET('Sanitation Data'!$E$29,0,10*ROW('Sanitation Data'!E54))="","",OFFSET('Sanitation Data'!$E$29,0,10*ROW('Sanitation Data'!E54)))</f>
        <v/>
      </c>
      <c r="CR60" s="363" t="str">
        <f ca="1">+IF(OFFSET('Sanitation Data'!$E$30,0,10*ROW('Sanitation Data'!E54))="","",OFFSET('Sanitation Data'!$E$30,0,10*ROW('Sanitation Data'!E54)))</f>
        <v/>
      </c>
      <c r="CS60" s="363" t="str">
        <f ca="1">+IF(OFFSET('Sanitation Data'!$E$31,0,10*ROW('Sanitation Data'!E54))="","",OFFSET('Sanitation Data'!$E$31,0,10*ROW('Sanitation Data'!E54)))</f>
        <v/>
      </c>
      <c r="CT60" s="363" t="str">
        <f ca="1">+IF(OFFSET('Sanitation Data'!$E$32,0,10*ROW('Sanitation Data'!E54))="","",OFFSET('Sanitation Data'!$E$32,0,10*ROW('Sanitation Data'!E54)))</f>
        <v/>
      </c>
      <c r="CU60" s="363" t="str">
        <f ca="1">+IF(OFFSET('Sanitation Data'!$F$28,0,10*ROW('Sanitation Data'!F54))="","",OFFSET('Sanitation Data'!$F$28,0,10*ROW('Sanitation Data'!F54)))</f>
        <v/>
      </c>
      <c r="CV60" s="363" t="str">
        <f ca="1">+IF(OFFSET('Sanitation Data'!$F$29,0,10*ROW('Sanitation Data'!F54))="","",OFFSET('Sanitation Data'!$F$29,0,10*ROW('Sanitation Data'!F54)))</f>
        <v/>
      </c>
      <c r="CW60" s="363" t="str">
        <f ca="1">+IF(OFFSET('Sanitation Data'!$F$30,0,10*ROW('Sanitation Data'!F54))="","",OFFSET('Sanitation Data'!$F$30,0,10*ROW('Sanitation Data'!F54)))</f>
        <v/>
      </c>
      <c r="CX60" s="363" t="str">
        <f ca="1">+IF(OFFSET('Sanitation Data'!$F$31,0,10*ROW('Sanitation Data'!F54))="","",OFFSET('Sanitation Data'!$F$31,0,10*ROW('Sanitation Data'!F54)))</f>
        <v/>
      </c>
      <c r="CY60" s="363" t="str">
        <f ca="1">+IF(OFFSET('Sanitation Data'!$F$32,0,10*ROW('Sanitation Data'!F54))="","",OFFSET('Sanitation Data'!$F$32,0,10*ROW('Sanitation Data'!F54)))</f>
        <v/>
      </c>
      <c r="CZ60" s="363" t="str">
        <f ca="1">+IF(OFFSET('Sanitation Data'!$G$28,0,10*ROW('Sanitation Data'!G54))="","",OFFSET('Sanitation Data'!$G$28,0,10*ROW('Sanitation Data'!G54)))</f>
        <v/>
      </c>
      <c r="DA60" s="363" t="str">
        <f ca="1">+IF(OFFSET('Sanitation Data'!$G$29,0,10*ROW('Sanitation Data'!G54))="","",OFFSET('Sanitation Data'!$G$29,0,10*ROW('Sanitation Data'!G54)))</f>
        <v/>
      </c>
      <c r="DB60" s="363" t="str">
        <f ca="1">+IF(OFFSET('Sanitation Data'!$G$30,0,10*ROW('Sanitation Data'!G54))="","",OFFSET('Sanitation Data'!$G$30,0,10*ROW('Sanitation Data'!G54)))</f>
        <v/>
      </c>
      <c r="DC60" s="363" t="str">
        <f ca="1">+IF(OFFSET('Sanitation Data'!$G$31,0,10*ROW('Sanitation Data'!G54))="","",OFFSET('Sanitation Data'!$G$31,0,10*ROW('Sanitation Data'!G54)))</f>
        <v/>
      </c>
      <c r="DD60" s="363" t="str">
        <f ca="1">+IF(OFFSET('Sanitation Data'!$G$32,0,10*ROW('Sanitation Data'!G54))="","",OFFSET('Sanitation Data'!$G$32,0,10*ROW('Sanitation Data'!G54)))</f>
        <v/>
      </c>
      <c r="DE60" s="363" t="str">
        <f ca="1">+IF(OFFSET('Sanitation Data'!$H$28,0,10*ROW('Sanitation Data'!H54))="","",OFFSET('Sanitation Data'!$H$28,0,10*ROW('Sanitation Data'!H54)))</f>
        <v/>
      </c>
      <c r="DF60" s="363" t="str">
        <f ca="1">+IF(OFFSET('Sanitation Data'!$H$29,0,10*ROW('Sanitation Data'!H54))="","",OFFSET('Sanitation Data'!$H$29,0,10*ROW('Sanitation Data'!H54)))</f>
        <v/>
      </c>
      <c r="DG60" s="363" t="str">
        <f ca="1">+IF(OFFSET('Sanitation Data'!$H$30,0,10*ROW('Sanitation Data'!H54))="","",OFFSET('Sanitation Data'!$H$30,0,10*ROW('Sanitation Data'!H54)))</f>
        <v/>
      </c>
      <c r="DH60" s="363" t="str">
        <f ca="1">+IF(OFFSET('Sanitation Data'!$H$31,0,10*ROW('Sanitation Data'!H54))="","",OFFSET('Sanitation Data'!$H$31,0,10*ROW('Sanitation Data'!H54)))</f>
        <v/>
      </c>
      <c r="DI60" s="363" t="str">
        <f ca="1">+IF(OFFSET('Sanitation Data'!$H$32,0,10*ROW('Sanitation Data'!H54))="","",OFFSET('Sanitation Data'!$H$32,0,10*ROW('Sanitation Data'!H54)))</f>
        <v/>
      </c>
      <c r="DJ60" s="363" t="str">
        <f ca="1">+IF(OFFSET('Sanitation Data'!$I$28,0,10*ROW('Sanitation Data'!I54))="","",OFFSET('Sanitation Data'!$I$28,0,10*ROW('Sanitation Data'!I54)))</f>
        <v/>
      </c>
      <c r="DK60" s="363" t="str">
        <f ca="1">+IF(OFFSET('Sanitation Data'!$I$29,0,10*ROW('Sanitation Data'!I54))="","",OFFSET('Sanitation Data'!$I$29,0,10*ROW('Sanitation Data'!I54)))</f>
        <v/>
      </c>
      <c r="DL60" s="363" t="str">
        <f ca="1">+IF(OFFSET('Sanitation Data'!$I$30,0,10*ROW('Sanitation Data'!I54))="","",OFFSET('Sanitation Data'!$I$30,0,10*ROW('Sanitation Data'!I54)))</f>
        <v/>
      </c>
      <c r="DM60" s="363" t="str">
        <f ca="1">+IF(OFFSET('Sanitation Data'!$I$31,0,10*ROW('Sanitation Data'!I54))="","",OFFSET('Sanitation Data'!$I$31,0,10*ROW('Sanitation Data'!I54)))</f>
        <v/>
      </c>
      <c r="DN60" s="363" t="str">
        <f ca="1">+IF(OFFSET('Sanitation Data'!$I$32,0,10*ROW('Sanitation Data'!I54))="","",OFFSET('Sanitation Data'!$I$32,0,10*ROW('Sanitation Data'!I54)))</f>
        <v/>
      </c>
      <c r="DO60" s="363" t="str">
        <f ca="1">+IF(OFFSET('Hygiene Data'!$D$11,0,10*ROW('Hygiene Data'!D54))="","",OFFSET('Hygiene Data'!$D$11,0,10*ROW('Hygiene Data'!D54)))</f>
        <v/>
      </c>
      <c r="DP60" s="363" t="str">
        <f ca="1">+IF(OFFSET('Hygiene Data'!$D$12,0,10*ROW('Hygiene Data'!D54))="","",OFFSET('Hygiene Data'!$D$12,0,10*ROW('Hygiene Data'!D54)))</f>
        <v/>
      </c>
      <c r="DQ60" s="363" t="str">
        <f ca="1">+IF(OFFSET('Hygiene Data'!$D$13,0,10*ROW('Hygiene Data'!D54))="","",OFFSET('Hygiene Data'!$D$13,0,10*ROW('Hygiene Data'!D54)))</f>
        <v/>
      </c>
      <c r="DR60" s="363" t="str">
        <f ca="1">+IF(OFFSET('Hygiene Data'!$E$11,0,10*ROW('Hygiene Data'!E54))="","",OFFSET('Hygiene Data'!$E$11,0,10*ROW('Hygiene Data'!E54)))</f>
        <v/>
      </c>
      <c r="DS60" s="363" t="str">
        <f ca="1">+IF(OFFSET('Hygiene Data'!$E$12,0,10*ROW('Hygiene Data'!E54))="","",OFFSET('Hygiene Data'!$E$12,0,10*ROW('Hygiene Data'!E54)))</f>
        <v/>
      </c>
      <c r="DT60" s="363" t="str">
        <f ca="1">+IF(OFFSET('Hygiene Data'!$E$13,0,10*ROW('Hygiene Data'!E54))="","",OFFSET('Hygiene Data'!$E$13,0,10*ROW('Hygiene Data'!E54)))</f>
        <v/>
      </c>
      <c r="DU60" s="363" t="str">
        <f ca="1">+IF(OFFSET('Hygiene Data'!$F$11,0,10*ROW('Hygiene Data'!F54))="","",OFFSET('Hygiene Data'!$F$11,0,10*ROW('Hygiene Data'!F54)))</f>
        <v/>
      </c>
      <c r="DV60" s="363" t="str">
        <f ca="1">+IF(OFFSET('Hygiene Data'!$F$12,0,10*ROW('Hygiene Data'!F54))="","",OFFSET('Hygiene Data'!$F$12,0,10*ROW('Hygiene Data'!F54)))</f>
        <v/>
      </c>
      <c r="DW60" s="363" t="str">
        <f ca="1">+IF(OFFSET('Hygiene Data'!$F$13,0,10*ROW('Hygiene Data'!F54))="","",OFFSET('Hygiene Data'!$F$13,0,10*ROW('Hygiene Data'!F54)))</f>
        <v/>
      </c>
      <c r="DX60" s="363" t="str">
        <f ca="1">+IF(OFFSET('Hygiene Data'!$G$11,0,10*ROW('Hygiene Data'!G54))="","",OFFSET('Hygiene Data'!$G$11,0,10*ROW('Hygiene Data'!G54)))</f>
        <v/>
      </c>
      <c r="DY60" s="363" t="str">
        <f ca="1">+IF(OFFSET('Hygiene Data'!$G$12,0,10*ROW('Hygiene Data'!G54))="","",OFFSET('Hygiene Data'!$G$12,0,10*ROW('Hygiene Data'!G54)))</f>
        <v/>
      </c>
      <c r="DZ60" s="363" t="str">
        <f ca="1">+IF(OFFSET('Hygiene Data'!$G$13,0,10*ROW('Hygiene Data'!G54))="","",OFFSET('Hygiene Data'!$G$13,0,10*ROW('Hygiene Data'!G54)))</f>
        <v/>
      </c>
      <c r="EA60" s="363" t="str">
        <f ca="1">+IF(OFFSET('Hygiene Data'!$H$11,0,10*ROW('Hygiene Data'!H54))="","",OFFSET('Hygiene Data'!$H$11,0,10*ROW('Hygiene Data'!H54)))</f>
        <v/>
      </c>
      <c r="EB60" s="363" t="str">
        <f ca="1">+IF(OFFSET('Hygiene Data'!$H$12,0,10*ROW('Hygiene Data'!H54))="","",OFFSET('Hygiene Data'!$H$12,0,10*ROW('Hygiene Data'!H54)))</f>
        <v/>
      </c>
      <c r="EC60" s="363" t="str">
        <f ca="1">+IF(OFFSET('Hygiene Data'!$H$13,0,10*ROW('Hygiene Data'!H54))="","",OFFSET('Hygiene Data'!$H$13,0,10*ROW('Hygiene Data'!H54)))</f>
        <v/>
      </c>
      <c r="ED60" s="363" t="str">
        <f ca="1">+IF(OFFSET('Hygiene Data'!$I$11,0,10*ROW('Hygiene Data'!I54))="","",OFFSET('Hygiene Data'!$I$11,0,10*ROW('Hygiene Data'!I54)))</f>
        <v/>
      </c>
      <c r="EE60" s="363" t="str">
        <f ca="1">+IF(OFFSET('Hygiene Data'!$I$12,0,10*ROW('Hygiene Data'!I54))="","",OFFSET('Hygiene Data'!$I$12,0,10*ROW('Hygiene Data'!I54)))</f>
        <v/>
      </c>
      <c r="EF60" s="363" t="str">
        <f ca="1">+IF(OFFSET('Hygiene Data'!$I$13,0,10*ROW('Hygiene Data'!I54))="","",OFFSET('Hygiene Data'!$I$13,0,10*ROW('Hygiene Data'!I54)))</f>
        <v/>
      </c>
    </row>
    <row r="61" spans="1:136" x14ac:dyDescent="0.25">
      <c r="A61" s="472" t="str">
        <f ca="1">+IF(OFFSET('Water Data'!$B$2,0,10*ROW('Water Data'!E55))="","",OFFSET('Water Data'!$B$2,0,10*ROW('Water Data'!E55)))</f>
        <v/>
      </c>
      <c r="B61" s="47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9" t="str">
        <f t="shared" ca="1" si="0"/>
        <v/>
      </c>
      <c r="D61" s="50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3" t="str">
        <f ca="1">+IF(OFFSET('Water Data'!$D$27,0,10*ROW('Water Data'!D55))="","",OFFSET('Water Data'!$D$27,0,10*ROW('Water Data'!D55)))</f>
        <v/>
      </c>
      <c r="BT61" s="363" t="str">
        <f ca="1">+IF(OFFSET('Water Data'!$D$28,0,10*ROW('Water Data'!D55))="","",OFFSET('Water Data'!$D$28,0,10*ROW('Water Data'!D55)))</f>
        <v/>
      </c>
      <c r="BU61" s="363" t="str">
        <f ca="1">+IF(OFFSET('Water Data'!$D$29,0,10*ROW('Water Data'!D55))="","",OFFSET('Water Data'!$D$29,0,10*ROW('Water Data'!D55)))</f>
        <v/>
      </c>
      <c r="BV61" s="363" t="str">
        <f ca="1">+IF(OFFSET('Water Data'!$E$27,0,10*ROW('Water Data'!E55))="","",OFFSET('Water Data'!$E$27,0,10*ROW('Water Data'!E55)))</f>
        <v/>
      </c>
      <c r="BW61" s="363" t="str">
        <f ca="1">+IF(OFFSET('Water Data'!$E$28,0,10*ROW('Water Data'!E55))="","",OFFSET('Water Data'!$E$28,0,10*ROW('Water Data'!E55)))</f>
        <v/>
      </c>
      <c r="BX61" s="363" t="str">
        <f ca="1">+IF(OFFSET('Water Data'!$E$29,0,10*ROW('Water Data'!E55))="","",OFFSET('Water Data'!$E$29,0,10*ROW('Water Data'!E55)))</f>
        <v/>
      </c>
      <c r="BY61" s="363" t="str">
        <f ca="1">+IF(OFFSET('Water Data'!$F$27,0,10*ROW('Water Data'!F55))="","",OFFSET('Water Data'!$F$27,0,10*ROW('Water Data'!F55)))</f>
        <v/>
      </c>
      <c r="BZ61" s="363" t="str">
        <f ca="1">+IF(OFFSET('Water Data'!$F$28,0,10*ROW('Water Data'!F55))="","",OFFSET('Water Data'!$F$28,0,10*ROW('Water Data'!F55)))</f>
        <v/>
      </c>
      <c r="CA61" s="363" t="str">
        <f ca="1">+IF(OFFSET('Water Data'!$F$29,0,10*ROW('Water Data'!F55))="","",OFFSET('Water Data'!$F$29,0,10*ROW('Water Data'!F55)))</f>
        <v/>
      </c>
      <c r="CB61" s="363" t="str">
        <f ca="1">+IF(OFFSET('Water Data'!$G$27,0,10*ROW('Water Data'!G55))="","",OFFSET('Water Data'!$G$27,0,10*ROW('Water Data'!G55)))</f>
        <v/>
      </c>
      <c r="CC61" s="363" t="str">
        <f ca="1">+IF(OFFSET('Water Data'!$G$28,0,10*ROW('Water Data'!G55))="","",OFFSET('Water Data'!$G$28,0,10*ROW('Water Data'!G55)))</f>
        <v/>
      </c>
      <c r="CD61" s="363" t="str">
        <f ca="1">+IF(OFFSET('Water Data'!$G$29,0,10*ROW('Water Data'!G55))="","",OFFSET('Water Data'!$G$29,0,10*ROW('Water Data'!G55)))</f>
        <v/>
      </c>
      <c r="CE61" s="363" t="str">
        <f ca="1">+IF(OFFSET('Water Data'!$H$27,0,10*ROW('Water Data'!H55))="","",OFFSET('Water Data'!$H$27,0,10*ROW('Water Data'!H55)))</f>
        <v/>
      </c>
      <c r="CF61" s="363" t="str">
        <f ca="1">+IF(OFFSET('Water Data'!$H$28,0,10*ROW('Water Data'!H55))="","",OFFSET('Water Data'!$H$28,0,10*ROW('Water Data'!H55)))</f>
        <v/>
      </c>
      <c r="CG61" s="363" t="str">
        <f ca="1">+IF(OFFSET('Water Data'!$H$29,0,10*ROW('Water Data'!H55))="","",OFFSET('Water Data'!$H$29,0,10*ROW('Water Data'!H55)))</f>
        <v/>
      </c>
      <c r="CH61" s="363" t="str">
        <f ca="1">+IF(OFFSET('Water Data'!$I$27,0,10*ROW('Water Data'!I55))="","",OFFSET('Water Data'!$I$27,0,10*ROW('Water Data'!I55)))</f>
        <v/>
      </c>
      <c r="CI61" s="363" t="str">
        <f ca="1">+IF(OFFSET('Water Data'!$I$28,0,10*ROW('Water Data'!I55))="","",OFFSET('Water Data'!$I$28,0,10*ROW('Water Data'!I55)))</f>
        <v/>
      </c>
      <c r="CJ61" s="363" t="str">
        <f ca="1">+IF(OFFSET('Water Data'!$I$29,0,10*ROW('Water Data'!I55))="","",OFFSET('Water Data'!$I$29,0,10*ROW('Water Data'!I55)))</f>
        <v/>
      </c>
      <c r="CK61" s="363" t="str">
        <f ca="1">+IF(OFFSET('Sanitation Data'!$D$28,0,10*ROW('Sanitation Data'!D55))="","",OFFSET('Sanitation Data'!$D$28,0,10*ROW('Sanitation Data'!D55)))</f>
        <v/>
      </c>
      <c r="CL61" s="363" t="str">
        <f ca="1">+IF(OFFSET('Sanitation Data'!$D$29,0,10*ROW('Sanitation Data'!D55))="","",OFFSET('Sanitation Data'!$D$29,0,10*ROW('Sanitation Data'!D55)))</f>
        <v/>
      </c>
      <c r="CM61" s="363" t="str">
        <f ca="1">+IF(OFFSET('Sanitation Data'!$D$30,0,10*ROW('Sanitation Data'!D55))="","",OFFSET('Sanitation Data'!$D$30,0,10*ROW('Sanitation Data'!D55)))</f>
        <v/>
      </c>
      <c r="CN61" s="363" t="str">
        <f ca="1">+IF(OFFSET('Sanitation Data'!$D$31,0,10*ROW('Sanitation Data'!D55))="","",OFFSET('Sanitation Data'!$D$31,0,10*ROW('Sanitation Data'!D55)))</f>
        <v/>
      </c>
      <c r="CO61" s="363" t="str">
        <f ca="1">+IF(OFFSET('Sanitation Data'!$D$32,0,10*ROW('Sanitation Data'!D55))="","",OFFSET('Sanitation Data'!$D$32,0,10*ROW('Sanitation Data'!D55)))</f>
        <v/>
      </c>
      <c r="CP61" s="363" t="str">
        <f ca="1">+IF(OFFSET('Sanitation Data'!$E$28,0,10*ROW('Sanitation Data'!E55))="","",OFFSET('Sanitation Data'!$E$28,0,10*ROW('Sanitation Data'!E55)))</f>
        <v/>
      </c>
      <c r="CQ61" s="363" t="str">
        <f ca="1">+IF(OFFSET('Sanitation Data'!$E$29,0,10*ROW('Sanitation Data'!E55))="","",OFFSET('Sanitation Data'!$E$29,0,10*ROW('Sanitation Data'!E55)))</f>
        <v/>
      </c>
      <c r="CR61" s="363" t="str">
        <f ca="1">+IF(OFFSET('Sanitation Data'!$E$30,0,10*ROW('Sanitation Data'!E55))="","",OFFSET('Sanitation Data'!$E$30,0,10*ROW('Sanitation Data'!E55)))</f>
        <v/>
      </c>
      <c r="CS61" s="363" t="str">
        <f ca="1">+IF(OFFSET('Sanitation Data'!$E$31,0,10*ROW('Sanitation Data'!E55))="","",OFFSET('Sanitation Data'!$E$31,0,10*ROW('Sanitation Data'!E55)))</f>
        <v/>
      </c>
      <c r="CT61" s="363" t="str">
        <f ca="1">+IF(OFFSET('Sanitation Data'!$E$32,0,10*ROW('Sanitation Data'!E55))="","",OFFSET('Sanitation Data'!$E$32,0,10*ROW('Sanitation Data'!E55)))</f>
        <v/>
      </c>
      <c r="CU61" s="363" t="str">
        <f ca="1">+IF(OFFSET('Sanitation Data'!$F$28,0,10*ROW('Sanitation Data'!F55))="","",OFFSET('Sanitation Data'!$F$28,0,10*ROW('Sanitation Data'!F55)))</f>
        <v/>
      </c>
      <c r="CV61" s="363" t="str">
        <f ca="1">+IF(OFFSET('Sanitation Data'!$F$29,0,10*ROW('Sanitation Data'!F55))="","",OFFSET('Sanitation Data'!$F$29,0,10*ROW('Sanitation Data'!F55)))</f>
        <v/>
      </c>
      <c r="CW61" s="363" t="str">
        <f ca="1">+IF(OFFSET('Sanitation Data'!$F$30,0,10*ROW('Sanitation Data'!F55))="","",OFFSET('Sanitation Data'!$F$30,0,10*ROW('Sanitation Data'!F55)))</f>
        <v/>
      </c>
      <c r="CX61" s="363" t="str">
        <f ca="1">+IF(OFFSET('Sanitation Data'!$F$31,0,10*ROW('Sanitation Data'!F55))="","",OFFSET('Sanitation Data'!$F$31,0,10*ROW('Sanitation Data'!F55)))</f>
        <v/>
      </c>
      <c r="CY61" s="363" t="str">
        <f ca="1">+IF(OFFSET('Sanitation Data'!$F$32,0,10*ROW('Sanitation Data'!F55))="","",OFFSET('Sanitation Data'!$F$32,0,10*ROW('Sanitation Data'!F55)))</f>
        <v/>
      </c>
      <c r="CZ61" s="363" t="str">
        <f ca="1">+IF(OFFSET('Sanitation Data'!$G$28,0,10*ROW('Sanitation Data'!G55))="","",OFFSET('Sanitation Data'!$G$28,0,10*ROW('Sanitation Data'!G55)))</f>
        <v/>
      </c>
      <c r="DA61" s="363" t="str">
        <f ca="1">+IF(OFFSET('Sanitation Data'!$G$29,0,10*ROW('Sanitation Data'!G55))="","",OFFSET('Sanitation Data'!$G$29,0,10*ROW('Sanitation Data'!G55)))</f>
        <v/>
      </c>
      <c r="DB61" s="363" t="str">
        <f ca="1">+IF(OFFSET('Sanitation Data'!$G$30,0,10*ROW('Sanitation Data'!G55))="","",OFFSET('Sanitation Data'!$G$30,0,10*ROW('Sanitation Data'!G55)))</f>
        <v/>
      </c>
      <c r="DC61" s="363" t="str">
        <f ca="1">+IF(OFFSET('Sanitation Data'!$G$31,0,10*ROW('Sanitation Data'!G55))="","",OFFSET('Sanitation Data'!$G$31,0,10*ROW('Sanitation Data'!G55)))</f>
        <v/>
      </c>
      <c r="DD61" s="363" t="str">
        <f ca="1">+IF(OFFSET('Sanitation Data'!$G$32,0,10*ROW('Sanitation Data'!G55))="","",OFFSET('Sanitation Data'!$G$32,0,10*ROW('Sanitation Data'!G55)))</f>
        <v/>
      </c>
      <c r="DE61" s="363" t="str">
        <f ca="1">+IF(OFFSET('Sanitation Data'!$H$28,0,10*ROW('Sanitation Data'!H55))="","",OFFSET('Sanitation Data'!$H$28,0,10*ROW('Sanitation Data'!H55)))</f>
        <v/>
      </c>
      <c r="DF61" s="363" t="str">
        <f ca="1">+IF(OFFSET('Sanitation Data'!$H$29,0,10*ROW('Sanitation Data'!H55))="","",OFFSET('Sanitation Data'!$H$29,0,10*ROW('Sanitation Data'!H55)))</f>
        <v/>
      </c>
      <c r="DG61" s="363" t="str">
        <f ca="1">+IF(OFFSET('Sanitation Data'!$H$30,0,10*ROW('Sanitation Data'!H55))="","",OFFSET('Sanitation Data'!$H$30,0,10*ROW('Sanitation Data'!H55)))</f>
        <v/>
      </c>
      <c r="DH61" s="363" t="str">
        <f ca="1">+IF(OFFSET('Sanitation Data'!$H$31,0,10*ROW('Sanitation Data'!H55))="","",OFFSET('Sanitation Data'!$H$31,0,10*ROW('Sanitation Data'!H55)))</f>
        <v/>
      </c>
      <c r="DI61" s="363" t="str">
        <f ca="1">+IF(OFFSET('Sanitation Data'!$H$32,0,10*ROW('Sanitation Data'!H55))="","",OFFSET('Sanitation Data'!$H$32,0,10*ROW('Sanitation Data'!H55)))</f>
        <v/>
      </c>
      <c r="DJ61" s="363" t="str">
        <f ca="1">+IF(OFFSET('Sanitation Data'!$I$28,0,10*ROW('Sanitation Data'!I55))="","",OFFSET('Sanitation Data'!$I$28,0,10*ROW('Sanitation Data'!I55)))</f>
        <v/>
      </c>
      <c r="DK61" s="363" t="str">
        <f ca="1">+IF(OFFSET('Sanitation Data'!$I$29,0,10*ROW('Sanitation Data'!I55))="","",OFFSET('Sanitation Data'!$I$29,0,10*ROW('Sanitation Data'!I55)))</f>
        <v/>
      </c>
      <c r="DL61" s="363" t="str">
        <f ca="1">+IF(OFFSET('Sanitation Data'!$I$30,0,10*ROW('Sanitation Data'!I55))="","",OFFSET('Sanitation Data'!$I$30,0,10*ROW('Sanitation Data'!I55)))</f>
        <v/>
      </c>
      <c r="DM61" s="363" t="str">
        <f ca="1">+IF(OFFSET('Sanitation Data'!$I$31,0,10*ROW('Sanitation Data'!I55))="","",OFFSET('Sanitation Data'!$I$31,0,10*ROW('Sanitation Data'!I55)))</f>
        <v/>
      </c>
      <c r="DN61" s="363" t="str">
        <f ca="1">+IF(OFFSET('Sanitation Data'!$I$32,0,10*ROW('Sanitation Data'!I55))="","",OFFSET('Sanitation Data'!$I$32,0,10*ROW('Sanitation Data'!I55)))</f>
        <v/>
      </c>
      <c r="DO61" s="363" t="str">
        <f ca="1">+IF(OFFSET('Hygiene Data'!$D$11,0,10*ROW('Hygiene Data'!D55))="","",OFFSET('Hygiene Data'!$D$11,0,10*ROW('Hygiene Data'!D55)))</f>
        <v/>
      </c>
      <c r="DP61" s="363" t="str">
        <f ca="1">+IF(OFFSET('Hygiene Data'!$D$12,0,10*ROW('Hygiene Data'!D55))="","",OFFSET('Hygiene Data'!$D$12,0,10*ROW('Hygiene Data'!D55)))</f>
        <v/>
      </c>
      <c r="DQ61" s="363" t="str">
        <f ca="1">+IF(OFFSET('Hygiene Data'!$D$13,0,10*ROW('Hygiene Data'!D55))="","",OFFSET('Hygiene Data'!$D$13,0,10*ROW('Hygiene Data'!D55)))</f>
        <v/>
      </c>
      <c r="DR61" s="363" t="str">
        <f ca="1">+IF(OFFSET('Hygiene Data'!$E$11,0,10*ROW('Hygiene Data'!E55))="","",OFFSET('Hygiene Data'!$E$11,0,10*ROW('Hygiene Data'!E55)))</f>
        <v/>
      </c>
      <c r="DS61" s="363" t="str">
        <f ca="1">+IF(OFFSET('Hygiene Data'!$E$12,0,10*ROW('Hygiene Data'!E55))="","",OFFSET('Hygiene Data'!$E$12,0,10*ROW('Hygiene Data'!E55)))</f>
        <v/>
      </c>
      <c r="DT61" s="363" t="str">
        <f ca="1">+IF(OFFSET('Hygiene Data'!$E$13,0,10*ROW('Hygiene Data'!E55))="","",OFFSET('Hygiene Data'!$E$13,0,10*ROW('Hygiene Data'!E55)))</f>
        <v/>
      </c>
      <c r="DU61" s="363" t="str">
        <f ca="1">+IF(OFFSET('Hygiene Data'!$F$11,0,10*ROW('Hygiene Data'!F55))="","",OFFSET('Hygiene Data'!$F$11,0,10*ROW('Hygiene Data'!F55)))</f>
        <v/>
      </c>
      <c r="DV61" s="363" t="str">
        <f ca="1">+IF(OFFSET('Hygiene Data'!$F$12,0,10*ROW('Hygiene Data'!F55))="","",OFFSET('Hygiene Data'!$F$12,0,10*ROW('Hygiene Data'!F55)))</f>
        <v/>
      </c>
      <c r="DW61" s="363" t="str">
        <f ca="1">+IF(OFFSET('Hygiene Data'!$F$13,0,10*ROW('Hygiene Data'!F55))="","",OFFSET('Hygiene Data'!$F$13,0,10*ROW('Hygiene Data'!F55)))</f>
        <v/>
      </c>
      <c r="DX61" s="363" t="str">
        <f ca="1">+IF(OFFSET('Hygiene Data'!$G$11,0,10*ROW('Hygiene Data'!G55))="","",OFFSET('Hygiene Data'!$G$11,0,10*ROW('Hygiene Data'!G55)))</f>
        <v/>
      </c>
      <c r="DY61" s="363" t="str">
        <f ca="1">+IF(OFFSET('Hygiene Data'!$G$12,0,10*ROW('Hygiene Data'!G55))="","",OFFSET('Hygiene Data'!$G$12,0,10*ROW('Hygiene Data'!G55)))</f>
        <v/>
      </c>
      <c r="DZ61" s="363" t="str">
        <f ca="1">+IF(OFFSET('Hygiene Data'!$G$13,0,10*ROW('Hygiene Data'!G55))="","",OFFSET('Hygiene Data'!$G$13,0,10*ROW('Hygiene Data'!G55)))</f>
        <v/>
      </c>
      <c r="EA61" s="363" t="str">
        <f ca="1">+IF(OFFSET('Hygiene Data'!$H$11,0,10*ROW('Hygiene Data'!H55))="","",OFFSET('Hygiene Data'!$H$11,0,10*ROW('Hygiene Data'!H55)))</f>
        <v/>
      </c>
      <c r="EB61" s="363" t="str">
        <f ca="1">+IF(OFFSET('Hygiene Data'!$H$12,0,10*ROW('Hygiene Data'!H55))="","",OFFSET('Hygiene Data'!$H$12,0,10*ROW('Hygiene Data'!H55)))</f>
        <v/>
      </c>
      <c r="EC61" s="363" t="str">
        <f ca="1">+IF(OFFSET('Hygiene Data'!$H$13,0,10*ROW('Hygiene Data'!H55))="","",OFFSET('Hygiene Data'!$H$13,0,10*ROW('Hygiene Data'!H55)))</f>
        <v/>
      </c>
      <c r="ED61" s="363" t="str">
        <f ca="1">+IF(OFFSET('Hygiene Data'!$I$11,0,10*ROW('Hygiene Data'!I55))="","",OFFSET('Hygiene Data'!$I$11,0,10*ROW('Hygiene Data'!I55)))</f>
        <v/>
      </c>
      <c r="EE61" s="363" t="str">
        <f ca="1">+IF(OFFSET('Hygiene Data'!$I$12,0,10*ROW('Hygiene Data'!I55))="","",OFFSET('Hygiene Data'!$I$12,0,10*ROW('Hygiene Data'!I55)))</f>
        <v/>
      </c>
      <c r="EF61" s="363" t="str">
        <f ca="1">+IF(OFFSET('Hygiene Data'!$I$13,0,10*ROW('Hygiene Data'!I55))="","",OFFSET('Hygiene Data'!$I$13,0,10*ROW('Hygiene Data'!I55)))</f>
        <v/>
      </c>
    </row>
    <row r="62" spans="1:136" x14ac:dyDescent="0.25">
      <c r="A62" s="472" t="str">
        <f ca="1">+IF(OFFSET('Water Data'!$B$2,0,10*ROW('Water Data'!E56))="","",OFFSET('Water Data'!$B$2,0,10*ROW('Water Data'!E56)))</f>
        <v/>
      </c>
      <c r="B62" s="47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9" t="str">
        <f t="shared" ca="1" si="0"/>
        <v/>
      </c>
      <c r="D62" s="50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3" t="str">
        <f ca="1">+IF(OFFSET('Water Data'!$D$27,0,10*ROW('Water Data'!D56))="","",OFFSET('Water Data'!$D$27,0,10*ROW('Water Data'!D56)))</f>
        <v/>
      </c>
      <c r="BT62" s="363" t="str">
        <f ca="1">+IF(OFFSET('Water Data'!$D$28,0,10*ROW('Water Data'!D56))="","",OFFSET('Water Data'!$D$28,0,10*ROW('Water Data'!D56)))</f>
        <v/>
      </c>
      <c r="BU62" s="363" t="str">
        <f ca="1">+IF(OFFSET('Water Data'!$D$29,0,10*ROW('Water Data'!D56))="","",OFFSET('Water Data'!$D$29,0,10*ROW('Water Data'!D56)))</f>
        <v/>
      </c>
      <c r="BV62" s="363" t="str">
        <f ca="1">+IF(OFFSET('Water Data'!$E$27,0,10*ROW('Water Data'!E56))="","",OFFSET('Water Data'!$E$27,0,10*ROW('Water Data'!E56)))</f>
        <v/>
      </c>
      <c r="BW62" s="363" t="str">
        <f ca="1">+IF(OFFSET('Water Data'!$E$28,0,10*ROW('Water Data'!E56))="","",OFFSET('Water Data'!$E$28,0,10*ROW('Water Data'!E56)))</f>
        <v/>
      </c>
      <c r="BX62" s="363" t="str">
        <f ca="1">+IF(OFFSET('Water Data'!$E$29,0,10*ROW('Water Data'!E56))="","",OFFSET('Water Data'!$E$29,0,10*ROW('Water Data'!E56)))</f>
        <v/>
      </c>
      <c r="BY62" s="363" t="str">
        <f ca="1">+IF(OFFSET('Water Data'!$F$27,0,10*ROW('Water Data'!F56))="","",OFFSET('Water Data'!$F$27,0,10*ROW('Water Data'!F56)))</f>
        <v/>
      </c>
      <c r="BZ62" s="363" t="str">
        <f ca="1">+IF(OFFSET('Water Data'!$F$28,0,10*ROW('Water Data'!F56))="","",OFFSET('Water Data'!$F$28,0,10*ROW('Water Data'!F56)))</f>
        <v/>
      </c>
      <c r="CA62" s="363" t="str">
        <f ca="1">+IF(OFFSET('Water Data'!$F$29,0,10*ROW('Water Data'!F56))="","",OFFSET('Water Data'!$F$29,0,10*ROW('Water Data'!F56)))</f>
        <v/>
      </c>
      <c r="CB62" s="363" t="str">
        <f ca="1">+IF(OFFSET('Water Data'!$G$27,0,10*ROW('Water Data'!G56))="","",OFFSET('Water Data'!$G$27,0,10*ROW('Water Data'!G56)))</f>
        <v/>
      </c>
      <c r="CC62" s="363" t="str">
        <f ca="1">+IF(OFFSET('Water Data'!$G$28,0,10*ROW('Water Data'!G56))="","",OFFSET('Water Data'!$G$28,0,10*ROW('Water Data'!G56)))</f>
        <v/>
      </c>
      <c r="CD62" s="363" t="str">
        <f ca="1">+IF(OFFSET('Water Data'!$G$29,0,10*ROW('Water Data'!G56))="","",OFFSET('Water Data'!$G$29,0,10*ROW('Water Data'!G56)))</f>
        <v/>
      </c>
      <c r="CE62" s="363" t="str">
        <f ca="1">+IF(OFFSET('Water Data'!$H$27,0,10*ROW('Water Data'!H56))="","",OFFSET('Water Data'!$H$27,0,10*ROW('Water Data'!H56)))</f>
        <v/>
      </c>
      <c r="CF62" s="363" t="str">
        <f ca="1">+IF(OFFSET('Water Data'!$H$28,0,10*ROW('Water Data'!H56))="","",OFFSET('Water Data'!$H$28,0,10*ROW('Water Data'!H56)))</f>
        <v/>
      </c>
      <c r="CG62" s="363" t="str">
        <f ca="1">+IF(OFFSET('Water Data'!$H$29,0,10*ROW('Water Data'!H56))="","",OFFSET('Water Data'!$H$29,0,10*ROW('Water Data'!H56)))</f>
        <v/>
      </c>
      <c r="CH62" s="363" t="str">
        <f ca="1">+IF(OFFSET('Water Data'!$I$27,0,10*ROW('Water Data'!I56))="","",OFFSET('Water Data'!$I$27,0,10*ROW('Water Data'!I56)))</f>
        <v/>
      </c>
      <c r="CI62" s="363" t="str">
        <f ca="1">+IF(OFFSET('Water Data'!$I$28,0,10*ROW('Water Data'!I56))="","",OFFSET('Water Data'!$I$28,0,10*ROW('Water Data'!I56)))</f>
        <v/>
      </c>
      <c r="CJ62" s="363" t="str">
        <f ca="1">+IF(OFFSET('Water Data'!$I$29,0,10*ROW('Water Data'!I56))="","",OFFSET('Water Data'!$I$29,0,10*ROW('Water Data'!I56)))</f>
        <v/>
      </c>
      <c r="CK62" s="363" t="str">
        <f ca="1">+IF(OFFSET('Sanitation Data'!$D$28,0,10*ROW('Sanitation Data'!D56))="","",OFFSET('Sanitation Data'!$D$28,0,10*ROW('Sanitation Data'!D56)))</f>
        <v/>
      </c>
      <c r="CL62" s="363" t="str">
        <f ca="1">+IF(OFFSET('Sanitation Data'!$D$29,0,10*ROW('Sanitation Data'!D56))="","",OFFSET('Sanitation Data'!$D$29,0,10*ROW('Sanitation Data'!D56)))</f>
        <v/>
      </c>
      <c r="CM62" s="363" t="str">
        <f ca="1">+IF(OFFSET('Sanitation Data'!$D$30,0,10*ROW('Sanitation Data'!D56))="","",OFFSET('Sanitation Data'!$D$30,0,10*ROW('Sanitation Data'!D56)))</f>
        <v/>
      </c>
      <c r="CN62" s="363" t="str">
        <f ca="1">+IF(OFFSET('Sanitation Data'!$D$31,0,10*ROW('Sanitation Data'!D56))="","",OFFSET('Sanitation Data'!$D$31,0,10*ROW('Sanitation Data'!D56)))</f>
        <v/>
      </c>
      <c r="CO62" s="363" t="str">
        <f ca="1">+IF(OFFSET('Sanitation Data'!$D$32,0,10*ROW('Sanitation Data'!D56))="","",OFFSET('Sanitation Data'!$D$32,0,10*ROW('Sanitation Data'!D56)))</f>
        <v/>
      </c>
      <c r="CP62" s="363" t="str">
        <f ca="1">+IF(OFFSET('Sanitation Data'!$E$28,0,10*ROW('Sanitation Data'!E56))="","",OFFSET('Sanitation Data'!$E$28,0,10*ROW('Sanitation Data'!E56)))</f>
        <v/>
      </c>
      <c r="CQ62" s="363" t="str">
        <f ca="1">+IF(OFFSET('Sanitation Data'!$E$29,0,10*ROW('Sanitation Data'!E56))="","",OFFSET('Sanitation Data'!$E$29,0,10*ROW('Sanitation Data'!E56)))</f>
        <v/>
      </c>
      <c r="CR62" s="363" t="str">
        <f ca="1">+IF(OFFSET('Sanitation Data'!$E$30,0,10*ROW('Sanitation Data'!E56))="","",OFFSET('Sanitation Data'!$E$30,0,10*ROW('Sanitation Data'!E56)))</f>
        <v/>
      </c>
      <c r="CS62" s="363" t="str">
        <f ca="1">+IF(OFFSET('Sanitation Data'!$E$31,0,10*ROW('Sanitation Data'!E56))="","",OFFSET('Sanitation Data'!$E$31,0,10*ROW('Sanitation Data'!E56)))</f>
        <v/>
      </c>
      <c r="CT62" s="363" t="str">
        <f ca="1">+IF(OFFSET('Sanitation Data'!$E$32,0,10*ROW('Sanitation Data'!E56))="","",OFFSET('Sanitation Data'!$E$32,0,10*ROW('Sanitation Data'!E56)))</f>
        <v/>
      </c>
      <c r="CU62" s="363" t="str">
        <f ca="1">+IF(OFFSET('Sanitation Data'!$F$28,0,10*ROW('Sanitation Data'!F56))="","",OFFSET('Sanitation Data'!$F$28,0,10*ROW('Sanitation Data'!F56)))</f>
        <v/>
      </c>
      <c r="CV62" s="363" t="str">
        <f ca="1">+IF(OFFSET('Sanitation Data'!$F$29,0,10*ROW('Sanitation Data'!F56))="","",OFFSET('Sanitation Data'!$F$29,0,10*ROW('Sanitation Data'!F56)))</f>
        <v/>
      </c>
      <c r="CW62" s="363" t="str">
        <f ca="1">+IF(OFFSET('Sanitation Data'!$F$30,0,10*ROW('Sanitation Data'!F56))="","",OFFSET('Sanitation Data'!$F$30,0,10*ROW('Sanitation Data'!F56)))</f>
        <v/>
      </c>
      <c r="CX62" s="363" t="str">
        <f ca="1">+IF(OFFSET('Sanitation Data'!$F$31,0,10*ROW('Sanitation Data'!F56))="","",OFFSET('Sanitation Data'!$F$31,0,10*ROW('Sanitation Data'!F56)))</f>
        <v/>
      </c>
      <c r="CY62" s="363" t="str">
        <f ca="1">+IF(OFFSET('Sanitation Data'!$F$32,0,10*ROW('Sanitation Data'!F56))="","",OFFSET('Sanitation Data'!$F$32,0,10*ROW('Sanitation Data'!F56)))</f>
        <v/>
      </c>
      <c r="CZ62" s="363" t="str">
        <f ca="1">+IF(OFFSET('Sanitation Data'!$G$28,0,10*ROW('Sanitation Data'!G56))="","",OFFSET('Sanitation Data'!$G$28,0,10*ROW('Sanitation Data'!G56)))</f>
        <v/>
      </c>
      <c r="DA62" s="363" t="str">
        <f ca="1">+IF(OFFSET('Sanitation Data'!$G$29,0,10*ROW('Sanitation Data'!G56))="","",OFFSET('Sanitation Data'!$G$29,0,10*ROW('Sanitation Data'!G56)))</f>
        <v/>
      </c>
      <c r="DB62" s="363" t="str">
        <f ca="1">+IF(OFFSET('Sanitation Data'!$G$30,0,10*ROW('Sanitation Data'!G56))="","",OFFSET('Sanitation Data'!$G$30,0,10*ROW('Sanitation Data'!G56)))</f>
        <v/>
      </c>
      <c r="DC62" s="363" t="str">
        <f ca="1">+IF(OFFSET('Sanitation Data'!$G$31,0,10*ROW('Sanitation Data'!G56))="","",OFFSET('Sanitation Data'!$G$31,0,10*ROW('Sanitation Data'!G56)))</f>
        <v/>
      </c>
      <c r="DD62" s="363" t="str">
        <f ca="1">+IF(OFFSET('Sanitation Data'!$G$32,0,10*ROW('Sanitation Data'!G56))="","",OFFSET('Sanitation Data'!$G$32,0,10*ROW('Sanitation Data'!G56)))</f>
        <v/>
      </c>
      <c r="DE62" s="363" t="str">
        <f ca="1">+IF(OFFSET('Sanitation Data'!$H$28,0,10*ROW('Sanitation Data'!H56))="","",OFFSET('Sanitation Data'!$H$28,0,10*ROW('Sanitation Data'!H56)))</f>
        <v/>
      </c>
      <c r="DF62" s="363" t="str">
        <f ca="1">+IF(OFFSET('Sanitation Data'!$H$29,0,10*ROW('Sanitation Data'!H56))="","",OFFSET('Sanitation Data'!$H$29,0,10*ROW('Sanitation Data'!H56)))</f>
        <v/>
      </c>
      <c r="DG62" s="363" t="str">
        <f ca="1">+IF(OFFSET('Sanitation Data'!$H$30,0,10*ROW('Sanitation Data'!H56))="","",OFFSET('Sanitation Data'!$H$30,0,10*ROW('Sanitation Data'!H56)))</f>
        <v/>
      </c>
      <c r="DH62" s="363" t="str">
        <f ca="1">+IF(OFFSET('Sanitation Data'!$H$31,0,10*ROW('Sanitation Data'!H56))="","",OFFSET('Sanitation Data'!$H$31,0,10*ROW('Sanitation Data'!H56)))</f>
        <v/>
      </c>
      <c r="DI62" s="363" t="str">
        <f ca="1">+IF(OFFSET('Sanitation Data'!$H$32,0,10*ROW('Sanitation Data'!H56))="","",OFFSET('Sanitation Data'!$H$32,0,10*ROW('Sanitation Data'!H56)))</f>
        <v/>
      </c>
      <c r="DJ62" s="363" t="str">
        <f ca="1">+IF(OFFSET('Sanitation Data'!$I$28,0,10*ROW('Sanitation Data'!I56))="","",OFFSET('Sanitation Data'!$I$28,0,10*ROW('Sanitation Data'!I56)))</f>
        <v/>
      </c>
      <c r="DK62" s="363" t="str">
        <f ca="1">+IF(OFFSET('Sanitation Data'!$I$29,0,10*ROW('Sanitation Data'!I56))="","",OFFSET('Sanitation Data'!$I$29,0,10*ROW('Sanitation Data'!I56)))</f>
        <v/>
      </c>
      <c r="DL62" s="363" t="str">
        <f ca="1">+IF(OFFSET('Sanitation Data'!$I$30,0,10*ROW('Sanitation Data'!I56))="","",OFFSET('Sanitation Data'!$I$30,0,10*ROW('Sanitation Data'!I56)))</f>
        <v/>
      </c>
      <c r="DM62" s="363" t="str">
        <f ca="1">+IF(OFFSET('Sanitation Data'!$I$31,0,10*ROW('Sanitation Data'!I56))="","",OFFSET('Sanitation Data'!$I$31,0,10*ROW('Sanitation Data'!I56)))</f>
        <v/>
      </c>
      <c r="DN62" s="363" t="str">
        <f ca="1">+IF(OFFSET('Sanitation Data'!$I$32,0,10*ROW('Sanitation Data'!I56))="","",OFFSET('Sanitation Data'!$I$32,0,10*ROW('Sanitation Data'!I56)))</f>
        <v/>
      </c>
      <c r="DO62" s="363" t="str">
        <f ca="1">+IF(OFFSET('Hygiene Data'!$D$11,0,10*ROW('Hygiene Data'!D56))="","",OFFSET('Hygiene Data'!$D$11,0,10*ROW('Hygiene Data'!D56)))</f>
        <v/>
      </c>
      <c r="DP62" s="363" t="str">
        <f ca="1">+IF(OFFSET('Hygiene Data'!$D$12,0,10*ROW('Hygiene Data'!D56))="","",OFFSET('Hygiene Data'!$D$12,0,10*ROW('Hygiene Data'!D56)))</f>
        <v/>
      </c>
      <c r="DQ62" s="363" t="str">
        <f ca="1">+IF(OFFSET('Hygiene Data'!$D$13,0,10*ROW('Hygiene Data'!D56))="","",OFFSET('Hygiene Data'!$D$13,0,10*ROW('Hygiene Data'!D56)))</f>
        <v/>
      </c>
      <c r="DR62" s="363" t="str">
        <f ca="1">+IF(OFFSET('Hygiene Data'!$E$11,0,10*ROW('Hygiene Data'!E56))="","",OFFSET('Hygiene Data'!$E$11,0,10*ROW('Hygiene Data'!E56)))</f>
        <v/>
      </c>
      <c r="DS62" s="363" t="str">
        <f ca="1">+IF(OFFSET('Hygiene Data'!$E$12,0,10*ROW('Hygiene Data'!E56))="","",OFFSET('Hygiene Data'!$E$12,0,10*ROW('Hygiene Data'!E56)))</f>
        <v/>
      </c>
      <c r="DT62" s="363" t="str">
        <f ca="1">+IF(OFFSET('Hygiene Data'!$E$13,0,10*ROW('Hygiene Data'!E56))="","",OFFSET('Hygiene Data'!$E$13,0,10*ROW('Hygiene Data'!E56)))</f>
        <v/>
      </c>
      <c r="DU62" s="363" t="str">
        <f ca="1">+IF(OFFSET('Hygiene Data'!$F$11,0,10*ROW('Hygiene Data'!F56))="","",OFFSET('Hygiene Data'!$F$11,0,10*ROW('Hygiene Data'!F56)))</f>
        <v/>
      </c>
      <c r="DV62" s="363" t="str">
        <f ca="1">+IF(OFFSET('Hygiene Data'!$F$12,0,10*ROW('Hygiene Data'!F56))="","",OFFSET('Hygiene Data'!$F$12,0,10*ROW('Hygiene Data'!F56)))</f>
        <v/>
      </c>
      <c r="DW62" s="363" t="str">
        <f ca="1">+IF(OFFSET('Hygiene Data'!$F$13,0,10*ROW('Hygiene Data'!F56))="","",OFFSET('Hygiene Data'!$F$13,0,10*ROW('Hygiene Data'!F56)))</f>
        <v/>
      </c>
      <c r="DX62" s="363" t="str">
        <f ca="1">+IF(OFFSET('Hygiene Data'!$G$11,0,10*ROW('Hygiene Data'!G56))="","",OFFSET('Hygiene Data'!$G$11,0,10*ROW('Hygiene Data'!G56)))</f>
        <v/>
      </c>
      <c r="DY62" s="363" t="str">
        <f ca="1">+IF(OFFSET('Hygiene Data'!$G$12,0,10*ROW('Hygiene Data'!G56))="","",OFFSET('Hygiene Data'!$G$12,0,10*ROW('Hygiene Data'!G56)))</f>
        <v/>
      </c>
      <c r="DZ62" s="363" t="str">
        <f ca="1">+IF(OFFSET('Hygiene Data'!$G$13,0,10*ROW('Hygiene Data'!G56))="","",OFFSET('Hygiene Data'!$G$13,0,10*ROW('Hygiene Data'!G56)))</f>
        <v/>
      </c>
      <c r="EA62" s="363" t="str">
        <f ca="1">+IF(OFFSET('Hygiene Data'!$H$11,0,10*ROW('Hygiene Data'!H56))="","",OFFSET('Hygiene Data'!$H$11,0,10*ROW('Hygiene Data'!H56)))</f>
        <v/>
      </c>
      <c r="EB62" s="363" t="str">
        <f ca="1">+IF(OFFSET('Hygiene Data'!$H$12,0,10*ROW('Hygiene Data'!H56))="","",OFFSET('Hygiene Data'!$H$12,0,10*ROW('Hygiene Data'!H56)))</f>
        <v/>
      </c>
      <c r="EC62" s="363" t="str">
        <f ca="1">+IF(OFFSET('Hygiene Data'!$H$13,0,10*ROW('Hygiene Data'!H56))="","",OFFSET('Hygiene Data'!$H$13,0,10*ROW('Hygiene Data'!H56)))</f>
        <v/>
      </c>
      <c r="ED62" s="363" t="str">
        <f ca="1">+IF(OFFSET('Hygiene Data'!$I$11,0,10*ROW('Hygiene Data'!I56))="","",OFFSET('Hygiene Data'!$I$11,0,10*ROW('Hygiene Data'!I56)))</f>
        <v/>
      </c>
      <c r="EE62" s="363" t="str">
        <f ca="1">+IF(OFFSET('Hygiene Data'!$I$12,0,10*ROW('Hygiene Data'!I56))="","",OFFSET('Hygiene Data'!$I$12,0,10*ROW('Hygiene Data'!I56)))</f>
        <v/>
      </c>
      <c r="EF62" s="363" t="str">
        <f ca="1">+IF(OFFSET('Hygiene Data'!$I$13,0,10*ROW('Hygiene Data'!I56))="","",OFFSET('Hygiene Data'!$I$13,0,10*ROW('Hygiene Data'!I56)))</f>
        <v/>
      </c>
    </row>
    <row r="63" spans="1:136" x14ac:dyDescent="0.25">
      <c r="A63" s="472" t="str">
        <f ca="1">+IF(OFFSET('Water Data'!$B$2,0,10*ROW('Water Data'!E57))="","",OFFSET('Water Data'!$B$2,0,10*ROW('Water Data'!E57)))</f>
        <v/>
      </c>
      <c r="B63" s="47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9" t="str">
        <f t="shared" ca="1" si="0"/>
        <v/>
      </c>
      <c r="D63" s="50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3" t="str">
        <f ca="1">+IF(OFFSET('Water Data'!$D$27,0,10*ROW('Water Data'!D57))="","",OFFSET('Water Data'!$D$27,0,10*ROW('Water Data'!D57)))</f>
        <v/>
      </c>
      <c r="BT63" s="363" t="str">
        <f ca="1">+IF(OFFSET('Water Data'!$D$28,0,10*ROW('Water Data'!D57))="","",OFFSET('Water Data'!$D$28,0,10*ROW('Water Data'!D57)))</f>
        <v/>
      </c>
      <c r="BU63" s="363" t="str">
        <f ca="1">+IF(OFFSET('Water Data'!$D$29,0,10*ROW('Water Data'!D57))="","",OFFSET('Water Data'!$D$29,0,10*ROW('Water Data'!D57)))</f>
        <v/>
      </c>
      <c r="BV63" s="363" t="str">
        <f ca="1">+IF(OFFSET('Water Data'!$E$27,0,10*ROW('Water Data'!E57))="","",OFFSET('Water Data'!$E$27,0,10*ROW('Water Data'!E57)))</f>
        <v/>
      </c>
      <c r="BW63" s="363" t="str">
        <f ca="1">+IF(OFFSET('Water Data'!$E$28,0,10*ROW('Water Data'!E57))="","",OFFSET('Water Data'!$E$28,0,10*ROW('Water Data'!E57)))</f>
        <v/>
      </c>
      <c r="BX63" s="363" t="str">
        <f ca="1">+IF(OFFSET('Water Data'!$E$29,0,10*ROW('Water Data'!E57))="","",OFFSET('Water Data'!$E$29,0,10*ROW('Water Data'!E57)))</f>
        <v/>
      </c>
      <c r="BY63" s="363" t="str">
        <f ca="1">+IF(OFFSET('Water Data'!$F$27,0,10*ROW('Water Data'!F57))="","",OFFSET('Water Data'!$F$27,0,10*ROW('Water Data'!F57)))</f>
        <v/>
      </c>
      <c r="BZ63" s="363" t="str">
        <f ca="1">+IF(OFFSET('Water Data'!$F$28,0,10*ROW('Water Data'!F57))="","",OFFSET('Water Data'!$F$28,0,10*ROW('Water Data'!F57)))</f>
        <v/>
      </c>
      <c r="CA63" s="363" t="str">
        <f ca="1">+IF(OFFSET('Water Data'!$F$29,0,10*ROW('Water Data'!F57))="","",OFFSET('Water Data'!$F$29,0,10*ROW('Water Data'!F57)))</f>
        <v/>
      </c>
      <c r="CB63" s="363" t="str">
        <f ca="1">+IF(OFFSET('Water Data'!$G$27,0,10*ROW('Water Data'!G57))="","",OFFSET('Water Data'!$G$27,0,10*ROW('Water Data'!G57)))</f>
        <v/>
      </c>
      <c r="CC63" s="363" t="str">
        <f ca="1">+IF(OFFSET('Water Data'!$G$28,0,10*ROW('Water Data'!G57))="","",OFFSET('Water Data'!$G$28,0,10*ROW('Water Data'!G57)))</f>
        <v/>
      </c>
      <c r="CD63" s="363" t="str">
        <f ca="1">+IF(OFFSET('Water Data'!$G$29,0,10*ROW('Water Data'!G57))="","",OFFSET('Water Data'!$G$29,0,10*ROW('Water Data'!G57)))</f>
        <v/>
      </c>
      <c r="CE63" s="363" t="str">
        <f ca="1">+IF(OFFSET('Water Data'!$H$27,0,10*ROW('Water Data'!H57))="","",OFFSET('Water Data'!$H$27,0,10*ROW('Water Data'!H57)))</f>
        <v/>
      </c>
      <c r="CF63" s="363" t="str">
        <f ca="1">+IF(OFFSET('Water Data'!$H$28,0,10*ROW('Water Data'!H57))="","",OFFSET('Water Data'!$H$28,0,10*ROW('Water Data'!H57)))</f>
        <v/>
      </c>
      <c r="CG63" s="363" t="str">
        <f ca="1">+IF(OFFSET('Water Data'!$H$29,0,10*ROW('Water Data'!H57))="","",OFFSET('Water Data'!$H$29,0,10*ROW('Water Data'!H57)))</f>
        <v/>
      </c>
      <c r="CH63" s="363" t="str">
        <f ca="1">+IF(OFFSET('Water Data'!$I$27,0,10*ROW('Water Data'!I57))="","",OFFSET('Water Data'!$I$27,0,10*ROW('Water Data'!I57)))</f>
        <v/>
      </c>
      <c r="CI63" s="363" t="str">
        <f ca="1">+IF(OFFSET('Water Data'!$I$28,0,10*ROW('Water Data'!I57))="","",OFFSET('Water Data'!$I$28,0,10*ROW('Water Data'!I57)))</f>
        <v/>
      </c>
      <c r="CJ63" s="363" t="str">
        <f ca="1">+IF(OFFSET('Water Data'!$I$29,0,10*ROW('Water Data'!I57))="","",OFFSET('Water Data'!$I$29,0,10*ROW('Water Data'!I57)))</f>
        <v/>
      </c>
      <c r="CK63" s="363" t="str">
        <f ca="1">+IF(OFFSET('Sanitation Data'!$D$28,0,10*ROW('Sanitation Data'!D57))="","",OFFSET('Sanitation Data'!$D$28,0,10*ROW('Sanitation Data'!D57)))</f>
        <v/>
      </c>
      <c r="CL63" s="363" t="str">
        <f ca="1">+IF(OFFSET('Sanitation Data'!$D$29,0,10*ROW('Sanitation Data'!D57))="","",OFFSET('Sanitation Data'!$D$29,0,10*ROW('Sanitation Data'!D57)))</f>
        <v/>
      </c>
      <c r="CM63" s="363" t="str">
        <f ca="1">+IF(OFFSET('Sanitation Data'!$D$30,0,10*ROW('Sanitation Data'!D57))="","",OFFSET('Sanitation Data'!$D$30,0,10*ROW('Sanitation Data'!D57)))</f>
        <v/>
      </c>
      <c r="CN63" s="363" t="str">
        <f ca="1">+IF(OFFSET('Sanitation Data'!$D$31,0,10*ROW('Sanitation Data'!D57))="","",OFFSET('Sanitation Data'!$D$31,0,10*ROW('Sanitation Data'!D57)))</f>
        <v/>
      </c>
      <c r="CO63" s="363" t="str">
        <f ca="1">+IF(OFFSET('Sanitation Data'!$D$32,0,10*ROW('Sanitation Data'!D57))="","",OFFSET('Sanitation Data'!$D$32,0,10*ROW('Sanitation Data'!D57)))</f>
        <v/>
      </c>
      <c r="CP63" s="363" t="str">
        <f ca="1">+IF(OFFSET('Sanitation Data'!$E$28,0,10*ROW('Sanitation Data'!E57))="","",OFFSET('Sanitation Data'!$E$28,0,10*ROW('Sanitation Data'!E57)))</f>
        <v/>
      </c>
      <c r="CQ63" s="363" t="str">
        <f ca="1">+IF(OFFSET('Sanitation Data'!$E$29,0,10*ROW('Sanitation Data'!E57))="","",OFFSET('Sanitation Data'!$E$29,0,10*ROW('Sanitation Data'!E57)))</f>
        <v/>
      </c>
      <c r="CR63" s="363" t="str">
        <f ca="1">+IF(OFFSET('Sanitation Data'!$E$30,0,10*ROW('Sanitation Data'!E57))="","",OFFSET('Sanitation Data'!$E$30,0,10*ROW('Sanitation Data'!E57)))</f>
        <v/>
      </c>
      <c r="CS63" s="363" t="str">
        <f ca="1">+IF(OFFSET('Sanitation Data'!$E$31,0,10*ROW('Sanitation Data'!E57))="","",OFFSET('Sanitation Data'!$E$31,0,10*ROW('Sanitation Data'!E57)))</f>
        <v/>
      </c>
      <c r="CT63" s="363" t="str">
        <f ca="1">+IF(OFFSET('Sanitation Data'!$E$32,0,10*ROW('Sanitation Data'!E57))="","",OFFSET('Sanitation Data'!$E$32,0,10*ROW('Sanitation Data'!E57)))</f>
        <v/>
      </c>
      <c r="CU63" s="363" t="str">
        <f ca="1">+IF(OFFSET('Sanitation Data'!$F$28,0,10*ROW('Sanitation Data'!F57))="","",OFFSET('Sanitation Data'!$F$28,0,10*ROW('Sanitation Data'!F57)))</f>
        <v/>
      </c>
      <c r="CV63" s="363" t="str">
        <f ca="1">+IF(OFFSET('Sanitation Data'!$F$29,0,10*ROW('Sanitation Data'!F57))="","",OFFSET('Sanitation Data'!$F$29,0,10*ROW('Sanitation Data'!F57)))</f>
        <v/>
      </c>
      <c r="CW63" s="363" t="str">
        <f ca="1">+IF(OFFSET('Sanitation Data'!$F$30,0,10*ROW('Sanitation Data'!F57))="","",OFFSET('Sanitation Data'!$F$30,0,10*ROW('Sanitation Data'!F57)))</f>
        <v/>
      </c>
      <c r="CX63" s="363" t="str">
        <f ca="1">+IF(OFFSET('Sanitation Data'!$F$31,0,10*ROW('Sanitation Data'!F57))="","",OFFSET('Sanitation Data'!$F$31,0,10*ROW('Sanitation Data'!F57)))</f>
        <v/>
      </c>
      <c r="CY63" s="363" t="str">
        <f ca="1">+IF(OFFSET('Sanitation Data'!$F$32,0,10*ROW('Sanitation Data'!F57))="","",OFFSET('Sanitation Data'!$F$32,0,10*ROW('Sanitation Data'!F57)))</f>
        <v/>
      </c>
      <c r="CZ63" s="363" t="str">
        <f ca="1">+IF(OFFSET('Sanitation Data'!$G$28,0,10*ROW('Sanitation Data'!G57))="","",OFFSET('Sanitation Data'!$G$28,0,10*ROW('Sanitation Data'!G57)))</f>
        <v/>
      </c>
      <c r="DA63" s="363" t="str">
        <f ca="1">+IF(OFFSET('Sanitation Data'!$G$29,0,10*ROW('Sanitation Data'!G57))="","",OFFSET('Sanitation Data'!$G$29,0,10*ROW('Sanitation Data'!G57)))</f>
        <v/>
      </c>
      <c r="DB63" s="363" t="str">
        <f ca="1">+IF(OFFSET('Sanitation Data'!$G$30,0,10*ROW('Sanitation Data'!G57))="","",OFFSET('Sanitation Data'!$G$30,0,10*ROW('Sanitation Data'!G57)))</f>
        <v/>
      </c>
      <c r="DC63" s="363" t="str">
        <f ca="1">+IF(OFFSET('Sanitation Data'!$G$31,0,10*ROW('Sanitation Data'!G57))="","",OFFSET('Sanitation Data'!$G$31,0,10*ROW('Sanitation Data'!G57)))</f>
        <v/>
      </c>
      <c r="DD63" s="363" t="str">
        <f ca="1">+IF(OFFSET('Sanitation Data'!$G$32,0,10*ROW('Sanitation Data'!G57))="","",OFFSET('Sanitation Data'!$G$32,0,10*ROW('Sanitation Data'!G57)))</f>
        <v/>
      </c>
      <c r="DE63" s="363" t="str">
        <f ca="1">+IF(OFFSET('Sanitation Data'!$H$28,0,10*ROW('Sanitation Data'!H57))="","",OFFSET('Sanitation Data'!$H$28,0,10*ROW('Sanitation Data'!H57)))</f>
        <v/>
      </c>
      <c r="DF63" s="363" t="str">
        <f ca="1">+IF(OFFSET('Sanitation Data'!$H$29,0,10*ROW('Sanitation Data'!H57))="","",OFFSET('Sanitation Data'!$H$29,0,10*ROW('Sanitation Data'!H57)))</f>
        <v/>
      </c>
      <c r="DG63" s="363" t="str">
        <f ca="1">+IF(OFFSET('Sanitation Data'!$H$30,0,10*ROW('Sanitation Data'!H57))="","",OFFSET('Sanitation Data'!$H$30,0,10*ROW('Sanitation Data'!H57)))</f>
        <v/>
      </c>
      <c r="DH63" s="363" t="str">
        <f ca="1">+IF(OFFSET('Sanitation Data'!$H$31,0,10*ROW('Sanitation Data'!H57))="","",OFFSET('Sanitation Data'!$H$31,0,10*ROW('Sanitation Data'!H57)))</f>
        <v/>
      </c>
      <c r="DI63" s="363" t="str">
        <f ca="1">+IF(OFFSET('Sanitation Data'!$H$32,0,10*ROW('Sanitation Data'!H57))="","",OFFSET('Sanitation Data'!$H$32,0,10*ROW('Sanitation Data'!H57)))</f>
        <v/>
      </c>
      <c r="DJ63" s="363" t="str">
        <f ca="1">+IF(OFFSET('Sanitation Data'!$I$28,0,10*ROW('Sanitation Data'!I57))="","",OFFSET('Sanitation Data'!$I$28,0,10*ROW('Sanitation Data'!I57)))</f>
        <v/>
      </c>
      <c r="DK63" s="363" t="str">
        <f ca="1">+IF(OFFSET('Sanitation Data'!$I$29,0,10*ROW('Sanitation Data'!I57))="","",OFFSET('Sanitation Data'!$I$29,0,10*ROW('Sanitation Data'!I57)))</f>
        <v/>
      </c>
      <c r="DL63" s="363" t="str">
        <f ca="1">+IF(OFFSET('Sanitation Data'!$I$30,0,10*ROW('Sanitation Data'!I57))="","",OFFSET('Sanitation Data'!$I$30,0,10*ROW('Sanitation Data'!I57)))</f>
        <v/>
      </c>
      <c r="DM63" s="363" t="str">
        <f ca="1">+IF(OFFSET('Sanitation Data'!$I$31,0,10*ROW('Sanitation Data'!I57))="","",OFFSET('Sanitation Data'!$I$31,0,10*ROW('Sanitation Data'!I57)))</f>
        <v/>
      </c>
      <c r="DN63" s="363" t="str">
        <f ca="1">+IF(OFFSET('Sanitation Data'!$I$32,0,10*ROW('Sanitation Data'!I57))="","",OFFSET('Sanitation Data'!$I$32,0,10*ROW('Sanitation Data'!I57)))</f>
        <v/>
      </c>
      <c r="DO63" s="363" t="str">
        <f ca="1">+IF(OFFSET('Hygiene Data'!$D$11,0,10*ROW('Hygiene Data'!D57))="","",OFFSET('Hygiene Data'!$D$11,0,10*ROW('Hygiene Data'!D57)))</f>
        <v/>
      </c>
      <c r="DP63" s="363" t="str">
        <f ca="1">+IF(OFFSET('Hygiene Data'!$D$12,0,10*ROW('Hygiene Data'!D57))="","",OFFSET('Hygiene Data'!$D$12,0,10*ROW('Hygiene Data'!D57)))</f>
        <v/>
      </c>
      <c r="DQ63" s="363" t="str">
        <f ca="1">+IF(OFFSET('Hygiene Data'!$D$13,0,10*ROW('Hygiene Data'!D57))="","",OFFSET('Hygiene Data'!$D$13,0,10*ROW('Hygiene Data'!D57)))</f>
        <v/>
      </c>
      <c r="DR63" s="363" t="str">
        <f ca="1">+IF(OFFSET('Hygiene Data'!$E$11,0,10*ROW('Hygiene Data'!E57))="","",OFFSET('Hygiene Data'!$E$11,0,10*ROW('Hygiene Data'!E57)))</f>
        <v/>
      </c>
      <c r="DS63" s="363" t="str">
        <f ca="1">+IF(OFFSET('Hygiene Data'!$E$12,0,10*ROW('Hygiene Data'!E57))="","",OFFSET('Hygiene Data'!$E$12,0,10*ROW('Hygiene Data'!E57)))</f>
        <v/>
      </c>
      <c r="DT63" s="363" t="str">
        <f ca="1">+IF(OFFSET('Hygiene Data'!$E$13,0,10*ROW('Hygiene Data'!E57))="","",OFFSET('Hygiene Data'!$E$13,0,10*ROW('Hygiene Data'!E57)))</f>
        <v/>
      </c>
      <c r="DU63" s="363" t="str">
        <f ca="1">+IF(OFFSET('Hygiene Data'!$F$11,0,10*ROW('Hygiene Data'!F57))="","",OFFSET('Hygiene Data'!$F$11,0,10*ROW('Hygiene Data'!F57)))</f>
        <v/>
      </c>
      <c r="DV63" s="363" t="str">
        <f ca="1">+IF(OFFSET('Hygiene Data'!$F$12,0,10*ROW('Hygiene Data'!F57))="","",OFFSET('Hygiene Data'!$F$12,0,10*ROW('Hygiene Data'!F57)))</f>
        <v/>
      </c>
      <c r="DW63" s="363" t="str">
        <f ca="1">+IF(OFFSET('Hygiene Data'!$F$13,0,10*ROW('Hygiene Data'!F57))="","",OFFSET('Hygiene Data'!$F$13,0,10*ROW('Hygiene Data'!F57)))</f>
        <v/>
      </c>
      <c r="DX63" s="363" t="str">
        <f ca="1">+IF(OFFSET('Hygiene Data'!$G$11,0,10*ROW('Hygiene Data'!G57))="","",OFFSET('Hygiene Data'!$G$11,0,10*ROW('Hygiene Data'!G57)))</f>
        <v/>
      </c>
      <c r="DY63" s="363" t="str">
        <f ca="1">+IF(OFFSET('Hygiene Data'!$G$12,0,10*ROW('Hygiene Data'!G57))="","",OFFSET('Hygiene Data'!$G$12,0,10*ROW('Hygiene Data'!G57)))</f>
        <v/>
      </c>
      <c r="DZ63" s="363" t="str">
        <f ca="1">+IF(OFFSET('Hygiene Data'!$G$13,0,10*ROW('Hygiene Data'!G57))="","",OFFSET('Hygiene Data'!$G$13,0,10*ROW('Hygiene Data'!G57)))</f>
        <v/>
      </c>
      <c r="EA63" s="363" t="str">
        <f ca="1">+IF(OFFSET('Hygiene Data'!$H$11,0,10*ROW('Hygiene Data'!H57))="","",OFFSET('Hygiene Data'!$H$11,0,10*ROW('Hygiene Data'!H57)))</f>
        <v/>
      </c>
      <c r="EB63" s="363" t="str">
        <f ca="1">+IF(OFFSET('Hygiene Data'!$H$12,0,10*ROW('Hygiene Data'!H57))="","",OFFSET('Hygiene Data'!$H$12,0,10*ROW('Hygiene Data'!H57)))</f>
        <v/>
      </c>
      <c r="EC63" s="363" t="str">
        <f ca="1">+IF(OFFSET('Hygiene Data'!$H$13,0,10*ROW('Hygiene Data'!H57))="","",OFFSET('Hygiene Data'!$H$13,0,10*ROW('Hygiene Data'!H57)))</f>
        <v/>
      </c>
      <c r="ED63" s="363" t="str">
        <f ca="1">+IF(OFFSET('Hygiene Data'!$I$11,0,10*ROW('Hygiene Data'!I57))="","",OFFSET('Hygiene Data'!$I$11,0,10*ROW('Hygiene Data'!I57)))</f>
        <v/>
      </c>
      <c r="EE63" s="363" t="str">
        <f ca="1">+IF(OFFSET('Hygiene Data'!$I$12,0,10*ROW('Hygiene Data'!I57))="","",OFFSET('Hygiene Data'!$I$12,0,10*ROW('Hygiene Data'!I57)))</f>
        <v/>
      </c>
      <c r="EF63" s="363" t="str">
        <f ca="1">+IF(OFFSET('Hygiene Data'!$I$13,0,10*ROW('Hygiene Data'!I57))="","",OFFSET('Hygiene Data'!$I$13,0,10*ROW('Hygiene Data'!I57)))</f>
        <v/>
      </c>
    </row>
    <row r="64" spans="1:136" x14ac:dyDescent="0.25">
      <c r="A64" s="472" t="str">
        <f ca="1">+IF(OFFSET('Water Data'!$B$2,0,10*ROW('Water Data'!E58))="","",OFFSET('Water Data'!$B$2,0,10*ROW('Water Data'!E58)))</f>
        <v/>
      </c>
      <c r="B64" s="47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9" t="str">
        <f t="shared" ca="1" si="0"/>
        <v/>
      </c>
      <c r="D64" s="50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3" t="str">
        <f ca="1">+IF(OFFSET('Water Data'!$D$27,0,10*ROW('Water Data'!D58))="","",OFFSET('Water Data'!$D$27,0,10*ROW('Water Data'!D58)))</f>
        <v/>
      </c>
      <c r="BT64" s="363" t="str">
        <f ca="1">+IF(OFFSET('Water Data'!$D$28,0,10*ROW('Water Data'!D58))="","",OFFSET('Water Data'!$D$28,0,10*ROW('Water Data'!D58)))</f>
        <v/>
      </c>
      <c r="BU64" s="363" t="str">
        <f ca="1">+IF(OFFSET('Water Data'!$D$29,0,10*ROW('Water Data'!D58))="","",OFFSET('Water Data'!$D$29,0,10*ROW('Water Data'!D58)))</f>
        <v/>
      </c>
      <c r="BV64" s="363" t="str">
        <f ca="1">+IF(OFFSET('Water Data'!$E$27,0,10*ROW('Water Data'!E58))="","",OFFSET('Water Data'!$E$27,0,10*ROW('Water Data'!E58)))</f>
        <v/>
      </c>
      <c r="BW64" s="363" t="str">
        <f ca="1">+IF(OFFSET('Water Data'!$E$28,0,10*ROW('Water Data'!E58))="","",OFFSET('Water Data'!$E$28,0,10*ROW('Water Data'!E58)))</f>
        <v/>
      </c>
      <c r="BX64" s="363" t="str">
        <f ca="1">+IF(OFFSET('Water Data'!$E$29,0,10*ROW('Water Data'!E58))="","",OFFSET('Water Data'!$E$29,0,10*ROW('Water Data'!E58)))</f>
        <v/>
      </c>
      <c r="BY64" s="363" t="str">
        <f ca="1">+IF(OFFSET('Water Data'!$F$27,0,10*ROW('Water Data'!F58))="","",OFFSET('Water Data'!$F$27,0,10*ROW('Water Data'!F58)))</f>
        <v/>
      </c>
      <c r="BZ64" s="363" t="str">
        <f ca="1">+IF(OFFSET('Water Data'!$F$28,0,10*ROW('Water Data'!F58))="","",OFFSET('Water Data'!$F$28,0,10*ROW('Water Data'!F58)))</f>
        <v/>
      </c>
      <c r="CA64" s="363" t="str">
        <f ca="1">+IF(OFFSET('Water Data'!$F$29,0,10*ROW('Water Data'!F58))="","",OFFSET('Water Data'!$F$29,0,10*ROW('Water Data'!F58)))</f>
        <v/>
      </c>
      <c r="CB64" s="363" t="str">
        <f ca="1">+IF(OFFSET('Water Data'!$G$27,0,10*ROW('Water Data'!G58))="","",OFFSET('Water Data'!$G$27,0,10*ROW('Water Data'!G58)))</f>
        <v/>
      </c>
      <c r="CC64" s="363" t="str">
        <f ca="1">+IF(OFFSET('Water Data'!$G$28,0,10*ROW('Water Data'!G58))="","",OFFSET('Water Data'!$G$28,0,10*ROW('Water Data'!G58)))</f>
        <v/>
      </c>
      <c r="CD64" s="363" t="str">
        <f ca="1">+IF(OFFSET('Water Data'!$G$29,0,10*ROW('Water Data'!G58))="","",OFFSET('Water Data'!$G$29,0,10*ROW('Water Data'!G58)))</f>
        <v/>
      </c>
      <c r="CE64" s="363" t="str">
        <f ca="1">+IF(OFFSET('Water Data'!$H$27,0,10*ROW('Water Data'!H58))="","",OFFSET('Water Data'!$H$27,0,10*ROW('Water Data'!H58)))</f>
        <v/>
      </c>
      <c r="CF64" s="363" t="str">
        <f ca="1">+IF(OFFSET('Water Data'!$H$28,0,10*ROW('Water Data'!H58))="","",OFFSET('Water Data'!$H$28,0,10*ROW('Water Data'!H58)))</f>
        <v/>
      </c>
      <c r="CG64" s="363" t="str">
        <f ca="1">+IF(OFFSET('Water Data'!$H$29,0,10*ROW('Water Data'!H58))="","",OFFSET('Water Data'!$H$29,0,10*ROW('Water Data'!H58)))</f>
        <v/>
      </c>
      <c r="CH64" s="363" t="str">
        <f ca="1">+IF(OFFSET('Water Data'!$I$27,0,10*ROW('Water Data'!I58))="","",OFFSET('Water Data'!$I$27,0,10*ROW('Water Data'!I58)))</f>
        <v/>
      </c>
      <c r="CI64" s="363" t="str">
        <f ca="1">+IF(OFFSET('Water Data'!$I$28,0,10*ROW('Water Data'!I58))="","",OFFSET('Water Data'!$I$28,0,10*ROW('Water Data'!I58)))</f>
        <v/>
      </c>
      <c r="CJ64" s="363" t="str">
        <f ca="1">+IF(OFFSET('Water Data'!$I$29,0,10*ROW('Water Data'!I58))="","",OFFSET('Water Data'!$I$29,0,10*ROW('Water Data'!I58)))</f>
        <v/>
      </c>
      <c r="CK64" s="363" t="str">
        <f ca="1">+IF(OFFSET('Sanitation Data'!$D$28,0,10*ROW('Sanitation Data'!D58))="","",OFFSET('Sanitation Data'!$D$28,0,10*ROW('Sanitation Data'!D58)))</f>
        <v/>
      </c>
      <c r="CL64" s="363" t="str">
        <f ca="1">+IF(OFFSET('Sanitation Data'!$D$29,0,10*ROW('Sanitation Data'!D58))="","",OFFSET('Sanitation Data'!$D$29,0,10*ROW('Sanitation Data'!D58)))</f>
        <v/>
      </c>
      <c r="CM64" s="363" t="str">
        <f ca="1">+IF(OFFSET('Sanitation Data'!$D$30,0,10*ROW('Sanitation Data'!D58))="","",OFFSET('Sanitation Data'!$D$30,0,10*ROW('Sanitation Data'!D58)))</f>
        <v/>
      </c>
      <c r="CN64" s="363" t="str">
        <f ca="1">+IF(OFFSET('Sanitation Data'!$D$31,0,10*ROW('Sanitation Data'!D58))="","",OFFSET('Sanitation Data'!$D$31,0,10*ROW('Sanitation Data'!D58)))</f>
        <v/>
      </c>
      <c r="CO64" s="363" t="str">
        <f ca="1">+IF(OFFSET('Sanitation Data'!$D$32,0,10*ROW('Sanitation Data'!D58))="","",OFFSET('Sanitation Data'!$D$32,0,10*ROW('Sanitation Data'!D58)))</f>
        <v/>
      </c>
      <c r="CP64" s="363" t="str">
        <f ca="1">+IF(OFFSET('Sanitation Data'!$E$28,0,10*ROW('Sanitation Data'!E58))="","",OFFSET('Sanitation Data'!$E$28,0,10*ROW('Sanitation Data'!E58)))</f>
        <v/>
      </c>
      <c r="CQ64" s="363" t="str">
        <f ca="1">+IF(OFFSET('Sanitation Data'!$E$29,0,10*ROW('Sanitation Data'!E58))="","",OFFSET('Sanitation Data'!$E$29,0,10*ROW('Sanitation Data'!E58)))</f>
        <v/>
      </c>
      <c r="CR64" s="363" t="str">
        <f ca="1">+IF(OFFSET('Sanitation Data'!$E$30,0,10*ROW('Sanitation Data'!E58))="","",OFFSET('Sanitation Data'!$E$30,0,10*ROW('Sanitation Data'!E58)))</f>
        <v/>
      </c>
      <c r="CS64" s="363" t="str">
        <f ca="1">+IF(OFFSET('Sanitation Data'!$E$31,0,10*ROW('Sanitation Data'!E58))="","",OFFSET('Sanitation Data'!$E$31,0,10*ROW('Sanitation Data'!E58)))</f>
        <v/>
      </c>
      <c r="CT64" s="363" t="str">
        <f ca="1">+IF(OFFSET('Sanitation Data'!$E$32,0,10*ROW('Sanitation Data'!E58))="","",OFFSET('Sanitation Data'!$E$32,0,10*ROW('Sanitation Data'!E58)))</f>
        <v/>
      </c>
      <c r="CU64" s="363" t="str">
        <f ca="1">+IF(OFFSET('Sanitation Data'!$F$28,0,10*ROW('Sanitation Data'!F58))="","",OFFSET('Sanitation Data'!$F$28,0,10*ROW('Sanitation Data'!F58)))</f>
        <v/>
      </c>
      <c r="CV64" s="363" t="str">
        <f ca="1">+IF(OFFSET('Sanitation Data'!$F$29,0,10*ROW('Sanitation Data'!F58))="","",OFFSET('Sanitation Data'!$F$29,0,10*ROW('Sanitation Data'!F58)))</f>
        <v/>
      </c>
      <c r="CW64" s="363" t="str">
        <f ca="1">+IF(OFFSET('Sanitation Data'!$F$30,0,10*ROW('Sanitation Data'!F58))="","",OFFSET('Sanitation Data'!$F$30,0,10*ROW('Sanitation Data'!F58)))</f>
        <v/>
      </c>
      <c r="CX64" s="363" t="str">
        <f ca="1">+IF(OFFSET('Sanitation Data'!$F$31,0,10*ROW('Sanitation Data'!F58))="","",OFFSET('Sanitation Data'!$F$31,0,10*ROW('Sanitation Data'!F58)))</f>
        <v/>
      </c>
      <c r="CY64" s="363" t="str">
        <f ca="1">+IF(OFFSET('Sanitation Data'!$F$32,0,10*ROW('Sanitation Data'!F58))="","",OFFSET('Sanitation Data'!$F$32,0,10*ROW('Sanitation Data'!F58)))</f>
        <v/>
      </c>
      <c r="CZ64" s="363" t="str">
        <f ca="1">+IF(OFFSET('Sanitation Data'!$G$28,0,10*ROW('Sanitation Data'!G58))="","",OFFSET('Sanitation Data'!$G$28,0,10*ROW('Sanitation Data'!G58)))</f>
        <v/>
      </c>
      <c r="DA64" s="363" t="str">
        <f ca="1">+IF(OFFSET('Sanitation Data'!$G$29,0,10*ROW('Sanitation Data'!G58))="","",OFFSET('Sanitation Data'!$G$29,0,10*ROW('Sanitation Data'!G58)))</f>
        <v/>
      </c>
      <c r="DB64" s="363" t="str">
        <f ca="1">+IF(OFFSET('Sanitation Data'!$G$30,0,10*ROW('Sanitation Data'!G58))="","",OFFSET('Sanitation Data'!$G$30,0,10*ROW('Sanitation Data'!G58)))</f>
        <v/>
      </c>
      <c r="DC64" s="363" t="str">
        <f ca="1">+IF(OFFSET('Sanitation Data'!$G$31,0,10*ROW('Sanitation Data'!G58))="","",OFFSET('Sanitation Data'!$G$31,0,10*ROW('Sanitation Data'!G58)))</f>
        <v/>
      </c>
      <c r="DD64" s="363" t="str">
        <f ca="1">+IF(OFFSET('Sanitation Data'!$G$32,0,10*ROW('Sanitation Data'!G58))="","",OFFSET('Sanitation Data'!$G$32,0,10*ROW('Sanitation Data'!G58)))</f>
        <v/>
      </c>
      <c r="DE64" s="363" t="str">
        <f ca="1">+IF(OFFSET('Sanitation Data'!$H$28,0,10*ROW('Sanitation Data'!H58))="","",OFFSET('Sanitation Data'!$H$28,0,10*ROW('Sanitation Data'!H58)))</f>
        <v/>
      </c>
      <c r="DF64" s="363" t="str">
        <f ca="1">+IF(OFFSET('Sanitation Data'!$H$29,0,10*ROW('Sanitation Data'!H58))="","",OFFSET('Sanitation Data'!$H$29,0,10*ROW('Sanitation Data'!H58)))</f>
        <v/>
      </c>
      <c r="DG64" s="363" t="str">
        <f ca="1">+IF(OFFSET('Sanitation Data'!$H$30,0,10*ROW('Sanitation Data'!H58))="","",OFFSET('Sanitation Data'!$H$30,0,10*ROW('Sanitation Data'!H58)))</f>
        <v/>
      </c>
      <c r="DH64" s="363" t="str">
        <f ca="1">+IF(OFFSET('Sanitation Data'!$H$31,0,10*ROW('Sanitation Data'!H58))="","",OFFSET('Sanitation Data'!$H$31,0,10*ROW('Sanitation Data'!H58)))</f>
        <v/>
      </c>
      <c r="DI64" s="363" t="str">
        <f ca="1">+IF(OFFSET('Sanitation Data'!$H$32,0,10*ROW('Sanitation Data'!H58))="","",OFFSET('Sanitation Data'!$H$32,0,10*ROW('Sanitation Data'!H58)))</f>
        <v/>
      </c>
      <c r="DJ64" s="363" t="str">
        <f ca="1">+IF(OFFSET('Sanitation Data'!$I$28,0,10*ROW('Sanitation Data'!I58))="","",OFFSET('Sanitation Data'!$I$28,0,10*ROW('Sanitation Data'!I58)))</f>
        <v/>
      </c>
      <c r="DK64" s="363" t="str">
        <f ca="1">+IF(OFFSET('Sanitation Data'!$I$29,0,10*ROW('Sanitation Data'!I58))="","",OFFSET('Sanitation Data'!$I$29,0,10*ROW('Sanitation Data'!I58)))</f>
        <v/>
      </c>
      <c r="DL64" s="363" t="str">
        <f ca="1">+IF(OFFSET('Sanitation Data'!$I$30,0,10*ROW('Sanitation Data'!I58))="","",OFFSET('Sanitation Data'!$I$30,0,10*ROW('Sanitation Data'!I58)))</f>
        <v/>
      </c>
      <c r="DM64" s="363" t="str">
        <f ca="1">+IF(OFFSET('Sanitation Data'!$I$31,0,10*ROW('Sanitation Data'!I58))="","",OFFSET('Sanitation Data'!$I$31,0,10*ROW('Sanitation Data'!I58)))</f>
        <v/>
      </c>
      <c r="DN64" s="363" t="str">
        <f ca="1">+IF(OFFSET('Sanitation Data'!$I$32,0,10*ROW('Sanitation Data'!I58))="","",OFFSET('Sanitation Data'!$I$32,0,10*ROW('Sanitation Data'!I58)))</f>
        <v/>
      </c>
      <c r="DO64" s="363" t="str">
        <f ca="1">+IF(OFFSET('Hygiene Data'!$D$11,0,10*ROW('Hygiene Data'!D58))="","",OFFSET('Hygiene Data'!$D$11,0,10*ROW('Hygiene Data'!D58)))</f>
        <v/>
      </c>
      <c r="DP64" s="363" t="str">
        <f ca="1">+IF(OFFSET('Hygiene Data'!$D$12,0,10*ROW('Hygiene Data'!D58))="","",OFFSET('Hygiene Data'!$D$12,0,10*ROW('Hygiene Data'!D58)))</f>
        <v/>
      </c>
      <c r="DQ64" s="363" t="str">
        <f ca="1">+IF(OFFSET('Hygiene Data'!$D$13,0,10*ROW('Hygiene Data'!D58))="","",OFFSET('Hygiene Data'!$D$13,0,10*ROW('Hygiene Data'!D58)))</f>
        <v/>
      </c>
      <c r="DR64" s="363" t="str">
        <f ca="1">+IF(OFFSET('Hygiene Data'!$E$11,0,10*ROW('Hygiene Data'!E58))="","",OFFSET('Hygiene Data'!$E$11,0,10*ROW('Hygiene Data'!E58)))</f>
        <v/>
      </c>
      <c r="DS64" s="363" t="str">
        <f ca="1">+IF(OFFSET('Hygiene Data'!$E$12,0,10*ROW('Hygiene Data'!E58))="","",OFFSET('Hygiene Data'!$E$12,0,10*ROW('Hygiene Data'!E58)))</f>
        <v/>
      </c>
      <c r="DT64" s="363" t="str">
        <f ca="1">+IF(OFFSET('Hygiene Data'!$E$13,0,10*ROW('Hygiene Data'!E58))="","",OFFSET('Hygiene Data'!$E$13,0,10*ROW('Hygiene Data'!E58)))</f>
        <v/>
      </c>
      <c r="DU64" s="363" t="str">
        <f ca="1">+IF(OFFSET('Hygiene Data'!$F$11,0,10*ROW('Hygiene Data'!F58))="","",OFFSET('Hygiene Data'!$F$11,0,10*ROW('Hygiene Data'!F58)))</f>
        <v/>
      </c>
      <c r="DV64" s="363" t="str">
        <f ca="1">+IF(OFFSET('Hygiene Data'!$F$12,0,10*ROW('Hygiene Data'!F58))="","",OFFSET('Hygiene Data'!$F$12,0,10*ROW('Hygiene Data'!F58)))</f>
        <v/>
      </c>
      <c r="DW64" s="363" t="str">
        <f ca="1">+IF(OFFSET('Hygiene Data'!$F$13,0,10*ROW('Hygiene Data'!F58))="","",OFFSET('Hygiene Data'!$F$13,0,10*ROW('Hygiene Data'!F58)))</f>
        <v/>
      </c>
      <c r="DX64" s="363" t="str">
        <f ca="1">+IF(OFFSET('Hygiene Data'!$G$11,0,10*ROW('Hygiene Data'!G58))="","",OFFSET('Hygiene Data'!$G$11,0,10*ROW('Hygiene Data'!G58)))</f>
        <v/>
      </c>
      <c r="DY64" s="363" t="str">
        <f ca="1">+IF(OFFSET('Hygiene Data'!$G$12,0,10*ROW('Hygiene Data'!G58))="","",OFFSET('Hygiene Data'!$G$12,0,10*ROW('Hygiene Data'!G58)))</f>
        <v/>
      </c>
      <c r="DZ64" s="363" t="str">
        <f ca="1">+IF(OFFSET('Hygiene Data'!$G$13,0,10*ROW('Hygiene Data'!G58))="","",OFFSET('Hygiene Data'!$G$13,0,10*ROW('Hygiene Data'!G58)))</f>
        <v/>
      </c>
      <c r="EA64" s="363" t="str">
        <f ca="1">+IF(OFFSET('Hygiene Data'!$H$11,0,10*ROW('Hygiene Data'!H58))="","",OFFSET('Hygiene Data'!$H$11,0,10*ROW('Hygiene Data'!H58)))</f>
        <v/>
      </c>
      <c r="EB64" s="363" t="str">
        <f ca="1">+IF(OFFSET('Hygiene Data'!$H$12,0,10*ROW('Hygiene Data'!H58))="","",OFFSET('Hygiene Data'!$H$12,0,10*ROW('Hygiene Data'!H58)))</f>
        <v/>
      </c>
      <c r="EC64" s="363" t="str">
        <f ca="1">+IF(OFFSET('Hygiene Data'!$H$13,0,10*ROW('Hygiene Data'!H58))="","",OFFSET('Hygiene Data'!$H$13,0,10*ROW('Hygiene Data'!H58)))</f>
        <v/>
      </c>
      <c r="ED64" s="363" t="str">
        <f ca="1">+IF(OFFSET('Hygiene Data'!$I$11,0,10*ROW('Hygiene Data'!I58))="","",OFFSET('Hygiene Data'!$I$11,0,10*ROW('Hygiene Data'!I58)))</f>
        <v/>
      </c>
      <c r="EE64" s="363" t="str">
        <f ca="1">+IF(OFFSET('Hygiene Data'!$I$12,0,10*ROW('Hygiene Data'!I58))="","",OFFSET('Hygiene Data'!$I$12,0,10*ROW('Hygiene Data'!I58)))</f>
        <v/>
      </c>
      <c r="EF64" s="363" t="str">
        <f ca="1">+IF(OFFSET('Hygiene Data'!$I$13,0,10*ROW('Hygiene Data'!I58))="","",OFFSET('Hygiene Data'!$I$13,0,10*ROW('Hygiene Data'!I58)))</f>
        <v/>
      </c>
    </row>
    <row r="65" spans="1:136" x14ac:dyDescent="0.25">
      <c r="A65" s="472" t="str">
        <f ca="1">+IF(OFFSET('Water Data'!$B$2,0,10*ROW('Water Data'!E59))="","",OFFSET('Water Data'!$B$2,0,10*ROW('Water Data'!E59)))</f>
        <v/>
      </c>
      <c r="B65" s="47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9" t="str">
        <f t="shared" ca="1" si="0"/>
        <v/>
      </c>
      <c r="D65" s="50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3" t="str">
        <f ca="1">+IF(OFFSET('Water Data'!$D$27,0,10*ROW('Water Data'!D59))="","",OFFSET('Water Data'!$D$27,0,10*ROW('Water Data'!D59)))</f>
        <v/>
      </c>
      <c r="BT65" s="363" t="str">
        <f ca="1">+IF(OFFSET('Water Data'!$D$28,0,10*ROW('Water Data'!D59))="","",OFFSET('Water Data'!$D$28,0,10*ROW('Water Data'!D59)))</f>
        <v/>
      </c>
      <c r="BU65" s="363" t="str">
        <f ca="1">+IF(OFFSET('Water Data'!$D$29,0,10*ROW('Water Data'!D59))="","",OFFSET('Water Data'!$D$29,0,10*ROW('Water Data'!D59)))</f>
        <v/>
      </c>
      <c r="BV65" s="363" t="str">
        <f ca="1">+IF(OFFSET('Water Data'!$E$27,0,10*ROW('Water Data'!E59))="","",OFFSET('Water Data'!$E$27,0,10*ROW('Water Data'!E59)))</f>
        <v/>
      </c>
      <c r="BW65" s="363" t="str">
        <f ca="1">+IF(OFFSET('Water Data'!$E$28,0,10*ROW('Water Data'!E59))="","",OFFSET('Water Data'!$E$28,0,10*ROW('Water Data'!E59)))</f>
        <v/>
      </c>
      <c r="BX65" s="363" t="str">
        <f ca="1">+IF(OFFSET('Water Data'!$E$29,0,10*ROW('Water Data'!E59))="","",OFFSET('Water Data'!$E$29,0,10*ROW('Water Data'!E59)))</f>
        <v/>
      </c>
      <c r="BY65" s="363" t="str">
        <f ca="1">+IF(OFFSET('Water Data'!$F$27,0,10*ROW('Water Data'!F59))="","",OFFSET('Water Data'!$F$27,0,10*ROW('Water Data'!F59)))</f>
        <v/>
      </c>
      <c r="BZ65" s="363" t="str">
        <f ca="1">+IF(OFFSET('Water Data'!$F$28,0,10*ROW('Water Data'!F59))="","",OFFSET('Water Data'!$F$28,0,10*ROW('Water Data'!F59)))</f>
        <v/>
      </c>
      <c r="CA65" s="363" t="str">
        <f ca="1">+IF(OFFSET('Water Data'!$F$29,0,10*ROW('Water Data'!F59))="","",OFFSET('Water Data'!$F$29,0,10*ROW('Water Data'!F59)))</f>
        <v/>
      </c>
      <c r="CB65" s="363" t="str">
        <f ca="1">+IF(OFFSET('Water Data'!$G$27,0,10*ROW('Water Data'!G59))="","",OFFSET('Water Data'!$G$27,0,10*ROW('Water Data'!G59)))</f>
        <v/>
      </c>
      <c r="CC65" s="363" t="str">
        <f ca="1">+IF(OFFSET('Water Data'!$G$28,0,10*ROW('Water Data'!G59))="","",OFFSET('Water Data'!$G$28,0,10*ROW('Water Data'!G59)))</f>
        <v/>
      </c>
      <c r="CD65" s="363" t="str">
        <f ca="1">+IF(OFFSET('Water Data'!$G$29,0,10*ROW('Water Data'!G59))="","",OFFSET('Water Data'!$G$29,0,10*ROW('Water Data'!G59)))</f>
        <v/>
      </c>
      <c r="CE65" s="363" t="str">
        <f ca="1">+IF(OFFSET('Water Data'!$H$27,0,10*ROW('Water Data'!H59))="","",OFFSET('Water Data'!$H$27,0,10*ROW('Water Data'!H59)))</f>
        <v/>
      </c>
      <c r="CF65" s="363" t="str">
        <f ca="1">+IF(OFFSET('Water Data'!$H$28,0,10*ROW('Water Data'!H59))="","",OFFSET('Water Data'!$H$28,0,10*ROW('Water Data'!H59)))</f>
        <v/>
      </c>
      <c r="CG65" s="363" t="str">
        <f ca="1">+IF(OFFSET('Water Data'!$H$29,0,10*ROW('Water Data'!H59))="","",OFFSET('Water Data'!$H$29,0,10*ROW('Water Data'!H59)))</f>
        <v/>
      </c>
      <c r="CH65" s="363" t="str">
        <f ca="1">+IF(OFFSET('Water Data'!$I$27,0,10*ROW('Water Data'!I59))="","",OFFSET('Water Data'!$I$27,0,10*ROW('Water Data'!I59)))</f>
        <v/>
      </c>
      <c r="CI65" s="363" t="str">
        <f ca="1">+IF(OFFSET('Water Data'!$I$28,0,10*ROW('Water Data'!I59))="","",OFFSET('Water Data'!$I$28,0,10*ROW('Water Data'!I59)))</f>
        <v/>
      </c>
      <c r="CJ65" s="363" t="str">
        <f ca="1">+IF(OFFSET('Water Data'!$I$29,0,10*ROW('Water Data'!I59))="","",OFFSET('Water Data'!$I$29,0,10*ROW('Water Data'!I59)))</f>
        <v/>
      </c>
      <c r="CK65" s="363" t="str">
        <f ca="1">+IF(OFFSET('Sanitation Data'!$D$28,0,10*ROW('Sanitation Data'!D59))="","",OFFSET('Sanitation Data'!$D$28,0,10*ROW('Sanitation Data'!D59)))</f>
        <v/>
      </c>
      <c r="CL65" s="363" t="str">
        <f ca="1">+IF(OFFSET('Sanitation Data'!$D$29,0,10*ROW('Sanitation Data'!D59))="","",OFFSET('Sanitation Data'!$D$29,0,10*ROW('Sanitation Data'!D59)))</f>
        <v/>
      </c>
      <c r="CM65" s="363" t="str">
        <f ca="1">+IF(OFFSET('Sanitation Data'!$D$30,0,10*ROW('Sanitation Data'!D59))="","",OFFSET('Sanitation Data'!$D$30,0,10*ROW('Sanitation Data'!D59)))</f>
        <v/>
      </c>
      <c r="CN65" s="363" t="str">
        <f ca="1">+IF(OFFSET('Sanitation Data'!$D$31,0,10*ROW('Sanitation Data'!D59))="","",OFFSET('Sanitation Data'!$D$31,0,10*ROW('Sanitation Data'!D59)))</f>
        <v/>
      </c>
      <c r="CO65" s="363" t="str">
        <f ca="1">+IF(OFFSET('Sanitation Data'!$D$32,0,10*ROW('Sanitation Data'!D59))="","",OFFSET('Sanitation Data'!$D$32,0,10*ROW('Sanitation Data'!D59)))</f>
        <v/>
      </c>
      <c r="CP65" s="363" t="str">
        <f ca="1">+IF(OFFSET('Sanitation Data'!$E$28,0,10*ROW('Sanitation Data'!E59))="","",OFFSET('Sanitation Data'!$E$28,0,10*ROW('Sanitation Data'!E59)))</f>
        <v/>
      </c>
      <c r="CQ65" s="363" t="str">
        <f ca="1">+IF(OFFSET('Sanitation Data'!$E$29,0,10*ROW('Sanitation Data'!E59))="","",OFFSET('Sanitation Data'!$E$29,0,10*ROW('Sanitation Data'!E59)))</f>
        <v/>
      </c>
      <c r="CR65" s="363" t="str">
        <f ca="1">+IF(OFFSET('Sanitation Data'!$E$30,0,10*ROW('Sanitation Data'!E59))="","",OFFSET('Sanitation Data'!$E$30,0,10*ROW('Sanitation Data'!E59)))</f>
        <v/>
      </c>
      <c r="CS65" s="363" t="str">
        <f ca="1">+IF(OFFSET('Sanitation Data'!$E$31,0,10*ROW('Sanitation Data'!E59))="","",OFFSET('Sanitation Data'!$E$31,0,10*ROW('Sanitation Data'!E59)))</f>
        <v/>
      </c>
      <c r="CT65" s="363" t="str">
        <f ca="1">+IF(OFFSET('Sanitation Data'!$E$32,0,10*ROW('Sanitation Data'!E59))="","",OFFSET('Sanitation Data'!$E$32,0,10*ROW('Sanitation Data'!E59)))</f>
        <v/>
      </c>
      <c r="CU65" s="363" t="str">
        <f ca="1">+IF(OFFSET('Sanitation Data'!$F$28,0,10*ROW('Sanitation Data'!F59))="","",OFFSET('Sanitation Data'!$F$28,0,10*ROW('Sanitation Data'!F59)))</f>
        <v/>
      </c>
      <c r="CV65" s="363" t="str">
        <f ca="1">+IF(OFFSET('Sanitation Data'!$F$29,0,10*ROW('Sanitation Data'!F59))="","",OFFSET('Sanitation Data'!$F$29,0,10*ROW('Sanitation Data'!F59)))</f>
        <v/>
      </c>
      <c r="CW65" s="363" t="str">
        <f ca="1">+IF(OFFSET('Sanitation Data'!$F$30,0,10*ROW('Sanitation Data'!F59))="","",OFFSET('Sanitation Data'!$F$30,0,10*ROW('Sanitation Data'!F59)))</f>
        <v/>
      </c>
      <c r="CX65" s="363" t="str">
        <f ca="1">+IF(OFFSET('Sanitation Data'!$F$31,0,10*ROW('Sanitation Data'!F59))="","",OFFSET('Sanitation Data'!$F$31,0,10*ROW('Sanitation Data'!F59)))</f>
        <v/>
      </c>
      <c r="CY65" s="363" t="str">
        <f ca="1">+IF(OFFSET('Sanitation Data'!$F$32,0,10*ROW('Sanitation Data'!F59))="","",OFFSET('Sanitation Data'!$F$32,0,10*ROW('Sanitation Data'!F59)))</f>
        <v/>
      </c>
      <c r="CZ65" s="363" t="str">
        <f ca="1">+IF(OFFSET('Sanitation Data'!$G$28,0,10*ROW('Sanitation Data'!G59))="","",OFFSET('Sanitation Data'!$G$28,0,10*ROW('Sanitation Data'!G59)))</f>
        <v/>
      </c>
      <c r="DA65" s="363" t="str">
        <f ca="1">+IF(OFFSET('Sanitation Data'!$G$29,0,10*ROW('Sanitation Data'!G59))="","",OFFSET('Sanitation Data'!$G$29,0,10*ROW('Sanitation Data'!G59)))</f>
        <v/>
      </c>
      <c r="DB65" s="363" t="str">
        <f ca="1">+IF(OFFSET('Sanitation Data'!$G$30,0,10*ROW('Sanitation Data'!G59))="","",OFFSET('Sanitation Data'!$G$30,0,10*ROW('Sanitation Data'!G59)))</f>
        <v/>
      </c>
      <c r="DC65" s="363" t="str">
        <f ca="1">+IF(OFFSET('Sanitation Data'!$G$31,0,10*ROW('Sanitation Data'!G59))="","",OFFSET('Sanitation Data'!$G$31,0,10*ROW('Sanitation Data'!G59)))</f>
        <v/>
      </c>
      <c r="DD65" s="363" t="str">
        <f ca="1">+IF(OFFSET('Sanitation Data'!$G$32,0,10*ROW('Sanitation Data'!G59))="","",OFFSET('Sanitation Data'!$G$32,0,10*ROW('Sanitation Data'!G59)))</f>
        <v/>
      </c>
      <c r="DE65" s="363" t="str">
        <f ca="1">+IF(OFFSET('Sanitation Data'!$H$28,0,10*ROW('Sanitation Data'!H59))="","",OFFSET('Sanitation Data'!$H$28,0,10*ROW('Sanitation Data'!H59)))</f>
        <v/>
      </c>
      <c r="DF65" s="363" t="str">
        <f ca="1">+IF(OFFSET('Sanitation Data'!$H$29,0,10*ROW('Sanitation Data'!H59))="","",OFFSET('Sanitation Data'!$H$29,0,10*ROW('Sanitation Data'!H59)))</f>
        <v/>
      </c>
      <c r="DG65" s="363" t="str">
        <f ca="1">+IF(OFFSET('Sanitation Data'!$H$30,0,10*ROW('Sanitation Data'!H59))="","",OFFSET('Sanitation Data'!$H$30,0,10*ROW('Sanitation Data'!H59)))</f>
        <v/>
      </c>
      <c r="DH65" s="363" t="str">
        <f ca="1">+IF(OFFSET('Sanitation Data'!$H$31,0,10*ROW('Sanitation Data'!H59))="","",OFFSET('Sanitation Data'!$H$31,0,10*ROW('Sanitation Data'!H59)))</f>
        <v/>
      </c>
      <c r="DI65" s="363" t="str">
        <f ca="1">+IF(OFFSET('Sanitation Data'!$H$32,0,10*ROW('Sanitation Data'!H59))="","",OFFSET('Sanitation Data'!$H$32,0,10*ROW('Sanitation Data'!H59)))</f>
        <v/>
      </c>
      <c r="DJ65" s="363" t="str">
        <f ca="1">+IF(OFFSET('Sanitation Data'!$I$28,0,10*ROW('Sanitation Data'!I59))="","",OFFSET('Sanitation Data'!$I$28,0,10*ROW('Sanitation Data'!I59)))</f>
        <v/>
      </c>
      <c r="DK65" s="363" t="str">
        <f ca="1">+IF(OFFSET('Sanitation Data'!$I$29,0,10*ROW('Sanitation Data'!I59))="","",OFFSET('Sanitation Data'!$I$29,0,10*ROW('Sanitation Data'!I59)))</f>
        <v/>
      </c>
      <c r="DL65" s="363" t="str">
        <f ca="1">+IF(OFFSET('Sanitation Data'!$I$30,0,10*ROW('Sanitation Data'!I59))="","",OFFSET('Sanitation Data'!$I$30,0,10*ROW('Sanitation Data'!I59)))</f>
        <v/>
      </c>
      <c r="DM65" s="363" t="str">
        <f ca="1">+IF(OFFSET('Sanitation Data'!$I$31,0,10*ROW('Sanitation Data'!I59))="","",OFFSET('Sanitation Data'!$I$31,0,10*ROW('Sanitation Data'!I59)))</f>
        <v/>
      </c>
      <c r="DN65" s="363" t="str">
        <f ca="1">+IF(OFFSET('Sanitation Data'!$I$32,0,10*ROW('Sanitation Data'!I59))="","",OFFSET('Sanitation Data'!$I$32,0,10*ROW('Sanitation Data'!I59)))</f>
        <v/>
      </c>
      <c r="DO65" s="363" t="str">
        <f ca="1">+IF(OFFSET('Hygiene Data'!$D$11,0,10*ROW('Hygiene Data'!D59))="","",OFFSET('Hygiene Data'!$D$11,0,10*ROW('Hygiene Data'!D59)))</f>
        <v/>
      </c>
      <c r="DP65" s="363" t="str">
        <f ca="1">+IF(OFFSET('Hygiene Data'!$D$12,0,10*ROW('Hygiene Data'!D59))="","",OFFSET('Hygiene Data'!$D$12,0,10*ROW('Hygiene Data'!D59)))</f>
        <v/>
      </c>
      <c r="DQ65" s="363" t="str">
        <f ca="1">+IF(OFFSET('Hygiene Data'!$D$13,0,10*ROW('Hygiene Data'!D59))="","",OFFSET('Hygiene Data'!$D$13,0,10*ROW('Hygiene Data'!D59)))</f>
        <v/>
      </c>
      <c r="DR65" s="363" t="str">
        <f ca="1">+IF(OFFSET('Hygiene Data'!$E$11,0,10*ROW('Hygiene Data'!E59))="","",OFFSET('Hygiene Data'!$E$11,0,10*ROW('Hygiene Data'!E59)))</f>
        <v/>
      </c>
      <c r="DS65" s="363" t="str">
        <f ca="1">+IF(OFFSET('Hygiene Data'!$E$12,0,10*ROW('Hygiene Data'!E59))="","",OFFSET('Hygiene Data'!$E$12,0,10*ROW('Hygiene Data'!E59)))</f>
        <v/>
      </c>
      <c r="DT65" s="363" t="str">
        <f ca="1">+IF(OFFSET('Hygiene Data'!$E$13,0,10*ROW('Hygiene Data'!E59))="","",OFFSET('Hygiene Data'!$E$13,0,10*ROW('Hygiene Data'!E59)))</f>
        <v/>
      </c>
      <c r="DU65" s="363" t="str">
        <f ca="1">+IF(OFFSET('Hygiene Data'!$F$11,0,10*ROW('Hygiene Data'!F59))="","",OFFSET('Hygiene Data'!$F$11,0,10*ROW('Hygiene Data'!F59)))</f>
        <v/>
      </c>
      <c r="DV65" s="363" t="str">
        <f ca="1">+IF(OFFSET('Hygiene Data'!$F$12,0,10*ROW('Hygiene Data'!F59))="","",OFFSET('Hygiene Data'!$F$12,0,10*ROW('Hygiene Data'!F59)))</f>
        <v/>
      </c>
      <c r="DW65" s="363" t="str">
        <f ca="1">+IF(OFFSET('Hygiene Data'!$F$13,0,10*ROW('Hygiene Data'!F59))="","",OFFSET('Hygiene Data'!$F$13,0,10*ROW('Hygiene Data'!F59)))</f>
        <v/>
      </c>
      <c r="DX65" s="363" t="str">
        <f ca="1">+IF(OFFSET('Hygiene Data'!$G$11,0,10*ROW('Hygiene Data'!G59))="","",OFFSET('Hygiene Data'!$G$11,0,10*ROW('Hygiene Data'!G59)))</f>
        <v/>
      </c>
      <c r="DY65" s="363" t="str">
        <f ca="1">+IF(OFFSET('Hygiene Data'!$G$12,0,10*ROW('Hygiene Data'!G59))="","",OFFSET('Hygiene Data'!$G$12,0,10*ROW('Hygiene Data'!G59)))</f>
        <v/>
      </c>
      <c r="DZ65" s="363" t="str">
        <f ca="1">+IF(OFFSET('Hygiene Data'!$G$13,0,10*ROW('Hygiene Data'!G59))="","",OFFSET('Hygiene Data'!$G$13,0,10*ROW('Hygiene Data'!G59)))</f>
        <v/>
      </c>
      <c r="EA65" s="363" t="str">
        <f ca="1">+IF(OFFSET('Hygiene Data'!$H$11,0,10*ROW('Hygiene Data'!H59))="","",OFFSET('Hygiene Data'!$H$11,0,10*ROW('Hygiene Data'!H59)))</f>
        <v/>
      </c>
      <c r="EB65" s="363" t="str">
        <f ca="1">+IF(OFFSET('Hygiene Data'!$H$12,0,10*ROW('Hygiene Data'!H59))="","",OFFSET('Hygiene Data'!$H$12,0,10*ROW('Hygiene Data'!H59)))</f>
        <v/>
      </c>
      <c r="EC65" s="363" t="str">
        <f ca="1">+IF(OFFSET('Hygiene Data'!$H$13,0,10*ROW('Hygiene Data'!H59))="","",OFFSET('Hygiene Data'!$H$13,0,10*ROW('Hygiene Data'!H59)))</f>
        <v/>
      </c>
      <c r="ED65" s="363" t="str">
        <f ca="1">+IF(OFFSET('Hygiene Data'!$I$11,0,10*ROW('Hygiene Data'!I59))="","",OFFSET('Hygiene Data'!$I$11,0,10*ROW('Hygiene Data'!I59)))</f>
        <v/>
      </c>
      <c r="EE65" s="363" t="str">
        <f ca="1">+IF(OFFSET('Hygiene Data'!$I$12,0,10*ROW('Hygiene Data'!I59))="","",OFFSET('Hygiene Data'!$I$12,0,10*ROW('Hygiene Data'!I59)))</f>
        <v/>
      </c>
      <c r="EF65" s="363" t="str">
        <f ca="1">+IF(OFFSET('Hygiene Data'!$I$13,0,10*ROW('Hygiene Data'!I59))="","",OFFSET('Hygiene Data'!$I$13,0,10*ROW('Hygiene Data'!I59)))</f>
        <v/>
      </c>
    </row>
    <row r="66" spans="1:136" x14ac:dyDescent="0.25">
      <c r="A66" s="472" t="str">
        <f ca="1">+IF(OFFSET('Water Data'!$B$2,0,10*ROW('Water Data'!E60))="","",OFFSET('Water Data'!$B$2,0,10*ROW('Water Data'!E60)))</f>
        <v/>
      </c>
      <c r="B66" s="47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9" t="str">
        <f t="shared" ca="1" si="0"/>
        <v/>
      </c>
      <c r="D66" s="50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3" t="str">
        <f ca="1">+IF(OFFSET('Water Data'!$D$27,0,10*ROW('Water Data'!D60))="","",OFFSET('Water Data'!$D$27,0,10*ROW('Water Data'!D60)))</f>
        <v/>
      </c>
      <c r="BT66" s="363" t="str">
        <f ca="1">+IF(OFFSET('Water Data'!$D$28,0,10*ROW('Water Data'!D60))="","",OFFSET('Water Data'!$D$28,0,10*ROW('Water Data'!D60)))</f>
        <v/>
      </c>
      <c r="BU66" s="363" t="str">
        <f ca="1">+IF(OFFSET('Water Data'!$D$29,0,10*ROW('Water Data'!D60))="","",OFFSET('Water Data'!$D$29,0,10*ROW('Water Data'!D60)))</f>
        <v/>
      </c>
      <c r="BV66" s="363" t="str">
        <f ca="1">+IF(OFFSET('Water Data'!$E$27,0,10*ROW('Water Data'!E60))="","",OFFSET('Water Data'!$E$27,0,10*ROW('Water Data'!E60)))</f>
        <v/>
      </c>
      <c r="BW66" s="363" t="str">
        <f ca="1">+IF(OFFSET('Water Data'!$E$28,0,10*ROW('Water Data'!E60))="","",OFFSET('Water Data'!$E$28,0,10*ROW('Water Data'!E60)))</f>
        <v/>
      </c>
      <c r="BX66" s="363" t="str">
        <f ca="1">+IF(OFFSET('Water Data'!$E$29,0,10*ROW('Water Data'!E60))="","",OFFSET('Water Data'!$E$29,0,10*ROW('Water Data'!E60)))</f>
        <v/>
      </c>
      <c r="BY66" s="363" t="str">
        <f ca="1">+IF(OFFSET('Water Data'!$F$27,0,10*ROW('Water Data'!F60))="","",OFFSET('Water Data'!$F$27,0,10*ROW('Water Data'!F60)))</f>
        <v/>
      </c>
      <c r="BZ66" s="363" t="str">
        <f ca="1">+IF(OFFSET('Water Data'!$F$28,0,10*ROW('Water Data'!F60))="","",OFFSET('Water Data'!$F$28,0,10*ROW('Water Data'!F60)))</f>
        <v/>
      </c>
      <c r="CA66" s="363" t="str">
        <f ca="1">+IF(OFFSET('Water Data'!$F$29,0,10*ROW('Water Data'!F60))="","",OFFSET('Water Data'!$F$29,0,10*ROW('Water Data'!F60)))</f>
        <v/>
      </c>
      <c r="CB66" s="363" t="str">
        <f ca="1">+IF(OFFSET('Water Data'!$G$27,0,10*ROW('Water Data'!G60))="","",OFFSET('Water Data'!$G$27,0,10*ROW('Water Data'!G60)))</f>
        <v/>
      </c>
      <c r="CC66" s="363" t="str">
        <f ca="1">+IF(OFFSET('Water Data'!$G$28,0,10*ROW('Water Data'!G60))="","",OFFSET('Water Data'!$G$28,0,10*ROW('Water Data'!G60)))</f>
        <v/>
      </c>
      <c r="CD66" s="363" t="str">
        <f ca="1">+IF(OFFSET('Water Data'!$G$29,0,10*ROW('Water Data'!G60))="","",OFFSET('Water Data'!$G$29,0,10*ROW('Water Data'!G60)))</f>
        <v/>
      </c>
      <c r="CE66" s="363" t="str">
        <f ca="1">+IF(OFFSET('Water Data'!$H$27,0,10*ROW('Water Data'!H60))="","",OFFSET('Water Data'!$H$27,0,10*ROW('Water Data'!H60)))</f>
        <v/>
      </c>
      <c r="CF66" s="363" t="str">
        <f ca="1">+IF(OFFSET('Water Data'!$H$28,0,10*ROW('Water Data'!H60))="","",OFFSET('Water Data'!$H$28,0,10*ROW('Water Data'!H60)))</f>
        <v/>
      </c>
      <c r="CG66" s="363" t="str">
        <f ca="1">+IF(OFFSET('Water Data'!$H$29,0,10*ROW('Water Data'!H60))="","",OFFSET('Water Data'!$H$29,0,10*ROW('Water Data'!H60)))</f>
        <v/>
      </c>
      <c r="CH66" s="363" t="str">
        <f ca="1">+IF(OFFSET('Water Data'!$I$27,0,10*ROW('Water Data'!I60))="","",OFFSET('Water Data'!$I$27,0,10*ROW('Water Data'!I60)))</f>
        <v/>
      </c>
      <c r="CI66" s="363" t="str">
        <f ca="1">+IF(OFFSET('Water Data'!$I$28,0,10*ROW('Water Data'!I60))="","",OFFSET('Water Data'!$I$28,0,10*ROW('Water Data'!I60)))</f>
        <v/>
      </c>
      <c r="CJ66" s="363" t="str">
        <f ca="1">+IF(OFFSET('Water Data'!$I$29,0,10*ROW('Water Data'!I60))="","",OFFSET('Water Data'!$I$29,0,10*ROW('Water Data'!I60)))</f>
        <v/>
      </c>
      <c r="CK66" s="363" t="str">
        <f ca="1">+IF(OFFSET('Sanitation Data'!$D$28,0,10*ROW('Sanitation Data'!D60))="","",OFFSET('Sanitation Data'!$D$28,0,10*ROW('Sanitation Data'!D60)))</f>
        <v/>
      </c>
      <c r="CL66" s="363" t="str">
        <f ca="1">+IF(OFFSET('Sanitation Data'!$D$29,0,10*ROW('Sanitation Data'!D60))="","",OFFSET('Sanitation Data'!$D$29,0,10*ROW('Sanitation Data'!D60)))</f>
        <v/>
      </c>
      <c r="CM66" s="363" t="str">
        <f ca="1">+IF(OFFSET('Sanitation Data'!$D$30,0,10*ROW('Sanitation Data'!D60))="","",OFFSET('Sanitation Data'!$D$30,0,10*ROW('Sanitation Data'!D60)))</f>
        <v/>
      </c>
      <c r="CN66" s="363" t="str">
        <f ca="1">+IF(OFFSET('Sanitation Data'!$D$31,0,10*ROW('Sanitation Data'!D60))="","",OFFSET('Sanitation Data'!$D$31,0,10*ROW('Sanitation Data'!D60)))</f>
        <v/>
      </c>
      <c r="CO66" s="363" t="str">
        <f ca="1">+IF(OFFSET('Sanitation Data'!$D$32,0,10*ROW('Sanitation Data'!D60))="","",OFFSET('Sanitation Data'!$D$32,0,10*ROW('Sanitation Data'!D60)))</f>
        <v/>
      </c>
      <c r="CP66" s="363" t="str">
        <f ca="1">+IF(OFFSET('Sanitation Data'!$E$28,0,10*ROW('Sanitation Data'!E60))="","",OFFSET('Sanitation Data'!$E$28,0,10*ROW('Sanitation Data'!E60)))</f>
        <v/>
      </c>
      <c r="CQ66" s="363" t="str">
        <f ca="1">+IF(OFFSET('Sanitation Data'!$E$29,0,10*ROW('Sanitation Data'!E60))="","",OFFSET('Sanitation Data'!$E$29,0,10*ROW('Sanitation Data'!E60)))</f>
        <v/>
      </c>
      <c r="CR66" s="363" t="str">
        <f ca="1">+IF(OFFSET('Sanitation Data'!$E$30,0,10*ROW('Sanitation Data'!E60))="","",OFFSET('Sanitation Data'!$E$30,0,10*ROW('Sanitation Data'!E60)))</f>
        <v/>
      </c>
      <c r="CS66" s="363" t="str">
        <f ca="1">+IF(OFFSET('Sanitation Data'!$E$31,0,10*ROW('Sanitation Data'!E60))="","",OFFSET('Sanitation Data'!$E$31,0,10*ROW('Sanitation Data'!E60)))</f>
        <v/>
      </c>
      <c r="CT66" s="363" t="str">
        <f ca="1">+IF(OFFSET('Sanitation Data'!$E$32,0,10*ROW('Sanitation Data'!E60))="","",OFFSET('Sanitation Data'!$E$32,0,10*ROW('Sanitation Data'!E60)))</f>
        <v/>
      </c>
      <c r="CU66" s="363" t="str">
        <f ca="1">+IF(OFFSET('Sanitation Data'!$F$28,0,10*ROW('Sanitation Data'!F60))="","",OFFSET('Sanitation Data'!$F$28,0,10*ROW('Sanitation Data'!F60)))</f>
        <v/>
      </c>
      <c r="CV66" s="363" t="str">
        <f ca="1">+IF(OFFSET('Sanitation Data'!$F$29,0,10*ROW('Sanitation Data'!F60))="","",OFFSET('Sanitation Data'!$F$29,0,10*ROW('Sanitation Data'!F60)))</f>
        <v/>
      </c>
      <c r="CW66" s="363" t="str">
        <f ca="1">+IF(OFFSET('Sanitation Data'!$F$30,0,10*ROW('Sanitation Data'!F60))="","",OFFSET('Sanitation Data'!$F$30,0,10*ROW('Sanitation Data'!F60)))</f>
        <v/>
      </c>
      <c r="CX66" s="363" t="str">
        <f ca="1">+IF(OFFSET('Sanitation Data'!$F$31,0,10*ROW('Sanitation Data'!F60))="","",OFFSET('Sanitation Data'!$F$31,0,10*ROW('Sanitation Data'!F60)))</f>
        <v/>
      </c>
      <c r="CY66" s="363" t="str">
        <f ca="1">+IF(OFFSET('Sanitation Data'!$F$32,0,10*ROW('Sanitation Data'!F60))="","",OFFSET('Sanitation Data'!$F$32,0,10*ROW('Sanitation Data'!F60)))</f>
        <v/>
      </c>
      <c r="CZ66" s="363" t="str">
        <f ca="1">+IF(OFFSET('Sanitation Data'!$G$28,0,10*ROW('Sanitation Data'!G60))="","",OFFSET('Sanitation Data'!$G$28,0,10*ROW('Sanitation Data'!G60)))</f>
        <v/>
      </c>
      <c r="DA66" s="363" t="str">
        <f ca="1">+IF(OFFSET('Sanitation Data'!$G$29,0,10*ROW('Sanitation Data'!G60))="","",OFFSET('Sanitation Data'!$G$29,0,10*ROW('Sanitation Data'!G60)))</f>
        <v/>
      </c>
      <c r="DB66" s="363" t="str">
        <f ca="1">+IF(OFFSET('Sanitation Data'!$G$30,0,10*ROW('Sanitation Data'!G60))="","",OFFSET('Sanitation Data'!$G$30,0,10*ROW('Sanitation Data'!G60)))</f>
        <v/>
      </c>
      <c r="DC66" s="363" t="str">
        <f ca="1">+IF(OFFSET('Sanitation Data'!$G$31,0,10*ROW('Sanitation Data'!G60))="","",OFFSET('Sanitation Data'!$G$31,0,10*ROW('Sanitation Data'!G60)))</f>
        <v/>
      </c>
      <c r="DD66" s="363" t="str">
        <f ca="1">+IF(OFFSET('Sanitation Data'!$G$32,0,10*ROW('Sanitation Data'!G60))="","",OFFSET('Sanitation Data'!$G$32,0,10*ROW('Sanitation Data'!G60)))</f>
        <v/>
      </c>
      <c r="DE66" s="363" t="str">
        <f ca="1">+IF(OFFSET('Sanitation Data'!$H$28,0,10*ROW('Sanitation Data'!H60))="","",OFFSET('Sanitation Data'!$H$28,0,10*ROW('Sanitation Data'!H60)))</f>
        <v/>
      </c>
      <c r="DF66" s="363" t="str">
        <f ca="1">+IF(OFFSET('Sanitation Data'!$H$29,0,10*ROW('Sanitation Data'!H60))="","",OFFSET('Sanitation Data'!$H$29,0,10*ROW('Sanitation Data'!H60)))</f>
        <v/>
      </c>
      <c r="DG66" s="363" t="str">
        <f ca="1">+IF(OFFSET('Sanitation Data'!$H$30,0,10*ROW('Sanitation Data'!H60))="","",OFFSET('Sanitation Data'!$H$30,0,10*ROW('Sanitation Data'!H60)))</f>
        <v/>
      </c>
      <c r="DH66" s="363" t="str">
        <f ca="1">+IF(OFFSET('Sanitation Data'!$H$31,0,10*ROW('Sanitation Data'!H60))="","",OFFSET('Sanitation Data'!$H$31,0,10*ROW('Sanitation Data'!H60)))</f>
        <v/>
      </c>
      <c r="DI66" s="363" t="str">
        <f ca="1">+IF(OFFSET('Sanitation Data'!$H$32,0,10*ROW('Sanitation Data'!H60))="","",OFFSET('Sanitation Data'!$H$32,0,10*ROW('Sanitation Data'!H60)))</f>
        <v/>
      </c>
      <c r="DJ66" s="363" t="str">
        <f ca="1">+IF(OFFSET('Sanitation Data'!$I$28,0,10*ROW('Sanitation Data'!I60))="","",OFFSET('Sanitation Data'!$I$28,0,10*ROW('Sanitation Data'!I60)))</f>
        <v/>
      </c>
      <c r="DK66" s="363" t="str">
        <f ca="1">+IF(OFFSET('Sanitation Data'!$I$29,0,10*ROW('Sanitation Data'!I60))="","",OFFSET('Sanitation Data'!$I$29,0,10*ROW('Sanitation Data'!I60)))</f>
        <v/>
      </c>
      <c r="DL66" s="363" t="str">
        <f ca="1">+IF(OFFSET('Sanitation Data'!$I$30,0,10*ROW('Sanitation Data'!I60))="","",OFFSET('Sanitation Data'!$I$30,0,10*ROW('Sanitation Data'!I60)))</f>
        <v/>
      </c>
      <c r="DM66" s="363" t="str">
        <f ca="1">+IF(OFFSET('Sanitation Data'!$I$31,0,10*ROW('Sanitation Data'!I60))="","",OFFSET('Sanitation Data'!$I$31,0,10*ROW('Sanitation Data'!I60)))</f>
        <v/>
      </c>
      <c r="DN66" s="363" t="str">
        <f ca="1">+IF(OFFSET('Sanitation Data'!$I$32,0,10*ROW('Sanitation Data'!I60))="","",OFFSET('Sanitation Data'!$I$32,0,10*ROW('Sanitation Data'!I60)))</f>
        <v/>
      </c>
      <c r="DO66" s="363" t="str">
        <f ca="1">+IF(OFFSET('Hygiene Data'!$D$11,0,10*ROW('Hygiene Data'!D60))="","",OFFSET('Hygiene Data'!$D$11,0,10*ROW('Hygiene Data'!D60)))</f>
        <v/>
      </c>
      <c r="DP66" s="363" t="str">
        <f ca="1">+IF(OFFSET('Hygiene Data'!$D$12,0,10*ROW('Hygiene Data'!D60))="","",OFFSET('Hygiene Data'!$D$12,0,10*ROW('Hygiene Data'!D60)))</f>
        <v/>
      </c>
      <c r="DQ66" s="363" t="str">
        <f ca="1">+IF(OFFSET('Hygiene Data'!$D$13,0,10*ROW('Hygiene Data'!D60))="","",OFFSET('Hygiene Data'!$D$13,0,10*ROW('Hygiene Data'!D60)))</f>
        <v/>
      </c>
      <c r="DR66" s="363" t="str">
        <f ca="1">+IF(OFFSET('Hygiene Data'!$E$11,0,10*ROW('Hygiene Data'!E60))="","",OFFSET('Hygiene Data'!$E$11,0,10*ROW('Hygiene Data'!E60)))</f>
        <v/>
      </c>
      <c r="DS66" s="363" t="str">
        <f ca="1">+IF(OFFSET('Hygiene Data'!$E$12,0,10*ROW('Hygiene Data'!E60))="","",OFFSET('Hygiene Data'!$E$12,0,10*ROW('Hygiene Data'!E60)))</f>
        <v/>
      </c>
      <c r="DT66" s="363" t="str">
        <f ca="1">+IF(OFFSET('Hygiene Data'!$E$13,0,10*ROW('Hygiene Data'!E60))="","",OFFSET('Hygiene Data'!$E$13,0,10*ROW('Hygiene Data'!E60)))</f>
        <v/>
      </c>
      <c r="DU66" s="363" t="str">
        <f ca="1">+IF(OFFSET('Hygiene Data'!$F$11,0,10*ROW('Hygiene Data'!F60))="","",OFFSET('Hygiene Data'!$F$11,0,10*ROW('Hygiene Data'!F60)))</f>
        <v/>
      </c>
      <c r="DV66" s="363" t="str">
        <f ca="1">+IF(OFFSET('Hygiene Data'!$F$12,0,10*ROW('Hygiene Data'!F60))="","",OFFSET('Hygiene Data'!$F$12,0,10*ROW('Hygiene Data'!F60)))</f>
        <v/>
      </c>
      <c r="DW66" s="363" t="str">
        <f ca="1">+IF(OFFSET('Hygiene Data'!$F$13,0,10*ROW('Hygiene Data'!F60))="","",OFFSET('Hygiene Data'!$F$13,0,10*ROW('Hygiene Data'!F60)))</f>
        <v/>
      </c>
      <c r="DX66" s="363" t="str">
        <f ca="1">+IF(OFFSET('Hygiene Data'!$G$11,0,10*ROW('Hygiene Data'!G60))="","",OFFSET('Hygiene Data'!$G$11,0,10*ROW('Hygiene Data'!G60)))</f>
        <v/>
      </c>
      <c r="DY66" s="363" t="str">
        <f ca="1">+IF(OFFSET('Hygiene Data'!$G$12,0,10*ROW('Hygiene Data'!G60))="","",OFFSET('Hygiene Data'!$G$12,0,10*ROW('Hygiene Data'!G60)))</f>
        <v/>
      </c>
      <c r="DZ66" s="363" t="str">
        <f ca="1">+IF(OFFSET('Hygiene Data'!$G$13,0,10*ROW('Hygiene Data'!G60))="","",OFFSET('Hygiene Data'!$G$13,0,10*ROW('Hygiene Data'!G60)))</f>
        <v/>
      </c>
      <c r="EA66" s="363" t="str">
        <f ca="1">+IF(OFFSET('Hygiene Data'!$H$11,0,10*ROW('Hygiene Data'!H60))="","",OFFSET('Hygiene Data'!$H$11,0,10*ROW('Hygiene Data'!H60)))</f>
        <v/>
      </c>
      <c r="EB66" s="363" t="str">
        <f ca="1">+IF(OFFSET('Hygiene Data'!$H$12,0,10*ROW('Hygiene Data'!H60))="","",OFFSET('Hygiene Data'!$H$12,0,10*ROW('Hygiene Data'!H60)))</f>
        <v/>
      </c>
      <c r="EC66" s="363" t="str">
        <f ca="1">+IF(OFFSET('Hygiene Data'!$H$13,0,10*ROW('Hygiene Data'!H60))="","",OFFSET('Hygiene Data'!$H$13,0,10*ROW('Hygiene Data'!H60)))</f>
        <v/>
      </c>
      <c r="ED66" s="363" t="str">
        <f ca="1">+IF(OFFSET('Hygiene Data'!$I$11,0,10*ROW('Hygiene Data'!I60))="","",OFFSET('Hygiene Data'!$I$11,0,10*ROW('Hygiene Data'!I60)))</f>
        <v/>
      </c>
      <c r="EE66" s="363" t="str">
        <f ca="1">+IF(OFFSET('Hygiene Data'!$I$12,0,10*ROW('Hygiene Data'!I60))="","",OFFSET('Hygiene Data'!$I$12,0,10*ROW('Hygiene Data'!I60)))</f>
        <v/>
      </c>
      <c r="EF66" s="363" t="str">
        <f ca="1">+IF(OFFSET('Hygiene Data'!$I$13,0,10*ROW('Hygiene Data'!I60))="","",OFFSET('Hygiene Data'!$I$13,0,10*ROW('Hygiene Data'!I60)))</f>
        <v/>
      </c>
    </row>
    <row r="67" spans="1:136" x14ac:dyDescent="0.25">
      <c r="A67" s="472" t="str">
        <f ca="1">+IF(OFFSET('Water Data'!$B$2,0,10*ROW('Water Data'!E61))="","",OFFSET('Water Data'!$B$2,0,10*ROW('Water Data'!E61)))</f>
        <v/>
      </c>
      <c r="B67" s="47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9" t="str">
        <f t="shared" ca="1" si="0"/>
        <v/>
      </c>
      <c r="D67" s="50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3" t="str">
        <f ca="1">+IF(OFFSET('Water Data'!$D$27,0,10*ROW('Water Data'!D61))="","",OFFSET('Water Data'!$D$27,0,10*ROW('Water Data'!D61)))</f>
        <v/>
      </c>
      <c r="BT67" s="363" t="str">
        <f ca="1">+IF(OFFSET('Water Data'!$D$28,0,10*ROW('Water Data'!D61))="","",OFFSET('Water Data'!$D$28,0,10*ROW('Water Data'!D61)))</f>
        <v/>
      </c>
      <c r="BU67" s="363" t="str">
        <f ca="1">+IF(OFFSET('Water Data'!$D$29,0,10*ROW('Water Data'!D61))="","",OFFSET('Water Data'!$D$29,0,10*ROW('Water Data'!D61)))</f>
        <v/>
      </c>
      <c r="BV67" s="363" t="str">
        <f ca="1">+IF(OFFSET('Water Data'!$E$27,0,10*ROW('Water Data'!E61))="","",OFFSET('Water Data'!$E$27,0,10*ROW('Water Data'!E61)))</f>
        <v/>
      </c>
      <c r="BW67" s="363" t="str">
        <f ca="1">+IF(OFFSET('Water Data'!$E$28,0,10*ROW('Water Data'!E61))="","",OFFSET('Water Data'!$E$28,0,10*ROW('Water Data'!E61)))</f>
        <v/>
      </c>
      <c r="BX67" s="363" t="str">
        <f ca="1">+IF(OFFSET('Water Data'!$E$29,0,10*ROW('Water Data'!E61))="","",OFFSET('Water Data'!$E$29,0,10*ROW('Water Data'!E61)))</f>
        <v/>
      </c>
      <c r="BY67" s="363" t="str">
        <f ca="1">+IF(OFFSET('Water Data'!$F$27,0,10*ROW('Water Data'!F61))="","",OFFSET('Water Data'!$F$27,0,10*ROW('Water Data'!F61)))</f>
        <v/>
      </c>
      <c r="BZ67" s="363" t="str">
        <f ca="1">+IF(OFFSET('Water Data'!$F$28,0,10*ROW('Water Data'!F61))="","",OFFSET('Water Data'!$F$28,0,10*ROW('Water Data'!F61)))</f>
        <v/>
      </c>
      <c r="CA67" s="363" t="str">
        <f ca="1">+IF(OFFSET('Water Data'!$F$29,0,10*ROW('Water Data'!F61))="","",OFFSET('Water Data'!$F$29,0,10*ROW('Water Data'!F61)))</f>
        <v/>
      </c>
      <c r="CB67" s="363" t="str">
        <f ca="1">+IF(OFFSET('Water Data'!$G$27,0,10*ROW('Water Data'!G61))="","",OFFSET('Water Data'!$G$27,0,10*ROW('Water Data'!G61)))</f>
        <v/>
      </c>
      <c r="CC67" s="363" t="str">
        <f ca="1">+IF(OFFSET('Water Data'!$G$28,0,10*ROW('Water Data'!G61))="","",OFFSET('Water Data'!$G$28,0,10*ROW('Water Data'!G61)))</f>
        <v/>
      </c>
      <c r="CD67" s="363" t="str">
        <f ca="1">+IF(OFFSET('Water Data'!$G$29,0,10*ROW('Water Data'!G61))="","",OFFSET('Water Data'!$G$29,0,10*ROW('Water Data'!G61)))</f>
        <v/>
      </c>
      <c r="CE67" s="363" t="str">
        <f ca="1">+IF(OFFSET('Water Data'!$H$27,0,10*ROW('Water Data'!H61))="","",OFFSET('Water Data'!$H$27,0,10*ROW('Water Data'!H61)))</f>
        <v/>
      </c>
      <c r="CF67" s="363" t="str">
        <f ca="1">+IF(OFFSET('Water Data'!$H$28,0,10*ROW('Water Data'!H61))="","",OFFSET('Water Data'!$H$28,0,10*ROW('Water Data'!H61)))</f>
        <v/>
      </c>
      <c r="CG67" s="363" t="str">
        <f ca="1">+IF(OFFSET('Water Data'!$H$29,0,10*ROW('Water Data'!H61))="","",OFFSET('Water Data'!$H$29,0,10*ROW('Water Data'!H61)))</f>
        <v/>
      </c>
      <c r="CH67" s="363" t="str">
        <f ca="1">+IF(OFFSET('Water Data'!$I$27,0,10*ROW('Water Data'!I61))="","",OFFSET('Water Data'!$I$27,0,10*ROW('Water Data'!I61)))</f>
        <v/>
      </c>
      <c r="CI67" s="363" t="str">
        <f ca="1">+IF(OFFSET('Water Data'!$I$28,0,10*ROW('Water Data'!I61))="","",OFFSET('Water Data'!$I$28,0,10*ROW('Water Data'!I61)))</f>
        <v/>
      </c>
      <c r="CJ67" s="363" t="str">
        <f ca="1">+IF(OFFSET('Water Data'!$I$29,0,10*ROW('Water Data'!I61))="","",OFFSET('Water Data'!$I$29,0,10*ROW('Water Data'!I61)))</f>
        <v/>
      </c>
      <c r="CK67" s="363" t="str">
        <f ca="1">+IF(OFFSET('Sanitation Data'!$D$28,0,10*ROW('Sanitation Data'!D61))="","",OFFSET('Sanitation Data'!$D$28,0,10*ROW('Sanitation Data'!D61)))</f>
        <v/>
      </c>
      <c r="CL67" s="363" t="str">
        <f ca="1">+IF(OFFSET('Sanitation Data'!$D$29,0,10*ROW('Sanitation Data'!D61))="","",OFFSET('Sanitation Data'!$D$29,0,10*ROW('Sanitation Data'!D61)))</f>
        <v/>
      </c>
      <c r="CM67" s="363" t="str">
        <f ca="1">+IF(OFFSET('Sanitation Data'!$D$30,0,10*ROW('Sanitation Data'!D61))="","",OFFSET('Sanitation Data'!$D$30,0,10*ROW('Sanitation Data'!D61)))</f>
        <v/>
      </c>
      <c r="CN67" s="363" t="str">
        <f ca="1">+IF(OFFSET('Sanitation Data'!$D$31,0,10*ROW('Sanitation Data'!D61))="","",OFFSET('Sanitation Data'!$D$31,0,10*ROW('Sanitation Data'!D61)))</f>
        <v/>
      </c>
      <c r="CO67" s="363" t="str">
        <f ca="1">+IF(OFFSET('Sanitation Data'!$D$32,0,10*ROW('Sanitation Data'!D61))="","",OFFSET('Sanitation Data'!$D$32,0,10*ROW('Sanitation Data'!D61)))</f>
        <v/>
      </c>
      <c r="CP67" s="363" t="str">
        <f ca="1">+IF(OFFSET('Sanitation Data'!$E$28,0,10*ROW('Sanitation Data'!E61))="","",OFFSET('Sanitation Data'!$E$28,0,10*ROW('Sanitation Data'!E61)))</f>
        <v/>
      </c>
      <c r="CQ67" s="363" t="str">
        <f ca="1">+IF(OFFSET('Sanitation Data'!$E$29,0,10*ROW('Sanitation Data'!E61))="","",OFFSET('Sanitation Data'!$E$29,0,10*ROW('Sanitation Data'!E61)))</f>
        <v/>
      </c>
      <c r="CR67" s="363" t="str">
        <f ca="1">+IF(OFFSET('Sanitation Data'!$E$30,0,10*ROW('Sanitation Data'!E61))="","",OFFSET('Sanitation Data'!$E$30,0,10*ROW('Sanitation Data'!E61)))</f>
        <v/>
      </c>
      <c r="CS67" s="363" t="str">
        <f ca="1">+IF(OFFSET('Sanitation Data'!$E$31,0,10*ROW('Sanitation Data'!E61))="","",OFFSET('Sanitation Data'!$E$31,0,10*ROW('Sanitation Data'!E61)))</f>
        <v/>
      </c>
      <c r="CT67" s="363" t="str">
        <f ca="1">+IF(OFFSET('Sanitation Data'!$E$32,0,10*ROW('Sanitation Data'!E61))="","",OFFSET('Sanitation Data'!$E$32,0,10*ROW('Sanitation Data'!E61)))</f>
        <v/>
      </c>
      <c r="CU67" s="363" t="str">
        <f ca="1">+IF(OFFSET('Sanitation Data'!$F$28,0,10*ROW('Sanitation Data'!F61))="","",OFFSET('Sanitation Data'!$F$28,0,10*ROW('Sanitation Data'!F61)))</f>
        <v/>
      </c>
      <c r="CV67" s="363" t="str">
        <f ca="1">+IF(OFFSET('Sanitation Data'!$F$29,0,10*ROW('Sanitation Data'!F61))="","",OFFSET('Sanitation Data'!$F$29,0,10*ROW('Sanitation Data'!F61)))</f>
        <v/>
      </c>
      <c r="CW67" s="363" t="str">
        <f ca="1">+IF(OFFSET('Sanitation Data'!$F$30,0,10*ROW('Sanitation Data'!F61))="","",OFFSET('Sanitation Data'!$F$30,0,10*ROW('Sanitation Data'!F61)))</f>
        <v/>
      </c>
      <c r="CX67" s="363" t="str">
        <f ca="1">+IF(OFFSET('Sanitation Data'!$F$31,0,10*ROW('Sanitation Data'!F61))="","",OFFSET('Sanitation Data'!$F$31,0,10*ROW('Sanitation Data'!F61)))</f>
        <v/>
      </c>
      <c r="CY67" s="363" t="str">
        <f ca="1">+IF(OFFSET('Sanitation Data'!$F$32,0,10*ROW('Sanitation Data'!F61))="","",OFFSET('Sanitation Data'!$F$32,0,10*ROW('Sanitation Data'!F61)))</f>
        <v/>
      </c>
      <c r="CZ67" s="363" t="str">
        <f ca="1">+IF(OFFSET('Sanitation Data'!$G$28,0,10*ROW('Sanitation Data'!G61))="","",OFFSET('Sanitation Data'!$G$28,0,10*ROW('Sanitation Data'!G61)))</f>
        <v/>
      </c>
      <c r="DA67" s="363" t="str">
        <f ca="1">+IF(OFFSET('Sanitation Data'!$G$29,0,10*ROW('Sanitation Data'!G61))="","",OFFSET('Sanitation Data'!$G$29,0,10*ROW('Sanitation Data'!G61)))</f>
        <v/>
      </c>
      <c r="DB67" s="363" t="str">
        <f ca="1">+IF(OFFSET('Sanitation Data'!$G$30,0,10*ROW('Sanitation Data'!G61))="","",OFFSET('Sanitation Data'!$G$30,0,10*ROW('Sanitation Data'!G61)))</f>
        <v/>
      </c>
      <c r="DC67" s="363" t="str">
        <f ca="1">+IF(OFFSET('Sanitation Data'!$G$31,0,10*ROW('Sanitation Data'!G61))="","",OFFSET('Sanitation Data'!$G$31,0,10*ROW('Sanitation Data'!G61)))</f>
        <v/>
      </c>
      <c r="DD67" s="363" t="str">
        <f ca="1">+IF(OFFSET('Sanitation Data'!$G$32,0,10*ROW('Sanitation Data'!G61))="","",OFFSET('Sanitation Data'!$G$32,0,10*ROW('Sanitation Data'!G61)))</f>
        <v/>
      </c>
      <c r="DE67" s="363" t="str">
        <f ca="1">+IF(OFFSET('Sanitation Data'!$H$28,0,10*ROW('Sanitation Data'!H61))="","",OFFSET('Sanitation Data'!$H$28,0,10*ROW('Sanitation Data'!H61)))</f>
        <v/>
      </c>
      <c r="DF67" s="363" t="str">
        <f ca="1">+IF(OFFSET('Sanitation Data'!$H$29,0,10*ROW('Sanitation Data'!H61))="","",OFFSET('Sanitation Data'!$H$29,0,10*ROW('Sanitation Data'!H61)))</f>
        <v/>
      </c>
      <c r="DG67" s="363" t="str">
        <f ca="1">+IF(OFFSET('Sanitation Data'!$H$30,0,10*ROW('Sanitation Data'!H61))="","",OFFSET('Sanitation Data'!$H$30,0,10*ROW('Sanitation Data'!H61)))</f>
        <v/>
      </c>
      <c r="DH67" s="363" t="str">
        <f ca="1">+IF(OFFSET('Sanitation Data'!$H$31,0,10*ROW('Sanitation Data'!H61))="","",OFFSET('Sanitation Data'!$H$31,0,10*ROW('Sanitation Data'!H61)))</f>
        <v/>
      </c>
      <c r="DI67" s="363" t="str">
        <f ca="1">+IF(OFFSET('Sanitation Data'!$H$32,0,10*ROW('Sanitation Data'!H61))="","",OFFSET('Sanitation Data'!$H$32,0,10*ROW('Sanitation Data'!H61)))</f>
        <v/>
      </c>
      <c r="DJ67" s="363" t="str">
        <f ca="1">+IF(OFFSET('Sanitation Data'!$I$28,0,10*ROW('Sanitation Data'!I61))="","",OFFSET('Sanitation Data'!$I$28,0,10*ROW('Sanitation Data'!I61)))</f>
        <v/>
      </c>
      <c r="DK67" s="363" t="str">
        <f ca="1">+IF(OFFSET('Sanitation Data'!$I$29,0,10*ROW('Sanitation Data'!I61))="","",OFFSET('Sanitation Data'!$I$29,0,10*ROW('Sanitation Data'!I61)))</f>
        <v/>
      </c>
      <c r="DL67" s="363" t="str">
        <f ca="1">+IF(OFFSET('Sanitation Data'!$I$30,0,10*ROW('Sanitation Data'!I61))="","",OFFSET('Sanitation Data'!$I$30,0,10*ROW('Sanitation Data'!I61)))</f>
        <v/>
      </c>
      <c r="DM67" s="363" t="str">
        <f ca="1">+IF(OFFSET('Sanitation Data'!$I$31,0,10*ROW('Sanitation Data'!I61))="","",OFFSET('Sanitation Data'!$I$31,0,10*ROW('Sanitation Data'!I61)))</f>
        <v/>
      </c>
      <c r="DN67" s="363" t="str">
        <f ca="1">+IF(OFFSET('Sanitation Data'!$I$32,0,10*ROW('Sanitation Data'!I61))="","",OFFSET('Sanitation Data'!$I$32,0,10*ROW('Sanitation Data'!I61)))</f>
        <v/>
      </c>
      <c r="DO67" s="363" t="str">
        <f ca="1">+IF(OFFSET('Hygiene Data'!$D$11,0,10*ROW('Hygiene Data'!D61))="","",OFFSET('Hygiene Data'!$D$11,0,10*ROW('Hygiene Data'!D61)))</f>
        <v/>
      </c>
      <c r="DP67" s="363" t="str">
        <f ca="1">+IF(OFFSET('Hygiene Data'!$D$12,0,10*ROW('Hygiene Data'!D61))="","",OFFSET('Hygiene Data'!$D$12,0,10*ROW('Hygiene Data'!D61)))</f>
        <v/>
      </c>
      <c r="DQ67" s="363" t="str">
        <f ca="1">+IF(OFFSET('Hygiene Data'!$D$13,0,10*ROW('Hygiene Data'!D61))="","",OFFSET('Hygiene Data'!$D$13,0,10*ROW('Hygiene Data'!D61)))</f>
        <v/>
      </c>
      <c r="DR67" s="363" t="str">
        <f ca="1">+IF(OFFSET('Hygiene Data'!$E$11,0,10*ROW('Hygiene Data'!E61))="","",OFFSET('Hygiene Data'!$E$11,0,10*ROW('Hygiene Data'!E61)))</f>
        <v/>
      </c>
      <c r="DS67" s="363" t="str">
        <f ca="1">+IF(OFFSET('Hygiene Data'!$E$12,0,10*ROW('Hygiene Data'!E61))="","",OFFSET('Hygiene Data'!$E$12,0,10*ROW('Hygiene Data'!E61)))</f>
        <v/>
      </c>
      <c r="DT67" s="363" t="str">
        <f ca="1">+IF(OFFSET('Hygiene Data'!$E$13,0,10*ROW('Hygiene Data'!E61))="","",OFFSET('Hygiene Data'!$E$13,0,10*ROW('Hygiene Data'!E61)))</f>
        <v/>
      </c>
      <c r="DU67" s="363" t="str">
        <f ca="1">+IF(OFFSET('Hygiene Data'!$F$11,0,10*ROW('Hygiene Data'!F61))="","",OFFSET('Hygiene Data'!$F$11,0,10*ROW('Hygiene Data'!F61)))</f>
        <v/>
      </c>
      <c r="DV67" s="363" t="str">
        <f ca="1">+IF(OFFSET('Hygiene Data'!$F$12,0,10*ROW('Hygiene Data'!F61))="","",OFFSET('Hygiene Data'!$F$12,0,10*ROW('Hygiene Data'!F61)))</f>
        <v/>
      </c>
      <c r="DW67" s="363" t="str">
        <f ca="1">+IF(OFFSET('Hygiene Data'!$F$13,0,10*ROW('Hygiene Data'!F61))="","",OFFSET('Hygiene Data'!$F$13,0,10*ROW('Hygiene Data'!F61)))</f>
        <v/>
      </c>
      <c r="DX67" s="363" t="str">
        <f ca="1">+IF(OFFSET('Hygiene Data'!$G$11,0,10*ROW('Hygiene Data'!G61))="","",OFFSET('Hygiene Data'!$G$11,0,10*ROW('Hygiene Data'!G61)))</f>
        <v/>
      </c>
      <c r="DY67" s="363" t="str">
        <f ca="1">+IF(OFFSET('Hygiene Data'!$G$12,0,10*ROW('Hygiene Data'!G61))="","",OFFSET('Hygiene Data'!$G$12,0,10*ROW('Hygiene Data'!G61)))</f>
        <v/>
      </c>
      <c r="DZ67" s="363" t="str">
        <f ca="1">+IF(OFFSET('Hygiene Data'!$G$13,0,10*ROW('Hygiene Data'!G61))="","",OFFSET('Hygiene Data'!$G$13,0,10*ROW('Hygiene Data'!G61)))</f>
        <v/>
      </c>
      <c r="EA67" s="363" t="str">
        <f ca="1">+IF(OFFSET('Hygiene Data'!$H$11,0,10*ROW('Hygiene Data'!H61))="","",OFFSET('Hygiene Data'!$H$11,0,10*ROW('Hygiene Data'!H61)))</f>
        <v/>
      </c>
      <c r="EB67" s="363" t="str">
        <f ca="1">+IF(OFFSET('Hygiene Data'!$H$12,0,10*ROW('Hygiene Data'!H61))="","",OFFSET('Hygiene Data'!$H$12,0,10*ROW('Hygiene Data'!H61)))</f>
        <v/>
      </c>
      <c r="EC67" s="363" t="str">
        <f ca="1">+IF(OFFSET('Hygiene Data'!$H$13,0,10*ROW('Hygiene Data'!H61))="","",OFFSET('Hygiene Data'!$H$13,0,10*ROW('Hygiene Data'!H61)))</f>
        <v/>
      </c>
      <c r="ED67" s="363" t="str">
        <f ca="1">+IF(OFFSET('Hygiene Data'!$I$11,0,10*ROW('Hygiene Data'!I61))="","",OFFSET('Hygiene Data'!$I$11,0,10*ROW('Hygiene Data'!I61)))</f>
        <v/>
      </c>
      <c r="EE67" s="363" t="str">
        <f ca="1">+IF(OFFSET('Hygiene Data'!$I$12,0,10*ROW('Hygiene Data'!I61))="","",OFFSET('Hygiene Data'!$I$12,0,10*ROW('Hygiene Data'!I61)))</f>
        <v/>
      </c>
      <c r="EF67" s="363" t="str">
        <f ca="1">+IF(OFFSET('Hygiene Data'!$I$13,0,10*ROW('Hygiene Data'!I61))="","",OFFSET('Hygiene Data'!$I$13,0,10*ROW('Hygiene Data'!I61)))</f>
        <v/>
      </c>
    </row>
    <row r="68" spans="1:136" x14ac:dyDescent="0.25">
      <c r="A68" s="472" t="str">
        <f ca="1">+IF(OFFSET('Water Data'!$B$2,0,10*ROW('Water Data'!E62))="","",OFFSET('Water Data'!$B$2,0,10*ROW('Water Data'!E62)))</f>
        <v/>
      </c>
      <c r="B68" s="47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9" t="str">
        <f t="shared" ca="1" si="0"/>
        <v/>
      </c>
      <c r="D68" s="50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3" t="str">
        <f ca="1">+IF(OFFSET('Water Data'!$D$27,0,10*ROW('Water Data'!D62))="","",OFFSET('Water Data'!$D$27,0,10*ROW('Water Data'!D62)))</f>
        <v/>
      </c>
      <c r="BT68" s="363" t="str">
        <f ca="1">+IF(OFFSET('Water Data'!$D$28,0,10*ROW('Water Data'!D62))="","",OFFSET('Water Data'!$D$28,0,10*ROW('Water Data'!D62)))</f>
        <v/>
      </c>
      <c r="BU68" s="363" t="str">
        <f ca="1">+IF(OFFSET('Water Data'!$D$29,0,10*ROW('Water Data'!D62))="","",OFFSET('Water Data'!$D$29,0,10*ROW('Water Data'!D62)))</f>
        <v/>
      </c>
      <c r="BV68" s="363" t="str">
        <f ca="1">+IF(OFFSET('Water Data'!$E$27,0,10*ROW('Water Data'!E62))="","",OFFSET('Water Data'!$E$27,0,10*ROW('Water Data'!E62)))</f>
        <v/>
      </c>
      <c r="BW68" s="363" t="str">
        <f ca="1">+IF(OFFSET('Water Data'!$E$28,0,10*ROW('Water Data'!E62))="","",OFFSET('Water Data'!$E$28,0,10*ROW('Water Data'!E62)))</f>
        <v/>
      </c>
      <c r="BX68" s="363" t="str">
        <f ca="1">+IF(OFFSET('Water Data'!$E$29,0,10*ROW('Water Data'!E62))="","",OFFSET('Water Data'!$E$29,0,10*ROW('Water Data'!E62)))</f>
        <v/>
      </c>
      <c r="BY68" s="363" t="str">
        <f ca="1">+IF(OFFSET('Water Data'!$F$27,0,10*ROW('Water Data'!F62))="","",OFFSET('Water Data'!$F$27,0,10*ROW('Water Data'!F62)))</f>
        <v/>
      </c>
      <c r="BZ68" s="363" t="str">
        <f ca="1">+IF(OFFSET('Water Data'!$F$28,0,10*ROW('Water Data'!F62))="","",OFFSET('Water Data'!$F$28,0,10*ROW('Water Data'!F62)))</f>
        <v/>
      </c>
      <c r="CA68" s="363" t="str">
        <f ca="1">+IF(OFFSET('Water Data'!$F$29,0,10*ROW('Water Data'!F62))="","",OFFSET('Water Data'!$F$29,0,10*ROW('Water Data'!F62)))</f>
        <v/>
      </c>
      <c r="CB68" s="363" t="str">
        <f ca="1">+IF(OFFSET('Water Data'!$G$27,0,10*ROW('Water Data'!G62))="","",OFFSET('Water Data'!$G$27,0,10*ROW('Water Data'!G62)))</f>
        <v/>
      </c>
      <c r="CC68" s="363" t="str">
        <f ca="1">+IF(OFFSET('Water Data'!$G$28,0,10*ROW('Water Data'!G62))="","",OFFSET('Water Data'!$G$28,0,10*ROW('Water Data'!G62)))</f>
        <v/>
      </c>
      <c r="CD68" s="363" t="str">
        <f ca="1">+IF(OFFSET('Water Data'!$G$29,0,10*ROW('Water Data'!G62))="","",OFFSET('Water Data'!$G$29,0,10*ROW('Water Data'!G62)))</f>
        <v/>
      </c>
      <c r="CE68" s="363" t="str">
        <f ca="1">+IF(OFFSET('Water Data'!$H$27,0,10*ROW('Water Data'!H62))="","",OFFSET('Water Data'!$H$27,0,10*ROW('Water Data'!H62)))</f>
        <v/>
      </c>
      <c r="CF68" s="363" t="str">
        <f ca="1">+IF(OFFSET('Water Data'!$H$28,0,10*ROW('Water Data'!H62))="","",OFFSET('Water Data'!$H$28,0,10*ROW('Water Data'!H62)))</f>
        <v/>
      </c>
      <c r="CG68" s="363" t="str">
        <f ca="1">+IF(OFFSET('Water Data'!$H$29,0,10*ROW('Water Data'!H62))="","",OFFSET('Water Data'!$H$29,0,10*ROW('Water Data'!H62)))</f>
        <v/>
      </c>
      <c r="CH68" s="363" t="str">
        <f ca="1">+IF(OFFSET('Water Data'!$I$27,0,10*ROW('Water Data'!I62))="","",OFFSET('Water Data'!$I$27,0,10*ROW('Water Data'!I62)))</f>
        <v/>
      </c>
      <c r="CI68" s="363" t="str">
        <f ca="1">+IF(OFFSET('Water Data'!$I$28,0,10*ROW('Water Data'!I62))="","",OFFSET('Water Data'!$I$28,0,10*ROW('Water Data'!I62)))</f>
        <v/>
      </c>
      <c r="CJ68" s="363" t="str">
        <f ca="1">+IF(OFFSET('Water Data'!$I$29,0,10*ROW('Water Data'!I62))="","",OFFSET('Water Data'!$I$29,0,10*ROW('Water Data'!I62)))</f>
        <v/>
      </c>
      <c r="CK68" s="363" t="str">
        <f ca="1">+IF(OFFSET('Sanitation Data'!$D$28,0,10*ROW('Sanitation Data'!D62))="","",OFFSET('Sanitation Data'!$D$28,0,10*ROW('Sanitation Data'!D62)))</f>
        <v/>
      </c>
      <c r="CL68" s="363" t="str">
        <f ca="1">+IF(OFFSET('Sanitation Data'!$D$29,0,10*ROW('Sanitation Data'!D62))="","",OFFSET('Sanitation Data'!$D$29,0,10*ROW('Sanitation Data'!D62)))</f>
        <v/>
      </c>
      <c r="CM68" s="363" t="str">
        <f ca="1">+IF(OFFSET('Sanitation Data'!$D$30,0,10*ROW('Sanitation Data'!D62))="","",OFFSET('Sanitation Data'!$D$30,0,10*ROW('Sanitation Data'!D62)))</f>
        <v/>
      </c>
      <c r="CN68" s="363" t="str">
        <f ca="1">+IF(OFFSET('Sanitation Data'!$D$31,0,10*ROW('Sanitation Data'!D62))="","",OFFSET('Sanitation Data'!$D$31,0,10*ROW('Sanitation Data'!D62)))</f>
        <v/>
      </c>
      <c r="CO68" s="363" t="str">
        <f ca="1">+IF(OFFSET('Sanitation Data'!$D$32,0,10*ROW('Sanitation Data'!D62))="","",OFFSET('Sanitation Data'!$D$32,0,10*ROW('Sanitation Data'!D62)))</f>
        <v/>
      </c>
      <c r="CP68" s="363" t="str">
        <f ca="1">+IF(OFFSET('Sanitation Data'!$E$28,0,10*ROW('Sanitation Data'!E62))="","",OFFSET('Sanitation Data'!$E$28,0,10*ROW('Sanitation Data'!E62)))</f>
        <v/>
      </c>
      <c r="CQ68" s="363" t="str">
        <f ca="1">+IF(OFFSET('Sanitation Data'!$E$29,0,10*ROW('Sanitation Data'!E62))="","",OFFSET('Sanitation Data'!$E$29,0,10*ROW('Sanitation Data'!E62)))</f>
        <v/>
      </c>
      <c r="CR68" s="363" t="str">
        <f ca="1">+IF(OFFSET('Sanitation Data'!$E$30,0,10*ROW('Sanitation Data'!E62))="","",OFFSET('Sanitation Data'!$E$30,0,10*ROW('Sanitation Data'!E62)))</f>
        <v/>
      </c>
      <c r="CS68" s="363" t="str">
        <f ca="1">+IF(OFFSET('Sanitation Data'!$E$31,0,10*ROW('Sanitation Data'!E62))="","",OFFSET('Sanitation Data'!$E$31,0,10*ROW('Sanitation Data'!E62)))</f>
        <v/>
      </c>
      <c r="CT68" s="363" t="str">
        <f ca="1">+IF(OFFSET('Sanitation Data'!$E$32,0,10*ROW('Sanitation Data'!E62))="","",OFFSET('Sanitation Data'!$E$32,0,10*ROW('Sanitation Data'!E62)))</f>
        <v/>
      </c>
      <c r="CU68" s="363" t="str">
        <f ca="1">+IF(OFFSET('Sanitation Data'!$F$28,0,10*ROW('Sanitation Data'!F62))="","",OFFSET('Sanitation Data'!$F$28,0,10*ROW('Sanitation Data'!F62)))</f>
        <v/>
      </c>
      <c r="CV68" s="363" t="str">
        <f ca="1">+IF(OFFSET('Sanitation Data'!$F$29,0,10*ROW('Sanitation Data'!F62))="","",OFFSET('Sanitation Data'!$F$29,0,10*ROW('Sanitation Data'!F62)))</f>
        <v/>
      </c>
      <c r="CW68" s="363" t="str">
        <f ca="1">+IF(OFFSET('Sanitation Data'!$F$30,0,10*ROW('Sanitation Data'!F62))="","",OFFSET('Sanitation Data'!$F$30,0,10*ROW('Sanitation Data'!F62)))</f>
        <v/>
      </c>
      <c r="CX68" s="363" t="str">
        <f ca="1">+IF(OFFSET('Sanitation Data'!$F$31,0,10*ROW('Sanitation Data'!F62))="","",OFFSET('Sanitation Data'!$F$31,0,10*ROW('Sanitation Data'!F62)))</f>
        <v/>
      </c>
      <c r="CY68" s="363" t="str">
        <f ca="1">+IF(OFFSET('Sanitation Data'!$F$32,0,10*ROW('Sanitation Data'!F62))="","",OFFSET('Sanitation Data'!$F$32,0,10*ROW('Sanitation Data'!F62)))</f>
        <v/>
      </c>
      <c r="CZ68" s="363" t="str">
        <f ca="1">+IF(OFFSET('Sanitation Data'!$G$28,0,10*ROW('Sanitation Data'!G62))="","",OFFSET('Sanitation Data'!$G$28,0,10*ROW('Sanitation Data'!G62)))</f>
        <v/>
      </c>
      <c r="DA68" s="363" t="str">
        <f ca="1">+IF(OFFSET('Sanitation Data'!$G$29,0,10*ROW('Sanitation Data'!G62))="","",OFFSET('Sanitation Data'!$G$29,0,10*ROW('Sanitation Data'!G62)))</f>
        <v/>
      </c>
      <c r="DB68" s="363" t="str">
        <f ca="1">+IF(OFFSET('Sanitation Data'!$G$30,0,10*ROW('Sanitation Data'!G62))="","",OFFSET('Sanitation Data'!$G$30,0,10*ROW('Sanitation Data'!G62)))</f>
        <v/>
      </c>
      <c r="DC68" s="363" t="str">
        <f ca="1">+IF(OFFSET('Sanitation Data'!$G$31,0,10*ROW('Sanitation Data'!G62))="","",OFFSET('Sanitation Data'!$G$31,0,10*ROW('Sanitation Data'!G62)))</f>
        <v/>
      </c>
      <c r="DD68" s="363" t="str">
        <f ca="1">+IF(OFFSET('Sanitation Data'!$G$32,0,10*ROW('Sanitation Data'!G62))="","",OFFSET('Sanitation Data'!$G$32,0,10*ROW('Sanitation Data'!G62)))</f>
        <v/>
      </c>
      <c r="DE68" s="363" t="str">
        <f ca="1">+IF(OFFSET('Sanitation Data'!$H$28,0,10*ROW('Sanitation Data'!H62))="","",OFFSET('Sanitation Data'!$H$28,0,10*ROW('Sanitation Data'!H62)))</f>
        <v/>
      </c>
      <c r="DF68" s="363" t="str">
        <f ca="1">+IF(OFFSET('Sanitation Data'!$H$29,0,10*ROW('Sanitation Data'!H62))="","",OFFSET('Sanitation Data'!$H$29,0,10*ROW('Sanitation Data'!H62)))</f>
        <v/>
      </c>
      <c r="DG68" s="363" t="str">
        <f ca="1">+IF(OFFSET('Sanitation Data'!$H$30,0,10*ROW('Sanitation Data'!H62))="","",OFFSET('Sanitation Data'!$H$30,0,10*ROW('Sanitation Data'!H62)))</f>
        <v/>
      </c>
      <c r="DH68" s="363" t="str">
        <f ca="1">+IF(OFFSET('Sanitation Data'!$H$31,0,10*ROW('Sanitation Data'!H62))="","",OFFSET('Sanitation Data'!$H$31,0,10*ROW('Sanitation Data'!H62)))</f>
        <v/>
      </c>
      <c r="DI68" s="363" t="str">
        <f ca="1">+IF(OFFSET('Sanitation Data'!$H$32,0,10*ROW('Sanitation Data'!H62))="","",OFFSET('Sanitation Data'!$H$32,0,10*ROW('Sanitation Data'!H62)))</f>
        <v/>
      </c>
      <c r="DJ68" s="363" t="str">
        <f ca="1">+IF(OFFSET('Sanitation Data'!$I$28,0,10*ROW('Sanitation Data'!I62))="","",OFFSET('Sanitation Data'!$I$28,0,10*ROW('Sanitation Data'!I62)))</f>
        <v/>
      </c>
      <c r="DK68" s="363" t="str">
        <f ca="1">+IF(OFFSET('Sanitation Data'!$I$29,0,10*ROW('Sanitation Data'!I62))="","",OFFSET('Sanitation Data'!$I$29,0,10*ROW('Sanitation Data'!I62)))</f>
        <v/>
      </c>
      <c r="DL68" s="363" t="str">
        <f ca="1">+IF(OFFSET('Sanitation Data'!$I$30,0,10*ROW('Sanitation Data'!I62))="","",OFFSET('Sanitation Data'!$I$30,0,10*ROW('Sanitation Data'!I62)))</f>
        <v/>
      </c>
      <c r="DM68" s="363" t="str">
        <f ca="1">+IF(OFFSET('Sanitation Data'!$I$31,0,10*ROW('Sanitation Data'!I62))="","",OFFSET('Sanitation Data'!$I$31,0,10*ROW('Sanitation Data'!I62)))</f>
        <v/>
      </c>
      <c r="DN68" s="363" t="str">
        <f ca="1">+IF(OFFSET('Sanitation Data'!$I$32,0,10*ROW('Sanitation Data'!I62))="","",OFFSET('Sanitation Data'!$I$32,0,10*ROW('Sanitation Data'!I62)))</f>
        <v/>
      </c>
      <c r="DO68" s="363" t="str">
        <f ca="1">+IF(OFFSET('Hygiene Data'!$D$11,0,10*ROW('Hygiene Data'!D62))="","",OFFSET('Hygiene Data'!$D$11,0,10*ROW('Hygiene Data'!D62)))</f>
        <v/>
      </c>
      <c r="DP68" s="363" t="str">
        <f ca="1">+IF(OFFSET('Hygiene Data'!$D$12,0,10*ROW('Hygiene Data'!D62))="","",OFFSET('Hygiene Data'!$D$12,0,10*ROW('Hygiene Data'!D62)))</f>
        <v/>
      </c>
      <c r="DQ68" s="363" t="str">
        <f ca="1">+IF(OFFSET('Hygiene Data'!$D$13,0,10*ROW('Hygiene Data'!D62))="","",OFFSET('Hygiene Data'!$D$13,0,10*ROW('Hygiene Data'!D62)))</f>
        <v/>
      </c>
      <c r="DR68" s="363" t="str">
        <f ca="1">+IF(OFFSET('Hygiene Data'!$E$11,0,10*ROW('Hygiene Data'!E62))="","",OFFSET('Hygiene Data'!$E$11,0,10*ROW('Hygiene Data'!E62)))</f>
        <v/>
      </c>
      <c r="DS68" s="363" t="str">
        <f ca="1">+IF(OFFSET('Hygiene Data'!$E$12,0,10*ROW('Hygiene Data'!E62))="","",OFFSET('Hygiene Data'!$E$12,0,10*ROW('Hygiene Data'!E62)))</f>
        <v/>
      </c>
      <c r="DT68" s="363" t="str">
        <f ca="1">+IF(OFFSET('Hygiene Data'!$E$13,0,10*ROW('Hygiene Data'!E62))="","",OFFSET('Hygiene Data'!$E$13,0,10*ROW('Hygiene Data'!E62)))</f>
        <v/>
      </c>
      <c r="DU68" s="363" t="str">
        <f ca="1">+IF(OFFSET('Hygiene Data'!$F$11,0,10*ROW('Hygiene Data'!F62))="","",OFFSET('Hygiene Data'!$F$11,0,10*ROW('Hygiene Data'!F62)))</f>
        <v/>
      </c>
      <c r="DV68" s="363" t="str">
        <f ca="1">+IF(OFFSET('Hygiene Data'!$F$12,0,10*ROW('Hygiene Data'!F62))="","",OFFSET('Hygiene Data'!$F$12,0,10*ROW('Hygiene Data'!F62)))</f>
        <v/>
      </c>
      <c r="DW68" s="363" t="str">
        <f ca="1">+IF(OFFSET('Hygiene Data'!$F$13,0,10*ROW('Hygiene Data'!F62))="","",OFFSET('Hygiene Data'!$F$13,0,10*ROW('Hygiene Data'!F62)))</f>
        <v/>
      </c>
      <c r="DX68" s="363" t="str">
        <f ca="1">+IF(OFFSET('Hygiene Data'!$G$11,0,10*ROW('Hygiene Data'!G62))="","",OFFSET('Hygiene Data'!$G$11,0,10*ROW('Hygiene Data'!G62)))</f>
        <v/>
      </c>
      <c r="DY68" s="363" t="str">
        <f ca="1">+IF(OFFSET('Hygiene Data'!$G$12,0,10*ROW('Hygiene Data'!G62))="","",OFFSET('Hygiene Data'!$G$12,0,10*ROW('Hygiene Data'!G62)))</f>
        <v/>
      </c>
      <c r="DZ68" s="363" t="str">
        <f ca="1">+IF(OFFSET('Hygiene Data'!$G$13,0,10*ROW('Hygiene Data'!G62))="","",OFFSET('Hygiene Data'!$G$13,0,10*ROW('Hygiene Data'!G62)))</f>
        <v/>
      </c>
      <c r="EA68" s="363" t="str">
        <f ca="1">+IF(OFFSET('Hygiene Data'!$H$11,0,10*ROW('Hygiene Data'!H62))="","",OFFSET('Hygiene Data'!$H$11,0,10*ROW('Hygiene Data'!H62)))</f>
        <v/>
      </c>
      <c r="EB68" s="363" t="str">
        <f ca="1">+IF(OFFSET('Hygiene Data'!$H$12,0,10*ROW('Hygiene Data'!H62))="","",OFFSET('Hygiene Data'!$H$12,0,10*ROW('Hygiene Data'!H62)))</f>
        <v/>
      </c>
      <c r="EC68" s="363" t="str">
        <f ca="1">+IF(OFFSET('Hygiene Data'!$H$13,0,10*ROW('Hygiene Data'!H62))="","",OFFSET('Hygiene Data'!$H$13,0,10*ROW('Hygiene Data'!H62)))</f>
        <v/>
      </c>
      <c r="ED68" s="363" t="str">
        <f ca="1">+IF(OFFSET('Hygiene Data'!$I$11,0,10*ROW('Hygiene Data'!I62))="","",OFFSET('Hygiene Data'!$I$11,0,10*ROW('Hygiene Data'!I62)))</f>
        <v/>
      </c>
      <c r="EE68" s="363" t="str">
        <f ca="1">+IF(OFFSET('Hygiene Data'!$I$12,0,10*ROW('Hygiene Data'!I62))="","",OFFSET('Hygiene Data'!$I$12,0,10*ROW('Hygiene Data'!I62)))</f>
        <v/>
      </c>
      <c r="EF68" s="363" t="str">
        <f ca="1">+IF(OFFSET('Hygiene Data'!$I$13,0,10*ROW('Hygiene Data'!I62))="","",OFFSET('Hygiene Data'!$I$13,0,10*ROW('Hygiene Data'!I62)))</f>
        <v/>
      </c>
    </row>
    <row r="69" spans="1:136" x14ac:dyDescent="0.25">
      <c r="A69" s="472" t="str">
        <f ca="1">+IF(OFFSET('Water Data'!$B$2,0,10*ROW('Water Data'!E63))="","",OFFSET('Water Data'!$B$2,0,10*ROW('Water Data'!E63)))</f>
        <v/>
      </c>
      <c r="B69" s="47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9" t="str">
        <f t="shared" ca="1" si="0"/>
        <v/>
      </c>
      <c r="D69" s="50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3" t="str">
        <f ca="1">+IF(OFFSET('Water Data'!$D$27,0,10*ROW('Water Data'!D63))="","",OFFSET('Water Data'!$D$27,0,10*ROW('Water Data'!D63)))</f>
        <v/>
      </c>
      <c r="BT69" s="363" t="str">
        <f ca="1">+IF(OFFSET('Water Data'!$D$28,0,10*ROW('Water Data'!D63))="","",OFFSET('Water Data'!$D$28,0,10*ROW('Water Data'!D63)))</f>
        <v/>
      </c>
      <c r="BU69" s="363" t="str">
        <f ca="1">+IF(OFFSET('Water Data'!$D$29,0,10*ROW('Water Data'!D63))="","",OFFSET('Water Data'!$D$29,0,10*ROW('Water Data'!D63)))</f>
        <v/>
      </c>
      <c r="BV69" s="363" t="str">
        <f ca="1">+IF(OFFSET('Water Data'!$E$27,0,10*ROW('Water Data'!E63))="","",OFFSET('Water Data'!$E$27,0,10*ROW('Water Data'!E63)))</f>
        <v/>
      </c>
      <c r="BW69" s="363" t="str">
        <f ca="1">+IF(OFFSET('Water Data'!$E$28,0,10*ROW('Water Data'!E63))="","",OFFSET('Water Data'!$E$28,0,10*ROW('Water Data'!E63)))</f>
        <v/>
      </c>
      <c r="BX69" s="363" t="str">
        <f ca="1">+IF(OFFSET('Water Data'!$E$29,0,10*ROW('Water Data'!E63))="","",OFFSET('Water Data'!$E$29,0,10*ROW('Water Data'!E63)))</f>
        <v/>
      </c>
      <c r="BY69" s="363" t="str">
        <f ca="1">+IF(OFFSET('Water Data'!$F$27,0,10*ROW('Water Data'!F63))="","",OFFSET('Water Data'!$F$27,0,10*ROW('Water Data'!F63)))</f>
        <v/>
      </c>
      <c r="BZ69" s="363" t="str">
        <f ca="1">+IF(OFFSET('Water Data'!$F$28,0,10*ROW('Water Data'!F63))="","",OFFSET('Water Data'!$F$28,0,10*ROW('Water Data'!F63)))</f>
        <v/>
      </c>
      <c r="CA69" s="363" t="str">
        <f ca="1">+IF(OFFSET('Water Data'!$F$29,0,10*ROW('Water Data'!F63))="","",OFFSET('Water Data'!$F$29,0,10*ROW('Water Data'!F63)))</f>
        <v/>
      </c>
      <c r="CB69" s="363" t="str">
        <f ca="1">+IF(OFFSET('Water Data'!$G$27,0,10*ROW('Water Data'!G63))="","",OFFSET('Water Data'!$G$27,0,10*ROW('Water Data'!G63)))</f>
        <v/>
      </c>
      <c r="CC69" s="363" t="str">
        <f ca="1">+IF(OFFSET('Water Data'!$G$28,0,10*ROW('Water Data'!G63))="","",OFFSET('Water Data'!$G$28,0,10*ROW('Water Data'!G63)))</f>
        <v/>
      </c>
      <c r="CD69" s="363" t="str">
        <f ca="1">+IF(OFFSET('Water Data'!$G$29,0,10*ROW('Water Data'!G63))="","",OFFSET('Water Data'!$G$29,0,10*ROW('Water Data'!G63)))</f>
        <v/>
      </c>
      <c r="CE69" s="363" t="str">
        <f ca="1">+IF(OFFSET('Water Data'!$H$27,0,10*ROW('Water Data'!H63))="","",OFFSET('Water Data'!$H$27,0,10*ROW('Water Data'!H63)))</f>
        <v/>
      </c>
      <c r="CF69" s="363" t="str">
        <f ca="1">+IF(OFFSET('Water Data'!$H$28,0,10*ROW('Water Data'!H63))="","",OFFSET('Water Data'!$H$28,0,10*ROW('Water Data'!H63)))</f>
        <v/>
      </c>
      <c r="CG69" s="363" t="str">
        <f ca="1">+IF(OFFSET('Water Data'!$H$29,0,10*ROW('Water Data'!H63))="","",OFFSET('Water Data'!$H$29,0,10*ROW('Water Data'!H63)))</f>
        <v/>
      </c>
      <c r="CH69" s="363" t="str">
        <f ca="1">+IF(OFFSET('Water Data'!$I$27,0,10*ROW('Water Data'!I63))="","",OFFSET('Water Data'!$I$27,0,10*ROW('Water Data'!I63)))</f>
        <v/>
      </c>
      <c r="CI69" s="363" t="str">
        <f ca="1">+IF(OFFSET('Water Data'!$I$28,0,10*ROW('Water Data'!I63))="","",OFFSET('Water Data'!$I$28,0,10*ROW('Water Data'!I63)))</f>
        <v/>
      </c>
      <c r="CJ69" s="363" t="str">
        <f ca="1">+IF(OFFSET('Water Data'!$I$29,0,10*ROW('Water Data'!I63))="","",OFFSET('Water Data'!$I$29,0,10*ROW('Water Data'!I63)))</f>
        <v/>
      </c>
      <c r="CK69" s="363" t="str">
        <f ca="1">+IF(OFFSET('Sanitation Data'!$D$28,0,10*ROW('Sanitation Data'!D63))="","",OFFSET('Sanitation Data'!$D$28,0,10*ROW('Sanitation Data'!D63)))</f>
        <v/>
      </c>
      <c r="CL69" s="363" t="str">
        <f ca="1">+IF(OFFSET('Sanitation Data'!$D$29,0,10*ROW('Sanitation Data'!D63))="","",OFFSET('Sanitation Data'!$D$29,0,10*ROW('Sanitation Data'!D63)))</f>
        <v/>
      </c>
      <c r="CM69" s="363" t="str">
        <f ca="1">+IF(OFFSET('Sanitation Data'!$D$30,0,10*ROW('Sanitation Data'!D63))="","",OFFSET('Sanitation Data'!$D$30,0,10*ROW('Sanitation Data'!D63)))</f>
        <v/>
      </c>
      <c r="CN69" s="363" t="str">
        <f ca="1">+IF(OFFSET('Sanitation Data'!$D$31,0,10*ROW('Sanitation Data'!D63))="","",OFFSET('Sanitation Data'!$D$31,0,10*ROW('Sanitation Data'!D63)))</f>
        <v/>
      </c>
      <c r="CO69" s="363" t="str">
        <f ca="1">+IF(OFFSET('Sanitation Data'!$D$32,0,10*ROW('Sanitation Data'!D63))="","",OFFSET('Sanitation Data'!$D$32,0,10*ROW('Sanitation Data'!D63)))</f>
        <v/>
      </c>
      <c r="CP69" s="363" t="str">
        <f ca="1">+IF(OFFSET('Sanitation Data'!$E$28,0,10*ROW('Sanitation Data'!E63))="","",OFFSET('Sanitation Data'!$E$28,0,10*ROW('Sanitation Data'!E63)))</f>
        <v/>
      </c>
      <c r="CQ69" s="363" t="str">
        <f ca="1">+IF(OFFSET('Sanitation Data'!$E$29,0,10*ROW('Sanitation Data'!E63))="","",OFFSET('Sanitation Data'!$E$29,0,10*ROW('Sanitation Data'!E63)))</f>
        <v/>
      </c>
      <c r="CR69" s="363" t="str">
        <f ca="1">+IF(OFFSET('Sanitation Data'!$E$30,0,10*ROW('Sanitation Data'!E63))="","",OFFSET('Sanitation Data'!$E$30,0,10*ROW('Sanitation Data'!E63)))</f>
        <v/>
      </c>
      <c r="CS69" s="363" t="str">
        <f ca="1">+IF(OFFSET('Sanitation Data'!$E$31,0,10*ROW('Sanitation Data'!E63))="","",OFFSET('Sanitation Data'!$E$31,0,10*ROW('Sanitation Data'!E63)))</f>
        <v/>
      </c>
      <c r="CT69" s="363" t="str">
        <f ca="1">+IF(OFFSET('Sanitation Data'!$E$32,0,10*ROW('Sanitation Data'!E63))="","",OFFSET('Sanitation Data'!$E$32,0,10*ROW('Sanitation Data'!E63)))</f>
        <v/>
      </c>
      <c r="CU69" s="363" t="str">
        <f ca="1">+IF(OFFSET('Sanitation Data'!$F$28,0,10*ROW('Sanitation Data'!F63))="","",OFFSET('Sanitation Data'!$F$28,0,10*ROW('Sanitation Data'!F63)))</f>
        <v/>
      </c>
      <c r="CV69" s="363" t="str">
        <f ca="1">+IF(OFFSET('Sanitation Data'!$F$29,0,10*ROW('Sanitation Data'!F63))="","",OFFSET('Sanitation Data'!$F$29,0,10*ROW('Sanitation Data'!F63)))</f>
        <v/>
      </c>
      <c r="CW69" s="363" t="str">
        <f ca="1">+IF(OFFSET('Sanitation Data'!$F$30,0,10*ROW('Sanitation Data'!F63))="","",OFFSET('Sanitation Data'!$F$30,0,10*ROW('Sanitation Data'!F63)))</f>
        <v/>
      </c>
      <c r="CX69" s="363" t="str">
        <f ca="1">+IF(OFFSET('Sanitation Data'!$F$31,0,10*ROW('Sanitation Data'!F63))="","",OFFSET('Sanitation Data'!$F$31,0,10*ROW('Sanitation Data'!F63)))</f>
        <v/>
      </c>
      <c r="CY69" s="363" t="str">
        <f ca="1">+IF(OFFSET('Sanitation Data'!$F$32,0,10*ROW('Sanitation Data'!F63))="","",OFFSET('Sanitation Data'!$F$32,0,10*ROW('Sanitation Data'!F63)))</f>
        <v/>
      </c>
      <c r="CZ69" s="363" t="str">
        <f ca="1">+IF(OFFSET('Sanitation Data'!$G$28,0,10*ROW('Sanitation Data'!G63))="","",OFFSET('Sanitation Data'!$G$28,0,10*ROW('Sanitation Data'!G63)))</f>
        <v/>
      </c>
      <c r="DA69" s="363" t="str">
        <f ca="1">+IF(OFFSET('Sanitation Data'!$G$29,0,10*ROW('Sanitation Data'!G63))="","",OFFSET('Sanitation Data'!$G$29,0,10*ROW('Sanitation Data'!G63)))</f>
        <v/>
      </c>
      <c r="DB69" s="363" t="str">
        <f ca="1">+IF(OFFSET('Sanitation Data'!$G$30,0,10*ROW('Sanitation Data'!G63))="","",OFFSET('Sanitation Data'!$G$30,0,10*ROW('Sanitation Data'!G63)))</f>
        <v/>
      </c>
      <c r="DC69" s="363" t="str">
        <f ca="1">+IF(OFFSET('Sanitation Data'!$G$31,0,10*ROW('Sanitation Data'!G63))="","",OFFSET('Sanitation Data'!$G$31,0,10*ROW('Sanitation Data'!G63)))</f>
        <v/>
      </c>
      <c r="DD69" s="363" t="str">
        <f ca="1">+IF(OFFSET('Sanitation Data'!$G$32,0,10*ROW('Sanitation Data'!G63))="","",OFFSET('Sanitation Data'!$G$32,0,10*ROW('Sanitation Data'!G63)))</f>
        <v/>
      </c>
      <c r="DE69" s="363" t="str">
        <f ca="1">+IF(OFFSET('Sanitation Data'!$H$28,0,10*ROW('Sanitation Data'!H63))="","",OFFSET('Sanitation Data'!$H$28,0,10*ROW('Sanitation Data'!H63)))</f>
        <v/>
      </c>
      <c r="DF69" s="363" t="str">
        <f ca="1">+IF(OFFSET('Sanitation Data'!$H$29,0,10*ROW('Sanitation Data'!H63))="","",OFFSET('Sanitation Data'!$H$29,0,10*ROW('Sanitation Data'!H63)))</f>
        <v/>
      </c>
      <c r="DG69" s="363" t="str">
        <f ca="1">+IF(OFFSET('Sanitation Data'!$H$30,0,10*ROW('Sanitation Data'!H63))="","",OFFSET('Sanitation Data'!$H$30,0,10*ROW('Sanitation Data'!H63)))</f>
        <v/>
      </c>
      <c r="DH69" s="363" t="str">
        <f ca="1">+IF(OFFSET('Sanitation Data'!$H$31,0,10*ROW('Sanitation Data'!H63))="","",OFFSET('Sanitation Data'!$H$31,0,10*ROW('Sanitation Data'!H63)))</f>
        <v/>
      </c>
      <c r="DI69" s="363" t="str">
        <f ca="1">+IF(OFFSET('Sanitation Data'!$H$32,0,10*ROW('Sanitation Data'!H63))="","",OFFSET('Sanitation Data'!$H$32,0,10*ROW('Sanitation Data'!H63)))</f>
        <v/>
      </c>
      <c r="DJ69" s="363" t="str">
        <f ca="1">+IF(OFFSET('Sanitation Data'!$I$28,0,10*ROW('Sanitation Data'!I63))="","",OFFSET('Sanitation Data'!$I$28,0,10*ROW('Sanitation Data'!I63)))</f>
        <v/>
      </c>
      <c r="DK69" s="363" t="str">
        <f ca="1">+IF(OFFSET('Sanitation Data'!$I$29,0,10*ROW('Sanitation Data'!I63))="","",OFFSET('Sanitation Data'!$I$29,0,10*ROW('Sanitation Data'!I63)))</f>
        <v/>
      </c>
      <c r="DL69" s="363" t="str">
        <f ca="1">+IF(OFFSET('Sanitation Data'!$I$30,0,10*ROW('Sanitation Data'!I63))="","",OFFSET('Sanitation Data'!$I$30,0,10*ROW('Sanitation Data'!I63)))</f>
        <v/>
      </c>
      <c r="DM69" s="363" t="str">
        <f ca="1">+IF(OFFSET('Sanitation Data'!$I$31,0,10*ROW('Sanitation Data'!I63))="","",OFFSET('Sanitation Data'!$I$31,0,10*ROW('Sanitation Data'!I63)))</f>
        <v/>
      </c>
      <c r="DN69" s="363" t="str">
        <f ca="1">+IF(OFFSET('Sanitation Data'!$I$32,0,10*ROW('Sanitation Data'!I63))="","",OFFSET('Sanitation Data'!$I$32,0,10*ROW('Sanitation Data'!I63)))</f>
        <v/>
      </c>
      <c r="DO69" s="363" t="str">
        <f ca="1">+IF(OFFSET('Hygiene Data'!$D$11,0,10*ROW('Hygiene Data'!D63))="","",OFFSET('Hygiene Data'!$D$11,0,10*ROW('Hygiene Data'!D63)))</f>
        <v/>
      </c>
      <c r="DP69" s="363" t="str">
        <f ca="1">+IF(OFFSET('Hygiene Data'!$D$12,0,10*ROW('Hygiene Data'!D63))="","",OFFSET('Hygiene Data'!$D$12,0,10*ROW('Hygiene Data'!D63)))</f>
        <v/>
      </c>
      <c r="DQ69" s="363" t="str">
        <f ca="1">+IF(OFFSET('Hygiene Data'!$D$13,0,10*ROW('Hygiene Data'!D63))="","",OFFSET('Hygiene Data'!$D$13,0,10*ROW('Hygiene Data'!D63)))</f>
        <v/>
      </c>
      <c r="DR69" s="363" t="str">
        <f ca="1">+IF(OFFSET('Hygiene Data'!$E$11,0,10*ROW('Hygiene Data'!E63))="","",OFFSET('Hygiene Data'!$E$11,0,10*ROW('Hygiene Data'!E63)))</f>
        <v/>
      </c>
      <c r="DS69" s="363" t="str">
        <f ca="1">+IF(OFFSET('Hygiene Data'!$E$12,0,10*ROW('Hygiene Data'!E63))="","",OFFSET('Hygiene Data'!$E$12,0,10*ROW('Hygiene Data'!E63)))</f>
        <v/>
      </c>
      <c r="DT69" s="363" t="str">
        <f ca="1">+IF(OFFSET('Hygiene Data'!$E$13,0,10*ROW('Hygiene Data'!E63))="","",OFFSET('Hygiene Data'!$E$13,0,10*ROW('Hygiene Data'!E63)))</f>
        <v/>
      </c>
      <c r="DU69" s="363" t="str">
        <f ca="1">+IF(OFFSET('Hygiene Data'!$F$11,0,10*ROW('Hygiene Data'!F63))="","",OFFSET('Hygiene Data'!$F$11,0,10*ROW('Hygiene Data'!F63)))</f>
        <v/>
      </c>
      <c r="DV69" s="363" t="str">
        <f ca="1">+IF(OFFSET('Hygiene Data'!$F$12,0,10*ROW('Hygiene Data'!F63))="","",OFFSET('Hygiene Data'!$F$12,0,10*ROW('Hygiene Data'!F63)))</f>
        <v/>
      </c>
      <c r="DW69" s="363" t="str">
        <f ca="1">+IF(OFFSET('Hygiene Data'!$F$13,0,10*ROW('Hygiene Data'!F63))="","",OFFSET('Hygiene Data'!$F$13,0,10*ROW('Hygiene Data'!F63)))</f>
        <v/>
      </c>
      <c r="DX69" s="363" t="str">
        <f ca="1">+IF(OFFSET('Hygiene Data'!$G$11,0,10*ROW('Hygiene Data'!G63))="","",OFFSET('Hygiene Data'!$G$11,0,10*ROW('Hygiene Data'!G63)))</f>
        <v/>
      </c>
      <c r="DY69" s="363" t="str">
        <f ca="1">+IF(OFFSET('Hygiene Data'!$G$12,0,10*ROW('Hygiene Data'!G63))="","",OFFSET('Hygiene Data'!$G$12,0,10*ROW('Hygiene Data'!G63)))</f>
        <v/>
      </c>
      <c r="DZ69" s="363" t="str">
        <f ca="1">+IF(OFFSET('Hygiene Data'!$G$13,0,10*ROW('Hygiene Data'!G63))="","",OFFSET('Hygiene Data'!$G$13,0,10*ROW('Hygiene Data'!G63)))</f>
        <v/>
      </c>
      <c r="EA69" s="363" t="str">
        <f ca="1">+IF(OFFSET('Hygiene Data'!$H$11,0,10*ROW('Hygiene Data'!H63))="","",OFFSET('Hygiene Data'!$H$11,0,10*ROW('Hygiene Data'!H63)))</f>
        <v/>
      </c>
      <c r="EB69" s="363" t="str">
        <f ca="1">+IF(OFFSET('Hygiene Data'!$H$12,0,10*ROW('Hygiene Data'!H63))="","",OFFSET('Hygiene Data'!$H$12,0,10*ROW('Hygiene Data'!H63)))</f>
        <v/>
      </c>
      <c r="EC69" s="363" t="str">
        <f ca="1">+IF(OFFSET('Hygiene Data'!$H$13,0,10*ROW('Hygiene Data'!H63))="","",OFFSET('Hygiene Data'!$H$13,0,10*ROW('Hygiene Data'!H63)))</f>
        <v/>
      </c>
      <c r="ED69" s="363" t="str">
        <f ca="1">+IF(OFFSET('Hygiene Data'!$I$11,0,10*ROW('Hygiene Data'!I63))="","",OFFSET('Hygiene Data'!$I$11,0,10*ROW('Hygiene Data'!I63)))</f>
        <v/>
      </c>
      <c r="EE69" s="363" t="str">
        <f ca="1">+IF(OFFSET('Hygiene Data'!$I$12,0,10*ROW('Hygiene Data'!I63))="","",OFFSET('Hygiene Data'!$I$12,0,10*ROW('Hygiene Data'!I63)))</f>
        <v/>
      </c>
      <c r="EF69" s="363" t="str">
        <f ca="1">+IF(OFFSET('Hygiene Data'!$I$13,0,10*ROW('Hygiene Data'!I63))="","",OFFSET('Hygiene Data'!$I$13,0,10*ROW('Hygiene Data'!I63)))</f>
        <v/>
      </c>
    </row>
    <row r="70" spans="1:136" x14ac:dyDescent="0.25">
      <c r="A70" s="472" t="str">
        <f ca="1">+IF(OFFSET('Water Data'!$B$2,0,10*ROW('Water Data'!E64))="","",OFFSET('Water Data'!$B$2,0,10*ROW('Water Data'!E64)))</f>
        <v/>
      </c>
      <c r="B70" s="47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9" t="str">
        <f t="shared" ca="1" si="0"/>
        <v/>
      </c>
      <c r="D70" s="50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3" t="str">
        <f ca="1">+IF(OFFSET('Water Data'!$D$27,0,10*ROW('Water Data'!D64))="","",OFFSET('Water Data'!$D$27,0,10*ROW('Water Data'!D64)))</f>
        <v/>
      </c>
      <c r="BT70" s="363" t="str">
        <f ca="1">+IF(OFFSET('Water Data'!$D$28,0,10*ROW('Water Data'!D64))="","",OFFSET('Water Data'!$D$28,0,10*ROW('Water Data'!D64)))</f>
        <v/>
      </c>
      <c r="BU70" s="363" t="str">
        <f ca="1">+IF(OFFSET('Water Data'!$D$29,0,10*ROW('Water Data'!D64))="","",OFFSET('Water Data'!$D$29,0,10*ROW('Water Data'!D64)))</f>
        <v/>
      </c>
      <c r="BV70" s="363" t="str">
        <f ca="1">+IF(OFFSET('Water Data'!$E$27,0,10*ROW('Water Data'!E64))="","",OFFSET('Water Data'!$E$27,0,10*ROW('Water Data'!E64)))</f>
        <v/>
      </c>
      <c r="BW70" s="363" t="str">
        <f ca="1">+IF(OFFSET('Water Data'!$E$28,0,10*ROW('Water Data'!E64))="","",OFFSET('Water Data'!$E$28,0,10*ROW('Water Data'!E64)))</f>
        <v/>
      </c>
      <c r="BX70" s="363" t="str">
        <f ca="1">+IF(OFFSET('Water Data'!$E$29,0,10*ROW('Water Data'!E64))="","",OFFSET('Water Data'!$E$29,0,10*ROW('Water Data'!E64)))</f>
        <v/>
      </c>
      <c r="BY70" s="363" t="str">
        <f ca="1">+IF(OFFSET('Water Data'!$F$27,0,10*ROW('Water Data'!F64))="","",OFFSET('Water Data'!$F$27,0,10*ROW('Water Data'!F64)))</f>
        <v/>
      </c>
      <c r="BZ70" s="363" t="str">
        <f ca="1">+IF(OFFSET('Water Data'!$F$28,0,10*ROW('Water Data'!F64))="","",OFFSET('Water Data'!$F$28,0,10*ROW('Water Data'!F64)))</f>
        <v/>
      </c>
      <c r="CA70" s="363" t="str">
        <f ca="1">+IF(OFFSET('Water Data'!$F$29,0,10*ROW('Water Data'!F64))="","",OFFSET('Water Data'!$F$29,0,10*ROW('Water Data'!F64)))</f>
        <v/>
      </c>
      <c r="CB70" s="363" t="str">
        <f ca="1">+IF(OFFSET('Water Data'!$G$27,0,10*ROW('Water Data'!G64))="","",OFFSET('Water Data'!$G$27,0,10*ROW('Water Data'!G64)))</f>
        <v/>
      </c>
      <c r="CC70" s="363" t="str">
        <f ca="1">+IF(OFFSET('Water Data'!$G$28,0,10*ROW('Water Data'!G64))="","",OFFSET('Water Data'!$G$28,0,10*ROW('Water Data'!G64)))</f>
        <v/>
      </c>
      <c r="CD70" s="363" t="str">
        <f ca="1">+IF(OFFSET('Water Data'!$G$29,0,10*ROW('Water Data'!G64))="","",OFFSET('Water Data'!$G$29,0,10*ROW('Water Data'!G64)))</f>
        <v/>
      </c>
      <c r="CE70" s="363" t="str">
        <f ca="1">+IF(OFFSET('Water Data'!$H$27,0,10*ROW('Water Data'!H64))="","",OFFSET('Water Data'!$H$27,0,10*ROW('Water Data'!H64)))</f>
        <v/>
      </c>
      <c r="CF70" s="363" t="str">
        <f ca="1">+IF(OFFSET('Water Data'!$H$28,0,10*ROW('Water Data'!H64))="","",OFFSET('Water Data'!$H$28,0,10*ROW('Water Data'!H64)))</f>
        <v/>
      </c>
      <c r="CG70" s="363" t="str">
        <f ca="1">+IF(OFFSET('Water Data'!$H$29,0,10*ROW('Water Data'!H64))="","",OFFSET('Water Data'!$H$29,0,10*ROW('Water Data'!H64)))</f>
        <v/>
      </c>
      <c r="CH70" s="363" t="str">
        <f ca="1">+IF(OFFSET('Water Data'!$I$27,0,10*ROW('Water Data'!I64))="","",OFFSET('Water Data'!$I$27,0,10*ROW('Water Data'!I64)))</f>
        <v/>
      </c>
      <c r="CI70" s="363" t="str">
        <f ca="1">+IF(OFFSET('Water Data'!$I$28,0,10*ROW('Water Data'!I64))="","",OFFSET('Water Data'!$I$28,0,10*ROW('Water Data'!I64)))</f>
        <v/>
      </c>
      <c r="CJ70" s="363" t="str">
        <f ca="1">+IF(OFFSET('Water Data'!$I$29,0,10*ROW('Water Data'!I64))="","",OFFSET('Water Data'!$I$29,0,10*ROW('Water Data'!I64)))</f>
        <v/>
      </c>
      <c r="CK70" s="363" t="str">
        <f ca="1">+IF(OFFSET('Sanitation Data'!$D$28,0,10*ROW('Sanitation Data'!D64))="","",OFFSET('Sanitation Data'!$D$28,0,10*ROW('Sanitation Data'!D64)))</f>
        <v/>
      </c>
      <c r="CL70" s="363" t="str">
        <f ca="1">+IF(OFFSET('Sanitation Data'!$D$29,0,10*ROW('Sanitation Data'!D64))="","",OFFSET('Sanitation Data'!$D$29,0,10*ROW('Sanitation Data'!D64)))</f>
        <v/>
      </c>
      <c r="CM70" s="363" t="str">
        <f ca="1">+IF(OFFSET('Sanitation Data'!$D$30,0,10*ROW('Sanitation Data'!D64))="","",OFFSET('Sanitation Data'!$D$30,0,10*ROW('Sanitation Data'!D64)))</f>
        <v/>
      </c>
      <c r="CN70" s="363" t="str">
        <f ca="1">+IF(OFFSET('Sanitation Data'!$D$31,0,10*ROW('Sanitation Data'!D64))="","",OFFSET('Sanitation Data'!$D$31,0,10*ROW('Sanitation Data'!D64)))</f>
        <v/>
      </c>
      <c r="CO70" s="363" t="str">
        <f ca="1">+IF(OFFSET('Sanitation Data'!$D$32,0,10*ROW('Sanitation Data'!D64))="","",OFFSET('Sanitation Data'!$D$32,0,10*ROW('Sanitation Data'!D64)))</f>
        <v/>
      </c>
      <c r="CP70" s="363" t="str">
        <f ca="1">+IF(OFFSET('Sanitation Data'!$E$28,0,10*ROW('Sanitation Data'!E64))="","",OFFSET('Sanitation Data'!$E$28,0,10*ROW('Sanitation Data'!E64)))</f>
        <v/>
      </c>
      <c r="CQ70" s="363" t="str">
        <f ca="1">+IF(OFFSET('Sanitation Data'!$E$29,0,10*ROW('Sanitation Data'!E64))="","",OFFSET('Sanitation Data'!$E$29,0,10*ROW('Sanitation Data'!E64)))</f>
        <v/>
      </c>
      <c r="CR70" s="363" t="str">
        <f ca="1">+IF(OFFSET('Sanitation Data'!$E$30,0,10*ROW('Sanitation Data'!E64))="","",OFFSET('Sanitation Data'!$E$30,0,10*ROW('Sanitation Data'!E64)))</f>
        <v/>
      </c>
      <c r="CS70" s="363" t="str">
        <f ca="1">+IF(OFFSET('Sanitation Data'!$E$31,0,10*ROW('Sanitation Data'!E64))="","",OFFSET('Sanitation Data'!$E$31,0,10*ROW('Sanitation Data'!E64)))</f>
        <v/>
      </c>
      <c r="CT70" s="363" t="str">
        <f ca="1">+IF(OFFSET('Sanitation Data'!$E$32,0,10*ROW('Sanitation Data'!E64))="","",OFFSET('Sanitation Data'!$E$32,0,10*ROW('Sanitation Data'!E64)))</f>
        <v/>
      </c>
      <c r="CU70" s="363" t="str">
        <f ca="1">+IF(OFFSET('Sanitation Data'!$F$28,0,10*ROW('Sanitation Data'!F64))="","",OFFSET('Sanitation Data'!$F$28,0,10*ROW('Sanitation Data'!F64)))</f>
        <v/>
      </c>
      <c r="CV70" s="363" t="str">
        <f ca="1">+IF(OFFSET('Sanitation Data'!$F$29,0,10*ROW('Sanitation Data'!F64))="","",OFFSET('Sanitation Data'!$F$29,0,10*ROW('Sanitation Data'!F64)))</f>
        <v/>
      </c>
      <c r="CW70" s="363" t="str">
        <f ca="1">+IF(OFFSET('Sanitation Data'!$F$30,0,10*ROW('Sanitation Data'!F64))="","",OFFSET('Sanitation Data'!$F$30,0,10*ROW('Sanitation Data'!F64)))</f>
        <v/>
      </c>
      <c r="CX70" s="363" t="str">
        <f ca="1">+IF(OFFSET('Sanitation Data'!$F$31,0,10*ROW('Sanitation Data'!F64))="","",OFFSET('Sanitation Data'!$F$31,0,10*ROW('Sanitation Data'!F64)))</f>
        <v/>
      </c>
      <c r="CY70" s="363" t="str">
        <f ca="1">+IF(OFFSET('Sanitation Data'!$F$32,0,10*ROW('Sanitation Data'!F64))="","",OFFSET('Sanitation Data'!$F$32,0,10*ROW('Sanitation Data'!F64)))</f>
        <v/>
      </c>
      <c r="CZ70" s="363" t="str">
        <f ca="1">+IF(OFFSET('Sanitation Data'!$G$28,0,10*ROW('Sanitation Data'!G64))="","",OFFSET('Sanitation Data'!$G$28,0,10*ROW('Sanitation Data'!G64)))</f>
        <v/>
      </c>
      <c r="DA70" s="363" t="str">
        <f ca="1">+IF(OFFSET('Sanitation Data'!$G$29,0,10*ROW('Sanitation Data'!G64))="","",OFFSET('Sanitation Data'!$G$29,0,10*ROW('Sanitation Data'!G64)))</f>
        <v/>
      </c>
      <c r="DB70" s="363" t="str">
        <f ca="1">+IF(OFFSET('Sanitation Data'!$G$30,0,10*ROW('Sanitation Data'!G64))="","",OFFSET('Sanitation Data'!$G$30,0,10*ROW('Sanitation Data'!G64)))</f>
        <v/>
      </c>
      <c r="DC70" s="363" t="str">
        <f ca="1">+IF(OFFSET('Sanitation Data'!$G$31,0,10*ROW('Sanitation Data'!G64))="","",OFFSET('Sanitation Data'!$G$31,0,10*ROW('Sanitation Data'!G64)))</f>
        <v/>
      </c>
      <c r="DD70" s="363" t="str">
        <f ca="1">+IF(OFFSET('Sanitation Data'!$G$32,0,10*ROW('Sanitation Data'!G64))="","",OFFSET('Sanitation Data'!$G$32,0,10*ROW('Sanitation Data'!G64)))</f>
        <v/>
      </c>
      <c r="DE70" s="363" t="str">
        <f ca="1">+IF(OFFSET('Sanitation Data'!$H$28,0,10*ROW('Sanitation Data'!H64))="","",OFFSET('Sanitation Data'!$H$28,0,10*ROW('Sanitation Data'!H64)))</f>
        <v/>
      </c>
      <c r="DF70" s="363" t="str">
        <f ca="1">+IF(OFFSET('Sanitation Data'!$H$29,0,10*ROW('Sanitation Data'!H64))="","",OFFSET('Sanitation Data'!$H$29,0,10*ROW('Sanitation Data'!H64)))</f>
        <v/>
      </c>
      <c r="DG70" s="363" t="str">
        <f ca="1">+IF(OFFSET('Sanitation Data'!$H$30,0,10*ROW('Sanitation Data'!H64))="","",OFFSET('Sanitation Data'!$H$30,0,10*ROW('Sanitation Data'!H64)))</f>
        <v/>
      </c>
      <c r="DH70" s="363" t="str">
        <f ca="1">+IF(OFFSET('Sanitation Data'!$H$31,0,10*ROW('Sanitation Data'!H64))="","",OFFSET('Sanitation Data'!$H$31,0,10*ROW('Sanitation Data'!H64)))</f>
        <v/>
      </c>
      <c r="DI70" s="363" t="str">
        <f ca="1">+IF(OFFSET('Sanitation Data'!$H$32,0,10*ROW('Sanitation Data'!H64))="","",OFFSET('Sanitation Data'!$H$32,0,10*ROW('Sanitation Data'!H64)))</f>
        <v/>
      </c>
      <c r="DJ70" s="363" t="str">
        <f ca="1">+IF(OFFSET('Sanitation Data'!$I$28,0,10*ROW('Sanitation Data'!I64))="","",OFFSET('Sanitation Data'!$I$28,0,10*ROW('Sanitation Data'!I64)))</f>
        <v/>
      </c>
      <c r="DK70" s="363" t="str">
        <f ca="1">+IF(OFFSET('Sanitation Data'!$I$29,0,10*ROW('Sanitation Data'!I64))="","",OFFSET('Sanitation Data'!$I$29,0,10*ROW('Sanitation Data'!I64)))</f>
        <v/>
      </c>
      <c r="DL70" s="363" t="str">
        <f ca="1">+IF(OFFSET('Sanitation Data'!$I$30,0,10*ROW('Sanitation Data'!I64))="","",OFFSET('Sanitation Data'!$I$30,0,10*ROW('Sanitation Data'!I64)))</f>
        <v/>
      </c>
      <c r="DM70" s="363" t="str">
        <f ca="1">+IF(OFFSET('Sanitation Data'!$I$31,0,10*ROW('Sanitation Data'!I64))="","",OFFSET('Sanitation Data'!$I$31,0,10*ROW('Sanitation Data'!I64)))</f>
        <v/>
      </c>
      <c r="DN70" s="363" t="str">
        <f ca="1">+IF(OFFSET('Sanitation Data'!$I$32,0,10*ROW('Sanitation Data'!I64))="","",OFFSET('Sanitation Data'!$I$32,0,10*ROW('Sanitation Data'!I64)))</f>
        <v/>
      </c>
      <c r="DO70" s="363" t="str">
        <f ca="1">+IF(OFFSET('Hygiene Data'!$D$11,0,10*ROW('Hygiene Data'!D64))="","",OFFSET('Hygiene Data'!$D$11,0,10*ROW('Hygiene Data'!D64)))</f>
        <v/>
      </c>
      <c r="DP70" s="363" t="str">
        <f ca="1">+IF(OFFSET('Hygiene Data'!$D$12,0,10*ROW('Hygiene Data'!D64))="","",OFFSET('Hygiene Data'!$D$12,0,10*ROW('Hygiene Data'!D64)))</f>
        <v/>
      </c>
      <c r="DQ70" s="363" t="str">
        <f ca="1">+IF(OFFSET('Hygiene Data'!$D$13,0,10*ROW('Hygiene Data'!D64))="","",OFFSET('Hygiene Data'!$D$13,0,10*ROW('Hygiene Data'!D64)))</f>
        <v/>
      </c>
      <c r="DR70" s="363" t="str">
        <f ca="1">+IF(OFFSET('Hygiene Data'!$E$11,0,10*ROW('Hygiene Data'!E64))="","",OFFSET('Hygiene Data'!$E$11,0,10*ROW('Hygiene Data'!E64)))</f>
        <v/>
      </c>
      <c r="DS70" s="363" t="str">
        <f ca="1">+IF(OFFSET('Hygiene Data'!$E$12,0,10*ROW('Hygiene Data'!E64))="","",OFFSET('Hygiene Data'!$E$12,0,10*ROW('Hygiene Data'!E64)))</f>
        <v/>
      </c>
      <c r="DT70" s="363" t="str">
        <f ca="1">+IF(OFFSET('Hygiene Data'!$E$13,0,10*ROW('Hygiene Data'!E64))="","",OFFSET('Hygiene Data'!$E$13,0,10*ROW('Hygiene Data'!E64)))</f>
        <v/>
      </c>
      <c r="DU70" s="363" t="str">
        <f ca="1">+IF(OFFSET('Hygiene Data'!$F$11,0,10*ROW('Hygiene Data'!F64))="","",OFFSET('Hygiene Data'!$F$11,0,10*ROW('Hygiene Data'!F64)))</f>
        <v/>
      </c>
      <c r="DV70" s="363" t="str">
        <f ca="1">+IF(OFFSET('Hygiene Data'!$F$12,0,10*ROW('Hygiene Data'!F64))="","",OFFSET('Hygiene Data'!$F$12,0,10*ROW('Hygiene Data'!F64)))</f>
        <v/>
      </c>
      <c r="DW70" s="363" t="str">
        <f ca="1">+IF(OFFSET('Hygiene Data'!$F$13,0,10*ROW('Hygiene Data'!F64))="","",OFFSET('Hygiene Data'!$F$13,0,10*ROW('Hygiene Data'!F64)))</f>
        <v/>
      </c>
      <c r="DX70" s="363" t="str">
        <f ca="1">+IF(OFFSET('Hygiene Data'!$G$11,0,10*ROW('Hygiene Data'!G64))="","",OFFSET('Hygiene Data'!$G$11,0,10*ROW('Hygiene Data'!G64)))</f>
        <v/>
      </c>
      <c r="DY70" s="363" t="str">
        <f ca="1">+IF(OFFSET('Hygiene Data'!$G$12,0,10*ROW('Hygiene Data'!G64))="","",OFFSET('Hygiene Data'!$G$12,0,10*ROW('Hygiene Data'!G64)))</f>
        <v/>
      </c>
      <c r="DZ70" s="363" t="str">
        <f ca="1">+IF(OFFSET('Hygiene Data'!$G$13,0,10*ROW('Hygiene Data'!G64))="","",OFFSET('Hygiene Data'!$G$13,0,10*ROW('Hygiene Data'!G64)))</f>
        <v/>
      </c>
      <c r="EA70" s="363" t="str">
        <f ca="1">+IF(OFFSET('Hygiene Data'!$H$11,0,10*ROW('Hygiene Data'!H64))="","",OFFSET('Hygiene Data'!$H$11,0,10*ROW('Hygiene Data'!H64)))</f>
        <v/>
      </c>
      <c r="EB70" s="363" t="str">
        <f ca="1">+IF(OFFSET('Hygiene Data'!$H$12,0,10*ROW('Hygiene Data'!H64))="","",OFFSET('Hygiene Data'!$H$12,0,10*ROW('Hygiene Data'!H64)))</f>
        <v/>
      </c>
      <c r="EC70" s="363" t="str">
        <f ca="1">+IF(OFFSET('Hygiene Data'!$H$13,0,10*ROW('Hygiene Data'!H64))="","",OFFSET('Hygiene Data'!$H$13,0,10*ROW('Hygiene Data'!H64)))</f>
        <v/>
      </c>
      <c r="ED70" s="363" t="str">
        <f ca="1">+IF(OFFSET('Hygiene Data'!$I$11,0,10*ROW('Hygiene Data'!I64))="","",OFFSET('Hygiene Data'!$I$11,0,10*ROW('Hygiene Data'!I64)))</f>
        <v/>
      </c>
      <c r="EE70" s="363" t="str">
        <f ca="1">+IF(OFFSET('Hygiene Data'!$I$12,0,10*ROW('Hygiene Data'!I64))="","",OFFSET('Hygiene Data'!$I$12,0,10*ROW('Hygiene Data'!I64)))</f>
        <v/>
      </c>
      <c r="EF70" s="363" t="str">
        <f ca="1">+IF(OFFSET('Hygiene Data'!$I$13,0,10*ROW('Hygiene Data'!I64))="","",OFFSET('Hygiene Data'!$I$13,0,10*ROW('Hygiene Data'!I64)))</f>
        <v/>
      </c>
    </row>
    <row r="71" spans="1:136" x14ac:dyDescent="0.25">
      <c r="A71" s="472" t="str">
        <f ca="1">+IF(OFFSET('Water Data'!$B$2,0,10*ROW('Water Data'!E65))="","",OFFSET('Water Data'!$B$2,0,10*ROW('Water Data'!E65)))</f>
        <v/>
      </c>
      <c r="B71" s="47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9" t="str">
        <f t="shared" ref="C71:C134" ca="1" si="1">+IF(ISNUMBER(VALUE(MID(A71,5,4))), VALUE(MID(A71, 5,4)),"")</f>
        <v/>
      </c>
      <c r="D71" s="50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3" t="str">
        <f ca="1">+IF(OFFSET('Water Data'!$D$27,0,10*ROW('Water Data'!D65))="","",OFFSET('Water Data'!$D$27,0,10*ROW('Water Data'!D65)))</f>
        <v/>
      </c>
      <c r="BT71" s="363" t="str">
        <f ca="1">+IF(OFFSET('Water Data'!$D$28,0,10*ROW('Water Data'!D65))="","",OFFSET('Water Data'!$D$28,0,10*ROW('Water Data'!D65)))</f>
        <v/>
      </c>
      <c r="BU71" s="363" t="str">
        <f ca="1">+IF(OFFSET('Water Data'!$D$29,0,10*ROW('Water Data'!D65))="","",OFFSET('Water Data'!$D$29,0,10*ROW('Water Data'!D65)))</f>
        <v/>
      </c>
      <c r="BV71" s="363" t="str">
        <f ca="1">+IF(OFFSET('Water Data'!$E$27,0,10*ROW('Water Data'!E65))="","",OFFSET('Water Data'!$E$27,0,10*ROW('Water Data'!E65)))</f>
        <v/>
      </c>
      <c r="BW71" s="363" t="str">
        <f ca="1">+IF(OFFSET('Water Data'!$E$28,0,10*ROW('Water Data'!E65))="","",OFFSET('Water Data'!$E$28,0,10*ROW('Water Data'!E65)))</f>
        <v/>
      </c>
      <c r="BX71" s="363" t="str">
        <f ca="1">+IF(OFFSET('Water Data'!$E$29,0,10*ROW('Water Data'!E65))="","",OFFSET('Water Data'!$E$29,0,10*ROW('Water Data'!E65)))</f>
        <v/>
      </c>
      <c r="BY71" s="363" t="str">
        <f ca="1">+IF(OFFSET('Water Data'!$F$27,0,10*ROW('Water Data'!F65))="","",OFFSET('Water Data'!$F$27,0,10*ROW('Water Data'!F65)))</f>
        <v/>
      </c>
      <c r="BZ71" s="363" t="str">
        <f ca="1">+IF(OFFSET('Water Data'!$F$28,0,10*ROW('Water Data'!F65))="","",OFFSET('Water Data'!$F$28,0,10*ROW('Water Data'!F65)))</f>
        <v/>
      </c>
      <c r="CA71" s="363" t="str">
        <f ca="1">+IF(OFFSET('Water Data'!$F$29,0,10*ROW('Water Data'!F65))="","",OFFSET('Water Data'!$F$29,0,10*ROW('Water Data'!F65)))</f>
        <v/>
      </c>
      <c r="CB71" s="363" t="str">
        <f ca="1">+IF(OFFSET('Water Data'!$G$27,0,10*ROW('Water Data'!G65))="","",OFFSET('Water Data'!$G$27,0,10*ROW('Water Data'!G65)))</f>
        <v/>
      </c>
      <c r="CC71" s="363" t="str">
        <f ca="1">+IF(OFFSET('Water Data'!$G$28,0,10*ROW('Water Data'!G65))="","",OFFSET('Water Data'!$G$28,0,10*ROW('Water Data'!G65)))</f>
        <v/>
      </c>
      <c r="CD71" s="363" t="str">
        <f ca="1">+IF(OFFSET('Water Data'!$G$29,0,10*ROW('Water Data'!G65))="","",OFFSET('Water Data'!$G$29,0,10*ROW('Water Data'!G65)))</f>
        <v/>
      </c>
      <c r="CE71" s="363" t="str">
        <f ca="1">+IF(OFFSET('Water Data'!$H$27,0,10*ROW('Water Data'!H65))="","",OFFSET('Water Data'!$H$27,0,10*ROW('Water Data'!H65)))</f>
        <v/>
      </c>
      <c r="CF71" s="363" t="str">
        <f ca="1">+IF(OFFSET('Water Data'!$H$28,0,10*ROW('Water Data'!H65))="","",OFFSET('Water Data'!$H$28,0,10*ROW('Water Data'!H65)))</f>
        <v/>
      </c>
      <c r="CG71" s="363" t="str">
        <f ca="1">+IF(OFFSET('Water Data'!$H$29,0,10*ROW('Water Data'!H65))="","",OFFSET('Water Data'!$H$29,0,10*ROW('Water Data'!H65)))</f>
        <v/>
      </c>
      <c r="CH71" s="363" t="str">
        <f ca="1">+IF(OFFSET('Water Data'!$I$27,0,10*ROW('Water Data'!I65))="","",OFFSET('Water Data'!$I$27,0,10*ROW('Water Data'!I65)))</f>
        <v/>
      </c>
      <c r="CI71" s="363" t="str">
        <f ca="1">+IF(OFFSET('Water Data'!$I$28,0,10*ROW('Water Data'!I65))="","",OFFSET('Water Data'!$I$28,0,10*ROW('Water Data'!I65)))</f>
        <v/>
      </c>
      <c r="CJ71" s="363" t="str">
        <f ca="1">+IF(OFFSET('Water Data'!$I$29,0,10*ROW('Water Data'!I65))="","",OFFSET('Water Data'!$I$29,0,10*ROW('Water Data'!I65)))</f>
        <v/>
      </c>
      <c r="CK71" s="363" t="str">
        <f ca="1">+IF(OFFSET('Sanitation Data'!$D$28,0,10*ROW('Sanitation Data'!D65))="","",OFFSET('Sanitation Data'!$D$28,0,10*ROW('Sanitation Data'!D65)))</f>
        <v/>
      </c>
      <c r="CL71" s="363" t="str">
        <f ca="1">+IF(OFFSET('Sanitation Data'!$D$29,0,10*ROW('Sanitation Data'!D65))="","",OFFSET('Sanitation Data'!$D$29,0,10*ROW('Sanitation Data'!D65)))</f>
        <v/>
      </c>
      <c r="CM71" s="363" t="str">
        <f ca="1">+IF(OFFSET('Sanitation Data'!$D$30,0,10*ROW('Sanitation Data'!D65))="","",OFFSET('Sanitation Data'!$D$30,0,10*ROW('Sanitation Data'!D65)))</f>
        <v/>
      </c>
      <c r="CN71" s="363" t="str">
        <f ca="1">+IF(OFFSET('Sanitation Data'!$D$31,0,10*ROW('Sanitation Data'!D65))="","",OFFSET('Sanitation Data'!$D$31,0,10*ROW('Sanitation Data'!D65)))</f>
        <v/>
      </c>
      <c r="CO71" s="363" t="str">
        <f ca="1">+IF(OFFSET('Sanitation Data'!$D$32,0,10*ROW('Sanitation Data'!D65))="","",OFFSET('Sanitation Data'!$D$32,0,10*ROW('Sanitation Data'!D65)))</f>
        <v/>
      </c>
      <c r="CP71" s="363" t="str">
        <f ca="1">+IF(OFFSET('Sanitation Data'!$E$28,0,10*ROW('Sanitation Data'!E65))="","",OFFSET('Sanitation Data'!$E$28,0,10*ROW('Sanitation Data'!E65)))</f>
        <v/>
      </c>
      <c r="CQ71" s="363" t="str">
        <f ca="1">+IF(OFFSET('Sanitation Data'!$E$29,0,10*ROW('Sanitation Data'!E65))="","",OFFSET('Sanitation Data'!$E$29,0,10*ROW('Sanitation Data'!E65)))</f>
        <v/>
      </c>
      <c r="CR71" s="363" t="str">
        <f ca="1">+IF(OFFSET('Sanitation Data'!$E$30,0,10*ROW('Sanitation Data'!E65))="","",OFFSET('Sanitation Data'!$E$30,0,10*ROW('Sanitation Data'!E65)))</f>
        <v/>
      </c>
      <c r="CS71" s="363" t="str">
        <f ca="1">+IF(OFFSET('Sanitation Data'!$E$31,0,10*ROW('Sanitation Data'!E65))="","",OFFSET('Sanitation Data'!$E$31,0,10*ROW('Sanitation Data'!E65)))</f>
        <v/>
      </c>
      <c r="CT71" s="363" t="str">
        <f ca="1">+IF(OFFSET('Sanitation Data'!$E$32,0,10*ROW('Sanitation Data'!E65))="","",OFFSET('Sanitation Data'!$E$32,0,10*ROW('Sanitation Data'!E65)))</f>
        <v/>
      </c>
      <c r="CU71" s="363" t="str">
        <f ca="1">+IF(OFFSET('Sanitation Data'!$F$28,0,10*ROW('Sanitation Data'!F65))="","",OFFSET('Sanitation Data'!$F$28,0,10*ROW('Sanitation Data'!F65)))</f>
        <v/>
      </c>
      <c r="CV71" s="363" t="str">
        <f ca="1">+IF(OFFSET('Sanitation Data'!$F$29,0,10*ROW('Sanitation Data'!F65))="","",OFFSET('Sanitation Data'!$F$29,0,10*ROW('Sanitation Data'!F65)))</f>
        <v/>
      </c>
      <c r="CW71" s="363" t="str">
        <f ca="1">+IF(OFFSET('Sanitation Data'!$F$30,0,10*ROW('Sanitation Data'!F65))="","",OFFSET('Sanitation Data'!$F$30,0,10*ROW('Sanitation Data'!F65)))</f>
        <v/>
      </c>
      <c r="CX71" s="363" t="str">
        <f ca="1">+IF(OFFSET('Sanitation Data'!$F$31,0,10*ROW('Sanitation Data'!F65))="","",OFFSET('Sanitation Data'!$F$31,0,10*ROW('Sanitation Data'!F65)))</f>
        <v/>
      </c>
      <c r="CY71" s="363" t="str">
        <f ca="1">+IF(OFFSET('Sanitation Data'!$F$32,0,10*ROW('Sanitation Data'!F65))="","",OFFSET('Sanitation Data'!$F$32,0,10*ROW('Sanitation Data'!F65)))</f>
        <v/>
      </c>
      <c r="CZ71" s="363" t="str">
        <f ca="1">+IF(OFFSET('Sanitation Data'!$G$28,0,10*ROW('Sanitation Data'!G65))="","",OFFSET('Sanitation Data'!$G$28,0,10*ROW('Sanitation Data'!G65)))</f>
        <v/>
      </c>
      <c r="DA71" s="363" t="str">
        <f ca="1">+IF(OFFSET('Sanitation Data'!$G$29,0,10*ROW('Sanitation Data'!G65))="","",OFFSET('Sanitation Data'!$G$29,0,10*ROW('Sanitation Data'!G65)))</f>
        <v/>
      </c>
      <c r="DB71" s="363" t="str">
        <f ca="1">+IF(OFFSET('Sanitation Data'!$G$30,0,10*ROW('Sanitation Data'!G65))="","",OFFSET('Sanitation Data'!$G$30,0,10*ROW('Sanitation Data'!G65)))</f>
        <v/>
      </c>
      <c r="DC71" s="363" t="str">
        <f ca="1">+IF(OFFSET('Sanitation Data'!$G$31,0,10*ROW('Sanitation Data'!G65))="","",OFFSET('Sanitation Data'!$G$31,0,10*ROW('Sanitation Data'!G65)))</f>
        <v/>
      </c>
      <c r="DD71" s="363" t="str">
        <f ca="1">+IF(OFFSET('Sanitation Data'!$G$32,0,10*ROW('Sanitation Data'!G65))="","",OFFSET('Sanitation Data'!$G$32,0,10*ROW('Sanitation Data'!G65)))</f>
        <v/>
      </c>
      <c r="DE71" s="363" t="str">
        <f ca="1">+IF(OFFSET('Sanitation Data'!$H$28,0,10*ROW('Sanitation Data'!H65))="","",OFFSET('Sanitation Data'!$H$28,0,10*ROW('Sanitation Data'!H65)))</f>
        <v/>
      </c>
      <c r="DF71" s="363" t="str">
        <f ca="1">+IF(OFFSET('Sanitation Data'!$H$29,0,10*ROW('Sanitation Data'!H65))="","",OFFSET('Sanitation Data'!$H$29,0,10*ROW('Sanitation Data'!H65)))</f>
        <v/>
      </c>
      <c r="DG71" s="363" t="str">
        <f ca="1">+IF(OFFSET('Sanitation Data'!$H$30,0,10*ROW('Sanitation Data'!H65))="","",OFFSET('Sanitation Data'!$H$30,0,10*ROW('Sanitation Data'!H65)))</f>
        <v/>
      </c>
      <c r="DH71" s="363" t="str">
        <f ca="1">+IF(OFFSET('Sanitation Data'!$H$31,0,10*ROW('Sanitation Data'!H65))="","",OFFSET('Sanitation Data'!$H$31,0,10*ROW('Sanitation Data'!H65)))</f>
        <v/>
      </c>
      <c r="DI71" s="363" t="str">
        <f ca="1">+IF(OFFSET('Sanitation Data'!$H$32,0,10*ROW('Sanitation Data'!H65))="","",OFFSET('Sanitation Data'!$H$32,0,10*ROW('Sanitation Data'!H65)))</f>
        <v/>
      </c>
      <c r="DJ71" s="363" t="str">
        <f ca="1">+IF(OFFSET('Sanitation Data'!$I$28,0,10*ROW('Sanitation Data'!I65))="","",OFFSET('Sanitation Data'!$I$28,0,10*ROW('Sanitation Data'!I65)))</f>
        <v/>
      </c>
      <c r="DK71" s="363" t="str">
        <f ca="1">+IF(OFFSET('Sanitation Data'!$I$29,0,10*ROW('Sanitation Data'!I65))="","",OFFSET('Sanitation Data'!$I$29,0,10*ROW('Sanitation Data'!I65)))</f>
        <v/>
      </c>
      <c r="DL71" s="363" t="str">
        <f ca="1">+IF(OFFSET('Sanitation Data'!$I$30,0,10*ROW('Sanitation Data'!I65))="","",OFFSET('Sanitation Data'!$I$30,0,10*ROW('Sanitation Data'!I65)))</f>
        <v/>
      </c>
      <c r="DM71" s="363" t="str">
        <f ca="1">+IF(OFFSET('Sanitation Data'!$I$31,0,10*ROW('Sanitation Data'!I65))="","",OFFSET('Sanitation Data'!$I$31,0,10*ROW('Sanitation Data'!I65)))</f>
        <v/>
      </c>
      <c r="DN71" s="363" t="str">
        <f ca="1">+IF(OFFSET('Sanitation Data'!$I$32,0,10*ROW('Sanitation Data'!I65))="","",OFFSET('Sanitation Data'!$I$32,0,10*ROW('Sanitation Data'!I65)))</f>
        <v/>
      </c>
      <c r="DO71" s="363" t="str">
        <f ca="1">+IF(OFFSET('Hygiene Data'!$D$11,0,10*ROW('Hygiene Data'!D65))="","",OFFSET('Hygiene Data'!$D$11,0,10*ROW('Hygiene Data'!D65)))</f>
        <v/>
      </c>
      <c r="DP71" s="363" t="str">
        <f ca="1">+IF(OFFSET('Hygiene Data'!$D$12,0,10*ROW('Hygiene Data'!D65))="","",OFFSET('Hygiene Data'!$D$12,0,10*ROW('Hygiene Data'!D65)))</f>
        <v/>
      </c>
      <c r="DQ71" s="363" t="str">
        <f ca="1">+IF(OFFSET('Hygiene Data'!$D$13,0,10*ROW('Hygiene Data'!D65))="","",OFFSET('Hygiene Data'!$D$13,0,10*ROW('Hygiene Data'!D65)))</f>
        <v/>
      </c>
      <c r="DR71" s="363" t="str">
        <f ca="1">+IF(OFFSET('Hygiene Data'!$E$11,0,10*ROW('Hygiene Data'!E65))="","",OFFSET('Hygiene Data'!$E$11,0,10*ROW('Hygiene Data'!E65)))</f>
        <v/>
      </c>
      <c r="DS71" s="363" t="str">
        <f ca="1">+IF(OFFSET('Hygiene Data'!$E$12,0,10*ROW('Hygiene Data'!E65))="","",OFFSET('Hygiene Data'!$E$12,0,10*ROW('Hygiene Data'!E65)))</f>
        <v/>
      </c>
      <c r="DT71" s="363" t="str">
        <f ca="1">+IF(OFFSET('Hygiene Data'!$E$13,0,10*ROW('Hygiene Data'!E65))="","",OFFSET('Hygiene Data'!$E$13,0,10*ROW('Hygiene Data'!E65)))</f>
        <v/>
      </c>
      <c r="DU71" s="363" t="str">
        <f ca="1">+IF(OFFSET('Hygiene Data'!$F$11,0,10*ROW('Hygiene Data'!F65))="","",OFFSET('Hygiene Data'!$F$11,0,10*ROW('Hygiene Data'!F65)))</f>
        <v/>
      </c>
      <c r="DV71" s="363" t="str">
        <f ca="1">+IF(OFFSET('Hygiene Data'!$F$12,0,10*ROW('Hygiene Data'!F65))="","",OFFSET('Hygiene Data'!$F$12,0,10*ROW('Hygiene Data'!F65)))</f>
        <v/>
      </c>
      <c r="DW71" s="363" t="str">
        <f ca="1">+IF(OFFSET('Hygiene Data'!$F$13,0,10*ROW('Hygiene Data'!F65))="","",OFFSET('Hygiene Data'!$F$13,0,10*ROW('Hygiene Data'!F65)))</f>
        <v/>
      </c>
      <c r="DX71" s="363" t="str">
        <f ca="1">+IF(OFFSET('Hygiene Data'!$G$11,0,10*ROW('Hygiene Data'!G65))="","",OFFSET('Hygiene Data'!$G$11,0,10*ROW('Hygiene Data'!G65)))</f>
        <v/>
      </c>
      <c r="DY71" s="363" t="str">
        <f ca="1">+IF(OFFSET('Hygiene Data'!$G$12,0,10*ROW('Hygiene Data'!G65))="","",OFFSET('Hygiene Data'!$G$12,0,10*ROW('Hygiene Data'!G65)))</f>
        <v/>
      </c>
      <c r="DZ71" s="363" t="str">
        <f ca="1">+IF(OFFSET('Hygiene Data'!$G$13,0,10*ROW('Hygiene Data'!G65))="","",OFFSET('Hygiene Data'!$G$13,0,10*ROW('Hygiene Data'!G65)))</f>
        <v/>
      </c>
      <c r="EA71" s="363" t="str">
        <f ca="1">+IF(OFFSET('Hygiene Data'!$H$11,0,10*ROW('Hygiene Data'!H65))="","",OFFSET('Hygiene Data'!$H$11,0,10*ROW('Hygiene Data'!H65)))</f>
        <v/>
      </c>
      <c r="EB71" s="363" t="str">
        <f ca="1">+IF(OFFSET('Hygiene Data'!$H$12,0,10*ROW('Hygiene Data'!H65))="","",OFFSET('Hygiene Data'!$H$12,0,10*ROW('Hygiene Data'!H65)))</f>
        <v/>
      </c>
      <c r="EC71" s="363" t="str">
        <f ca="1">+IF(OFFSET('Hygiene Data'!$H$13,0,10*ROW('Hygiene Data'!H65))="","",OFFSET('Hygiene Data'!$H$13,0,10*ROW('Hygiene Data'!H65)))</f>
        <v/>
      </c>
      <c r="ED71" s="363" t="str">
        <f ca="1">+IF(OFFSET('Hygiene Data'!$I$11,0,10*ROW('Hygiene Data'!I65))="","",OFFSET('Hygiene Data'!$I$11,0,10*ROW('Hygiene Data'!I65)))</f>
        <v/>
      </c>
      <c r="EE71" s="363" t="str">
        <f ca="1">+IF(OFFSET('Hygiene Data'!$I$12,0,10*ROW('Hygiene Data'!I65))="","",OFFSET('Hygiene Data'!$I$12,0,10*ROW('Hygiene Data'!I65)))</f>
        <v/>
      </c>
      <c r="EF71" s="363" t="str">
        <f ca="1">+IF(OFFSET('Hygiene Data'!$I$13,0,10*ROW('Hygiene Data'!I65))="","",OFFSET('Hygiene Data'!$I$13,0,10*ROW('Hygiene Data'!I65)))</f>
        <v/>
      </c>
    </row>
    <row r="72" spans="1:136" x14ac:dyDescent="0.25">
      <c r="A72" s="472" t="str">
        <f ca="1">+IF(OFFSET('Water Data'!$B$2,0,10*ROW('Water Data'!E66))="","",OFFSET('Water Data'!$B$2,0,10*ROW('Water Data'!E66)))</f>
        <v/>
      </c>
      <c r="B72" s="47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9" t="str">
        <f t="shared" ca="1" si="1"/>
        <v/>
      </c>
      <c r="D72" s="50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3" t="str">
        <f ca="1">+IF(OFFSET('Water Data'!$D$27,0,10*ROW('Water Data'!D66))="","",OFFSET('Water Data'!$D$27,0,10*ROW('Water Data'!D66)))</f>
        <v/>
      </c>
      <c r="BT72" s="363" t="str">
        <f ca="1">+IF(OFFSET('Water Data'!$D$28,0,10*ROW('Water Data'!D66))="","",OFFSET('Water Data'!$D$28,0,10*ROW('Water Data'!D66)))</f>
        <v/>
      </c>
      <c r="BU72" s="363" t="str">
        <f ca="1">+IF(OFFSET('Water Data'!$D$29,0,10*ROW('Water Data'!D66))="","",OFFSET('Water Data'!$D$29,0,10*ROW('Water Data'!D66)))</f>
        <v/>
      </c>
      <c r="BV72" s="363" t="str">
        <f ca="1">+IF(OFFSET('Water Data'!$E$27,0,10*ROW('Water Data'!E66))="","",OFFSET('Water Data'!$E$27,0,10*ROW('Water Data'!E66)))</f>
        <v/>
      </c>
      <c r="BW72" s="363" t="str">
        <f ca="1">+IF(OFFSET('Water Data'!$E$28,0,10*ROW('Water Data'!E66))="","",OFFSET('Water Data'!$E$28,0,10*ROW('Water Data'!E66)))</f>
        <v/>
      </c>
      <c r="BX72" s="363" t="str">
        <f ca="1">+IF(OFFSET('Water Data'!$E$29,0,10*ROW('Water Data'!E66))="","",OFFSET('Water Data'!$E$29,0,10*ROW('Water Data'!E66)))</f>
        <v/>
      </c>
      <c r="BY72" s="363" t="str">
        <f ca="1">+IF(OFFSET('Water Data'!$F$27,0,10*ROW('Water Data'!F66))="","",OFFSET('Water Data'!$F$27,0,10*ROW('Water Data'!F66)))</f>
        <v/>
      </c>
      <c r="BZ72" s="363" t="str">
        <f ca="1">+IF(OFFSET('Water Data'!$F$28,0,10*ROW('Water Data'!F66))="","",OFFSET('Water Data'!$F$28,0,10*ROW('Water Data'!F66)))</f>
        <v/>
      </c>
      <c r="CA72" s="363" t="str">
        <f ca="1">+IF(OFFSET('Water Data'!$F$29,0,10*ROW('Water Data'!F66))="","",OFFSET('Water Data'!$F$29,0,10*ROW('Water Data'!F66)))</f>
        <v/>
      </c>
      <c r="CB72" s="363" t="str">
        <f ca="1">+IF(OFFSET('Water Data'!$G$27,0,10*ROW('Water Data'!G66))="","",OFFSET('Water Data'!$G$27,0,10*ROW('Water Data'!G66)))</f>
        <v/>
      </c>
      <c r="CC72" s="363" t="str">
        <f ca="1">+IF(OFFSET('Water Data'!$G$28,0,10*ROW('Water Data'!G66))="","",OFFSET('Water Data'!$G$28,0,10*ROW('Water Data'!G66)))</f>
        <v/>
      </c>
      <c r="CD72" s="363" t="str">
        <f ca="1">+IF(OFFSET('Water Data'!$G$29,0,10*ROW('Water Data'!G66))="","",OFFSET('Water Data'!$G$29,0,10*ROW('Water Data'!G66)))</f>
        <v/>
      </c>
      <c r="CE72" s="363" t="str">
        <f ca="1">+IF(OFFSET('Water Data'!$H$27,0,10*ROW('Water Data'!H66))="","",OFFSET('Water Data'!$H$27,0,10*ROW('Water Data'!H66)))</f>
        <v/>
      </c>
      <c r="CF72" s="363" t="str">
        <f ca="1">+IF(OFFSET('Water Data'!$H$28,0,10*ROW('Water Data'!H66))="","",OFFSET('Water Data'!$H$28,0,10*ROW('Water Data'!H66)))</f>
        <v/>
      </c>
      <c r="CG72" s="363" t="str">
        <f ca="1">+IF(OFFSET('Water Data'!$H$29,0,10*ROW('Water Data'!H66))="","",OFFSET('Water Data'!$H$29,0,10*ROW('Water Data'!H66)))</f>
        <v/>
      </c>
      <c r="CH72" s="363" t="str">
        <f ca="1">+IF(OFFSET('Water Data'!$I$27,0,10*ROW('Water Data'!I66))="","",OFFSET('Water Data'!$I$27,0,10*ROW('Water Data'!I66)))</f>
        <v/>
      </c>
      <c r="CI72" s="363" t="str">
        <f ca="1">+IF(OFFSET('Water Data'!$I$28,0,10*ROW('Water Data'!I66))="","",OFFSET('Water Data'!$I$28,0,10*ROW('Water Data'!I66)))</f>
        <v/>
      </c>
      <c r="CJ72" s="363" t="str">
        <f ca="1">+IF(OFFSET('Water Data'!$I$29,0,10*ROW('Water Data'!I66))="","",OFFSET('Water Data'!$I$29,0,10*ROW('Water Data'!I66)))</f>
        <v/>
      </c>
      <c r="CK72" s="363" t="str">
        <f ca="1">+IF(OFFSET('Sanitation Data'!$D$28,0,10*ROW('Sanitation Data'!D66))="","",OFFSET('Sanitation Data'!$D$28,0,10*ROW('Sanitation Data'!D66)))</f>
        <v/>
      </c>
      <c r="CL72" s="363" t="str">
        <f ca="1">+IF(OFFSET('Sanitation Data'!$D$29,0,10*ROW('Sanitation Data'!D66))="","",OFFSET('Sanitation Data'!$D$29,0,10*ROW('Sanitation Data'!D66)))</f>
        <v/>
      </c>
      <c r="CM72" s="363" t="str">
        <f ca="1">+IF(OFFSET('Sanitation Data'!$D$30,0,10*ROW('Sanitation Data'!D66))="","",OFFSET('Sanitation Data'!$D$30,0,10*ROW('Sanitation Data'!D66)))</f>
        <v/>
      </c>
      <c r="CN72" s="363" t="str">
        <f ca="1">+IF(OFFSET('Sanitation Data'!$D$31,0,10*ROW('Sanitation Data'!D66))="","",OFFSET('Sanitation Data'!$D$31,0,10*ROW('Sanitation Data'!D66)))</f>
        <v/>
      </c>
      <c r="CO72" s="363" t="str">
        <f ca="1">+IF(OFFSET('Sanitation Data'!$D$32,0,10*ROW('Sanitation Data'!D66))="","",OFFSET('Sanitation Data'!$D$32,0,10*ROW('Sanitation Data'!D66)))</f>
        <v/>
      </c>
      <c r="CP72" s="363" t="str">
        <f ca="1">+IF(OFFSET('Sanitation Data'!$E$28,0,10*ROW('Sanitation Data'!E66))="","",OFFSET('Sanitation Data'!$E$28,0,10*ROW('Sanitation Data'!E66)))</f>
        <v/>
      </c>
      <c r="CQ72" s="363" t="str">
        <f ca="1">+IF(OFFSET('Sanitation Data'!$E$29,0,10*ROW('Sanitation Data'!E66))="","",OFFSET('Sanitation Data'!$E$29,0,10*ROW('Sanitation Data'!E66)))</f>
        <v/>
      </c>
      <c r="CR72" s="363" t="str">
        <f ca="1">+IF(OFFSET('Sanitation Data'!$E$30,0,10*ROW('Sanitation Data'!E66))="","",OFFSET('Sanitation Data'!$E$30,0,10*ROW('Sanitation Data'!E66)))</f>
        <v/>
      </c>
      <c r="CS72" s="363" t="str">
        <f ca="1">+IF(OFFSET('Sanitation Data'!$E$31,0,10*ROW('Sanitation Data'!E66))="","",OFFSET('Sanitation Data'!$E$31,0,10*ROW('Sanitation Data'!E66)))</f>
        <v/>
      </c>
      <c r="CT72" s="363" t="str">
        <f ca="1">+IF(OFFSET('Sanitation Data'!$E$32,0,10*ROW('Sanitation Data'!E66))="","",OFFSET('Sanitation Data'!$E$32,0,10*ROW('Sanitation Data'!E66)))</f>
        <v/>
      </c>
      <c r="CU72" s="363" t="str">
        <f ca="1">+IF(OFFSET('Sanitation Data'!$F$28,0,10*ROW('Sanitation Data'!F66))="","",OFFSET('Sanitation Data'!$F$28,0,10*ROW('Sanitation Data'!F66)))</f>
        <v/>
      </c>
      <c r="CV72" s="363" t="str">
        <f ca="1">+IF(OFFSET('Sanitation Data'!$F$29,0,10*ROW('Sanitation Data'!F66))="","",OFFSET('Sanitation Data'!$F$29,0,10*ROW('Sanitation Data'!F66)))</f>
        <v/>
      </c>
      <c r="CW72" s="363" t="str">
        <f ca="1">+IF(OFFSET('Sanitation Data'!$F$30,0,10*ROW('Sanitation Data'!F66))="","",OFFSET('Sanitation Data'!$F$30,0,10*ROW('Sanitation Data'!F66)))</f>
        <v/>
      </c>
      <c r="CX72" s="363" t="str">
        <f ca="1">+IF(OFFSET('Sanitation Data'!$F$31,0,10*ROW('Sanitation Data'!F66))="","",OFFSET('Sanitation Data'!$F$31,0,10*ROW('Sanitation Data'!F66)))</f>
        <v/>
      </c>
      <c r="CY72" s="363" t="str">
        <f ca="1">+IF(OFFSET('Sanitation Data'!$F$32,0,10*ROW('Sanitation Data'!F66))="","",OFFSET('Sanitation Data'!$F$32,0,10*ROW('Sanitation Data'!F66)))</f>
        <v/>
      </c>
      <c r="CZ72" s="363" t="str">
        <f ca="1">+IF(OFFSET('Sanitation Data'!$G$28,0,10*ROW('Sanitation Data'!G66))="","",OFFSET('Sanitation Data'!$G$28,0,10*ROW('Sanitation Data'!G66)))</f>
        <v/>
      </c>
      <c r="DA72" s="363" t="str">
        <f ca="1">+IF(OFFSET('Sanitation Data'!$G$29,0,10*ROW('Sanitation Data'!G66))="","",OFFSET('Sanitation Data'!$G$29,0,10*ROW('Sanitation Data'!G66)))</f>
        <v/>
      </c>
      <c r="DB72" s="363" t="str">
        <f ca="1">+IF(OFFSET('Sanitation Data'!$G$30,0,10*ROW('Sanitation Data'!G66))="","",OFFSET('Sanitation Data'!$G$30,0,10*ROW('Sanitation Data'!G66)))</f>
        <v/>
      </c>
      <c r="DC72" s="363" t="str">
        <f ca="1">+IF(OFFSET('Sanitation Data'!$G$31,0,10*ROW('Sanitation Data'!G66))="","",OFFSET('Sanitation Data'!$G$31,0,10*ROW('Sanitation Data'!G66)))</f>
        <v/>
      </c>
      <c r="DD72" s="363" t="str">
        <f ca="1">+IF(OFFSET('Sanitation Data'!$G$32,0,10*ROW('Sanitation Data'!G66))="","",OFFSET('Sanitation Data'!$G$32,0,10*ROW('Sanitation Data'!G66)))</f>
        <v/>
      </c>
      <c r="DE72" s="363" t="str">
        <f ca="1">+IF(OFFSET('Sanitation Data'!$H$28,0,10*ROW('Sanitation Data'!H66))="","",OFFSET('Sanitation Data'!$H$28,0,10*ROW('Sanitation Data'!H66)))</f>
        <v/>
      </c>
      <c r="DF72" s="363" t="str">
        <f ca="1">+IF(OFFSET('Sanitation Data'!$H$29,0,10*ROW('Sanitation Data'!H66))="","",OFFSET('Sanitation Data'!$H$29,0,10*ROW('Sanitation Data'!H66)))</f>
        <v/>
      </c>
      <c r="DG72" s="363" t="str">
        <f ca="1">+IF(OFFSET('Sanitation Data'!$H$30,0,10*ROW('Sanitation Data'!H66))="","",OFFSET('Sanitation Data'!$H$30,0,10*ROW('Sanitation Data'!H66)))</f>
        <v/>
      </c>
      <c r="DH72" s="363" t="str">
        <f ca="1">+IF(OFFSET('Sanitation Data'!$H$31,0,10*ROW('Sanitation Data'!H66))="","",OFFSET('Sanitation Data'!$H$31,0,10*ROW('Sanitation Data'!H66)))</f>
        <v/>
      </c>
      <c r="DI72" s="363" t="str">
        <f ca="1">+IF(OFFSET('Sanitation Data'!$H$32,0,10*ROW('Sanitation Data'!H66))="","",OFFSET('Sanitation Data'!$H$32,0,10*ROW('Sanitation Data'!H66)))</f>
        <v/>
      </c>
      <c r="DJ72" s="363" t="str">
        <f ca="1">+IF(OFFSET('Sanitation Data'!$I$28,0,10*ROW('Sanitation Data'!I66))="","",OFFSET('Sanitation Data'!$I$28,0,10*ROW('Sanitation Data'!I66)))</f>
        <v/>
      </c>
      <c r="DK72" s="363" t="str">
        <f ca="1">+IF(OFFSET('Sanitation Data'!$I$29,0,10*ROW('Sanitation Data'!I66))="","",OFFSET('Sanitation Data'!$I$29,0,10*ROW('Sanitation Data'!I66)))</f>
        <v/>
      </c>
      <c r="DL72" s="363" t="str">
        <f ca="1">+IF(OFFSET('Sanitation Data'!$I$30,0,10*ROW('Sanitation Data'!I66))="","",OFFSET('Sanitation Data'!$I$30,0,10*ROW('Sanitation Data'!I66)))</f>
        <v/>
      </c>
      <c r="DM72" s="363" t="str">
        <f ca="1">+IF(OFFSET('Sanitation Data'!$I$31,0,10*ROW('Sanitation Data'!I66))="","",OFFSET('Sanitation Data'!$I$31,0,10*ROW('Sanitation Data'!I66)))</f>
        <v/>
      </c>
      <c r="DN72" s="363" t="str">
        <f ca="1">+IF(OFFSET('Sanitation Data'!$I$32,0,10*ROW('Sanitation Data'!I66))="","",OFFSET('Sanitation Data'!$I$32,0,10*ROW('Sanitation Data'!I66)))</f>
        <v/>
      </c>
      <c r="DO72" s="363" t="str">
        <f ca="1">+IF(OFFSET('Hygiene Data'!$D$11,0,10*ROW('Hygiene Data'!D66))="","",OFFSET('Hygiene Data'!$D$11,0,10*ROW('Hygiene Data'!D66)))</f>
        <v/>
      </c>
      <c r="DP72" s="363" t="str">
        <f ca="1">+IF(OFFSET('Hygiene Data'!$D$12,0,10*ROW('Hygiene Data'!D66))="","",OFFSET('Hygiene Data'!$D$12,0,10*ROW('Hygiene Data'!D66)))</f>
        <v/>
      </c>
      <c r="DQ72" s="363" t="str">
        <f ca="1">+IF(OFFSET('Hygiene Data'!$D$13,0,10*ROW('Hygiene Data'!D66))="","",OFFSET('Hygiene Data'!$D$13,0,10*ROW('Hygiene Data'!D66)))</f>
        <v/>
      </c>
      <c r="DR72" s="363" t="str">
        <f ca="1">+IF(OFFSET('Hygiene Data'!$E$11,0,10*ROW('Hygiene Data'!E66))="","",OFFSET('Hygiene Data'!$E$11,0,10*ROW('Hygiene Data'!E66)))</f>
        <v/>
      </c>
      <c r="DS72" s="363" t="str">
        <f ca="1">+IF(OFFSET('Hygiene Data'!$E$12,0,10*ROW('Hygiene Data'!E66))="","",OFFSET('Hygiene Data'!$E$12,0,10*ROW('Hygiene Data'!E66)))</f>
        <v/>
      </c>
      <c r="DT72" s="363" t="str">
        <f ca="1">+IF(OFFSET('Hygiene Data'!$E$13,0,10*ROW('Hygiene Data'!E66))="","",OFFSET('Hygiene Data'!$E$13,0,10*ROW('Hygiene Data'!E66)))</f>
        <v/>
      </c>
      <c r="DU72" s="363" t="str">
        <f ca="1">+IF(OFFSET('Hygiene Data'!$F$11,0,10*ROW('Hygiene Data'!F66))="","",OFFSET('Hygiene Data'!$F$11,0,10*ROW('Hygiene Data'!F66)))</f>
        <v/>
      </c>
      <c r="DV72" s="363" t="str">
        <f ca="1">+IF(OFFSET('Hygiene Data'!$F$12,0,10*ROW('Hygiene Data'!F66))="","",OFFSET('Hygiene Data'!$F$12,0,10*ROW('Hygiene Data'!F66)))</f>
        <v/>
      </c>
      <c r="DW72" s="363" t="str">
        <f ca="1">+IF(OFFSET('Hygiene Data'!$F$13,0,10*ROW('Hygiene Data'!F66))="","",OFFSET('Hygiene Data'!$F$13,0,10*ROW('Hygiene Data'!F66)))</f>
        <v/>
      </c>
      <c r="DX72" s="363" t="str">
        <f ca="1">+IF(OFFSET('Hygiene Data'!$G$11,0,10*ROW('Hygiene Data'!G66))="","",OFFSET('Hygiene Data'!$G$11,0,10*ROW('Hygiene Data'!G66)))</f>
        <v/>
      </c>
      <c r="DY72" s="363" t="str">
        <f ca="1">+IF(OFFSET('Hygiene Data'!$G$12,0,10*ROW('Hygiene Data'!G66))="","",OFFSET('Hygiene Data'!$G$12,0,10*ROW('Hygiene Data'!G66)))</f>
        <v/>
      </c>
      <c r="DZ72" s="363" t="str">
        <f ca="1">+IF(OFFSET('Hygiene Data'!$G$13,0,10*ROW('Hygiene Data'!G66))="","",OFFSET('Hygiene Data'!$G$13,0,10*ROW('Hygiene Data'!G66)))</f>
        <v/>
      </c>
      <c r="EA72" s="363" t="str">
        <f ca="1">+IF(OFFSET('Hygiene Data'!$H$11,0,10*ROW('Hygiene Data'!H66))="","",OFFSET('Hygiene Data'!$H$11,0,10*ROW('Hygiene Data'!H66)))</f>
        <v/>
      </c>
      <c r="EB72" s="363" t="str">
        <f ca="1">+IF(OFFSET('Hygiene Data'!$H$12,0,10*ROW('Hygiene Data'!H66))="","",OFFSET('Hygiene Data'!$H$12,0,10*ROW('Hygiene Data'!H66)))</f>
        <v/>
      </c>
      <c r="EC72" s="363" t="str">
        <f ca="1">+IF(OFFSET('Hygiene Data'!$H$13,0,10*ROW('Hygiene Data'!H66))="","",OFFSET('Hygiene Data'!$H$13,0,10*ROW('Hygiene Data'!H66)))</f>
        <v/>
      </c>
      <c r="ED72" s="363" t="str">
        <f ca="1">+IF(OFFSET('Hygiene Data'!$I$11,0,10*ROW('Hygiene Data'!I66))="","",OFFSET('Hygiene Data'!$I$11,0,10*ROW('Hygiene Data'!I66)))</f>
        <v/>
      </c>
      <c r="EE72" s="363" t="str">
        <f ca="1">+IF(OFFSET('Hygiene Data'!$I$12,0,10*ROW('Hygiene Data'!I66))="","",OFFSET('Hygiene Data'!$I$12,0,10*ROW('Hygiene Data'!I66)))</f>
        <v/>
      </c>
      <c r="EF72" s="363" t="str">
        <f ca="1">+IF(OFFSET('Hygiene Data'!$I$13,0,10*ROW('Hygiene Data'!I66))="","",OFFSET('Hygiene Data'!$I$13,0,10*ROW('Hygiene Data'!I66)))</f>
        <v/>
      </c>
    </row>
    <row r="73" spans="1:136" x14ac:dyDescent="0.25">
      <c r="A73" s="472" t="str">
        <f ca="1">+IF(OFFSET('Water Data'!$B$2,0,10*ROW('Water Data'!E67))="","",OFFSET('Water Data'!$B$2,0,10*ROW('Water Data'!E67)))</f>
        <v/>
      </c>
      <c r="B73" s="47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9" t="str">
        <f t="shared" ca="1" si="1"/>
        <v/>
      </c>
      <c r="D73" s="50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3" t="str">
        <f ca="1">+IF(OFFSET('Water Data'!$D$27,0,10*ROW('Water Data'!D67))="","",OFFSET('Water Data'!$D$27,0,10*ROW('Water Data'!D67)))</f>
        <v/>
      </c>
      <c r="BT73" s="363" t="str">
        <f ca="1">+IF(OFFSET('Water Data'!$D$28,0,10*ROW('Water Data'!D67))="","",OFFSET('Water Data'!$D$28,0,10*ROW('Water Data'!D67)))</f>
        <v/>
      </c>
      <c r="BU73" s="363" t="str">
        <f ca="1">+IF(OFFSET('Water Data'!$D$29,0,10*ROW('Water Data'!D67))="","",OFFSET('Water Data'!$D$29,0,10*ROW('Water Data'!D67)))</f>
        <v/>
      </c>
      <c r="BV73" s="363" t="str">
        <f ca="1">+IF(OFFSET('Water Data'!$E$27,0,10*ROW('Water Data'!E67))="","",OFFSET('Water Data'!$E$27,0,10*ROW('Water Data'!E67)))</f>
        <v/>
      </c>
      <c r="BW73" s="363" t="str">
        <f ca="1">+IF(OFFSET('Water Data'!$E$28,0,10*ROW('Water Data'!E67))="","",OFFSET('Water Data'!$E$28,0,10*ROW('Water Data'!E67)))</f>
        <v/>
      </c>
      <c r="BX73" s="363" t="str">
        <f ca="1">+IF(OFFSET('Water Data'!$E$29,0,10*ROW('Water Data'!E67))="","",OFFSET('Water Data'!$E$29,0,10*ROW('Water Data'!E67)))</f>
        <v/>
      </c>
      <c r="BY73" s="363" t="str">
        <f ca="1">+IF(OFFSET('Water Data'!$F$27,0,10*ROW('Water Data'!F67))="","",OFFSET('Water Data'!$F$27,0,10*ROW('Water Data'!F67)))</f>
        <v/>
      </c>
      <c r="BZ73" s="363" t="str">
        <f ca="1">+IF(OFFSET('Water Data'!$F$28,0,10*ROW('Water Data'!F67))="","",OFFSET('Water Data'!$F$28,0,10*ROW('Water Data'!F67)))</f>
        <v/>
      </c>
      <c r="CA73" s="363" t="str">
        <f ca="1">+IF(OFFSET('Water Data'!$F$29,0,10*ROW('Water Data'!F67))="","",OFFSET('Water Data'!$F$29,0,10*ROW('Water Data'!F67)))</f>
        <v/>
      </c>
      <c r="CB73" s="363" t="str">
        <f ca="1">+IF(OFFSET('Water Data'!$G$27,0,10*ROW('Water Data'!G67))="","",OFFSET('Water Data'!$G$27,0,10*ROW('Water Data'!G67)))</f>
        <v/>
      </c>
      <c r="CC73" s="363" t="str">
        <f ca="1">+IF(OFFSET('Water Data'!$G$28,0,10*ROW('Water Data'!G67))="","",OFFSET('Water Data'!$G$28,0,10*ROW('Water Data'!G67)))</f>
        <v/>
      </c>
      <c r="CD73" s="363" t="str">
        <f ca="1">+IF(OFFSET('Water Data'!$G$29,0,10*ROW('Water Data'!G67))="","",OFFSET('Water Data'!$G$29,0,10*ROW('Water Data'!G67)))</f>
        <v/>
      </c>
      <c r="CE73" s="363" t="str">
        <f ca="1">+IF(OFFSET('Water Data'!$H$27,0,10*ROW('Water Data'!H67))="","",OFFSET('Water Data'!$H$27,0,10*ROW('Water Data'!H67)))</f>
        <v/>
      </c>
      <c r="CF73" s="363" t="str">
        <f ca="1">+IF(OFFSET('Water Data'!$H$28,0,10*ROW('Water Data'!H67))="","",OFFSET('Water Data'!$H$28,0,10*ROW('Water Data'!H67)))</f>
        <v/>
      </c>
      <c r="CG73" s="363" t="str">
        <f ca="1">+IF(OFFSET('Water Data'!$H$29,0,10*ROW('Water Data'!H67))="","",OFFSET('Water Data'!$H$29,0,10*ROW('Water Data'!H67)))</f>
        <v/>
      </c>
      <c r="CH73" s="363" t="str">
        <f ca="1">+IF(OFFSET('Water Data'!$I$27,0,10*ROW('Water Data'!I67))="","",OFFSET('Water Data'!$I$27,0,10*ROW('Water Data'!I67)))</f>
        <v/>
      </c>
      <c r="CI73" s="363" t="str">
        <f ca="1">+IF(OFFSET('Water Data'!$I$28,0,10*ROW('Water Data'!I67))="","",OFFSET('Water Data'!$I$28,0,10*ROW('Water Data'!I67)))</f>
        <v/>
      </c>
      <c r="CJ73" s="363" t="str">
        <f ca="1">+IF(OFFSET('Water Data'!$I$29,0,10*ROW('Water Data'!I67))="","",OFFSET('Water Data'!$I$29,0,10*ROW('Water Data'!I67)))</f>
        <v/>
      </c>
      <c r="CK73" s="363" t="str">
        <f ca="1">+IF(OFFSET('Sanitation Data'!$D$28,0,10*ROW('Sanitation Data'!D67))="","",OFFSET('Sanitation Data'!$D$28,0,10*ROW('Sanitation Data'!D67)))</f>
        <v/>
      </c>
      <c r="CL73" s="363" t="str">
        <f ca="1">+IF(OFFSET('Sanitation Data'!$D$29,0,10*ROW('Sanitation Data'!D67))="","",OFFSET('Sanitation Data'!$D$29,0,10*ROW('Sanitation Data'!D67)))</f>
        <v/>
      </c>
      <c r="CM73" s="363" t="str">
        <f ca="1">+IF(OFFSET('Sanitation Data'!$D$30,0,10*ROW('Sanitation Data'!D67))="","",OFFSET('Sanitation Data'!$D$30,0,10*ROW('Sanitation Data'!D67)))</f>
        <v/>
      </c>
      <c r="CN73" s="363" t="str">
        <f ca="1">+IF(OFFSET('Sanitation Data'!$D$31,0,10*ROW('Sanitation Data'!D67))="","",OFFSET('Sanitation Data'!$D$31,0,10*ROW('Sanitation Data'!D67)))</f>
        <v/>
      </c>
      <c r="CO73" s="363" t="str">
        <f ca="1">+IF(OFFSET('Sanitation Data'!$D$32,0,10*ROW('Sanitation Data'!D67))="","",OFFSET('Sanitation Data'!$D$32,0,10*ROW('Sanitation Data'!D67)))</f>
        <v/>
      </c>
      <c r="CP73" s="363" t="str">
        <f ca="1">+IF(OFFSET('Sanitation Data'!$E$28,0,10*ROW('Sanitation Data'!E67))="","",OFFSET('Sanitation Data'!$E$28,0,10*ROW('Sanitation Data'!E67)))</f>
        <v/>
      </c>
      <c r="CQ73" s="363" t="str">
        <f ca="1">+IF(OFFSET('Sanitation Data'!$E$29,0,10*ROW('Sanitation Data'!E67))="","",OFFSET('Sanitation Data'!$E$29,0,10*ROW('Sanitation Data'!E67)))</f>
        <v/>
      </c>
      <c r="CR73" s="363" t="str">
        <f ca="1">+IF(OFFSET('Sanitation Data'!$E$30,0,10*ROW('Sanitation Data'!E67))="","",OFFSET('Sanitation Data'!$E$30,0,10*ROW('Sanitation Data'!E67)))</f>
        <v/>
      </c>
      <c r="CS73" s="363" t="str">
        <f ca="1">+IF(OFFSET('Sanitation Data'!$E$31,0,10*ROW('Sanitation Data'!E67))="","",OFFSET('Sanitation Data'!$E$31,0,10*ROW('Sanitation Data'!E67)))</f>
        <v/>
      </c>
      <c r="CT73" s="363" t="str">
        <f ca="1">+IF(OFFSET('Sanitation Data'!$E$32,0,10*ROW('Sanitation Data'!E67))="","",OFFSET('Sanitation Data'!$E$32,0,10*ROW('Sanitation Data'!E67)))</f>
        <v/>
      </c>
      <c r="CU73" s="363" t="str">
        <f ca="1">+IF(OFFSET('Sanitation Data'!$F$28,0,10*ROW('Sanitation Data'!F67))="","",OFFSET('Sanitation Data'!$F$28,0,10*ROW('Sanitation Data'!F67)))</f>
        <v/>
      </c>
      <c r="CV73" s="363" t="str">
        <f ca="1">+IF(OFFSET('Sanitation Data'!$F$29,0,10*ROW('Sanitation Data'!F67))="","",OFFSET('Sanitation Data'!$F$29,0,10*ROW('Sanitation Data'!F67)))</f>
        <v/>
      </c>
      <c r="CW73" s="363" t="str">
        <f ca="1">+IF(OFFSET('Sanitation Data'!$F$30,0,10*ROW('Sanitation Data'!F67))="","",OFFSET('Sanitation Data'!$F$30,0,10*ROW('Sanitation Data'!F67)))</f>
        <v/>
      </c>
      <c r="CX73" s="363" t="str">
        <f ca="1">+IF(OFFSET('Sanitation Data'!$F$31,0,10*ROW('Sanitation Data'!F67))="","",OFFSET('Sanitation Data'!$F$31,0,10*ROW('Sanitation Data'!F67)))</f>
        <v/>
      </c>
      <c r="CY73" s="363" t="str">
        <f ca="1">+IF(OFFSET('Sanitation Data'!$F$32,0,10*ROW('Sanitation Data'!F67))="","",OFFSET('Sanitation Data'!$F$32,0,10*ROW('Sanitation Data'!F67)))</f>
        <v/>
      </c>
      <c r="CZ73" s="363" t="str">
        <f ca="1">+IF(OFFSET('Sanitation Data'!$G$28,0,10*ROW('Sanitation Data'!G67))="","",OFFSET('Sanitation Data'!$G$28,0,10*ROW('Sanitation Data'!G67)))</f>
        <v/>
      </c>
      <c r="DA73" s="363" t="str">
        <f ca="1">+IF(OFFSET('Sanitation Data'!$G$29,0,10*ROW('Sanitation Data'!G67))="","",OFFSET('Sanitation Data'!$G$29,0,10*ROW('Sanitation Data'!G67)))</f>
        <v/>
      </c>
      <c r="DB73" s="363" t="str">
        <f ca="1">+IF(OFFSET('Sanitation Data'!$G$30,0,10*ROW('Sanitation Data'!G67))="","",OFFSET('Sanitation Data'!$G$30,0,10*ROW('Sanitation Data'!G67)))</f>
        <v/>
      </c>
      <c r="DC73" s="363" t="str">
        <f ca="1">+IF(OFFSET('Sanitation Data'!$G$31,0,10*ROW('Sanitation Data'!G67))="","",OFFSET('Sanitation Data'!$G$31,0,10*ROW('Sanitation Data'!G67)))</f>
        <v/>
      </c>
      <c r="DD73" s="363" t="str">
        <f ca="1">+IF(OFFSET('Sanitation Data'!$G$32,0,10*ROW('Sanitation Data'!G67))="","",OFFSET('Sanitation Data'!$G$32,0,10*ROW('Sanitation Data'!G67)))</f>
        <v/>
      </c>
      <c r="DE73" s="363" t="str">
        <f ca="1">+IF(OFFSET('Sanitation Data'!$H$28,0,10*ROW('Sanitation Data'!H67))="","",OFFSET('Sanitation Data'!$H$28,0,10*ROW('Sanitation Data'!H67)))</f>
        <v/>
      </c>
      <c r="DF73" s="363" t="str">
        <f ca="1">+IF(OFFSET('Sanitation Data'!$H$29,0,10*ROW('Sanitation Data'!H67))="","",OFFSET('Sanitation Data'!$H$29,0,10*ROW('Sanitation Data'!H67)))</f>
        <v/>
      </c>
      <c r="DG73" s="363" t="str">
        <f ca="1">+IF(OFFSET('Sanitation Data'!$H$30,0,10*ROW('Sanitation Data'!H67))="","",OFFSET('Sanitation Data'!$H$30,0,10*ROW('Sanitation Data'!H67)))</f>
        <v/>
      </c>
      <c r="DH73" s="363" t="str">
        <f ca="1">+IF(OFFSET('Sanitation Data'!$H$31,0,10*ROW('Sanitation Data'!H67))="","",OFFSET('Sanitation Data'!$H$31,0,10*ROW('Sanitation Data'!H67)))</f>
        <v/>
      </c>
      <c r="DI73" s="363" t="str">
        <f ca="1">+IF(OFFSET('Sanitation Data'!$H$32,0,10*ROW('Sanitation Data'!H67))="","",OFFSET('Sanitation Data'!$H$32,0,10*ROW('Sanitation Data'!H67)))</f>
        <v/>
      </c>
      <c r="DJ73" s="363" t="str">
        <f ca="1">+IF(OFFSET('Sanitation Data'!$I$28,0,10*ROW('Sanitation Data'!I67))="","",OFFSET('Sanitation Data'!$I$28,0,10*ROW('Sanitation Data'!I67)))</f>
        <v/>
      </c>
      <c r="DK73" s="363" t="str">
        <f ca="1">+IF(OFFSET('Sanitation Data'!$I$29,0,10*ROW('Sanitation Data'!I67))="","",OFFSET('Sanitation Data'!$I$29,0,10*ROW('Sanitation Data'!I67)))</f>
        <v/>
      </c>
      <c r="DL73" s="363" t="str">
        <f ca="1">+IF(OFFSET('Sanitation Data'!$I$30,0,10*ROW('Sanitation Data'!I67))="","",OFFSET('Sanitation Data'!$I$30,0,10*ROW('Sanitation Data'!I67)))</f>
        <v/>
      </c>
      <c r="DM73" s="363" t="str">
        <f ca="1">+IF(OFFSET('Sanitation Data'!$I$31,0,10*ROW('Sanitation Data'!I67))="","",OFFSET('Sanitation Data'!$I$31,0,10*ROW('Sanitation Data'!I67)))</f>
        <v/>
      </c>
      <c r="DN73" s="363" t="str">
        <f ca="1">+IF(OFFSET('Sanitation Data'!$I$32,0,10*ROW('Sanitation Data'!I67))="","",OFFSET('Sanitation Data'!$I$32,0,10*ROW('Sanitation Data'!I67)))</f>
        <v/>
      </c>
      <c r="DO73" s="363" t="str">
        <f ca="1">+IF(OFFSET('Hygiene Data'!$D$11,0,10*ROW('Hygiene Data'!D67))="","",OFFSET('Hygiene Data'!$D$11,0,10*ROW('Hygiene Data'!D67)))</f>
        <v/>
      </c>
      <c r="DP73" s="363" t="str">
        <f ca="1">+IF(OFFSET('Hygiene Data'!$D$12,0,10*ROW('Hygiene Data'!D67))="","",OFFSET('Hygiene Data'!$D$12,0,10*ROW('Hygiene Data'!D67)))</f>
        <v/>
      </c>
      <c r="DQ73" s="363" t="str">
        <f ca="1">+IF(OFFSET('Hygiene Data'!$D$13,0,10*ROW('Hygiene Data'!D67))="","",OFFSET('Hygiene Data'!$D$13,0,10*ROW('Hygiene Data'!D67)))</f>
        <v/>
      </c>
      <c r="DR73" s="363" t="str">
        <f ca="1">+IF(OFFSET('Hygiene Data'!$E$11,0,10*ROW('Hygiene Data'!E67))="","",OFFSET('Hygiene Data'!$E$11,0,10*ROW('Hygiene Data'!E67)))</f>
        <v/>
      </c>
      <c r="DS73" s="363" t="str">
        <f ca="1">+IF(OFFSET('Hygiene Data'!$E$12,0,10*ROW('Hygiene Data'!E67))="","",OFFSET('Hygiene Data'!$E$12,0,10*ROW('Hygiene Data'!E67)))</f>
        <v/>
      </c>
      <c r="DT73" s="363" t="str">
        <f ca="1">+IF(OFFSET('Hygiene Data'!$E$13,0,10*ROW('Hygiene Data'!E67))="","",OFFSET('Hygiene Data'!$E$13,0,10*ROW('Hygiene Data'!E67)))</f>
        <v/>
      </c>
      <c r="DU73" s="363" t="str">
        <f ca="1">+IF(OFFSET('Hygiene Data'!$F$11,0,10*ROW('Hygiene Data'!F67))="","",OFFSET('Hygiene Data'!$F$11,0,10*ROW('Hygiene Data'!F67)))</f>
        <v/>
      </c>
      <c r="DV73" s="363" t="str">
        <f ca="1">+IF(OFFSET('Hygiene Data'!$F$12,0,10*ROW('Hygiene Data'!F67))="","",OFFSET('Hygiene Data'!$F$12,0,10*ROW('Hygiene Data'!F67)))</f>
        <v/>
      </c>
      <c r="DW73" s="363" t="str">
        <f ca="1">+IF(OFFSET('Hygiene Data'!$F$13,0,10*ROW('Hygiene Data'!F67))="","",OFFSET('Hygiene Data'!$F$13,0,10*ROW('Hygiene Data'!F67)))</f>
        <v/>
      </c>
      <c r="DX73" s="363" t="str">
        <f ca="1">+IF(OFFSET('Hygiene Data'!$G$11,0,10*ROW('Hygiene Data'!G67))="","",OFFSET('Hygiene Data'!$G$11,0,10*ROW('Hygiene Data'!G67)))</f>
        <v/>
      </c>
      <c r="DY73" s="363" t="str">
        <f ca="1">+IF(OFFSET('Hygiene Data'!$G$12,0,10*ROW('Hygiene Data'!G67))="","",OFFSET('Hygiene Data'!$G$12,0,10*ROW('Hygiene Data'!G67)))</f>
        <v/>
      </c>
      <c r="DZ73" s="363" t="str">
        <f ca="1">+IF(OFFSET('Hygiene Data'!$G$13,0,10*ROW('Hygiene Data'!G67))="","",OFFSET('Hygiene Data'!$G$13,0,10*ROW('Hygiene Data'!G67)))</f>
        <v/>
      </c>
      <c r="EA73" s="363" t="str">
        <f ca="1">+IF(OFFSET('Hygiene Data'!$H$11,0,10*ROW('Hygiene Data'!H67))="","",OFFSET('Hygiene Data'!$H$11,0,10*ROW('Hygiene Data'!H67)))</f>
        <v/>
      </c>
      <c r="EB73" s="363" t="str">
        <f ca="1">+IF(OFFSET('Hygiene Data'!$H$12,0,10*ROW('Hygiene Data'!H67))="","",OFFSET('Hygiene Data'!$H$12,0,10*ROW('Hygiene Data'!H67)))</f>
        <v/>
      </c>
      <c r="EC73" s="363" t="str">
        <f ca="1">+IF(OFFSET('Hygiene Data'!$H$13,0,10*ROW('Hygiene Data'!H67))="","",OFFSET('Hygiene Data'!$H$13,0,10*ROW('Hygiene Data'!H67)))</f>
        <v/>
      </c>
      <c r="ED73" s="363" t="str">
        <f ca="1">+IF(OFFSET('Hygiene Data'!$I$11,0,10*ROW('Hygiene Data'!I67))="","",OFFSET('Hygiene Data'!$I$11,0,10*ROW('Hygiene Data'!I67)))</f>
        <v/>
      </c>
      <c r="EE73" s="363" t="str">
        <f ca="1">+IF(OFFSET('Hygiene Data'!$I$12,0,10*ROW('Hygiene Data'!I67))="","",OFFSET('Hygiene Data'!$I$12,0,10*ROW('Hygiene Data'!I67)))</f>
        <v/>
      </c>
      <c r="EF73" s="363" t="str">
        <f ca="1">+IF(OFFSET('Hygiene Data'!$I$13,0,10*ROW('Hygiene Data'!I67))="","",OFFSET('Hygiene Data'!$I$13,0,10*ROW('Hygiene Data'!I67)))</f>
        <v/>
      </c>
    </row>
    <row r="74" spans="1:136" x14ac:dyDescent="0.25">
      <c r="A74" s="472" t="str">
        <f ca="1">+IF(OFFSET('Water Data'!$B$2,0,10*ROW('Water Data'!E68))="","",OFFSET('Water Data'!$B$2,0,10*ROW('Water Data'!E68)))</f>
        <v/>
      </c>
      <c r="B74" s="47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9" t="str">
        <f t="shared" ca="1" si="1"/>
        <v/>
      </c>
      <c r="D74" s="50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3" t="str">
        <f ca="1">+IF(OFFSET('Water Data'!$D$27,0,10*ROW('Water Data'!D68))="","",OFFSET('Water Data'!$D$27,0,10*ROW('Water Data'!D68)))</f>
        <v/>
      </c>
      <c r="BT74" s="363" t="str">
        <f ca="1">+IF(OFFSET('Water Data'!$D$28,0,10*ROW('Water Data'!D68))="","",OFFSET('Water Data'!$D$28,0,10*ROW('Water Data'!D68)))</f>
        <v/>
      </c>
      <c r="BU74" s="363" t="str">
        <f ca="1">+IF(OFFSET('Water Data'!$D$29,0,10*ROW('Water Data'!D68))="","",OFFSET('Water Data'!$D$29,0,10*ROW('Water Data'!D68)))</f>
        <v/>
      </c>
      <c r="BV74" s="363" t="str">
        <f ca="1">+IF(OFFSET('Water Data'!$E$27,0,10*ROW('Water Data'!E68))="","",OFFSET('Water Data'!$E$27,0,10*ROW('Water Data'!E68)))</f>
        <v/>
      </c>
      <c r="BW74" s="363" t="str">
        <f ca="1">+IF(OFFSET('Water Data'!$E$28,0,10*ROW('Water Data'!E68))="","",OFFSET('Water Data'!$E$28,0,10*ROW('Water Data'!E68)))</f>
        <v/>
      </c>
      <c r="BX74" s="363" t="str">
        <f ca="1">+IF(OFFSET('Water Data'!$E$29,0,10*ROW('Water Data'!E68))="","",OFFSET('Water Data'!$E$29,0,10*ROW('Water Data'!E68)))</f>
        <v/>
      </c>
      <c r="BY74" s="363" t="str">
        <f ca="1">+IF(OFFSET('Water Data'!$F$27,0,10*ROW('Water Data'!F68))="","",OFFSET('Water Data'!$F$27,0,10*ROW('Water Data'!F68)))</f>
        <v/>
      </c>
      <c r="BZ74" s="363" t="str">
        <f ca="1">+IF(OFFSET('Water Data'!$F$28,0,10*ROW('Water Data'!F68))="","",OFFSET('Water Data'!$F$28,0,10*ROW('Water Data'!F68)))</f>
        <v/>
      </c>
      <c r="CA74" s="363" t="str">
        <f ca="1">+IF(OFFSET('Water Data'!$F$29,0,10*ROW('Water Data'!F68))="","",OFFSET('Water Data'!$F$29,0,10*ROW('Water Data'!F68)))</f>
        <v/>
      </c>
      <c r="CB74" s="363" t="str">
        <f ca="1">+IF(OFFSET('Water Data'!$G$27,0,10*ROW('Water Data'!G68))="","",OFFSET('Water Data'!$G$27,0,10*ROW('Water Data'!G68)))</f>
        <v/>
      </c>
      <c r="CC74" s="363" t="str">
        <f ca="1">+IF(OFFSET('Water Data'!$G$28,0,10*ROW('Water Data'!G68))="","",OFFSET('Water Data'!$G$28,0,10*ROW('Water Data'!G68)))</f>
        <v/>
      </c>
      <c r="CD74" s="363" t="str">
        <f ca="1">+IF(OFFSET('Water Data'!$G$29,0,10*ROW('Water Data'!G68))="","",OFFSET('Water Data'!$G$29,0,10*ROW('Water Data'!G68)))</f>
        <v/>
      </c>
      <c r="CE74" s="363" t="str">
        <f ca="1">+IF(OFFSET('Water Data'!$H$27,0,10*ROW('Water Data'!H68))="","",OFFSET('Water Data'!$H$27,0,10*ROW('Water Data'!H68)))</f>
        <v/>
      </c>
      <c r="CF74" s="363" t="str">
        <f ca="1">+IF(OFFSET('Water Data'!$H$28,0,10*ROW('Water Data'!H68))="","",OFFSET('Water Data'!$H$28,0,10*ROW('Water Data'!H68)))</f>
        <v/>
      </c>
      <c r="CG74" s="363" t="str">
        <f ca="1">+IF(OFFSET('Water Data'!$H$29,0,10*ROW('Water Data'!H68))="","",OFFSET('Water Data'!$H$29,0,10*ROW('Water Data'!H68)))</f>
        <v/>
      </c>
      <c r="CH74" s="363" t="str">
        <f ca="1">+IF(OFFSET('Water Data'!$I$27,0,10*ROW('Water Data'!I68))="","",OFFSET('Water Data'!$I$27,0,10*ROW('Water Data'!I68)))</f>
        <v/>
      </c>
      <c r="CI74" s="363" t="str">
        <f ca="1">+IF(OFFSET('Water Data'!$I$28,0,10*ROW('Water Data'!I68))="","",OFFSET('Water Data'!$I$28,0,10*ROW('Water Data'!I68)))</f>
        <v/>
      </c>
      <c r="CJ74" s="363" t="str">
        <f ca="1">+IF(OFFSET('Water Data'!$I$29,0,10*ROW('Water Data'!I68))="","",OFFSET('Water Data'!$I$29,0,10*ROW('Water Data'!I68)))</f>
        <v/>
      </c>
      <c r="CK74" s="363" t="str">
        <f ca="1">+IF(OFFSET('Sanitation Data'!$D$28,0,10*ROW('Sanitation Data'!D68))="","",OFFSET('Sanitation Data'!$D$28,0,10*ROW('Sanitation Data'!D68)))</f>
        <v/>
      </c>
      <c r="CL74" s="363" t="str">
        <f ca="1">+IF(OFFSET('Sanitation Data'!$D$29,0,10*ROW('Sanitation Data'!D68))="","",OFFSET('Sanitation Data'!$D$29,0,10*ROW('Sanitation Data'!D68)))</f>
        <v/>
      </c>
      <c r="CM74" s="363" t="str">
        <f ca="1">+IF(OFFSET('Sanitation Data'!$D$30,0,10*ROW('Sanitation Data'!D68))="","",OFFSET('Sanitation Data'!$D$30,0,10*ROW('Sanitation Data'!D68)))</f>
        <v/>
      </c>
      <c r="CN74" s="363" t="str">
        <f ca="1">+IF(OFFSET('Sanitation Data'!$D$31,0,10*ROW('Sanitation Data'!D68))="","",OFFSET('Sanitation Data'!$D$31,0,10*ROW('Sanitation Data'!D68)))</f>
        <v/>
      </c>
      <c r="CO74" s="363" t="str">
        <f ca="1">+IF(OFFSET('Sanitation Data'!$D$32,0,10*ROW('Sanitation Data'!D68))="","",OFFSET('Sanitation Data'!$D$32,0,10*ROW('Sanitation Data'!D68)))</f>
        <v/>
      </c>
      <c r="CP74" s="363" t="str">
        <f ca="1">+IF(OFFSET('Sanitation Data'!$E$28,0,10*ROW('Sanitation Data'!E68))="","",OFFSET('Sanitation Data'!$E$28,0,10*ROW('Sanitation Data'!E68)))</f>
        <v/>
      </c>
      <c r="CQ74" s="363" t="str">
        <f ca="1">+IF(OFFSET('Sanitation Data'!$E$29,0,10*ROW('Sanitation Data'!E68))="","",OFFSET('Sanitation Data'!$E$29,0,10*ROW('Sanitation Data'!E68)))</f>
        <v/>
      </c>
      <c r="CR74" s="363" t="str">
        <f ca="1">+IF(OFFSET('Sanitation Data'!$E$30,0,10*ROW('Sanitation Data'!E68))="","",OFFSET('Sanitation Data'!$E$30,0,10*ROW('Sanitation Data'!E68)))</f>
        <v/>
      </c>
      <c r="CS74" s="363" t="str">
        <f ca="1">+IF(OFFSET('Sanitation Data'!$E$31,0,10*ROW('Sanitation Data'!E68))="","",OFFSET('Sanitation Data'!$E$31,0,10*ROW('Sanitation Data'!E68)))</f>
        <v/>
      </c>
      <c r="CT74" s="363" t="str">
        <f ca="1">+IF(OFFSET('Sanitation Data'!$E$32,0,10*ROW('Sanitation Data'!E68))="","",OFFSET('Sanitation Data'!$E$32,0,10*ROW('Sanitation Data'!E68)))</f>
        <v/>
      </c>
      <c r="CU74" s="363" t="str">
        <f ca="1">+IF(OFFSET('Sanitation Data'!$F$28,0,10*ROW('Sanitation Data'!F68))="","",OFFSET('Sanitation Data'!$F$28,0,10*ROW('Sanitation Data'!F68)))</f>
        <v/>
      </c>
      <c r="CV74" s="363" t="str">
        <f ca="1">+IF(OFFSET('Sanitation Data'!$F$29,0,10*ROW('Sanitation Data'!F68))="","",OFFSET('Sanitation Data'!$F$29,0,10*ROW('Sanitation Data'!F68)))</f>
        <v/>
      </c>
      <c r="CW74" s="363" t="str">
        <f ca="1">+IF(OFFSET('Sanitation Data'!$F$30,0,10*ROW('Sanitation Data'!F68))="","",OFFSET('Sanitation Data'!$F$30,0,10*ROW('Sanitation Data'!F68)))</f>
        <v/>
      </c>
      <c r="CX74" s="363" t="str">
        <f ca="1">+IF(OFFSET('Sanitation Data'!$F$31,0,10*ROW('Sanitation Data'!F68))="","",OFFSET('Sanitation Data'!$F$31,0,10*ROW('Sanitation Data'!F68)))</f>
        <v/>
      </c>
      <c r="CY74" s="363" t="str">
        <f ca="1">+IF(OFFSET('Sanitation Data'!$F$32,0,10*ROW('Sanitation Data'!F68))="","",OFFSET('Sanitation Data'!$F$32,0,10*ROW('Sanitation Data'!F68)))</f>
        <v/>
      </c>
      <c r="CZ74" s="363" t="str">
        <f ca="1">+IF(OFFSET('Sanitation Data'!$G$28,0,10*ROW('Sanitation Data'!G68))="","",OFFSET('Sanitation Data'!$G$28,0,10*ROW('Sanitation Data'!G68)))</f>
        <v/>
      </c>
      <c r="DA74" s="363" t="str">
        <f ca="1">+IF(OFFSET('Sanitation Data'!$G$29,0,10*ROW('Sanitation Data'!G68))="","",OFFSET('Sanitation Data'!$G$29,0,10*ROW('Sanitation Data'!G68)))</f>
        <v/>
      </c>
      <c r="DB74" s="363" t="str">
        <f ca="1">+IF(OFFSET('Sanitation Data'!$G$30,0,10*ROW('Sanitation Data'!G68))="","",OFFSET('Sanitation Data'!$G$30,0,10*ROW('Sanitation Data'!G68)))</f>
        <v/>
      </c>
      <c r="DC74" s="363" t="str">
        <f ca="1">+IF(OFFSET('Sanitation Data'!$G$31,0,10*ROW('Sanitation Data'!G68))="","",OFFSET('Sanitation Data'!$G$31,0,10*ROW('Sanitation Data'!G68)))</f>
        <v/>
      </c>
      <c r="DD74" s="363" t="str">
        <f ca="1">+IF(OFFSET('Sanitation Data'!$G$32,0,10*ROW('Sanitation Data'!G68))="","",OFFSET('Sanitation Data'!$G$32,0,10*ROW('Sanitation Data'!G68)))</f>
        <v/>
      </c>
      <c r="DE74" s="363" t="str">
        <f ca="1">+IF(OFFSET('Sanitation Data'!$H$28,0,10*ROW('Sanitation Data'!H68))="","",OFFSET('Sanitation Data'!$H$28,0,10*ROW('Sanitation Data'!H68)))</f>
        <v/>
      </c>
      <c r="DF74" s="363" t="str">
        <f ca="1">+IF(OFFSET('Sanitation Data'!$H$29,0,10*ROW('Sanitation Data'!H68))="","",OFFSET('Sanitation Data'!$H$29,0,10*ROW('Sanitation Data'!H68)))</f>
        <v/>
      </c>
      <c r="DG74" s="363" t="str">
        <f ca="1">+IF(OFFSET('Sanitation Data'!$H$30,0,10*ROW('Sanitation Data'!H68))="","",OFFSET('Sanitation Data'!$H$30,0,10*ROW('Sanitation Data'!H68)))</f>
        <v/>
      </c>
      <c r="DH74" s="363" t="str">
        <f ca="1">+IF(OFFSET('Sanitation Data'!$H$31,0,10*ROW('Sanitation Data'!H68))="","",OFFSET('Sanitation Data'!$H$31,0,10*ROW('Sanitation Data'!H68)))</f>
        <v/>
      </c>
      <c r="DI74" s="363" t="str">
        <f ca="1">+IF(OFFSET('Sanitation Data'!$H$32,0,10*ROW('Sanitation Data'!H68))="","",OFFSET('Sanitation Data'!$H$32,0,10*ROW('Sanitation Data'!H68)))</f>
        <v/>
      </c>
      <c r="DJ74" s="363" t="str">
        <f ca="1">+IF(OFFSET('Sanitation Data'!$I$28,0,10*ROW('Sanitation Data'!I68))="","",OFFSET('Sanitation Data'!$I$28,0,10*ROW('Sanitation Data'!I68)))</f>
        <v/>
      </c>
      <c r="DK74" s="363" t="str">
        <f ca="1">+IF(OFFSET('Sanitation Data'!$I$29,0,10*ROW('Sanitation Data'!I68))="","",OFFSET('Sanitation Data'!$I$29,0,10*ROW('Sanitation Data'!I68)))</f>
        <v/>
      </c>
      <c r="DL74" s="363" t="str">
        <f ca="1">+IF(OFFSET('Sanitation Data'!$I$30,0,10*ROW('Sanitation Data'!I68))="","",OFFSET('Sanitation Data'!$I$30,0,10*ROW('Sanitation Data'!I68)))</f>
        <v/>
      </c>
      <c r="DM74" s="363" t="str">
        <f ca="1">+IF(OFFSET('Sanitation Data'!$I$31,0,10*ROW('Sanitation Data'!I68))="","",OFFSET('Sanitation Data'!$I$31,0,10*ROW('Sanitation Data'!I68)))</f>
        <v/>
      </c>
      <c r="DN74" s="363" t="str">
        <f ca="1">+IF(OFFSET('Sanitation Data'!$I$32,0,10*ROW('Sanitation Data'!I68))="","",OFFSET('Sanitation Data'!$I$32,0,10*ROW('Sanitation Data'!I68)))</f>
        <v/>
      </c>
      <c r="DO74" s="363" t="str">
        <f ca="1">+IF(OFFSET('Hygiene Data'!$D$11,0,10*ROW('Hygiene Data'!D68))="","",OFFSET('Hygiene Data'!$D$11,0,10*ROW('Hygiene Data'!D68)))</f>
        <v/>
      </c>
      <c r="DP74" s="363" t="str">
        <f ca="1">+IF(OFFSET('Hygiene Data'!$D$12,0,10*ROW('Hygiene Data'!D68))="","",OFFSET('Hygiene Data'!$D$12,0,10*ROW('Hygiene Data'!D68)))</f>
        <v/>
      </c>
      <c r="DQ74" s="363" t="str">
        <f ca="1">+IF(OFFSET('Hygiene Data'!$D$13,0,10*ROW('Hygiene Data'!D68))="","",OFFSET('Hygiene Data'!$D$13,0,10*ROW('Hygiene Data'!D68)))</f>
        <v/>
      </c>
      <c r="DR74" s="363" t="str">
        <f ca="1">+IF(OFFSET('Hygiene Data'!$E$11,0,10*ROW('Hygiene Data'!E68))="","",OFFSET('Hygiene Data'!$E$11,0,10*ROW('Hygiene Data'!E68)))</f>
        <v/>
      </c>
      <c r="DS74" s="363" t="str">
        <f ca="1">+IF(OFFSET('Hygiene Data'!$E$12,0,10*ROW('Hygiene Data'!E68))="","",OFFSET('Hygiene Data'!$E$12,0,10*ROW('Hygiene Data'!E68)))</f>
        <v/>
      </c>
      <c r="DT74" s="363" t="str">
        <f ca="1">+IF(OFFSET('Hygiene Data'!$E$13,0,10*ROW('Hygiene Data'!E68))="","",OFFSET('Hygiene Data'!$E$13,0,10*ROW('Hygiene Data'!E68)))</f>
        <v/>
      </c>
      <c r="DU74" s="363" t="str">
        <f ca="1">+IF(OFFSET('Hygiene Data'!$F$11,0,10*ROW('Hygiene Data'!F68))="","",OFFSET('Hygiene Data'!$F$11,0,10*ROW('Hygiene Data'!F68)))</f>
        <v/>
      </c>
      <c r="DV74" s="363" t="str">
        <f ca="1">+IF(OFFSET('Hygiene Data'!$F$12,0,10*ROW('Hygiene Data'!F68))="","",OFFSET('Hygiene Data'!$F$12,0,10*ROW('Hygiene Data'!F68)))</f>
        <v/>
      </c>
      <c r="DW74" s="363" t="str">
        <f ca="1">+IF(OFFSET('Hygiene Data'!$F$13,0,10*ROW('Hygiene Data'!F68))="","",OFFSET('Hygiene Data'!$F$13,0,10*ROW('Hygiene Data'!F68)))</f>
        <v/>
      </c>
      <c r="DX74" s="363" t="str">
        <f ca="1">+IF(OFFSET('Hygiene Data'!$G$11,0,10*ROW('Hygiene Data'!G68))="","",OFFSET('Hygiene Data'!$G$11,0,10*ROW('Hygiene Data'!G68)))</f>
        <v/>
      </c>
      <c r="DY74" s="363" t="str">
        <f ca="1">+IF(OFFSET('Hygiene Data'!$G$12,0,10*ROW('Hygiene Data'!G68))="","",OFFSET('Hygiene Data'!$G$12,0,10*ROW('Hygiene Data'!G68)))</f>
        <v/>
      </c>
      <c r="DZ74" s="363" t="str">
        <f ca="1">+IF(OFFSET('Hygiene Data'!$G$13,0,10*ROW('Hygiene Data'!G68))="","",OFFSET('Hygiene Data'!$G$13,0,10*ROW('Hygiene Data'!G68)))</f>
        <v/>
      </c>
      <c r="EA74" s="363" t="str">
        <f ca="1">+IF(OFFSET('Hygiene Data'!$H$11,0,10*ROW('Hygiene Data'!H68))="","",OFFSET('Hygiene Data'!$H$11,0,10*ROW('Hygiene Data'!H68)))</f>
        <v/>
      </c>
      <c r="EB74" s="363" t="str">
        <f ca="1">+IF(OFFSET('Hygiene Data'!$H$12,0,10*ROW('Hygiene Data'!H68))="","",OFFSET('Hygiene Data'!$H$12,0,10*ROW('Hygiene Data'!H68)))</f>
        <v/>
      </c>
      <c r="EC74" s="363" t="str">
        <f ca="1">+IF(OFFSET('Hygiene Data'!$H$13,0,10*ROW('Hygiene Data'!H68))="","",OFFSET('Hygiene Data'!$H$13,0,10*ROW('Hygiene Data'!H68)))</f>
        <v/>
      </c>
      <c r="ED74" s="363" t="str">
        <f ca="1">+IF(OFFSET('Hygiene Data'!$I$11,0,10*ROW('Hygiene Data'!I68))="","",OFFSET('Hygiene Data'!$I$11,0,10*ROW('Hygiene Data'!I68)))</f>
        <v/>
      </c>
      <c r="EE74" s="363" t="str">
        <f ca="1">+IF(OFFSET('Hygiene Data'!$I$12,0,10*ROW('Hygiene Data'!I68))="","",OFFSET('Hygiene Data'!$I$12,0,10*ROW('Hygiene Data'!I68)))</f>
        <v/>
      </c>
      <c r="EF74" s="363" t="str">
        <f ca="1">+IF(OFFSET('Hygiene Data'!$I$13,0,10*ROW('Hygiene Data'!I68))="","",OFFSET('Hygiene Data'!$I$13,0,10*ROW('Hygiene Data'!I68)))</f>
        <v/>
      </c>
    </row>
    <row r="75" spans="1:136" x14ac:dyDescent="0.25">
      <c r="A75" s="472" t="str">
        <f ca="1">+IF(OFFSET('Water Data'!$B$2,0,10*ROW('Water Data'!E69))="","",OFFSET('Water Data'!$B$2,0,10*ROW('Water Data'!E69)))</f>
        <v/>
      </c>
      <c r="B75" s="47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9" t="str">
        <f t="shared" ca="1" si="1"/>
        <v/>
      </c>
      <c r="D75" s="50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3" t="str">
        <f ca="1">+IF(OFFSET('Water Data'!$D$27,0,10*ROW('Water Data'!D69))="","",OFFSET('Water Data'!$D$27,0,10*ROW('Water Data'!D69)))</f>
        <v/>
      </c>
      <c r="BT75" s="363" t="str">
        <f ca="1">+IF(OFFSET('Water Data'!$D$28,0,10*ROW('Water Data'!D69))="","",OFFSET('Water Data'!$D$28,0,10*ROW('Water Data'!D69)))</f>
        <v/>
      </c>
      <c r="BU75" s="363" t="str">
        <f ca="1">+IF(OFFSET('Water Data'!$D$29,0,10*ROW('Water Data'!D69))="","",OFFSET('Water Data'!$D$29,0,10*ROW('Water Data'!D69)))</f>
        <v/>
      </c>
      <c r="BV75" s="363" t="str">
        <f ca="1">+IF(OFFSET('Water Data'!$E$27,0,10*ROW('Water Data'!E69))="","",OFFSET('Water Data'!$E$27,0,10*ROW('Water Data'!E69)))</f>
        <v/>
      </c>
      <c r="BW75" s="363" t="str">
        <f ca="1">+IF(OFFSET('Water Data'!$E$28,0,10*ROW('Water Data'!E69))="","",OFFSET('Water Data'!$E$28,0,10*ROW('Water Data'!E69)))</f>
        <v/>
      </c>
      <c r="BX75" s="363" t="str">
        <f ca="1">+IF(OFFSET('Water Data'!$E$29,0,10*ROW('Water Data'!E69))="","",OFFSET('Water Data'!$E$29,0,10*ROW('Water Data'!E69)))</f>
        <v/>
      </c>
      <c r="BY75" s="363" t="str">
        <f ca="1">+IF(OFFSET('Water Data'!$F$27,0,10*ROW('Water Data'!F69))="","",OFFSET('Water Data'!$F$27,0,10*ROW('Water Data'!F69)))</f>
        <v/>
      </c>
      <c r="BZ75" s="363" t="str">
        <f ca="1">+IF(OFFSET('Water Data'!$F$28,0,10*ROW('Water Data'!F69))="","",OFFSET('Water Data'!$F$28,0,10*ROW('Water Data'!F69)))</f>
        <v/>
      </c>
      <c r="CA75" s="363" t="str">
        <f ca="1">+IF(OFFSET('Water Data'!$F$29,0,10*ROW('Water Data'!F69))="","",OFFSET('Water Data'!$F$29,0,10*ROW('Water Data'!F69)))</f>
        <v/>
      </c>
      <c r="CB75" s="363" t="str">
        <f ca="1">+IF(OFFSET('Water Data'!$G$27,0,10*ROW('Water Data'!G69))="","",OFFSET('Water Data'!$G$27,0,10*ROW('Water Data'!G69)))</f>
        <v/>
      </c>
      <c r="CC75" s="363" t="str">
        <f ca="1">+IF(OFFSET('Water Data'!$G$28,0,10*ROW('Water Data'!G69))="","",OFFSET('Water Data'!$G$28,0,10*ROW('Water Data'!G69)))</f>
        <v/>
      </c>
      <c r="CD75" s="363" t="str">
        <f ca="1">+IF(OFFSET('Water Data'!$G$29,0,10*ROW('Water Data'!G69))="","",OFFSET('Water Data'!$G$29,0,10*ROW('Water Data'!G69)))</f>
        <v/>
      </c>
      <c r="CE75" s="363" t="str">
        <f ca="1">+IF(OFFSET('Water Data'!$H$27,0,10*ROW('Water Data'!H69))="","",OFFSET('Water Data'!$H$27,0,10*ROW('Water Data'!H69)))</f>
        <v/>
      </c>
      <c r="CF75" s="363" t="str">
        <f ca="1">+IF(OFFSET('Water Data'!$H$28,0,10*ROW('Water Data'!H69))="","",OFFSET('Water Data'!$H$28,0,10*ROW('Water Data'!H69)))</f>
        <v/>
      </c>
      <c r="CG75" s="363" t="str">
        <f ca="1">+IF(OFFSET('Water Data'!$H$29,0,10*ROW('Water Data'!H69))="","",OFFSET('Water Data'!$H$29,0,10*ROW('Water Data'!H69)))</f>
        <v/>
      </c>
      <c r="CH75" s="363" t="str">
        <f ca="1">+IF(OFFSET('Water Data'!$I$27,0,10*ROW('Water Data'!I69))="","",OFFSET('Water Data'!$I$27,0,10*ROW('Water Data'!I69)))</f>
        <v/>
      </c>
      <c r="CI75" s="363" t="str">
        <f ca="1">+IF(OFFSET('Water Data'!$I$28,0,10*ROW('Water Data'!I69))="","",OFFSET('Water Data'!$I$28,0,10*ROW('Water Data'!I69)))</f>
        <v/>
      </c>
      <c r="CJ75" s="363" t="str">
        <f ca="1">+IF(OFFSET('Water Data'!$I$29,0,10*ROW('Water Data'!I69))="","",OFFSET('Water Data'!$I$29,0,10*ROW('Water Data'!I69)))</f>
        <v/>
      </c>
      <c r="CK75" s="363" t="str">
        <f ca="1">+IF(OFFSET('Sanitation Data'!$D$28,0,10*ROW('Sanitation Data'!D69))="","",OFFSET('Sanitation Data'!$D$28,0,10*ROW('Sanitation Data'!D69)))</f>
        <v/>
      </c>
      <c r="CL75" s="363" t="str">
        <f ca="1">+IF(OFFSET('Sanitation Data'!$D$29,0,10*ROW('Sanitation Data'!D69))="","",OFFSET('Sanitation Data'!$D$29,0,10*ROW('Sanitation Data'!D69)))</f>
        <v/>
      </c>
      <c r="CM75" s="363" t="str">
        <f ca="1">+IF(OFFSET('Sanitation Data'!$D$30,0,10*ROW('Sanitation Data'!D69))="","",OFFSET('Sanitation Data'!$D$30,0,10*ROW('Sanitation Data'!D69)))</f>
        <v/>
      </c>
      <c r="CN75" s="363" t="str">
        <f ca="1">+IF(OFFSET('Sanitation Data'!$D$31,0,10*ROW('Sanitation Data'!D69))="","",OFFSET('Sanitation Data'!$D$31,0,10*ROW('Sanitation Data'!D69)))</f>
        <v/>
      </c>
      <c r="CO75" s="363" t="str">
        <f ca="1">+IF(OFFSET('Sanitation Data'!$D$32,0,10*ROW('Sanitation Data'!D69))="","",OFFSET('Sanitation Data'!$D$32,0,10*ROW('Sanitation Data'!D69)))</f>
        <v/>
      </c>
      <c r="CP75" s="363" t="str">
        <f ca="1">+IF(OFFSET('Sanitation Data'!$E$28,0,10*ROW('Sanitation Data'!E69))="","",OFFSET('Sanitation Data'!$E$28,0,10*ROW('Sanitation Data'!E69)))</f>
        <v/>
      </c>
      <c r="CQ75" s="363" t="str">
        <f ca="1">+IF(OFFSET('Sanitation Data'!$E$29,0,10*ROW('Sanitation Data'!E69))="","",OFFSET('Sanitation Data'!$E$29,0,10*ROW('Sanitation Data'!E69)))</f>
        <v/>
      </c>
      <c r="CR75" s="363" t="str">
        <f ca="1">+IF(OFFSET('Sanitation Data'!$E$30,0,10*ROW('Sanitation Data'!E69))="","",OFFSET('Sanitation Data'!$E$30,0,10*ROW('Sanitation Data'!E69)))</f>
        <v/>
      </c>
      <c r="CS75" s="363" t="str">
        <f ca="1">+IF(OFFSET('Sanitation Data'!$E$31,0,10*ROW('Sanitation Data'!E69))="","",OFFSET('Sanitation Data'!$E$31,0,10*ROW('Sanitation Data'!E69)))</f>
        <v/>
      </c>
      <c r="CT75" s="363" t="str">
        <f ca="1">+IF(OFFSET('Sanitation Data'!$E$32,0,10*ROW('Sanitation Data'!E69))="","",OFFSET('Sanitation Data'!$E$32,0,10*ROW('Sanitation Data'!E69)))</f>
        <v/>
      </c>
      <c r="CU75" s="363" t="str">
        <f ca="1">+IF(OFFSET('Sanitation Data'!$F$28,0,10*ROW('Sanitation Data'!F69))="","",OFFSET('Sanitation Data'!$F$28,0,10*ROW('Sanitation Data'!F69)))</f>
        <v/>
      </c>
      <c r="CV75" s="363" t="str">
        <f ca="1">+IF(OFFSET('Sanitation Data'!$F$29,0,10*ROW('Sanitation Data'!F69))="","",OFFSET('Sanitation Data'!$F$29,0,10*ROW('Sanitation Data'!F69)))</f>
        <v/>
      </c>
      <c r="CW75" s="363" t="str">
        <f ca="1">+IF(OFFSET('Sanitation Data'!$F$30,0,10*ROW('Sanitation Data'!F69))="","",OFFSET('Sanitation Data'!$F$30,0,10*ROW('Sanitation Data'!F69)))</f>
        <v/>
      </c>
      <c r="CX75" s="363" t="str">
        <f ca="1">+IF(OFFSET('Sanitation Data'!$F$31,0,10*ROW('Sanitation Data'!F69))="","",OFFSET('Sanitation Data'!$F$31,0,10*ROW('Sanitation Data'!F69)))</f>
        <v/>
      </c>
      <c r="CY75" s="363" t="str">
        <f ca="1">+IF(OFFSET('Sanitation Data'!$F$32,0,10*ROW('Sanitation Data'!F69))="","",OFFSET('Sanitation Data'!$F$32,0,10*ROW('Sanitation Data'!F69)))</f>
        <v/>
      </c>
      <c r="CZ75" s="363" t="str">
        <f ca="1">+IF(OFFSET('Sanitation Data'!$G$28,0,10*ROW('Sanitation Data'!G69))="","",OFFSET('Sanitation Data'!$G$28,0,10*ROW('Sanitation Data'!G69)))</f>
        <v/>
      </c>
      <c r="DA75" s="363" t="str">
        <f ca="1">+IF(OFFSET('Sanitation Data'!$G$29,0,10*ROW('Sanitation Data'!G69))="","",OFFSET('Sanitation Data'!$G$29,0,10*ROW('Sanitation Data'!G69)))</f>
        <v/>
      </c>
      <c r="DB75" s="363" t="str">
        <f ca="1">+IF(OFFSET('Sanitation Data'!$G$30,0,10*ROW('Sanitation Data'!G69))="","",OFFSET('Sanitation Data'!$G$30,0,10*ROW('Sanitation Data'!G69)))</f>
        <v/>
      </c>
      <c r="DC75" s="363" t="str">
        <f ca="1">+IF(OFFSET('Sanitation Data'!$G$31,0,10*ROW('Sanitation Data'!G69))="","",OFFSET('Sanitation Data'!$G$31,0,10*ROW('Sanitation Data'!G69)))</f>
        <v/>
      </c>
      <c r="DD75" s="363" t="str">
        <f ca="1">+IF(OFFSET('Sanitation Data'!$G$32,0,10*ROW('Sanitation Data'!G69))="","",OFFSET('Sanitation Data'!$G$32,0,10*ROW('Sanitation Data'!G69)))</f>
        <v/>
      </c>
      <c r="DE75" s="363" t="str">
        <f ca="1">+IF(OFFSET('Sanitation Data'!$H$28,0,10*ROW('Sanitation Data'!H69))="","",OFFSET('Sanitation Data'!$H$28,0,10*ROW('Sanitation Data'!H69)))</f>
        <v/>
      </c>
      <c r="DF75" s="363" t="str">
        <f ca="1">+IF(OFFSET('Sanitation Data'!$H$29,0,10*ROW('Sanitation Data'!H69))="","",OFFSET('Sanitation Data'!$H$29,0,10*ROW('Sanitation Data'!H69)))</f>
        <v/>
      </c>
      <c r="DG75" s="363" t="str">
        <f ca="1">+IF(OFFSET('Sanitation Data'!$H$30,0,10*ROW('Sanitation Data'!H69))="","",OFFSET('Sanitation Data'!$H$30,0,10*ROW('Sanitation Data'!H69)))</f>
        <v/>
      </c>
      <c r="DH75" s="363" t="str">
        <f ca="1">+IF(OFFSET('Sanitation Data'!$H$31,0,10*ROW('Sanitation Data'!H69))="","",OFFSET('Sanitation Data'!$H$31,0,10*ROW('Sanitation Data'!H69)))</f>
        <v/>
      </c>
      <c r="DI75" s="363" t="str">
        <f ca="1">+IF(OFFSET('Sanitation Data'!$H$32,0,10*ROW('Sanitation Data'!H69))="","",OFFSET('Sanitation Data'!$H$32,0,10*ROW('Sanitation Data'!H69)))</f>
        <v/>
      </c>
      <c r="DJ75" s="363" t="str">
        <f ca="1">+IF(OFFSET('Sanitation Data'!$I$28,0,10*ROW('Sanitation Data'!I69))="","",OFFSET('Sanitation Data'!$I$28,0,10*ROW('Sanitation Data'!I69)))</f>
        <v/>
      </c>
      <c r="DK75" s="363" t="str">
        <f ca="1">+IF(OFFSET('Sanitation Data'!$I$29,0,10*ROW('Sanitation Data'!I69))="","",OFFSET('Sanitation Data'!$I$29,0,10*ROW('Sanitation Data'!I69)))</f>
        <v/>
      </c>
      <c r="DL75" s="363" t="str">
        <f ca="1">+IF(OFFSET('Sanitation Data'!$I$30,0,10*ROW('Sanitation Data'!I69))="","",OFFSET('Sanitation Data'!$I$30,0,10*ROW('Sanitation Data'!I69)))</f>
        <v/>
      </c>
      <c r="DM75" s="363" t="str">
        <f ca="1">+IF(OFFSET('Sanitation Data'!$I$31,0,10*ROW('Sanitation Data'!I69))="","",OFFSET('Sanitation Data'!$I$31,0,10*ROW('Sanitation Data'!I69)))</f>
        <v/>
      </c>
      <c r="DN75" s="363" t="str">
        <f ca="1">+IF(OFFSET('Sanitation Data'!$I$32,0,10*ROW('Sanitation Data'!I69))="","",OFFSET('Sanitation Data'!$I$32,0,10*ROW('Sanitation Data'!I69)))</f>
        <v/>
      </c>
      <c r="DO75" s="363" t="str">
        <f ca="1">+IF(OFFSET('Hygiene Data'!$D$11,0,10*ROW('Hygiene Data'!D69))="","",OFFSET('Hygiene Data'!$D$11,0,10*ROW('Hygiene Data'!D69)))</f>
        <v/>
      </c>
      <c r="DP75" s="363" t="str">
        <f ca="1">+IF(OFFSET('Hygiene Data'!$D$12,0,10*ROW('Hygiene Data'!D69))="","",OFFSET('Hygiene Data'!$D$12,0,10*ROW('Hygiene Data'!D69)))</f>
        <v/>
      </c>
      <c r="DQ75" s="363" t="str">
        <f ca="1">+IF(OFFSET('Hygiene Data'!$D$13,0,10*ROW('Hygiene Data'!D69))="","",OFFSET('Hygiene Data'!$D$13,0,10*ROW('Hygiene Data'!D69)))</f>
        <v/>
      </c>
      <c r="DR75" s="363" t="str">
        <f ca="1">+IF(OFFSET('Hygiene Data'!$E$11,0,10*ROW('Hygiene Data'!E69))="","",OFFSET('Hygiene Data'!$E$11,0,10*ROW('Hygiene Data'!E69)))</f>
        <v/>
      </c>
      <c r="DS75" s="363" t="str">
        <f ca="1">+IF(OFFSET('Hygiene Data'!$E$12,0,10*ROW('Hygiene Data'!E69))="","",OFFSET('Hygiene Data'!$E$12,0,10*ROW('Hygiene Data'!E69)))</f>
        <v/>
      </c>
      <c r="DT75" s="363" t="str">
        <f ca="1">+IF(OFFSET('Hygiene Data'!$E$13,0,10*ROW('Hygiene Data'!E69))="","",OFFSET('Hygiene Data'!$E$13,0,10*ROW('Hygiene Data'!E69)))</f>
        <v/>
      </c>
      <c r="DU75" s="363" t="str">
        <f ca="1">+IF(OFFSET('Hygiene Data'!$F$11,0,10*ROW('Hygiene Data'!F69))="","",OFFSET('Hygiene Data'!$F$11,0,10*ROW('Hygiene Data'!F69)))</f>
        <v/>
      </c>
      <c r="DV75" s="363" t="str">
        <f ca="1">+IF(OFFSET('Hygiene Data'!$F$12,0,10*ROW('Hygiene Data'!F69))="","",OFFSET('Hygiene Data'!$F$12,0,10*ROW('Hygiene Data'!F69)))</f>
        <v/>
      </c>
      <c r="DW75" s="363" t="str">
        <f ca="1">+IF(OFFSET('Hygiene Data'!$F$13,0,10*ROW('Hygiene Data'!F69))="","",OFFSET('Hygiene Data'!$F$13,0,10*ROW('Hygiene Data'!F69)))</f>
        <v/>
      </c>
      <c r="DX75" s="363" t="str">
        <f ca="1">+IF(OFFSET('Hygiene Data'!$G$11,0,10*ROW('Hygiene Data'!G69))="","",OFFSET('Hygiene Data'!$G$11,0,10*ROW('Hygiene Data'!G69)))</f>
        <v/>
      </c>
      <c r="DY75" s="363" t="str">
        <f ca="1">+IF(OFFSET('Hygiene Data'!$G$12,0,10*ROW('Hygiene Data'!G69))="","",OFFSET('Hygiene Data'!$G$12,0,10*ROW('Hygiene Data'!G69)))</f>
        <v/>
      </c>
      <c r="DZ75" s="363" t="str">
        <f ca="1">+IF(OFFSET('Hygiene Data'!$G$13,0,10*ROW('Hygiene Data'!G69))="","",OFFSET('Hygiene Data'!$G$13,0,10*ROW('Hygiene Data'!G69)))</f>
        <v/>
      </c>
      <c r="EA75" s="363" t="str">
        <f ca="1">+IF(OFFSET('Hygiene Data'!$H$11,0,10*ROW('Hygiene Data'!H69))="","",OFFSET('Hygiene Data'!$H$11,0,10*ROW('Hygiene Data'!H69)))</f>
        <v/>
      </c>
      <c r="EB75" s="363" t="str">
        <f ca="1">+IF(OFFSET('Hygiene Data'!$H$12,0,10*ROW('Hygiene Data'!H69))="","",OFFSET('Hygiene Data'!$H$12,0,10*ROW('Hygiene Data'!H69)))</f>
        <v/>
      </c>
      <c r="EC75" s="363" t="str">
        <f ca="1">+IF(OFFSET('Hygiene Data'!$H$13,0,10*ROW('Hygiene Data'!H69))="","",OFFSET('Hygiene Data'!$H$13,0,10*ROW('Hygiene Data'!H69)))</f>
        <v/>
      </c>
      <c r="ED75" s="363" t="str">
        <f ca="1">+IF(OFFSET('Hygiene Data'!$I$11,0,10*ROW('Hygiene Data'!I69))="","",OFFSET('Hygiene Data'!$I$11,0,10*ROW('Hygiene Data'!I69)))</f>
        <v/>
      </c>
      <c r="EE75" s="363" t="str">
        <f ca="1">+IF(OFFSET('Hygiene Data'!$I$12,0,10*ROW('Hygiene Data'!I69))="","",OFFSET('Hygiene Data'!$I$12,0,10*ROW('Hygiene Data'!I69)))</f>
        <v/>
      </c>
      <c r="EF75" s="363" t="str">
        <f ca="1">+IF(OFFSET('Hygiene Data'!$I$13,0,10*ROW('Hygiene Data'!I69))="","",OFFSET('Hygiene Data'!$I$13,0,10*ROW('Hygiene Data'!I69)))</f>
        <v/>
      </c>
    </row>
    <row r="76" spans="1:136" x14ac:dyDescent="0.25">
      <c r="A76" s="472" t="str">
        <f ca="1">+IF(OFFSET('Water Data'!$B$2,0,10*ROW('Water Data'!E70))="","",OFFSET('Water Data'!$B$2,0,10*ROW('Water Data'!E70)))</f>
        <v/>
      </c>
      <c r="B76" s="47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9" t="str">
        <f t="shared" ca="1" si="1"/>
        <v/>
      </c>
      <c r="D76" s="50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3" t="str">
        <f ca="1">+IF(OFFSET('Water Data'!$D$27,0,10*ROW('Water Data'!D70))="","",OFFSET('Water Data'!$D$27,0,10*ROW('Water Data'!D70)))</f>
        <v/>
      </c>
      <c r="BT76" s="363" t="str">
        <f ca="1">+IF(OFFSET('Water Data'!$D$28,0,10*ROW('Water Data'!D70))="","",OFFSET('Water Data'!$D$28,0,10*ROW('Water Data'!D70)))</f>
        <v/>
      </c>
      <c r="BU76" s="363" t="str">
        <f ca="1">+IF(OFFSET('Water Data'!$D$29,0,10*ROW('Water Data'!D70))="","",OFFSET('Water Data'!$D$29,0,10*ROW('Water Data'!D70)))</f>
        <v/>
      </c>
      <c r="BV76" s="363" t="str">
        <f ca="1">+IF(OFFSET('Water Data'!$E$27,0,10*ROW('Water Data'!E70))="","",OFFSET('Water Data'!$E$27,0,10*ROW('Water Data'!E70)))</f>
        <v/>
      </c>
      <c r="BW76" s="363" t="str">
        <f ca="1">+IF(OFFSET('Water Data'!$E$28,0,10*ROW('Water Data'!E70))="","",OFFSET('Water Data'!$E$28,0,10*ROW('Water Data'!E70)))</f>
        <v/>
      </c>
      <c r="BX76" s="363" t="str">
        <f ca="1">+IF(OFFSET('Water Data'!$E$29,0,10*ROW('Water Data'!E70))="","",OFFSET('Water Data'!$E$29,0,10*ROW('Water Data'!E70)))</f>
        <v/>
      </c>
      <c r="BY76" s="363" t="str">
        <f ca="1">+IF(OFFSET('Water Data'!$F$27,0,10*ROW('Water Data'!F70))="","",OFFSET('Water Data'!$F$27,0,10*ROW('Water Data'!F70)))</f>
        <v/>
      </c>
      <c r="BZ76" s="363" t="str">
        <f ca="1">+IF(OFFSET('Water Data'!$F$28,0,10*ROW('Water Data'!F70))="","",OFFSET('Water Data'!$F$28,0,10*ROW('Water Data'!F70)))</f>
        <v/>
      </c>
      <c r="CA76" s="363" t="str">
        <f ca="1">+IF(OFFSET('Water Data'!$F$29,0,10*ROW('Water Data'!F70))="","",OFFSET('Water Data'!$F$29,0,10*ROW('Water Data'!F70)))</f>
        <v/>
      </c>
      <c r="CB76" s="363" t="str">
        <f ca="1">+IF(OFFSET('Water Data'!$G$27,0,10*ROW('Water Data'!G70))="","",OFFSET('Water Data'!$G$27,0,10*ROW('Water Data'!G70)))</f>
        <v/>
      </c>
      <c r="CC76" s="363" t="str">
        <f ca="1">+IF(OFFSET('Water Data'!$G$28,0,10*ROW('Water Data'!G70))="","",OFFSET('Water Data'!$G$28,0,10*ROW('Water Data'!G70)))</f>
        <v/>
      </c>
      <c r="CD76" s="363" t="str">
        <f ca="1">+IF(OFFSET('Water Data'!$G$29,0,10*ROW('Water Data'!G70))="","",OFFSET('Water Data'!$G$29,0,10*ROW('Water Data'!G70)))</f>
        <v/>
      </c>
      <c r="CE76" s="363" t="str">
        <f ca="1">+IF(OFFSET('Water Data'!$H$27,0,10*ROW('Water Data'!H70))="","",OFFSET('Water Data'!$H$27,0,10*ROW('Water Data'!H70)))</f>
        <v/>
      </c>
      <c r="CF76" s="363" t="str">
        <f ca="1">+IF(OFFSET('Water Data'!$H$28,0,10*ROW('Water Data'!H70))="","",OFFSET('Water Data'!$H$28,0,10*ROW('Water Data'!H70)))</f>
        <v/>
      </c>
      <c r="CG76" s="363" t="str">
        <f ca="1">+IF(OFFSET('Water Data'!$H$29,0,10*ROW('Water Data'!H70))="","",OFFSET('Water Data'!$H$29,0,10*ROW('Water Data'!H70)))</f>
        <v/>
      </c>
      <c r="CH76" s="363" t="str">
        <f ca="1">+IF(OFFSET('Water Data'!$I$27,0,10*ROW('Water Data'!I70))="","",OFFSET('Water Data'!$I$27,0,10*ROW('Water Data'!I70)))</f>
        <v/>
      </c>
      <c r="CI76" s="363" t="str">
        <f ca="1">+IF(OFFSET('Water Data'!$I$28,0,10*ROW('Water Data'!I70))="","",OFFSET('Water Data'!$I$28,0,10*ROW('Water Data'!I70)))</f>
        <v/>
      </c>
      <c r="CJ76" s="363" t="str">
        <f ca="1">+IF(OFFSET('Water Data'!$I$29,0,10*ROW('Water Data'!I70))="","",OFFSET('Water Data'!$I$29,0,10*ROW('Water Data'!I70)))</f>
        <v/>
      </c>
      <c r="CK76" s="363" t="str">
        <f ca="1">+IF(OFFSET('Sanitation Data'!$D$28,0,10*ROW('Sanitation Data'!D70))="","",OFFSET('Sanitation Data'!$D$28,0,10*ROW('Sanitation Data'!D70)))</f>
        <v/>
      </c>
      <c r="CL76" s="363" t="str">
        <f ca="1">+IF(OFFSET('Sanitation Data'!$D$29,0,10*ROW('Sanitation Data'!D70))="","",OFFSET('Sanitation Data'!$D$29,0,10*ROW('Sanitation Data'!D70)))</f>
        <v/>
      </c>
      <c r="CM76" s="363" t="str">
        <f ca="1">+IF(OFFSET('Sanitation Data'!$D$30,0,10*ROW('Sanitation Data'!D70))="","",OFFSET('Sanitation Data'!$D$30,0,10*ROW('Sanitation Data'!D70)))</f>
        <v/>
      </c>
      <c r="CN76" s="363" t="str">
        <f ca="1">+IF(OFFSET('Sanitation Data'!$D$31,0,10*ROW('Sanitation Data'!D70))="","",OFFSET('Sanitation Data'!$D$31,0,10*ROW('Sanitation Data'!D70)))</f>
        <v/>
      </c>
      <c r="CO76" s="363" t="str">
        <f ca="1">+IF(OFFSET('Sanitation Data'!$D$32,0,10*ROW('Sanitation Data'!D70))="","",OFFSET('Sanitation Data'!$D$32,0,10*ROW('Sanitation Data'!D70)))</f>
        <v/>
      </c>
      <c r="CP76" s="363" t="str">
        <f ca="1">+IF(OFFSET('Sanitation Data'!$E$28,0,10*ROW('Sanitation Data'!E70))="","",OFFSET('Sanitation Data'!$E$28,0,10*ROW('Sanitation Data'!E70)))</f>
        <v/>
      </c>
      <c r="CQ76" s="363" t="str">
        <f ca="1">+IF(OFFSET('Sanitation Data'!$E$29,0,10*ROW('Sanitation Data'!E70))="","",OFFSET('Sanitation Data'!$E$29,0,10*ROW('Sanitation Data'!E70)))</f>
        <v/>
      </c>
      <c r="CR76" s="363" t="str">
        <f ca="1">+IF(OFFSET('Sanitation Data'!$E$30,0,10*ROW('Sanitation Data'!E70))="","",OFFSET('Sanitation Data'!$E$30,0,10*ROW('Sanitation Data'!E70)))</f>
        <v/>
      </c>
      <c r="CS76" s="363" t="str">
        <f ca="1">+IF(OFFSET('Sanitation Data'!$E$31,0,10*ROW('Sanitation Data'!E70))="","",OFFSET('Sanitation Data'!$E$31,0,10*ROW('Sanitation Data'!E70)))</f>
        <v/>
      </c>
      <c r="CT76" s="363" t="str">
        <f ca="1">+IF(OFFSET('Sanitation Data'!$E$32,0,10*ROW('Sanitation Data'!E70))="","",OFFSET('Sanitation Data'!$E$32,0,10*ROW('Sanitation Data'!E70)))</f>
        <v/>
      </c>
      <c r="CU76" s="363" t="str">
        <f ca="1">+IF(OFFSET('Sanitation Data'!$F$28,0,10*ROW('Sanitation Data'!F70))="","",OFFSET('Sanitation Data'!$F$28,0,10*ROW('Sanitation Data'!F70)))</f>
        <v/>
      </c>
      <c r="CV76" s="363" t="str">
        <f ca="1">+IF(OFFSET('Sanitation Data'!$F$29,0,10*ROW('Sanitation Data'!F70))="","",OFFSET('Sanitation Data'!$F$29,0,10*ROW('Sanitation Data'!F70)))</f>
        <v/>
      </c>
      <c r="CW76" s="363" t="str">
        <f ca="1">+IF(OFFSET('Sanitation Data'!$F$30,0,10*ROW('Sanitation Data'!F70))="","",OFFSET('Sanitation Data'!$F$30,0,10*ROW('Sanitation Data'!F70)))</f>
        <v/>
      </c>
      <c r="CX76" s="363" t="str">
        <f ca="1">+IF(OFFSET('Sanitation Data'!$F$31,0,10*ROW('Sanitation Data'!F70))="","",OFFSET('Sanitation Data'!$F$31,0,10*ROW('Sanitation Data'!F70)))</f>
        <v/>
      </c>
      <c r="CY76" s="363" t="str">
        <f ca="1">+IF(OFFSET('Sanitation Data'!$F$32,0,10*ROW('Sanitation Data'!F70))="","",OFFSET('Sanitation Data'!$F$32,0,10*ROW('Sanitation Data'!F70)))</f>
        <v/>
      </c>
      <c r="CZ76" s="363" t="str">
        <f ca="1">+IF(OFFSET('Sanitation Data'!$G$28,0,10*ROW('Sanitation Data'!G70))="","",OFFSET('Sanitation Data'!$G$28,0,10*ROW('Sanitation Data'!G70)))</f>
        <v/>
      </c>
      <c r="DA76" s="363" t="str">
        <f ca="1">+IF(OFFSET('Sanitation Data'!$G$29,0,10*ROW('Sanitation Data'!G70))="","",OFFSET('Sanitation Data'!$G$29,0,10*ROW('Sanitation Data'!G70)))</f>
        <v/>
      </c>
      <c r="DB76" s="363" t="str">
        <f ca="1">+IF(OFFSET('Sanitation Data'!$G$30,0,10*ROW('Sanitation Data'!G70))="","",OFFSET('Sanitation Data'!$G$30,0,10*ROW('Sanitation Data'!G70)))</f>
        <v/>
      </c>
      <c r="DC76" s="363" t="str">
        <f ca="1">+IF(OFFSET('Sanitation Data'!$G$31,0,10*ROW('Sanitation Data'!G70))="","",OFFSET('Sanitation Data'!$G$31,0,10*ROW('Sanitation Data'!G70)))</f>
        <v/>
      </c>
      <c r="DD76" s="363" t="str">
        <f ca="1">+IF(OFFSET('Sanitation Data'!$G$32,0,10*ROW('Sanitation Data'!G70))="","",OFFSET('Sanitation Data'!$G$32,0,10*ROW('Sanitation Data'!G70)))</f>
        <v/>
      </c>
      <c r="DE76" s="363" t="str">
        <f ca="1">+IF(OFFSET('Sanitation Data'!$H$28,0,10*ROW('Sanitation Data'!H70))="","",OFFSET('Sanitation Data'!$H$28,0,10*ROW('Sanitation Data'!H70)))</f>
        <v/>
      </c>
      <c r="DF76" s="363" t="str">
        <f ca="1">+IF(OFFSET('Sanitation Data'!$H$29,0,10*ROW('Sanitation Data'!H70))="","",OFFSET('Sanitation Data'!$H$29,0,10*ROW('Sanitation Data'!H70)))</f>
        <v/>
      </c>
      <c r="DG76" s="363" t="str">
        <f ca="1">+IF(OFFSET('Sanitation Data'!$H$30,0,10*ROW('Sanitation Data'!H70))="","",OFFSET('Sanitation Data'!$H$30,0,10*ROW('Sanitation Data'!H70)))</f>
        <v/>
      </c>
      <c r="DH76" s="363" t="str">
        <f ca="1">+IF(OFFSET('Sanitation Data'!$H$31,0,10*ROW('Sanitation Data'!H70))="","",OFFSET('Sanitation Data'!$H$31,0,10*ROW('Sanitation Data'!H70)))</f>
        <v/>
      </c>
      <c r="DI76" s="363" t="str">
        <f ca="1">+IF(OFFSET('Sanitation Data'!$H$32,0,10*ROW('Sanitation Data'!H70))="","",OFFSET('Sanitation Data'!$H$32,0,10*ROW('Sanitation Data'!H70)))</f>
        <v/>
      </c>
      <c r="DJ76" s="363" t="str">
        <f ca="1">+IF(OFFSET('Sanitation Data'!$I$28,0,10*ROW('Sanitation Data'!I70))="","",OFFSET('Sanitation Data'!$I$28,0,10*ROW('Sanitation Data'!I70)))</f>
        <v/>
      </c>
      <c r="DK76" s="363" t="str">
        <f ca="1">+IF(OFFSET('Sanitation Data'!$I$29,0,10*ROW('Sanitation Data'!I70))="","",OFFSET('Sanitation Data'!$I$29,0,10*ROW('Sanitation Data'!I70)))</f>
        <v/>
      </c>
      <c r="DL76" s="363" t="str">
        <f ca="1">+IF(OFFSET('Sanitation Data'!$I$30,0,10*ROW('Sanitation Data'!I70))="","",OFFSET('Sanitation Data'!$I$30,0,10*ROW('Sanitation Data'!I70)))</f>
        <v/>
      </c>
      <c r="DM76" s="363" t="str">
        <f ca="1">+IF(OFFSET('Sanitation Data'!$I$31,0,10*ROW('Sanitation Data'!I70))="","",OFFSET('Sanitation Data'!$I$31,0,10*ROW('Sanitation Data'!I70)))</f>
        <v/>
      </c>
      <c r="DN76" s="363" t="str">
        <f ca="1">+IF(OFFSET('Sanitation Data'!$I$32,0,10*ROW('Sanitation Data'!I70))="","",OFFSET('Sanitation Data'!$I$32,0,10*ROW('Sanitation Data'!I70)))</f>
        <v/>
      </c>
      <c r="DO76" s="363" t="str">
        <f ca="1">+IF(OFFSET('Hygiene Data'!$D$11,0,10*ROW('Hygiene Data'!D70))="","",OFFSET('Hygiene Data'!$D$11,0,10*ROW('Hygiene Data'!D70)))</f>
        <v/>
      </c>
      <c r="DP76" s="363" t="str">
        <f ca="1">+IF(OFFSET('Hygiene Data'!$D$12,0,10*ROW('Hygiene Data'!D70))="","",OFFSET('Hygiene Data'!$D$12,0,10*ROW('Hygiene Data'!D70)))</f>
        <v/>
      </c>
      <c r="DQ76" s="363" t="str">
        <f ca="1">+IF(OFFSET('Hygiene Data'!$D$13,0,10*ROW('Hygiene Data'!D70))="","",OFFSET('Hygiene Data'!$D$13,0,10*ROW('Hygiene Data'!D70)))</f>
        <v/>
      </c>
      <c r="DR76" s="363" t="str">
        <f ca="1">+IF(OFFSET('Hygiene Data'!$E$11,0,10*ROW('Hygiene Data'!E70))="","",OFFSET('Hygiene Data'!$E$11,0,10*ROW('Hygiene Data'!E70)))</f>
        <v/>
      </c>
      <c r="DS76" s="363" t="str">
        <f ca="1">+IF(OFFSET('Hygiene Data'!$E$12,0,10*ROW('Hygiene Data'!E70))="","",OFFSET('Hygiene Data'!$E$12,0,10*ROW('Hygiene Data'!E70)))</f>
        <v/>
      </c>
      <c r="DT76" s="363" t="str">
        <f ca="1">+IF(OFFSET('Hygiene Data'!$E$13,0,10*ROW('Hygiene Data'!E70))="","",OFFSET('Hygiene Data'!$E$13,0,10*ROW('Hygiene Data'!E70)))</f>
        <v/>
      </c>
      <c r="DU76" s="363" t="str">
        <f ca="1">+IF(OFFSET('Hygiene Data'!$F$11,0,10*ROW('Hygiene Data'!F70))="","",OFFSET('Hygiene Data'!$F$11,0,10*ROW('Hygiene Data'!F70)))</f>
        <v/>
      </c>
      <c r="DV76" s="363" t="str">
        <f ca="1">+IF(OFFSET('Hygiene Data'!$F$12,0,10*ROW('Hygiene Data'!F70))="","",OFFSET('Hygiene Data'!$F$12,0,10*ROW('Hygiene Data'!F70)))</f>
        <v/>
      </c>
      <c r="DW76" s="363" t="str">
        <f ca="1">+IF(OFFSET('Hygiene Data'!$F$13,0,10*ROW('Hygiene Data'!F70))="","",OFFSET('Hygiene Data'!$F$13,0,10*ROW('Hygiene Data'!F70)))</f>
        <v/>
      </c>
      <c r="DX76" s="363" t="str">
        <f ca="1">+IF(OFFSET('Hygiene Data'!$G$11,0,10*ROW('Hygiene Data'!G70))="","",OFFSET('Hygiene Data'!$G$11,0,10*ROW('Hygiene Data'!G70)))</f>
        <v/>
      </c>
      <c r="DY76" s="363" t="str">
        <f ca="1">+IF(OFFSET('Hygiene Data'!$G$12,0,10*ROW('Hygiene Data'!G70))="","",OFFSET('Hygiene Data'!$G$12,0,10*ROW('Hygiene Data'!G70)))</f>
        <v/>
      </c>
      <c r="DZ76" s="363" t="str">
        <f ca="1">+IF(OFFSET('Hygiene Data'!$G$13,0,10*ROW('Hygiene Data'!G70))="","",OFFSET('Hygiene Data'!$G$13,0,10*ROW('Hygiene Data'!G70)))</f>
        <v/>
      </c>
      <c r="EA76" s="363" t="str">
        <f ca="1">+IF(OFFSET('Hygiene Data'!$H$11,0,10*ROW('Hygiene Data'!H70))="","",OFFSET('Hygiene Data'!$H$11,0,10*ROW('Hygiene Data'!H70)))</f>
        <v/>
      </c>
      <c r="EB76" s="363" t="str">
        <f ca="1">+IF(OFFSET('Hygiene Data'!$H$12,0,10*ROW('Hygiene Data'!H70))="","",OFFSET('Hygiene Data'!$H$12,0,10*ROW('Hygiene Data'!H70)))</f>
        <v/>
      </c>
      <c r="EC76" s="363" t="str">
        <f ca="1">+IF(OFFSET('Hygiene Data'!$H$13,0,10*ROW('Hygiene Data'!H70))="","",OFFSET('Hygiene Data'!$H$13,0,10*ROW('Hygiene Data'!H70)))</f>
        <v/>
      </c>
      <c r="ED76" s="363" t="str">
        <f ca="1">+IF(OFFSET('Hygiene Data'!$I$11,0,10*ROW('Hygiene Data'!I70))="","",OFFSET('Hygiene Data'!$I$11,0,10*ROW('Hygiene Data'!I70)))</f>
        <v/>
      </c>
      <c r="EE76" s="363" t="str">
        <f ca="1">+IF(OFFSET('Hygiene Data'!$I$12,0,10*ROW('Hygiene Data'!I70))="","",OFFSET('Hygiene Data'!$I$12,0,10*ROW('Hygiene Data'!I70)))</f>
        <v/>
      </c>
      <c r="EF76" s="363" t="str">
        <f ca="1">+IF(OFFSET('Hygiene Data'!$I$13,0,10*ROW('Hygiene Data'!I70))="","",OFFSET('Hygiene Data'!$I$13,0,10*ROW('Hygiene Data'!I70)))</f>
        <v/>
      </c>
    </row>
    <row r="77" spans="1:136" x14ac:dyDescent="0.25">
      <c r="A77" s="472" t="str">
        <f ca="1">+IF(OFFSET('Water Data'!$B$2,0,10*ROW('Water Data'!E71))="","",OFFSET('Water Data'!$B$2,0,10*ROW('Water Data'!E71)))</f>
        <v/>
      </c>
      <c r="B77" s="47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9" t="str">
        <f t="shared" ca="1" si="1"/>
        <v/>
      </c>
      <c r="D77" s="50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3" t="str">
        <f ca="1">+IF(OFFSET('Water Data'!$D$27,0,10*ROW('Water Data'!D71))="","",OFFSET('Water Data'!$D$27,0,10*ROW('Water Data'!D71)))</f>
        <v/>
      </c>
      <c r="BT77" s="363" t="str">
        <f ca="1">+IF(OFFSET('Water Data'!$D$28,0,10*ROW('Water Data'!D71))="","",OFFSET('Water Data'!$D$28,0,10*ROW('Water Data'!D71)))</f>
        <v/>
      </c>
      <c r="BU77" s="363" t="str">
        <f ca="1">+IF(OFFSET('Water Data'!$D$29,0,10*ROW('Water Data'!D71))="","",OFFSET('Water Data'!$D$29,0,10*ROW('Water Data'!D71)))</f>
        <v/>
      </c>
      <c r="BV77" s="363" t="str">
        <f ca="1">+IF(OFFSET('Water Data'!$E$27,0,10*ROW('Water Data'!E71))="","",OFFSET('Water Data'!$E$27,0,10*ROW('Water Data'!E71)))</f>
        <v/>
      </c>
      <c r="BW77" s="363" t="str">
        <f ca="1">+IF(OFFSET('Water Data'!$E$28,0,10*ROW('Water Data'!E71))="","",OFFSET('Water Data'!$E$28,0,10*ROW('Water Data'!E71)))</f>
        <v/>
      </c>
      <c r="BX77" s="363" t="str">
        <f ca="1">+IF(OFFSET('Water Data'!$E$29,0,10*ROW('Water Data'!E71))="","",OFFSET('Water Data'!$E$29,0,10*ROW('Water Data'!E71)))</f>
        <v/>
      </c>
      <c r="BY77" s="363" t="str">
        <f ca="1">+IF(OFFSET('Water Data'!$F$27,0,10*ROW('Water Data'!F71))="","",OFFSET('Water Data'!$F$27,0,10*ROW('Water Data'!F71)))</f>
        <v/>
      </c>
      <c r="BZ77" s="363" t="str">
        <f ca="1">+IF(OFFSET('Water Data'!$F$28,0,10*ROW('Water Data'!F71))="","",OFFSET('Water Data'!$F$28,0,10*ROW('Water Data'!F71)))</f>
        <v/>
      </c>
      <c r="CA77" s="363" t="str">
        <f ca="1">+IF(OFFSET('Water Data'!$F$29,0,10*ROW('Water Data'!F71))="","",OFFSET('Water Data'!$F$29,0,10*ROW('Water Data'!F71)))</f>
        <v/>
      </c>
      <c r="CB77" s="363" t="str">
        <f ca="1">+IF(OFFSET('Water Data'!$G$27,0,10*ROW('Water Data'!G71))="","",OFFSET('Water Data'!$G$27,0,10*ROW('Water Data'!G71)))</f>
        <v/>
      </c>
      <c r="CC77" s="363" t="str">
        <f ca="1">+IF(OFFSET('Water Data'!$G$28,0,10*ROW('Water Data'!G71))="","",OFFSET('Water Data'!$G$28,0,10*ROW('Water Data'!G71)))</f>
        <v/>
      </c>
      <c r="CD77" s="363" t="str">
        <f ca="1">+IF(OFFSET('Water Data'!$G$29,0,10*ROW('Water Data'!G71))="","",OFFSET('Water Data'!$G$29,0,10*ROW('Water Data'!G71)))</f>
        <v/>
      </c>
      <c r="CE77" s="363" t="str">
        <f ca="1">+IF(OFFSET('Water Data'!$H$27,0,10*ROW('Water Data'!H71))="","",OFFSET('Water Data'!$H$27,0,10*ROW('Water Data'!H71)))</f>
        <v/>
      </c>
      <c r="CF77" s="363" t="str">
        <f ca="1">+IF(OFFSET('Water Data'!$H$28,0,10*ROW('Water Data'!H71))="","",OFFSET('Water Data'!$H$28,0,10*ROW('Water Data'!H71)))</f>
        <v/>
      </c>
      <c r="CG77" s="363" t="str">
        <f ca="1">+IF(OFFSET('Water Data'!$H$29,0,10*ROW('Water Data'!H71))="","",OFFSET('Water Data'!$H$29,0,10*ROW('Water Data'!H71)))</f>
        <v/>
      </c>
      <c r="CH77" s="363" t="str">
        <f ca="1">+IF(OFFSET('Water Data'!$I$27,0,10*ROW('Water Data'!I71))="","",OFFSET('Water Data'!$I$27,0,10*ROW('Water Data'!I71)))</f>
        <v/>
      </c>
      <c r="CI77" s="363" t="str">
        <f ca="1">+IF(OFFSET('Water Data'!$I$28,0,10*ROW('Water Data'!I71))="","",OFFSET('Water Data'!$I$28,0,10*ROW('Water Data'!I71)))</f>
        <v/>
      </c>
      <c r="CJ77" s="363" t="str">
        <f ca="1">+IF(OFFSET('Water Data'!$I$29,0,10*ROW('Water Data'!I71))="","",OFFSET('Water Data'!$I$29,0,10*ROW('Water Data'!I71)))</f>
        <v/>
      </c>
      <c r="CK77" s="363" t="str">
        <f ca="1">+IF(OFFSET('Sanitation Data'!$D$28,0,10*ROW('Sanitation Data'!D71))="","",OFFSET('Sanitation Data'!$D$28,0,10*ROW('Sanitation Data'!D71)))</f>
        <v/>
      </c>
      <c r="CL77" s="363" t="str">
        <f ca="1">+IF(OFFSET('Sanitation Data'!$D$29,0,10*ROW('Sanitation Data'!D71))="","",OFFSET('Sanitation Data'!$D$29,0,10*ROW('Sanitation Data'!D71)))</f>
        <v/>
      </c>
      <c r="CM77" s="363" t="str">
        <f ca="1">+IF(OFFSET('Sanitation Data'!$D$30,0,10*ROW('Sanitation Data'!D71))="","",OFFSET('Sanitation Data'!$D$30,0,10*ROW('Sanitation Data'!D71)))</f>
        <v/>
      </c>
      <c r="CN77" s="363" t="str">
        <f ca="1">+IF(OFFSET('Sanitation Data'!$D$31,0,10*ROW('Sanitation Data'!D71))="","",OFFSET('Sanitation Data'!$D$31,0,10*ROW('Sanitation Data'!D71)))</f>
        <v/>
      </c>
      <c r="CO77" s="363" t="str">
        <f ca="1">+IF(OFFSET('Sanitation Data'!$D$32,0,10*ROW('Sanitation Data'!D71))="","",OFFSET('Sanitation Data'!$D$32,0,10*ROW('Sanitation Data'!D71)))</f>
        <v/>
      </c>
      <c r="CP77" s="363" t="str">
        <f ca="1">+IF(OFFSET('Sanitation Data'!$E$28,0,10*ROW('Sanitation Data'!E71))="","",OFFSET('Sanitation Data'!$E$28,0,10*ROW('Sanitation Data'!E71)))</f>
        <v/>
      </c>
      <c r="CQ77" s="363" t="str">
        <f ca="1">+IF(OFFSET('Sanitation Data'!$E$29,0,10*ROW('Sanitation Data'!E71))="","",OFFSET('Sanitation Data'!$E$29,0,10*ROW('Sanitation Data'!E71)))</f>
        <v/>
      </c>
      <c r="CR77" s="363" t="str">
        <f ca="1">+IF(OFFSET('Sanitation Data'!$E$30,0,10*ROW('Sanitation Data'!E71))="","",OFFSET('Sanitation Data'!$E$30,0,10*ROW('Sanitation Data'!E71)))</f>
        <v/>
      </c>
      <c r="CS77" s="363" t="str">
        <f ca="1">+IF(OFFSET('Sanitation Data'!$E$31,0,10*ROW('Sanitation Data'!E71))="","",OFFSET('Sanitation Data'!$E$31,0,10*ROW('Sanitation Data'!E71)))</f>
        <v/>
      </c>
      <c r="CT77" s="363" t="str">
        <f ca="1">+IF(OFFSET('Sanitation Data'!$E$32,0,10*ROW('Sanitation Data'!E71))="","",OFFSET('Sanitation Data'!$E$32,0,10*ROW('Sanitation Data'!E71)))</f>
        <v/>
      </c>
      <c r="CU77" s="363" t="str">
        <f ca="1">+IF(OFFSET('Sanitation Data'!$F$28,0,10*ROW('Sanitation Data'!F71))="","",OFFSET('Sanitation Data'!$F$28,0,10*ROW('Sanitation Data'!F71)))</f>
        <v/>
      </c>
      <c r="CV77" s="363" t="str">
        <f ca="1">+IF(OFFSET('Sanitation Data'!$F$29,0,10*ROW('Sanitation Data'!F71))="","",OFFSET('Sanitation Data'!$F$29,0,10*ROW('Sanitation Data'!F71)))</f>
        <v/>
      </c>
      <c r="CW77" s="363" t="str">
        <f ca="1">+IF(OFFSET('Sanitation Data'!$F$30,0,10*ROW('Sanitation Data'!F71))="","",OFFSET('Sanitation Data'!$F$30,0,10*ROW('Sanitation Data'!F71)))</f>
        <v/>
      </c>
      <c r="CX77" s="363" t="str">
        <f ca="1">+IF(OFFSET('Sanitation Data'!$F$31,0,10*ROW('Sanitation Data'!F71))="","",OFFSET('Sanitation Data'!$F$31,0,10*ROW('Sanitation Data'!F71)))</f>
        <v/>
      </c>
      <c r="CY77" s="363" t="str">
        <f ca="1">+IF(OFFSET('Sanitation Data'!$F$32,0,10*ROW('Sanitation Data'!F71))="","",OFFSET('Sanitation Data'!$F$32,0,10*ROW('Sanitation Data'!F71)))</f>
        <v/>
      </c>
      <c r="CZ77" s="363" t="str">
        <f ca="1">+IF(OFFSET('Sanitation Data'!$G$28,0,10*ROW('Sanitation Data'!G71))="","",OFFSET('Sanitation Data'!$G$28,0,10*ROW('Sanitation Data'!G71)))</f>
        <v/>
      </c>
      <c r="DA77" s="363" t="str">
        <f ca="1">+IF(OFFSET('Sanitation Data'!$G$29,0,10*ROW('Sanitation Data'!G71))="","",OFFSET('Sanitation Data'!$G$29,0,10*ROW('Sanitation Data'!G71)))</f>
        <v/>
      </c>
      <c r="DB77" s="363" t="str">
        <f ca="1">+IF(OFFSET('Sanitation Data'!$G$30,0,10*ROW('Sanitation Data'!G71))="","",OFFSET('Sanitation Data'!$G$30,0,10*ROW('Sanitation Data'!G71)))</f>
        <v/>
      </c>
      <c r="DC77" s="363" t="str">
        <f ca="1">+IF(OFFSET('Sanitation Data'!$G$31,0,10*ROW('Sanitation Data'!G71))="","",OFFSET('Sanitation Data'!$G$31,0,10*ROW('Sanitation Data'!G71)))</f>
        <v/>
      </c>
      <c r="DD77" s="363" t="str">
        <f ca="1">+IF(OFFSET('Sanitation Data'!$G$32,0,10*ROW('Sanitation Data'!G71))="","",OFFSET('Sanitation Data'!$G$32,0,10*ROW('Sanitation Data'!G71)))</f>
        <v/>
      </c>
      <c r="DE77" s="363" t="str">
        <f ca="1">+IF(OFFSET('Sanitation Data'!$H$28,0,10*ROW('Sanitation Data'!H71))="","",OFFSET('Sanitation Data'!$H$28,0,10*ROW('Sanitation Data'!H71)))</f>
        <v/>
      </c>
      <c r="DF77" s="363" t="str">
        <f ca="1">+IF(OFFSET('Sanitation Data'!$H$29,0,10*ROW('Sanitation Data'!H71))="","",OFFSET('Sanitation Data'!$H$29,0,10*ROW('Sanitation Data'!H71)))</f>
        <v/>
      </c>
      <c r="DG77" s="363" t="str">
        <f ca="1">+IF(OFFSET('Sanitation Data'!$H$30,0,10*ROW('Sanitation Data'!H71))="","",OFFSET('Sanitation Data'!$H$30,0,10*ROW('Sanitation Data'!H71)))</f>
        <v/>
      </c>
      <c r="DH77" s="363" t="str">
        <f ca="1">+IF(OFFSET('Sanitation Data'!$H$31,0,10*ROW('Sanitation Data'!H71))="","",OFFSET('Sanitation Data'!$H$31,0,10*ROW('Sanitation Data'!H71)))</f>
        <v/>
      </c>
      <c r="DI77" s="363" t="str">
        <f ca="1">+IF(OFFSET('Sanitation Data'!$H$32,0,10*ROW('Sanitation Data'!H71))="","",OFFSET('Sanitation Data'!$H$32,0,10*ROW('Sanitation Data'!H71)))</f>
        <v/>
      </c>
      <c r="DJ77" s="363" t="str">
        <f ca="1">+IF(OFFSET('Sanitation Data'!$I$28,0,10*ROW('Sanitation Data'!I71))="","",OFFSET('Sanitation Data'!$I$28,0,10*ROW('Sanitation Data'!I71)))</f>
        <v/>
      </c>
      <c r="DK77" s="363" t="str">
        <f ca="1">+IF(OFFSET('Sanitation Data'!$I$29,0,10*ROW('Sanitation Data'!I71))="","",OFFSET('Sanitation Data'!$I$29,0,10*ROW('Sanitation Data'!I71)))</f>
        <v/>
      </c>
      <c r="DL77" s="363" t="str">
        <f ca="1">+IF(OFFSET('Sanitation Data'!$I$30,0,10*ROW('Sanitation Data'!I71))="","",OFFSET('Sanitation Data'!$I$30,0,10*ROW('Sanitation Data'!I71)))</f>
        <v/>
      </c>
      <c r="DM77" s="363" t="str">
        <f ca="1">+IF(OFFSET('Sanitation Data'!$I$31,0,10*ROW('Sanitation Data'!I71))="","",OFFSET('Sanitation Data'!$I$31,0,10*ROW('Sanitation Data'!I71)))</f>
        <v/>
      </c>
      <c r="DN77" s="363" t="str">
        <f ca="1">+IF(OFFSET('Sanitation Data'!$I$32,0,10*ROW('Sanitation Data'!I71))="","",OFFSET('Sanitation Data'!$I$32,0,10*ROW('Sanitation Data'!I71)))</f>
        <v/>
      </c>
      <c r="DO77" s="363" t="str">
        <f ca="1">+IF(OFFSET('Hygiene Data'!$D$11,0,10*ROW('Hygiene Data'!D71))="","",OFFSET('Hygiene Data'!$D$11,0,10*ROW('Hygiene Data'!D71)))</f>
        <v/>
      </c>
      <c r="DP77" s="363" t="str">
        <f ca="1">+IF(OFFSET('Hygiene Data'!$D$12,0,10*ROW('Hygiene Data'!D71))="","",OFFSET('Hygiene Data'!$D$12,0,10*ROW('Hygiene Data'!D71)))</f>
        <v/>
      </c>
      <c r="DQ77" s="363" t="str">
        <f ca="1">+IF(OFFSET('Hygiene Data'!$D$13,0,10*ROW('Hygiene Data'!D71))="","",OFFSET('Hygiene Data'!$D$13,0,10*ROW('Hygiene Data'!D71)))</f>
        <v/>
      </c>
      <c r="DR77" s="363" t="str">
        <f ca="1">+IF(OFFSET('Hygiene Data'!$E$11,0,10*ROW('Hygiene Data'!E71))="","",OFFSET('Hygiene Data'!$E$11,0,10*ROW('Hygiene Data'!E71)))</f>
        <v/>
      </c>
      <c r="DS77" s="363" t="str">
        <f ca="1">+IF(OFFSET('Hygiene Data'!$E$12,0,10*ROW('Hygiene Data'!E71))="","",OFFSET('Hygiene Data'!$E$12,0,10*ROW('Hygiene Data'!E71)))</f>
        <v/>
      </c>
      <c r="DT77" s="363" t="str">
        <f ca="1">+IF(OFFSET('Hygiene Data'!$E$13,0,10*ROW('Hygiene Data'!E71))="","",OFFSET('Hygiene Data'!$E$13,0,10*ROW('Hygiene Data'!E71)))</f>
        <v/>
      </c>
      <c r="DU77" s="363" t="str">
        <f ca="1">+IF(OFFSET('Hygiene Data'!$F$11,0,10*ROW('Hygiene Data'!F71))="","",OFFSET('Hygiene Data'!$F$11,0,10*ROW('Hygiene Data'!F71)))</f>
        <v/>
      </c>
      <c r="DV77" s="363" t="str">
        <f ca="1">+IF(OFFSET('Hygiene Data'!$F$12,0,10*ROW('Hygiene Data'!F71))="","",OFFSET('Hygiene Data'!$F$12,0,10*ROW('Hygiene Data'!F71)))</f>
        <v/>
      </c>
      <c r="DW77" s="363" t="str">
        <f ca="1">+IF(OFFSET('Hygiene Data'!$F$13,0,10*ROW('Hygiene Data'!F71))="","",OFFSET('Hygiene Data'!$F$13,0,10*ROW('Hygiene Data'!F71)))</f>
        <v/>
      </c>
      <c r="DX77" s="363" t="str">
        <f ca="1">+IF(OFFSET('Hygiene Data'!$G$11,0,10*ROW('Hygiene Data'!G71))="","",OFFSET('Hygiene Data'!$G$11,0,10*ROW('Hygiene Data'!G71)))</f>
        <v/>
      </c>
      <c r="DY77" s="363" t="str">
        <f ca="1">+IF(OFFSET('Hygiene Data'!$G$12,0,10*ROW('Hygiene Data'!G71))="","",OFFSET('Hygiene Data'!$G$12,0,10*ROW('Hygiene Data'!G71)))</f>
        <v/>
      </c>
      <c r="DZ77" s="363" t="str">
        <f ca="1">+IF(OFFSET('Hygiene Data'!$G$13,0,10*ROW('Hygiene Data'!G71))="","",OFFSET('Hygiene Data'!$G$13,0,10*ROW('Hygiene Data'!G71)))</f>
        <v/>
      </c>
      <c r="EA77" s="363" t="str">
        <f ca="1">+IF(OFFSET('Hygiene Data'!$H$11,0,10*ROW('Hygiene Data'!H71))="","",OFFSET('Hygiene Data'!$H$11,0,10*ROW('Hygiene Data'!H71)))</f>
        <v/>
      </c>
      <c r="EB77" s="363" t="str">
        <f ca="1">+IF(OFFSET('Hygiene Data'!$H$12,0,10*ROW('Hygiene Data'!H71))="","",OFFSET('Hygiene Data'!$H$12,0,10*ROW('Hygiene Data'!H71)))</f>
        <v/>
      </c>
      <c r="EC77" s="363" t="str">
        <f ca="1">+IF(OFFSET('Hygiene Data'!$H$13,0,10*ROW('Hygiene Data'!H71))="","",OFFSET('Hygiene Data'!$H$13,0,10*ROW('Hygiene Data'!H71)))</f>
        <v/>
      </c>
      <c r="ED77" s="363" t="str">
        <f ca="1">+IF(OFFSET('Hygiene Data'!$I$11,0,10*ROW('Hygiene Data'!I71))="","",OFFSET('Hygiene Data'!$I$11,0,10*ROW('Hygiene Data'!I71)))</f>
        <v/>
      </c>
      <c r="EE77" s="363" t="str">
        <f ca="1">+IF(OFFSET('Hygiene Data'!$I$12,0,10*ROW('Hygiene Data'!I71))="","",OFFSET('Hygiene Data'!$I$12,0,10*ROW('Hygiene Data'!I71)))</f>
        <v/>
      </c>
      <c r="EF77" s="363" t="str">
        <f ca="1">+IF(OFFSET('Hygiene Data'!$I$13,0,10*ROW('Hygiene Data'!I71))="","",OFFSET('Hygiene Data'!$I$13,0,10*ROW('Hygiene Data'!I71)))</f>
        <v/>
      </c>
    </row>
    <row r="78" spans="1:136" x14ac:dyDescent="0.25">
      <c r="A78" s="472" t="str">
        <f ca="1">+IF(OFFSET('Water Data'!$B$2,0,10*ROW('Water Data'!E72))="","",OFFSET('Water Data'!$B$2,0,10*ROW('Water Data'!E72)))</f>
        <v/>
      </c>
      <c r="B78" s="47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9" t="str">
        <f t="shared" ca="1" si="1"/>
        <v/>
      </c>
      <c r="D78" s="50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3" t="str">
        <f ca="1">+IF(OFFSET('Water Data'!$D$27,0,10*ROW('Water Data'!D72))="","",OFFSET('Water Data'!$D$27,0,10*ROW('Water Data'!D72)))</f>
        <v/>
      </c>
      <c r="BT78" s="363" t="str">
        <f ca="1">+IF(OFFSET('Water Data'!$D$28,0,10*ROW('Water Data'!D72))="","",OFFSET('Water Data'!$D$28,0,10*ROW('Water Data'!D72)))</f>
        <v/>
      </c>
      <c r="BU78" s="363" t="str">
        <f ca="1">+IF(OFFSET('Water Data'!$D$29,0,10*ROW('Water Data'!D72))="","",OFFSET('Water Data'!$D$29,0,10*ROW('Water Data'!D72)))</f>
        <v/>
      </c>
      <c r="BV78" s="363" t="str">
        <f ca="1">+IF(OFFSET('Water Data'!$E$27,0,10*ROW('Water Data'!E72))="","",OFFSET('Water Data'!$E$27,0,10*ROW('Water Data'!E72)))</f>
        <v/>
      </c>
      <c r="BW78" s="363" t="str">
        <f ca="1">+IF(OFFSET('Water Data'!$E$28,0,10*ROW('Water Data'!E72))="","",OFFSET('Water Data'!$E$28,0,10*ROW('Water Data'!E72)))</f>
        <v/>
      </c>
      <c r="BX78" s="363" t="str">
        <f ca="1">+IF(OFFSET('Water Data'!$E$29,0,10*ROW('Water Data'!E72))="","",OFFSET('Water Data'!$E$29,0,10*ROW('Water Data'!E72)))</f>
        <v/>
      </c>
      <c r="BY78" s="363" t="str">
        <f ca="1">+IF(OFFSET('Water Data'!$F$27,0,10*ROW('Water Data'!F72))="","",OFFSET('Water Data'!$F$27,0,10*ROW('Water Data'!F72)))</f>
        <v/>
      </c>
      <c r="BZ78" s="363" t="str">
        <f ca="1">+IF(OFFSET('Water Data'!$F$28,0,10*ROW('Water Data'!F72))="","",OFFSET('Water Data'!$F$28,0,10*ROW('Water Data'!F72)))</f>
        <v/>
      </c>
      <c r="CA78" s="363" t="str">
        <f ca="1">+IF(OFFSET('Water Data'!$F$29,0,10*ROW('Water Data'!F72))="","",OFFSET('Water Data'!$F$29,0,10*ROW('Water Data'!F72)))</f>
        <v/>
      </c>
      <c r="CB78" s="363" t="str">
        <f ca="1">+IF(OFFSET('Water Data'!$G$27,0,10*ROW('Water Data'!G72))="","",OFFSET('Water Data'!$G$27,0,10*ROW('Water Data'!G72)))</f>
        <v/>
      </c>
      <c r="CC78" s="363" t="str">
        <f ca="1">+IF(OFFSET('Water Data'!$G$28,0,10*ROW('Water Data'!G72))="","",OFFSET('Water Data'!$G$28,0,10*ROW('Water Data'!G72)))</f>
        <v/>
      </c>
      <c r="CD78" s="363" t="str">
        <f ca="1">+IF(OFFSET('Water Data'!$G$29,0,10*ROW('Water Data'!G72))="","",OFFSET('Water Data'!$G$29,0,10*ROW('Water Data'!G72)))</f>
        <v/>
      </c>
      <c r="CE78" s="363" t="str">
        <f ca="1">+IF(OFFSET('Water Data'!$H$27,0,10*ROW('Water Data'!H72))="","",OFFSET('Water Data'!$H$27,0,10*ROW('Water Data'!H72)))</f>
        <v/>
      </c>
      <c r="CF78" s="363" t="str">
        <f ca="1">+IF(OFFSET('Water Data'!$H$28,0,10*ROW('Water Data'!H72))="","",OFFSET('Water Data'!$H$28,0,10*ROW('Water Data'!H72)))</f>
        <v/>
      </c>
      <c r="CG78" s="363" t="str">
        <f ca="1">+IF(OFFSET('Water Data'!$H$29,0,10*ROW('Water Data'!H72))="","",OFFSET('Water Data'!$H$29,0,10*ROW('Water Data'!H72)))</f>
        <v/>
      </c>
      <c r="CH78" s="363" t="str">
        <f ca="1">+IF(OFFSET('Water Data'!$I$27,0,10*ROW('Water Data'!I72))="","",OFFSET('Water Data'!$I$27,0,10*ROW('Water Data'!I72)))</f>
        <v/>
      </c>
      <c r="CI78" s="363" t="str">
        <f ca="1">+IF(OFFSET('Water Data'!$I$28,0,10*ROW('Water Data'!I72))="","",OFFSET('Water Data'!$I$28,0,10*ROW('Water Data'!I72)))</f>
        <v/>
      </c>
      <c r="CJ78" s="363" t="str">
        <f ca="1">+IF(OFFSET('Water Data'!$I$29,0,10*ROW('Water Data'!I72))="","",OFFSET('Water Data'!$I$29,0,10*ROW('Water Data'!I72)))</f>
        <v/>
      </c>
      <c r="CK78" s="363" t="str">
        <f ca="1">+IF(OFFSET('Sanitation Data'!$D$28,0,10*ROW('Sanitation Data'!D72))="","",OFFSET('Sanitation Data'!$D$28,0,10*ROW('Sanitation Data'!D72)))</f>
        <v/>
      </c>
      <c r="CL78" s="363" t="str">
        <f ca="1">+IF(OFFSET('Sanitation Data'!$D$29,0,10*ROW('Sanitation Data'!D72))="","",OFFSET('Sanitation Data'!$D$29,0,10*ROW('Sanitation Data'!D72)))</f>
        <v/>
      </c>
      <c r="CM78" s="363" t="str">
        <f ca="1">+IF(OFFSET('Sanitation Data'!$D$30,0,10*ROW('Sanitation Data'!D72))="","",OFFSET('Sanitation Data'!$D$30,0,10*ROW('Sanitation Data'!D72)))</f>
        <v/>
      </c>
      <c r="CN78" s="363" t="str">
        <f ca="1">+IF(OFFSET('Sanitation Data'!$D$31,0,10*ROW('Sanitation Data'!D72))="","",OFFSET('Sanitation Data'!$D$31,0,10*ROW('Sanitation Data'!D72)))</f>
        <v/>
      </c>
      <c r="CO78" s="363" t="str">
        <f ca="1">+IF(OFFSET('Sanitation Data'!$D$32,0,10*ROW('Sanitation Data'!D72))="","",OFFSET('Sanitation Data'!$D$32,0,10*ROW('Sanitation Data'!D72)))</f>
        <v/>
      </c>
      <c r="CP78" s="363" t="str">
        <f ca="1">+IF(OFFSET('Sanitation Data'!$E$28,0,10*ROW('Sanitation Data'!E72))="","",OFFSET('Sanitation Data'!$E$28,0,10*ROW('Sanitation Data'!E72)))</f>
        <v/>
      </c>
      <c r="CQ78" s="363" t="str">
        <f ca="1">+IF(OFFSET('Sanitation Data'!$E$29,0,10*ROW('Sanitation Data'!E72))="","",OFFSET('Sanitation Data'!$E$29,0,10*ROW('Sanitation Data'!E72)))</f>
        <v/>
      </c>
      <c r="CR78" s="363" t="str">
        <f ca="1">+IF(OFFSET('Sanitation Data'!$E$30,0,10*ROW('Sanitation Data'!E72))="","",OFFSET('Sanitation Data'!$E$30,0,10*ROW('Sanitation Data'!E72)))</f>
        <v/>
      </c>
      <c r="CS78" s="363" t="str">
        <f ca="1">+IF(OFFSET('Sanitation Data'!$E$31,0,10*ROW('Sanitation Data'!E72))="","",OFFSET('Sanitation Data'!$E$31,0,10*ROW('Sanitation Data'!E72)))</f>
        <v/>
      </c>
      <c r="CT78" s="363" t="str">
        <f ca="1">+IF(OFFSET('Sanitation Data'!$E$32,0,10*ROW('Sanitation Data'!E72))="","",OFFSET('Sanitation Data'!$E$32,0,10*ROW('Sanitation Data'!E72)))</f>
        <v/>
      </c>
      <c r="CU78" s="363" t="str">
        <f ca="1">+IF(OFFSET('Sanitation Data'!$F$28,0,10*ROW('Sanitation Data'!F72))="","",OFFSET('Sanitation Data'!$F$28,0,10*ROW('Sanitation Data'!F72)))</f>
        <v/>
      </c>
      <c r="CV78" s="363" t="str">
        <f ca="1">+IF(OFFSET('Sanitation Data'!$F$29,0,10*ROW('Sanitation Data'!F72))="","",OFFSET('Sanitation Data'!$F$29,0,10*ROW('Sanitation Data'!F72)))</f>
        <v/>
      </c>
      <c r="CW78" s="363" t="str">
        <f ca="1">+IF(OFFSET('Sanitation Data'!$F$30,0,10*ROW('Sanitation Data'!F72))="","",OFFSET('Sanitation Data'!$F$30,0,10*ROW('Sanitation Data'!F72)))</f>
        <v/>
      </c>
      <c r="CX78" s="363" t="str">
        <f ca="1">+IF(OFFSET('Sanitation Data'!$F$31,0,10*ROW('Sanitation Data'!F72))="","",OFFSET('Sanitation Data'!$F$31,0,10*ROW('Sanitation Data'!F72)))</f>
        <v/>
      </c>
      <c r="CY78" s="363" t="str">
        <f ca="1">+IF(OFFSET('Sanitation Data'!$F$32,0,10*ROW('Sanitation Data'!F72))="","",OFFSET('Sanitation Data'!$F$32,0,10*ROW('Sanitation Data'!F72)))</f>
        <v/>
      </c>
      <c r="CZ78" s="363" t="str">
        <f ca="1">+IF(OFFSET('Sanitation Data'!$G$28,0,10*ROW('Sanitation Data'!G72))="","",OFFSET('Sanitation Data'!$G$28,0,10*ROW('Sanitation Data'!G72)))</f>
        <v/>
      </c>
      <c r="DA78" s="363" t="str">
        <f ca="1">+IF(OFFSET('Sanitation Data'!$G$29,0,10*ROW('Sanitation Data'!G72))="","",OFFSET('Sanitation Data'!$G$29,0,10*ROW('Sanitation Data'!G72)))</f>
        <v/>
      </c>
      <c r="DB78" s="363" t="str">
        <f ca="1">+IF(OFFSET('Sanitation Data'!$G$30,0,10*ROW('Sanitation Data'!G72))="","",OFFSET('Sanitation Data'!$G$30,0,10*ROW('Sanitation Data'!G72)))</f>
        <v/>
      </c>
      <c r="DC78" s="363" t="str">
        <f ca="1">+IF(OFFSET('Sanitation Data'!$G$31,0,10*ROW('Sanitation Data'!G72))="","",OFFSET('Sanitation Data'!$G$31,0,10*ROW('Sanitation Data'!G72)))</f>
        <v/>
      </c>
      <c r="DD78" s="363" t="str">
        <f ca="1">+IF(OFFSET('Sanitation Data'!$G$32,0,10*ROW('Sanitation Data'!G72))="","",OFFSET('Sanitation Data'!$G$32,0,10*ROW('Sanitation Data'!G72)))</f>
        <v/>
      </c>
      <c r="DE78" s="363" t="str">
        <f ca="1">+IF(OFFSET('Sanitation Data'!$H$28,0,10*ROW('Sanitation Data'!H72))="","",OFFSET('Sanitation Data'!$H$28,0,10*ROW('Sanitation Data'!H72)))</f>
        <v/>
      </c>
      <c r="DF78" s="363" t="str">
        <f ca="1">+IF(OFFSET('Sanitation Data'!$H$29,0,10*ROW('Sanitation Data'!H72))="","",OFFSET('Sanitation Data'!$H$29,0,10*ROW('Sanitation Data'!H72)))</f>
        <v/>
      </c>
      <c r="DG78" s="363" t="str">
        <f ca="1">+IF(OFFSET('Sanitation Data'!$H$30,0,10*ROW('Sanitation Data'!H72))="","",OFFSET('Sanitation Data'!$H$30,0,10*ROW('Sanitation Data'!H72)))</f>
        <v/>
      </c>
      <c r="DH78" s="363" t="str">
        <f ca="1">+IF(OFFSET('Sanitation Data'!$H$31,0,10*ROW('Sanitation Data'!H72))="","",OFFSET('Sanitation Data'!$H$31,0,10*ROW('Sanitation Data'!H72)))</f>
        <v/>
      </c>
      <c r="DI78" s="363" t="str">
        <f ca="1">+IF(OFFSET('Sanitation Data'!$H$32,0,10*ROW('Sanitation Data'!H72))="","",OFFSET('Sanitation Data'!$H$32,0,10*ROW('Sanitation Data'!H72)))</f>
        <v/>
      </c>
      <c r="DJ78" s="363" t="str">
        <f ca="1">+IF(OFFSET('Sanitation Data'!$I$28,0,10*ROW('Sanitation Data'!I72))="","",OFFSET('Sanitation Data'!$I$28,0,10*ROW('Sanitation Data'!I72)))</f>
        <v/>
      </c>
      <c r="DK78" s="363" t="str">
        <f ca="1">+IF(OFFSET('Sanitation Data'!$I$29,0,10*ROW('Sanitation Data'!I72))="","",OFFSET('Sanitation Data'!$I$29,0,10*ROW('Sanitation Data'!I72)))</f>
        <v/>
      </c>
      <c r="DL78" s="363" t="str">
        <f ca="1">+IF(OFFSET('Sanitation Data'!$I$30,0,10*ROW('Sanitation Data'!I72))="","",OFFSET('Sanitation Data'!$I$30,0,10*ROW('Sanitation Data'!I72)))</f>
        <v/>
      </c>
      <c r="DM78" s="363" t="str">
        <f ca="1">+IF(OFFSET('Sanitation Data'!$I$31,0,10*ROW('Sanitation Data'!I72))="","",OFFSET('Sanitation Data'!$I$31,0,10*ROW('Sanitation Data'!I72)))</f>
        <v/>
      </c>
      <c r="DN78" s="363" t="str">
        <f ca="1">+IF(OFFSET('Sanitation Data'!$I$32,0,10*ROW('Sanitation Data'!I72))="","",OFFSET('Sanitation Data'!$I$32,0,10*ROW('Sanitation Data'!I72)))</f>
        <v/>
      </c>
      <c r="DO78" s="363" t="str">
        <f ca="1">+IF(OFFSET('Hygiene Data'!$D$11,0,10*ROW('Hygiene Data'!D72))="","",OFFSET('Hygiene Data'!$D$11,0,10*ROW('Hygiene Data'!D72)))</f>
        <v/>
      </c>
      <c r="DP78" s="363" t="str">
        <f ca="1">+IF(OFFSET('Hygiene Data'!$D$12,0,10*ROW('Hygiene Data'!D72))="","",OFFSET('Hygiene Data'!$D$12,0,10*ROW('Hygiene Data'!D72)))</f>
        <v/>
      </c>
      <c r="DQ78" s="363" t="str">
        <f ca="1">+IF(OFFSET('Hygiene Data'!$D$13,0,10*ROW('Hygiene Data'!D72))="","",OFFSET('Hygiene Data'!$D$13,0,10*ROW('Hygiene Data'!D72)))</f>
        <v/>
      </c>
      <c r="DR78" s="363" t="str">
        <f ca="1">+IF(OFFSET('Hygiene Data'!$E$11,0,10*ROW('Hygiene Data'!E72))="","",OFFSET('Hygiene Data'!$E$11,0,10*ROW('Hygiene Data'!E72)))</f>
        <v/>
      </c>
      <c r="DS78" s="363" t="str">
        <f ca="1">+IF(OFFSET('Hygiene Data'!$E$12,0,10*ROW('Hygiene Data'!E72))="","",OFFSET('Hygiene Data'!$E$12,0,10*ROW('Hygiene Data'!E72)))</f>
        <v/>
      </c>
      <c r="DT78" s="363" t="str">
        <f ca="1">+IF(OFFSET('Hygiene Data'!$E$13,0,10*ROW('Hygiene Data'!E72))="","",OFFSET('Hygiene Data'!$E$13,0,10*ROW('Hygiene Data'!E72)))</f>
        <v/>
      </c>
      <c r="DU78" s="363" t="str">
        <f ca="1">+IF(OFFSET('Hygiene Data'!$F$11,0,10*ROW('Hygiene Data'!F72))="","",OFFSET('Hygiene Data'!$F$11,0,10*ROW('Hygiene Data'!F72)))</f>
        <v/>
      </c>
      <c r="DV78" s="363" t="str">
        <f ca="1">+IF(OFFSET('Hygiene Data'!$F$12,0,10*ROW('Hygiene Data'!F72))="","",OFFSET('Hygiene Data'!$F$12,0,10*ROW('Hygiene Data'!F72)))</f>
        <v/>
      </c>
      <c r="DW78" s="363" t="str">
        <f ca="1">+IF(OFFSET('Hygiene Data'!$F$13,0,10*ROW('Hygiene Data'!F72))="","",OFFSET('Hygiene Data'!$F$13,0,10*ROW('Hygiene Data'!F72)))</f>
        <v/>
      </c>
      <c r="DX78" s="363" t="str">
        <f ca="1">+IF(OFFSET('Hygiene Data'!$G$11,0,10*ROW('Hygiene Data'!G72))="","",OFFSET('Hygiene Data'!$G$11,0,10*ROW('Hygiene Data'!G72)))</f>
        <v/>
      </c>
      <c r="DY78" s="363" t="str">
        <f ca="1">+IF(OFFSET('Hygiene Data'!$G$12,0,10*ROW('Hygiene Data'!G72))="","",OFFSET('Hygiene Data'!$G$12,0,10*ROW('Hygiene Data'!G72)))</f>
        <v/>
      </c>
      <c r="DZ78" s="363" t="str">
        <f ca="1">+IF(OFFSET('Hygiene Data'!$G$13,0,10*ROW('Hygiene Data'!G72))="","",OFFSET('Hygiene Data'!$G$13,0,10*ROW('Hygiene Data'!G72)))</f>
        <v/>
      </c>
      <c r="EA78" s="363" t="str">
        <f ca="1">+IF(OFFSET('Hygiene Data'!$H$11,0,10*ROW('Hygiene Data'!H72))="","",OFFSET('Hygiene Data'!$H$11,0,10*ROW('Hygiene Data'!H72)))</f>
        <v/>
      </c>
      <c r="EB78" s="363" t="str">
        <f ca="1">+IF(OFFSET('Hygiene Data'!$H$12,0,10*ROW('Hygiene Data'!H72))="","",OFFSET('Hygiene Data'!$H$12,0,10*ROW('Hygiene Data'!H72)))</f>
        <v/>
      </c>
      <c r="EC78" s="363" t="str">
        <f ca="1">+IF(OFFSET('Hygiene Data'!$H$13,0,10*ROW('Hygiene Data'!H72))="","",OFFSET('Hygiene Data'!$H$13,0,10*ROW('Hygiene Data'!H72)))</f>
        <v/>
      </c>
      <c r="ED78" s="363" t="str">
        <f ca="1">+IF(OFFSET('Hygiene Data'!$I$11,0,10*ROW('Hygiene Data'!I72))="","",OFFSET('Hygiene Data'!$I$11,0,10*ROW('Hygiene Data'!I72)))</f>
        <v/>
      </c>
      <c r="EE78" s="363" t="str">
        <f ca="1">+IF(OFFSET('Hygiene Data'!$I$12,0,10*ROW('Hygiene Data'!I72))="","",OFFSET('Hygiene Data'!$I$12,0,10*ROW('Hygiene Data'!I72)))</f>
        <v/>
      </c>
      <c r="EF78" s="363" t="str">
        <f ca="1">+IF(OFFSET('Hygiene Data'!$I$13,0,10*ROW('Hygiene Data'!I72))="","",OFFSET('Hygiene Data'!$I$13,0,10*ROW('Hygiene Data'!I72)))</f>
        <v/>
      </c>
    </row>
    <row r="79" spans="1:136" x14ac:dyDescent="0.25">
      <c r="A79" s="472" t="str">
        <f ca="1">+IF(OFFSET('Water Data'!$B$2,0,10*ROW('Water Data'!E73))="","",OFFSET('Water Data'!$B$2,0,10*ROW('Water Data'!E73)))</f>
        <v/>
      </c>
      <c r="B79" s="47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9" t="str">
        <f t="shared" ca="1" si="1"/>
        <v/>
      </c>
      <c r="D79" s="50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3" t="str">
        <f ca="1">+IF(OFFSET('Water Data'!$D$27,0,10*ROW('Water Data'!D73))="","",OFFSET('Water Data'!$D$27,0,10*ROW('Water Data'!D73)))</f>
        <v/>
      </c>
      <c r="BT79" s="363" t="str">
        <f ca="1">+IF(OFFSET('Water Data'!$D$28,0,10*ROW('Water Data'!D73))="","",OFFSET('Water Data'!$D$28,0,10*ROW('Water Data'!D73)))</f>
        <v/>
      </c>
      <c r="BU79" s="363" t="str">
        <f ca="1">+IF(OFFSET('Water Data'!$D$29,0,10*ROW('Water Data'!D73))="","",OFFSET('Water Data'!$D$29,0,10*ROW('Water Data'!D73)))</f>
        <v/>
      </c>
      <c r="BV79" s="363" t="str">
        <f ca="1">+IF(OFFSET('Water Data'!$E$27,0,10*ROW('Water Data'!E73))="","",OFFSET('Water Data'!$E$27,0,10*ROW('Water Data'!E73)))</f>
        <v/>
      </c>
      <c r="BW79" s="363" t="str">
        <f ca="1">+IF(OFFSET('Water Data'!$E$28,0,10*ROW('Water Data'!E73))="","",OFFSET('Water Data'!$E$28,0,10*ROW('Water Data'!E73)))</f>
        <v/>
      </c>
      <c r="BX79" s="363" t="str">
        <f ca="1">+IF(OFFSET('Water Data'!$E$29,0,10*ROW('Water Data'!E73))="","",OFFSET('Water Data'!$E$29,0,10*ROW('Water Data'!E73)))</f>
        <v/>
      </c>
      <c r="BY79" s="363" t="str">
        <f ca="1">+IF(OFFSET('Water Data'!$F$27,0,10*ROW('Water Data'!F73))="","",OFFSET('Water Data'!$F$27,0,10*ROW('Water Data'!F73)))</f>
        <v/>
      </c>
      <c r="BZ79" s="363" t="str">
        <f ca="1">+IF(OFFSET('Water Data'!$F$28,0,10*ROW('Water Data'!F73))="","",OFFSET('Water Data'!$F$28,0,10*ROW('Water Data'!F73)))</f>
        <v/>
      </c>
      <c r="CA79" s="363" t="str">
        <f ca="1">+IF(OFFSET('Water Data'!$F$29,0,10*ROW('Water Data'!F73))="","",OFFSET('Water Data'!$F$29,0,10*ROW('Water Data'!F73)))</f>
        <v/>
      </c>
      <c r="CB79" s="363" t="str">
        <f ca="1">+IF(OFFSET('Water Data'!$G$27,0,10*ROW('Water Data'!G73))="","",OFFSET('Water Data'!$G$27,0,10*ROW('Water Data'!G73)))</f>
        <v/>
      </c>
      <c r="CC79" s="363" t="str">
        <f ca="1">+IF(OFFSET('Water Data'!$G$28,0,10*ROW('Water Data'!G73))="","",OFFSET('Water Data'!$G$28,0,10*ROW('Water Data'!G73)))</f>
        <v/>
      </c>
      <c r="CD79" s="363" t="str">
        <f ca="1">+IF(OFFSET('Water Data'!$G$29,0,10*ROW('Water Data'!G73))="","",OFFSET('Water Data'!$G$29,0,10*ROW('Water Data'!G73)))</f>
        <v/>
      </c>
      <c r="CE79" s="363" t="str">
        <f ca="1">+IF(OFFSET('Water Data'!$H$27,0,10*ROW('Water Data'!H73))="","",OFFSET('Water Data'!$H$27,0,10*ROW('Water Data'!H73)))</f>
        <v/>
      </c>
      <c r="CF79" s="363" t="str">
        <f ca="1">+IF(OFFSET('Water Data'!$H$28,0,10*ROW('Water Data'!H73))="","",OFFSET('Water Data'!$H$28,0,10*ROW('Water Data'!H73)))</f>
        <v/>
      </c>
      <c r="CG79" s="363" t="str">
        <f ca="1">+IF(OFFSET('Water Data'!$H$29,0,10*ROW('Water Data'!H73))="","",OFFSET('Water Data'!$H$29,0,10*ROW('Water Data'!H73)))</f>
        <v/>
      </c>
      <c r="CH79" s="363" t="str">
        <f ca="1">+IF(OFFSET('Water Data'!$I$27,0,10*ROW('Water Data'!I73))="","",OFFSET('Water Data'!$I$27,0,10*ROW('Water Data'!I73)))</f>
        <v/>
      </c>
      <c r="CI79" s="363" t="str">
        <f ca="1">+IF(OFFSET('Water Data'!$I$28,0,10*ROW('Water Data'!I73))="","",OFFSET('Water Data'!$I$28,0,10*ROW('Water Data'!I73)))</f>
        <v/>
      </c>
      <c r="CJ79" s="363" t="str">
        <f ca="1">+IF(OFFSET('Water Data'!$I$29,0,10*ROW('Water Data'!I73))="","",OFFSET('Water Data'!$I$29,0,10*ROW('Water Data'!I73)))</f>
        <v/>
      </c>
      <c r="CK79" s="363" t="str">
        <f ca="1">+IF(OFFSET('Sanitation Data'!$D$28,0,10*ROW('Sanitation Data'!D73))="","",OFFSET('Sanitation Data'!$D$28,0,10*ROW('Sanitation Data'!D73)))</f>
        <v/>
      </c>
      <c r="CL79" s="363" t="str">
        <f ca="1">+IF(OFFSET('Sanitation Data'!$D$29,0,10*ROW('Sanitation Data'!D73))="","",OFFSET('Sanitation Data'!$D$29,0,10*ROW('Sanitation Data'!D73)))</f>
        <v/>
      </c>
      <c r="CM79" s="363" t="str">
        <f ca="1">+IF(OFFSET('Sanitation Data'!$D$30,0,10*ROW('Sanitation Data'!D73))="","",OFFSET('Sanitation Data'!$D$30,0,10*ROW('Sanitation Data'!D73)))</f>
        <v/>
      </c>
      <c r="CN79" s="363" t="str">
        <f ca="1">+IF(OFFSET('Sanitation Data'!$D$31,0,10*ROW('Sanitation Data'!D73))="","",OFFSET('Sanitation Data'!$D$31,0,10*ROW('Sanitation Data'!D73)))</f>
        <v/>
      </c>
      <c r="CO79" s="363" t="str">
        <f ca="1">+IF(OFFSET('Sanitation Data'!$D$32,0,10*ROW('Sanitation Data'!D73))="","",OFFSET('Sanitation Data'!$D$32,0,10*ROW('Sanitation Data'!D73)))</f>
        <v/>
      </c>
      <c r="CP79" s="363" t="str">
        <f ca="1">+IF(OFFSET('Sanitation Data'!$E$28,0,10*ROW('Sanitation Data'!E73))="","",OFFSET('Sanitation Data'!$E$28,0,10*ROW('Sanitation Data'!E73)))</f>
        <v/>
      </c>
      <c r="CQ79" s="363" t="str">
        <f ca="1">+IF(OFFSET('Sanitation Data'!$E$29,0,10*ROW('Sanitation Data'!E73))="","",OFFSET('Sanitation Data'!$E$29,0,10*ROW('Sanitation Data'!E73)))</f>
        <v/>
      </c>
      <c r="CR79" s="363" t="str">
        <f ca="1">+IF(OFFSET('Sanitation Data'!$E$30,0,10*ROW('Sanitation Data'!E73))="","",OFFSET('Sanitation Data'!$E$30,0,10*ROW('Sanitation Data'!E73)))</f>
        <v/>
      </c>
      <c r="CS79" s="363" t="str">
        <f ca="1">+IF(OFFSET('Sanitation Data'!$E$31,0,10*ROW('Sanitation Data'!E73))="","",OFFSET('Sanitation Data'!$E$31,0,10*ROW('Sanitation Data'!E73)))</f>
        <v/>
      </c>
      <c r="CT79" s="363" t="str">
        <f ca="1">+IF(OFFSET('Sanitation Data'!$E$32,0,10*ROW('Sanitation Data'!E73))="","",OFFSET('Sanitation Data'!$E$32,0,10*ROW('Sanitation Data'!E73)))</f>
        <v/>
      </c>
      <c r="CU79" s="363" t="str">
        <f ca="1">+IF(OFFSET('Sanitation Data'!$F$28,0,10*ROW('Sanitation Data'!F73))="","",OFFSET('Sanitation Data'!$F$28,0,10*ROW('Sanitation Data'!F73)))</f>
        <v/>
      </c>
      <c r="CV79" s="363" t="str">
        <f ca="1">+IF(OFFSET('Sanitation Data'!$F$29,0,10*ROW('Sanitation Data'!F73))="","",OFFSET('Sanitation Data'!$F$29,0,10*ROW('Sanitation Data'!F73)))</f>
        <v/>
      </c>
      <c r="CW79" s="363" t="str">
        <f ca="1">+IF(OFFSET('Sanitation Data'!$F$30,0,10*ROW('Sanitation Data'!F73))="","",OFFSET('Sanitation Data'!$F$30,0,10*ROW('Sanitation Data'!F73)))</f>
        <v/>
      </c>
      <c r="CX79" s="363" t="str">
        <f ca="1">+IF(OFFSET('Sanitation Data'!$F$31,0,10*ROW('Sanitation Data'!F73))="","",OFFSET('Sanitation Data'!$F$31,0,10*ROW('Sanitation Data'!F73)))</f>
        <v/>
      </c>
      <c r="CY79" s="363" t="str">
        <f ca="1">+IF(OFFSET('Sanitation Data'!$F$32,0,10*ROW('Sanitation Data'!F73))="","",OFFSET('Sanitation Data'!$F$32,0,10*ROW('Sanitation Data'!F73)))</f>
        <v/>
      </c>
      <c r="CZ79" s="363" t="str">
        <f ca="1">+IF(OFFSET('Sanitation Data'!$G$28,0,10*ROW('Sanitation Data'!G73))="","",OFFSET('Sanitation Data'!$G$28,0,10*ROW('Sanitation Data'!G73)))</f>
        <v/>
      </c>
      <c r="DA79" s="363" t="str">
        <f ca="1">+IF(OFFSET('Sanitation Data'!$G$29,0,10*ROW('Sanitation Data'!G73))="","",OFFSET('Sanitation Data'!$G$29,0,10*ROW('Sanitation Data'!G73)))</f>
        <v/>
      </c>
      <c r="DB79" s="363" t="str">
        <f ca="1">+IF(OFFSET('Sanitation Data'!$G$30,0,10*ROW('Sanitation Data'!G73))="","",OFFSET('Sanitation Data'!$G$30,0,10*ROW('Sanitation Data'!G73)))</f>
        <v/>
      </c>
      <c r="DC79" s="363" t="str">
        <f ca="1">+IF(OFFSET('Sanitation Data'!$G$31,0,10*ROW('Sanitation Data'!G73))="","",OFFSET('Sanitation Data'!$G$31,0,10*ROW('Sanitation Data'!G73)))</f>
        <v/>
      </c>
      <c r="DD79" s="363" t="str">
        <f ca="1">+IF(OFFSET('Sanitation Data'!$G$32,0,10*ROW('Sanitation Data'!G73))="","",OFFSET('Sanitation Data'!$G$32,0,10*ROW('Sanitation Data'!G73)))</f>
        <v/>
      </c>
      <c r="DE79" s="363" t="str">
        <f ca="1">+IF(OFFSET('Sanitation Data'!$H$28,0,10*ROW('Sanitation Data'!H73))="","",OFFSET('Sanitation Data'!$H$28,0,10*ROW('Sanitation Data'!H73)))</f>
        <v/>
      </c>
      <c r="DF79" s="363" t="str">
        <f ca="1">+IF(OFFSET('Sanitation Data'!$H$29,0,10*ROW('Sanitation Data'!H73))="","",OFFSET('Sanitation Data'!$H$29,0,10*ROW('Sanitation Data'!H73)))</f>
        <v/>
      </c>
      <c r="DG79" s="363" t="str">
        <f ca="1">+IF(OFFSET('Sanitation Data'!$H$30,0,10*ROW('Sanitation Data'!H73))="","",OFFSET('Sanitation Data'!$H$30,0,10*ROW('Sanitation Data'!H73)))</f>
        <v/>
      </c>
      <c r="DH79" s="363" t="str">
        <f ca="1">+IF(OFFSET('Sanitation Data'!$H$31,0,10*ROW('Sanitation Data'!H73))="","",OFFSET('Sanitation Data'!$H$31,0,10*ROW('Sanitation Data'!H73)))</f>
        <v/>
      </c>
      <c r="DI79" s="363" t="str">
        <f ca="1">+IF(OFFSET('Sanitation Data'!$H$32,0,10*ROW('Sanitation Data'!H73))="","",OFFSET('Sanitation Data'!$H$32,0,10*ROW('Sanitation Data'!H73)))</f>
        <v/>
      </c>
      <c r="DJ79" s="363" t="str">
        <f ca="1">+IF(OFFSET('Sanitation Data'!$I$28,0,10*ROW('Sanitation Data'!I73))="","",OFFSET('Sanitation Data'!$I$28,0,10*ROW('Sanitation Data'!I73)))</f>
        <v/>
      </c>
      <c r="DK79" s="363" t="str">
        <f ca="1">+IF(OFFSET('Sanitation Data'!$I$29,0,10*ROW('Sanitation Data'!I73))="","",OFFSET('Sanitation Data'!$I$29,0,10*ROW('Sanitation Data'!I73)))</f>
        <v/>
      </c>
      <c r="DL79" s="363" t="str">
        <f ca="1">+IF(OFFSET('Sanitation Data'!$I$30,0,10*ROW('Sanitation Data'!I73))="","",OFFSET('Sanitation Data'!$I$30,0,10*ROW('Sanitation Data'!I73)))</f>
        <v/>
      </c>
      <c r="DM79" s="363" t="str">
        <f ca="1">+IF(OFFSET('Sanitation Data'!$I$31,0,10*ROW('Sanitation Data'!I73))="","",OFFSET('Sanitation Data'!$I$31,0,10*ROW('Sanitation Data'!I73)))</f>
        <v/>
      </c>
      <c r="DN79" s="363" t="str">
        <f ca="1">+IF(OFFSET('Sanitation Data'!$I$32,0,10*ROW('Sanitation Data'!I73))="","",OFFSET('Sanitation Data'!$I$32,0,10*ROW('Sanitation Data'!I73)))</f>
        <v/>
      </c>
      <c r="DO79" s="363" t="str">
        <f ca="1">+IF(OFFSET('Hygiene Data'!$D$11,0,10*ROW('Hygiene Data'!D73))="","",OFFSET('Hygiene Data'!$D$11,0,10*ROW('Hygiene Data'!D73)))</f>
        <v/>
      </c>
      <c r="DP79" s="363" t="str">
        <f ca="1">+IF(OFFSET('Hygiene Data'!$D$12,0,10*ROW('Hygiene Data'!D73))="","",OFFSET('Hygiene Data'!$D$12,0,10*ROW('Hygiene Data'!D73)))</f>
        <v/>
      </c>
      <c r="DQ79" s="363" t="str">
        <f ca="1">+IF(OFFSET('Hygiene Data'!$D$13,0,10*ROW('Hygiene Data'!D73))="","",OFFSET('Hygiene Data'!$D$13,0,10*ROW('Hygiene Data'!D73)))</f>
        <v/>
      </c>
      <c r="DR79" s="363" t="str">
        <f ca="1">+IF(OFFSET('Hygiene Data'!$E$11,0,10*ROW('Hygiene Data'!E73))="","",OFFSET('Hygiene Data'!$E$11,0,10*ROW('Hygiene Data'!E73)))</f>
        <v/>
      </c>
      <c r="DS79" s="363" t="str">
        <f ca="1">+IF(OFFSET('Hygiene Data'!$E$12,0,10*ROW('Hygiene Data'!E73))="","",OFFSET('Hygiene Data'!$E$12,0,10*ROW('Hygiene Data'!E73)))</f>
        <v/>
      </c>
      <c r="DT79" s="363" t="str">
        <f ca="1">+IF(OFFSET('Hygiene Data'!$E$13,0,10*ROW('Hygiene Data'!E73))="","",OFFSET('Hygiene Data'!$E$13,0,10*ROW('Hygiene Data'!E73)))</f>
        <v/>
      </c>
      <c r="DU79" s="363" t="str">
        <f ca="1">+IF(OFFSET('Hygiene Data'!$F$11,0,10*ROW('Hygiene Data'!F73))="","",OFFSET('Hygiene Data'!$F$11,0,10*ROW('Hygiene Data'!F73)))</f>
        <v/>
      </c>
      <c r="DV79" s="363" t="str">
        <f ca="1">+IF(OFFSET('Hygiene Data'!$F$12,0,10*ROW('Hygiene Data'!F73))="","",OFFSET('Hygiene Data'!$F$12,0,10*ROW('Hygiene Data'!F73)))</f>
        <v/>
      </c>
      <c r="DW79" s="363" t="str">
        <f ca="1">+IF(OFFSET('Hygiene Data'!$F$13,0,10*ROW('Hygiene Data'!F73))="","",OFFSET('Hygiene Data'!$F$13,0,10*ROW('Hygiene Data'!F73)))</f>
        <v/>
      </c>
      <c r="DX79" s="363" t="str">
        <f ca="1">+IF(OFFSET('Hygiene Data'!$G$11,0,10*ROW('Hygiene Data'!G73))="","",OFFSET('Hygiene Data'!$G$11,0,10*ROW('Hygiene Data'!G73)))</f>
        <v/>
      </c>
      <c r="DY79" s="363" t="str">
        <f ca="1">+IF(OFFSET('Hygiene Data'!$G$12,0,10*ROW('Hygiene Data'!G73))="","",OFFSET('Hygiene Data'!$G$12,0,10*ROW('Hygiene Data'!G73)))</f>
        <v/>
      </c>
      <c r="DZ79" s="363" t="str">
        <f ca="1">+IF(OFFSET('Hygiene Data'!$G$13,0,10*ROW('Hygiene Data'!G73))="","",OFFSET('Hygiene Data'!$G$13,0,10*ROW('Hygiene Data'!G73)))</f>
        <v/>
      </c>
      <c r="EA79" s="363" t="str">
        <f ca="1">+IF(OFFSET('Hygiene Data'!$H$11,0,10*ROW('Hygiene Data'!H73))="","",OFFSET('Hygiene Data'!$H$11,0,10*ROW('Hygiene Data'!H73)))</f>
        <v/>
      </c>
      <c r="EB79" s="363" t="str">
        <f ca="1">+IF(OFFSET('Hygiene Data'!$H$12,0,10*ROW('Hygiene Data'!H73))="","",OFFSET('Hygiene Data'!$H$12,0,10*ROW('Hygiene Data'!H73)))</f>
        <v/>
      </c>
      <c r="EC79" s="363" t="str">
        <f ca="1">+IF(OFFSET('Hygiene Data'!$H$13,0,10*ROW('Hygiene Data'!H73))="","",OFFSET('Hygiene Data'!$H$13,0,10*ROW('Hygiene Data'!H73)))</f>
        <v/>
      </c>
      <c r="ED79" s="363" t="str">
        <f ca="1">+IF(OFFSET('Hygiene Data'!$I$11,0,10*ROW('Hygiene Data'!I73))="","",OFFSET('Hygiene Data'!$I$11,0,10*ROW('Hygiene Data'!I73)))</f>
        <v/>
      </c>
      <c r="EE79" s="363" t="str">
        <f ca="1">+IF(OFFSET('Hygiene Data'!$I$12,0,10*ROW('Hygiene Data'!I73))="","",OFFSET('Hygiene Data'!$I$12,0,10*ROW('Hygiene Data'!I73)))</f>
        <v/>
      </c>
      <c r="EF79" s="363" t="str">
        <f ca="1">+IF(OFFSET('Hygiene Data'!$I$13,0,10*ROW('Hygiene Data'!I73))="","",OFFSET('Hygiene Data'!$I$13,0,10*ROW('Hygiene Data'!I73)))</f>
        <v/>
      </c>
    </row>
    <row r="80" spans="1:136" x14ac:dyDescent="0.25">
      <c r="A80" s="472" t="str">
        <f ca="1">+IF(OFFSET('Water Data'!$B$2,0,10*ROW('Water Data'!E74))="","",OFFSET('Water Data'!$B$2,0,10*ROW('Water Data'!E74)))</f>
        <v/>
      </c>
      <c r="B80" s="47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9" t="str">
        <f t="shared" ca="1" si="1"/>
        <v/>
      </c>
      <c r="D80" s="50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3" t="str">
        <f ca="1">+IF(OFFSET('Water Data'!$D$27,0,10*ROW('Water Data'!D74))="","",OFFSET('Water Data'!$D$27,0,10*ROW('Water Data'!D74)))</f>
        <v/>
      </c>
      <c r="BT80" s="363" t="str">
        <f ca="1">+IF(OFFSET('Water Data'!$D$28,0,10*ROW('Water Data'!D74))="","",OFFSET('Water Data'!$D$28,0,10*ROW('Water Data'!D74)))</f>
        <v/>
      </c>
      <c r="BU80" s="363" t="str">
        <f ca="1">+IF(OFFSET('Water Data'!$D$29,0,10*ROW('Water Data'!D74))="","",OFFSET('Water Data'!$D$29,0,10*ROW('Water Data'!D74)))</f>
        <v/>
      </c>
      <c r="BV80" s="363" t="str">
        <f ca="1">+IF(OFFSET('Water Data'!$E$27,0,10*ROW('Water Data'!E74))="","",OFFSET('Water Data'!$E$27,0,10*ROW('Water Data'!E74)))</f>
        <v/>
      </c>
      <c r="BW80" s="363" t="str">
        <f ca="1">+IF(OFFSET('Water Data'!$E$28,0,10*ROW('Water Data'!E74))="","",OFFSET('Water Data'!$E$28,0,10*ROW('Water Data'!E74)))</f>
        <v/>
      </c>
      <c r="BX80" s="363" t="str">
        <f ca="1">+IF(OFFSET('Water Data'!$E$29,0,10*ROW('Water Data'!E74))="","",OFFSET('Water Data'!$E$29,0,10*ROW('Water Data'!E74)))</f>
        <v/>
      </c>
      <c r="BY80" s="363" t="str">
        <f ca="1">+IF(OFFSET('Water Data'!$F$27,0,10*ROW('Water Data'!F74))="","",OFFSET('Water Data'!$F$27,0,10*ROW('Water Data'!F74)))</f>
        <v/>
      </c>
      <c r="BZ80" s="363" t="str">
        <f ca="1">+IF(OFFSET('Water Data'!$F$28,0,10*ROW('Water Data'!F74))="","",OFFSET('Water Data'!$F$28,0,10*ROW('Water Data'!F74)))</f>
        <v/>
      </c>
      <c r="CA80" s="363" t="str">
        <f ca="1">+IF(OFFSET('Water Data'!$F$29,0,10*ROW('Water Data'!F74))="","",OFFSET('Water Data'!$F$29,0,10*ROW('Water Data'!F74)))</f>
        <v/>
      </c>
      <c r="CB80" s="363" t="str">
        <f ca="1">+IF(OFFSET('Water Data'!$G$27,0,10*ROW('Water Data'!G74))="","",OFFSET('Water Data'!$G$27,0,10*ROW('Water Data'!G74)))</f>
        <v/>
      </c>
      <c r="CC80" s="363" t="str">
        <f ca="1">+IF(OFFSET('Water Data'!$G$28,0,10*ROW('Water Data'!G74))="","",OFFSET('Water Data'!$G$28,0,10*ROW('Water Data'!G74)))</f>
        <v/>
      </c>
      <c r="CD80" s="363" t="str">
        <f ca="1">+IF(OFFSET('Water Data'!$G$29,0,10*ROW('Water Data'!G74))="","",OFFSET('Water Data'!$G$29,0,10*ROW('Water Data'!G74)))</f>
        <v/>
      </c>
      <c r="CE80" s="363" t="str">
        <f ca="1">+IF(OFFSET('Water Data'!$H$27,0,10*ROW('Water Data'!H74))="","",OFFSET('Water Data'!$H$27,0,10*ROW('Water Data'!H74)))</f>
        <v/>
      </c>
      <c r="CF80" s="363" t="str">
        <f ca="1">+IF(OFFSET('Water Data'!$H$28,0,10*ROW('Water Data'!H74))="","",OFFSET('Water Data'!$H$28,0,10*ROW('Water Data'!H74)))</f>
        <v/>
      </c>
      <c r="CG80" s="363" t="str">
        <f ca="1">+IF(OFFSET('Water Data'!$H$29,0,10*ROW('Water Data'!H74))="","",OFFSET('Water Data'!$H$29,0,10*ROW('Water Data'!H74)))</f>
        <v/>
      </c>
      <c r="CH80" s="363" t="str">
        <f ca="1">+IF(OFFSET('Water Data'!$I$27,0,10*ROW('Water Data'!I74))="","",OFFSET('Water Data'!$I$27,0,10*ROW('Water Data'!I74)))</f>
        <v/>
      </c>
      <c r="CI80" s="363" t="str">
        <f ca="1">+IF(OFFSET('Water Data'!$I$28,0,10*ROW('Water Data'!I74))="","",OFFSET('Water Data'!$I$28,0,10*ROW('Water Data'!I74)))</f>
        <v/>
      </c>
      <c r="CJ80" s="363" t="str">
        <f ca="1">+IF(OFFSET('Water Data'!$I$29,0,10*ROW('Water Data'!I74))="","",OFFSET('Water Data'!$I$29,0,10*ROW('Water Data'!I74)))</f>
        <v/>
      </c>
      <c r="CK80" s="363" t="str">
        <f ca="1">+IF(OFFSET('Sanitation Data'!$D$28,0,10*ROW('Sanitation Data'!D74))="","",OFFSET('Sanitation Data'!$D$28,0,10*ROW('Sanitation Data'!D74)))</f>
        <v/>
      </c>
      <c r="CL80" s="363" t="str">
        <f ca="1">+IF(OFFSET('Sanitation Data'!$D$29,0,10*ROW('Sanitation Data'!D74))="","",OFFSET('Sanitation Data'!$D$29,0,10*ROW('Sanitation Data'!D74)))</f>
        <v/>
      </c>
      <c r="CM80" s="363" t="str">
        <f ca="1">+IF(OFFSET('Sanitation Data'!$D$30,0,10*ROW('Sanitation Data'!D74))="","",OFFSET('Sanitation Data'!$D$30,0,10*ROW('Sanitation Data'!D74)))</f>
        <v/>
      </c>
      <c r="CN80" s="363" t="str">
        <f ca="1">+IF(OFFSET('Sanitation Data'!$D$31,0,10*ROW('Sanitation Data'!D74))="","",OFFSET('Sanitation Data'!$D$31,0,10*ROW('Sanitation Data'!D74)))</f>
        <v/>
      </c>
      <c r="CO80" s="363" t="str">
        <f ca="1">+IF(OFFSET('Sanitation Data'!$D$32,0,10*ROW('Sanitation Data'!D74))="","",OFFSET('Sanitation Data'!$D$32,0,10*ROW('Sanitation Data'!D74)))</f>
        <v/>
      </c>
      <c r="CP80" s="363" t="str">
        <f ca="1">+IF(OFFSET('Sanitation Data'!$E$28,0,10*ROW('Sanitation Data'!E74))="","",OFFSET('Sanitation Data'!$E$28,0,10*ROW('Sanitation Data'!E74)))</f>
        <v/>
      </c>
      <c r="CQ80" s="363" t="str">
        <f ca="1">+IF(OFFSET('Sanitation Data'!$E$29,0,10*ROW('Sanitation Data'!E74))="","",OFFSET('Sanitation Data'!$E$29,0,10*ROW('Sanitation Data'!E74)))</f>
        <v/>
      </c>
      <c r="CR80" s="363" t="str">
        <f ca="1">+IF(OFFSET('Sanitation Data'!$E$30,0,10*ROW('Sanitation Data'!E74))="","",OFFSET('Sanitation Data'!$E$30,0,10*ROW('Sanitation Data'!E74)))</f>
        <v/>
      </c>
      <c r="CS80" s="363" t="str">
        <f ca="1">+IF(OFFSET('Sanitation Data'!$E$31,0,10*ROW('Sanitation Data'!E74))="","",OFFSET('Sanitation Data'!$E$31,0,10*ROW('Sanitation Data'!E74)))</f>
        <v/>
      </c>
      <c r="CT80" s="363" t="str">
        <f ca="1">+IF(OFFSET('Sanitation Data'!$E$32,0,10*ROW('Sanitation Data'!E74))="","",OFFSET('Sanitation Data'!$E$32,0,10*ROW('Sanitation Data'!E74)))</f>
        <v/>
      </c>
      <c r="CU80" s="363" t="str">
        <f ca="1">+IF(OFFSET('Sanitation Data'!$F$28,0,10*ROW('Sanitation Data'!F74))="","",OFFSET('Sanitation Data'!$F$28,0,10*ROW('Sanitation Data'!F74)))</f>
        <v/>
      </c>
      <c r="CV80" s="363" t="str">
        <f ca="1">+IF(OFFSET('Sanitation Data'!$F$29,0,10*ROW('Sanitation Data'!F74))="","",OFFSET('Sanitation Data'!$F$29,0,10*ROW('Sanitation Data'!F74)))</f>
        <v/>
      </c>
      <c r="CW80" s="363" t="str">
        <f ca="1">+IF(OFFSET('Sanitation Data'!$F$30,0,10*ROW('Sanitation Data'!F74))="","",OFFSET('Sanitation Data'!$F$30,0,10*ROW('Sanitation Data'!F74)))</f>
        <v/>
      </c>
      <c r="CX80" s="363" t="str">
        <f ca="1">+IF(OFFSET('Sanitation Data'!$F$31,0,10*ROW('Sanitation Data'!F74))="","",OFFSET('Sanitation Data'!$F$31,0,10*ROW('Sanitation Data'!F74)))</f>
        <v/>
      </c>
      <c r="CY80" s="363" t="str">
        <f ca="1">+IF(OFFSET('Sanitation Data'!$F$32,0,10*ROW('Sanitation Data'!F74))="","",OFFSET('Sanitation Data'!$F$32,0,10*ROW('Sanitation Data'!F74)))</f>
        <v/>
      </c>
      <c r="CZ80" s="363" t="str">
        <f ca="1">+IF(OFFSET('Sanitation Data'!$G$28,0,10*ROW('Sanitation Data'!G74))="","",OFFSET('Sanitation Data'!$G$28,0,10*ROW('Sanitation Data'!G74)))</f>
        <v/>
      </c>
      <c r="DA80" s="363" t="str">
        <f ca="1">+IF(OFFSET('Sanitation Data'!$G$29,0,10*ROW('Sanitation Data'!G74))="","",OFFSET('Sanitation Data'!$G$29,0,10*ROW('Sanitation Data'!G74)))</f>
        <v/>
      </c>
      <c r="DB80" s="363" t="str">
        <f ca="1">+IF(OFFSET('Sanitation Data'!$G$30,0,10*ROW('Sanitation Data'!G74))="","",OFFSET('Sanitation Data'!$G$30,0,10*ROW('Sanitation Data'!G74)))</f>
        <v/>
      </c>
      <c r="DC80" s="363" t="str">
        <f ca="1">+IF(OFFSET('Sanitation Data'!$G$31,0,10*ROW('Sanitation Data'!G74))="","",OFFSET('Sanitation Data'!$G$31,0,10*ROW('Sanitation Data'!G74)))</f>
        <v/>
      </c>
      <c r="DD80" s="363" t="str">
        <f ca="1">+IF(OFFSET('Sanitation Data'!$G$32,0,10*ROW('Sanitation Data'!G74))="","",OFFSET('Sanitation Data'!$G$32,0,10*ROW('Sanitation Data'!G74)))</f>
        <v/>
      </c>
      <c r="DE80" s="363" t="str">
        <f ca="1">+IF(OFFSET('Sanitation Data'!$H$28,0,10*ROW('Sanitation Data'!H74))="","",OFFSET('Sanitation Data'!$H$28,0,10*ROW('Sanitation Data'!H74)))</f>
        <v/>
      </c>
      <c r="DF80" s="363" t="str">
        <f ca="1">+IF(OFFSET('Sanitation Data'!$H$29,0,10*ROW('Sanitation Data'!H74))="","",OFFSET('Sanitation Data'!$H$29,0,10*ROW('Sanitation Data'!H74)))</f>
        <v/>
      </c>
      <c r="DG80" s="363" t="str">
        <f ca="1">+IF(OFFSET('Sanitation Data'!$H$30,0,10*ROW('Sanitation Data'!H74))="","",OFFSET('Sanitation Data'!$H$30,0,10*ROW('Sanitation Data'!H74)))</f>
        <v/>
      </c>
      <c r="DH80" s="363" t="str">
        <f ca="1">+IF(OFFSET('Sanitation Data'!$H$31,0,10*ROW('Sanitation Data'!H74))="","",OFFSET('Sanitation Data'!$H$31,0,10*ROW('Sanitation Data'!H74)))</f>
        <v/>
      </c>
      <c r="DI80" s="363" t="str">
        <f ca="1">+IF(OFFSET('Sanitation Data'!$H$32,0,10*ROW('Sanitation Data'!H74))="","",OFFSET('Sanitation Data'!$H$32,0,10*ROW('Sanitation Data'!H74)))</f>
        <v/>
      </c>
      <c r="DJ80" s="363" t="str">
        <f ca="1">+IF(OFFSET('Sanitation Data'!$I$28,0,10*ROW('Sanitation Data'!I74))="","",OFFSET('Sanitation Data'!$I$28,0,10*ROW('Sanitation Data'!I74)))</f>
        <v/>
      </c>
      <c r="DK80" s="363" t="str">
        <f ca="1">+IF(OFFSET('Sanitation Data'!$I$29,0,10*ROW('Sanitation Data'!I74))="","",OFFSET('Sanitation Data'!$I$29,0,10*ROW('Sanitation Data'!I74)))</f>
        <v/>
      </c>
      <c r="DL80" s="363" t="str">
        <f ca="1">+IF(OFFSET('Sanitation Data'!$I$30,0,10*ROW('Sanitation Data'!I74))="","",OFFSET('Sanitation Data'!$I$30,0,10*ROW('Sanitation Data'!I74)))</f>
        <v/>
      </c>
      <c r="DM80" s="363" t="str">
        <f ca="1">+IF(OFFSET('Sanitation Data'!$I$31,0,10*ROW('Sanitation Data'!I74))="","",OFFSET('Sanitation Data'!$I$31,0,10*ROW('Sanitation Data'!I74)))</f>
        <v/>
      </c>
      <c r="DN80" s="363" t="str">
        <f ca="1">+IF(OFFSET('Sanitation Data'!$I$32,0,10*ROW('Sanitation Data'!I74))="","",OFFSET('Sanitation Data'!$I$32,0,10*ROW('Sanitation Data'!I74)))</f>
        <v/>
      </c>
      <c r="DO80" s="363" t="str">
        <f ca="1">+IF(OFFSET('Hygiene Data'!$D$11,0,10*ROW('Hygiene Data'!D74))="","",OFFSET('Hygiene Data'!$D$11,0,10*ROW('Hygiene Data'!D74)))</f>
        <v/>
      </c>
      <c r="DP80" s="363" t="str">
        <f ca="1">+IF(OFFSET('Hygiene Data'!$D$12,0,10*ROW('Hygiene Data'!D74))="","",OFFSET('Hygiene Data'!$D$12,0,10*ROW('Hygiene Data'!D74)))</f>
        <v/>
      </c>
      <c r="DQ80" s="363" t="str">
        <f ca="1">+IF(OFFSET('Hygiene Data'!$D$13,0,10*ROW('Hygiene Data'!D74))="","",OFFSET('Hygiene Data'!$D$13,0,10*ROW('Hygiene Data'!D74)))</f>
        <v/>
      </c>
      <c r="DR80" s="363" t="str">
        <f ca="1">+IF(OFFSET('Hygiene Data'!$E$11,0,10*ROW('Hygiene Data'!E74))="","",OFFSET('Hygiene Data'!$E$11,0,10*ROW('Hygiene Data'!E74)))</f>
        <v/>
      </c>
      <c r="DS80" s="363" t="str">
        <f ca="1">+IF(OFFSET('Hygiene Data'!$E$12,0,10*ROW('Hygiene Data'!E74))="","",OFFSET('Hygiene Data'!$E$12,0,10*ROW('Hygiene Data'!E74)))</f>
        <v/>
      </c>
      <c r="DT80" s="363" t="str">
        <f ca="1">+IF(OFFSET('Hygiene Data'!$E$13,0,10*ROW('Hygiene Data'!E74))="","",OFFSET('Hygiene Data'!$E$13,0,10*ROW('Hygiene Data'!E74)))</f>
        <v/>
      </c>
      <c r="DU80" s="363" t="str">
        <f ca="1">+IF(OFFSET('Hygiene Data'!$F$11,0,10*ROW('Hygiene Data'!F74))="","",OFFSET('Hygiene Data'!$F$11,0,10*ROW('Hygiene Data'!F74)))</f>
        <v/>
      </c>
      <c r="DV80" s="363" t="str">
        <f ca="1">+IF(OFFSET('Hygiene Data'!$F$12,0,10*ROW('Hygiene Data'!F74))="","",OFFSET('Hygiene Data'!$F$12,0,10*ROW('Hygiene Data'!F74)))</f>
        <v/>
      </c>
      <c r="DW80" s="363" t="str">
        <f ca="1">+IF(OFFSET('Hygiene Data'!$F$13,0,10*ROW('Hygiene Data'!F74))="","",OFFSET('Hygiene Data'!$F$13,0,10*ROW('Hygiene Data'!F74)))</f>
        <v/>
      </c>
      <c r="DX80" s="363" t="str">
        <f ca="1">+IF(OFFSET('Hygiene Data'!$G$11,0,10*ROW('Hygiene Data'!G74))="","",OFFSET('Hygiene Data'!$G$11,0,10*ROW('Hygiene Data'!G74)))</f>
        <v/>
      </c>
      <c r="DY80" s="363" t="str">
        <f ca="1">+IF(OFFSET('Hygiene Data'!$G$12,0,10*ROW('Hygiene Data'!G74))="","",OFFSET('Hygiene Data'!$G$12,0,10*ROW('Hygiene Data'!G74)))</f>
        <v/>
      </c>
      <c r="DZ80" s="363" t="str">
        <f ca="1">+IF(OFFSET('Hygiene Data'!$G$13,0,10*ROW('Hygiene Data'!G74))="","",OFFSET('Hygiene Data'!$G$13,0,10*ROW('Hygiene Data'!G74)))</f>
        <v/>
      </c>
      <c r="EA80" s="363" t="str">
        <f ca="1">+IF(OFFSET('Hygiene Data'!$H$11,0,10*ROW('Hygiene Data'!H74))="","",OFFSET('Hygiene Data'!$H$11,0,10*ROW('Hygiene Data'!H74)))</f>
        <v/>
      </c>
      <c r="EB80" s="363" t="str">
        <f ca="1">+IF(OFFSET('Hygiene Data'!$H$12,0,10*ROW('Hygiene Data'!H74))="","",OFFSET('Hygiene Data'!$H$12,0,10*ROW('Hygiene Data'!H74)))</f>
        <v/>
      </c>
      <c r="EC80" s="363" t="str">
        <f ca="1">+IF(OFFSET('Hygiene Data'!$H$13,0,10*ROW('Hygiene Data'!H74))="","",OFFSET('Hygiene Data'!$H$13,0,10*ROW('Hygiene Data'!H74)))</f>
        <v/>
      </c>
      <c r="ED80" s="363" t="str">
        <f ca="1">+IF(OFFSET('Hygiene Data'!$I$11,0,10*ROW('Hygiene Data'!I74))="","",OFFSET('Hygiene Data'!$I$11,0,10*ROW('Hygiene Data'!I74)))</f>
        <v/>
      </c>
      <c r="EE80" s="363" t="str">
        <f ca="1">+IF(OFFSET('Hygiene Data'!$I$12,0,10*ROW('Hygiene Data'!I74))="","",OFFSET('Hygiene Data'!$I$12,0,10*ROW('Hygiene Data'!I74)))</f>
        <v/>
      </c>
      <c r="EF80" s="363" t="str">
        <f ca="1">+IF(OFFSET('Hygiene Data'!$I$13,0,10*ROW('Hygiene Data'!I74))="","",OFFSET('Hygiene Data'!$I$13,0,10*ROW('Hygiene Data'!I74)))</f>
        <v/>
      </c>
    </row>
    <row r="81" spans="1:136" x14ac:dyDescent="0.25">
      <c r="A81" s="472" t="str">
        <f ca="1">+IF(OFFSET('Water Data'!$B$2,0,10*ROW('Water Data'!E75))="","",OFFSET('Water Data'!$B$2,0,10*ROW('Water Data'!E75)))</f>
        <v/>
      </c>
      <c r="B81" s="47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9" t="str">
        <f t="shared" ca="1" si="1"/>
        <v/>
      </c>
      <c r="D81" s="50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3" t="str">
        <f ca="1">+IF(OFFSET('Water Data'!$D$27,0,10*ROW('Water Data'!D75))="","",OFFSET('Water Data'!$D$27,0,10*ROW('Water Data'!D75)))</f>
        <v/>
      </c>
      <c r="BT81" s="363" t="str">
        <f ca="1">+IF(OFFSET('Water Data'!$D$28,0,10*ROW('Water Data'!D75))="","",OFFSET('Water Data'!$D$28,0,10*ROW('Water Data'!D75)))</f>
        <v/>
      </c>
      <c r="BU81" s="363" t="str">
        <f ca="1">+IF(OFFSET('Water Data'!$D$29,0,10*ROW('Water Data'!D75))="","",OFFSET('Water Data'!$D$29,0,10*ROW('Water Data'!D75)))</f>
        <v/>
      </c>
      <c r="BV81" s="363" t="str">
        <f ca="1">+IF(OFFSET('Water Data'!$E$27,0,10*ROW('Water Data'!E75))="","",OFFSET('Water Data'!$E$27,0,10*ROW('Water Data'!E75)))</f>
        <v/>
      </c>
      <c r="BW81" s="363" t="str">
        <f ca="1">+IF(OFFSET('Water Data'!$E$28,0,10*ROW('Water Data'!E75))="","",OFFSET('Water Data'!$E$28,0,10*ROW('Water Data'!E75)))</f>
        <v/>
      </c>
      <c r="BX81" s="363" t="str">
        <f ca="1">+IF(OFFSET('Water Data'!$E$29,0,10*ROW('Water Data'!E75))="","",OFFSET('Water Data'!$E$29,0,10*ROW('Water Data'!E75)))</f>
        <v/>
      </c>
      <c r="BY81" s="363" t="str">
        <f ca="1">+IF(OFFSET('Water Data'!$F$27,0,10*ROW('Water Data'!F75))="","",OFFSET('Water Data'!$F$27,0,10*ROW('Water Data'!F75)))</f>
        <v/>
      </c>
      <c r="BZ81" s="363" t="str">
        <f ca="1">+IF(OFFSET('Water Data'!$F$28,0,10*ROW('Water Data'!F75))="","",OFFSET('Water Data'!$F$28,0,10*ROW('Water Data'!F75)))</f>
        <v/>
      </c>
      <c r="CA81" s="363" t="str">
        <f ca="1">+IF(OFFSET('Water Data'!$F$29,0,10*ROW('Water Data'!F75))="","",OFFSET('Water Data'!$F$29,0,10*ROW('Water Data'!F75)))</f>
        <v/>
      </c>
      <c r="CB81" s="363" t="str">
        <f ca="1">+IF(OFFSET('Water Data'!$G$27,0,10*ROW('Water Data'!G75))="","",OFFSET('Water Data'!$G$27,0,10*ROW('Water Data'!G75)))</f>
        <v/>
      </c>
      <c r="CC81" s="363" t="str">
        <f ca="1">+IF(OFFSET('Water Data'!$G$28,0,10*ROW('Water Data'!G75))="","",OFFSET('Water Data'!$G$28,0,10*ROW('Water Data'!G75)))</f>
        <v/>
      </c>
      <c r="CD81" s="363" t="str">
        <f ca="1">+IF(OFFSET('Water Data'!$G$29,0,10*ROW('Water Data'!G75))="","",OFFSET('Water Data'!$G$29,0,10*ROW('Water Data'!G75)))</f>
        <v/>
      </c>
      <c r="CE81" s="363" t="str">
        <f ca="1">+IF(OFFSET('Water Data'!$H$27,0,10*ROW('Water Data'!H75))="","",OFFSET('Water Data'!$H$27,0,10*ROW('Water Data'!H75)))</f>
        <v/>
      </c>
      <c r="CF81" s="363" t="str">
        <f ca="1">+IF(OFFSET('Water Data'!$H$28,0,10*ROW('Water Data'!H75))="","",OFFSET('Water Data'!$H$28,0,10*ROW('Water Data'!H75)))</f>
        <v/>
      </c>
      <c r="CG81" s="363" t="str">
        <f ca="1">+IF(OFFSET('Water Data'!$H$29,0,10*ROW('Water Data'!H75))="","",OFFSET('Water Data'!$H$29,0,10*ROW('Water Data'!H75)))</f>
        <v/>
      </c>
      <c r="CH81" s="363" t="str">
        <f ca="1">+IF(OFFSET('Water Data'!$I$27,0,10*ROW('Water Data'!I75))="","",OFFSET('Water Data'!$I$27,0,10*ROW('Water Data'!I75)))</f>
        <v/>
      </c>
      <c r="CI81" s="363" t="str">
        <f ca="1">+IF(OFFSET('Water Data'!$I$28,0,10*ROW('Water Data'!I75))="","",OFFSET('Water Data'!$I$28,0,10*ROW('Water Data'!I75)))</f>
        <v/>
      </c>
      <c r="CJ81" s="363" t="str">
        <f ca="1">+IF(OFFSET('Water Data'!$I$29,0,10*ROW('Water Data'!I75))="","",OFFSET('Water Data'!$I$29,0,10*ROW('Water Data'!I75)))</f>
        <v/>
      </c>
      <c r="CK81" s="363" t="str">
        <f ca="1">+IF(OFFSET('Sanitation Data'!$D$28,0,10*ROW('Sanitation Data'!D75))="","",OFFSET('Sanitation Data'!$D$28,0,10*ROW('Sanitation Data'!D75)))</f>
        <v/>
      </c>
      <c r="CL81" s="363" t="str">
        <f ca="1">+IF(OFFSET('Sanitation Data'!$D$29,0,10*ROW('Sanitation Data'!D75))="","",OFFSET('Sanitation Data'!$D$29,0,10*ROW('Sanitation Data'!D75)))</f>
        <v/>
      </c>
      <c r="CM81" s="363" t="str">
        <f ca="1">+IF(OFFSET('Sanitation Data'!$D$30,0,10*ROW('Sanitation Data'!D75))="","",OFFSET('Sanitation Data'!$D$30,0,10*ROW('Sanitation Data'!D75)))</f>
        <v/>
      </c>
      <c r="CN81" s="363" t="str">
        <f ca="1">+IF(OFFSET('Sanitation Data'!$D$31,0,10*ROW('Sanitation Data'!D75))="","",OFFSET('Sanitation Data'!$D$31,0,10*ROW('Sanitation Data'!D75)))</f>
        <v/>
      </c>
      <c r="CO81" s="363" t="str">
        <f ca="1">+IF(OFFSET('Sanitation Data'!$D$32,0,10*ROW('Sanitation Data'!D75))="","",OFFSET('Sanitation Data'!$D$32,0,10*ROW('Sanitation Data'!D75)))</f>
        <v/>
      </c>
      <c r="CP81" s="363" t="str">
        <f ca="1">+IF(OFFSET('Sanitation Data'!$E$28,0,10*ROW('Sanitation Data'!E75))="","",OFFSET('Sanitation Data'!$E$28,0,10*ROW('Sanitation Data'!E75)))</f>
        <v/>
      </c>
      <c r="CQ81" s="363" t="str">
        <f ca="1">+IF(OFFSET('Sanitation Data'!$E$29,0,10*ROW('Sanitation Data'!E75))="","",OFFSET('Sanitation Data'!$E$29,0,10*ROW('Sanitation Data'!E75)))</f>
        <v/>
      </c>
      <c r="CR81" s="363" t="str">
        <f ca="1">+IF(OFFSET('Sanitation Data'!$E$30,0,10*ROW('Sanitation Data'!E75))="","",OFFSET('Sanitation Data'!$E$30,0,10*ROW('Sanitation Data'!E75)))</f>
        <v/>
      </c>
      <c r="CS81" s="363" t="str">
        <f ca="1">+IF(OFFSET('Sanitation Data'!$E$31,0,10*ROW('Sanitation Data'!E75))="","",OFFSET('Sanitation Data'!$E$31,0,10*ROW('Sanitation Data'!E75)))</f>
        <v/>
      </c>
      <c r="CT81" s="363" t="str">
        <f ca="1">+IF(OFFSET('Sanitation Data'!$E$32,0,10*ROW('Sanitation Data'!E75))="","",OFFSET('Sanitation Data'!$E$32,0,10*ROW('Sanitation Data'!E75)))</f>
        <v/>
      </c>
      <c r="CU81" s="363" t="str">
        <f ca="1">+IF(OFFSET('Sanitation Data'!$F$28,0,10*ROW('Sanitation Data'!F75))="","",OFFSET('Sanitation Data'!$F$28,0,10*ROW('Sanitation Data'!F75)))</f>
        <v/>
      </c>
      <c r="CV81" s="363" t="str">
        <f ca="1">+IF(OFFSET('Sanitation Data'!$F$29,0,10*ROW('Sanitation Data'!F75))="","",OFFSET('Sanitation Data'!$F$29,0,10*ROW('Sanitation Data'!F75)))</f>
        <v/>
      </c>
      <c r="CW81" s="363" t="str">
        <f ca="1">+IF(OFFSET('Sanitation Data'!$F$30,0,10*ROW('Sanitation Data'!F75))="","",OFFSET('Sanitation Data'!$F$30,0,10*ROW('Sanitation Data'!F75)))</f>
        <v/>
      </c>
      <c r="CX81" s="363" t="str">
        <f ca="1">+IF(OFFSET('Sanitation Data'!$F$31,0,10*ROW('Sanitation Data'!F75))="","",OFFSET('Sanitation Data'!$F$31,0,10*ROW('Sanitation Data'!F75)))</f>
        <v/>
      </c>
      <c r="CY81" s="363" t="str">
        <f ca="1">+IF(OFFSET('Sanitation Data'!$F$32,0,10*ROW('Sanitation Data'!F75))="","",OFFSET('Sanitation Data'!$F$32,0,10*ROW('Sanitation Data'!F75)))</f>
        <v/>
      </c>
      <c r="CZ81" s="363" t="str">
        <f ca="1">+IF(OFFSET('Sanitation Data'!$G$28,0,10*ROW('Sanitation Data'!G75))="","",OFFSET('Sanitation Data'!$G$28,0,10*ROW('Sanitation Data'!G75)))</f>
        <v/>
      </c>
      <c r="DA81" s="363" t="str">
        <f ca="1">+IF(OFFSET('Sanitation Data'!$G$29,0,10*ROW('Sanitation Data'!G75))="","",OFFSET('Sanitation Data'!$G$29,0,10*ROW('Sanitation Data'!G75)))</f>
        <v/>
      </c>
      <c r="DB81" s="363" t="str">
        <f ca="1">+IF(OFFSET('Sanitation Data'!$G$30,0,10*ROW('Sanitation Data'!G75))="","",OFFSET('Sanitation Data'!$G$30,0,10*ROW('Sanitation Data'!G75)))</f>
        <v/>
      </c>
      <c r="DC81" s="363" t="str">
        <f ca="1">+IF(OFFSET('Sanitation Data'!$G$31,0,10*ROW('Sanitation Data'!G75))="","",OFFSET('Sanitation Data'!$G$31,0,10*ROW('Sanitation Data'!G75)))</f>
        <v/>
      </c>
      <c r="DD81" s="363" t="str">
        <f ca="1">+IF(OFFSET('Sanitation Data'!$G$32,0,10*ROW('Sanitation Data'!G75))="","",OFFSET('Sanitation Data'!$G$32,0,10*ROW('Sanitation Data'!G75)))</f>
        <v/>
      </c>
      <c r="DE81" s="363" t="str">
        <f ca="1">+IF(OFFSET('Sanitation Data'!$H$28,0,10*ROW('Sanitation Data'!H75))="","",OFFSET('Sanitation Data'!$H$28,0,10*ROW('Sanitation Data'!H75)))</f>
        <v/>
      </c>
      <c r="DF81" s="363" t="str">
        <f ca="1">+IF(OFFSET('Sanitation Data'!$H$29,0,10*ROW('Sanitation Data'!H75))="","",OFFSET('Sanitation Data'!$H$29,0,10*ROW('Sanitation Data'!H75)))</f>
        <v/>
      </c>
      <c r="DG81" s="363" t="str">
        <f ca="1">+IF(OFFSET('Sanitation Data'!$H$30,0,10*ROW('Sanitation Data'!H75))="","",OFFSET('Sanitation Data'!$H$30,0,10*ROW('Sanitation Data'!H75)))</f>
        <v/>
      </c>
      <c r="DH81" s="363" t="str">
        <f ca="1">+IF(OFFSET('Sanitation Data'!$H$31,0,10*ROW('Sanitation Data'!H75))="","",OFFSET('Sanitation Data'!$H$31,0,10*ROW('Sanitation Data'!H75)))</f>
        <v/>
      </c>
      <c r="DI81" s="363" t="str">
        <f ca="1">+IF(OFFSET('Sanitation Data'!$H$32,0,10*ROW('Sanitation Data'!H75))="","",OFFSET('Sanitation Data'!$H$32,0,10*ROW('Sanitation Data'!H75)))</f>
        <v/>
      </c>
      <c r="DJ81" s="363" t="str">
        <f ca="1">+IF(OFFSET('Sanitation Data'!$I$28,0,10*ROW('Sanitation Data'!I75))="","",OFFSET('Sanitation Data'!$I$28,0,10*ROW('Sanitation Data'!I75)))</f>
        <v/>
      </c>
      <c r="DK81" s="363" t="str">
        <f ca="1">+IF(OFFSET('Sanitation Data'!$I$29,0,10*ROW('Sanitation Data'!I75))="","",OFFSET('Sanitation Data'!$I$29,0,10*ROW('Sanitation Data'!I75)))</f>
        <v/>
      </c>
      <c r="DL81" s="363" t="str">
        <f ca="1">+IF(OFFSET('Sanitation Data'!$I$30,0,10*ROW('Sanitation Data'!I75))="","",OFFSET('Sanitation Data'!$I$30,0,10*ROW('Sanitation Data'!I75)))</f>
        <v/>
      </c>
      <c r="DM81" s="363" t="str">
        <f ca="1">+IF(OFFSET('Sanitation Data'!$I$31,0,10*ROW('Sanitation Data'!I75))="","",OFFSET('Sanitation Data'!$I$31,0,10*ROW('Sanitation Data'!I75)))</f>
        <v/>
      </c>
      <c r="DN81" s="363" t="str">
        <f ca="1">+IF(OFFSET('Sanitation Data'!$I$32,0,10*ROW('Sanitation Data'!I75))="","",OFFSET('Sanitation Data'!$I$32,0,10*ROW('Sanitation Data'!I75)))</f>
        <v/>
      </c>
      <c r="DO81" s="363" t="str">
        <f ca="1">+IF(OFFSET('Hygiene Data'!$D$11,0,10*ROW('Hygiene Data'!D75))="","",OFFSET('Hygiene Data'!$D$11,0,10*ROW('Hygiene Data'!D75)))</f>
        <v/>
      </c>
      <c r="DP81" s="363" t="str">
        <f ca="1">+IF(OFFSET('Hygiene Data'!$D$12,0,10*ROW('Hygiene Data'!D75))="","",OFFSET('Hygiene Data'!$D$12,0,10*ROW('Hygiene Data'!D75)))</f>
        <v/>
      </c>
      <c r="DQ81" s="363" t="str">
        <f ca="1">+IF(OFFSET('Hygiene Data'!$D$13,0,10*ROW('Hygiene Data'!D75))="","",OFFSET('Hygiene Data'!$D$13,0,10*ROW('Hygiene Data'!D75)))</f>
        <v/>
      </c>
      <c r="DR81" s="363" t="str">
        <f ca="1">+IF(OFFSET('Hygiene Data'!$E$11,0,10*ROW('Hygiene Data'!E75))="","",OFFSET('Hygiene Data'!$E$11,0,10*ROW('Hygiene Data'!E75)))</f>
        <v/>
      </c>
      <c r="DS81" s="363" t="str">
        <f ca="1">+IF(OFFSET('Hygiene Data'!$E$12,0,10*ROW('Hygiene Data'!E75))="","",OFFSET('Hygiene Data'!$E$12,0,10*ROW('Hygiene Data'!E75)))</f>
        <v/>
      </c>
      <c r="DT81" s="363" t="str">
        <f ca="1">+IF(OFFSET('Hygiene Data'!$E$13,0,10*ROW('Hygiene Data'!E75))="","",OFFSET('Hygiene Data'!$E$13,0,10*ROW('Hygiene Data'!E75)))</f>
        <v/>
      </c>
      <c r="DU81" s="363" t="str">
        <f ca="1">+IF(OFFSET('Hygiene Data'!$F$11,0,10*ROW('Hygiene Data'!F75))="","",OFFSET('Hygiene Data'!$F$11,0,10*ROW('Hygiene Data'!F75)))</f>
        <v/>
      </c>
      <c r="DV81" s="363" t="str">
        <f ca="1">+IF(OFFSET('Hygiene Data'!$F$12,0,10*ROW('Hygiene Data'!F75))="","",OFFSET('Hygiene Data'!$F$12,0,10*ROW('Hygiene Data'!F75)))</f>
        <v/>
      </c>
      <c r="DW81" s="363" t="str">
        <f ca="1">+IF(OFFSET('Hygiene Data'!$F$13,0,10*ROW('Hygiene Data'!F75))="","",OFFSET('Hygiene Data'!$F$13,0,10*ROW('Hygiene Data'!F75)))</f>
        <v/>
      </c>
      <c r="DX81" s="363" t="str">
        <f ca="1">+IF(OFFSET('Hygiene Data'!$G$11,0,10*ROW('Hygiene Data'!G75))="","",OFFSET('Hygiene Data'!$G$11,0,10*ROW('Hygiene Data'!G75)))</f>
        <v/>
      </c>
      <c r="DY81" s="363" t="str">
        <f ca="1">+IF(OFFSET('Hygiene Data'!$G$12,0,10*ROW('Hygiene Data'!G75))="","",OFFSET('Hygiene Data'!$G$12,0,10*ROW('Hygiene Data'!G75)))</f>
        <v/>
      </c>
      <c r="DZ81" s="363" t="str">
        <f ca="1">+IF(OFFSET('Hygiene Data'!$G$13,0,10*ROW('Hygiene Data'!G75))="","",OFFSET('Hygiene Data'!$G$13,0,10*ROW('Hygiene Data'!G75)))</f>
        <v/>
      </c>
      <c r="EA81" s="363" t="str">
        <f ca="1">+IF(OFFSET('Hygiene Data'!$H$11,0,10*ROW('Hygiene Data'!H75))="","",OFFSET('Hygiene Data'!$H$11,0,10*ROW('Hygiene Data'!H75)))</f>
        <v/>
      </c>
      <c r="EB81" s="363" t="str">
        <f ca="1">+IF(OFFSET('Hygiene Data'!$H$12,0,10*ROW('Hygiene Data'!H75))="","",OFFSET('Hygiene Data'!$H$12,0,10*ROW('Hygiene Data'!H75)))</f>
        <v/>
      </c>
      <c r="EC81" s="363" t="str">
        <f ca="1">+IF(OFFSET('Hygiene Data'!$H$13,0,10*ROW('Hygiene Data'!H75))="","",OFFSET('Hygiene Data'!$H$13,0,10*ROW('Hygiene Data'!H75)))</f>
        <v/>
      </c>
      <c r="ED81" s="363" t="str">
        <f ca="1">+IF(OFFSET('Hygiene Data'!$I$11,0,10*ROW('Hygiene Data'!I75))="","",OFFSET('Hygiene Data'!$I$11,0,10*ROW('Hygiene Data'!I75)))</f>
        <v/>
      </c>
      <c r="EE81" s="363" t="str">
        <f ca="1">+IF(OFFSET('Hygiene Data'!$I$12,0,10*ROW('Hygiene Data'!I75))="","",OFFSET('Hygiene Data'!$I$12,0,10*ROW('Hygiene Data'!I75)))</f>
        <v/>
      </c>
      <c r="EF81" s="363" t="str">
        <f ca="1">+IF(OFFSET('Hygiene Data'!$I$13,0,10*ROW('Hygiene Data'!I75))="","",OFFSET('Hygiene Data'!$I$13,0,10*ROW('Hygiene Data'!I75)))</f>
        <v/>
      </c>
    </row>
    <row r="82" spans="1:136" x14ac:dyDescent="0.25">
      <c r="A82" s="472" t="str">
        <f ca="1">+IF(OFFSET('Water Data'!$B$2,0,10*ROW('Water Data'!E76))="","",OFFSET('Water Data'!$B$2,0,10*ROW('Water Data'!E76)))</f>
        <v/>
      </c>
      <c r="B82" s="47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9" t="str">
        <f t="shared" ca="1" si="1"/>
        <v/>
      </c>
      <c r="D82" s="50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3" t="str">
        <f ca="1">+IF(OFFSET('Water Data'!$D$27,0,10*ROW('Water Data'!D76))="","",OFFSET('Water Data'!$D$27,0,10*ROW('Water Data'!D76)))</f>
        <v/>
      </c>
      <c r="BT82" s="363" t="str">
        <f ca="1">+IF(OFFSET('Water Data'!$D$28,0,10*ROW('Water Data'!D76))="","",OFFSET('Water Data'!$D$28,0,10*ROW('Water Data'!D76)))</f>
        <v/>
      </c>
      <c r="BU82" s="363" t="str">
        <f ca="1">+IF(OFFSET('Water Data'!$D$29,0,10*ROW('Water Data'!D76))="","",OFFSET('Water Data'!$D$29,0,10*ROW('Water Data'!D76)))</f>
        <v/>
      </c>
      <c r="BV82" s="363" t="str">
        <f ca="1">+IF(OFFSET('Water Data'!$E$27,0,10*ROW('Water Data'!E76))="","",OFFSET('Water Data'!$E$27,0,10*ROW('Water Data'!E76)))</f>
        <v/>
      </c>
      <c r="BW82" s="363" t="str">
        <f ca="1">+IF(OFFSET('Water Data'!$E$28,0,10*ROW('Water Data'!E76))="","",OFFSET('Water Data'!$E$28,0,10*ROW('Water Data'!E76)))</f>
        <v/>
      </c>
      <c r="BX82" s="363" t="str">
        <f ca="1">+IF(OFFSET('Water Data'!$E$29,0,10*ROW('Water Data'!E76))="","",OFFSET('Water Data'!$E$29,0,10*ROW('Water Data'!E76)))</f>
        <v/>
      </c>
      <c r="BY82" s="363" t="str">
        <f ca="1">+IF(OFFSET('Water Data'!$F$27,0,10*ROW('Water Data'!F76))="","",OFFSET('Water Data'!$F$27,0,10*ROW('Water Data'!F76)))</f>
        <v/>
      </c>
      <c r="BZ82" s="363" t="str">
        <f ca="1">+IF(OFFSET('Water Data'!$F$28,0,10*ROW('Water Data'!F76))="","",OFFSET('Water Data'!$F$28,0,10*ROW('Water Data'!F76)))</f>
        <v/>
      </c>
      <c r="CA82" s="363" t="str">
        <f ca="1">+IF(OFFSET('Water Data'!$F$29,0,10*ROW('Water Data'!F76))="","",OFFSET('Water Data'!$F$29,0,10*ROW('Water Data'!F76)))</f>
        <v/>
      </c>
      <c r="CB82" s="363" t="str">
        <f ca="1">+IF(OFFSET('Water Data'!$G$27,0,10*ROW('Water Data'!G76))="","",OFFSET('Water Data'!$G$27,0,10*ROW('Water Data'!G76)))</f>
        <v/>
      </c>
      <c r="CC82" s="363" t="str">
        <f ca="1">+IF(OFFSET('Water Data'!$G$28,0,10*ROW('Water Data'!G76))="","",OFFSET('Water Data'!$G$28,0,10*ROW('Water Data'!G76)))</f>
        <v/>
      </c>
      <c r="CD82" s="363" t="str">
        <f ca="1">+IF(OFFSET('Water Data'!$G$29,0,10*ROW('Water Data'!G76))="","",OFFSET('Water Data'!$G$29,0,10*ROW('Water Data'!G76)))</f>
        <v/>
      </c>
      <c r="CE82" s="363" t="str">
        <f ca="1">+IF(OFFSET('Water Data'!$H$27,0,10*ROW('Water Data'!H76))="","",OFFSET('Water Data'!$H$27,0,10*ROW('Water Data'!H76)))</f>
        <v/>
      </c>
      <c r="CF82" s="363" t="str">
        <f ca="1">+IF(OFFSET('Water Data'!$H$28,0,10*ROW('Water Data'!H76))="","",OFFSET('Water Data'!$H$28,0,10*ROW('Water Data'!H76)))</f>
        <v/>
      </c>
      <c r="CG82" s="363" t="str">
        <f ca="1">+IF(OFFSET('Water Data'!$H$29,0,10*ROW('Water Data'!H76))="","",OFFSET('Water Data'!$H$29,0,10*ROW('Water Data'!H76)))</f>
        <v/>
      </c>
      <c r="CH82" s="363" t="str">
        <f ca="1">+IF(OFFSET('Water Data'!$I$27,0,10*ROW('Water Data'!I76))="","",OFFSET('Water Data'!$I$27,0,10*ROW('Water Data'!I76)))</f>
        <v/>
      </c>
      <c r="CI82" s="363" t="str">
        <f ca="1">+IF(OFFSET('Water Data'!$I$28,0,10*ROW('Water Data'!I76))="","",OFFSET('Water Data'!$I$28,0,10*ROW('Water Data'!I76)))</f>
        <v/>
      </c>
      <c r="CJ82" s="363" t="str">
        <f ca="1">+IF(OFFSET('Water Data'!$I$29,0,10*ROW('Water Data'!I76))="","",OFFSET('Water Data'!$I$29,0,10*ROW('Water Data'!I76)))</f>
        <v/>
      </c>
      <c r="CK82" s="363" t="str">
        <f ca="1">+IF(OFFSET('Sanitation Data'!$D$28,0,10*ROW('Sanitation Data'!D76))="","",OFFSET('Sanitation Data'!$D$28,0,10*ROW('Sanitation Data'!D76)))</f>
        <v/>
      </c>
      <c r="CL82" s="363" t="str">
        <f ca="1">+IF(OFFSET('Sanitation Data'!$D$29,0,10*ROW('Sanitation Data'!D76))="","",OFFSET('Sanitation Data'!$D$29,0,10*ROW('Sanitation Data'!D76)))</f>
        <v/>
      </c>
      <c r="CM82" s="363" t="str">
        <f ca="1">+IF(OFFSET('Sanitation Data'!$D$30,0,10*ROW('Sanitation Data'!D76))="","",OFFSET('Sanitation Data'!$D$30,0,10*ROW('Sanitation Data'!D76)))</f>
        <v/>
      </c>
      <c r="CN82" s="363" t="str">
        <f ca="1">+IF(OFFSET('Sanitation Data'!$D$31,0,10*ROW('Sanitation Data'!D76))="","",OFFSET('Sanitation Data'!$D$31,0,10*ROW('Sanitation Data'!D76)))</f>
        <v/>
      </c>
      <c r="CO82" s="363" t="str">
        <f ca="1">+IF(OFFSET('Sanitation Data'!$D$32,0,10*ROW('Sanitation Data'!D76))="","",OFFSET('Sanitation Data'!$D$32,0,10*ROW('Sanitation Data'!D76)))</f>
        <v/>
      </c>
      <c r="CP82" s="363" t="str">
        <f ca="1">+IF(OFFSET('Sanitation Data'!$E$28,0,10*ROW('Sanitation Data'!E76))="","",OFFSET('Sanitation Data'!$E$28,0,10*ROW('Sanitation Data'!E76)))</f>
        <v/>
      </c>
      <c r="CQ82" s="363" t="str">
        <f ca="1">+IF(OFFSET('Sanitation Data'!$E$29,0,10*ROW('Sanitation Data'!E76))="","",OFFSET('Sanitation Data'!$E$29,0,10*ROW('Sanitation Data'!E76)))</f>
        <v/>
      </c>
      <c r="CR82" s="363" t="str">
        <f ca="1">+IF(OFFSET('Sanitation Data'!$E$30,0,10*ROW('Sanitation Data'!E76))="","",OFFSET('Sanitation Data'!$E$30,0,10*ROW('Sanitation Data'!E76)))</f>
        <v/>
      </c>
      <c r="CS82" s="363" t="str">
        <f ca="1">+IF(OFFSET('Sanitation Data'!$E$31,0,10*ROW('Sanitation Data'!E76))="","",OFFSET('Sanitation Data'!$E$31,0,10*ROW('Sanitation Data'!E76)))</f>
        <v/>
      </c>
      <c r="CT82" s="363" t="str">
        <f ca="1">+IF(OFFSET('Sanitation Data'!$E$32,0,10*ROW('Sanitation Data'!E76))="","",OFFSET('Sanitation Data'!$E$32,0,10*ROW('Sanitation Data'!E76)))</f>
        <v/>
      </c>
      <c r="CU82" s="363" t="str">
        <f ca="1">+IF(OFFSET('Sanitation Data'!$F$28,0,10*ROW('Sanitation Data'!F76))="","",OFFSET('Sanitation Data'!$F$28,0,10*ROW('Sanitation Data'!F76)))</f>
        <v/>
      </c>
      <c r="CV82" s="363" t="str">
        <f ca="1">+IF(OFFSET('Sanitation Data'!$F$29,0,10*ROW('Sanitation Data'!F76))="","",OFFSET('Sanitation Data'!$F$29,0,10*ROW('Sanitation Data'!F76)))</f>
        <v/>
      </c>
      <c r="CW82" s="363" t="str">
        <f ca="1">+IF(OFFSET('Sanitation Data'!$F$30,0,10*ROW('Sanitation Data'!F76))="","",OFFSET('Sanitation Data'!$F$30,0,10*ROW('Sanitation Data'!F76)))</f>
        <v/>
      </c>
      <c r="CX82" s="363" t="str">
        <f ca="1">+IF(OFFSET('Sanitation Data'!$F$31,0,10*ROW('Sanitation Data'!F76))="","",OFFSET('Sanitation Data'!$F$31,0,10*ROW('Sanitation Data'!F76)))</f>
        <v/>
      </c>
      <c r="CY82" s="363" t="str">
        <f ca="1">+IF(OFFSET('Sanitation Data'!$F$32,0,10*ROW('Sanitation Data'!F76))="","",OFFSET('Sanitation Data'!$F$32,0,10*ROW('Sanitation Data'!F76)))</f>
        <v/>
      </c>
      <c r="CZ82" s="363" t="str">
        <f ca="1">+IF(OFFSET('Sanitation Data'!$G$28,0,10*ROW('Sanitation Data'!G76))="","",OFFSET('Sanitation Data'!$G$28,0,10*ROW('Sanitation Data'!G76)))</f>
        <v/>
      </c>
      <c r="DA82" s="363" t="str">
        <f ca="1">+IF(OFFSET('Sanitation Data'!$G$29,0,10*ROW('Sanitation Data'!G76))="","",OFFSET('Sanitation Data'!$G$29,0,10*ROW('Sanitation Data'!G76)))</f>
        <v/>
      </c>
      <c r="DB82" s="363" t="str">
        <f ca="1">+IF(OFFSET('Sanitation Data'!$G$30,0,10*ROW('Sanitation Data'!G76))="","",OFFSET('Sanitation Data'!$G$30,0,10*ROW('Sanitation Data'!G76)))</f>
        <v/>
      </c>
      <c r="DC82" s="363" t="str">
        <f ca="1">+IF(OFFSET('Sanitation Data'!$G$31,0,10*ROW('Sanitation Data'!G76))="","",OFFSET('Sanitation Data'!$G$31,0,10*ROW('Sanitation Data'!G76)))</f>
        <v/>
      </c>
      <c r="DD82" s="363" t="str">
        <f ca="1">+IF(OFFSET('Sanitation Data'!$G$32,0,10*ROW('Sanitation Data'!G76))="","",OFFSET('Sanitation Data'!$G$32,0,10*ROW('Sanitation Data'!G76)))</f>
        <v/>
      </c>
      <c r="DE82" s="363" t="str">
        <f ca="1">+IF(OFFSET('Sanitation Data'!$H$28,0,10*ROW('Sanitation Data'!H76))="","",OFFSET('Sanitation Data'!$H$28,0,10*ROW('Sanitation Data'!H76)))</f>
        <v/>
      </c>
      <c r="DF82" s="363" t="str">
        <f ca="1">+IF(OFFSET('Sanitation Data'!$H$29,0,10*ROW('Sanitation Data'!H76))="","",OFFSET('Sanitation Data'!$H$29,0,10*ROW('Sanitation Data'!H76)))</f>
        <v/>
      </c>
      <c r="DG82" s="363" t="str">
        <f ca="1">+IF(OFFSET('Sanitation Data'!$H$30,0,10*ROW('Sanitation Data'!H76))="","",OFFSET('Sanitation Data'!$H$30,0,10*ROW('Sanitation Data'!H76)))</f>
        <v/>
      </c>
      <c r="DH82" s="363" t="str">
        <f ca="1">+IF(OFFSET('Sanitation Data'!$H$31,0,10*ROW('Sanitation Data'!H76))="","",OFFSET('Sanitation Data'!$H$31,0,10*ROW('Sanitation Data'!H76)))</f>
        <v/>
      </c>
      <c r="DI82" s="363" t="str">
        <f ca="1">+IF(OFFSET('Sanitation Data'!$H$32,0,10*ROW('Sanitation Data'!H76))="","",OFFSET('Sanitation Data'!$H$32,0,10*ROW('Sanitation Data'!H76)))</f>
        <v/>
      </c>
      <c r="DJ82" s="363" t="str">
        <f ca="1">+IF(OFFSET('Sanitation Data'!$I$28,0,10*ROW('Sanitation Data'!I76))="","",OFFSET('Sanitation Data'!$I$28,0,10*ROW('Sanitation Data'!I76)))</f>
        <v/>
      </c>
      <c r="DK82" s="363" t="str">
        <f ca="1">+IF(OFFSET('Sanitation Data'!$I$29,0,10*ROW('Sanitation Data'!I76))="","",OFFSET('Sanitation Data'!$I$29,0,10*ROW('Sanitation Data'!I76)))</f>
        <v/>
      </c>
      <c r="DL82" s="363" t="str">
        <f ca="1">+IF(OFFSET('Sanitation Data'!$I$30,0,10*ROW('Sanitation Data'!I76))="","",OFFSET('Sanitation Data'!$I$30,0,10*ROW('Sanitation Data'!I76)))</f>
        <v/>
      </c>
      <c r="DM82" s="363" t="str">
        <f ca="1">+IF(OFFSET('Sanitation Data'!$I$31,0,10*ROW('Sanitation Data'!I76))="","",OFFSET('Sanitation Data'!$I$31,0,10*ROW('Sanitation Data'!I76)))</f>
        <v/>
      </c>
      <c r="DN82" s="363" t="str">
        <f ca="1">+IF(OFFSET('Sanitation Data'!$I$32,0,10*ROW('Sanitation Data'!I76))="","",OFFSET('Sanitation Data'!$I$32,0,10*ROW('Sanitation Data'!I76)))</f>
        <v/>
      </c>
      <c r="DO82" s="363" t="str">
        <f ca="1">+IF(OFFSET('Hygiene Data'!$D$11,0,10*ROW('Hygiene Data'!D76))="","",OFFSET('Hygiene Data'!$D$11,0,10*ROW('Hygiene Data'!D76)))</f>
        <v/>
      </c>
      <c r="DP82" s="363" t="str">
        <f ca="1">+IF(OFFSET('Hygiene Data'!$D$12,0,10*ROW('Hygiene Data'!D76))="","",OFFSET('Hygiene Data'!$D$12,0,10*ROW('Hygiene Data'!D76)))</f>
        <v/>
      </c>
      <c r="DQ82" s="363" t="str">
        <f ca="1">+IF(OFFSET('Hygiene Data'!$D$13,0,10*ROW('Hygiene Data'!D76))="","",OFFSET('Hygiene Data'!$D$13,0,10*ROW('Hygiene Data'!D76)))</f>
        <v/>
      </c>
      <c r="DR82" s="363" t="str">
        <f ca="1">+IF(OFFSET('Hygiene Data'!$E$11,0,10*ROW('Hygiene Data'!E76))="","",OFFSET('Hygiene Data'!$E$11,0,10*ROW('Hygiene Data'!E76)))</f>
        <v/>
      </c>
      <c r="DS82" s="363" t="str">
        <f ca="1">+IF(OFFSET('Hygiene Data'!$E$12,0,10*ROW('Hygiene Data'!E76))="","",OFFSET('Hygiene Data'!$E$12,0,10*ROW('Hygiene Data'!E76)))</f>
        <v/>
      </c>
      <c r="DT82" s="363" t="str">
        <f ca="1">+IF(OFFSET('Hygiene Data'!$E$13,0,10*ROW('Hygiene Data'!E76))="","",OFFSET('Hygiene Data'!$E$13,0,10*ROW('Hygiene Data'!E76)))</f>
        <v/>
      </c>
      <c r="DU82" s="363" t="str">
        <f ca="1">+IF(OFFSET('Hygiene Data'!$F$11,0,10*ROW('Hygiene Data'!F76))="","",OFFSET('Hygiene Data'!$F$11,0,10*ROW('Hygiene Data'!F76)))</f>
        <v/>
      </c>
      <c r="DV82" s="363" t="str">
        <f ca="1">+IF(OFFSET('Hygiene Data'!$F$12,0,10*ROW('Hygiene Data'!F76))="","",OFFSET('Hygiene Data'!$F$12,0,10*ROW('Hygiene Data'!F76)))</f>
        <v/>
      </c>
      <c r="DW82" s="363" t="str">
        <f ca="1">+IF(OFFSET('Hygiene Data'!$F$13,0,10*ROW('Hygiene Data'!F76))="","",OFFSET('Hygiene Data'!$F$13,0,10*ROW('Hygiene Data'!F76)))</f>
        <v/>
      </c>
      <c r="DX82" s="363" t="str">
        <f ca="1">+IF(OFFSET('Hygiene Data'!$G$11,0,10*ROW('Hygiene Data'!G76))="","",OFFSET('Hygiene Data'!$G$11,0,10*ROW('Hygiene Data'!G76)))</f>
        <v/>
      </c>
      <c r="DY82" s="363" t="str">
        <f ca="1">+IF(OFFSET('Hygiene Data'!$G$12,0,10*ROW('Hygiene Data'!G76))="","",OFFSET('Hygiene Data'!$G$12,0,10*ROW('Hygiene Data'!G76)))</f>
        <v/>
      </c>
      <c r="DZ82" s="363" t="str">
        <f ca="1">+IF(OFFSET('Hygiene Data'!$G$13,0,10*ROW('Hygiene Data'!G76))="","",OFFSET('Hygiene Data'!$G$13,0,10*ROW('Hygiene Data'!G76)))</f>
        <v/>
      </c>
      <c r="EA82" s="363" t="str">
        <f ca="1">+IF(OFFSET('Hygiene Data'!$H$11,0,10*ROW('Hygiene Data'!H76))="","",OFFSET('Hygiene Data'!$H$11,0,10*ROW('Hygiene Data'!H76)))</f>
        <v/>
      </c>
      <c r="EB82" s="363" t="str">
        <f ca="1">+IF(OFFSET('Hygiene Data'!$H$12,0,10*ROW('Hygiene Data'!H76))="","",OFFSET('Hygiene Data'!$H$12,0,10*ROW('Hygiene Data'!H76)))</f>
        <v/>
      </c>
      <c r="EC82" s="363" t="str">
        <f ca="1">+IF(OFFSET('Hygiene Data'!$H$13,0,10*ROW('Hygiene Data'!H76))="","",OFFSET('Hygiene Data'!$H$13,0,10*ROW('Hygiene Data'!H76)))</f>
        <v/>
      </c>
      <c r="ED82" s="363" t="str">
        <f ca="1">+IF(OFFSET('Hygiene Data'!$I$11,0,10*ROW('Hygiene Data'!I76))="","",OFFSET('Hygiene Data'!$I$11,0,10*ROW('Hygiene Data'!I76)))</f>
        <v/>
      </c>
      <c r="EE82" s="363" t="str">
        <f ca="1">+IF(OFFSET('Hygiene Data'!$I$12,0,10*ROW('Hygiene Data'!I76))="","",OFFSET('Hygiene Data'!$I$12,0,10*ROW('Hygiene Data'!I76)))</f>
        <v/>
      </c>
      <c r="EF82" s="363" t="str">
        <f ca="1">+IF(OFFSET('Hygiene Data'!$I$13,0,10*ROW('Hygiene Data'!I76))="","",OFFSET('Hygiene Data'!$I$13,0,10*ROW('Hygiene Data'!I76)))</f>
        <v/>
      </c>
    </row>
    <row r="83" spans="1:136" x14ac:dyDescent="0.25">
      <c r="A83" s="472" t="str">
        <f ca="1">+IF(OFFSET('Water Data'!$B$2,0,10*ROW('Water Data'!E77))="","",OFFSET('Water Data'!$B$2,0,10*ROW('Water Data'!E77)))</f>
        <v/>
      </c>
      <c r="B83" s="47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9" t="str">
        <f t="shared" ca="1" si="1"/>
        <v/>
      </c>
      <c r="D83" s="50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3" t="str">
        <f ca="1">+IF(OFFSET('Water Data'!$D$27,0,10*ROW('Water Data'!D77))="","",OFFSET('Water Data'!$D$27,0,10*ROW('Water Data'!D77)))</f>
        <v/>
      </c>
      <c r="BT83" s="363" t="str">
        <f ca="1">+IF(OFFSET('Water Data'!$D$28,0,10*ROW('Water Data'!D77))="","",OFFSET('Water Data'!$D$28,0,10*ROW('Water Data'!D77)))</f>
        <v/>
      </c>
      <c r="BU83" s="363" t="str">
        <f ca="1">+IF(OFFSET('Water Data'!$D$29,0,10*ROW('Water Data'!D77))="","",OFFSET('Water Data'!$D$29,0,10*ROW('Water Data'!D77)))</f>
        <v/>
      </c>
      <c r="BV83" s="363" t="str">
        <f ca="1">+IF(OFFSET('Water Data'!$E$27,0,10*ROW('Water Data'!E77))="","",OFFSET('Water Data'!$E$27,0,10*ROW('Water Data'!E77)))</f>
        <v/>
      </c>
      <c r="BW83" s="363" t="str">
        <f ca="1">+IF(OFFSET('Water Data'!$E$28,0,10*ROW('Water Data'!E77))="","",OFFSET('Water Data'!$E$28,0,10*ROW('Water Data'!E77)))</f>
        <v/>
      </c>
      <c r="BX83" s="363" t="str">
        <f ca="1">+IF(OFFSET('Water Data'!$E$29,0,10*ROW('Water Data'!E77))="","",OFFSET('Water Data'!$E$29,0,10*ROW('Water Data'!E77)))</f>
        <v/>
      </c>
      <c r="BY83" s="363" t="str">
        <f ca="1">+IF(OFFSET('Water Data'!$F$27,0,10*ROW('Water Data'!F77))="","",OFFSET('Water Data'!$F$27,0,10*ROW('Water Data'!F77)))</f>
        <v/>
      </c>
      <c r="BZ83" s="363" t="str">
        <f ca="1">+IF(OFFSET('Water Data'!$F$28,0,10*ROW('Water Data'!F77))="","",OFFSET('Water Data'!$F$28,0,10*ROW('Water Data'!F77)))</f>
        <v/>
      </c>
      <c r="CA83" s="363" t="str">
        <f ca="1">+IF(OFFSET('Water Data'!$F$29,0,10*ROW('Water Data'!F77))="","",OFFSET('Water Data'!$F$29,0,10*ROW('Water Data'!F77)))</f>
        <v/>
      </c>
      <c r="CB83" s="363" t="str">
        <f ca="1">+IF(OFFSET('Water Data'!$G$27,0,10*ROW('Water Data'!G77))="","",OFFSET('Water Data'!$G$27,0,10*ROW('Water Data'!G77)))</f>
        <v/>
      </c>
      <c r="CC83" s="363" t="str">
        <f ca="1">+IF(OFFSET('Water Data'!$G$28,0,10*ROW('Water Data'!G77))="","",OFFSET('Water Data'!$G$28,0,10*ROW('Water Data'!G77)))</f>
        <v/>
      </c>
      <c r="CD83" s="363" t="str">
        <f ca="1">+IF(OFFSET('Water Data'!$G$29,0,10*ROW('Water Data'!G77))="","",OFFSET('Water Data'!$G$29,0,10*ROW('Water Data'!G77)))</f>
        <v/>
      </c>
      <c r="CE83" s="363" t="str">
        <f ca="1">+IF(OFFSET('Water Data'!$H$27,0,10*ROW('Water Data'!H77))="","",OFFSET('Water Data'!$H$27,0,10*ROW('Water Data'!H77)))</f>
        <v/>
      </c>
      <c r="CF83" s="363" t="str">
        <f ca="1">+IF(OFFSET('Water Data'!$H$28,0,10*ROW('Water Data'!H77))="","",OFFSET('Water Data'!$H$28,0,10*ROW('Water Data'!H77)))</f>
        <v/>
      </c>
      <c r="CG83" s="363" t="str">
        <f ca="1">+IF(OFFSET('Water Data'!$H$29,0,10*ROW('Water Data'!H77))="","",OFFSET('Water Data'!$H$29,0,10*ROW('Water Data'!H77)))</f>
        <v/>
      </c>
      <c r="CH83" s="363" t="str">
        <f ca="1">+IF(OFFSET('Water Data'!$I$27,0,10*ROW('Water Data'!I77))="","",OFFSET('Water Data'!$I$27,0,10*ROW('Water Data'!I77)))</f>
        <v/>
      </c>
      <c r="CI83" s="363" t="str">
        <f ca="1">+IF(OFFSET('Water Data'!$I$28,0,10*ROW('Water Data'!I77))="","",OFFSET('Water Data'!$I$28,0,10*ROW('Water Data'!I77)))</f>
        <v/>
      </c>
      <c r="CJ83" s="363" t="str">
        <f ca="1">+IF(OFFSET('Water Data'!$I$29,0,10*ROW('Water Data'!I77))="","",OFFSET('Water Data'!$I$29,0,10*ROW('Water Data'!I77)))</f>
        <v/>
      </c>
      <c r="CK83" s="363" t="str">
        <f ca="1">+IF(OFFSET('Sanitation Data'!$D$28,0,10*ROW('Sanitation Data'!D77))="","",OFFSET('Sanitation Data'!$D$28,0,10*ROW('Sanitation Data'!D77)))</f>
        <v/>
      </c>
      <c r="CL83" s="363" t="str">
        <f ca="1">+IF(OFFSET('Sanitation Data'!$D$29,0,10*ROW('Sanitation Data'!D77))="","",OFFSET('Sanitation Data'!$D$29,0,10*ROW('Sanitation Data'!D77)))</f>
        <v/>
      </c>
      <c r="CM83" s="363" t="str">
        <f ca="1">+IF(OFFSET('Sanitation Data'!$D$30,0,10*ROW('Sanitation Data'!D77))="","",OFFSET('Sanitation Data'!$D$30,0,10*ROW('Sanitation Data'!D77)))</f>
        <v/>
      </c>
      <c r="CN83" s="363" t="str">
        <f ca="1">+IF(OFFSET('Sanitation Data'!$D$31,0,10*ROW('Sanitation Data'!D77))="","",OFFSET('Sanitation Data'!$D$31,0,10*ROW('Sanitation Data'!D77)))</f>
        <v/>
      </c>
      <c r="CO83" s="363" t="str">
        <f ca="1">+IF(OFFSET('Sanitation Data'!$D$32,0,10*ROW('Sanitation Data'!D77))="","",OFFSET('Sanitation Data'!$D$32,0,10*ROW('Sanitation Data'!D77)))</f>
        <v/>
      </c>
      <c r="CP83" s="363" t="str">
        <f ca="1">+IF(OFFSET('Sanitation Data'!$E$28,0,10*ROW('Sanitation Data'!E77))="","",OFFSET('Sanitation Data'!$E$28,0,10*ROW('Sanitation Data'!E77)))</f>
        <v/>
      </c>
      <c r="CQ83" s="363" t="str">
        <f ca="1">+IF(OFFSET('Sanitation Data'!$E$29,0,10*ROW('Sanitation Data'!E77))="","",OFFSET('Sanitation Data'!$E$29,0,10*ROW('Sanitation Data'!E77)))</f>
        <v/>
      </c>
      <c r="CR83" s="363" t="str">
        <f ca="1">+IF(OFFSET('Sanitation Data'!$E$30,0,10*ROW('Sanitation Data'!E77))="","",OFFSET('Sanitation Data'!$E$30,0,10*ROW('Sanitation Data'!E77)))</f>
        <v/>
      </c>
      <c r="CS83" s="363" t="str">
        <f ca="1">+IF(OFFSET('Sanitation Data'!$E$31,0,10*ROW('Sanitation Data'!E77))="","",OFFSET('Sanitation Data'!$E$31,0,10*ROW('Sanitation Data'!E77)))</f>
        <v/>
      </c>
      <c r="CT83" s="363" t="str">
        <f ca="1">+IF(OFFSET('Sanitation Data'!$E$32,0,10*ROW('Sanitation Data'!E77))="","",OFFSET('Sanitation Data'!$E$32,0,10*ROW('Sanitation Data'!E77)))</f>
        <v/>
      </c>
      <c r="CU83" s="363" t="str">
        <f ca="1">+IF(OFFSET('Sanitation Data'!$F$28,0,10*ROW('Sanitation Data'!F77))="","",OFFSET('Sanitation Data'!$F$28,0,10*ROW('Sanitation Data'!F77)))</f>
        <v/>
      </c>
      <c r="CV83" s="363" t="str">
        <f ca="1">+IF(OFFSET('Sanitation Data'!$F$29,0,10*ROW('Sanitation Data'!F77))="","",OFFSET('Sanitation Data'!$F$29,0,10*ROW('Sanitation Data'!F77)))</f>
        <v/>
      </c>
      <c r="CW83" s="363" t="str">
        <f ca="1">+IF(OFFSET('Sanitation Data'!$F$30,0,10*ROW('Sanitation Data'!F77))="","",OFFSET('Sanitation Data'!$F$30,0,10*ROW('Sanitation Data'!F77)))</f>
        <v/>
      </c>
      <c r="CX83" s="363" t="str">
        <f ca="1">+IF(OFFSET('Sanitation Data'!$F$31,0,10*ROW('Sanitation Data'!F77))="","",OFFSET('Sanitation Data'!$F$31,0,10*ROW('Sanitation Data'!F77)))</f>
        <v/>
      </c>
      <c r="CY83" s="363" t="str">
        <f ca="1">+IF(OFFSET('Sanitation Data'!$F$32,0,10*ROW('Sanitation Data'!F77))="","",OFFSET('Sanitation Data'!$F$32,0,10*ROW('Sanitation Data'!F77)))</f>
        <v/>
      </c>
      <c r="CZ83" s="363" t="str">
        <f ca="1">+IF(OFFSET('Sanitation Data'!$G$28,0,10*ROW('Sanitation Data'!G77))="","",OFFSET('Sanitation Data'!$G$28,0,10*ROW('Sanitation Data'!G77)))</f>
        <v/>
      </c>
      <c r="DA83" s="363" t="str">
        <f ca="1">+IF(OFFSET('Sanitation Data'!$G$29,0,10*ROW('Sanitation Data'!G77))="","",OFFSET('Sanitation Data'!$G$29,0,10*ROW('Sanitation Data'!G77)))</f>
        <v/>
      </c>
      <c r="DB83" s="363" t="str">
        <f ca="1">+IF(OFFSET('Sanitation Data'!$G$30,0,10*ROW('Sanitation Data'!G77))="","",OFFSET('Sanitation Data'!$G$30,0,10*ROW('Sanitation Data'!G77)))</f>
        <v/>
      </c>
      <c r="DC83" s="363" t="str">
        <f ca="1">+IF(OFFSET('Sanitation Data'!$G$31,0,10*ROW('Sanitation Data'!G77))="","",OFFSET('Sanitation Data'!$G$31,0,10*ROW('Sanitation Data'!G77)))</f>
        <v/>
      </c>
      <c r="DD83" s="363" t="str">
        <f ca="1">+IF(OFFSET('Sanitation Data'!$G$32,0,10*ROW('Sanitation Data'!G77))="","",OFFSET('Sanitation Data'!$G$32,0,10*ROW('Sanitation Data'!G77)))</f>
        <v/>
      </c>
      <c r="DE83" s="363" t="str">
        <f ca="1">+IF(OFFSET('Sanitation Data'!$H$28,0,10*ROW('Sanitation Data'!H77))="","",OFFSET('Sanitation Data'!$H$28,0,10*ROW('Sanitation Data'!H77)))</f>
        <v/>
      </c>
      <c r="DF83" s="363" t="str">
        <f ca="1">+IF(OFFSET('Sanitation Data'!$H$29,0,10*ROW('Sanitation Data'!H77))="","",OFFSET('Sanitation Data'!$H$29,0,10*ROW('Sanitation Data'!H77)))</f>
        <v/>
      </c>
      <c r="DG83" s="363" t="str">
        <f ca="1">+IF(OFFSET('Sanitation Data'!$H$30,0,10*ROW('Sanitation Data'!H77))="","",OFFSET('Sanitation Data'!$H$30,0,10*ROW('Sanitation Data'!H77)))</f>
        <v/>
      </c>
      <c r="DH83" s="363" t="str">
        <f ca="1">+IF(OFFSET('Sanitation Data'!$H$31,0,10*ROW('Sanitation Data'!H77))="","",OFFSET('Sanitation Data'!$H$31,0,10*ROW('Sanitation Data'!H77)))</f>
        <v/>
      </c>
      <c r="DI83" s="363" t="str">
        <f ca="1">+IF(OFFSET('Sanitation Data'!$H$32,0,10*ROW('Sanitation Data'!H77))="","",OFFSET('Sanitation Data'!$H$32,0,10*ROW('Sanitation Data'!H77)))</f>
        <v/>
      </c>
      <c r="DJ83" s="363" t="str">
        <f ca="1">+IF(OFFSET('Sanitation Data'!$I$28,0,10*ROW('Sanitation Data'!I77))="","",OFFSET('Sanitation Data'!$I$28,0,10*ROW('Sanitation Data'!I77)))</f>
        <v/>
      </c>
      <c r="DK83" s="363" t="str">
        <f ca="1">+IF(OFFSET('Sanitation Data'!$I$29,0,10*ROW('Sanitation Data'!I77))="","",OFFSET('Sanitation Data'!$I$29,0,10*ROW('Sanitation Data'!I77)))</f>
        <v/>
      </c>
      <c r="DL83" s="363" t="str">
        <f ca="1">+IF(OFFSET('Sanitation Data'!$I$30,0,10*ROW('Sanitation Data'!I77))="","",OFFSET('Sanitation Data'!$I$30,0,10*ROW('Sanitation Data'!I77)))</f>
        <v/>
      </c>
      <c r="DM83" s="363" t="str">
        <f ca="1">+IF(OFFSET('Sanitation Data'!$I$31,0,10*ROW('Sanitation Data'!I77))="","",OFFSET('Sanitation Data'!$I$31,0,10*ROW('Sanitation Data'!I77)))</f>
        <v/>
      </c>
      <c r="DN83" s="363" t="str">
        <f ca="1">+IF(OFFSET('Sanitation Data'!$I$32,0,10*ROW('Sanitation Data'!I77))="","",OFFSET('Sanitation Data'!$I$32,0,10*ROW('Sanitation Data'!I77)))</f>
        <v/>
      </c>
      <c r="DO83" s="363" t="str">
        <f ca="1">+IF(OFFSET('Hygiene Data'!$D$11,0,10*ROW('Hygiene Data'!D77))="","",OFFSET('Hygiene Data'!$D$11,0,10*ROW('Hygiene Data'!D77)))</f>
        <v/>
      </c>
      <c r="DP83" s="363" t="str">
        <f ca="1">+IF(OFFSET('Hygiene Data'!$D$12,0,10*ROW('Hygiene Data'!D77))="","",OFFSET('Hygiene Data'!$D$12,0,10*ROW('Hygiene Data'!D77)))</f>
        <v/>
      </c>
      <c r="DQ83" s="363" t="str">
        <f ca="1">+IF(OFFSET('Hygiene Data'!$D$13,0,10*ROW('Hygiene Data'!D77))="","",OFFSET('Hygiene Data'!$D$13,0,10*ROW('Hygiene Data'!D77)))</f>
        <v/>
      </c>
      <c r="DR83" s="363" t="str">
        <f ca="1">+IF(OFFSET('Hygiene Data'!$E$11,0,10*ROW('Hygiene Data'!E77))="","",OFFSET('Hygiene Data'!$E$11,0,10*ROW('Hygiene Data'!E77)))</f>
        <v/>
      </c>
      <c r="DS83" s="363" t="str">
        <f ca="1">+IF(OFFSET('Hygiene Data'!$E$12,0,10*ROW('Hygiene Data'!E77))="","",OFFSET('Hygiene Data'!$E$12,0,10*ROW('Hygiene Data'!E77)))</f>
        <v/>
      </c>
      <c r="DT83" s="363" t="str">
        <f ca="1">+IF(OFFSET('Hygiene Data'!$E$13,0,10*ROW('Hygiene Data'!E77))="","",OFFSET('Hygiene Data'!$E$13,0,10*ROW('Hygiene Data'!E77)))</f>
        <v/>
      </c>
      <c r="DU83" s="363" t="str">
        <f ca="1">+IF(OFFSET('Hygiene Data'!$F$11,0,10*ROW('Hygiene Data'!F77))="","",OFFSET('Hygiene Data'!$F$11,0,10*ROW('Hygiene Data'!F77)))</f>
        <v/>
      </c>
      <c r="DV83" s="363" t="str">
        <f ca="1">+IF(OFFSET('Hygiene Data'!$F$12,0,10*ROW('Hygiene Data'!F77))="","",OFFSET('Hygiene Data'!$F$12,0,10*ROW('Hygiene Data'!F77)))</f>
        <v/>
      </c>
      <c r="DW83" s="363" t="str">
        <f ca="1">+IF(OFFSET('Hygiene Data'!$F$13,0,10*ROW('Hygiene Data'!F77))="","",OFFSET('Hygiene Data'!$F$13,0,10*ROW('Hygiene Data'!F77)))</f>
        <v/>
      </c>
      <c r="DX83" s="363" t="str">
        <f ca="1">+IF(OFFSET('Hygiene Data'!$G$11,0,10*ROW('Hygiene Data'!G77))="","",OFFSET('Hygiene Data'!$G$11,0,10*ROW('Hygiene Data'!G77)))</f>
        <v/>
      </c>
      <c r="DY83" s="363" t="str">
        <f ca="1">+IF(OFFSET('Hygiene Data'!$G$12,0,10*ROW('Hygiene Data'!G77))="","",OFFSET('Hygiene Data'!$G$12,0,10*ROW('Hygiene Data'!G77)))</f>
        <v/>
      </c>
      <c r="DZ83" s="363" t="str">
        <f ca="1">+IF(OFFSET('Hygiene Data'!$G$13,0,10*ROW('Hygiene Data'!G77))="","",OFFSET('Hygiene Data'!$G$13,0,10*ROW('Hygiene Data'!G77)))</f>
        <v/>
      </c>
      <c r="EA83" s="363" t="str">
        <f ca="1">+IF(OFFSET('Hygiene Data'!$H$11,0,10*ROW('Hygiene Data'!H77))="","",OFFSET('Hygiene Data'!$H$11,0,10*ROW('Hygiene Data'!H77)))</f>
        <v/>
      </c>
      <c r="EB83" s="363" t="str">
        <f ca="1">+IF(OFFSET('Hygiene Data'!$H$12,0,10*ROW('Hygiene Data'!H77))="","",OFFSET('Hygiene Data'!$H$12,0,10*ROW('Hygiene Data'!H77)))</f>
        <v/>
      </c>
      <c r="EC83" s="363" t="str">
        <f ca="1">+IF(OFFSET('Hygiene Data'!$H$13,0,10*ROW('Hygiene Data'!H77))="","",OFFSET('Hygiene Data'!$H$13,0,10*ROW('Hygiene Data'!H77)))</f>
        <v/>
      </c>
      <c r="ED83" s="363" t="str">
        <f ca="1">+IF(OFFSET('Hygiene Data'!$I$11,0,10*ROW('Hygiene Data'!I77))="","",OFFSET('Hygiene Data'!$I$11,0,10*ROW('Hygiene Data'!I77)))</f>
        <v/>
      </c>
      <c r="EE83" s="363" t="str">
        <f ca="1">+IF(OFFSET('Hygiene Data'!$I$12,0,10*ROW('Hygiene Data'!I77))="","",OFFSET('Hygiene Data'!$I$12,0,10*ROW('Hygiene Data'!I77)))</f>
        <v/>
      </c>
      <c r="EF83" s="363" t="str">
        <f ca="1">+IF(OFFSET('Hygiene Data'!$I$13,0,10*ROW('Hygiene Data'!I77))="","",OFFSET('Hygiene Data'!$I$13,0,10*ROW('Hygiene Data'!I77)))</f>
        <v/>
      </c>
    </row>
    <row r="84" spans="1:136" x14ac:dyDescent="0.25">
      <c r="A84" s="472" t="str">
        <f ca="1">+IF(OFFSET('Water Data'!$B$2,0,10*ROW('Water Data'!E78))="","",OFFSET('Water Data'!$B$2,0,10*ROW('Water Data'!E78)))</f>
        <v/>
      </c>
      <c r="B84" s="47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9" t="str">
        <f t="shared" ca="1" si="1"/>
        <v/>
      </c>
      <c r="D84" s="50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3" t="str">
        <f ca="1">+IF(OFFSET('Water Data'!$D$27,0,10*ROW('Water Data'!D78))="","",OFFSET('Water Data'!$D$27,0,10*ROW('Water Data'!D78)))</f>
        <v/>
      </c>
      <c r="BT84" s="363" t="str">
        <f ca="1">+IF(OFFSET('Water Data'!$D$28,0,10*ROW('Water Data'!D78))="","",OFFSET('Water Data'!$D$28,0,10*ROW('Water Data'!D78)))</f>
        <v/>
      </c>
      <c r="BU84" s="363" t="str">
        <f ca="1">+IF(OFFSET('Water Data'!$D$29,0,10*ROW('Water Data'!D78))="","",OFFSET('Water Data'!$D$29,0,10*ROW('Water Data'!D78)))</f>
        <v/>
      </c>
      <c r="BV84" s="363" t="str">
        <f ca="1">+IF(OFFSET('Water Data'!$E$27,0,10*ROW('Water Data'!E78))="","",OFFSET('Water Data'!$E$27,0,10*ROW('Water Data'!E78)))</f>
        <v/>
      </c>
      <c r="BW84" s="363" t="str">
        <f ca="1">+IF(OFFSET('Water Data'!$E$28,0,10*ROW('Water Data'!E78))="","",OFFSET('Water Data'!$E$28,0,10*ROW('Water Data'!E78)))</f>
        <v/>
      </c>
      <c r="BX84" s="363" t="str">
        <f ca="1">+IF(OFFSET('Water Data'!$E$29,0,10*ROW('Water Data'!E78))="","",OFFSET('Water Data'!$E$29,0,10*ROW('Water Data'!E78)))</f>
        <v/>
      </c>
      <c r="BY84" s="363" t="str">
        <f ca="1">+IF(OFFSET('Water Data'!$F$27,0,10*ROW('Water Data'!F78))="","",OFFSET('Water Data'!$F$27,0,10*ROW('Water Data'!F78)))</f>
        <v/>
      </c>
      <c r="BZ84" s="363" t="str">
        <f ca="1">+IF(OFFSET('Water Data'!$F$28,0,10*ROW('Water Data'!F78))="","",OFFSET('Water Data'!$F$28,0,10*ROW('Water Data'!F78)))</f>
        <v/>
      </c>
      <c r="CA84" s="363" t="str">
        <f ca="1">+IF(OFFSET('Water Data'!$F$29,0,10*ROW('Water Data'!F78))="","",OFFSET('Water Data'!$F$29,0,10*ROW('Water Data'!F78)))</f>
        <v/>
      </c>
      <c r="CB84" s="363" t="str">
        <f ca="1">+IF(OFFSET('Water Data'!$G$27,0,10*ROW('Water Data'!G78))="","",OFFSET('Water Data'!$G$27,0,10*ROW('Water Data'!G78)))</f>
        <v/>
      </c>
      <c r="CC84" s="363" t="str">
        <f ca="1">+IF(OFFSET('Water Data'!$G$28,0,10*ROW('Water Data'!G78))="","",OFFSET('Water Data'!$G$28,0,10*ROW('Water Data'!G78)))</f>
        <v/>
      </c>
      <c r="CD84" s="363" t="str">
        <f ca="1">+IF(OFFSET('Water Data'!$G$29,0,10*ROW('Water Data'!G78))="","",OFFSET('Water Data'!$G$29,0,10*ROW('Water Data'!G78)))</f>
        <v/>
      </c>
      <c r="CE84" s="363" t="str">
        <f ca="1">+IF(OFFSET('Water Data'!$H$27,0,10*ROW('Water Data'!H78))="","",OFFSET('Water Data'!$H$27,0,10*ROW('Water Data'!H78)))</f>
        <v/>
      </c>
      <c r="CF84" s="363" t="str">
        <f ca="1">+IF(OFFSET('Water Data'!$H$28,0,10*ROW('Water Data'!H78))="","",OFFSET('Water Data'!$H$28,0,10*ROW('Water Data'!H78)))</f>
        <v/>
      </c>
      <c r="CG84" s="363" t="str">
        <f ca="1">+IF(OFFSET('Water Data'!$H$29,0,10*ROW('Water Data'!H78))="","",OFFSET('Water Data'!$H$29,0,10*ROW('Water Data'!H78)))</f>
        <v/>
      </c>
      <c r="CH84" s="363" t="str">
        <f ca="1">+IF(OFFSET('Water Data'!$I$27,0,10*ROW('Water Data'!I78))="","",OFFSET('Water Data'!$I$27,0,10*ROW('Water Data'!I78)))</f>
        <v/>
      </c>
      <c r="CI84" s="363" t="str">
        <f ca="1">+IF(OFFSET('Water Data'!$I$28,0,10*ROW('Water Data'!I78))="","",OFFSET('Water Data'!$I$28,0,10*ROW('Water Data'!I78)))</f>
        <v/>
      </c>
      <c r="CJ84" s="363" t="str">
        <f ca="1">+IF(OFFSET('Water Data'!$I$29,0,10*ROW('Water Data'!I78))="","",OFFSET('Water Data'!$I$29,0,10*ROW('Water Data'!I78)))</f>
        <v/>
      </c>
      <c r="CK84" s="363" t="str">
        <f ca="1">+IF(OFFSET('Sanitation Data'!$D$28,0,10*ROW('Sanitation Data'!D78))="","",OFFSET('Sanitation Data'!$D$28,0,10*ROW('Sanitation Data'!D78)))</f>
        <v/>
      </c>
      <c r="CL84" s="363" t="str">
        <f ca="1">+IF(OFFSET('Sanitation Data'!$D$29,0,10*ROW('Sanitation Data'!D78))="","",OFFSET('Sanitation Data'!$D$29,0,10*ROW('Sanitation Data'!D78)))</f>
        <v/>
      </c>
      <c r="CM84" s="363" t="str">
        <f ca="1">+IF(OFFSET('Sanitation Data'!$D$30,0,10*ROW('Sanitation Data'!D78))="","",OFFSET('Sanitation Data'!$D$30,0,10*ROW('Sanitation Data'!D78)))</f>
        <v/>
      </c>
      <c r="CN84" s="363" t="str">
        <f ca="1">+IF(OFFSET('Sanitation Data'!$D$31,0,10*ROW('Sanitation Data'!D78))="","",OFFSET('Sanitation Data'!$D$31,0,10*ROW('Sanitation Data'!D78)))</f>
        <v/>
      </c>
      <c r="CO84" s="363" t="str">
        <f ca="1">+IF(OFFSET('Sanitation Data'!$D$32,0,10*ROW('Sanitation Data'!D78))="","",OFFSET('Sanitation Data'!$D$32,0,10*ROW('Sanitation Data'!D78)))</f>
        <v/>
      </c>
      <c r="CP84" s="363" t="str">
        <f ca="1">+IF(OFFSET('Sanitation Data'!$E$28,0,10*ROW('Sanitation Data'!E78))="","",OFFSET('Sanitation Data'!$E$28,0,10*ROW('Sanitation Data'!E78)))</f>
        <v/>
      </c>
      <c r="CQ84" s="363" t="str">
        <f ca="1">+IF(OFFSET('Sanitation Data'!$E$29,0,10*ROW('Sanitation Data'!E78))="","",OFFSET('Sanitation Data'!$E$29,0,10*ROW('Sanitation Data'!E78)))</f>
        <v/>
      </c>
      <c r="CR84" s="363" t="str">
        <f ca="1">+IF(OFFSET('Sanitation Data'!$E$30,0,10*ROW('Sanitation Data'!E78))="","",OFFSET('Sanitation Data'!$E$30,0,10*ROW('Sanitation Data'!E78)))</f>
        <v/>
      </c>
      <c r="CS84" s="363" t="str">
        <f ca="1">+IF(OFFSET('Sanitation Data'!$E$31,0,10*ROW('Sanitation Data'!E78))="","",OFFSET('Sanitation Data'!$E$31,0,10*ROW('Sanitation Data'!E78)))</f>
        <v/>
      </c>
      <c r="CT84" s="363" t="str">
        <f ca="1">+IF(OFFSET('Sanitation Data'!$E$32,0,10*ROW('Sanitation Data'!E78))="","",OFFSET('Sanitation Data'!$E$32,0,10*ROW('Sanitation Data'!E78)))</f>
        <v/>
      </c>
      <c r="CU84" s="363" t="str">
        <f ca="1">+IF(OFFSET('Sanitation Data'!$F$28,0,10*ROW('Sanitation Data'!F78))="","",OFFSET('Sanitation Data'!$F$28,0,10*ROW('Sanitation Data'!F78)))</f>
        <v/>
      </c>
      <c r="CV84" s="363" t="str">
        <f ca="1">+IF(OFFSET('Sanitation Data'!$F$29,0,10*ROW('Sanitation Data'!F78))="","",OFFSET('Sanitation Data'!$F$29,0,10*ROW('Sanitation Data'!F78)))</f>
        <v/>
      </c>
      <c r="CW84" s="363" t="str">
        <f ca="1">+IF(OFFSET('Sanitation Data'!$F$30,0,10*ROW('Sanitation Data'!F78))="","",OFFSET('Sanitation Data'!$F$30,0,10*ROW('Sanitation Data'!F78)))</f>
        <v/>
      </c>
      <c r="CX84" s="363" t="str">
        <f ca="1">+IF(OFFSET('Sanitation Data'!$F$31,0,10*ROW('Sanitation Data'!F78))="","",OFFSET('Sanitation Data'!$F$31,0,10*ROW('Sanitation Data'!F78)))</f>
        <v/>
      </c>
      <c r="CY84" s="363" t="str">
        <f ca="1">+IF(OFFSET('Sanitation Data'!$F$32,0,10*ROW('Sanitation Data'!F78))="","",OFFSET('Sanitation Data'!$F$32,0,10*ROW('Sanitation Data'!F78)))</f>
        <v/>
      </c>
      <c r="CZ84" s="363" t="str">
        <f ca="1">+IF(OFFSET('Sanitation Data'!$G$28,0,10*ROW('Sanitation Data'!G78))="","",OFFSET('Sanitation Data'!$G$28,0,10*ROW('Sanitation Data'!G78)))</f>
        <v/>
      </c>
      <c r="DA84" s="363" t="str">
        <f ca="1">+IF(OFFSET('Sanitation Data'!$G$29,0,10*ROW('Sanitation Data'!G78))="","",OFFSET('Sanitation Data'!$G$29,0,10*ROW('Sanitation Data'!G78)))</f>
        <v/>
      </c>
      <c r="DB84" s="363" t="str">
        <f ca="1">+IF(OFFSET('Sanitation Data'!$G$30,0,10*ROW('Sanitation Data'!G78))="","",OFFSET('Sanitation Data'!$G$30,0,10*ROW('Sanitation Data'!G78)))</f>
        <v/>
      </c>
      <c r="DC84" s="363" t="str">
        <f ca="1">+IF(OFFSET('Sanitation Data'!$G$31,0,10*ROW('Sanitation Data'!G78))="","",OFFSET('Sanitation Data'!$G$31,0,10*ROW('Sanitation Data'!G78)))</f>
        <v/>
      </c>
      <c r="DD84" s="363" t="str">
        <f ca="1">+IF(OFFSET('Sanitation Data'!$G$32,0,10*ROW('Sanitation Data'!G78))="","",OFFSET('Sanitation Data'!$G$32,0,10*ROW('Sanitation Data'!G78)))</f>
        <v/>
      </c>
      <c r="DE84" s="363" t="str">
        <f ca="1">+IF(OFFSET('Sanitation Data'!$H$28,0,10*ROW('Sanitation Data'!H78))="","",OFFSET('Sanitation Data'!$H$28,0,10*ROW('Sanitation Data'!H78)))</f>
        <v/>
      </c>
      <c r="DF84" s="363" t="str">
        <f ca="1">+IF(OFFSET('Sanitation Data'!$H$29,0,10*ROW('Sanitation Data'!H78))="","",OFFSET('Sanitation Data'!$H$29,0,10*ROW('Sanitation Data'!H78)))</f>
        <v/>
      </c>
      <c r="DG84" s="363" t="str">
        <f ca="1">+IF(OFFSET('Sanitation Data'!$H$30,0,10*ROW('Sanitation Data'!H78))="","",OFFSET('Sanitation Data'!$H$30,0,10*ROW('Sanitation Data'!H78)))</f>
        <v/>
      </c>
      <c r="DH84" s="363" t="str">
        <f ca="1">+IF(OFFSET('Sanitation Data'!$H$31,0,10*ROW('Sanitation Data'!H78))="","",OFFSET('Sanitation Data'!$H$31,0,10*ROW('Sanitation Data'!H78)))</f>
        <v/>
      </c>
      <c r="DI84" s="363" t="str">
        <f ca="1">+IF(OFFSET('Sanitation Data'!$H$32,0,10*ROW('Sanitation Data'!H78))="","",OFFSET('Sanitation Data'!$H$32,0,10*ROW('Sanitation Data'!H78)))</f>
        <v/>
      </c>
      <c r="DJ84" s="363" t="str">
        <f ca="1">+IF(OFFSET('Sanitation Data'!$I$28,0,10*ROW('Sanitation Data'!I78))="","",OFFSET('Sanitation Data'!$I$28,0,10*ROW('Sanitation Data'!I78)))</f>
        <v/>
      </c>
      <c r="DK84" s="363" t="str">
        <f ca="1">+IF(OFFSET('Sanitation Data'!$I$29,0,10*ROW('Sanitation Data'!I78))="","",OFFSET('Sanitation Data'!$I$29,0,10*ROW('Sanitation Data'!I78)))</f>
        <v/>
      </c>
      <c r="DL84" s="363" t="str">
        <f ca="1">+IF(OFFSET('Sanitation Data'!$I$30,0,10*ROW('Sanitation Data'!I78))="","",OFFSET('Sanitation Data'!$I$30,0,10*ROW('Sanitation Data'!I78)))</f>
        <v/>
      </c>
      <c r="DM84" s="363" t="str">
        <f ca="1">+IF(OFFSET('Sanitation Data'!$I$31,0,10*ROW('Sanitation Data'!I78))="","",OFFSET('Sanitation Data'!$I$31,0,10*ROW('Sanitation Data'!I78)))</f>
        <v/>
      </c>
      <c r="DN84" s="363" t="str">
        <f ca="1">+IF(OFFSET('Sanitation Data'!$I$32,0,10*ROW('Sanitation Data'!I78))="","",OFFSET('Sanitation Data'!$I$32,0,10*ROW('Sanitation Data'!I78)))</f>
        <v/>
      </c>
      <c r="DO84" s="363" t="str">
        <f ca="1">+IF(OFFSET('Hygiene Data'!$D$11,0,10*ROW('Hygiene Data'!D78))="","",OFFSET('Hygiene Data'!$D$11,0,10*ROW('Hygiene Data'!D78)))</f>
        <v/>
      </c>
      <c r="DP84" s="363" t="str">
        <f ca="1">+IF(OFFSET('Hygiene Data'!$D$12,0,10*ROW('Hygiene Data'!D78))="","",OFFSET('Hygiene Data'!$D$12,0,10*ROW('Hygiene Data'!D78)))</f>
        <v/>
      </c>
      <c r="DQ84" s="363" t="str">
        <f ca="1">+IF(OFFSET('Hygiene Data'!$D$13,0,10*ROW('Hygiene Data'!D78))="","",OFFSET('Hygiene Data'!$D$13,0,10*ROW('Hygiene Data'!D78)))</f>
        <v/>
      </c>
      <c r="DR84" s="363" t="str">
        <f ca="1">+IF(OFFSET('Hygiene Data'!$E$11,0,10*ROW('Hygiene Data'!E78))="","",OFFSET('Hygiene Data'!$E$11,0,10*ROW('Hygiene Data'!E78)))</f>
        <v/>
      </c>
      <c r="DS84" s="363" t="str">
        <f ca="1">+IF(OFFSET('Hygiene Data'!$E$12,0,10*ROW('Hygiene Data'!E78))="","",OFFSET('Hygiene Data'!$E$12,0,10*ROW('Hygiene Data'!E78)))</f>
        <v/>
      </c>
      <c r="DT84" s="363" t="str">
        <f ca="1">+IF(OFFSET('Hygiene Data'!$E$13,0,10*ROW('Hygiene Data'!E78))="","",OFFSET('Hygiene Data'!$E$13,0,10*ROW('Hygiene Data'!E78)))</f>
        <v/>
      </c>
      <c r="DU84" s="363" t="str">
        <f ca="1">+IF(OFFSET('Hygiene Data'!$F$11,0,10*ROW('Hygiene Data'!F78))="","",OFFSET('Hygiene Data'!$F$11,0,10*ROW('Hygiene Data'!F78)))</f>
        <v/>
      </c>
      <c r="DV84" s="363" t="str">
        <f ca="1">+IF(OFFSET('Hygiene Data'!$F$12,0,10*ROW('Hygiene Data'!F78))="","",OFFSET('Hygiene Data'!$F$12,0,10*ROW('Hygiene Data'!F78)))</f>
        <v/>
      </c>
      <c r="DW84" s="363" t="str">
        <f ca="1">+IF(OFFSET('Hygiene Data'!$F$13,0,10*ROW('Hygiene Data'!F78))="","",OFFSET('Hygiene Data'!$F$13,0,10*ROW('Hygiene Data'!F78)))</f>
        <v/>
      </c>
      <c r="DX84" s="363" t="str">
        <f ca="1">+IF(OFFSET('Hygiene Data'!$G$11,0,10*ROW('Hygiene Data'!G78))="","",OFFSET('Hygiene Data'!$G$11,0,10*ROW('Hygiene Data'!G78)))</f>
        <v/>
      </c>
      <c r="DY84" s="363" t="str">
        <f ca="1">+IF(OFFSET('Hygiene Data'!$G$12,0,10*ROW('Hygiene Data'!G78))="","",OFFSET('Hygiene Data'!$G$12,0,10*ROW('Hygiene Data'!G78)))</f>
        <v/>
      </c>
      <c r="DZ84" s="363" t="str">
        <f ca="1">+IF(OFFSET('Hygiene Data'!$G$13,0,10*ROW('Hygiene Data'!G78))="","",OFFSET('Hygiene Data'!$G$13,0,10*ROW('Hygiene Data'!G78)))</f>
        <v/>
      </c>
      <c r="EA84" s="363" t="str">
        <f ca="1">+IF(OFFSET('Hygiene Data'!$H$11,0,10*ROW('Hygiene Data'!H78))="","",OFFSET('Hygiene Data'!$H$11,0,10*ROW('Hygiene Data'!H78)))</f>
        <v/>
      </c>
      <c r="EB84" s="363" t="str">
        <f ca="1">+IF(OFFSET('Hygiene Data'!$H$12,0,10*ROW('Hygiene Data'!H78))="","",OFFSET('Hygiene Data'!$H$12,0,10*ROW('Hygiene Data'!H78)))</f>
        <v/>
      </c>
      <c r="EC84" s="363" t="str">
        <f ca="1">+IF(OFFSET('Hygiene Data'!$H$13,0,10*ROW('Hygiene Data'!H78))="","",OFFSET('Hygiene Data'!$H$13,0,10*ROW('Hygiene Data'!H78)))</f>
        <v/>
      </c>
      <c r="ED84" s="363" t="str">
        <f ca="1">+IF(OFFSET('Hygiene Data'!$I$11,0,10*ROW('Hygiene Data'!I78))="","",OFFSET('Hygiene Data'!$I$11,0,10*ROW('Hygiene Data'!I78)))</f>
        <v/>
      </c>
      <c r="EE84" s="363" t="str">
        <f ca="1">+IF(OFFSET('Hygiene Data'!$I$12,0,10*ROW('Hygiene Data'!I78))="","",OFFSET('Hygiene Data'!$I$12,0,10*ROW('Hygiene Data'!I78)))</f>
        <v/>
      </c>
      <c r="EF84" s="363" t="str">
        <f ca="1">+IF(OFFSET('Hygiene Data'!$I$13,0,10*ROW('Hygiene Data'!I78))="","",OFFSET('Hygiene Data'!$I$13,0,10*ROW('Hygiene Data'!I78)))</f>
        <v/>
      </c>
    </row>
    <row r="85" spans="1:136" x14ac:dyDescent="0.25">
      <c r="A85" s="472" t="str">
        <f ca="1">+IF(OFFSET('Water Data'!$B$2,0,10*ROW('Water Data'!E79))="","",OFFSET('Water Data'!$B$2,0,10*ROW('Water Data'!E79)))</f>
        <v/>
      </c>
      <c r="B85" s="47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9" t="str">
        <f t="shared" ca="1" si="1"/>
        <v/>
      </c>
      <c r="D85" s="50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3" t="str">
        <f ca="1">+IF(OFFSET('Water Data'!$D$27,0,10*ROW('Water Data'!D79))="","",OFFSET('Water Data'!$D$27,0,10*ROW('Water Data'!D79)))</f>
        <v/>
      </c>
      <c r="BT85" s="363" t="str">
        <f ca="1">+IF(OFFSET('Water Data'!$D$28,0,10*ROW('Water Data'!D79))="","",OFFSET('Water Data'!$D$28,0,10*ROW('Water Data'!D79)))</f>
        <v/>
      </c>
      <c r="BU85" s="363" t="str">
        <f ca="1">+IF(OFFSET('Water Data'!$D$29,0,10*ROW('Water Data'!D79))="","",OFFSET('Water Data'!$D$29,0,10*ROW('Water Data'!D79)))</f>
        <v/>
      </c>
      <c r="BV85" s="363" t="str">
        <f ca="1">+IF(OFFSET('Water Data'!$E$27,0,10*ROW('Water Data'!E79))="","",OFFSET('Water Data'!$E$27,0,10*ROW('Water Data'!E79)))</f>
        <v/>
      </c>
      <c r="BW85" s="363" t="str">
        <f ca="1">+IF(OFFSET('Water Data'!$E$28,0,10*ROW('Water Data'!E79))="","",OFFSET('Water Data'!$E$28,0,10*ROW('Water Data'!E79)))</f>
        <v/>
      </c>
      <c r="BX85" s="363" t="str">
        <f ca="1">+IF(OFFSET('Water Data'!$E$29,0,10*ROW('Water Data'!E79))="","",OFFSET('Water Data'!$E$29,0,10*ROW('Water Data'!E79)))</f>
        <v/>
      </c>
      <c r="BY85" s="363" t="str">
        <f ca="1">+IF(OFFSET('Water Data'!$F$27,0,10*ROW('Water Data'!F79))="","",OFFSET('Water Data'!$F$27,0,10*ROW('Water Data'!F79)))</f>
        <v/>
      </c>
      <c r="BZ85" s="363" t="str">
        <f ca="1">+IF(OFFSET('Water Data'!$F$28,0,10*ROW('Water Data'!F79))="","",OFFSET('Water Data'!$F$28,0,10*ROW('Water Data'!F79)))</f>
        <v/>
      </c>
      <c r="CA85" s="363" t="str">
        <f ca="1">+IF(OFFSET('Water Data'!$F$29,0,10*ROW('Water Data'!F79))="","",OFFSET('Water Data'!$F$29,0,10*ROW('Water Data'!F79)))</f>
        <v/>
      </c>
      <c r="CB85" s="363" t="str">
        <f ca="1">+IF(OFFSET('Water Data'!$G$27,0,10*ROW('Water Data'!G79))="","",OFFSET('Water Data'!$G$27,0,10*ROW('Water Data'!G79)))</f>
        <v/>
      </c>
      <c r="CC85" s="363" t="str">
        <f ca="1">+IF(OFFSET('Water Data'!$G$28,0,10*ROW('Water Data'!G79))="","",OFFSET('Water Data'!$G$28,0,10*ROW('Water Data'!G79)))</f>
        <v/>
      </c>
      <c r="CD85" s="363" t="str">
        <f ca="1">+IF(OFFSET('Water Data'!$G$29,0,10*ROW('Water Data'!G79))="","",OFFSET('Water Data'!$G$29,0,10*ROW('Water Data'!G79)))</f>
        <v/>
      </c>
      <c r="CE85" s="363" t="str">
        <f ca="1">+IF(OFFSET('Water Data'!$H$27,0,10*ROW('Water Data'!H79))="","",OFFSET('Water Data'!$H$27,0,10*ROW('Water Data'!H79)))</f>
        <v/>
      </c>
      <c r="CF85" s="363" t="str">
        <f ca="1">+IF(OFFSET('Water Data'!$H$28,0,10*ROW('Water Data'!H79))="","",OFFSET('Water Data'!$H$28,0,10*ROW('Water Data'!H79)))</f>
        <v/>
      </c>
      <c r="CG85" s="363" t="str">
        <f ca="1">+IF(OFFSET('Water Data'!$H$29,0,10*ROW('Water Data'!H79))="","",OFFSET('Water Data'!$H$29,0,10*ROW('Water Data'!H79)))</f>
        <v/>
      </c>
      <c r="CH85" s="363" t="str">
        <f ca="1">+IF(OFFSET('Water Data'!$I$27,0,10*ROW('Water Data'!I79))="","",OFFSET('Water Data'!$I$27,0,10*ROW('Water Data'!I79)))</f>
        <v/>
      </c>
      <c r="CI85" s="363" t="str">
        <f ca="1">+IF(OFFSET('Water Data'!$I$28,0,10*ROW('Water Data'!I79))="","",OFFSET('Water Data'!$I$28,0,10*ROW('Water Data'!I79)))</f>
        <v/>
      </c>
      <c r="CJ85" s="363" t="str">
        <f ca="1">+IF(OFFSET('Water Data'!$I$29,0,10*ROW('Water Data'!I79))="","",OFFSET('Water Data'!$I$29,0,10*ROW('Water Data'!I79)))</f>
        <v/>
      </c>
      <c r="CK85" s="363" t="str">
        <f ca="1">+IF(OFFSET('Sanitation Data'!$D$28,0,10*ROW('Sanitation Data'!D79))="","",OFFSET('Sanitation Data'!$D$28,0,10*ROW('Sanitation Data'!D79)))</f>
        <v/>
      </c>
      <c r="CL85" s="363" t="str">
        <f ca="1">+IF(OFFSET('Sanitation Data'!$D$29,0,10*ROW('Sanitation Data'!D79))="","",OFFSET('Sanitation Data'!$D$29,0,10*ROW('Sanitation Data'!D79)))</f>
        <v/>
      </c>
      <c r="CM85" s="363" t="str">
        <f ca="1">+IF(OFFSET('Sanitation Data'!$D$30,0,10*ROW('Sanitation Data'!D79))="","",OFFSET('Sanitation Data'!$D$30,0,10*ROW('Sanitation Data'!D79)))</f>
        <v/>
      </c>
      <c r="CN85" s="363" t="str">
        <f ca="1">+IF(OFFSET('Sanitation Data'!$D$31,0,10*ROW('Sanitation Data'!D79))="","",OFFSET('Sanitation Data'!$D$31,0,10*ROW('Sanitation Data'!D79)))</f>
        <v/>
      </c>
      <c r="CO85" s="363" t="str">
        <f ca="1">+IF(OFFSET('Sanitation Data'!$D$32,0,10*ROW('Sanitation Data'!D79))="","",OFFSET('Sanitation Data'!$D$32,0,10*ROW('Sanitation Data'!D79)))</f>
        <v/>
      </c>
      <c r="CP85" s="363" t="str">
        <f ca="1">+IF(OFFSET('Sanitation Data'!$E$28,0,10*ROW('Sanitation Data'!E79))="","",OFFSET('Sanitation Data'!$E$28,0,10*ROW('Sanitation Data'!E79)))</f>
        <v/>
      </c>
      <c r="CQ85" s="363" t="str">
        <f ca="1">+IF(OFFSET('Sanitation Data'!$E$29,0,10*ROW('Sanitation Data'!E79))="","",OFFSET('Sanitation Data'!$E$29,0,10*ROW('Sanitation Data'!E79)))</f>
        <v/>
      </c>
      <c r="CR85" s="363" t="str">
        <f ca="1">+IF(OFFSET('Sanitation Data'!$E$30,0,10*ROW('Sanitation Data'!E79))="","",OFFSET('Sanitation Data'!$E$30,0,10*ROW('Sanitation Data'!E79)))</f>
        <v/>
      </c>
      <c r="CS85" s="363" t="str">
        <f ca="1">+IF(OFFSET('Sanitation Data'!$E$31,0,10*ROW('Sanitation Data'!E79))="","",OFFSET('Sanitation Data'!$E$31,0,10*ROW('Sanitation Data'!E79)))</f>
        <v/>
      </c>
      <c r="CT85" s="363" t="str">
        <f ca="1">+IF(OFFSET('Sanitation Data'!$E$32,0,10*ROW('Sanitation Data'!E79))="","",OFFSET('Sanitation Data'!$E$32,0,10*ROW('Sanitation Data'!E79)))</f>
        <v/>
      </c>
      <c r="CU85" s="363" t="str">
        <f ca="1">+IF(OFFSET('Sanitation Data'!$F$28,0,10*ROW('Sanitation Data'!F79))="","",OFFSET('Sanitation Data'!$F$28,0,10*ROW('Sanitation Data'!F79)))</f>
        <v/>
      </c>
      <c r="CV85" s="363" t="str">
        <f ca="1">+IF(OFFSET('Sanitation Data'!$F$29,0,10*ROW('Sanitation Data'!F79))="","",OFFSET('Sanitation Data'!$F$29,0,10*ROW('Sanitation Data'!F79)))</f>
        <v/>
      </c>
      <c r="CW85" s="363" t="str">
        <f ca="1">+IF(OFFSET('Sanitation Data'!$F$30,0,10*ROW('Sanitation Data'!F79))="","",OFFSET('Sanitation Data'!$F$30,0,10*ROW('Sanitation Data'!F79)))</f>
        <v/>
      </c>
      <c r="CX85" s="363" t="str">
        <f ca="1">+IF(OFFSET('Sanitation Data'!$F$31,0,10*ROW('Sanitation Data'!F79))="","",OFFSET('Sanitation Data'!$F$31,0,10*ROW('Sanitation Data'!F79)))</f>
        <v/>
      </c>
      <c r="CY85" s="363" t="str">
        <f ca="1">+IF(OFFSET('Sanitation Data'!$F$32,0,10*ROW('Sanitation Data'!F79))="","",OFFSET('Sanitation Data'!$F$32,0,10*ROW('Sanitation Data'!F79)))</f>
        <v/>
      </c>
      <c r="CZ85" s="363" t="str">
        <f ca="1">+IF(OFFSET('Sanitation Data'!$G$28,0,10*ROW('Sanitation Data'!G79))="","",OFFSET('Sanitation Data'!$G$28,0,10*ROW('Sanitation Data'!G79)))</f>
        <v/>
      </c>
      <c r="DA85" s="363" t="str">
        <f ca="1">+IF(OFFSET('Sanitation Data'!$G$29,0,10*ROW('Sanitation Data'!G79))="","",OFFSET('Sanitation Data'!$G$29,0,10*ROW('Sanitation Data'!G79)))</f>
        <v/>
      </c>
      <c r="DB85" s="363" t="str">
        <f ca="1">+IF(OFFSET('Sanitation Data'!$G$30,0,10*ROW('Sanitation Data'!G79))="","",OFFSET('Sanitation Data'!$G$30,0,10*ROW('Sanitation Data'!G79)))</f>
        <v/>
      </c>
      <c r="DC85" s="363" t="str">
        <f ca="1">+IF(OFFSET('Sanitation Data'!$G$31,0,10*ROW('Sanitation Data'!G79))="","",OFFSET('Sanitation Data'!$G$31,0,10*ROW('Sanitation Data'!G79)))</f>
        <v/>
      </c>
      <c r="DD85" s="363" t="str">
        <f ca="1">+IF(OFFSET('Sanitation Data'!$G$32,0,10*ROW('Sanitation Data'!G79))="","",OFFSET('Sanitation Data'!$G$32,0,10*ROW('Sanitation Data'!G79)))</f>
        <v/>
      </c>
      <c r="DE85" s="363" t="str">
        <f ca="1">+IF(OFFSET('Sanitation Data'!$H$28,0,10*ROW('Sanitation Data'!H79))="","",OFFSET('Sanitation Data'!$H$28,0,10*ROW('Sanitation Data'!H79)))</f>
        <v/>
      </c>
      <c r="DF85" s="363" t="str">
        <f ca="1">+IF(OFFSET('Sanitation Data'!$H$29,0,10*ROW('Sanitation Data'!H79))="","",OFFSET('Sanitation Data'!$H$29,0,10*ROW('Sanitation Data'!H79)))</f>
        <v/>
      </c>
      <c r="DG85" s="363" t="str">
        <f ca="1">+IF(OFFSET('Sanitation Data'!$H$30,0,10*ROW('Sanitation Data'!H79))="","",OFFSET('Sanitation Data'!$H$30,0,10*ROW('Sanitation Data'!H79)))</f>
        <v/>
      </c>
      <c r="DH85" s="363" t="str">
        <f ca="1">+IF(OFFSET('Sanitation Data'!$H$31,0,10*ROW('Sanitation Data'!H79))="","",OFFSET('Sanitation Data'!$H$31,0,10*ROW('Sanitation Data'!H79)))</f>
        <v/>
      </c>
      <c r="DI85" s="363" t="str">
        <f ca="1">+IF(OFFSET('Sanitation Data'!$H$32,0,10*ROW('Sanitation Data'!H79))="","",OFFSET('Sanitation Data'!$H$32,0,10*ROW('Sanitation Data'!H79)))</f>
        <v/>
      </c>
      <c r="DJ85" s="363" t="str">
        <f ca="1">+IF(OFFSET('Sanitation Data'!$I$28,0,10*ROW('Sanitation Data'!I79))="","",OFFSET('Sanitation Data'!$I$28,0,10*ROW('Sanitation Data'!I79)))</f>
        <v/>
      </c>
      <c r="DK85" s="363" t="str">
        <f ca="1">+IF(OFFSET('Sanitation Data'!$I$29,0,10*ROW('Sanitation Data'!I79))="","",OFFSET('Sanitation Data'!$I$29,0,10*ROW('Sanitation Data'!I79)))</f>
        <v/>
      </c>
      <c r="DL85" s="363" t="str">
        <f ca="1">+IF(OFFSET('Sanitation Data'!$I$30,0,10*ROW('Sanitation Data'!I79))="","",OFFSET('Sanitation Data'!$I$30,0,10*ROW('Sanitation Data'!I79)))</f>
        <v/>
      </c>
      <c r="DM85" s="363" t="str">
        <f ca="1">+IF(OFFSET('Sanitation Data'!$I$31,0,10*ROW('Sanitation Data'!I79))="","",OFFSET('Sanitation Data'!$I$31,0,10*ROW('Sanitation Data'!I79)))</f>
        <v/>
      </c>
      <c r="DN85" s="363" t="str">
        <f ca="1">+IF(OFFSET('Sanitation Data'!$I$32,0,10*ROW('Sanitation Data'!I79))="","",OFFSET('Sanitation Data'!$I$32,0,10*ROW('Sanitation Data'!I79)))</f>
        <v/>
      </c>
      <c r="DO85" s="363" t="str">
        <f ca="1">+IF(OFFSET('Hygiene Data'!$D$11,0,10*ROW('Hygiene Data'!D79))="","",OFFSET('Hygiene Data'!$D$11,0,10*ROW('Hygiene Data'!D79)))</f>
        <v/>
      </c>
      <c r="DP85" s="363" t="str">
        <f ca="1">+IF(OFFSET('Hygiene Data'!$D$12,0,10*ROW('Hygiene Data'!D79))="","",OFFSET('Hygiene Data'!$D$12,0,10*ROW('Hygiene Data'!D79)))</f>
        <v/>
      </c>
      <c r="DQ85" s="363" t="str">
        <f ca="1">+IF(OFFSET('Hygiene Data'!$D$13,0,10*ROW('Hygiene Data'!D79))="","",OFFSET('Hygiene Data'!$D$13,0,10*ROW('Hygiene Data'!D79)))</f>
        <v/>
      </c>
      <c r="DR85" s="363" t="str">
        <f ca="1">+IF(OFFSET('Hygiene Data'!$E$11,0,10*ROW('Hygiene Data'!E79))="","",OFFSET('Hygiene Data'!$E$11,0,10*ROW('Hygiene Data'!E79)))</f>
        <v/>
      </c>
      <c r="DS85" s="363" t="str">
        <f ca="1">+IF(OFFSET('Hygiene Data'!$E$12,0,10*ROW('Hygiene Data'!E79))="","",OFFSET('Hygiene Data'!$E$12,0,10*ROW('Hygiene Data'!E79)))</f>
        <v/>
      </c>
      <c r="DT85" s="363" t="str">
        <f ca="1">+IF(OFFSET('Hygiene Data'!$E$13,0,10*ROW('Hygiene Data'!E79))="","",OFFSET('Hygiene Data'!$E$13,0,10*ROW('Hygiene Data'!E79)))</f>
        <v/>
      </c>
      <c r="DU85" s="363" t="str">
        <f ca="1">+IF(OFFSET('Hygiene Data'!$F$11,0,10*ROW('Hygiene Data'!F79))="","",OFFSET('Hygiene Data'!$F$11,0,10*ROW('Hygiene Data'!F79)))</f>
        <v/>
      </c>
      <c r="DV85" s="363" t="str">
        <f ca="1">+IF(OFFSET('Hygiene Data'!$F$12,0,10*ROW('Hygiene Data'!F79))="","",OFFSET('Hygiene Data'!$F$12,0,10*ROW('Hygiene Data'!F79)))</f>
        <v/>
      </c>
      <c r="DW85" s="363" t="str">
        <f ca="1">+IF(OFFSET('Hygiene Data'!$F$13,0,10*ROW('Hygiene Data'!F79))="","",OFFSET('Hygiene Data'!$F$13,0,10*ROW('Hygiene Data'!F79)))</f>
        <v/>
      </c>
      <c r="DX85" s="363" t="str">
        <f ca="1">+IF(OFFSET('Hygiene Data'!$G$11,0,10*ROW('Hygiene Data'!G79))="","",OFFSET('Hygiene Data'!$G$11,0,10*ROW('Hygiene Data'!G79)))</f>
        <v/>
      </c>
      <c r="DY85" s="363" t="str">
        <f ca="1">+IF(OFFSET('Hygiene Data'!$G$12,0,10*ROW('Hygiene Data'!G79))="","",OFFSET('Hygiene Data'!$G$12,0,10*ROW('Hygiene Data'!G79)))</f>
        <v/>
      </c>
      <c r="DZ85" s="363" t="str">
        <f ca="1">+IF(OFFSET('Hygiene Data'!$G$13,0,10*ROW('Hygiene Data'!G79))="","",OFFSET('Hygiene Data'!$G$13,0,10*ROW('Hygiene Data'!G79)))</f>
        <v/>
      </c>
      <c r="EA85" s="363" t="str">
        <f ca="1">+IF(OFFSET('Hygiene Data'!$H$11,0,10*ROW('Hygiene Data'!H79))="","",OFFSET('Hygiene Data'!$H$11,0,10*ROW('Hygiene Data'!H79)))</f>
        <v/>
      </c>
      <c r="EB85" s="363" t="str">
        <f ca="1">+IF(OFFSET('Hygiene Data'!$H$12,0,10*ROW('Hygiene Data'!H79))="","",OFFSET('Hygiene Data'!$H$12,0,10*ROW('Hygiene Data'!H79)))</f>
        <v/>
      </c>
      <c r="EC85" s="363" t="str">
        <f ca="1">+IF(OFFSET('Hygiene Data'!$H$13,0,10*ROW('Hygiene Data'!H79))="","",OFFSET('Hygiene Data'!$H$13,0,10*ROW('Hygiene Data'!H79)))</f>
        <v/>
      </c>
      <c r="ED85" s="363" t="str">
        <f ca="1">+IF(OFFSET('Hygiene Data'!$I$11,0,10*ROW('Hygiene Data'!I79))="","",OFFSET('Hygiene Data'!$I$11,0,10*ROW('Hygiene Data'!I79)))</f>
        <v/>
      </c>
      <c r="EE85" s="363" t="str">
        <f ca="1">+IF(OFFSET('Hygiene Data'!$I$12,0,10*ROW('Hygiene Data'!I79))="","",OFFSET('Hygiene Data'!$I$12,0,10*ROW('Hygiene Data'!I79)))</f>
        <v/>
      </c>
      <c r="EF85" s="363" t="str">
        <f ca="1">+IF(OFFSET('Hygiene Data'!$I$13,0,10*ROW('Hygiene Data'!I79))="","",OFFSET('Hygiene Data'!$I$13,0,10*ROW('Hygiene Data'!I79)))</f>
        <v/>
      </c>
    </row>
    <row r="86" spans="1:136" x14ac:dyDescent="0.25">
      <c r="A86" s="472" t="str">
        <f ca="1">+IF(OFFSET('Water Data'!$B$2,0,10*ROW('Water Data'!E80))="","",OFFSET('Water Data'!$B$2,0,10*ROW('Water Data'!E80)))</f>
        <v/>
      </c>
      <c r="B86" s="47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9" t="str">
        <f t="shared" ca="1" si="1"/>
        <v/>
      </c>
      <c r="D86" s="50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3" t="str">
        <f ca="1">+IF(OFFSET('Water Data'!$D$27,0,10*ROW('Water Data'!D80))="","",OFFSET('Water Data'!$D$27,0,10*ROW('Water Data'!D80)))</f>
        <v/>
      </c>
      <c r="BT86" s="363" t="str">
        <f ca="1">+IF(OFFSET('Water Data'!$D$28,0,10*ROW('Water Data'!D80))="","",OFFSET('Water Data'!$D$28,0,10*ROW('Water Data'!D80)))</f>
        <v/>
      </c>
      <c r="BU86" s="363" t="str">
        <f ca="1">+IF(OFFSET('Water Data'!$D$29,0,10*ROW('Water Data'!D80))="","",OFFSET('Water Data'!$D$29,0,10*ROW('Water Data'!D80)))</f>
        <v/>
      </c>
      <c r="BV86" s="363" t="str">
        <f ca="1">+IF(OFFSET('Water Data'!$E$27,0,10*ROW('Water Data'!E80))="","",OFFSET('Water Data'!$E$27,0,10*ROW('Water Data'!E80)))</f>
        <v/>
      </c>
      <c r="BW86" s="363" t="str">
        <f ca="1">+IF(OFFSET('Water Data'!$E$28,0,10*ROW('Water Data'!E80))="","",OFFSET('Water Data'!$E$28,0,10*ROW('Water Data'!E80)))</f>
        <v/>
      </c>
      <c r="BX86" s="363" t="str">
        <f ca="1">+IF(OFFSET('Water Data'!$E$29,0,10*ROW('Water Data'!E80))="","",OFFSET('Water Data'!$E$29,0,10*ROW('Water Data'!E80)))</f>
        <v/>
      </c>
      <c r="BY86" s="363" t="str">
        <f ca="1">+IF(OFFSET('Water Data'!$F$27,0,10*ROW('Water Data'!F80))="","",OFFSET('Water Data'!$F$27,0,10*ROW('Water Data'!F80)))</f>
        <v/>
      </c>
      <c r="BZ86" s="363" t="str">
        <f ca="1">+IF(OFFSET('Water Data'!$F$28,0,10*ROW('Water Data'!F80))="","",OFFSET('Water Data'!$F$28,0,10*ROW('Water Data'!F80)))</f>
        <v/>
      </c>
      <c r="CA86" s="363" t="str">
        <f ca="1">+IF(OFFSET('Water Data'!$F$29,0,10*ROW('Water Data'!F80))="","",OFFSET('Water Data'!$F$29,0,10*ROW('Water Data'!F80)))</f>
        <v/>
      </c>
      <c r="CB86" s="363" t="str">
        <f ca="1">+IF(OFFSET('Water Data'!$G$27,0,10*ROW('Water Data'!G80))="","",OFFSET('Water Data'!$G$27,0,10*ROW('Water Data'!G80)))</f>
        <v/>
      </c>
      <c r="CC86" s="363" t="str">
        <f ca="1">+IF(OFFSET('Water Data'!$G$28,0,10*ROW('Water Data'!G80))="","",OFFSET('Water Data'!$G$28,0,10*ROW('Water Data'!G80)))</f>
        <v/>
      </c>
      <c r="CD86" s="363" t="str">
        <f ca="1">+IF(OFFSET('Water Data'!$G$29,0,10*ROW('Water Data'!G80))="","",OFFSET('Water Data'!$G$29,0,10*ROW('Water Data'!G80)))</f>
        <v/>
      </c>
      <c r="CE86" s="363" t="str">
        <f ca="1">+IF(OFFSET('Water Data'!$H$27,0,10*ROW('Water Data'!H80))="","",OFFSET('Water Data'!$H$27,0,10*ROW('Water Data'!H80)))</f>
        <v/>
      </c>
      <c r="CF86" s="363" t="str">
        <f ca="1">+IF(OFFSET('Water Data'!$H$28,0,10*ROW('Water Data'!H80))="","",OFFSET('Water Data'!$H$28,0,10*ROW('Water Data'!H80)))</f>
        <v/>
      </c>
      <c r="CG86" s="363" t="str">
        <f ca="1">+IF(OFFSET('Water Data'!$H$29,0,10*ROW('Water Data'!H80))="","",OFFSET('Water Data'!$H$29,0,10*ROW('Water Data'!H80)))</f>
        <v/>
      </c>
      <c r="CH86" s="363" t="str">
        <f ca="1">+IF(OFFSET('Water Data'!$I$27,0,10*ROW('Water Data'!I80))="","",OFFSET('Water Data'!$I$27,0,10*ROW('Water Data'!I80)))</f>
        <v/>
      </c>
      <c r="CI86" s="363" t="str">
        <f ca="1">+IF(OFFSET('Water Data'!$I$28,0,10*ROW('Water Data'!I80))="","",OFFSET('Water Data'!$I$28,0,10*ROW('Water Data'!I80)))</f>
        <v/>
      </c>
      <c r="CJ86" s="363" t="str">
        <f ca="1">+IF(OFFSET('Water Data'!$I$29,0,10*ROW('Water Data'!I80))="","",OFFSET('Water Data'!$I$29,0,10*ROW('Water Data'!I80)))</f>
        <v/>
      </c>
      <c r="CK86" s="363" t="str">
        <f ca="1">+IF(OFFSET('Sanitation Data'!$D$28,0,10*ROW('Sanitation Data'!D80))="","",OFFSET('Sanitation Data'!$D$28,0,10*ROW('Sanitation Data'!D80)))</f>
        <v/>
      </c>
      <c r="CL86" s="363" t="str">
        <f ca="1">+IF(OFFSET('Sanitation Data'!$D$29,0,10*ROW('Sanitation Data'!D80))="","",OFFSET('Sanitation Data'!$D$29,0,10*ROW('Sanitation Data'!D80)))</f>
        <v/>
      </c>
      <c r="CM86" s="363" t="str">
        <f ca="1">+IF(OFFSET('Sanitation Data'!$D$30,0,10*ROW('Sanitation Data'!D80))="","",OFFSET('Sanitation Data'!$D$30,0,10*ROW('Sanitation Data'!D80)))</f>
        <v/>
      </c>
      <c r="CN86" s="363" t="str">
        <f ca="1">+IF(OFFSET('Sanitation Data'!$D$31,0,10*ROW('Sanitation Data'!D80))="","",OFFSET('Sanitation Data'!$D$31,0,10*ROW('Sanitation Data'!D80)))</f>
        <v/>
      </c>
      <c r="CO86" s="363" t="str">
        <f ca="1">+IF(OFFSET('Sanitation Data'!$D$32,0,10*ROW('Sanitation Data'!D80))="","",OFFSET('Sanitation Data'!$D$32,0,10*ROW('Sanitation Data'!D80)))</f>
        <v/>
      </c>
      <c r="CP86" s="363" t="str">
        <f ca="1">+IF(OFFSET('Sanitation Data'!$E$28,0,10*ROW('Sanitation Data'!E80))="","",OFFSET('Sanitation Data'!$E$28,0,10*ROW('Sanitation Data'!E80)))</f>
        <v/>
      </c>
      <c r="CQ86" s="363" t="str">
        <f ca="1">+IF(OFFSET('Sanitation Data'!$E$29,0,10*ROW('Sanitation Data'!E80))="","",OFFSET('Sanitation Data'!$E$29,0,10*ROW('Sanitation Data'!E80)))</f>
        <v/>
      </c>
      <c r="CR86" s="363" t="str">
        <f ca="1">+IF(OFFSET('Sanitation Data'!$E$30,0,10*ROW('Sanitation Data'!E80))="","",OFFSET('Sanitation Data'!$E$30,0,10*ROW('Sanitation Data'!E80)))</f>
        <v/>
      </c>
      <c r="CS86" s="363" t="str">
        <f ca="1">+IF(OFFSET('Sanitation Data'!$E$31,0,10*ROW('Sanitation Data'!E80))="","",OFFSET('Sanitation Data'!$E$31,0,10*ROW('Sanitation Data'!E80)))</f>
        <v/>
      </c>
      <c r="CT86" s="363" t="str">
        <f ca="1">+IF(OFFSET('Sanitation Data'!$E$32,0,10*ROW('Sanitation Data'!E80))="","",OFFSET('Sanitation Data'!$E$32,0,10*ROW('Sanitation Data'!E80)))</f>
        <v/>
      </c>
      <c r="CU86" s="363" t="str">
        <f ca="1">+IF(OFFSET('Sanitation Data'!$F$28,0,10*ROW('Sanitation Data'!F80))="","",OFFSET('Sanitation Data'!$F$28,0,10*ROW('Sanitation Data'!F80)))</f>
        <v/>
      </c>
      <c r="CV86" s="363" t="str">
        <f ca="1">+IF(OFFSET('Sanitation Data'!$F$29,0,10*ROW('Sanitation Data'!F80))="","",OFFSET('Sanitation Data'!$F$29,0,10*ROW('Sanitation Data'!F80)))</f>
        <v/>
      </c>
      <c r="CW86" s="363" t="str">
        <f ca="1">+IF(OFFSET('Sanitation Data'!$F$30,0,10*ROW('Sanitation Data'!F80))="","",OFFSET('Sanitation Data'!$F$30,0,10*ROW('Sanitation Data'!F80)))</f>
        <v/>
      </c>
      <c r="CX86" s="363" t="str">
        <f ca="1">+IF(OFFSET('Sanitation Data'!$F$31,0,10*ROW('Sanitation Data'!F80))="","",OFFSET('Sanitation Data'!$F$31,0,10*ROW('Sanitation Data'!F80)))</f>
        <v/>
      </c>
      <c r="CY86" s="363" t="str">
        <f ca="1">+IF(OFFSET('Sanitation Data'!$F$32,0,10*ROW('Sanitation Data'!F80))="","",OFFSET('Sanitation Data'!$F$32,0,10*ROW('Sanitation Data'!F80)))</f>
        <v/>
      </c>
      <c r="CZ86" s="363" t="str">
        <f ca="1">+IF(OFFSET('Sanitation Data'!$G$28,0,10*ROW('Sanitation Data'!G80))="","",OFFSET('Sanitation Data'!$G$28,0,10*ROW('Sanitation Data'!G80)))</f>
        <v/>
      </c>
      <c r="DA86" s="363" t="str">
        <f ca="1">+IF(OFFSET('Sanitation Data'!$G$29,0,10*ROW('Sanitation Data'!G80))="","",OFFSET('Sanitation Data'!$G$29,0,10*ROW('Sanitation Data'!G80)))</f>
        <v/>
      </c>
      <c r="DB86" s="363" t="str">
        <f ca="1">+IF(OFFSET('Sanitation Data'!$G$30,0,10*ROW('Sanitation Data'!G80))="","",OFFSET('Sanitation Data'!$G$30,0,10*ROW('Sanitation Data'!G80)))</f>
        <v/>
      </c>
      <c r="DC86" s="363" t="str">
        <f ca="1">+IF(OFFSET('Sanitation Data'!$G$31,0,10*ROW('Sanitation Data'!G80))="","",OFFSET('Sanitation Data'!$G$31,0,10*ROW('Sanitation Data'!G80)))</f>
        <v/>
      </c>
      <c r="DD86" s="363" t="str">
        <f ca="1">+IF(OFFSET('Sanitation Data'!$G$32,0,10*ROW('Sanitation Data'!G80))="","",OFFSET('Sanitation Data'!$G$32,0,10*ROW('Sanitation Data'!G80)))</f>
        <v/>
      </c>
      <c r="DE86" s="363" t="str">
        <f ca="1">+IF(OFFSET('Sanitation Data'!$H$28,0,10*ROW('Sanitation Data'!H80))="","",OFFSET('Sanitation Data'!$H$28,0,10*ROW('Sanitation Data'!H80)))</f>
        <v/>
      </c>
      <c r="DF86" s="363" t="str">
        <f ca="1">+IF(OFFSET('Sanitation Data'!$H$29,0,10*ROW('Sanitation Data'!H80))="","",OFFSET('Sanitation Data'!$H$29,0,10*ROW('Sanitation Data'!H80)))</f>
        <v/>
      </c>
      <c r="DG86" s="363" t="str">
        <f ca="1">+IF(OFFSET('Sanitation Data'!$H$30,0,10*ROW('Sanitation Data'!H80))="","",OFFSET('Sanitation Data'!$H$30,0,10*ROW('Sanitation Data'!H80)))</f>
        <v/>
      </c>
      <c r="DH86" s="363" t="str">
        <f ca="1">+IF(OFFSET('Sanitation Data'!$H$31,0,10*ROW('Sanitation Data'!H80))="","",OFFSET('Sanitation Data'!$H$31,0,10*ROW('Sanitation Data'!H80)))</f>
        <v/>
      </c>
      <c r="DI86" s="363" t="str">
        <f ca="1">+IF(OFFSET('Sanitation Data'!$H$32,0,10*ROW('Sanitation Data'!H80))="","",OFFSET('Sanitation Data'!$H$32,0,10*ROW('Sanitation Data'!H80)))</f>
        <v/>
      </c>
      <c r="DJ86" s="363" t="str">
        <f ca="1">+IF(OFFSET('Sanitation Data'!$I$28,0,10*ROW('Sanitation Data'!I80))="","",OFFSET('Sanitation Data'!$I$28,0,10*ROW('Sanitation Data'!I80)))</f>
        <v/>
      </c>
      <c r="DK86" s="363" t="str">
        <f ca="1">+IF(OFFSET('Sanitation Data'!$I$29,0,10*ROW('Sanitation Data'!I80))="","",OFFSET('Sanitation Data'!$I$29,0,10*ROW('Sanitation Data'!I80)))</f>
        <v/>
      </c>
      <c r="DL86" s="363" t="str">
        <f ca="1">+IF(OFFSET('Sanitation Data'!$I$30,0,10*ROW('Sanitation Data'!I80))="","",OFFSET('Sanitation Data'!$I$30,0,10*ROW('Sanitation Data'!I80)))</f>
        <v/>
      </c>
      <c r="DM86" s="363" t="str">
        <f ca="1">+IF(OFFSET('Sanitation Data'!$I$31,0,10*ROW('Sanitation Data'!I80))="","",OFFSET('Sanitation Data'!$I$31,0,10*ROW('Sanitation Data'!I80)))</f>
        <v/>
      </c>
      <c r="DN86" s="363" t="str">
        <f ca="1">+IF(OFFSET('Sanitation Data'!$I$32,0,10*ROW('Sanitation Data'!I80))="","",OFFSET('Sanitation Data'!$I$32,0,10*ROW('Sanitation Data'!I80)))</f>
        <v/>
      </c>
      <c r="DO86" s="363" t="str">
        <f ca="1">+IF(OFFSET('Hygiene Data'!$D$11,0,10*ROW('Hygiene Data'!D80))="","",OFFSET('Hygiene Data'!$D$11,0,10*ROW('Hygiene Data'!D80)))</f>
        <v/>
      </c>
      <c r="DP86" s="363" t="str">
        <f ca="1">+IF(OFFSET('Hygiene Data'!$D$12,0,10*ROW('Hygiene Data'!D80))="","",OFFSET('Hygiene Data'!$D$12,0,10*ROW('Hygiene Data'!D80)))</f>
        <v/>
      </c>
      <c r="DQ86" s="363" t="str">
        <f ca="1">+IF(OFFSET('Hygiene Data'!$D$13,0,10*ROW('Hygiene Data'!D80))="","",OFFSET('Hygiene Data'!$D$13,0,10*ROW('Hygiene Data'!D80)))</f>
        <v/>
      </c>
      <c r="DR86" s="363" t="str">
        <f ca="1">+IF(OFFSET('Hygiene Data'!$E$11,0,10*ROW('Hygiene Data'!E80))="","",OFFSET('Hygiene Data'!$E$11,0,10*ROW('Hygiene Data'!E80)))</f>
        <v/>
      </c>
      <c r="DS86" s="363" t="str">
        <f ca="1">+IF(OFFSET('Hygiene Data'!$E$12,0,10*ROW('Hygiene Data'!E80))="","",OFFSET('Hygiene Data'!$E$12,0,10*ROW('Hygiene Data'!E80)))</f>
        <v/>
      </c>
      <c r="DT86" s="363" t="str">
        <f ca="1">+IF(OFFSET('Hygiene Data'!$E$13,0,10*ROW('Hygiene Data'!E80))="","",OFFSET('Hygiene Data'!$E$13,0,10*ROW('Hygiene Data'!E80)))</f>
        <v/>
      </c>
      <c r="DU86" s="363" t="str">
        <f ca="1">+IF(OFFSET('Hygiene Data'!$F$11,0,10*ROW('Hygiene Data'!F80))="","",OFFSET('Hygiene Data'!$F$11,0,10*ROW('Hygiene Data'!F80)))</f>
        <v/>
      </c>
      <c r="DV86" s="363" t="str">
        <f ca="1">+IF(OFFSET('Hygiene Data'!$F$12,0,10*ROW('Hygiene Data'!F80))="","",OFFSET('Hygiene Data'!$F$12,0,10*ROW('Hygiene Data'!F80)))</f>
        <v/>
      </c>
      <c r="DW86" s="363" t="str">
        <f ca="1">+IF(OFFSET('Hygiene Data'!$F$13,0,10*ROW('Hygiene Data'!F80))="","",OFFSET('Hygiene Data'!$F$13,0,10*ROW('Hygiene Data'!F80)))</f>
        <v/>
      </c>
      <c r="DX86" s="363" t="str">
        <f ca="1">+IF(OFFSET('Hygiene Data'!$G$11,0,10*ROW('Hygiene Data'!G80))="","",OFFSET('Hygiene Data'!$G$11,0,10*ROW('Hygiene Data'!G80)))</f>
        <v/>
      </c>
      <c r="DY86" s="363" t="str">
        <f ca="1">+IF(OFFSET('Hygiene Data'!$G$12,0,10*ROW('Hygiene Data'!G80))="","",OFFSET('Hygiene Data'!$G$12,0,10*ROW('Hygiene Data'!G80)))</f>
        <v/>
      </c>
      <c r="DZ86" s="363" t="str">
        <f ca="1">+IF(OFFSET('Hygiene Data'!$G$13,0,10*ROW('Hygiene Data'!G80))="","",OFFSET('Hygiene Data'!$G$13,0,10*ROW('Hygiene Data'!G80)))</f>
        <v/>
      </c>
      <c r="EA86" s="363" t="str">
        <f ca="1">+IF(OFFSET('Hygiene Data'!$H$11,0,10*ROW('Hygiene Data'!H80))="","",OFFSET('Hygiene Data'!$H$11,0,10*ROW('Hygiene Data'!H80)))</f>
        <v/>
      </c>
      <c r="EB86" s="363" t="str">
        <f ca="1">+IF(OFFSET('Hygiene Data'!$H$12,0,10*ROW('Hygiene Data'!H80))="","",OFFSET('Hygiene Data'!$H$12,0,10*ROW('Hygiene Data'!H80)))</f>
        <v/>
      </c>
      <c r="EC86" s="363" t="str">
        <f ca="1">+IF(OFFSET('Hygiene Data'!$H$13,0,10*ROW('Hygiene Data'!H80))="","",OFFSET('Hygiene Data'!$H$13,0,10*ROW('Hygiene Data'!H80)))</f>
        <v/>
      </c>
      <c r="ED86" s="363" t="str">
        <f ca="1">+IF(OFFSET('Hygiene Data'!$I$11,0,10*ROW('Hygiene Data'!I80))="","",OFFSET('Hygiene Data'!$I$11,0,10*ROW('Hygiene Data'!I80)))</f>
        <v/>
      </c>
      <c r="EE86" s="363" t="str">
        <f ca="1">+IF(OFFSET('Hygiene Data'!$I$12,0,10*ROW('Hygiene Data'!I80))="","",OFFSET('Hygiene Data'!$I$12,0,10*ROW('Hygiene Data'!I80)))</f>
        <v/>
      </c>
      <c r="EF86" s="363" t="str">
        <f ca="1">+IF(OFFSET('Hygiene Data'!$I$13,0,10*ROW('Hygiene Data'!I80))="","",OFFSET('Hygiene Data'!$I$13,0,10*ROW('Hygiene Data'!I80)))</f>
        <v/>
      </c>
    </row>
    <row r="87" spans="1:136" x14ac:dyDescent="0.25">
      <c r="A87" s="472" t="str">
        <f ca="1">+IF(OFFSET('Water Data'!$B$2,0,10*ROW('Water Data'!E81))="","",OFFSET('Water Data'!$B$2,0,10*ROW('Water Data'!E81)))</f>
        <v/>
      </c>
      <c r="B87" s="47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9" t="str">
        <f t="shared" ca="1" si="1"/>
        <v/>
      </c>
      <c r="D87" s="50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3" t="str">
        <f ca="1">+IF(OFFSET('Water Data'!$D$27,0,10*ROW('Water Data'!D81))="","",OFFSET('Water Data'!$D$27,0,10*ROW('Water Data'!D81)))</f>
        <v/>
      </c>
      <c r="BT87" s="363" t="str">
        <f ca="1">+IF(OFFSET('Water Data'!$D$28,0,10*ROW('Water Data'!D81))="","",OFFSET('Water Data'!$D$28,0,10*ROW('Water Data'!D81)))</f>
        <v/>
      </c>
      <c r="BU87" s="363" t="str">
        <f ca="1">+IF(OFFSET('Water Data'!$D$29,0,10*ROW('Water Data'!D81))="","",OFFSET('Water Data'!$D$29,0,10*ROW('Water Data'!D81)))</f>
        <v/>
      </c>
      <c r="BV87" s="363" t="str">
        <f ca="1">+IF(OFFSET('Water Data'!$E$27,0,10*ROW('Water Data'!E81))="","",OFFSET('Water Data'!$E$27,0,10*ROW('Water Data'!E81)))</f>
        <v/>
      </c>
      <c r="BW87" s="363" t="str">
        <f ca="1">+IF(OFFSET('Water Data'!$E$28,0,10*ROW('Water Data'!E81))="","",OFFSET('Water Data'!$E$28,0,10*ROW('Water Data'!E81)))</f>
        <v/>
      </c>
      <c r="BX87" s="363" t="str">
        <f ca="1">+IF(OFFSET('Water Data'!$E$29,0,10*ROW('Water Data'!E81))="","",OFFSET('Water Data'!$E$29,0,10*ROW('Water Data'!E81)))</f>
        <v/>
      </c>
      <c r="BY87" s="363" t="str">
        <f ca="1">+IF(OFFSET('Water Data'!$F$27,0,10*ROW('Water Data'!F81))="","",OFFSET('Water Data'!$F$27,0,10*ROW('Water Data'!F81)))</f>
        <v/>
      </c>
      <c r="BZ87" s="363" t="str">
        <f ca="1">+IF(OFFSET('Water Data'!$F$28,0,10*ROW('Water Data'!F81))="","",OFFSET('Water Data'!$F$28,0,10*ROW('Water Data'!F81)))</f>
        <v/>
      </c>
      <c r="CA87" s="363" t="str">
        <f ca="1">+IF(OFFSET('Water Data'!$F$29,0,10*ROW('Water Data'!F81))="","",OFFSET('Water Data'!$F$29,0,10*ROW('Water Data'!F81)))</f>
        <v/>
      </c>
      <c r="CB87" s="363" t="str">
        <f ca="1">+IF(OFFSET('Water Data'!$G$27,0,10*ROW('Water Data'!G81))="","",OFFSET('Water Data'!$G$27,0,10*ROW('Water Data'!G81)))</f>
        <v/>
      </c>
      <c r="CC87" s="363" t="str">
        <f ca="1">+IF(OFFSET('Water Data'!$G$28,0,10*ROW('Water Data'!G81))="","",OFFSET('Water Data'!$G$28,0,10*ROW('Water Data'!G81)))</f>
        <v/>
      </c>
      <c r="CD87" s="363" t="str">
        <f ca="1">+IF(OFFSET('Water Data'!$G$29,0,10*ROW('Water Data'!G81))="","",OFFSET('Water Data'!$G$29,0,10*ROW('Water Data'!G81)))</f>
        <v/>
      </c>
      <c r="CE87" s="363" t="str">
        <f ca="1">+IF(OFFSET('Water Data'!$H$27,0,10*ROW('Water Data'!H81))="","",OFFSET('Water Data'!$H$27,0,10*ROW('Water Data'!H81)))</f>
        <v/>
      </c>
      <c r="CF87" s="363" t="str">
        <f ca="1">+IF(OFFSET('Water Data'!$H$28,0,10*ROW('Water Data'!H81))="","",OFFSET('Water Data'!$H$28,0,10*ROW('Water Data'!H81)))</f>
        <v/>
      </c>
      <c r="CG87" s="363" t="str">
        <f ca="1">+IF(OFFSET('Water Data'!$H$29,0,10*ROW('Water Data'!H81))="","",OFFSET('Water Data'!$H$29,0,10*ROW('Water Data'!H81)))</f>
        <v/>
      </c>
      <c r="CH87" s="363" t="str">
        <f ca="1">+IF(OFFSET('Water Data'!$I$27,0,10*ROW('Water Data'!I81))="","",OFFSET('Water Data'!$I$27,0,10*ROW('Water Data'!I81)))</f>
        <v/>
      </c>
      <c r="CI87" s="363" t="str">
        <f ca="1">+IF(OFFSET('Water Data'!$I$28,0,10*ROW('Water Data'!I81))="","",OFFSET('Water Data'!$I$28,0,10*ROW('Water Data'!I81)))</f>
        <v/>
      </c>
      <c r="CJ87" s="363" t="str">
        <f ca="1">+IF(OFFSET('Water Data'!$I$29,0,10*ROW('Water Data'!I81))="","",OFFSET('Water Data'!$I$29,0,10*ROW('Water Data'!I81)))</f>
        <v/>
      </c>
      <c r="CK87" s="363" t="str">
        <f ca="1">+IF(OFFSET('Sanitation Data'!$D$28,0,10*ROW('Sanitation Data'!D81))="","",OFFSET('Sanitation Data'!$D$28,0,10*ROW('Sanitation Data'!D81)))</f>
        <v/>
      </c>
      <c r="CL87" s="363" t="str">
        <f ca="1">+IF(OFFSET('Sanitation Data'!$D$29,0,10*ROW('Sanitation Data'!D81))="","",OFFSET('Sanitation Data'!$D$29,0,10*ROW('Sanitation Data'!D81)))</f>
        <v/>
      </c>
      <c r="CM87" s="363" t="str">
        <f ca="1">+IF(OFFSET('Sanitation Data'!$D$30,0,10*ROW('Sanitation Data'!D81))="","",OFFSET('Sanitation Data'!$D$30,0,10*ROW('Sanitation Data'!D81)))</f>
        <v/>
      </c>
      <c r="CN87" s="363" t="str">
        <f ca="1">+IF(OFFSET('Sanitation Data'!$D$31,0,10*ROW('Sanitation Data'!D81))="","",OFFSET('Sanitation Data'!$D$31,0,10*ROW('Sanitation Data'!D81)))</f>
        <v/>
      </c>
      <c r="CO87" s="363" t="str">
        <f ca="1">+IF(OFFSET('Sanitation Data'!$D$32,0,10*ROW('Sanitation Data'!D81))="","",OFFSET('Sanitation Data'!$D$32,0,10*ROW('Sanitation Data'!D81)))</f>
        <v/>
      </c>
      <c r="CP87" s="363" t="str">
        <f ca="1">+IF(OFFSET('Sanitation Data'!$E$28,0,10*ROW('Sanitation Data'!E81))="","",OFFSET('Sanitation Data'!$E$28,0,10*ROW('Sanitation Data'!E81)))</f>
        <v/>
      </c>
      <c r="CQ87" s="363" t="str">
        <f ca="1">+IF(OFFSET('Sanitation Data'!$E$29,0,10*ROW('Sanitation Data'!E81))="","",OFFSET('Sanitation Data'!$E$29,0,10*ROW('Sanitation Data'!E81)))</f>
        <v/>
      </c>
      <c r="CR87" s="363" t="str">
        <f ca="1">+IF(OFFSET('Sanitation Data'!$E$30,0,10*ROW('Sanitation Data'!E81))="","",OFFSET('Sanitation Data'!$E$30,0,10*ROW('Sanitation Data'!E81)))</f>
        <v/>
      </c>
      <c r="CS87" s="363" t="str">
        <f ca="1">+IF(OFFSET('Sanitation Data'!$E$31,0,10*ROW('Sanitation Data'!E81))="","",OFFSET('Sanitation Data'!$E$31,0,10*ROW('Sanitation Data'!E81)))</f>
        <v/>
      </c>
      <c r="CT87" s="363" t="str">
        <f ca="1">+IF(OFFSET('Sanitation Data'!$E$32,0,10*ROW('Sanitation Data'!E81))="","",OFFSET('Sanitation Data'!$E$32,0,10*ROW('Sanitation Data'!E81)))</f>
        <v/>
      </c>
      <c r="CU87" s="363" t="str">
        <f ca="1">+IF(OFFSET('Sanitation Data'!$F$28,0,10*ROW('Sanitation Data'!F81))="","",OFFSET('Sanitation Data'!$F$28,0,10*ROW('Sanitation Data'!F81)))</f>
        <v/>
      </c>
      <c r="CV87" s="363" t="str">
        <f ca="1">+IF(OFFSET('Sanitation Data'!$F$29,0,10*ROW('Sanitation Data'!F81))="","",OFFSET('Sanitation Data'!$F$29,0,10*ROW('Sanitation Data'!F81)))</f>
        <v/>
      </c>
      <c r="CW87" s="363" t="str">
        <f ca="1">+IF(OFFSET('Sanitation Data'!$F$30,0,10*ROW('Sanitation Data'!F81))="","",OFFSET('Sanitation Data'!$F$30,0,10*ROW('Sanitation Data'!F81)))</f>
        <v/>
      </c>
      <c r="CX87" s="363" t="str">
        <f ca="1">+IF(OFFSET('Sanitation Data'!$F$31,0,10*ROW('Sanitation Data'!F81))="","",OFFSET('Sanitation Data'!$F$31,0,10*ROW('Sanitation Data'!F81)))</f>
        <v/>
      </c>
      <c r="CY87" s="363" t="str">
        <f ca="1">+IF(OFFSET('Sanitation Data'!$F$32,0,10*ROW('Sanitation Data'!F81))="","",OFFSET('Sanitation Data'!$F$32,0,10*ROW('Sanitation Data'!F81)))</f>
        <v/>
      </c>
      <c r="CZ87" s="363" t="str">
        <f ca="1">+IF(OFFSET('Sanitation Data'!$G$28,0,10*ROW('Sanitation Data'!G81))="","",OFFSET('Sanitation Data'!$G$28,0,10*ROW('Sanitation Data'!G81)))</f>
        <v/>
      </c>
      <c r="DA87" s="363" t="str">
        <f ca="1">+IF(OFFSET('Sanitation Data'!$G$29,0,10*ROW('Sanitation Data'!G81))="","",OFFSET('Sanitation Data'!$G$29,0,10*ROW('Sanitation Data'!G81)))</f>
        <v/>
      </c>
      <c r="DB87" s="363" t="str">
        <f ca="1">+IF(OFFSET('Sanitation Data'!$G$30,0,10*ROW('Sanitation Data'!G81))="","",OFFSET('Sanitation Data'!$G$30,0,10*ROW('Sanitation Data'!G81)))</f>
        <v/>
      </c>
      <c r="DC87" s="363" t="str">
        <f ca="1">+IF(OFFSET('Sanitation Data'!$G$31,0,10*ROW('Sanitation Data'!G81))="","",OFFSET('Sanitation Data'!$G$31,0,10*ROW('Sanitation Data'!G81)))</f>
        <v/>
      </c>
      <c r="DD87" s="363" t="str">
        <f ca="1">+IF(OFFSET('Sanitation Data'!$G$32,0,10*ROW('Sanitation Data'!G81))="","",OFFSET('Sanitation Data'!$G$32,0,10*ROW('Sanitation Data'!G81)))</f>
        <v/>
      </c>
      <c r="DE87" s="363" t="str">
        <f ca="1">+IF(OFFSET('Sanitation Data'!$H$28,0,10*ROW('Sanitation Data'!H81))="","",OFFSET('Sanitation Data'!$H$28,0,10*ROW('Sanitation Data'!H81)))</f>
        <v/>
      </c>
      <c r="DF87" s="363" t="str">
        <f ca="1">+IF(OFFSET('Sanitation Data'!$H$29,0,10*ROW('Sanitation Data'!H81))="","",OFFSET('Sanitation Data'!$H$29,0,10*ROW('Sanitation Data'!H81)))</f>
        <v/>
      </c>
      <c r="DG87" s="363" t="str">
        <f ca="1">+IF(OFFSET('Sanitation Data'!$H$30,0,10*ROW('Sanitation Data'!H81))="","",OFFSET('Sanitation Data'!$H$30,0,10*ROW('Sanitation Data'!H81)))</f>
        <v/>
      </c>
      <c r="DH87" s="363" t="str">
        <f ca="1">+IF(OFFSET('Sanitation Data'!$H$31,0,10*ROW('Sanitation Data'!H81))="","",OFFSET('Sanitation Data'!$H$31,0,10*ROW('Sanitation Data'!H81)))</f>
        <v/>
      </c>
      <c r="DI87" s="363" t="str">
        <f ca="1">+IF(OFFSET('Sanitation Data'!$H$32,0,10*ROW('Sanitation Data'!H81))="","",OFFSET('Sanitation Data'!$H$32,0,10*ROW('Sanitation Data'!H81)))</f>
        <v/>
      </c>
      <c r="DJ87" s="363" t="str">
        <f ca="1">+IF(OFFSET('Sanitation Data'!$I$28,0,10*ROW('Sanitation Data'!I81))="","",OFFSET('Sanitation Data'!$I$28,0,10*ROW('Sanitation Data'!I81)))</f>
        <v/>
      </c>
      <c r="DK87" s="363" t="str">
        <f ca="1">+IF(OFFSET('Sanitation Data'!$I$29,0,10*ROW('Sanitation Data'!I81))="","",OFFSET('Sanitation Data'!$I$29,0,10*ROW('Sanitation Data'!I81)))</f>
        <v/>
      </c>
      <c r="DL87" s="363" t="str">
        <f ca="1">+IF(OFFSET('Sanitation Data'!$I$30,0,10*ROW('Sanitation Data'!I81))="","",OFFSET('Sanitation Data'!$I$30,0,10*ROW('Sanitation Data'!I81)))</f>
        <v/>
      </c>
      <c r="DM87" s="363" t="str">
        <f ca="1">+IF(OFFSET('Sanitation Data'!$I$31,0,10*ROW('Sanitation Data'!I81))="","",OFFSET('Sanitation Data'!$I$31,0,10*ROW('Sanitation Data'!I81)))</f>
        <v/>
      </c>
      <c r="DN87" s="363" t="str">
        <f ca="1">+IF(OFFSET('Sanitation Data'!$I$32,0,10*ROW('Sanitation Data'!I81))="","",OFFSET('Sanitation Data'!$I$32,0,10*ROW('Sanitation Data'!I81)))</f>
        <v/>
      </c>
      <c r="DO87" s="363" t="str">
        <f ca="1">+IF(OFFSET('Hygiene Data'!$D$11,0,10*ROW('Hygiene Data'!D81))="","",OFFSET('Hygiene Data'!$D$11,0,10*ROW('Hygiene Data'!D81)))</f>
        <v/>
      </c>
      <c r="DP87" s="363" t="str">
        <f ca="1">+IF(OFFSET('Hygiene Data'!$D$12,0,10*ROW('Hygiene Data'!D81))="","",OFFSET('Hygiene Data'!$D$12,0,10*ROW('Hygiene Data'!D81)))</f>
        <v/>
      </c>
      <c r="DQ87" s="363" t="str">
        <f ca="1">+IF(OFFSET('Hygiene Data'!$D$13,0,10*ROW('Hygiene Data'!D81))="","",OFFSET('Hygiene Data'!$D$13,0,10*ROW('Hygiene Data'!D81)))</f>
        <v/>
      </c>
      <c r="DR87" s="363" t="str">
        <f ca="1">+IF(OFFSET('Hygiene Data'!$E$11,0,10*ROW('Hygiene Data'!E81))="","",OFFSET('Hygiene Data'!$E$11,0,10*ROW('Hygiene Data'!E81)))</f>
        <v/>
      </c>
      <c r="DS87" s="363" t="str">
        <f ca="1">+IF(OFFSET('Hygiene Data'!$E$12,0,10*ROW('Hygiene Data'!E81))="","",OFFSET('Hygiene Data'!$E$12,0,10*ROW('Hygiene Data'!E81)))</f>
        <v/>
      </c>
      <c r="DT87" s="363" t="str">
        <f ca="1">+IF(OFFSET('Hygiene Data'!$E$13,0,10*ROW('Hygiene Data'!E81))="","",OFFSET('Hygiene Data'!$E$13,0,10*ROW('Hygiene Data'!E81)))</f>
        <v/>
      </c>
      <c r="DU87" s="363" t="str">
        <f ca="1">+IF(OFFSET('Hygiene Data'!$F$11,0,10*ROW('Hygiene Data'!F81))="","",OFFSET('Hygiene Data'!$F$11,0,10*ROW('Hygiene Data'!F81)))</f>
        <v/>
      </c>
      <c r="DV87" s="363" t="str">
        <f ca="1">+IF(OFFSET('Hygiene Data'!$F$12,0,10*ROW('Hygiene Data'!F81))="","",OFFSET('Hygiene Data'!$F$12,0,10*ROW('Hygiene Data'!F81)))</f>
        <v/>
      </c>
      <c r="DW87" s="363" t="str">
        <f ca="1">+IF(OFFSET('Hygiene Data'!$F$13,0,10*ROW('Hygiene Data'!F81))="","",OFFSET('Hygiene Data'!$F$13,0,10*ROW('Hygiene Data'!F81)))</f>
        <v/>
      </c>
      <c r="DX87" s="363" t="str">
        <f ca="1">+IF(OFFSET('Hygiene Data'!$G$11,0,10*ROW('Hygiene Data'!G81))="","",OFFSET('Hygiene Data'!$G$11,0,10*ROW('Hygiene Data'!G81)))</f>
        <v/>
      </c>
      <c r="DY87" s="363" t="str">
        <f ca="1">+IF(OFFSET('Hygiene Data'!$G$12,0,10*ROW('Hygiene Data'!G81))="","",OFFSET('Hygiene Data'!$G$12,0,10*ROW('Hygiene Data'!G81)))</f>
        <v/>
      </c>
      <c r="DZ87" s="363" t="str">
        <f ca="1">+IF(OFFSET('Hygiene Data'!$G$13,0,10*ROW('Hygiene Data'!G81))="","",OFFSET('Hygiene Data'!$G$13,0,10*ROW('Hygiene Data'!G81)))</f>
        <v/>
      </c>
      <c r="EA87" s="363" t="str">
        <f ca="1">+IF(OFFSET('Hygiene Data'!$H$11,0,10*ROW('Hygiene Data'!H81))="","",OFFSET('Hygiene Data'!$H$11,0,10*ROW('Hygiene Data'!H81)))</f>
        <v/>
      </c>
      <c r="EB87" s="363" t="str">
        <f ca="1">+IF(OFFSET('Hygiene Data'!$H$12,0,10*ROW('Hygiene Data'!H81))="","",OFFSET('Hygiene Data'!$H$12,0,10*ROW('Hygiene Data'!H81)))</f>
        <v/>
      </c>
      <c r="EC87" s="363" t="str">
        <f ca="1">+IF(OFFSET('Hygiene Data'!$H$13,0,10*ROW('Hygiene Data'!H81))="","",OFFSET('Hygiene Data'!$H$13,0,10*ROW('Hygiene Data'!H81)))</f>
        <v/>
      </c>
      <c r="ED87" s="363" t="str">
        <f ca="1">+IF(OFFSET('Hygiene Data'!$I$11,0,10*ROW('Hygiene Data'!I81))="","",OFFSET('Hygiene Data'!$I$11,0,10*ROW('Hygiene Data'!I81)))</f>
        <v/>
      </c>
      <c r="EE87" s="363" t="str">
        <f ca="1">+IF(OFFSET('Hygiene Data'!$I$12,0,10*ROW('Hygiene Data'!I81))="","",OFFSET('Hygiene Data'!$I$12,0,10*ROW('Hygiene Data'!I81)))</f>
        <v/>
      </c>
      <c r="EF87" s="363" t="str">
        <f ca="1">+IF(OFFSET('Hygiene Data'!$I$13,0,10*ROW('Hygiene Data'!I81))="","",OFFSET('Hygiene Data'!$I$13,0,10*ROW('Hygiene Data'!I81)))</f>
        <v/>
      </c>
    </row>
    <row r="88" spans="1:136" x14ac:dyDescent="0.25">
      <c r="A88" s="472" t="str">
        <f ca="1">+IF(OFFSET('Water Data'!$B$2,0,10*ROW('Water Data'!E82))="","",OFFSET('Water Data'!$B$2,0,10*ROW('Water Data'!E82)))</f>
        <v/>
      </c>
      <c r="B88" s="47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9" t="str">
        <f t="shared" ca="1" si="1"/>
        <v/>
      </c>
      <c r="D88" s="50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3" t="str">
        <f ca="1">+IF(OFFSET('Water Data'!$D$27,0,10*ROW('Water Data'!D82))="","",OFFSET('Water Data'!$D$27,0,10*ROW('Water Data'!D82)))</f>
        <v/>
      </c>
      <c r="BT88" s="363" t="str">
        <f ca="1">+IF(OFFSET('Water Data'!$D$28,0,10*ROW('Water Data'!D82))="","",OFFSET('Water Data'!$D$28,0,10*ROW('Water Data'!D82)))</f>
        <v/>
      </c>
      <c r="BU88" s="363" t="str">
        <f ca="1">+IF(OFFSET('Water Data'!$D$29,0,10*ROW('Water Data'!D82))="","",OFFSET('Water Data'!$D$29,0,10*ROW('Water Data'!D82)))</f>
        <v/>
      </c>
      <c r="BV88" s="363" t="str">
        <f ca="1">+IF(OFFSET('Water Data'!$E$27,0,10*ROW('Water Data'!E82))="","",OFFSET('Water Data'!$E$27,0,10*ROW('Water Data'!E82)))</f>
        <v/>
      </c>
      <c r="BW88" s="363" t="str">
        <f ca="1">+IF(OFFSET('Water Data'!$E$28,0,10*ROW('Water Data'!E82))="","",OFFSET('Water Data'!$E$28,0,10*ROW('Water Data'!E82)))</f>
        <v/>
      </c>
      <c r="BX88" s="363" t="str">
        <f ca="1">+IF(OFFSET('Water Data'!$E$29,0,10*ROW('Water Data'!E82))="","",OFFSET('Water Data'!$E$29,0,10*ROW('Water Data'!E82)))</f>
        <v/>
      </c>
      <c r="BY88" s="363" t="str">
        <f ca="1">+IF(OFFSET('Water Data'!$F$27,0,10*ROW('Water Data'!F82))="","",OFFSET('Water Data'!$F$27,0,10*ROW('Water Data'!F82)))</f>
        <v/>
      </c>
      <c r="BZ88" s="363" t="str">
        <f ca="1">+IF(OFFSET('Water Data'!$F$28,0,10*ROW('Water Data'!F82))="","",OFFSET('Water Data'!$F$28,0,10*ROW('Water Data'!F82)))</f>
        <v/>
      </c>
      <c r="CA88" s="363" t="str">
        <f ca="1">+IF(OFFSET('Water Data'!$F$29,0,10*ROW('Water Data'!F82))="","",OFFSET('Water Data'!$F$29,0,10*ROW('Water Data'!F82)))</f>
        <v/>
      </c>
      <c r="CB88" s="363" t="str">
        <f ca="1">+IF(OFFSET('Water Data'!$G$27,0,10*ROW('Water Data'!G82))="","",OFFSET('Water Data'!$G$27,0,10*ROW('Water Data'!G82)))</f>
        <v/>
      </c>
      <c r="CC88" s="363" t="str">
        <f ca="1">+IF(OFFSET('Water Data'!$G$28,0,10*ROW('Water Data'!G82))="","",OFFSET('Water Data'!$G$28,0,10*ROW('Water Data'!G82)))</f>
        <v/>
      </c>
      <c r="CD88" s="363" t="str">
        <f ca="1">+IF(OFFSET('Water Data'!$G$29,0,10*ROW('Water Data'!G82))="","",OFFSET('Water Data'!$G$29,0,10*ROW('Water Data'!G82)))</f>
        <v/>
      </c>
      <c r="CE88" s="363" t="str">
        <f ca="1">+IF(OFFSET('Water Data'!$H$27,0,10*ROW('Water Data'!H82))="","",OFFSET('Water Data'!$H$27,0,10*ROW('Water Data'!H82)))</f>
        <v/>
      </c>
      <c r="CF88" s="363" t="str">
        <f ca="1">+IF(OFFSET('Water Data'!$H$28,0,10*ROW('Water Data'!H82))="","",OFFSET('Water Data'!$H$28,0,10*ROW('Water Data'!H82)))</f>
        <v/>
      </c>
      <c r="CG88" s="363" t="str">
        <f ca="1">+IF(OFFSET('Water Data'!$H$29,0,10*ROW('Water Data'!H82))="","",OFFSET('Water Data'!$H$29,0,10*ROW('Water Data'!H82)))</f>
        <v/>
      </c>
      <c r="CH88" s="363" t="str">
        <f ca="1">+IF(OFFSET('Water Data'!$I$27,0,10*ROW('Water Data'!I82))="","",OFFSET('Water Data'!$I$27,0,10*ROW('Water Data'!I82)))</f>
        <v/>
      </c>
      <c r="CI88" s="363" t="str">
        <f ca="1">+IF(OFFSET('Water Data'!$I$28,0,10*ROW('Water Data'!I82))="","",OFFSET('Water Data'!$I$28,0,10*ROW('Water Data'!I82)))</f>
        <v/>
      </c>
      <c r="CJ88" s="363" t="str">
        <f ca="1">+IF(OFFSET('Water Data'!$I$29,0,10*ROW('Water Data'!I82))="","",OFFSET('Water Data'!$I$29,0,10*ROW('Water Data'!I82)))</f>
        <v/>
      </c>
      <c r="CK88" s="363" t="str">
        <f ca="1">+IF(OFFSET('Sanitation Data'!$D$28,0,10*ROW('Sanitation Data'!D82))="","",OFFSET('Sanitation Data'!$D$28,0,10*ROW('Sanitation Data'!D82)))</f>
        <v/>
      </c>
      <c r="CL88" s="363" t="str">
        <f ca="1">+IF(OFFSET('Sanitation Data'!$D$29,0,10*ROW('Sanitation Data'!D82))="","",OFFSET('Sanitation Data'!$D$29,0,10*ROW('Sanitation Data'!D82)))</f>
        <v/>
      </c>
      <c r="CM88" s="363" t="str">
        <f ca="1">+IF(OFFSET('Sanitation Data'!$D$30,0,10*ROW('Sanitation Data'!D82))="","",OFFSET('Sanitation Data'!$D$30,0,10*ROW('Sanitation Data'!D82)))</f>
        <v/>
      </c>
      <c r="CN88" s="363" t="str">
        <f ca="1">+IF(OFFSET('Sanitation Data'!$D$31,0,10*ROW('Sanitation Data'!D82))="","",OFFSET('Sanitation Data'!$D$31,0,10*ROW('Sanitation Data'!D82)))</f>
        <v/>
      </c>
      <c r="CO88" s="363" t="str">
        <f ca="1">+IF(OFFSET('Sanitation Data'!$D$32,0,10*ROW('Sanitation Data'!D82))="","",OFFSET('Sanitation Data'!$D$32,0,10*ROW('Sanitation Data'!D82)))</f>
        <v/>
      </c>
      <c r="CP88" s="363" t="str">
        <f ca="1">+IF(OFFSET('Sanitation Data'!$E$28,0,10*ROW('Sanitation Data'!E82))="","",OFFSET('Sanitation Data'!$E$28,0,10*ROW('Sanitation Data'!E82)))</f>
        <v/>
      </c>
      <c r="CQ88" s="363" t="str">
        <f ca="1">+IF(OFFSET('Sanitation Data'!$E$29,0,10*ROW('Sanitation Data'!E82))="","",OFFSET('Sanitation Data'!$E$29,0,10*ROW('Sanitation Data'!E82)))</f>
        <v/>
      </c>
      <c r="CR88" s="363" t="str">
        <f ca="1">+IF(OFFSET('Sanitation Data'!$E$30,0,10*ROW('Sanitation Data'!E82))="","",OFFSET('Sanitation Data'!$E$30,0,10*ROW('Sanitation Data'!E82)))</f>
        <v/>
      </c>
      <c r="CS88" s="363" t="str">
        <f ca="1">+IF(OFFSET('Sanitation Data'!$E$31,0,10*ROW('Sanitation Data'!E82))="","",OFFSET('Sanitation Data'!$E$31,0,10*ROW('Sanitation Data'!E82)))</f>
        <v/>
      </c>
      <c r="CT88" s="363" t="str">
        <f ca="1">+IF(OFFSET('Sanitation Data'!$E$32,0,10*ROW('Sanitation Data'!E82))="","",OFFSET('Sanitation Data'!$E$32,0,10*ROW('Sanitation Data'!E82)))</f>
        <v/>
      </c>
      <c r="CU88" s="363" t="str">
        <f ca="1">+IF(OFFSET('Sanitation Data'!$F$28,0,10*ROW('Sanitation Data'!F82))="","",OFFSET('Sanitation Data'!$F$28,0,10*ROW('Sanitation Data'!F82)))</f>
        <v/>
      </c>
      <c r="CV88" s="363" t="str">
        <f ca="1">+IF(OFFSET('Sanitation Data'!$F$29,0,10*ROW('Sanitation Data'!F82))="","",OFFSET('Sanitation Data'!$F$29,0,10*ROW('Sanitation Data'!F82)))</f>
        <v/>
      </c>
      <c r="CW88" s="363" t="str">
        <f ca="1">+IF(OFFSET('Sanitation Data'!$F$30,0,10*ROW('Sanitation Data'!F82))="","",OFFSET('Sanitation Data'!$F$30,0,10*ROW('Sanitation Data'!F82)))</f>
        <v/>
      </c>
      <c r="CX88" s="363" t="str">
        <f ca="1">+IF(OFFSET('Sanitation Data'!$F$31,0,10*ROW('Sanitation Data'!F82))="","",OFFSET('Sanitation Data'!$F$31,0,10*ROW('Sanitation Data'!F82)))</f>
        <v/>
      </c>
      <c r="CY88" s="363" t="str">
        <f ca="1">+IF(OFFSET('Sanitation Data'!$F$32,0,10*ROW('Sanitation Data'!F82))="","",OFFSET('Sanitation Data'!$F$32,0,10*ROW('Sanitation Data'!F82)))</f>
        <v/>
      </c>
      <c r="CZ88" s="363" t="str">
        <f ca="1">+IF(OFFSET('Sanitation Data'!$G$28,0,10*ROW('Sanitation Data'!G82))="","",OFFSET('Sanitation Data'!$G$28,0,10*ROW('Sanitation Data'!G82)))</f>
        <v/>
      </c>
      <c r="DA88" s="363" t="str">
        <f ca="1">+IF(OFFSET('Sanitation Data'!$G$29,0,10*ROW('Sanitation Data'!G82))="","",OFFSET('Sanitation Data'!$G$29,0,10*ROW('Sanitation Data'!G82)))</f>
        <v/>
      </c>
      <c r="DB88" s="363" t="str">
        <f ca="1">+IF(OFFSET('Sanitation Data'!$G$30,0,10*ROW('Sanitation Data'!G82))="","",OFFSET('Sanitation Data'!$G$30,0,10*ROW('Sanitation Data'!G82)))</f>
        <v/>
      </c>
      <c r="DC88" s="363" t="str">
        <f ca="1">+IF(OFFSET('Sanitation Data'!$G$31,0,10*ROW('Sanitation Data'!G82))="","",OFFSET('Sanitation Data'!$G$31,0,10*ROW('Sanitation Data'!G82)))</f>
        <v/>
      </c>
      <c r="DD88" s="363" t="str">
        <f ca="1">+IF(OFFSET('Sanitation Data'!$G$32,0,10*ROW('Sanitation Data'!G82))="","",OFFSET('Sanitation Data'!$G$32,0,10*ROW('Sanitation Data'!G82)))</f>
        <v/>
      </c>
      <c r="DE88" s="363" t="str">
        <f ca="1">+IF(OFFSET('Sanitation Data'!$H$28,0,10*ROW('Sanitation Data'!H82))="","",OFFSET('Sanitation Data'!$H$28,0,10*ROW('Sanitation Data'!H82)))</f>
        <v/>
      </c>
      <c r="DF88" s="363" t="str">
        <f ca="1">+IF(OFFSET('Sanitation Data'!$H$29,0,10*ROW('Sanitation Data'!H82))="","",OFFSET('Sanitation Data'!$H$29,0,10*ROW('Sanitation Data'!H82)))</f>
        <v/>
      </c>
      <c r="DG88" s="363" t="str">
        <f ca="1">+IF(OFFSET('Sanitation Data'!$H$30,0,10*ROW('Sanitation Data'!H82))="","",OFFSET('Sanitation Data'!$H$30,0,10*ROW('Sanitation Data'!H82)))</f>
        <v/>
      </c>
      <c r="DH88" s="363" t="str">
        <f ca="1">+IF(OFFSET('Sanitation Data'!$H$31,0,10*ROW('Sanitation Data'!H82))="","",OFFSET('Sanitation Data'!$H$31,0,10*ROW('Sanitation Data'!H82)))</f>
        <v/>
      </c>
      <c r="DI88" s="363" t="str">
        <f ca="1">+IF(OFFSET('Sanitation Data'!$H$32,0,10*ROW('Sanitation Data'!H82))="","",OFFSET('Sanitation Data'!$H$32,0,10*ROW('Sanitation Data'!H82)))</f>
        <v/>
      </c>
      <c r="DJ88" s="363" t="str">
        <f ca="1">+IF(OFFSET('Sanitation Data'!$I$28,0,10*ROW('Sanitation Data'!I82))="","",OFFSET('Sanitation Data'!$I$28,0,10*ROW('Sanitation Data'!I82)))</f>
        <v/>
      </c>
      <c r="DK88" s="363" t="str">
        <f ca="1">+IF(OFFSET('Sanitation Data'!$I$29,0,10*ROW('Sanitation Data'!I82))="","",OFFSET('Sanitation Data'!$I$29,0,10*ROW('Sanitation Data'!I82)))</f>
        <v/>
      </c>
      <c r="DL88" s="363" t="str">
        <f ca="1">+IF(OFFSET('Sanitation Data'!$I$30,0,10*ROW('Sanitation Data'!I82))="","",OFFSET('Sanitation Data'!$I$30,0,10*ROW('Sanitation Data'!I82)))</f>
        <v/>
      </c>
      <c r="DM88" s="363" t="str">
        <f ca="1">+IF(OFFSET('Sanitation Data'!$I$31,0,10*ROW('Sanitation Data'!I82))="","",OFFSET('Sanitation Data'!$I$31,0,10*ROW('Sanitation Data'!I82)))</f>
        <v/>
      </c>
      <c r="DN88" s="363" t="str">
        <f ca="1">+IF(OFFSET('Sanitation Data'!$I$32,0,10*ROW('Sanitation Data'!I82))="","",OFFSET('Sanitation Data'!$I$32,0,10*ROW('Sanitation Data'!I82)))</f>
        <v/>
      </c>
      <c r="DO88" s="363" t="str">
        <f ca="1">+IF(OFFSET('Hygiene Data'!$D$11,0,10*ROW('Hygiene Data'!D82))="","",OFFSET('Hygiene Data'!$D$11,0,10*ROW('Hygiene Data'!D82)))</f>
        <v/>
      </c>
      <c r="DP88" s="363" t="str">
        <f ca="1">+IF(OFFSET('Hygiene Data'!$D$12,0,10*ROW('Hygiene Data'!D82))="","",OFFSET('Hygiene Data'!$D$12,0,10*ROW('Hygiene Data'!D82)))</f>
        <v/>
      </c>
      <c r="DQ88" s="363" t="str">
        <f ca="1">+IF(OFFSET('Hygiene Data'!$D$13,0,10*ROW('Hygiene Data'!D82))="","",OFFSET('Hygiene Data'!$D$13,0,10*ROW('Hygiene Data'!D82)))</f>
        <v/>
      </c>
      <c r="DR88" s="363" t="str">
        <f ca="1">+IF(OFFSET('Hygiene Data'!$E$11,0,10*ROW('Hygiene Data'!E82))="","",OFFSET('Hygiene Data'!$E$11,0,10*ROW('Hygiene Data'!E82)))</f>
        <v/>
      </c>
      <c r="DS88" s="363" t="str">
        <f ca="1">+IF(OFFSET('Hygiene Data'!$E$12,0,10*ROW('Hygiene Data'!E82))="","",OFFSET('Hygiene Data'!$E$12,0,10*ROW('Hygiene Data'!E82)))</f>
        <v/>
      </c>
      <c r="DT88" s="363" t="str">
        <f ca="1">+IF(OFFSET('Hygiene Data'!$E$13,0,10*ROW('Hygiene Data'!E82))="","",OFFSET('Hygiene Data'!$E$13,0,10*ROW('Hygiene Data'!E82)))</f>
        <v/>
      </c>
      <c r="DU88" s="363" t="str">
        <f ca="1">+IF(OFFSET('Hygiene Data'!$F$11,0,10*ROW('Hygiene Data'!F82))="","",OFFSET('Hygiene Data'!$F$11,0,10*ROW('Hygiene Data'!F82)))</f>
        <v/>
      </c>
      <c r="DV88" s="363" t="str">
        <f ca="1">+IF(OFFSET('Hygiene Data'!$F$12,0,10*ROW('Hygiene Data'!F82))="","",OFFSET('Hygiene Data'!$F$12,0,10*ROW('Hygiene Data'!F82)))</f>
        <v/>
      </c>
      <c r="DW88" s="363" t="str">
        <f ca="1">+IF(OFFSET('Hygiene Data'!$F$13,0,10*ROW('Hygiene Data'!F82))="","",OFFSET('Hygiene Data'!$F$13,0,10*ROW('Hygiene Data'!F82)))</f>
        <v/>
      </c>
      <c r="DX88" s="363" t="str">
        <f ca="1">+IF(OFFSET('Hygiene Data'!$G$11,0,10*ROW('Hygiene Data'!G82))="","",OFFSET('Hygiene Data'!$G$11,0,10*ROW('Hygiene Data'!G82)))</f>
        <v/>
      </c>
      <c r="DY88" s="363" t="str">
        <f ca="1">+IF(OFFSET('Hygiene Data'!$G$12,0,10*ROW('Hygiene Data'!G82))="","",OFFSET('Hygiene Data'!$G$12,0,10*ROW('Hygiene Data'!G82)))</f>
        <v/>
      </c>
      <c r="DZ88" s="363" t="str">
        <f ca="1">+IF(OFFSET('Hygiene Data'!$G$13,0,10*ROW('Hygiene Data'!G82))="","",OFFSET('Hygiene Data'!$G$13,0,10*ROW('Hygiene Data'!G82)))</f>
        <v/>
      </c>
      <c r="EA88" s="363" t="str">
        <f ca="1">+IF(OFFSET('Hygiene Data'!$H$11,0,10*ROW('Hygiene Data'!H82))="","",OFFSET('Hygiene Data'!$H$11,0,10*ROW('Hygiene Data'!H82)))</f>
        <v/>
      </c>
      <c r="EB88" s="363" t="str">
        <f ca="1">+IF(OFFSET('Hygiene Data'!$H$12,0,10*ROW('Hygiene Data'!H82))="","",OFFSET('Hygiene Data'!$H$12,0,10*ROW('Hygiene Data'!H82)))</f>
        <v/>
      </c>
      <c r="EC88" s="363" t="str">
        <f ca="1">+IF(OFFSET('Hygiene Data'!$H$13,0,10*ROW('Hygiene Data'!H82))="","",OFFSET('Hygiene Data'!$H$13,0,10*ROW('Hygiene Data'!H82)))</f>
        <v/>
      </c>
      <c r="ED88" s="363" t="str">
        <f ca="1">+IF(OFFSET('Hygiene Data'!$I$11,0,10*ROW('Hygiene Data'!I82))="","",OFFSET('Hygiene Data'!$I$11,0,10*ROW('Hygiene Data'!I82)))</f>
        <v/>
      </c>
      <c r="EE88" s="363" t="str">
        <f ca="1">+IF(OFFSET('Hygiene Data'!$I$12,0,10*ROW('Hygiene Data'!I82))="","",OFFSET('Hygiene Data'!$I$12,0,10*ROW('Hygiene Data'!I82)))</f>
        <v/>
      </c>
      <c r="EF88" s="363" t="str">
        <f ca="1">+IF(OFFSET('Hygiene Data'!$I$13,0,10*ROW('Hygiene Data'!I82))="","",OFFSET('Hygiene Data'!$I$13,0,10*ROW('Hygiene Data'!I82)))</f>
        <v/>
      </c>
    </row>
    <row r="89" spans="1:136" x14ac:dyDescent="0.25">
      <c r="A89" s="472" t="str">
        <f ca="1">+IF(OFFSET('Water Data'!$B$2,0,10*ROW('Water Data'!E83))="","",OFFSET('Water Data'!$B$2,0,10*ROW('Water Data'!E83)))</f>
        <v/>
      </c>
      <c r="B89" s="47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9" t="str">
        <f t="shared" ca="1" si="1"/>
        <v/>
      </c>
      <c r="D89" s="50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3" t="str">
        <f ca="1">+IF(OFFSET('Water Data'!$D$27,0,10*ROW('Water Data'!D83))="","",OFFSET('Water Data'!$D$27,0,10*ROW('Water Data'!D83)))</f>
        <v/>
      </c>
      <c r="BT89" s="363" t="str">
        <f ca="1">+IF(OFFSET('Water Data'!$D$28,0,10*ROW('Water Data'!D83))="","",OFFSET('Water Data'!$D$28,0,10*ROW('Water Data'!D83)))</f>
        <v/>
      </c>
      <c r="BU89" s="363" t="str">
        <f ca="1">+IF(OFFSET('Water Data'!$D$29,0,10*ROW('Water Data'!D83))="","",OFFSET('Water Data'!$D$29,0,10*ROW('Water Data'!D83)))</f>
        <v/>
      </c>
      <c r="BV89" s="363" t="str">
        <f ca="1">+IF(OFFSET('Water Data'!$E$27,0,10*ROW('Water Data'!E83))="","",OFFSET('Water Data'!$E$27,0,10*ROW('Water Data'!E83)))</f>
        <v/>
      </c>
      <c r="BW89" s="363" t="str">
        <f ca="1">+IF(OFFSET('Water Data'!$E$28,0,10*ROW('Water Data'!E83))="","",OFFSET('Water Data'!$E$28,0,10*ROW('Water Data'!E83)))</f>
        <v/>
      </c>
      <c r="BX89" s="363" t="str">
        <f ca="1">+IF(OFFSET('Water Data'!$E$29,0,10*ROW('Water Data'!E83))="","",OFFSET('Water Data'!$E$29,0,10*ROW('Water Data'!E83)))</f>
        <v/>
      </c>
      <c r="BY89" s="363" t="str">
        <f ca="1">+IF(OFFSET('Water Data'!$F$27,0,10*ROW('Water Data'!F83))="","",OFFSET('Water Data'!$F$27,0,10*ROW('Water Data'!F83)))</f>
        <v/>
      </c>
      <c r="BZ89" s="363" t="str">
        <f ca="1">+IF(OFFSET('Water Data'!$F$28,0,10*ROW('Water Data'!F83))="","",OFFSET('Water Data'!$F$28,0,10*ROW('Water Data'!F83)))</f>
        <v/>
      </c>
      <c r="CA89" s="363" t="str">
        <f ca="1">+IF(OFFSET('Water Data'!$F$29,0,10*ROW('Water Data'!F83))="","",OFFSET('Water Data'!$F$29,0,10*ROW('Water Data'!F83)))</f>
        <v/>
      </c>
      <c r="CB89" s="363" t="str">
        <f ca="1">+IF(OFFSET('Water Data'!$G$27,0,10*ROW('Water Data'!G83))="","",OFFSET('Water Data'!$G$27,0,10*ROW('Water Data'!G83)))</f>
        <v/>
      </c>
      <c r="CC89" s="363" t="str">
        <f ca="1">+IF(OFFSET('Water Data'!$G$28,0,10*ROW('Water Data'!G83))="","",OFFSET('Water Data'!$G$28,0,10*ROW('Water Data'!G83)))</f>
        <v/>
      </c>
      <c r="CD89" s="363" t="str">
        <f ca="1">+IF(OFFSET('Water Data'!$G$29,0,10*ROW('Water Data'!G83))="","",OFFSET('Water Data'!$G$29,0,10*ROW('Water Data'!G83)))</f>
        <v/>
      </c>
      <c r="CE89" s="363" t="str">
        <f ca="1">+IF(OFFSET('Water Data'!$H$27,0,10*ROW('Water Data'!H83))="","",OFFSET('Water Data'!$H$27,0,10*ROW('Water Data'!H83)))</f>
        <v/>
      </c>
      <c r="CF89" s="363" t="str">
        <f ca="1">+IF(OFFSET('Water Data'!$H$28,0,10*ROW('Water Data'!H83))="","",OFFSET('Water Data'!$H$28,0,10*ROW('Water Data'!H83)))</f>
        <v/>
      </c>
      <c r="CG89" s="363" t="str">
        <f ca="1">+IF(OFFSET('Water Data'!$H$29,0,10*ROW('Water Data'!H83))="","",OFFSET('Water Data'!$H$29,0,10*ROW('Water Data'!H83)))</f>
        <v/>
      </c>
      <c r="CH89" s="363" t="str">
        <f ca="1">+IF(OFFSET('Water Data'!$I$27,0,10*ROW('Water Data'!I83))="","",OFFSET('Water Data'!$I$27,0,10*ROW('Water Data'!I83)))</f>
        <v/>
      </c>
      <c r="CI89" s="363" t="str">
        <f ca="1">+IF(OFFSET('Water Data'!$I$28,0,10*ROW('Water Data'!I83))="","",OFFSET('Water Data'!$I$28,0,10*ROW('Water Data'!I83)))</f>
        <v/>
      </c>
      <c r="CJ89" s="363" t="str">
        <f ca="1">+IF(OFFSET('Water Data'!$I$29,0,10*ROW('Water Data'!I83))="","",OFFSET('Water Data'!$I$29,0,10*ROW('Water Data'!I83)))</f>
        <v/>
      </c>
      <c r="CK89" s="363" t="str">
        <f ca="1">+IF(OFFSET('Sanitation Data'!$D$28,0,10*ROW('Sanitation Data'!D83))="","",OFFSET('Sanitation Data'!$D$28,0,10*ROW('Sanitation Data'!D83)))</f>
        <v/>
      </c>
      <c r="CL89" s="363" t="str">
        <f ca="1">+IF(OFFSET('Sanitation Data'!$D$29,0,10*ROW('Sanitation Data'!D83))="","",OFFSET('Sanitation Data'!$D$29,0,10*ROW('Sanitation Data'!D83)))</f>
        <v/>
      </c>
      <c r="CM89" s="363" t="str">
        <f ca="1">+IF(OFFSET('Sanitation Data'!$D$30,0,10*ROW('Sanitation Data'!D83))="","",OFFSET('Sanitation Data'!$D$30,0,10*ROW('Sanitation Data'!D83)))</f>
        <v/>
      </c>
      <c r="CN89" s="363" t="str">
        <f ca="1">+IF(OFFSET('Sanitation Data'!$D$31,0,10*ROW('Sanitation Data'!D83))="","",OFFSET('Sanitation Data'!$D$31,0,10*ROW('Sanitation Data'!D83)))</f>
        <v/>
      </c>
      <c r="CO89" s="363" t="str">
        <f ca="1">+IF(OFFSET('Sanitation Data'!$D$32,0,10*ROW('Sanitation Data'!D83))="","",OFFSET('Sanitation Data'!$D$32,0,10*ROW('Sanitation Data'!D83)))</f>
        <v/>
      </c>
      <c r="CP89" s="363" t="str">
        <f ca="1">+IF(OFFSET('Sanitation Data'!$E$28,0,10*ROW('Sanitation Data'!E83))="","",OFFSET('Sanitation Data'!$E$28,0,10*ROW('Sanitation Data'!E83)))</f>
        <v/>
      </c>
      <c r="CQ89" s="363" t="str">
        <f ca="1">+IF(OFFSET('Sanitation Data'!$E$29,0,10*ROW('Sanitation Data'!E83))="","",OFFSET('Sanitation Data'!$E$29,0,10*ROW('Sanitation Data'!E83)))</f>
        <v/>
      </c>
      <c r="CR89" s="363" t="str">
        <f ca="1">+IF(OFFSET('Sanitation Data'!$E$30,0,10*ROW('Sanitation Data'!E83))="","",OFFSET('Sanitation Data'!$E$30,0,10*ROW('Sanitation Data'!E83)))</f>
        <v/>
      </c>
      <c r="CS89" s="363" t="str">
        <f ca="1">+IF(OFFSET('Sanitation Data'!$E$31,0,10*ROW('Sanitation Data'!E83))="","",OFFSET('Sanitation Data'!$E$31,0,10*ROW('Sanitation Data'!E83)))</f>
        <v/>
      </c>
      <c r="CT89" s="363" t="str">
        <f ca="1">+IF(OFFSET('Sanitation Data'!$E$32,0,10*ROW('Sanitation Data'!E83))="","",OFFSET('Sanitation Data'!$E$32,0,10*ROW('Sanitation Data'!E83)))</f>
        <v/>
      </c>
      <c r="CU89" s="363" t="str">
        <f ca="1">+IF(OFFSET('Sanitation Data'!$F$28,0,10*ROW('Sanitation Data'!F83))="","",OFFSET('Sanitation Data'!$F$28,0,10*ROW('Sanitation Data'!F83)))</f>
        <v/>
      </c>
      <c r="CV89" s="363" t="str">
        <f ca="1">+IF(OFFSET('Sanitation Data'!$F$29,0,10*ROW('Sanitation Data'!F83))="","",OFFSET('Sanitation Data'!$F$29,0,10*ROW('Sanitation Data'!F83)))</f>
        <v/>
      </c>
      <c r="CW89" s="363" t="str">
        <f ca="1">+IF(OFFSET('Sanitation Data'!$F$30,0,10*ROW('Sanitation Data'!F83))="","",OFFSET('Sanitation Data'!$F$30,0,10*ROW('Sanitation Data'!F83)))</f>
        <v/>
      </c>
      <c r="CX89" s="363" t="str">
        <f ca="1">+IF(OFFSET('Sanitation Data'!$F$31,0,10*ROW('Sanitation Data'!F83))="","",OFFSET('Sanitation Data'!$F$31,0,10*ROW('Sanitation Data'!F83)))</f>
        <v/>
      </c>
      <c r="CY89" s="363" t="str">
        <f ca="1">+IF(OFFSET('Sanitation Data'!$F$32,0,10*ROW('Sanitation Data'!F83))="","",OFFSET('Sanitation Data'!$F$32,0,10*ROW('Sanitation Data'!F83)))</f>
        <v/>
      </c>
      <c r="CZ89" s="363" t="str">
        <f ca="1">+IF(OFFSET('Sanitation Data'!$G$28,0,10*ROW('Sanitation Data'!G83))="","",OFFSET('Sanitation Data'!$G$28,0,10*ROW('Sanitation Data'!G83)))</f>
        <v/>
      </c>
      <c r="DA89" s="363" t="str">
        <f ca="1">+IF(OFFSET('Sanitation Data'!$G$29,0,10*ROW('Sanitation Data'!G83))="","",OFFSET('Sanitation Data'!$G$29,0,10*ROW('Sanitation Data'!G83)))</f>
        <v/>
      </c>
      <c r="DB89" s="363" t="str">
        <f ca="1">+IF(OFFSET('Sanitation Data'!$G$30,0,10*ROW('Sanitation Data'!G83))="","",OFFSET('Sanitation Data'!$G$30,0,10*ROW('Sanitation Data'!G83)))</f>
        <v/>
      </c>
      <c r="DC89" s="363" t="str">
        <f ca="1">+IF(OFFSET('Sanitation Data'!$G$31,0,10*ROW('Sanitation Data'!G83))="","",OFFSET('Sanitation Data'!$G$31,0,10*ROW('Sanitation Data'!G83)))</f>
        <v/>
      </c>
      <c r="DD89" s="363" t="str">
        <f ca="1">+IF(OFFSET('Sanitation Data'!$G$32,0,10*ROW('Sanitation Data'!G83))="","",OFFSET('Sanitation Data'!$G$32,0,10*ROW('Sanitation Data'!G83)))</f>
        <v/>
      </c>
      <c r="DE89" s="363" t="str">
        <f ca="1">+IF(OFFSET('Sanitation Data'!$H$28,0,10*ROW('Sanitation Data'!H83))="","",OFFSET('Sanitation Data'!$H$28,0,10*ROW('Sanitation Data'!H83)))</f>
        <v/>
      </c>
      <c r="DF89" s="363" t="str">
        <f ca="1">+IF(OFFSET('Sanitation Data'!$H$29,0,10*ROW('Sanitation Data'!H83))="","",OFFSET('Sanitation Data'!$H$29,0,10*ROW('Sanitation Data'!H83)))</f>
        <v/>
      </c>
      <c r="DG89" s="363" t="str">
        <f ca="1">+IF(OFFSET('Sanitation Data'!$H$30,0,10*ROW('Sanitation Data'!H83))="","",OFFSET('Sanitation Data'!$H$30,0,10*ROW('Sanitation Data'!H83)))</f>
        <v/>
      </c>
      <c r="DH89" s="363" t="str">
        <f ca="1">+IF(OFFSET('Sanitation Data'!$H$31,0,10*ROW('Sanitation Data'!H83))="","",OFFSET('Sanitation Data'!$H$31,0,10*ROW('Sanitation Data'!H83)))</f>
        <v/>
      </c>
      <c r="DI89" s="363" t="str">
        <f ca="1">+IF(OFFSET('Sanitation Data'!$H$32,0,10*ROW('Sanitation Data'!H83))="","",OFFSET('Sanitation Data'!$H$32,0,10*ROW('Sanitation Data'!H83)))</f>
        <v/>
      </c>
      <c r="DJ89" s="363" t="str">
        <f ca="1">+IF(OFFSET('Sanitation Data'!$I$28,0,10*ROW('Sanitation Data'!I83))="","",OFFSET('Sanitation Data'!$I$28,0,10*ROW('Sanitation Data'!I83)))</f>
        <v/>
      </c>
      <c r="DK89" s="363" t="str">
        <f ca="1">+IF(OFFSET('Sanitation Data'!$I$29,0,10*ROW('Sanitation Data'!I83))="","",OFFSET('Sanitation Data'!$I$29,0,10*ROW('Sanitation Data'!I83)))</f>
        <v/>
      </c>
      <c r="DL89" s="363" t="str">
        <f ca="1">+IF(OFFSET('Sanitation Data'!$I$30,0,10*ROW('Sanitation Data'!I83))="","",OFFSET('Sanitation Data'!$I$30,0,10*ROW('Sanitation Data'!I83)))</f>
        <v/>
      </c>
      <c r="DM89" s="363" t="str">
        <f ca="1">+IF(OFFSET('Sanitation Data'!$I$31,0,10*ROW('Sanitation Data'!I83))="","",OFFSET('Sanitation Data'!$I$31,0,10*ROW('Sanitation Data'!I83)))</f>
        <v/>
      </c>
      <c r="DN89" s="363" t="str">
        <f ca="1">+IF(OFFSET('Sanitation Data'!$I$32,0,10*ROW('Sanitation Data'!I83))="","",OFFSET('Sanitation Data'!$I$32,0,10*ROW('Sanitation Data'!I83)))</f>
        <v/>
      </c>
      <c r="DO89" s="363" t="str">
        <f ca="1">+IF(OFFSET('Hygiene Data'!$D$11,0,10*ROW('Hygiene Data'!D83))="","",OFFSET('Hygiene Data'!$D$11,0,10*ROW('Hygiene Data'!D83)))</f>
        <v/>
      </c>
      <c r="DP89" s="363" t="str">
        <f ca="1">+IF(OFFSET('Hygiene Data'!$D$12,0,10*ROW('Hygiene Data'!D83))="","",OFFSET('Hygiene Data'!$D$12,0,10*ROW('Hygiene Data'!D83)))</f>
        <v/>
      </c>
      <c r="DQ89" s="363" t="str">
        <f ca="1">+IF(OFFSET('Hygiene Data'!$D$13,0,10*ROW('Hygiene Data'!D83))="","",OFFSET('Hygiene Data'!$D$13,0,10*ROW('Hygiene Data'!D83)))</f>
        <v/>
      </c>
      <c r="DR89" s="363" t="str">
        <f ca="1">+IF(OFFSET('Hygiene Data'!$E$11,0,10*ROW('Hygiene Data'!E83))="","",OFFSET('Hygiene Data'!$E$11,0,10*ROW('Hygiene Data'!E83)))</f>
        <v/>
      </c>
      <c r="DS89" s="363" t="str">
        <f ca="1">+IF(OFFSET('Hygiene Data'!$E$12,0,10*ROW('Hygiene Data'!E83))="","",OFFSET('Hygiene Data'!$E$12,0,10*ROW('Hygiene Data'!E83)))</f>
        <v/>
      </c>
      <c r="DT89" s="363" t="str">
        <f ca="1">+IF(OFFSET('Hygiene Data'!$E$13,0,10*ROW('Hygiene Data'!E83))="","",OFFSET('Hygiene Data'!$E$13,0,10*ROW('Hygiene Data'!E83)))</f>
        <v/>
      </c>
      <c r="DU89" s="363" t="str">
        <f ca="1">+IF(OFFSET('Hygiene Data'!$F$11,0,10*ROW('Hygiene Data'!F83))="","",OFFSET('Hygiene Data'!$F$11,0,10*ROW('Hygiene Data'!F83)))</f>
        <v/>
      </c>
      <c r="DV89" s="363" t="str">
        <f ca="1">+IF(OFFSET('Hygiene Data'!$F$12,0,10*ROW('Hygiene Data'!F83))="","",OFFSET('Hygiene Data'!$F$12,0,10*ROW('Hygiene Data'!F83)))</f>
        <v/>
      </c>
      <c r="DW89" s="363" t="str">
        <f ca="1">+IF(OFFSET('Hygiene Data'!$F$13,0,10*ROW('Hygiene Data'!F83))="","",OFFSET('Hygiene Data'!$F$13,0,10*ROW('Hygiene Data'!F83)))</f>
        <v/>
      </c>
      <c r="DX89" s="363" t="str">
        <f ca="1">+IF(OFFSET('Hygiene Data'!$G$11,0,10*ROW('Hygiene Data'!G83))="","",OFFSET('Hygiene Data'!$G$11,0,10*ROW('Hygiene Data'!G83)))</f>
        <v/>
      </c>
      <c r="DY89" s="363" t="str">
        <f ca="1">+IF(OFFSET('Hygiene Data'!$G$12,0,10*ROW('Hygiene Data'!G83))="","",OFFSET('Hygiene Data'!$G$12,0,10*ROW('Hygiene Data'!G83)))</f>
        <v/>
      </c>
      <c r="DZ89" s="363" t="str">
        <f ca="1">+IF(OFFSET('Hygiene Data'!$G$13,0,10*ROW('Hygiene Data'!G83))="","",OFFSET('Hygiene Data'!$G$13,0,10*ROW('Hygiene Data'!G83)))</f>
        <v/>
      </c>
      <c r="EA89" s="363" t="str">
        <f ca="1">+IF(OFFSET('Hygiene Data'!$H$11,0,10*ROW('Hygiene Data'!H83))="","",OFFSET('Hygiene Data'!$H$11,0,10*ROW('Hygiene Data'!H83)))</f>
        <v/>
      </c>
      <c r="EB89" s="363" t="str">
        <f ca="1">+IF(OFFSET('Hygiene Data'!$H$12,0,10*ROW('Hygiene Data'!H83))="","",OFFSET('Hygiene Data'!$H$12,0,10*ROW('Hygiene Data'!H83)))</f>
        <v/>
      </c>
      <c r="EC89" s="363" t="str">
        <f ca="1">+IF(OFFSET('Hygiene Data'!$H$13,0,10*ROW('Hygiene Data'!H83))="","",OFFSET('Hygiene Data'!$H$13,0,10*ROW('Hygiene Data'!H83)))</f>
        <v/>
      </c>
      <c r="ED89" s="363" t="str">
        <f ca="1">+IF(OFFSET('Hygiene Data'!$I$11,0,10*ROW('Hygiene Data'!I83))="","",OFFSET('Hygiene Data'!$I$11,0,10*ROW('Hygiene Data'!I83)))</f>
        <v/>
      </c>
      <c r="EE89" s="363" t="str">
        <f ca="1">+IF(OFFSET('Hygiene Data'!$I$12,0,10*ROW('Hygiene Data'!I83))="","",OFFSET('Hygiene Data'!$I$12,0,10*ROW('Hygiene Data'!I83)))</f>
        <v/>
      </c>
      <c r="EF89" s="363" t="str">
        <f ca="1">+IF(OFFSET('Hygiene Data'!$I$13,0,10*ROW('Hygiene Data'!I83))="","",OFFSET('Hygiene Data'!$I$13,0,10*ROW('Hygiene Data'!I83)))</f>
        <v/>
      </c>
    </row>
    <row r="90" spans="1:136" x14ac:dyDescent="0.25">
      <c r="A90" s="472" t="str">
        <f ca="1">+IF(OFFSET('Water Data'!$B$2,0,10*ROW('Water Data'!E84))="","",OFFSET('Water Data'!$B$2,0,10*ROW('Water Data'!E84)))</f>
        <v/>
      </c>
      <c r="B90" s="47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9" t="str">
        <f t="shared" ca="1" si="1"/>
        <v/>
      </c>
      <c r="D90" s="50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3" t="str">
        <f ca="1">+IF(OFFSET('Water Data'!$D$27,0,10*ROW('Water Data'!D84))="","",OFFSET('Water Data'!$D$27,0,10*ROW('Water Data'!D84)))</f>
        <v/>
      </c>
      <c r="BT90" s="363" t="str">
        <f ca="1">+IF(OFFSET('Water Data'!$D$28,0,10*ROW('Water Data'!D84))="","",OFFSET('Water Data'!$D$28,0,10*ROW('Water Data'!D84)))</f>
        <v/>
      </c>
      <c r="BU90" s="363" t="str">
        <f ca="1">+IF(OFFSET('Water Data'!$D$29,0,10*ROW('Water Data'!D84))="","",OFFSET('Water Data'!$D$29,0,10*ROW('Water Data'!D84)))</f>
        <v/>
      </c>
      <c r="BV90" s="363" t="str">
        <f ca="1">+IF(OFFSET('Water Data'!$E$27,0,10*ROW('Water Data'!E84))="","",OFFSET('Water Data'!$E$27,0,10*ROW('Water Data'!E84)))</f>
        <v/>
      </c>
      <c r="BW90" s="363" t="str">
        <f ca="1">+IF(OFFSET('Water Data'!$E$28,0,10*ROW('Water Data'!E84))="","",OFFSET('Water Data'!$E$28,0,10*ROW('Water Data'!E84)))</f>
        <v/>
      </c>
      <c r="BX90" s="363" t="str">
        <f ca="1">+IF(OFFSET('Water Data'!$E$29,0,10*ROW('Water Data'!E84))="","",OFFSET('Water Data'!$E$29,0,10*ROW('Water Data'!E84)))</f>
        <v/>
      </c>
      <c r="BY90" s="363" t="str">
        <f ca="1">+IF(OFFSET('Water Data'!$F$27,0,10*ROW('Water Data'!F84))="","",OFFSET('Water Data'!$F$27,0,10*ROW('Water Data'!F84)))</f>
        <v/>
      </c>
      <c r="BZ90" s="363" t="str">
        <f ca="1">+IF(OFFSET('Water Data'!$F$28,0,10*ROW('Water Data'!F84))="","",OFFSET('Water Data'!$F$28,0,10*ROW('Water Data'!F84)))</f>
        <v/>
      </c>
      <c r="CA90" s="363" t="str">
        <f ca="1">+IF(OFFSET('Water Data'!$F$29,0,10*ROW('Water Data'!F84))="","",OFFSET('Water Data'!$F$29,0,10*ROW('Water Data'!F84)))</f>
        <v/>
      </c>
      <c r="CB90" s="363" t="str">
        <f ca="1">+IF(OFFSET('Water Data'!$G$27,0,10*ROW('Water Data'!G84))="","",OFFSET('Water Data'!$G$27,0,10*ROW('Water Data'!G84)))</f>
        <v/>
      </c>
      <c r="CC90" s="363" t="str">
        <f ca="1">+IF(OFFSET('Water Data'!$G$28,0,10*ROW('Water Data'!G84))="","",OFFSET('Water Data'!$G$28,0,10*ROW('Water Data'!G84)))</f>
        <v/>
      </c>
      <c r="CD90" s="363" t="str">
        <f ca="1">+IF(OFFSET('Water Data'!$G$29,0,10*ROW('Water Data'!G84))="","",OFFSET('Water Data'!$G$29,0,10*ROW('Water Data'!G84)))</f>
        <v/>
      </c>
      <c r="CE90" s="363" t="str">
        <f ca="1">+IF(OFFSET('Water Data'!$H$27,0,10*ROW('Water Data'!H84))="","",OFFSET('Water Data'!$H$27,0,10*ROW('Water Data'!H84)))</f>
        <v/>
      </c>
      <c r="CF90" s="363" t="str">
        <f ca="1">+IF(OFFSET('Water Data'!$H$28,0,10*ROW('Water Data'!H84))="","",OFFSET('Water Data'!$H$28,0,10*ROW('Water Data'!H84)))</f>
        <v/>
      </c>
      <c r="CG90" s="363" t="str">
        <f ca="1">+IF(OFFSET('Water Data'!$H$29,0,10*ROW('Water Data'!H84))="","",OFFSET('Water Data'!$H$29,0,10*ROW('Water Data'!H84)))</f>
        <v/>
      </c>
      <c r="CH90" s="363" t="str">
        <f ca="1">+IF(OFFSET('Water Data'!$I$27,0,10*ROW('Water Data'!I84))="","",OFFSET('Water Data'!$I$27,0,10*ROW('Water Data'!I84)))</f>
        <v/>
      </c>
      <c r="CI90" s="363" t="str">
        <f ca="1">+IF(OFFSET('Water Data'!$I$28,0,10*ROW('Water Data'!I84))="","",OFFSET('Water Data'!$I$28,0,10*ROW('Water Data'!I84)))</f>
        <v/>
      </c>
      <c r="CJ90" s="363" t="str">
        <f ca="1">+IF(OFFSET('Water Data'!$I$29,0,10*ROW('Water Data'!I84))="","",OFFSET('Water Data'!$I$29,0,10*ROW('Water Data'!I84)))</f>
        <v/>
      </c>
      <c r="CK90" s="363" t="str">
        <f ca="1">+IF(OFFSET('Sanitation Data'!$D$28,0,10*ROW('Sanitation Data'!D84))="","",OFFSET('Sanitation Data'!$D$28,0,10*ROW('Sanitation Data'!D84)))</f>
        <v/>
      </c>
      <c r="CL90" s="363" t="str">
        <f ca="1">+IF(OFFSET('Sanitation Data'!$D$29,0,10*ROW('Sanitation Data'!D84))="","",OFFSET('Sanitation Data'!$D$29,0,10*ROW('Sanitation Data'!D84)))</f>
        <v/>
      </c>
      <c r="CM90" s="363" t="str">
        <f ca="1">+IF(OFFSET('Sanitation Data'!$D$30,0,10*ROW('Sanitation Data'!D84))="","",OFFSET('Sanitation Data'!$D$30,0,10*ROW('Sanitation Data'!D84)))</f>
        <v/>
      </c>
      <c r="CN90" s="363" t="str">
        <f ca="1">+IF(OFFSET('Sanitation Data'!$D$31,0,10*ROW('Sanitation Data'!D84))="","",OFFSET('Sanitation Data'!$D$31,0,10*ROW('Sanitation Data'!D84)))</f>
        <v/>
      </c>
      <c r="CO90" s="363" t="str">
        <f ca="1">+IF(OFFSET('Sanitation Data'!$D$32,0,10*ROW('Sanitation Data'!D84))="","",OFFSET('Sanitation Data'!$D$32,0,10*ROW('Sanitation Data'!D84)))</f>
        <v/>
      </c>
      <c r="CP90" s="363" t="str">
        <f ca="1">+IF(OFFSET('Sanitation Data'!$E$28,0,10*ROW('Sanitation Data'!E84))="","",OFFSET('Sanitation Data'!$E$28,0,10*ROW('Sanitation Data'!E84)))</f>
        <v/>
      </c>
      <c r="CQ90" s="363" t="str">
        <f ca="1">+IF(OFFSET('Sanitation Data'!$E$29,0,10*ROW('Sanitation Data'!E84))="","",OFFSET('Sanitation Data'!$E$29,0,10*ROW('Sanitation Data'!E84)))</f>
        <v/>
      </c>
      <c r="CR90" s="363" t="str">
        <f ca="1">+IF(OFFSET('Sanitation Data'!$E$30,0,10*ROW('Sanitation Data'!E84))="","",OFFSET('Sanitation Data'!$E$30,0,10*ROW('Sanitation Data'!E84)))</f>
        <v/>
      </c>
      <c r="CS90" s="363" t="str">
        <f ca="1">+IF(OFFSET('Sanitation Data'!$E$31,0,10*ROW('Sanitation Data'!E84))="","",OFFSET('Sanitation Data'!$E$31,0,10*ROW('Sanitation Data'!E84)))</f>
        <v/>
      </c>
      <c r="CT90" s="363" t="str">
        <f ca="1">+IF(OFFSET('Sanitation Data'!$E$32,0,10*ROW('Sanitation Data'!E84))="","",OFFSET('Sanitation Data'!$E$32,0,10*ROW('Sanitation Data'!E84)))</f>
        <v/>
      </c>
      <c r="CU90" s="363" t="str">
        <f ca="1">+IF(OFFSET('Sanitation Data'!$F$28,0,10*ROW('Sanitation Data'!F84))="","",OFFSET('Sanitation Data'!$F$28,0,10*ROW('Sanitation Data'!F84)))</f>
        <v/>
      </c>
      <c r="CV90" s="363" t="str">
        <f ca="1">+IF(OFFSET('Sanitation Data'!$F$29,0,10*ROW('Sanitation Data'!F84))="","",OFFSET('Sanitation Data'!$F$29,0,10*ROW('Sanitation Data'!F84)))</f>
        <v/>
      </c>
      <c r="CW90" s="363" t="str">
        <f ca="1">+IF(OFFSET('Sanitation Data'!$F$30,0,10*ROW('Sanitation Data'!F84))="","",OFFSET('Sanitation Data'!$F$30,0,10*ROW('Sanitation Data'!F84)))</f>
        <v/>
      </c>
      <c r="CX90" s="363" t="str">
        <f ca="1">+IF(OFFSET('Sanitation Data'!$F$31,0,10*ROW('Sanitation Data'!F84))="","",OFFSET('Sanitation Data'!$F$31,0,10*ROW('Sanitation Data'!F84)))</f>
        <v/>
      </c>
      <c r="CY90" s="363" t="str">
        <f ca="1">+IF(OFFSET('Sanitation Data'!$F$32,0,10*ROW('Sanitation Data'!F84))="","",OFFSET('Sanitation Data'!$F$32,0,10*ROW('Sanitation Data'!F84)))</f>
        <v/>
      </c>
      <c r="CZ90" s="363" t="str">
        <f ca="1">+IF(OFFSET('Sanitation Data'!$G$28,0,10*ROW('Sanitation Data'!G84))="","",OFFSET('Sanitation Data'!$G$28,0,10*ROW('Sanitation Data'!G84)))</f>
        <v/>
      </c>
      <c r="DA90" s="363" t="str">
        <f ca="1">+IF(OFFSET('Sanitation Data'!$G$29,0,10*ROW('Sanitation Data'!G84))="","",OFFSET('Sanitation Data'!$G$29,0,10*ROW('Sanitation Data'!G84)))</f>
        <v/>
      </c>
      <c r="DB90" s="363" t="str">
        <f ca="1">+IF(OFFSET('Sanitation Data'!$G$30,0,10*ROW('Sanitation Data'!G84))="","",OFFSET('Sanitation Data'!$G$30,0,10*ROW('Sanitation Data'!G84)))</f>
        <v/>
      </c>
      <c r="DC90" s="363" t="str">
        <f ca="1">+IF(OFFSET('Sanitation Data'!$G$31,0,10*ROW('Sanitation Data'!G84))="","",OFFSET('Sanitation Data'!$G$31,0,10*ROW('Sanitation Data'!G84)))</f>
        <v/>
      </c>
      <c r="DD90" s="363" t="str">
        <f ca="1">+IF(OFFSET('Sanitation Data'!$G$32,0,10*ROW('Sanitation Data'!G84))="","",OFFSET('Sanitation Data'!$G$32,0,10*ROW('Sanitation Data'!G84)))</f>
        <v/>
      </c>
      <c r="DE90" s="363" t="str">
        <f ca="1">+IF(OFFSET('Sanitation Data'!$H$28,0,10*ROW('Sanitation Data'!H84))="","",OFFSET('Sanitation Data'!$H$28,0,10*ROW('Sanitation Data'!H84)))</f>
        <v/>
      </c>
      <c r="DF90" s="363" t="str">
        <f ca="1">+IF(OFFSET('Sanitation Data'!$H$29,0,10*ROW('Sanitation Data'!H84))="","",OFFSET('Sanitation Data'!$H$29,0,10*ROW('Sanitation Data'!H84)))</f>
        <v/>
      </c>
      <c r="DG90" s="363" t="str">
        <f ca="1">+IF(OFFSET('Sanitation Data'!$H$30,0,10*ROW('Sanitation Data'!H84))="","",OFFSET('Sanitation Data'!$H$30,0,10*ROW('Sanitation Data'!H84)))</f>
        <v/>
      </c>
      <c r="DH90" s="363" t="str">
        <f ca="1">+IF(OFFSET('Sanitation Data'!$H$31,0,10*ROW('Sanitation Data'!H84))="","",OFFSET('Sanitation Data'!$H$31,0,10*ROW('Sanitation Data'!H84)))</f>
        <v/>
      </c>
      <c r="DI90" s="363" t="str">
        <f ca="1">+IF(OFFSET('Sanitation Data'!$H$32,0,10*ROW('Sanitation Data'!H84))="","",OFFSET('Sanitation Data'!$H$32,0,10*ROW('Sanitation Data'!H84)))</f>
        <v/>
      </c>
      <c r="DJ90" s="363" t="str">
        <f ca="1">+IF(OFFSET('Sanitation Data'!$I$28,0,10*ROW('Sanitation Data'!I84))="","",OFFSET('Sanitation Data'!$I$28,0,10*ROW('Sanitation Data'!I84)))</f>
        <v/>
      </c>
      <c r="DK90" s="363" t="str">
        <f ca="1">+IF(OFFSET('Sanitation Data'!$I$29,0,10*ROW('Sanitation Data'!I84))="","",OFFSET('Sanitation Data'!$I$29,0,10*ROW('Sanitation Data'!I84)))</f>
        <v/>
      </c>
      <c r="DL90" s="363" t="str">
        <f ca="1">+IF(OFFSET('Sanitation Data'!$I$30,0,10*ROW('Sanitation Data'!I84))="","",OFFSET('Sanitation Data'!$I$30,0,10*ROW('Sanitation Data'!I84)))</f>
        <v/>
      </c>
      <c r="DM90" s="363" t="str">
        <f ca="1">+IF(OFFSET('Sanitation Data'!$I$31,0,10*ROW('Sanitation Data'!I84))="","",OFFSET('Sanitation Data'!$I$31,0,10*ROW('Sanitation Data'!I84)))</f>
        <v/>
      </c>
      <c r="DN90" s="363" t="str">
        <f ca="1">+IF(OFFSET('Sanitation Data'!$I$32,0,10*ROW('Sanitation Data'!I84))="","",OFFSET('Sanitation Data'!$I$32,0,10*ROW('Sanitation Data'!I84)))</f>
        <v/>
      </c>
      <c r="DO90" s="363" t="str">
        <f ca="1">+IF(OFFSET('Hygiene Data'!$D$11,0,10*ROW('Hygiene Data'!D84))="","",OFFSET('Hygiene Data'!$D$11,0,10*ROW('Hygiene Data'!D84)))</f>
        <v/>
      </c>
      <c r="DP90" s="363" t="str">
        <f ca="1">+IF(OFFSET('Hygiene Data'!$D$12,0,10*ROW('Hygiene Data'!D84))="","",OFFSET('Hygiene Data'!$D$12,0,10*ROW('Hygiene Data'!D84)))</f>
        <v/>
      </c>
      <c r="DQ90" s="363" t="str">
        <f ca="1">+IF(OFFSET('Hygiene Data'!$D$13,0,10*ROW('Hygiene Data'!D84))="","",OFFSET('Hygiene Data'!$D$13,0,10*ROW('Hygiene Data'!D84)))</f>
        <v/>
      </c>
      <c r="DR90" s="363" t="str">
        <f ca="1">+IF(OFFSET('Hygiene Data'!$E$11,0,10*ROW('Hygiene Data'!E84))="","",OFFSET('Hygiene Data'!$E$11,0,10*ROW('Hygiene Data'!E84)))</f>
        <v/>
      </c>
      <c r="DS90" s="363" t="str">
        <f ca="1">+IF(OFFSET('Hygiene Data'!$E$12,0,10*ROW('Hygiene Data'!E84))="","",OFFSET('Hygiene Data'!$E$12,0,10*ROW('Hygiene Data'!E84)))</f>
        <v/>
      </c>
      <c r="DT90" s="363" t="str">
        <f ca="1">+IF(OFFSET('Hygiene Data'!$E$13,0,10*ROW('Hygiene Data'!E84))="","",OFFSET('Hygiene Data'!$E$13,0,10*ROW('Hygiene Data'!E84)))</f>
        <v/>
      </c>
      <c r="DU90" s="363" t="str">
        <f ca="1">+IF(OFFSET('Hygiene Data'!$F$11,0,10*ROW('Hygiene Data'!F84))="","",OFFSET('Hygiene Data'!$F$11,0,10*ROW('Hygiene Data'!F84)))</f>
        <v/>
      </c>
      <c r="DV90" s="363" t="str">
        <f ca="1">+IF(OFFSET('Hygiene Data'!$F$12,0,10*ROW('Hygiene Data'!F84))="","",OFFSET('Hygiene Data'!$F$12,0,10*ROW('Hygiene Data'!F84)))</f>
        <v/>
      </c>
      <c r="DW90" s="363" t="str">
        <f ca="1">+IF(OFFSET('Hygiene Data'!$F$13,0,10*ROW('Hygiene Data'!F84))="","",OFFSET('Hygiene Data'!$F$13,0,10*ROW('Hygiene Data'!F84)))</f>
        <v/>
      </c>
      <c r="DX90" s="363" t="str">
        <f ca="1">+IF(OFFSET('Hygiene Data'!$G$11,0,10*ROW('Hygiene Data'!G84))="","",OFFSET('Hygiene Data'!$G$11,0,10*ROW('Hygiene Data'!G84)))</f>
        <v/>
      </c>
      <c r="DY90" s="363" t="str">
        <f ca="1">+IF(OFFSET('Hygiene Data'!$G$12,0,10*ROW('Hygiene Data'!G84))="","",OFFSET('Hygiene Data'!$G$12,0,10*ROW('Hygiene Data'!G84)))</f>
        <v/>
      </c>
      <c r="DZ90" s="363" t="str">
        <f ca="1">+IF(OFFSET('Hygiene Data'!$G$13,0,10*ROW('Hygiene Data'!G84))="","",OFFSET('Hygiene Data'!$G$13,0,10*ROW('Hygiene Data'!G84)))</f>
        <v/>
      </c>
      <c r="EA90" s="363" t="str">
        <f ca="1">+IF(OFFSET('Hygiene Data'!$H$11,0,10*ROW('Hygiene Data'!H84))="","",OFFSET('Hygiene Data'!$H$11,0,10*ROW('Hygiene Data'!H84)))</f>
        <v/>
      </c>
      <c r="EB90" s="363" t="str">
        <f ca="1">+IF(OFFSET('Hygiene Data'!$H$12,0,10*ROW('Hygiene Data'!H84))="","",OFFSET('Hygiene Data'!$H$12,0,10*ROW('Hygiene Data'!H84)))</f>
        <v/>
      </c>
      <c r="EC90" s="363" t="str">
        <f ca="1">+IF(OFFSET('Hygiene Data'!$H$13,0,10*ROW('Hygiene Data'!H84))="","",OFFSET('Hygiene Data'!$H$13,0,10*ROW('Hygiene Data'!H84)))</f>
        <v/>
      </c>
      <c r="ED90" s="363" t="str">
        <f ca="1">+IF(OFFSET('Hygiene Data'!$I$11,0,10*ROW('Hygiene Data'!I84))="","",OFFSET('Hygiene Data'!$I$11,0,10*ROW('Hygiene Data'!I84)))</f>
        <v/>
      </c>
      <c r="EE90" s="363" t="str">
        <f ca="1">+IF(OFFSET('Hygiene Data'!$I$12,0,10*ROW('Hygiene Data'!I84))="","",OFFSET('Hygiene Data'!$I$12,0,10*ROW('Hygiene Data'!I84)))</f>
        <v/>
      </c>
      <c r="EF90" s="363" t="str">
        <f ca="1">+IF(OFFSET('Hygiene Data'!$I$13,0,10*ROW('Hygiene Data'!I84))="","",OFFSET('Hygiene Data'!$I$13,0,10*ROW('Hygiene Data'!I84)))</f>
        <v/>
      </c>
    </row>
    <row r="91" spans="1:136" x14ac:dyDescent="0.25">
      <c r="A91" s="472" t="str">
        <f ca="1">+IF(OFFSET('Water Data'!$B$2,0,10*ROW('Water Data'!E85))="","",OFFSET('Water Data'!$B$2,0,10*ROW('Water Data'!E85)))</f>
        <v/>
      </c>
      <c r="B91" s="47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9" t="str">
        <f t="shared" ca="1" si="1"/>
        <v/>
      </c>
      <c r="D91" s="50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3" t="str">
        <f ca="1">+IF(OFFSET('Water Data'!$D$27,0,10*ROW('Water Data'!D85))="","",OFFSET('Water Data'!$D$27,0,10*ROW('Water Data'!D85)))</f>
        <v/>
      </c>
      <c r="BT91" s="363" t="str">
        <f ca="1">+IF(OFFSET('Water Data'!$D$28,0,10*ROW('Water Data'!D85))="","",OFFSET('Water Data'!$D$28,0,10*ROW('Water Data'!D85)))</f>
        <v/>
      </c>
      <c r="BU91" s="363" t="str">
        <f ca="1">+IF(OFFSET('Water Data'!$D$29,0,10*ROW('Water Data'!D85))="","",OFFSET('Water Data'!$D$29,0,10*ROW('Water Data'!D85)))</f>
        <v/>
      </c>
      <c r="BV91" s="363" t="str">
        <f ca="1">+IF(OFFSET('Water Data'!$E$27,0,10*ROW('Water Data'!E85))="","",OFFSET('Water Data'!$E$27,0,10*ROW('Water Data'!E85)))</f>
        <v/>
      </c>
      <c r="BW91" s="363" t="str">
        <f ca="1">+IF(OFFSET('Water Data'!$E$28,0,10*ROW('Water Data'!E85))="","",OFFSET('Water Data'!$E$28,0,10*ROW('Water Data'!E85)))</f>
        <v/>
      </c>
      <c r="BX91" s="363" t="str">
        <f ca="1">+IF(OFFSET('Water Data'!$E$29,0,10*ROW('Water Data'!E85))="","",OFFSET('Water Data'!$E$29,0,10*ROW('Water Data'!E85)))</f>
        <v/>
      </c>
      <c r="BY91" s="363" t="str">
        <f ca="1">+IF(OFFSET('Water Data'!$F$27,0,10*ROW('Water Data'!F85))="","",OFFSET('Water Data'!$F$27,0,10*ROW('Water Data'!F85)))</f>
        <v/>
      </c>
      <c r="BZ91" s="363" t="str">
        <f ca="1">+IF(OFFSET('Water Data'!$F$28,0,10*ROW('Water Data'!F85))="","",OFFSET('Water Data'!$F$28,0,10*ROW('Water Data'!F85)))</f>
        <v/>
      </c>
      <c r="CA91" s="363" t="str">
        <f ca="1">+IF(OFFSET('Water Data'!$F$29,0,10*ROW('Water Data'!F85))="","",OFFSET('Water Data'!$F$29,0,10*ROW('Water Data'!F85)))</f>
        <v/>
      </c>
      <c r="CB91" s="363" t="str">
        <f ca="1">+IF(OFFSET('Water Data'!$G$27,0,10*ROW('Water Data'!G85))="","",OFFSET('Water Data'!$G$27,0,10*ROW('Water Data'!G85)))</f>
        <v/>
      </c>
      <c r="CC91" s="363" t="str">
        <f ca="1">+IF(OFFSET('Water Data'!$G$28,0,10*ROW('Water Data'!G85))="","",OFFSET('Water Data'!$G$28,0,10*ROW('Water Data'!G85)))</f>
        <v/>
      </c>
      <c r="CD91" s="363" t="str">
        <f ca="1">+IF(OFFSET('Water Data'!$G$29,0,10*ROW('Water Data'!G85))="","",OFFSET('Water Data'!$G$29,0,10*ROW('Water Data'!G85)))</f>
        <v/>
      </c>
      <c r="CE91" s="363" t="str">
        <f ca="1">+IF(OFFSET('Water Data'!$H$27,0,10*ROW('Water Data'!H85))="","",OFFSET('Water Data'!$H$27,0,10*ROW('Water Data'!H85)))</f>
        <v/>
      </c>
      <c r="CF91" s="363" t="str">
        <f ca="1">+IF(OFFSET('Water Data'!$H$28,0,10*ROW('Water Data'!H85))="","",OFFSET('Water Data'!$H$28,0,10*ROW('Water Data'!H85)))</f>
        <v/>
      </c>
      <c r="CG91" s="363" t="str">
        <f ca="1">+IF(OFFSET('Water Data'!$H$29,0,10*ROW('Water Data'!H85))="","",OFFSET('Water Data'!$H$29,0,10*ROW('Water Data'!H85)))</f>
        <v/>
      </c>
      <c r="CH91" s="363" t="str">
        <f ca="1">+IF(OFFSET('Water Data'!$I$27,0,10*ROW('Water Data'!I85))="","",OFFSET('Water Data'!$I$27,0,10*ROW('Water Data'!I85)))</f>
        <v/>
      </c>
      <c r="CI91" s="363" t="str">
        <f ca="1">+IF(OFFSET('Water Data'!$I$28,0,10*ROW('Water Data'!I85))="","",OFFSET('Water Data'!$I$28,0,10*ROW('Water Data'!I85)))</f>
        <v/>
      </c>
      <c r="CJ91" s="363" t="str">
        <f ca="1">+IF(OFFSET('Water Data'!$I$29,0,10*ROW('Water Data'!I85))="","",OFFSET('Water Data'!$I$29,0,10*ROW('Water Data'!I85)))</f>
        <v/>
      </c>
      <c r="CK91" s="363" t="str">
        <f ca="1">+IF(OFFSET('Sanitation Data'!$D$28,0,10*ROW('Sanitation Data'!D85))="","",OFFSET('Sanitation Data'!$D$28,0,10*ROW('Sanitation Data'!D85)))</f>
        <v/>
      </c>
      <c r="CL91" s="363" t="str">
        <f ca="1">+IF(OFFSET('Sanitation Data'!$D$29,0,10*ROW('Sanitation Data'!D85))="","",OFFSET('Sanitation Data'!$D$29,0,10*ROW('Sanitation Data'!D85)))</f>
        <v/>
      </c>
      <c r="CM91" s="363" t="str">
        <f ca="1">+IF(OFFSET('Sanitation Data'!$D$30,0,10*ROW('Sanitation Data'!D85))="","",OFFSET('Sanitation Data'!$D$30,0,10*ROW('Sanitation Data'!D85)))</f>
        <v/>
      </c>
      <c r="CN91" s="363" t="str">
        <f ca="1">+IF(OFFSET('Sanitation Data'!$D$31,0,10*ROW('Sanitation Data'!D85))="","",OFFSET('Sanitation Data'!$D$31,0,10*ROW('Sanitation Data'!D85)))</f>
        <v/>
      </c>
      <c r="CO91" s="363" t="str">
        <f ca="1">+IF(OFFSET('Sanitation Data'!$D$32,0,10*ROW('Sanitation Data'!D85))="","",OFFSET('Sanitation Data'!$D$32,0,10*ROW('Sanitation Data'!D85)))</f>
        <v/>
      </c>
      <c r="CP91" s="363" t="str">
        <f ca="1">+IF(OFFSET('Sanitation Data'!$E$28,0,10*ROW('Sanitation Data'!E85))="","",OFFSET('Sanitation Data'!$E$28,0,10*ROW('Sanitation Data'!E85)))</f>
        <v/>
      </c>
      <c r="CQ91" s="363" t="str">
        <f ca="1">+IF(OFFSET('Sanitation Data'!$E$29,0,10*ROW('Sanitation Data'!E85))="","",OFFSET('Sanitation Data'!$E$29,0,10*ROW('Sanitation Data'!E85)))</f>
        <v/>
      </c>
      <c r="CR91" s="363" t="str">
        <f ca="1">+IF(OFFSET('Sanitation Data'!$E$30,0,10*ROW('Sanitation Data'!E85))="","",OFFSET('Sanitation Data'!$E$30,0,10*ROW('Sanitation Data'!E85)))</f>
        <v/>
      </c>
      <c r="CS91" s="363" t="str">
        <f ca="1">+IF(OFFSET('Sanitation Data'!$E$31,0,10*ROW('Sanitation Data'!E85))="","",OFFSET('Sanitation Data'!$E$31,0,10*ROW('Sanitation Data'!E85)))</f>
        <v/>
      </c>
      <c r="CT91" s="363" t="str">
        <f ca="1">+IF(OFFSET('Sanitation Data'!$E$32,0,10*ROW('Sanitation Data'!E85))="","",OFFSET('Sanitation Data'!$E$32,0,10*ROW('Sanitation Data'!E85)))</f>
        <v/>
      </c>
      <c r="CU91" s="363" t="str">
        <f ca="1">+IF(OFFSET('Sanitation Data'!$F$28,0,10*ROW('Sanitation Data'!F85))="","",OFFSET('Sanitation Data'!$F$28,0,10*ROW('Sanitation Data'!F85)))</f>
        <v/>
      </c>
      <c r="CV91" s="363" t="str">
        <f ca="1">+IF(OFFSET('Sanitation Data'!$F$29,0,10*ROW('Sanitation Data'!F85))="","",OFFSET('Sanitation Data'!$F$29,0,10*ROW('Sanitation Data'!F85)))</f>
        <v/>
      </c>
      <c r="CW91" s="363" t="str">
        <f ca="1">+IF(OFFSET('Sanitation Data'!$F$30,0,10*ROW('Sanitation Data'!F85))="","",OFFSET('Sanitation Data'!$F$30,0,10*ROW('Sanitation Data'!F85)))</f>
        <v/>
      </c>
      <c r="CX91" s="363" t="str">
        <f ca="1">+IF(OFFSET('Sanitation Data'!$F$31,0,10*ROW('Sanitation Data'!F85))="","",OFFSET('Sanitation Data'!$F$31,0,10*ROW('Sanitation Data'!F85)))</f>
        <v/>
      </c>
      <c r="CY91" s="363" t="str">
        <f ca="1">+IF(OFFSET('Sanitation Data'!$F$32,0,10*ROW('Sanitation Data'!F85))="","",OFFSET('Sanitation Data'!$F$32,0,10*ROW('Sanitation Data'!F85)))</f>
        <v/>
      </c>
      <c r="CZ91" s="363" t="str">
        <f ca="1">+IF(OFFSET('Sanitation Data'!$G$28,0,10*ROW('Sanitation Data'!G85))="","",OFFSET('Sanitation Data'!$G$28,0,10*ROW('Sanitation Data'!G85)))</f>
        <v/>
      </c>
      <c r="DA91" s="363" t="str">
        <f ca="1">+IF(OFFSET('Sanitation Data'!$G$29,0,10*ROW('Sanitation Data'!G85))="","",OFFSET('Sanitation Data'!$G$29,0,10*ROW('Sanitation Data'!G85)))</f>
        <v/>
      </c>
      <c r="DB91" s="363" t="str">
        <f ca="1">+IF(OFFSET('Sanitation Data'!$G$30,0,10*ROW('Sanitation Data'!G85))="","",OFFSET('Sanitation Data'!$G$30,0,10*ROW('Sanitation Data'!G85)))</f>
        <v/>
      </c>
      <c r="DC91" s="363" t="str">
        <f ca="1">+IF(OFFSET('Sanitation Data'!$G$31,0,10*ROW('Sanitation Data'!G85))="","",OFFSET('Sanitation Data'!$G$31,0,10*ROW('Sanitation Data'!G85)))</f>
        <v/>
      </c>
      <c r="DD91" s="363" t="str">
        <f ca="1">+IF(OFFSET('Sanitation Data'!$G$32,0,10*ROW('Sanitation Data'!G85))="","",OFFSET('Sanitation Data'!$G$32,0,10*ROW('Sanitation Data'!G85)))</f>
        <v/>
      </c>
      <c r="DE91" s="363" t="str">
        <f ca="1">+IF(OFFSET('Sanitation Data'!$H$28,0,10*ROW('Sanitation Data'!H85))="","",OFFSET('Sanitation Data'!$H$28,0,10*ROW('Sanitation Data'!H85)))</f>
        <v/>
      </c>
      <c r="DF91" s="363" t="str">
        <f ca="1">+IF(OFFSET('Sanitation Data'!$H$29,0,10*ROW('Sanitation Data'!H85))="","",OFFSET('Sanitation Data'!$H$29,0,10*ROW('Sanitation Data'!H85)))</f>
        <v/>
      </c>
      <c r="DG91" s="363" t="str">
        <f ca="1">+IF(OFFSET('Sanitation Data'!$H$30,0,10*ROW('Sanitation Data'!H85))="","",OFFSET('Sanitation Data'!$H$30,0,10*ROW('Sanitation Data'!H85)))</f>
        <v/>
      </c>
      <c r="DH91" s="363" t="str">
        <f ca="1">+IF(OFFSET('Sanitation Data'!$H$31,0,10*ROW('Sanitation Data'!H85))="","",OFFSET('Sanitation Data'!$H$31,0,10*ROW('Sanitation Data'!H85)))</f>
        <v/>
      </c>
      <c r="DI91" s="363" t="str">
        <f ca="1">+IF(OFFSET('Sanitation Data'!$H$32,0,10*ROW('Sanitation Data'!H85))="","",OFFSET('Sanitation Data'!$H$32,0,10*ROW('Sanitation Data'!H85)))</f>
        <v/>
      </c>
      <c r="DJ91" s="363" t="str">
        <f ca="1">+IF(OFFSET('Sanitation Data'!$I$28,0,10*ROW('Sanitation Data'!I85))="","",OFFSET('Sanitation Data'!$I$28,0,10*ROW('Sanitation Data'!I85)))</f>
        <v/>
      </c>
      <c r="DK91" s="363" t="str">
        <f ca="1">+IF(OFFSET('Sanitation Data'!$I$29,0,10*ROW('Sanitation Data'!I85))="","",OFFSET('Sanitation Data'!$I$29,0,10*ROW('Sanitation Data'!I85)))</f>
        <v/>
      </c>
      <c r="DL91" s="363" t="str">
        <f ca="1">+IF(OFFSET('Sanitation Data'!$I$30,0,10*ROW('Sanitation Data'!I85))="","",OFFSET('Sanitation Data'!$I$30,0,10*ROW('Sanitation Data'!I85)))</f>
        <v/>
      </c>
      <c r="DM91" s="363" t="str">
        <f ca="1">+IF(OFFSET('Sanitation Data'!$I$31,0,10*ROW('Sanitation Data'!I85))="","",OFFSET('Sanitation Data'!$I$31,0,10*ROW('Sanitation Data'!I85)))</f>
        <v/>
      </c>
      <c r="DN91" s="363" t="str">
        <f ca="1">+IF(OFFSET('Sanitation Data'!$I$32,0,10*ROW('Sanitation Data'!I85))="","",OFFSET('Sanitation Data'!$I$32,0,10*ROW('Sanitation Data'!I85)))</f>
        <v/>
      </c>
      <c r="DO91" s="363" t="str">
        <f ca="1">+IF(OFFSET('Hygiene Data'!$D$11,0,10*ROW('Hygiene Data'!D85))="","",OFFSET('Hygiene Data'!$D$11,0,10*ROW('Hygiene Data'!D85)))</f>
        <v/>
      </c>
      <c r="DP91" s="363" t="str">
        <f ca="1">+IF(OFFSET('Hygiene Data'!$D$12,0,10*ROW('Hygiene Data'!D85))="","",OFFSET('Hygiene Data'!$D$12,0,10*ROW('Hygiene Data'!D85)))</f>
        <v/>
      </c>
      <c r="DQ91" s="363" t="str">
        <f ca="1">+IF(OFFSET('Hygiene Data'!$D$13,0,10*ROW('Hygiene Data'!D85))="","",OFFSET('Hygiene Data'!$D$13,0,10*ROW('Hygiene Data'!D85)))</f>
        <v/>
      </c>
      <c r="DR91" s="363" t="str">
        <f ca="1">+IF(OFFSET('Hygiene Data'!$E$11,0,10*ROW('Hygiene Data'!E85))="","",OFFSET('Hygiene Data'!$E$11,0,10*ROW('Hygiene Data'!E85)))</f>
        <v/>
      </c>
      <c r="DS91" s="363" t="str">
        <f ca="1">+IF(OFFSET('Hygiene Data'!$E$12,0,10*ROW('Hygiene Data'!E85))="","",OFFSET('Hygiene Data'!$E$12,0,10*ROW('Hygiene Data'!E85)))</f>
        <v/>
      </c>
      <c r="DT91" s="363" t="str">
        <f ca="1">+IF(OFFSET('Hygiene Data'!$E$13,0,10*ROW('Hygiene Data'!E85))="","",OFFSET('Hygiene Data'!$E$13,0,10*ROW('Hygiene Data'!E85)))</f>
        <v/>
      </c>
      <c r="DU91" s="363" t="str">
        <f ca="1">+IF(OFFSET('Hygiene Data'!$F$11,0,10*ROW('Hygiene Data'!F85))="","",OFFSET('Hygiene Data'!$F$11,0,10*ROW('Hygiene Data'!F85)))</f>
        <v/>
      </c>
      <c r="DV91" s="363" t="str">
        <f ca="1">+IF(OFFSET('Hygiene Data'!$F$12,0,10*ROW('Hygiene Data'!F85))="","",OFFSET('Hygiene Data'!$F$12,0,10*ROW('Hygiene Data'!F85)))</f>
        <v/>
      </c>
      <c r="DW91" s="363" t="str">
        <f ca="1">+IF(OFFSET('Hygiene Data'!$F$13,0,10*ROW('Hygiene Data'!F85))="","",OFFSET('Hygiene Data'!$F$13,0,10*ROW('Hygiene Data'!F85)))</f>
        <v/>
      </c>
      <c r="DX91" s="363" t="str">
        <f ca="1">+IF(OFFSET('Hygiene Data'!$G$11,0,10*ROW('Hygiene Data'!G85))="","",OFFSET('Hygiene Data'!$G$11,0,10*ROW('Hygiene Data'!G85)))</f>
        <v/>
      </c>
      <c r="DY91" s="363" t="str">
        <f ca="1">+IF(OFFSET('Hygiene Data'!$G$12,0,10*ROW('Hygiene Data'!G85))="","",OFFSET('Hygiene Data'!$G$12,0,10*ROW('Hygiene Data'!G85)))</f>
        <v/>
      </c>
      <c r="DZ91" s="363" t="str">
        <f ca="1">+IF(OFFSET('Hygiene Data'!$G$13,0,10*ROW('Hygiene Data'!G85))="","",OFFSET('Hygiene Data'!$G$13,0,10*ROW('Hygiene Data'!G85)))</f>
        <v/>
      </c>
      <c r="EA91" s="363" t="str">
        <f ca="1">+IF(OFFSET('Hygiene Data'!$H$11,0,10*ROW('Hygiene Data'!H85))="","",OFFSET('Hygiene Data'!$H$11,0,10*ROW('Hygiene Data'!H85)))</f>
        <v/>
      </c>
      <c r="EB91" s="363" t="str">
        <f ca="1">+IF(OFFSET('Hygiene Data'!$H$12,0,10*ROW('Hygiene Data'!H85))="","",OFFSET('Hygiene Data'!$H$12,0,10*ROW('Hygiene Data'!H85)))</f>
        <v/>
      </c>
      <c r="EC91" s="363" t="str">
        <f ca="1">+IF(OFFSET('Hygiene Data'!$H$13,0,10*ROW('Hygiene Data'!H85))="","",OFFSET('Hygiene Data'!$H$13,0,10*ROW('Hygiene Data'!H85)))</f>
        <v/>
      </c>
      <c r="ED91" s="363" t="str">
        <f ca="1">+IF(OFFSET('Hygiene Data'!$I$11,0,10*ROW('Hygiene Data'!I85))="","",OFFSET('Hygiene Data'!$I$11,0,10*ROW('Hygiene Data'!I85)))</f>
        <v/>
      </c>
      <c r="EE91" s="363" t="str">
        <f ca="1">+IF(OFFSET('Hygiene Data'!$I$12,0,10*ROW('Hygiene Data'!I85))="","",OFFSET('Hygiene Data'!$I$12,0,10*ROW('Hygiene Data'!I85)))</f>
        <v/>
      </c>
      <c r="EF91" s="363" t="str">
        <f ca="1">+IF(OFFSET('Hygiene Data'!$I$13,0,10*ROW('Hygiene Data'!I85))="","",OFFSET('Hygiene Data'!$I$13,0,10*ROW('Hygiene Data'!I85)))</f>
        <v/>
      </c>
    </row>
    <row r="92" spans="1:136" x14ac:dyDescent="0.25">
      <c r="A92" s="472" t="str">
        <f ca="1">+IF(OFFSET('Water Data'!$B$2,0,10*ROW('Water Data'!E86))="","",OFFSET('Water Data'!$B$2,0,10*ROW('Water Data'!E86)))</f>
        <v/>
      </c>
      <c r="B92" s="47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9" t="str">
        <f t="shared" ca="1" si="1"/>
        <v/>
      </c>
      <c r="D92" s="50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3" t="str">
        <f ca="1">+IF(OFFSET('Water Data'!$D$27,0,10*ROW('Water Data'!D86))="","",OFFSET('Water Data'!$D$27,0,10*ROW('Water Data'!D86)))</f>
        <v/>
      </c>
      <c r="BT92" s="363" t="str">
        <f ca="1">+IF(OFFSET('Water Data'!$D$28,0,10*ROW('Water Data'!D86))="","",OFFSET('Water Data'!$D$28,0,10*ROW('Water Data'!D86)))</f>
        <v/>
      </c>
      <c r="BU92" s="363" t="str">
        <f ca="1">+IF(OFFSET('Water Data'!$D$29,0,10*ROW('Water Data'!D86))="","",OFFSET('Water Data'!$D$29,0,10*ROW('Water Data'!D86)))</f>
        <v/>
      </c>
      <c r="BV92" s="363" t="str">
        <f ca="1">+IF(OFFSET('Water Data'!$E$27,0,10*ROW('Water Data'!E86))="","",OFFSET('Water Data'!$E$27,0,10*ROW('Water Data'!E86)))</f>
        <v/>
      </c>
      <c r="BW92" s="363" t="str">
        <f ca="1">+IF(OFFSET('Water Data'!$E$28,0,10*ROW('Water Data'!E86))="","",OFFSET('Water Data'!$E$28,0,10*ROW('Water Data'!E86)))</f>
        <v/>
      </c>
      <c r="BX92" s="363" t="str">
        <f ca="1">+IF(OFFSET('Water Data'!$E$29,0,10*ROW('Water Data'!E86))="","",OFFSET('Water Data'!$E$29,0,10*ROW('Water Data'!E86)))</f>
        <v/>
      </c>
      <c r="BY92" s="363" t="str">
        <f ca="1">+IF(OFFSET('Water Data'!$F$27,0,10*ROW('Water Data'!F86))="","",OFFSET('Water Data'!$F$27,0,10*ROW('Water Data'!F86)))</f>
        <v/>
      </c>
      <c r="BZ92" s="363" t="str">
        <f ca="1">+IF(OFFSET('Water Data'!$F$28,0,10*ROW('Water Data'!F86))="","",OFFSET('Water Data'!$F$28,0,10*ROW('Water Data'!F86)))</f>
        <v/>
      </c>
      <c r="CA92" s="363" t="str">
        <f ca="1">+IF(OFFSET('Water Data'!$F$29,0,10*ROW('Water Data'!F86))="","",OFFSET('Water Data'!$F$29,0,10*ROW('Water Data'!F86)))</f>
        <v/>
      </c>
      <c r="CB92" s="363" t="str">
        <f ca="1">+IF(OFFSET('Water Data'!$G$27,0,10*ROW('Water Data'!G86))="","",OFFSET('Water Data'!$G$27,0,10*ROW('Water Data'!G86)))</f>
        <v/>
      </c>
      <c r="CC92" s="363" t="str">
        <f ca="1">+IF(OFFSET('Water Data'!$G$28,0,10*ROW('Water Data'!G86))="","",OFFSET('Water Data'!$G$28,0,10*ROW('Water Data'!G86)))</f>
        <v/>
      </c>
      <c r="CD92" s="363" t="str">
        <f ca="1">+IF(OFFSET('Water Data'!$G$29,0,10*ROW('Water Data'!G86))="","",OFFSET('Water Data'!$G$29,0,10*ROW('Water Data'!G86)))</f>
        <v/>
      </c>
      <c r="CE92" s="363" t="str">
        <f ca="1">+IF(OFFSET('Water Data'!$H$27,0,10*ROW('Water Data'!H86))="","",OFFSET('Water Data'!$H$27,0,10*ROW('Water Data'!H86)))</f>
        <v/>
      </c>
      <c r="CF92" s="363" t="str">
        <f ca="1">+IF(OFFSET('Water Data'!$H$28,0,10*ROW('Water Data'!H86))="","",OFFSET('Water Data'!$H$28,0,10*ROW('Water Data'!H86)))</f>
        <v/>
      </c>
      <c r="CG92" s="363" t="str">
        <f ca="1">+IF(OFFSET('Water Data'!$H$29,0,10*ROW('Water Data'!H86))="","",OFFSET('Water Data'!$H$29,0,10*ROW('Water Data'!H86)))</f>
        <v/>
      </c>
      <c r="CH92" s="363" t="str">
        <f ca="1">+IF(OFFSET('Water Data'!$I$27,0,10*ROW('Water Data'!I86))="","",OFFSET('Water Data'!$I$27,0,10*ROW('Water Data'!I86)))</f>
        <v/>
      </c>
      <c r="CI92" s="363" t="str">
        <f ca="1">+IF(OFFSET('Water Data'!$I$28,0,10*ROW('Water Data'!I86))="","",OFFSET('Water Data'!$I$28,0,10*ROW('Water Data'!I86)))</f>
        <v/>
      </c>
      <c r="CJ92" s="363" t="str">
        <f ca="1">+IF(OFFSET('Water Data'!$I$29,0,10*ROW('Water Data'!I86))="","",OFFSET('Water Data'!$I$29,0,10*ROW('Water Data'!I86)))</f>
        <v/>
      </c>
      <c r="CK92" s="363" t="str">
        <f ca="1">+IF(OFFSET('Sanitation Data'!$D$28,0,10*ROW('Sanitation Data'!D86))="","",OFFSET('Sanitation Data'!$D$28,0,10*ROW('Sanitation Data'!D86)))</f>
        <v/>
      </c>
      <c r="CL92" s="363" t="str">
        <f ca="1">+IF(OFFSET('Sanitation Data'!$D$29,0,10*ROW('Sanitation Data'!D86))="","",OFFSET('Sanitation Data'!$D$29,0,10*ROW('Sanitation Data'!D86)))</f>
        <v/>
      </c>
      <c r="CM92" s="363" t="str">
        <f ca="1">+IF(OFFSET('Sanitation Data'!$D$30,0,10*ROW('Sanitation Data'!D86))="","",OFFSET('Sanitation Data'!$D$30,0,10*ROW('Sanitation Data'!D86)))</f>
        <v/>
      </c>
      <c r="CN92" s="363" t="str">
        <f ca="1">+IF(OFFSET('Sanitation Data'!$D$31,0,10*ROW('Sanitation Data'!D86))="","",OFFSET('Sanitation Data'!$D$31,0,10*ROW('Sanitation Data'!D86)))</f>
        <v/>
      </c>
      <c r="CO92" s="363" t="str">
        <f ca="1">+IF(OFFSET('Sanitation Data'!$D$32,0,10*ROW('Sanitation Data'!D86))="","",OFFSET('Sanitation Data'!$D$32,0,10*ROW('Sanitation Data'!D86)))</f>
        <v/>
      </c>
      <c r="CP92" s="363" t="str">
        <f ca="1">+IF(OFFSET('Sanitation Data'!$E$28,0,10*ROW('Sanitation Data'!E86))="","",OFFSET('Sanitation Data'!$E$28,0,10*ROW('Sanitation Data'!E86)))</f>
        <v/>
      </c>
      <c r="CQ92" s="363" t="str">
        <f ca="1">+IF(OFFSET('Sanitation Data'!$E$29,0,10*ROW('Sanitation Data'!E86))="","",OFFSET('Sanitation Data'!$E$29,0,10*ROW('Sanitation Data'!E86)))</f>
        <v/>
      </c>
      <c r="CR92" s="363" t="str">
        <f ca="1">+IF(OFFSET('Sanitation Data'!$E$30,0,10*ROW('Sanitation Data'!E86))="","",OFFSET('Sanitation Data'!$E$30,0,10*ROW('Sanitation Data'!E86)))</f>
        <v/>
      </c>
      <c r="CS92" s="363" t="str">
        <f ca="1">+IF(OFFSET('Sanitation Data'!$E$31,0,10*ROW('Sanitation Data'!E86))="","",OFFSET('Sanitation Data'!$E$31,0,10*ROW('Sanitation Data'!E86)))</f>
        <v/>
      </c>
      <c r="CT92" s="363" t="str">
        <f ca="1">+IF(OFFSET('Sanitation Data'!$E$32,0,10*ROW('Sanitation Data'!E86))="","",OFFSET('Sanitation Data'!$E$32,0,10*ROW('Sanitation Data'!E86)))</f>
        <v/>
      </c>
      <c r="CU92" s="363" t="str">
        <f ca="1">+IF(OFFSET('Sanitation Data'!$F$28,0,10*ROW('Sanitation Data'!F86))="","",OFFSET('Sanitation Data'!$F$28,0,10*ROW('Sanitation Data'!F86)))</f>
        <v/>
      </c>
      <c r="CV92" s="363" t="str">
        <f ca="1">+IF(OFFSET('Sanitation Data'!$F$29,0,10*ROW('Sanitation Data'!F86))="","",OFFSET('Sanitation Data'!$F$29,0,10*ROW('Sanitation Data'!F86)))</f>
        <v/>
      </c>
      <c r="CW92" s="363" t="str">
        <f ca="1">+IF(OFFSET('Sanitation Data'!$F$30,0,10*ROW('Sanitation Data'!F86))="","",OFFSET('Sanitation Data'!$F$30,0,10*ROW('Sanitation Data'!F86)))</f>
        <v/>
      </c>
      <c r="CX92" s="363" t="str">
        <f ca="1">+IF(OFFSET('Sanitation Data'!$F$31,0,10*ROW('Sanitation Data'!F86))="","",OFFSET('Sanitation Data'!$F$31,0,10*ROW('Sanitation Data'!F86)))</f>
        <v/>
      </c>
      <c r="CY92" s="363" t="str">
        <f ca="1">+IF(OFFSET('Sanitation Data'!$F$32,0,10*ROW('Sanitation Data'!F86))="","",OFFSET('Sanitation Data'!$F$32,0,10*ROW('Sanitation Data'!F86)))</f>
        <v/>
      </c>
      <c r="CZ92" s="363" t="str">
        <f ca="1">+IF(OFFSET('Sanitation Data'!$G$28,0,10*ROW('Sanitation Data'!G86))="","",OFFSET('Sanitation Data'!$G$28,0,10*ROW('Sanitation Data'!G86)))</f>
        <v/>
      </c>
      <c r="DA92" s="363" t="str">
        <f ca="1">+IF(OFFSET('Sanitation Data'!$G$29,0,10*ROW('Sanitation Data'!G86))="","",OFFSET('Sanitation Data'!$G$29,0,10*ROW('Sanitation Data'!G86)))</f>
        <v/>
      </c>
      <c r="DB92" s="363" t="str">
        <f ca="1">+IF(OFFSET('Sanitation Data'!$G$30,0,10*ROW('Sanitation Data'!G86))="","",OFFSET('Sanitation Data'!$G$30,0,10*ROW('Sanitation Data'!G86)))</f>
        <v/>
      </c>
      <c r="DC92" s="363" t="str">
        <f ca="1">+IF(OFFSET('Sanitation Data'!$G$31,0,10*ROW('Sanitation Data'!G86))="","",OFFSET('Sanitation Data'!$G$31,0,10*ROW('Sanitation Data'!G86)))</f>
        <v/>
      </c>
      <c r="DD92" s="363" t="str">
        <f ca="1">+IF(OFFSET('Sanitation Data'!$G$32,0,10*ROW('Sanitation Data'!G86))="","",OFFSET('Sanitation Data'!$G$32,0,10*ROW('Sanitation Data'!G86)))</f>
        <v/>
      </c>
      <c r="DE92" s="363" t="str">
        <f ca="1">+IF(OFFSET('Sanitation Data'!$H$28,0,10*ROW('Sanitation Data'!H86))="","",OFFSET('Sanitation Data'!$H$28,0,10*ROW('Sanitation Data'!H86)))</f>
        <v/>
      </c>
      <c r="DF92" s="363" t="str">
        <f ca="1">+IF(OFFSET('Sanitation Data'!$H$29,0,10*ROW('Sanitation Data'!H86))="","",OFFSET('Sanitation Data'!$H$29,0,10*ROW('Sanitation Data'!H86)))</f>
        <v/>
      </c>
      <c r="DG92" s="363" t="str">
        <f ca="1">+IF(OFFSET('Sanitation Data'!$H$30,0,10*ROW('Sanitation Data'!H86))="","",OFFSET('Sanitation Data'!$H$30,0,10*ROW('Sanitation Data'!H86)))</f>
        <v/>
      </c>
      <c r="DH92" s="363" t="str">
        <f ca="1">+IF(OFFSET('Sanitation Data'!$H$31,0,10*ROW('Sanitation Data'!H86))="","",OFFSET('Sanitation Data'!$H$31,0,10*ROW('Sanitation Data'!H86)))</f>
        <v/>
      </c>
      <c r="DI92" s="363" t="str">
        <f ca="1">+IF(OFFSET('Sanitation Data'!$H$32,0,10*ROW('Sanitation Data'!H86))="","",OFFSET('Sanitation Data'!$H$32,0,10*ROW('Sanitation Data'!H86)))</f>
        <v/>
      </c>
      <c r="DJ92" s="363" t="str">
        <f ca="1">+IF(OFFSET('Sanitation Data'!$I$28,0,10*ROW('Sanitation Data'!I86))="","",OFFSET('Sanitation Data'!$I$28,0,10*ROW('Sanitation Data'!I86)))</f>
        <v/>
      </c>
      <c r="DK92" s="363" t="str">
        <f ca="1">+IF(OFFSET('Sanitation Data'!$I$29,0,10*ROW('Sanitation Data'!I86))="","",OFFSET('Sanitation Data'!$I$29,0,10*ROW('Sanitation Data'!I86)))</f>
        <v/>
      </c>
      <c r="DL92" s="363" t="str">
        <f ca="1">+IF(OFFSET('Sanitation Data'!$I$30,0,10*ROW('Sanitation Data'!I86))="","",OFFSET('Sanitation Data'!$I$30,0,10*ROW('Sanitation Data'!I86)))</f>
        <v/>
      </c>
      <c r="DM92" s="363" t="str">
        <f ca="1">+IF(OFFSET('Sanitation Data'!$I$31,0,10*ROW('Sanitation Data'!I86))="","",OFFSET('Sanitation Data'!$I$31,0,10*ROW('Sanitation Data'!I86)))</f>
        <v/>
      </c>
      <c r="DN92" s="363" t="str">
        <f ca="1">+IF(OFFSET('Sanitation Data'!$I$32,0,10*ROW('Sanitation Data'!I86))="","",OFFSET('Sanitation Data'!$I$32,0,10*ROW('Sanitation Data'!I86)))</f>
        <v/>
      </c>
      <c r="DO92" s="363" t="str">
        <f ca="1">+IF(OFFSET('Hygiene Data'!$D$11,0,10*ROW('Hygiene Data'!D86))="","",OFFSET('Hygiene Data'!$D$11,0,10*ROW('Hygiene Data'!D86)))</f>
        <v/>
      </c>
      <c r="DP92" s="363" t="str">
        <f ca="1">+IF(OFFSET('Hygiene Data'!$D$12,0,10*ROW('Hygiene Data'!D86))="","",OFFSET('Hygiene Data'!$D$12,0,10*ROW('Hygiene Data'!D86)))</f>
        <v/>
      </c>
      <c r="DQ92" s="363" t="str">
        <f ca="1">+IF(OFFSET('Hygiene Data'!$D$13,0,10*ROW('Hygiene Data'!D86))="","",OFFSET('Hygiene Data'!$D$13,0,10*ROW('Hygiene Data'!D86)))</f>
        <v/>
      </c>
      <c r="DR92" s="363" t="str">
        <f ca="1">+IF(OFFSET('Hygiene Data'!$E$11,0,10*ROW('Hygiene Data'!E86))="","",OFFSET('Hygiene Data'!$E$11,0,10*ROW('Hygiene Data'!E86)))</f>
        <v/>
      </c>
      <c r="DS92" s="363" t="str">
        <f ca="1">+IF(OFFSET('Hygiene Data'!$E$12,0,10*ROW('Hygiene Data'!E86))="","",OFFSET('Hygiene Data'!$E$12,0,10*ROW('Hygiene Data'!E86)))</f>
        <v/>
      </c>
      <c r="DT92" s="363" t="str">
        <f ca="1">+IF(OFFSET('Hygiene Data'!$E$13,0,10*ROW('Hygiene Data'!E86))="","",OFFSET('Hygiene Data'!$E$13,0,10*ROW('Hygiene Data'!E86)))</f>
        <v/>
      </c>
      <c r="DU92" s="363" t="str">
        <f ca="1">+IF(OFFSET('Hygiene Data'!$F$11,0,10*ROW('Hygiene Data'!F86))="","",OFFSET('Hygiene Data'!$F$11,0,10*ROW('Hygiene Data'!F86)))</f>
        <v/>
      </c>
      <c r="DV92" s="363" t="str">
        <f ca="1">+IF(OFFSET('Hygiene Data'!$F$12,0,10*ROW('Hygiene Data'!F86))="","",OFFSET('Hygiene Data'!$F$12,0,10*ROW('Hygiene Data'!F86)))</f>
        <v/>
      </c>
      <c r="DW92" s="363" t="str">
        <f ca="1">+IF(OFFSET('Hygiene Data'!$F$13,0,10*ROW('Hygiene Data'!F86))="","",OFFSET('Hygiene Data'!$F$13,0,10*ROW('Hygiene Data'!F86)))</f>
        <v/>
      </c>
      <c r="DX92" s="363" t="str">
        <f ca="1">+IF(OFFSET('Hygiene Data'!$G$11,0,10*ROW('Hygiene Data'!G86))="","",OFFSET('Hygiene Data'!$G$11,0,10*ROW('Hygiene Data'!G86)))</f>
        <v/>
      </c>
      <c r="DY92" s="363" t="str">
        <f ca="1">+IF(OFFSET('Hygiene Data'!$G$12,0,10*ROW('Hygiene Data'!G86))="","",OFFSET('Hygiene Data'!$G$12,0,10*ROW('Hygiene Data'!G86)))</f>
        <v/>
      </c>
      <c r="DZ92" s="363" t="str">
        <f ca="1">+IF(OFFSET('Hygiene Data'!$G$13,0,10*ROW('Hygiene Data'!G86))="","",OFFSET('Hygiene Data'!$G$13,0,10*ROW('Hygiene Data'!G86)))</f>
        <v/>
      </c>
      <c r="EA92" s="363" t="str">
        <f ca="1">+IF(OFFSET('Hygiene Data'!$H$11,0,10*ROW('Hygiene Data'!H86))="","",OFFSET('Hygiene Data'!$H$11,0,10*ROW('Hygiene Data'!H86)))</f>
        <v/>
      </c>
      <c r="EB92" s="363" t="str">
        <f ca="1">+IF(OFFSET('Hygiene Data'!$H$12,0,10*ROW('Hygiene Data'!H86))="","",OFFSET('Hygiene Data'!$H$12,0,10*ROW('Hygiene Data'!H86)))</f>
        <v/>
      </c>
      <c r="EC92" s="363" t="str">
        <f ca="1">+IF(OFFSET('Hygiene Data'!$H$13,0,10*ROW('Hygiene Data'!H86))="","",OFFSET('Hygiene Data'!$H$13,0,10*ROW('Hygiene Data'!H86)))</f>
        <v/>
      </c>
      <c r="ED92" s="363" t="str">
        <f ca="1">+IF(OFFSET('Hygiene Data'!$I$11,0,10*ROW('Hygiene Data'!I86))="","",OFFSET('Hygiene Data'!$I$11,0,10*ROW('Hygiene Data'!I86)))</f>
        <v/>
      </c>
      <c r="EE92" s="363" t="str">
        <f ca="1">+IF(OFFSET('Hygiene Data'!$I$12,0,10*ROW('Hygiene Data'!I86))="","",OFFSET('Hygiene Data'!$I$12,0,10*ROW('Hygiene Data'!I86)))</f>
        <v/>
      </c>
      <c r="EF92" s="363" t="str">
        <f ca="1">+IF(OFFSET('Hygiene Data'!$I$13,0,10*ROW('Hygiene Data'!I86))="","",OFFSET('Hygiene Data'!$I$13,0,10*ROW('Hygiene Data'!I86)))</f>
        <v/>
      </c>
    </row>
    <row r="93" spans="1:136" x14ac:dyDescent="0.25">
      <c r="A93" s="472" t="str">
        <f ca="1">+IF(OFFSET('Water Data'!$B$2,0,10*ROW('Water Data'!E87))="","",OFFSET('Water Data'!$B$2,0,10*ROW('Water Data'!E87)))</f>
        <v/>
      </c>
      <c r="B93" s="47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9" t="str">
        <f t="shared" ca="1" si="1"/>
        <v/>
      </c>
      <c r="D93" s="50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3" t="str">
        <f ca="1">+IF(OFFSET('Water Data'!$D$27,0,10*ROW('Water Data'!D87))="","",OFFSET('Water Data'!$D$27,0,10*ROW('Water Data'!D87)))</f>
        <v/>
      </c>
      <c r="BT93" s="363" t="str">
        <f ca="1">+IF(OFFSET('Water Data'!$D$28,0,10*ROW('Water Data'!D87))="","",OFFSET('Water Data'!$D$28,0,10*ROW('Water Data'!D87)))</f>
        <v/>
      </c>
      <c r="BU93" s="363" t="str">
        <f ca="1">+IF(OFFSET('Water Data'!$D$29,0,10*ROW('Water Data'!D87))="","",OFFSET('Water Data'!$D$29,0,10*ROW('Water Data'!D87)))</f>
        <v/>
      </c>
      <c r="BV93" s="363" t="str">
        <f ca="1">+IF(OFFSET('Water Data'!$E$27,0,10*ROW('Water Data'!E87))="","",OFFSET('Water Data'!$E$27,0,10*ROW('Water Data'!E87)))</f>
        <v/>
      </c>
      <c r="BW93" s="363" t="str">
        <f ca="1">+IF(OFFSET('Water Data'!$E$28,0,10*ROW('Water Data'!E87))="","",OFFSET('Water Data'!$E$28,0,10*ROW('Water Data'!E87)))</f>
        <v/>
      </c>
      <c r="BX93" s="363" t="str">
        <f ca="1">+IF(OFFSET('Water Data'!$E$29,0,10*ROW('Water Data'!E87))="","",OFFSET('Water Data'!$E$29,0,10*ROW('Water Data'!E87)))</f>
        <v/>
      </c>
      <c r="BY93" s="363" t="str">
        <f ca="1">+IF(OFFSET('Water Data'!$F$27,0,10*ROW('Water Data'!F87))="","",OFFSET('Water Data'!$F$27,0,10*ROW('Water Data'!F87)))</f>
        <v/>
      </c>
      <c r="BZ93" s="363" t="str">
        <f ca="1">+IF(OFFSET('Water Data'!$F$28,0,10*ROW('Water Data'!F87))="","",OFFSET('Water Data'!$F$28,0,10*ROW('Water Data'!F87)))</f>
        <v/>
      </c>
      <c r="CA93" s="363" t="str">
        <f ca="1">+IF(OFFSET('Water Data'!$F$29,0,10*ROW('Water Data'!F87))="","",OFFSET('Water Data'!$F$29,0,10*ROW('Water Data'!F87)))</f>
        <v/>
      </c>
      <c r="CB93" s="363" t="str">
        <f ca="1">+IF(OFFSET('Water Data'!$G$27,0,10*ROW('Water Data'!G87))="","",OFFSET('Water Data'!$G$27,0,10*ROW('Water Data'!G87)))</f>
        <v/>
      </c>
      <c r="CC93" s="363" t="str">
        <f ca="1">+IF(OFFSET('Water Data'!$G$28,0,10*ROW('Water Data'!G87))="","",OFFSET('Water Data'!$G$28,0,10*ROW('Water Data'!G87)))</f>
        <v/>
      </c>
      <c r="CD93" s="363" t="str">
        <f ca="1">+IF(OFFSET('Water Data'!$G$29,0,10*ROW('Water Data'!G87))="","",OFFSET('Water Data'!$G$29,0,10*ROW('Water Data'!G87)))</f>
        <v/>
      </c>
      <c r="CE93" s="363" t="str">
        <f ca="1">+IF(OFFSET('Water Data'!$H$27,0,10*ROW('Water Data'!H87))="","",OFFSET('Water Data'!$H$27,0,10*ROW('Water Data'!H87)))</f>
        <v/>
      </c>
      <c r="CF93" s="363" t="str">
        <f ca="1">+IF(OFFSET('Water Data'!$H$28,0,10*ROW('Water Data'!H87))="","",OFFSET('Water Data'!$H$28,0,10*ROW('Water Data'!H87)))</f>
        <v/>
      </c>
      <c r="CG93" s="363" t="str">
        <f ca="1">+IF(OFFSET('Water Data'!$H$29,0,10*ROW('Water Data'!H87))="","",OFFSET('Water Data'!$H$29,0,10*ROW('Water Data'!H87)))</f>
        <v/>
      </c>
      <c r="CH93" s="363" t="str">
        <f ca="1">+IF(OFFSET('Water Data'!$I$27,0,10*ROW('Water Data'!I87))="","",OFFSET('Water Data'!$I$27,0,10*ROW('Water Data'!I87)))</f>
        <v/>
      </c>
      <c r="CI93" s="363" t="str">
        <f ca="1">+IF(OFFSET('Water Data'!$I$28,0,10*ROW('Water Data'!I87))="","",OFFSET('Water Data'!$I$28,0,10*ROW('Water Data'!I87)))</f>
        <v/>
      </c>
      <c r="CJ93" s="363" t="str">
        <f ca="1">+IF(OFFSET('Water Data'!$I$29,0,10*ROW('Water Data'!I87))="","",OFFSET('Water Data'!$I$29,0,10*ROW('Water Data'!I87)))</f>
        <v/>
      </c>
      <c r="CK93" s="363" t="str">
        <f ca="1">+IF(OFFSET('Sanitation Data'!$D$28,0,10*ROW('Sanitation Data'!D87))="","",OFFSET('Sanitation Data'!$D$28,0,10*ROW('Sanitation Data'!D87)))</f>
        <v/>
      </c>
      <c r="CL93" s="363" t="str">
        <f ca="1">+IF(OFFSET('Sanitation Data'!$D$29,0,10*ROW('Sanitation Data'!D87))="","",OFFSET('Sanitation Data'!$D$29,0,10*ROW('Sanitation Data'!D87)))</f>
        <v/>
      </c>
      <c r="CM93" s="363" t="str">
        <f ca="1">+IF(OFFSET('Sanitation Data'!$D$30,0,10*ROW('Sanitation Data'!D87))="","",OFFSET('Sanitation Data'!$D$30,0,10*ROW('Sanitation Data'!D87)))</f>
        <v/>
      </c>
      <c r="CN93" s="363" t="str">
        <f ca="1">+IF(OFFSET('Sanitation Data'!$D$31,0,10*ROW('Sanitation Data'!D87))="","",OFFSET('Sanitation Data'!$D$31,0,10*ROW('Sanitation Data'!D87)))</f>
        <v/>
      </c>
      <c r="CO93" s="363" t="str">
        <f ca="1">+IF(OFFSET('Sanitation Data'!$D$32,0,10*ROW('Sanitation Data'!D87))="","",OFFSET('Sanitation Data'!$D$32,0,10*ROW('Sanitation Data'!D87)))</f>
        <v/>
      </c>
      <c r="CP93" s="363" t="str">
        <f ca="1">+IF(OFFSET('Sanitation Data'!$E$28,0,10*ROW('Sanitation Data'!E87))="","",OFFSET('Sanitation Data'!$E$28,0,10*ROW('Sanitation Data'!E87)))</f>
        <v/>
      </c>
      <c r="CQ93" s="363" t="str">
        <f ca="1">+IF(OFFSET('Sanitation Data'!$E$29,0,10*ROW('Sanitation Data'!E87))="","",OFFSET('Sanitation Data'!$E$29,0,10*ROW('Sanitation Data'!E87)))</f>
        <v/>
      </c>
      <c r="CR93" s="363" t="str">
        <f ca="1">+IF(OFFSET('Sanitation Data'!$E$30,0,10*ROW('Sanitation Data'!E87))="","",OFFSET('Sanitation Data'!$E$30,0,10*ROW('Sanitation Data'!E87)))</f>
        <v/>
      </c>
      <c r="CS93" s="363" t="str">
        <f ca="1">+IF(OFFSET('Sanitation Data'!$E$31,0,10*ROW('Sanitation Data'!E87))="","",OFFSET('Sanitation Data'!$E$31,0,10*ROW('Sanitation Data'!E87)))</f>
        <v/>
      </c>
      <c r="CT93" s="363" t="str">
        <f ca="1">+IF(OFFSET('Sanitation Data'!$E$32,0,10*ROW('Sanitation Data'!E87))="","",OFFSET('Sanitation Data'!$E$32,0,10*ROW('Sanitation Data'!E87)))</f>
        <v/>
      </c>
      <c r="CU93" s="363" t="str">
        <f ca="1">+IF(OFFSET('Sanitation Data'!$F$28,0,10*ROW('Sanitation Data'!F87))="","",OFFSET('Sanitation Data'!$F$28,0,10*ROW('Sanitation Data'!F87)))</f>
        <v/>
      </c>
      <c r="CV93" s="363" t="str">
        <f ca="1">+IF(OFFSET('Sanitation Data'!$F$29,0,10*ROW('Sanitation Data'!F87))="","",OFFSET('Sanitation Data'!$F$29,0,10*ROW('Sanitation Data'!F87)))</f>
        <v/>
      </c>
      <c r="CW93" s="363" t="str">
        <f ca="1">+IF(OFFSET('Sanitation Data'!$F$30,0,10*ROW('Sanitation Data'!F87))="","",OFFSET('Sanitation Data'!$F$30,0,10*ROW('Sanitation Data'!F87)))</f>
        <v/>
      </c>
      <c r="CX93" s="363" t="str">
        <f ca="1">+IF(OFFSET('Sanitation Data'!$F$31,0,10*ROW('Sanitation Data'!F87))="","",OFFSET('Sanitation Data'!$F$31,0,10*ROW('Sanitation Data'!F87)))</f>
        <v/>
      </c>
      <c r="CY93" s="363" t="str">
        <f ca="1">+IF(OFFSET('Sanitation Data'!$F$32,0,10*ROW('Sanitation Data'!F87))="","",OFFSET('Sanitation Data'!$F$32,0,10*ROW('Sanitation Data'!F87)))</f>
        <v/>
      </c>
      <c r="CZ93" s="363" t="str">
        <f ca="1">+IF(OFFSET('Sanitation Data'!$G$28,0,10*ROW('Sanitation Data'!G87))="","",OFFSET('Sanitation Data'!$G$28,0,10*ROW('Sanitation Data'!G87)))</f>
        <v/>
      </c>
      <c r="DA93" s="363" t="str">
        <f ca="1">+IF(OFFSET('Sanitation Data'!$G$29,0,10*ROW('Sanitation Data'!G87))="","",OFFSET('Sanitation Data'!$G$29,0,10*ROW('Sanitation Data'!G87)))</f>
        <v/>
      </c>
      <c r="DB93" s="363" t="str">
        <f ca="1">+IF(OFFSET('Sanitation Data'!$G$30,0,10*ROW('Sanitation Data'!G87))="","",OFFSET('Sanitation Data'!$G$30,0,10*ROW('Sanitation Data'!G87)))</f>
        <v/>
      </c>
      <c r="DC93" s="363" t="str">
        <f ca="1">+IF(OFFSET('Sanitation Data'!$G$31,0,10*ROW('Sanitation Data'!G87))="","",OFFSET('Sanitation Data'!$G$31,0,10*ROW('Sanitation Data'!G87)))</f>
        <v/>
      </c>
      <c r="DD93" s="363" t="str">
        <f ca="1">+IF(OFFSET('Sanitation Data'!$G$32,0,10*ROW('Sanitation Data'!G87))="","",OFFSET('Sanitation Data'!$G$32,0,10*ROW('Sanitation Data'!G87)))</f>
        <v/>
      </c>
      <c r="DE93" s="363" t="str">
        <f ca="1">+IF(OFFSET('Sanitation Data'!$H$28,0,10*ROW('Sanitation Data'!H87))="","",OFFSET('Sanitation Data'!$H$28,0,10*ROW('Sanitation Data'!H87)))</f>
        <v/>
      </c>
      <c r="DF93" s="363" t="str">
        <f ca="1">+IF(OFFSET('Sanitation Data'!$H$29,0,10*ROW('Sanitation Data'!H87))="","",OFFSET('Sanitation Data'!$H$29,0,10*ROW('Sanitation Data'!H87)))</f>
        <v/>
      </c>
      <c r="DG93" s="363" t="str">
        <f ca="1">+IF(OFFSET('Sanitation Data'!$H$30,0,10*ROW('Sanitation Data'!H87))="","",OFFSET('Sanitation Data'!$H$30,0,10*ROW('Sanitation Data'!H87)))</f>
        <v/>
      </c>
      <c r="DH93" s="363" t="str">
        <f ca="1">+IF(OFFSET('Sanitation Data'!$H$31,0,10*ROW('Sanitation Data'!H87))="","",OFFSET('Sanitation Data'!$H$31,0,10*ROW('Sanitation Data'!H87)))</f>
        <v/>
      </c>
      <c r="DI93" s="363" t="str">
        <f ca="1">+IF(OFFSET('Sanitation Data'!$H$32,0,10*ROW('Sanitation Data'!H87))="","",OFFSET('Sanitation Data'!$H$32,0,10*ROW('Sanitation Data'!H87)))</f>
        <v/>
      </c>
      <c r="DJ93" s="363" t="str">
        <f ca="1">+IF(OFFSET('Sanitation Data'!$I$28,0,10*ROW('Sanitation Data'!I87))="","",OFFSET('Sanitation Data'!$I$28,0,10*ROW('Sanitation Data'!I87)))</f>
        <v/>
      </c>
      <c r="DK93" s="363" t="str">
        <f ca="1">+IF(OFFSET('Sanitation Data'!$I$29,0,10*ROW('Sanitation Data'!I87))="","",OFFSET('Sanitation Data'!$I$29,0,10*ROW('Sanitation Data'!I87)))</f>
        <v/>
      </c>
      <c r="DL93" s="363" t="str">
        <f ca="1">+IF(OFFSET('Sanitation Data'!$I$30,0,10*ROW('Sanitation Data'!I87))="","",OFFSET('Sanitation Data'!$I$30,0,10*ROW('Sanitation Data'!I87)))</f>
        <v/>
      </c>
      <c r="DM93" s="363" t="str">
        <f ca="1">+IF(OFFSET('Sanitation Data'!$I$31,0,10*ROW('Sanitation Data'!I87))="","",OFFSET('Sanitation Data'!$I$31,0,10*ROW('Sanitation Data'!I87)))</f>
        <v/>
      </c>
      <c r="DN93" s="363" t="str">
        <f ca="1">+IF(OFFSET('Sanitation Data'!$I$32,0,10*ROW('Sanitation Data'!I87))="","",OFFSET('Sanitation Data'!$I$32,0,10*ROW('Sanitation Data'!I87)))</f>
        <v/>
      </c>
      <c r="DO93" s="363" t="str">
        <f ca="1">+IF(OFFSET('Hygiene Data'!$D$11,0,10*ROW('Hygiene Data'!D87))="","",OFFSET('Hygiene Data'!$D$11,0,10*ROW('Hygiene Data'!D87)))</f>
        <v/>
      </c>
      <c r="DP93" s="363" t="str">
        <f ca="1">+IF(OFFSET('Hygiene Data'!$D$12,0,10*ROW('Hygiene Data'!D87))="","",OFFSET('Hygiene Data'!$D$12,0,10*ROW('Hygiene Data'!D87)))</f>
        <v/>
      </c>
      <c r="DQ93" s="363" t="str">
        <f ca="1">+IF(OFFSET('Hygiene Data'!$D$13,0,10*ROW('Hygiene Data'!D87))="","",OFFSET('Hygiene Data'!$D$13,0,10*ROW('Hygiene Data'!D87)))</f>
        <v/>
      </c>
      <c r="DR93" s="363" t="str">
        <f ca="1">+IF(OFFSET('Hygiene Data'!$E$11,0,10*ROW('Hygiene Data'!E87))="","",OFFSET('Hygiene Data'!$E$11,0,10*ROW('Hygiene Data'!E87)))</f>
        <v/>
      </c>
      <c r="DS93" s="363" t="str">
        <f ca="1">+IF(OFFSET('Hygiene Data'!$E$12,0,10*ROW('Hygiene Data'!E87))="","",OFFSET('Hygiene Data'!$E$12,0,10*ROW('Hygiene Data'!E87)))</f>
        <v/>
      </c>
      <c r="DT93" s="363" t="str">
        <f ca="1">+IF(OFFSET('Hygiene Data'!$E$13,0,10*ROW('Hygiene Data'!E87))="","",OFFSET('Hygiene Data'!$E$13,0,10*ROW('Hygiene Data'!E87)))</f>
        <v/>
      </c>
      <c r="DU93" s="363" t="str">
        <f ca="1">+IF(OFFSET('Hygiene Data'!$F$11,0,10*ROW('Hygiene Data'!F87))="","",OFFSET('Hygiene Data'!$F$11,0,10*ROW('Hygiene Data'!F87)))</f>
        <v/>
      </c>
      <c r="DV93" s="363" t="str">
        <f ca="1">+IF(OFFSET('Hygiene Data'!$F$12,0,10*ROW('Hygiene Data'!F87))="","",OFFSET('Hygiene Data'!$F$12,0,10*ROW('Hygiene Data'!F87)))</f>
        <v/>
      </c>
      <c r="DW93" s="363" t="str">
        <f ca="1">+IF(OFFSET('Hygiene Data'!$F$13,0,10*ROW('Hygiene Data'!F87))="","",OFFSET('Hygiene Data'!$F$13,0,10*ROW('Hygiene Data'!F87)))</f>
        <v/>
      </c>
      <c r="DX93" s="363" t="str">
        <f ca="1">+IF(OFFSET('Hygiene Data'!$G$11,0,10*ROW('Hygiene Data'!G87))="","",OFFSET('Hygiene Data'!$G$11,0,10*ROW('Hygiene Data'!G87)))</f>
        <v/>
      </c>
      <c r="DY93" s="363" t="str">
        <f ca="1">+IF(OFFSET('Hygiene Data'!$G$12,0,10*ROW('Hygiene Data'!G87))="","",OFFSET('Hygiene Data'!$G$12,0,10*ROW('Hygiene Data'!G87)))</f>
        <v/>
      </c>
      <c r="DZ93" s="363" t="str">
        <f ca="1">+IF(OFFSET('Hygiene Data'!$G$13,0,10*ROW('Hygiene Data'!G87))="","",OFFSET('Hygiene Data'!$G$13,0,10*ROW('Hygiene Data'!G87)))</f>
        <v/>
      </c>
      <c r="EA93" s="363" t="str">
        <f ca="1">+IF(OFFSET('Hygiene Data'!$H$11,0,10*ROW('Hygiene Data'!H87))="","",OFFSET('Hygiene Data'!$H$11,0,10*ROW('Hygiene Data'!H87)))</f>
        <v/>
      </c>
      <c r="EB93" s="363" t="str">
        <f ca="1">+IF(OFFSET('Hygiene Data'!$H$12,0,10*ROW('Hygiene Data'!H87))="","",OFFSET('Hygiene Data'!$H$12,0,10*ROW('Hygiene Data'!H87)))</f>
        <v/>
      </c>
      <c r="EC93" s="363" t="str">
        <f ca="1">+IF(OFFSET('Hygiene Data'!$H$13,0,10*ROW('Hygiene Data'!H87))="","",OFFSET('Hygiene Data'!$H$13,0,10*ROW('Hygiene Data'!H87)))</f>
        <v/>
      </c>
      <c r="ED93" s="363" t="str">
        <f ca="1">+IF(OFFSET('Hygiene Data'!$I$11,0,10*ROW('Hygiene Data'!I87))="","",OFFSET('Hygiene Data'!$I$11,0,10*ROW('Hygiene Data'!I87)))</f>
        <v/>
      </c>
      <c r="EE93" s="363" t="str">
        <f ca="1">+IF(OFFSET('Hygiene Data'!$I$12,0,10*ROW('Hygiene Data'!I87))="","",OFFSET('Hygiene Data'!$I$12,0,10*ROW('Hygiene Data'!I87)))</f>
        <v/>
      </c>
      <c r="EF93" s="363" t="str">
        <f ca="1">+IF(OFFSET('Hygiene Data'!$I$13,0,10*ROW('Hygiene Data'!I87))="","",OFFSET('Hygiene Data'!$I$13,0,10*ROW('Hygiene Data'!I87)))</f>
        <v/>
      </c>
    </row>
    <row r="94" spans="1:136" x14ac:dyDescent="0.25">
      <c r="A94" s="472" t="str">
        <f ca="1">+IF(OFFSET('Water Data'!$B$2,0,10*ROW('Water Data'!E88))="","",OFFSET('Water Data'!$B$2,0,10*ROW('Water Data'!E88)))</f>
        <v/>
      </c>
      <c r="B94" s="47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9" t="str">
        <f t="shared" ca="1" si="1"/>
        <v/>
      </c>
      <c r="D94" s="50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3" t="str">
        <f ca="1">+IF(OFFSET('Water Data'!$D$27,0,10*ROW('Water Data'!D88))="","",OFFSET('Water Data'!$D$27,0,10*ROW('Water Data'!D88)))</f>
        <v/>
      </c>
      <c r="BT94" s="363" t="str">
        <f ca="1">+IF(OFFSET('Water Data'!$D$28,0,10*ROW('Water Data'!D88))="","",OFFSET('Water Data'!$D$28,0,10*ROW('Water Data'!D88)))</f>
        <v/>
      </c>
      <c r="BU94" s="363" t="str">
        <f ca="1">+IF(OFFSET('Water Data'!$D$29,0,10*ROW('Water Data'!D88))="","",OFFSET('Water Data'!$D$29,0,10*ROW('Water Data'!D88)))</f>
        <v/>
      </c>
      <c r="BV94" s="363" t="str">
        <f ca="1">+IF(OFFSET('Water Data'!$E$27,0,10*ROW('Water Data'!E88))="","",OFFSET('Water Data'!$E$27,0,10*ROW('Water Data'!E88)))</f>
        <v/>
      </c>
      <c r="BW94" s="363" t="str">
        <f ca="1">+IF(OFFSET('Water Data'!$E$28,0,10*ROW('Water Data'!E88))="","",OFFSET('Water Data'!$E$28,0,10*ROW('Water Data'!E88)))</f>
        <v/>
      </c>
      <c r="BX94" s="363" t="str">
        <f ca="1">+IF(OFFSET('Water Data'!$E$29,0,10*ROW('Water Data'!E88))="","",OFFSET('Water Data'!$E$29,0,10*ROW('Water Data'!E88)))</f>
        <v/>
      </c>
      <c r="BY94" s="363" t="str">
        <f ca="1">+IF(OFFSET('Water Data'!$F$27,0,10*ROW('Water Data'!F88))="","",OFFSET('Water Data'!$F$27,0,10*ROW('Water Data'!F88)))</f>
        <v/>
      </c>
      <c r="BZ94" s="363" t="str">
        <f ca="1">+IF(OFFSET('Water Data'!$F$28,0,10*ROW('Water Data'!F88))="","",OFFSET('Water Data'!$F$28,0,10*ROW('Water Data'!F88)))</f>
        <v/>
      </c>
      <c r="CA94" s="363" t="str">
        <f ca="1">+IF(OFFSET('Water Data'!$F$29,0,10*ROW('Water Data'!F88))="","",OFFSET('Water Data'!$F$29,0,10*ROW('Water Data'!F88)))</f>
        <v/>
      </c>
      <c r="CB94" s="363" t="str">
        <f ca="1">+IF(OFFSET('Water Data'!$G$27,0,10*ROW('Water Data'!G88))="","",OFFSET('Water Data'!$G$27,0,10*ROW('Water Data'!G88)))</f>
        <v/>
      </c>
      <c r="CC94" s="363" t="str">
        <f ca="1">+IF(OFFSET('Water Data'!$G$28,0,10*ROW('Water Data'!G88))="","",OFFSET('Water Data'!$G$28,0,10*ROW('Water Data'!G88)))</f>
        <v/>
      </c>
      <c r="CD94" s="363" t="str">
        <f ca="1">+IF(OFFSET('Water Data'!$G$29,0,10*ROW('Water Data'!G88))="","",OFFSET('Water Data'!$G$29,0,10*ROW('Water Data'!G88)))</f>
        <v/>
      </c>
      <c r="CE94" s="363" t="str">
        <f ca="1">+IF(OFFSET('Water Data'!$H$27,0,10*ROW('Water Data'!H88))="","",OFFSET('Water Data'!$H$27,0,10*ROW('Water Data'!H88)))</f>
        <v/>
      </c>
      <c r="CF94" s="363" t="str">
        <f ca="1">+IF(OFFSET('Water Data'!$H$28,0,10*ROW('Water Data'!H88))="","",OFFSET('Water Data'!$H$28,0,10*ROW('Water Data'!H88)))</f>
        <v/>
      </c>
      <c r="CG94" s="363" t="str">
        <f ca="1">+IF(OFFSET('Water Data'!$H$29,0,10*ROW('Water Data'!H88))="","",OFFSET('Water Data'!$H$29,0,10*ROW('Water Data'!H88)))</f>
        <v/>
      </c>
      <c r="CH94" s="363" t="str">
        <f ca="1">+IF(OFFSET('Water Data'!$I$27,0,10*ROW('Water Data'!I88))="","",OFFSET('Water Data'!$I$27,0,10*ROW('Water Data'!I88)))</f>
        <v/>
      </c>
      <c r="CI94" s="363" t="str">
        <f ca="1">+IF(OFFSET('Water Data'!$I$28,0,10*ROW('Water Data'!I88))="","",OFFSET('Water Data'!$I$28,0,10*ROW('Water Data'!I88)))</f>
        <v/>
      </c>
      <c r="CJ94" s="363" t="str">
        <f ca="1">+IF(OFFSET('Water Data'!$I$29,0,10*ROW('Water Data'!I88))="","",OFFSET('Water Data'!$I$29,0,10*ROW('Water Data'!I88)))</f>
        <v/>
      </c>
      <c r="CK94" s="363" t="str">
        <f ca="1">+IF(OFFSET('Sanitation Data'!$D$28,0,10*ROW('Sanitation Data'!D88))="","",OFFSET('Sanitation Data'!$D$28,0,10*ROW('Sanitation Data'!D88)))</f>
        <v/>
      </c>
      <c r="CL94" s="363" t="str">
        <f ca="1">+IF(OFFSET('Sanitation Data'!$D$29,0,10*ROW('Sanitation Data'!D88))="","",OFFSET('Sanitation Data'!$D$29,0,10*ROW('Sanitation Data'!D88)))</f>
        <v/>
      </c>
      <c r="CM94" s="363" t="str">
        <f ca="1">+IF(OFFSET('Sanitation Data'!$D$30,0,10*ROW('Sanitation Data'!D88))="","",OFFSET('Sanitation Data'!$D$30,0,10*ROW('Sanitation Data'!D88)))</f>
        <v/>
      </c>
      <c r="CN94" s="363" t="str">
        <f ca="1">+IF(OFFSET('Sanitation Data'!$D$31,0,10*ROW('Sanitation Data'!D88))="","",OFFSET('Sanitation Data'!$D$31,0,10*ROW('Sanitation Data'!D88)))</f>
        <v/>
      </c>
      <c r="CO94" s="363" t="str">
        <f ca="1">+IF(OFFSET('Sanitation Data'!$D$32,0,10*ROW('Sanitation Data'!D88))="","",OFFSET('Sanitation Data'!$D$32,0,10*ROW('Sanitation Data'!D88)))</f>
        <v/>
      </c>
      <c r="CP94" s="363" t="str">
        <f ca="1">+IF(OFFSET('Sanitation Data'!$E$28,0,10*ROW('Sanitation Data'!E88))="","",OFFSET('Sanitation Data'!$E$28,0,10*ROW('Sanitation Data'!E88)))</f>
        <v/>
      </c>
      <c r="CQ94" s="363" t="str">
        <f ca="1">+IF(OFFSET('Sanitation Data'!$E$29,0,10*ROW('Sanitation Data'!E88))="","",OFFSET('Sanitation Data'!$E$29,0,10*ROW('Sanitation Data'!E88)))</f>
        <v/>
      </c>
      <c r="CR94" s="363" t="str">
        <f ca="1">+IF(OFFSET('Sanitation Data'!$E$30,0,10*ROW('Sanitation Data'!E88))="","",OFFSET('Sanitation Data'!$E$30,0,10*ROW('Sanitation Data'!E88)))</f>
        <v/>
      </c>
      <c r="CS94" s="363" t="str">
        <f ca="1">+IF(OFFSET('Sanitation Data'!$E$31,0,10*ROW('Sanitation Data'!E88))="","",OFFSET('Sanitation Data'!$E$31,0,10*ROW('Sanitation Data'!E88)))</f>
        <v/>
      </c>
      <c r="CT94" s="363" t="str">
        <f ca="1">+IF(OFFSET('Sanitation Data'!$E$32,0,10*ROW('Sanitation Data'!E88))="","",OFFSET('Sanitation Data'!$E$32,0,10*ROW('Sanitation Data'!E88)))</f>
        <v/>
      </c>
      <c r="CU94" s="363" t="str">
        <f ca="1">+IF(OFFSET('Sanitation Data'!$F$28,0,10*ROW('Sanitation Data'!F88))="","",OFFSET('Sanitation Data'!$F$28,0,10*ROW('Sanitation Data'!F88)))</f>
        <v/>
      </c>
      <c r="CV94" s="363" t="str">
        <f ca="1">+IF(OFFSET('Sanitation Data'!$F$29,0,10*ROW('Sanitation Data'!F88))="","",OFFSET('Sanitation Data'!$F$29,0,10*ROW('Sanitation Data'!F88)))</f>
        <v/>
      </c>
      <c r="CW94" s="363" t="str">
        <f ca="1">+IF(OFFSET('Sanitation Data'!$F$30,0,10*ROW('Sanitation Data'!F88))="","",OFFSET('Sanitation Data'!$F$30,0,10*ROW('Sanitation Data'!F88)))</f>
        <v/>
      </c>
      <c r="CX94" s="363" t="str">
        <f ca="1">+IF(OFFSET('Sanitation Data'!$F$31,0,10*ROW('Sanitation Data'!F88))="","",OFFSET('Sanitation Data'!$F$31,0,10*ROW('Sanitation Data'!F88)))</f>
        <v/>
      </c>
      <c r="CY94" s="363" t="str">
        <f ca="1">+IF(OFFSET('Sanitation Data'!$F$32,0,10*ROW('Sanitation Data'!F88))="","",OFFSET('Sanitation Data'!$F$32,0,10*ROW('Sanitation Data'!F88)))</f>
        <v/>
      </c>
      <c r="CZ94" s="363" t="str">
        <f ca="1">+IF(OFFSET('Sanitation Data'!$G$28,0,10*ROW('Sanitation Data'!G88))="","",OFFSET('Sanitation Data'!$G$28,0,10*ROW('Sanitation Data'!G88)))</f>
        <v/>
      </c>
      <c r="DA94" s="363" t="str">
        <f ca="1">+IF(OFFSET('Sanitation Data'!$G$29,0,10*ROW('Sanitation Data'!G88))="","",OFFSET('Sanitation Data'!$G$29,0,10*ROW('Sanitation Data'!G88)))</f>
        <v/>
      </c>
      <c r="DB94" s="363" t="str">
        <f ca="1">+IF(OFFSET('Sanitation Data'!$G$30,0,10*ROW('Sanitation Data'!G88))="","",OFFSET('Sanitation Data'!$G$30,0,10*ROW('Sanitation Data'!G88)))</f>
        <v/>
      </c>
      <c r="DC94" s="363" t="str">
        <f ca="1">+IF(OFFSET('Sanitation Data'!$G$31,0,10*ROW('Sanitation Data'!G88))="","",OFFSET('Sanitation Data'!$G$31,0,10*ROW('Sanitation Data'!G88)))</f>
        <v/>
      </c>
      <c r="DD94" s="363" t="str">
        <f ca="1">+IF(OFFSET('Sanitation Data'!$G$32,0,10*ROW('Sanitation Data'!G88))="","",OFFSET('Sanitation Data'!$G$32,0,10*ROW('Sanitation Data'!G88)))</f>
        <v/>
      </c>
      <c r="DE94" s="363" t="str">
        <f ca="1">+IF(OFFSET('Sanitation Data'!$H$28,0,10*ROW('Sanitation Data'!H88))="","",OFFSET('Sanitation Data'!$H$28,0,10*ROW('Sanitation Data'!H88)))</f>
        <v/>
      </c>
      <c r="DF94" s="363" t="str">
        <f ca="1">+IF(OFFSET('Sanitation Data'!$H$29,0,10*ROW('Sanitation Data'!H88))="","",OFFSET('Sanitation Data'!$H$29,0,10*ROW('Sanitation Data'!H88)))</f>
        <v/>
      </c>
      <c r="DG94" s="363" t="str">
        <f ca="1">+IF(OFFSET('Sanitation Data'!$H$30,0,10*ROW('Sanitation Data'!H88))="","",OFFSET('Sanitation Data'!$H$30,0,10*ROW('Sanitation Data'!H88)))</f>
        <v/>
      </c>
      <c r="DH94" s="363" t="str">
        <f ca="1">+IF(OFFSET('Sanitation Data'!$H$31,0,10*ROW('Sanitation Data'!H88))="","",OFFSET('Sanitation Data'!$H$31,0,10*ROW('Sanitation Data'!H88)))</f>
        <v/>
      </c>
      <c r="DI94" s="363" t="str">
        <f ca="1">+IF(OFFSET('Sanitation Data'!$H$32,0,10*ROW('Sanitation Data'!H88))="","",OFFSET('Sanitation Data'!$H$32,0,10*ROW('Sanitation Data'!H88)))</f>
        <v/>
      </c>
      <c r="DJ94" s="363" t="str">
        <f ca="1">+IF(OFFSET('Sanitation Data'!$I$28,0,10*ROW('Sanitation Data'!I88))="","",OFFSET('Sanitation Data'!$I$28,0,10*ROW('Sanitation Data'!I88)))</f>
        <v/>
      </c>
      <c r="DK94" s="363" t="str">
        <f ca="1">+IF(OFFSET('Sanitation Data'!$I$29,0,10*ROW('Sanitation Data'!I88))="","",OFFSET('Sanitation Data'!$I$29,0,10*ROW('Sanitation Data'!I88)))</f>
        <v/>
      </c>
      <c r="DL94" s="363" t="str">
        <f ca="1">+IF(OFFSET('Sanitation Data'!$I$30,0,10*ROW('Sanitation Data'!I88))="","",OFFSET('Sanitation Data'!$I$30,0,10*ROW('Sanitation Data'!I88)))</f>
        <v/>
      </c>
      <c r="DM94" s="363" t="str">
        <f ca="1">+IF(OFFSET('Sanitation Data'!$I$31,0,10*ROW('Sanitation Data'!I88))="","",OFFSET('Sanitation Data'!$I$31,0,10*ROW('Sanitation Data'!I88)))</f>
        <v/>
      </c>
      <c r="DN94" s="363" t="str">
        <f ca="1">+IF(OFFSET('Sanitation Data'!$I$32,0,10*ROW('Sanitation Data'!I88))="","",OFFSET('Sanitation Data'!$I$32,0,10*ROW('Sanitation Data'!I88)))</f>
        <v/>
      </c>
      <c r="DO94" s="363" t="str">
        <f ca="1">+IF(OFFSET('Hygiene Data'!$D$11,0,10*ROW('Hygiene Data'!D88))="","",OFFSET('Hygiene Data'!$D$11,0,10*ROW('Hygiene Data'!D88)))</f>
        <v/>
      </c>
      <c r="DP94" s="363" t="str">
        <f ca="1">+IF(OFFSET('Hygiene Data'!$D$12,0,10*ROW('Hygiene Data'!D88))="","",OFFSET('Hygiene Data'!$D$12,0,10*ROW('Hygiene Data'!D88)))</f>
        <v/>
      </c>
      <c r="DQ94" s="363" t="str">
        <f ca="1">+IF(OFFSET('Hygiene Data'!$D$13,0,10*ROW('Hygiene Data'!D88))="","",OFFSET('Hygiene Data'!$D$13,0,10*ROW('Hygiene Data'!D88)))</f>
        <v/>
      </c>
      <c r="DR94" s="363" t="str">
        <f ca="1">+IF(OFFSET('Hygiene Data'!$E$11,0,10*ROW('Hygiene Data'!E88))="","",OFFSET('Hygiene Data'!$E$11,0,10*ROW('Hygiene Data'!E88)))</f>
        <v/>
      </c>
      <c r="DS94" s="363" t="str">
        <f ca="1">+IF(OFFSET('Hygiene Data'!$E$12,0,10*ROW('Hygiene Data'!E88))="","",OFFSET('Hygiene Data'!$E$12,0,10*ROW('Hygiene Data'!E88)))</f>
        <v/>
      </c>
      <c r="DT94" s="363" t="str">
        <f ca="1">+IF(OFFSET('Hygiene Data'!$E$13,0,10*ROW('Hygiene Data'!E88))="","",OFFSET('Hygiene Data'!$E$13,0,10*ROW('Hygiene Data'!E88)))</f>
        <v/>
      </c>
      <c r="DU94" s="363" t="str">
        <f ca="1">+IF(OFFSET('Hygiene Data'!$F$11,0,10*ROW('Hygiene Data'!F88))="","",OFFSET('Hygiene Data'!$F$11,0,10*ROW('Hygiene Data'!F88)))</f>
        <v/>
      </c>
      <c r="DV94" s="363" t="str">
        <f ca="1">+IF(OFFSET('Hygiene Data'!$F$12,0,10*ROW('Hygiene Data'!F88))="","",OFFSET('Hygiene Data'!$F$12,0,10*ROW('Hygiene Data'!F88)))</f>
        <v/>
      </c>
      <c r="DW94" s="363" t="str">
        <f ca="1">+IF(OFFSET('Hygiene Data'!$F$13,0,10*ROW('Hygiene Data'!F88))="","",OFFSET('Hygiene Data'!$F$13,0,10*ROW('Hygiene Data'!F88)))</f>
        <v/>
      </c>
      <c r="DX94" s="363" t="str">
        <f ca="1">+IF(OFFSET('Hygiene Data'!$G$11,0,10*ROW('Hygiene Data'!G88))="","",OFFSET('Hygiene Data'!$G$11,0,10*ROW('Hygiene Data'!G88)))</f>
        <v/>
      </c>
      <c r="DY94" s="363" t="str">
        <f ca="1">+IF(OFFSET('Hygiene Data'!$G$12,0,10*ROW('Hygiene Data'!G88))="","",OFFSET('Hygiene Data'!$G$12,0,10*ROW('Hygiene Data'!G88)))</f>
        <v/>
      </c>
      <c r="DZ94" s="363" t="str">
        <f ca="1">+IF(OFFSET('Hygiene Data'!$G$13,0,10*ROW('Hygiene Data'!G88))="","",OFFSET('Hygiene Data'!$G$13,0,10*ROW('Hygiene Data'!G88)))</f>
        <v/>
      </c>
      <c r="EA94" s="363" t="str">
        <f ca="1">+IF(OFFSET('Hygiene Data'!$H$11,0,10*ROW('Hygiene Data'!H88))="","",OFFSET('Hygiene Data'!$H$11,0,10*ROW('Hygiene Data'!H88)))</f>
        <v/>
      </c>
      <c r="EB94" s="363" t="str">
        <f ca="1">+IF(OFFSET('Hygiene Data'!$H$12,0,10*ROW('Hygiene Data'!H88))="","",OFFSET('Hygiene Data'!$H$12,0,10*ROW('Hygiene Data'!H88)))</f>
        <v/>
      </c>
      <c r="EC94" s="363" t="str">
        <f ca="1">+IF(OFFSET('Hygiene Data'!$H$13,0,10*ROW('Hygiene Data'!H88))="","",OFFSET('Hygiene Data'!$H$13,0,10*ROW('Hygiene Data'!H88)))</f>
        <v/>
      </c>
      <c r="ED94" s="363" t="str">
        <f ca="1">+IF(OFFSET('Hygiene Data'!$I$11,0,10*ROW('Hygiene Data'!I88))="","",OFFSET('Hygiene Data'!$I$11,0,10*ROW('Hygiene Data'!I88)))</f>
        <v/>
      </c>
      <c r="EE94" s="363" t="str">
        <f ca="1">+IF(OFFSET('Hygiene Data'!$I$12,0,10*ROW('Hygiene Data'!I88))="","",OFFSET('Hygiene Data'!$I$12,0,10*ROW('Hygiene Data'!I88)))</f>
        <v/>
      </c>
      <c r="EF94" s="363" t="str">
        <f ca="1">+IF(OFFSET('Hygiene Data'!$I$13,0,10*ROW('Hygiene Data'!I88))="","",OFFSET('Hygiene Data'!$I$13,0,10*ROW('Hygiene Data'!I88)))</f>
        <v/>
      </c>
    </row>
    <row r="95" spans="1:136" x14ac:dyDescent="0.25">
      <c r="A95" s="472" t="str">
        <f ca="1">+IF(OFFSET('Water Data'!$B$2,0,10*ROW('Water Data'!E89))="","",OFFSET('Water Data'!$B$2,0,10*ROW('Water Data'!E89)))</f>
        <v/>
      </c>
      <c r="B95" s="47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9" t="str">
        <f t="shared" ca="1" si="1"/>
        <v/>
      </c>
      <c r="D95" s="50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3" t="str">
        <f ca="1">+IF(OFFSET('Water Data'!$D$27,0,10*ROW('Water Data'!D89))="","",OFFSET('Water Data'!$D$27,0,10*ROW('Water Data'!D89)))</f>
        <v/>
      </c>
      <c r="BT95" s="363" t="str">
        <f ca="1">+IF(OFFSET('Water Data'!$D$28,0,10*ROW('Water Data'!D89))="","",OFFSET('Water Data'!$D$28,0,10*ROW('Water Data'!D89)))</f>
        <v/>
      </c>
      <c r="BU95" s="363" t="str">
        <f ca="1">+IF(OFFSET('Water Data'!$D$29,0,10*ROW('Water Data'!D89))="","",OFFSET('Water Data'!$D$29,0,10*ROW('Water Data'!D89)))</f>
        <v/>
      </c>
      <c r="BV95" s="363" t="str">
        <f ca="1">+IF(OFFSET('Water Data'!$E$27,0,10*ROW('Water Data'!E89))="","",OFFSET('Water Data'!$E$27,0,10*ROW('Water Data'!E89)))</f>
        <v/>
      </c>
      <c r="BW95" s="363" t="str">
        <f ca="1">+IF(OFFSET('Water Data'!$E$28,0,10*ROW('Water Data'!E89))="","",OFFSET('Water Data'!$E$28,0,10*ROW('Water Data'!E89)))</f>
        <v/>
      </c>
      <c r="BX95" s="363" t="str">
        <f ca="1">+IF(OFFSET('Water Data'!$E$29,0,10*ROW('Water Data'!E89))="","",OFFSET('Water Data'!$E$29,0,10*ROW('Water Data'!E89)))</f>
        <v/>
      </c>
      <c r="BY95" s="363" t="str">
        <f ca="1">+IF(OFFSET('Water Data'!$F$27,0,10*ROW('Water Data'!F89))="","",OFFSET('Water Data'!$F$27,0,10*ROW('Water Data'!F89)))</f>
        <v/>
      </c>
      <c r="BZ95" s="363" t="str">
        <f ca="1">+IF(OFFSET('Water Data'!$F$28,0,10*ROW('Water Data'!F89))="","",OFFSET('Water Data'!$F$28,0,10*ROW('Water Data'!F89)))</f>
        <v/>
      </c>
      <c r="CA95" s="363" t="str">
        <f ca="1">+IF(OFFSET('Water Data'!$F$29,0,10*ROW('Water Data'!F89))="","",OFFSET('Water Data'!$F$29,0,10*ROW('Water Data'!F89)))</f>
        <v/>
      </c>
      <c r="CB95" s="363" t="str">
        <f ca="1">+IF(OFFSET('Water Data'!$G$27,0,10*ROW('Water Data'!G89))="","",OFFSET('Water Data'!$G$27,0,10*ROW('Water Data'!G89)))</f>
        <v/>
      </c>
      <c r="CC95" s="363" t="str">
        <f ca="1">+IF(OFFSET('Water Data'!$G$28,0,10*ROW('Water Data'!G89))="","",OFFSET('Water Data'!$G$28,0,10*ROW('Water Data'!G89)))</f>
        <v/>
      </c>
      <c r="CD95" s="363" t="str">
        <f ca="1">+IF(OFFSET('Water Data'!$G$29,0,10*ROW('Water Data'!G89))="","",OFFSET('Water Data'!$G$29,0,10*ROW('Water Data'!G89)))</f>
        <v/>
      </c>
      <c r="CE95" s="363" t="str">
        <f ca="1">+IF(OFFSET('Water Data'!$H$27,0,10*ROW('Water Data'!H89))="","",OFFSET('Water Data'!$H$27,0,10*ROW('Water Data'!H89)))</f>
        <v/>
      </c>
      <c r="CF95" s="363" t="str">
        <f ca="1">+IF(OFFSET('Water Data'!$H$28,0,10*ROW('Water Data'!H89))="","",OFFSET('Water Data'!$H$28,0,10*ROW('Water Data'!H89)))</f>
        <v/>
      </c>
      <c r="CG95" s="363" t="str">
        <f ca="1">+IF(OFFSET('Water Data'!$H$29,0,10*ROW('Water Data'!H89))="","",OFFSET('Water Data'!$H$29,0,10*ROW('Water Data'!H89)))</f>
        <v/>
      </c>
      <c r="CH95" s="363" t="str">
        <f ca="1">+IF(OFFSET('Water Data'!$I$27,0,10*ROW('Water Data'!I89))="","",OFFSET('Water Data'!$I$27,0,10*ROW('Water Data'!I89)))</f>
        <v/>
      </c>
      <c r="CI95" s="363" t="str">
        <f ca="1">+IF(OFFSET('Water Data'!$I$28,0,10*ROW('Water Data'!I89))="","",OFFSET('Water Data'!$I$28,0,10*ROW('Water Data'!I89)))</f>
        <v/>
      </c>
      <c r="CJ95" s="363" t="str">
        <f ca="1">+IF(OFFSET('Water Data'!$I$29,0,10*ROW('Water Data'!I89))="","",OFFSET('Water Data'!$I$29,0,10*ROW('Water Data'!I89)))</f>
        <v/>
      </c>
      <c r="CK95" s="363" t="str">
        <f ca="1">+IF(OFFSET('Sanitation Data'!$D$28,0,10*ROW('Sanitation Data'!D89))="","",OFFSET('Sanitation Data'!$D$28,0,10*ROW('Sanitation Data'!D89)))</f>
        <v/>
      </c>
      <c r="CL95" s="363" t="str">
        <f ca="1">+IF(OFFSET('Sanitation Data'!$D$29,0,10*ROW('Sanitation Data'!D89))="","",OFFSET('Sanitation Data'!$D$29,0,10*ROW('Sanitation Data'!D89)))</f>
        <v/>
      </c>
      <c r="CM95" s="363" t="str">
        <f ca="1">+IF(OFFSET('Sanitation Data'!$D$30,0,10*ROW('Sanitation Data'!D89))="","",OFFSET('Sanitation Data'!$D$30,0,10*ROW('Sanitation Data'!D89)))</f>
        <v/>
      </c>
      <c r="CN95" s="363" t="str">
        <f ca="1">+IF(OFFSET('Sanitation Data'!$D$31,0,10*ROW('Sanitation Data'!D89))="","",OFFSET('Sanitation Data'!$D$31,0,10*ROW('Sanitation Data'!D89)))</f>
        <v/>
      </c>
      <c r="CO95" s="363" t="str">
        <f ca="1">+IF(OFFSET('Sanitation Data'!$D$32,0,10*ROW('Sanitation Data'!D89))="","",OFFSET('Sanitation Data'!$D$32,0,10*ROW('Sanitation Data'!D89)))</f>
        <v/>
      </c>
      <c r="CP95" s="363" t="str">
        <f ca="1">+IF(OFFSET('Sanitation Data'!$E$28,0,10*ROW('Sanitation Data'!E89))="","",OFFSET('Sanitation Data'!$E$28,0,10*ROW('Sanitation Data'!E89)))</f>
        <v/>
      </c>
      <c r="CQ95" s="363" t="str">
        <f ca="1">+IF(OFFSET('Sanitation Data'!$E$29,0,10*ROW('Sanitation Data'!E89))="","",OFFSET('Sanitation Data'!$E$29,0,10*ROW('Sanitation Data'!E89)))</f>
        <v/>
      </c>
      <c r="CR95" s="363" t="str">
        <f ca="1">+IF(OFFSET('Sanitation Data'!$E$30,0,10*ROW('Sanitation Data'!E89))="","",OFFSET('Sanitation Data'!$E$30,0,10*ROW('Sanitation Data'!E89)))</f>
        <v/>
      </c>
      <c r="CS95" s="363" t="str">
        <f ca="1">+IF(OFFSET('Sanitation Data'!$E$31,0,10*ROW('Sanitation Data'!E89))="","",OFFSET('Sanitation Data'!$E$31,0,10*ROW('Sanitation Data'!E89)))</f>
        <v/>
      </c>
      <c r="CT95" s="363" t="str">
        <f ca="1">+IF(OFFSET('Sanitation Data'!$E$32,0,10*ROW('Sanitation Data'!E89))="","",OFFSET('Sanitation Data'!$E$32,0,10*ROW('Sanitation Data'!E89)))</f>
        <v/>
      </c>
      <c r="CU95" s="363" t="str">
        <f ca="1">+IF(OFFSET('Sanitation Data'!$F$28,0,10*ROW('Sanitation Data'!F89))="","",OFFSET('Sanitation Data'!$F$28,0,10*ROW('Sanitation Data'!F89)))</f>
        <v/>
      </c>
      <c r="CV95" s="363" t="str">
        <f ca="1">+IF(OFFSET('Sanitation Data'!$F$29,0,10*ROW('Sanitation Data'!F89))="","",OFFSET('Sanitation Data'!$F$29,0,10*ROW('Sanitation Data'!F89)))</f>
        <v/>
      </c>
      <c r="CW95" s="363" t="str">
        <f ca="1">+IF(OFFSET('Sanitation Data'!$F$30,0,10*ROW('Sanitation Data'!F89))="","",OFFSET('Sanitation Data'!$F$30,0,10*ROW('Sanitation Data'!F89)))</f>
        <v/>
      </c>
      <c r="CX95" s="363" t="str">
        <f ca="1">+IF(OFFSET('Sanitation Data'!$F$31,0,10*ROW('Sanitation Data'!F89))="","",OFFSET('Sanitation Data'!$F$31,0,10*ROW('Sanitation Data'!F89)))</f>
        <v/>
      </c>
      <c r="CY95" s="363" t="str">
        <f ca="1">+IF(OFFSET('Sanitation Data'!$F$32,0,10*ROW('Sanitation Data'!F89))="","",OFFSET('Sanitation Data'!$F$32,0,10*ROW('Sanitation Data'!F89)))</f>
        <v/>
      </c>
      <c r="CZ95" s="363" t="str">
        <f ca="1">+IF(OFFSET('Sanitation Data'!$G$28,0,10*ROW('Sanitation Data'!G89))="","",OFFSET('Sanitation Data'!$G$28,0,10*ROW('Sanitation Data'!G89)))</f>
        <v/>
      </c>
      <c r="DA95" s="363" t="str">
        <f ca="1">+IF(OFFSET('Sanitation Data'!$G$29,0,10*ROW('Sanitation Data'!G89))="","",OFFSET('Sanitation Data'!$G$29,0,10*ROW('Sanitation Data'!G89)))</f>
        <v/>
      </c>
      <c r="DB95" s="363" t="str">
        <f ca="1">+IF(OFFSET('Sanitation Data'!$G$30,0,10*ROW('Sanitation Data'!G89))="","",OFFSET('Sanitation Data'!$G$30,0,10*ROW('Sanitation Data'!G89)))</f>
        <v/>
      </c>
      <c r="DC95" s="363" t="str">
        <f ca="1">+IF(OFFSET('Sanitation Data'!$G$31,0,10*ROW('Sanitation Data'!G89))="","",OFFSET('Sanitation Data'!$G$31,0,10*ROW('Sanitation Data'!G89)))</f>
        <v/>
      </c>
      <c r="DD95" s="363" t="str">
        <f ca="1">+IF(OFFSET('Sanitation Data'!$G$32,0,10*ROW('Sanitation Data'!G89))="","",OFFSET('Sanitation Data'!$G$32,0,10*ROW('Sanitation Data'!G89)))</f>
        <v/>
      </c>
      <c r="DE95" s="363" t="str">
        <f ca="1">+IF(OFFSET('Sanitation Data'!$H$28,0,10*ROW('Sanitation Data'!H89))="","",OFFSET('Sanitation Data'!$H$28,0,10*ROW('Sanitation Data'!H89)))</f>
        <v/>
      </c>
      <c r="DF95" s="363" t="str">
        <f ca="1">+IF(OFFSET('Sanitation Data'!$H$29,0,10*ROW('Sanitation Data'!H89))="","",OFFSET('Sanitation Data'!$H$29,0,10*ROW('Sanitation Data'!H89)))</f>
        <v/>
      </c>
      <c r="DG95" s="363" t="str">
        <f ca="1">+IF(OFFSET('Sanitation Data'!$H$30,0,10*ROW('Sanitation Data'!H89))="","",OFFSET('Sanitation Data'!$H$30,0,10*ROW('Sanitation Data'!H89)))</f>
        <v/>
      </c>
      <c r="DH95" s="363" t="str">
        <f ca="1">+IF(OFFSET('Sanitation Data'!$H$31,0,10*ROW('Sanitation Data'!H89))="","",OFFSET('Sanitation Data'!$H$31,0,10*ROW('Sanitation Data'!H89)))</f>
        <v/>
      </c>
      <c r="DI95" s="363" t="str">
        <f ca="1">+IF(OFFSET('Sanitation Data'!$H$32,0,10*ROW('Sanitation Data'!H89))="","",OFFSET('Sanitation Data'!$H$32,0,10*ROW('Sanitation Data'!H89)))</f>
        <v/>
      </c>
      <c r="DJ95" s="363" t="str">
        <f ca="1">+IF(OFFSET('Sanitation Data'!$I$28,0,10*ROW('Sanitation Data'!I89))="","",OFFSET('Sanitation Data'!$I$28,0,10*ROW('Sanitation Data'!I89)))</f>
        <v/>
      </c>
      <c r="DK95" s="363" t="str">
        <f ca="1">+IF(OFFSET('Sanitation Data'!$I$29,0,10*ROW('Sanitation Data'!I89))="","",OFFSET('Sanitation Data'!$I$29,0,10*ROW('Sanitation Data'!I89)))</f>
        <v/>
      </c>
      <c r="DL95" s="363" t="str">
        <f ca="1">+IF(OFFSET('Sanitation Data'!$I$30,0,10*ROW('Sanitation Data'!I89))="","",OFFSET('Sanitation Data'!$I$30,0,10*ROW('Sanitation Data'!I89)))</f>
        <v/>
      </c>
      <c r="DM95" s="363" t="str">
        <f ca="1">+IF(OFFSET('Sanitation Data'!$I$31,0,10*ROW('Sanitation Data'!I89))="","",OFFSET('Sanitation Data'!$I$31,0,10*ROW('Sanitation Data'!I89)))</f>
        <v/>
      </c>
      <c r="DN95" s="363" t="str">
        <f ca="1">+IF(OFFSET('Sanitation Data'!$I$32,0,10*ROW('Sanitation Data'!I89))="","",OFFSET('Sanitation Data'!$I$32,0,10*ROW('Sanitation Data'!I89)))</f>
        <v/>
      </c>
      <c r="DO95" s="363" t="str">
        <f ca="1">+IF(OFFSET('Hygiene Data'!$D$11,0,10*ROW('Hygiene Data'!D89))="","",OFFSET('Hygiene Data'!$D$11,0,10*ROW('Hygiene Data'!D89)))</f>
        <v/>
      </c>
      <c r="DP95" s="363" t="str">
        <f ca="1">+IF(OFFSET('Hygiene Data'!$D$12,0,10*ROW('Hygiene Data'!D89))="","",OFFSET('Hygiene Data'!$D$12,0,10*ROW('Hygiene Data'!D89)))</f>
        <v/>
      </c>
      <c r="DQ95" s="363" t="str">
        <f ca="1">+IF(OFFSET('Hygiene Data'!$D$13,0,10*ROW('Hygiene Data'!D89))="","",OFFSET('Hygiene Data'!$D$13,0,10*ROW('Hygiene Data'!D89)))</f>
        <v/>
      </c>
      <c r="DR95" s="363" t="str">
        <f ca="1">+IF(OFFSET('Hygiene Data'!$E$11,0,10*ROW('Hygiene Data'!E89))="","",OFFSET('Hygiene Data'!$E$11,0,10*ROW('Hygiene Data'!E89)))</f>
        <v/>
      </c>
      <c r="DS95" s="363" t="str">
        <f ca="1">+IF(OFFSET('Hygiene Data'!$E$12,0,10*ROW('Hygiene Data'!E89))="","",OFFSET('Hygiene Data'!$E$12,0,10*ROW('Hygiene Data'!E89)))</f>
        <v/>
      </c>
      <c r="DT95" s="363" t="str">
        <f ca="1">+IF(OFFSET('Hygiene Data'!$E$13,0,10*ROW('Hygiene Data'!E89))="","",OFFSET('Hygiene Data'!$E$13,0,10*ROW('Hygiene Data'!E89)))</f>
        <v/>
      </c>
      <c r="DU95" s="363" t="str">
        <f ca="1">+IF(OFFSET('Hygiene Data'!$F$11,0,10*ROW('Hygiene Data'!F89))="","",OFFSET('Hygiene Data'!$F$11,0,10*ROW('Hygiene Data'!F89)))</f>
        <v/>
      </c>
      <c r="DV95" s="363" t="str">
        <f ca="1">+IF(OFFSET('Hygiene Data'!$F$12,0,10*ROW('Hygiene Data'!F89))="","",OFFSET('Hygiene Data'!$F$12,0,10*ROW('Hygiene Data'!F89)))</f>
        <v/>
      </c>
      <c r="DW95" s="363" t="str">
        <f ca="1">+IF(OFFSET('Hygiene Data'!$F$13,0,10*ROW('Hygiene Data'!F89))="","",OFFSET('Hygiene Data'!$F$13,0,10*ROW('Hygiene Data'!F89)))</f>
        <v/>
      </c>
      <c r="DX95" s="363" t="str">
        <f ca="1">+IF(OFFSET('Hygiene Data'!$G$11,0,10*ROW('Hygiene Data'!G89))="","",OFFSET('Hygiene Data'!$G$11,0,10*ROW('Hygiene Data'!G89)))</f>
        <v/>
      </c>
      <c r="DY95" s="363" t="str">
        <f ca="1">+IF(OFFSET('Hygiene Data'!$G$12,0,10*ROW('Hygiene Data'!G89))="","",OFFSET('Hygiene Data'!$G$12,0,10*ROW('Hygiene Data'!G89)))</f>
        <v/>
      </c>
      <c r="DZ95" s="363" t="str">
        <f ca="1">+IF(OFFSET('Hygiene Data'!$G$13,0,10*ROW('Hygiene Data'!G89))="","",OFFSET('Hygiene Data'!$G$13,0,10*ROW('Hygiene Data'!G89)))</f>
        <v/>
      </c>
      <c r="EA95" s="363" t="str">
        <f ca="1">+IF(OFFSET('Hygiene Data'!$H$11,0,10*ROW('Hygiene Data'!H89))="","",OFFSET('Hygiene Data'!$H$11,0,10*ROW('Hygiene Data'!H89)))</f>
        <v/>
      </c>
      <c r="EB95" s="363" t="str">
        <f ca="1">+IF(OFFSET('Hygiene Data'!$H$12,0,10*ROW('Hygiene Data'!H89))="","",OFFSET('Hygiene Data'!$H$12,0,10*ROW('Hygiene Data'!H89)))</f>
        <v/>
      </c>
      <c r="EC95" s="363" t="str">
        <f ca="1">+IF(OFFSET('Hygiene Data'!$H$13,0,10*ROW('Hygiene Data'!H89))="","",OFFSET('Hygiene Data'!$H$13,0,10*ROW('Hygiene Data'!H89)))</f>
        <v/>
      </c>
      <c r="ED95" s="363" t="str">
        <f ca="1">+IF(OFFSET('Hygiene Data'!$I$11,0,10*ROW('Hygiene Data'!I89))="","",OFFSET('Hygiene Data'!$I$11,0,10*ROW('Hygiene Data'!I89)))</f>
        <v/>
      </c>
      <c r="EE95" s="363" t="str">
        <f ca="1">+IF(OFFSET('Hygiene Data'!$I$12,0,10*ROW('Hygiene Data'!I89))="","",OFFSET('Hygiene Data'!$I$12,0,10*ROW('Hygiene Data'!I89)))</f>
        <v/>
      </c>
      <c r="EF95" s="363" t="str">
        <f ca="1">+IF(OFFSET('Hygiene Data'!$I$13,0,10*ROW('Hygiene Data'!I89))="","",OFFSET('Hygiene Data'!$I$13,0,10*ROW('Hygiene Data'!I89)))</f>
        <v/>
      </c>
    </row>
    <row r="96" spans="1:136" x14ac:dyDescent="0.25">
      <c r="A96" s="472" t="str">
        <f ca="1">+IF(OFFSET('Water Data'!$B$2,0,10*ROW('Water Data'!E90))="","",OFFSET('Water Data'!$B$2,0,10*ROW('Water Data'!E90)))</f>
        <v/>
      </c>
      <c r="B96" s="47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9" t="str">
        <f t="shared" ca="1" si="1"/>
        <v/>
      </c>
      <c r="D96" s="50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3" t="str">
        <f ca="1">+IF(OFFSET('Water Data'!$D$27,0,10*ROW('Water Data'!D90))="","",OFFSET('Water Data'!$D$27,0,10*ROW('Water Data'!D90)))</f>
        <v/>
      </c>
      <c r="BT96" s="363" t="str">
        <f ca="1">+IF(OFFSET('Water Data'!$D$28,0,10*ROW('Water Data'!D90))="","",OFFSET('Water Data'!$D$28,0,10*ROW('Water Data'!D90)))</f>
        <v/>
      </c>
      <c r="BU96" s="363" t="str">
        <f ca="1">+IF(OFFSET('Water Data'!$D$29,0,10*ROW('Water Data'!D90))="","",OFFSET('Water Data'!$D$29,0,10*ROW('Water Data'!D90)))</f>
        <v/>
      </c>
      <c r="BV96" s="363" t="str">
        <f ca="1">+IF(OFFSET('Water Data'!$E$27,0,10*ROW('Water Data'!E90))="","",OFFSET('Water Data'!$E$27,0,10*ROW('Water Data'!E90)))</f>
        <v/>
      </c>
      <c r="BW96" s="363" t="str">
        <f ca="1">+IF(OFFSET('Water Data'!$E$28,0,10*ROW('Water Data'!E90))="","",OFFSET('Water Data'!$E$28,0,10*ROW('Water Data'!E90)))</f>
        <v/>
      </c>
      <c r="BX96" s="363" t="str">
        <f ca="1">+IF(OFFSET('Water Data'!$E$29,0,10*ROW('Water Data'!E90))="","",OFFSET('Water Data'!$E$29,0,10*ROW('Water Data'!E90)))</f>
        <v/>
      </c>
      <c r="BY96" s="363" t="str">
        <f ca="1">+IF(OFFSET('Water Data'!$F$27,0,10*ROW('Water Data'!F90))="","",OFFSET('Water Data'!$F$27,0,10*ROW('Water Data'!F90)))</f>
        <v/>
      </c>
      <c r="BZ96" s="363" t="str">
        <f ca="1">+IF(OFFSET('Water Data'!$F$28,0,10*ROW('Water Data'!F90))="","",OFFSET('Water Data'!$F$28,0,10*ROW('Water Data'!F90)))</f>
        <v/>
      </c>
      <c r="CA96" s="363" t="str">
        <f ca="1">+IF(OFFSET('Water Data'!$F$29,0,10*ROW('Water Data'!F90))="","",OFFSET('Water Data'!$F$29,0,10*ROW('Water Data'!F90)))</f>
        <v/>
      </c>
      <c r="CB96" s="363" t="str">
        <f ca="1">+IF(OFFSET('Water Data'!$G$27,0,10*ROW('Water Data'!G90))="","",OFFSET('Water Data'!$G$27,0,10*ROW('Water Data'!G90)))</f>
        <v/>
      </c>
      <c r="CC96" s="363" t="str">
        <f ca="1">+IF(OFFSET('Water Data'!$G$28,0,10*ROW('Water Data'!G90))="","",OFFSET('Water Data'!$G$28,0,10*ROW('Water Data'!G90)))</f>
        <v/>
      </c>
      <c r="CD96" s="363" t="str">
        <f ca="1">+IF(OFFSET('Water Data'!$G$29,0,10*ROW('Water Data'!G90))="","",OFFSET('Water Data'!$G$29,0,10*ROW('Water Data'!G90)))</f>
        <v/>
      </c>
      <c r="CE96" s="363" t="str">
        <f ca="1">+IF(OFFSET('Water Data'!$H$27,0,10*ROW('Water Data'!H90))="","",OFFSET('Water Data'!$H$27,0,10*ROW('Water Data'!H90)))</f>
        <v/>
      </c>
      <c r="CF96" s="363" t="str">
        <f ca="1">+IF(OFFSET('Water Data'!$H$28,0,10*ROW('Water Data'!H90))="","",OFFSET('Water Data'!$H$28,0,10*ROW('Water Data'!H90)))</f>
        <v/>
      </c>
      <c r="CG96" s="363" t="str">
        <f ca="1">+IF(OFFSET('Water Data'!$H$29,0,10*ROW('Water Data'!H90))="","",OFFSET('Water Data'!$H$29,0,10*ROW('Water Data'!H90)))</f>
        <v/>
      </c>
      <c r="CH96" s="363" t="str">
        <f ca="1">+IF(OFFSET('Water Data'!$I$27,0,10*ROW('Water Data'!I90))="","",OFFSET('Water Data'!$I$27,0,10*ROW('Water Data'!I90)))</f>
        <v/>
      </c>
      <c r="CI96" s="363" t="str">
        <f ca="1">+IF(OFFSET('Water Data'!$I$28,0,10*ROW('Water Data'!I90))="","",OFFSET('Water Data'!$I$28,0,10*ROW('Water Data'!I90)))</f>
        <v/>
      </c>
      <c r="CJ96" s="363" t="str">
        <f ca="1">+IF(OFFSET('Water Data'!$I$29,0,10*ROW('Water Data'!I90))="","",OFFSET('Water Data'!$I$29,0,10*ROW('Water Data'!I90)))</f>
        <v/>
      </c>
      <c r="CK96" s="363" t="str">
        <f ca="1">+IF(OFFSET('Sanitation Data'!$D$28,0,10*ROW('Sanitation Data'!D90))="","",OFFSET('Sanitation Data'!$D$28,0,10*ROW('Sanitation Data'!D90)))</f>
        <v/>
      </c>
      <c r="CL96" s="363" t="str">
        <f ca="1">+IF(OFFSET('Sanitation Data'!$D$29,0,10*ROW('Sanitation Data'!D90))="","",OFFSET('Sanitation Data'!$D$29,0,10*ROW('Sanitation Data'!D90)))</f>
        <v/>
      </c>
      <c r="CM96" s="363" t="str">
        <f ca="1">+IF(OFFSET('Sanitation Data'!$D$30,0,10*ROW('Sanitation Data'!D90))="","",OFFSET('Sanitation Data'!$D$30,0,10*ROW('Sanitation Data'!D90)))</f>
        <v/>
      </c>
      <c r="CN96" s="363" t="str">
        <f ca="1">+IF(OFFSET('Sanitation Data'!$D$31,0,10*ROW('Sanitation Data'!D90))="","",OFFSET('Sanitation Data'!$D$31,0,10*ROW('Sanitation Data'!D90)))</f>
        <v/>
      </c>
      <c r="CO96" s="363" t="str">
        <f ca="1">+IF(OFFSET('Sanitation Data'!$D$32,0,10*ROW('Sanitation Data'!D90))="","",OFFSET('Sanitation Data'!$D$32,0,10*ROW('Sanitation Data'!D90)))</f>
        <v/>
      </c>
      <c r="CP96" s="363" t="str">
        <f ca="1">+IF(OFFSET('Sanitation Data'!$E$28,0,10*ROW('Sanitation Data'!E90))="","",OFFSET('Sanitation Data'!$E$28,0,10*ROW('Sanitation Data'!E90)))</f>
        <v/>
      </c>
      <c r="CQ96" s="363" t="str">
        <f ca="1">+IF(OFFSET('Sanitation Data'!$E$29,0,10*ROW('Sanitation Data'!E90))="","",OFFSET('Sanitation Data'!$E$29,0,10*ROW('Sanitation Data'!E90)))</f>
        <v/>
      </c>
      <c r="CR96" s="363" t="str">
        <f ca="1">+IF(OFFSET('Sanitation Data'!$E$30,0,10*ROW('Sanitation Data'!E90))="","",OFFSET('Sanitation Data'!$E$30,0,10*ROW('Sanitation Data'!E90)))</f>
        <v/>
      </c>
      <c r="CS96" s="363" t="str">
        <f ca="1">+IF(OFFSET('Sanitation Data'!$E$31,0,10*ROW('Sanitation Data'!E90))="","",OFFSET('Sanitation Data'!$E$31,0,10*ROW('Sanitation Data'!E90)))</f>
        <v/>
      </c>
      <c r="CT96" s="363" t="str">
        <f ca="1">+IF(OFFSET('Sanitation Data'!$E$32,0,10*ROW('Sanitation Data'!E90))="","",OFFSET('Sanitation Data'!$E$32,0,10*ROW('Sanitation Data'!E90)))</f>
        <v/>
      </c>
      <c r="CU96" s="363" t="str">
        <f ca="1">+IF(OFFSET('Sanitation Data'!$F$28,0,10*ROW('Sanitation Data'!F90))="","",OFFSET('Sanitation Data'!$F$28,0,10*ROW('Sanitation Data'!F90)))</f>
        <v/>
      </c>
      <c r="CV96" s="363" t="str">
        <f ca="1">+IF(OFFSET('Sanitation Data'!$F$29,0,10*ROW('Sanitation Data'!F90))="","",OFFSET('Sanitation Data'!$F$29,0,10*ROW('Sanitation Data'!F90)))</f>
        <v/>
      </c>
      <c r="CW96" s="363" t="str">
        <f ca="1">+IF(OFFSET('Sanitation Data'!$F$30,0,10*ROW('Sanitation Data'!F90))="","",OFFSET('Sanitation Data'!$F$30,0,10*ROW('Sanitation Data'!F90)))</f>
        <v/>
      </c>
      <c r="CX96" s="363" t="str">
        <f ca="1">+IF(OFFSET('Sanitation Data'!$F$31,0,10*ROW('Sanitation Data'!F90))="","",OFFSET('Sanitation Data'!$F$31,0,10*ROW('Sanitation Data'!F90)))</f>
        <v/>
      </c>
      <c r="CY96" s="363" t="str">
        <f ca="1">+IF(OFFSET('Sanitation Data'!$F$32,0,10*ROW('Sanitation Data'!F90))="","",OFFSET('Sanitation Data'!$F$32,0,10*ROW('Sanitation Data'!F90)))</f>
        <v/>
      </c>
      <c r="CZ96" s="363" t="str">
        <f ca="1">+IF(OFFSET('Sanitation Data'!$G$28,0,10*ROW('Sanitation Data'!G90))="","",OFFSET('Sanitation Data'!$G$28,0,10*ROW('Sanitation Data'!G90)))</f>
        <v/>
      </c>
      <c r="DA96" s="363" t="str">
        <f ca="1">+IF(OFFSET('Sanitation Data'!$G$29,0,10*ROW('Sanitation Data'!G90))="","",OFFSET('Sanitation Data'!$G$29,0,10*ROW('Sanitation Data'!G90)))</f>
        <v/>
      </c>
      <c r="DB96" s="363" t="str">
        <f ca="1">+IF(OFFSET('Sanitation Data'!$G$30,0,10*ROW('Sanitation Data'!G90))="","",OFFSET('Sanitation Data'!$G$30,0,10*ROW('Sanitation Data'!G90)))</f>
        <v/>
      </c>
      <c r="DC96" s="363" t="str">
        <f ca="1">+IF(OFFSET('Sanitation Data'!$G$31,0,10*ROW('Sanitation Data'!G90))="","",OFFSET('Sanitation Data'!$G$31,0,10*ROW('Sanitation Data'!G90)))</f>
        <v/>
      </c>
      <c r="DD96" s="363" t="str">
        <f ca="1">+IF(OFFSET('Sanitation Data'!$G$32,0,10*ROW('Sanitation Data'!G90))="","",OFFSET('Sanitation Data'!$G$32,0,10*ROW('Sanitation Data'!G90)))</f>
        <v/>
      </c>
      <c r="DE96" s="363" t="str">
        <f ca="1">+IF(OFFSET('Sanitation Data'!$H$28,0,10*ROW('Sanitation Data'!H90))="","",OFFSET('Sanitation Data'!$H$28,0,10*ROW('Sanitation Data'!H90)))</f>
        <v/>
      </c>
      <c r="DF96" s="363" t="str">
        <f ca="1">+IF(OFFSET('Sanitation Data'!$H$29,0,10*ROW('Sanitation Data'!H90))="","",OFFSET('Sanitation Data'!$H$29,0,10*ROW('Sanitation Data'!H90)))</f>
        <v/>
      </c>
      <c r="DG96" s="363" t="str">
        <f ca="1">+IF(OFFSET('Sanitation Data'!$H$30,0,10*ROW('Sanitation Data'!H90))="","",OFFSET('Sanitation Data'!$H$30,0,10*ROW('Sanitation Data'!H90)))</f>
        <v/>
      </c>
      <c r="DH96" s="363" t="str">
        <f ca="1">+IF(OFFSET('Sanitation Data'!$H$31,0,10*ROW('Sanitation Data'!H90))="","",OFFSET('Sanitation Data'!$H$31,0,10*ROW('Sanitation Data'!H90)))</f>
        <v/>
      </c>
      <c r="DI96" s="363" t="str">
        <f ca="1">+IF(OFFSET('Sanitation Data'!$H$32,0,10*ROW('Sanitation Data'!H90))="","",OFFSET('Sanitation Data'!$H$32,0,10*ROW('Sanitation Data'!H90)))</f>
        <v/>
      </c>
      <c r="DJ96" s="363" t="str">
        <f ca="1">+IF(OFFSET('Sanitation Data'!$I$28,0,10*ROW('Sanitation Data'!I90))="","",OFFSET('Sanitation Data'!$I$28,0,10*ROW('Sanitation Data'!I90)))</f>
        <v/>
      </c>
      <c r="DK96" s="363" t="str">
        <f ca="1">+IF(OFFSET('Sanitation Data'!$I$29,0,10*ROW('Sanitation Data'!I90))="","",OFFSET('Sanitation Data'!$I$29,0,10*ROW('Sanitation Data'!I90)))</f>
        <v/>
      </c>
      <c r="DL96" s="363" t="str">
        <f ca="1">+IF(OFFSET('Sanitation Data'!$I$30,0,10*ROW('Sanitation Data'!I90))="","",OFFSET('Sanitation Data'!$I$30,0,10*ROW('Sanitation Data'!I90)))</f>
        <v/>
      </c>
      <c r="DM96" s="363" t="str">
        <f ca="1">+IF(OFFSET('Sanitation Data'!$I$31,0,10*ROW('Sanitation Data'!I90))="","",OFFSET('Sanitation Data'!$I$31,0,10*ROW('Sanitation Data'!I90)))</f>
        <v/>
      </c>
      <c r="DN96" s="363" t="str">
        <f ca="1">+IF(OFFSET('Sanitation Data'!$I$32,0,10*ROW('Sanitation Data'!I90))="","",OFFSET('Sanitation Data'!$I$32,0,10*ROW('Sanitation Data'!I90)))</f>
        <v/>
      </c>
      <c r="DO96" s="363" t="str">
        <f ca="1">+IF(OFFSET('Hygiene Data'!$D$11,0,10*ROW('Hygiene Data'!D90))="","",OFFSET('Hygiene Data'!$D$11,0,10*ROW('Hygiene Data'!D90)))</f>
        <v/>
      </c>
      <c r="DP96" s="363" t="str">
        <f ca="1">+IF(OFFSET('Hygiene Data'!$D$12,0,10*ROW('Hygiene Data'!D90))="","",OFFSET('Hygiene Data'!$D$12,0,10*ROW('Hygiene Data'!D90)))</f>
        <v/>
      </c>
      <c r="DQ96" s="363" t="str">
        <f ca="1">+IF(OFFSET('Hygiene Data'!$D$13,0,10*ROW('Hygiene Data'!D90))="","",OFFSET('Hygiene Data'!$D$13,0,10*ROW('Hygiene Data'!D90)))</f>
        <v/>
      </c>
      <c r="DR96" s="363" t="str">
        <f ca="1">+IF(OFFSET('Hygiene Data'!$E$11,0,10*ROW('Hygiene Data'!E90))="","",OFFSET('Hygiene Data'!$E$11,0,10*ROW('Hygiene Data'!E90)))</f>
        <v/>
      </c>
      <c r="DS96" s="363" t="str">
        <f ca="1">+IF(OFFSET('Hygiene Data'!$E$12,0,10*ROW('Hygiene Data'!E90))="","",OFFSET('Hygiene Data'!$E$12,0,10*ROW('Hygiene Data'!E90)))</f>
        <v/>
      </c>
      <c r="DT96" s="363" t="str">
        <f ca="1">+IF(OFFSET('Hygiene Data'!$E$13,0,10*ROW('Hygiene Data'!E90))="","",OFFSET('Hygiene Data'!$E$13,0,10*ROW('Hygiene Data'!E90)))</f>
        <v/>
      </c>
      <c r="DU96" s="363" t="str">
        <f ca="1">+IF(OFFSET('Hygiene Data'!$F$11,0,10*ROW('Hygiene Data'!F90))="","",OFFSET('Hygiene Data'!$F$11,0,10*ROW('Hygiene Data'!F90)))</f>
        <v/>
      </c>
      <c r="DV96" s="363" t="str">
        <f ca="1">+IF(OFFSET('Hygiene Data'!$F$12,0,10*ROW('Hygiene Data'!F90))="","",OFFSET('Hygiene Data'!$F$12,0,10*ROW('Hygiene Data'!F90)))</f>
        <v/>
      </c>
      <c r="DW96" s="363" t="str">
        <f ca="1">+IF(OFFSET('Hygiene Data'!$F$13,0,10*ROW('Hygiene Data'!F90))="","",OFFSET('Hygiene Data'!$F$13,0,10*ROW('Hygiene Data'!F90)))</f>
        <v/>
      </c>
      <c r="DX96" s="363" t="str">
        <f ca="1">+IF(OFFSET('Hygiene Data'!$G$11,0,10*ROW('Hygiene Data'!G90))="","",OFFSET('Hygiene Data'!$G$11,0,10*ROW('Hygiene Data'!G90)))</f>
        <v/>
      </c>
      <c r="DY96" s="363" t="str">
        <f ca="1">+IF(OFFSET('Hygiene Data'!$G$12,0,10*ROW('Hygiene Data'!G90))="","",OFFSET('Hygiene Data'!$G$12,0,10*ROW('Hygiene Data'!G90)))</f>
        <v/>
      </c>
      <c r="DZ96" s="363" t="str">
        <f ca="1">+IF(OFFSET('Hygiene Data'!$G$13,0,10*ROW('Hygiene Data'!G90))="","",OFFSET('Hygiene Data'!$G$13,0,10*ROW('Hygiene Data'!G90)))</f>
        <v/>
      </c>
      <c r="EA96" s="363" t="str">
        <f ca="1">+IF(OFFSET('Hygiene Data'!$H$11,0,10*ROW('Hygiene Data'!H90))="","",OFFSET('Hygiene Data'!$H$11,0,10*ROW('Hygiene Data'!H90)))</f>
        <v/>
      </c>
      <c r="EB96" s="363" t="str">
        <f ca="1">+IF(OFFSET('Hygiene Data'!$H$12,0,10*ROW('Hygiene Data'!H90))="","",OFFSET('Hygiene Data'!$H$12,0,10*ROW('Hygiene Data'!H90)))</f>
        <v/>
      </c>
      <c r="EC96" s="363" t="str">
        <f ca="1">+IF(OFFSET('Hygiene Data'!$H$13,0,10*ROW('Hygiene Data'!H90))="","",OFFSET('Hygiene Data'!$H$13,0,10*ROW('Hygiene Data'!H90)))</f>
        <v/>
      </c>
      <c r="ED96" s="363" t="str">
        <f ca="1">+IF(OFFSET('Hygiene Data'!$I$11,0,10*ROW('Hygiene Data'!I90))="","",OFFSET('Hygiene Data'!$I$11,0,10*ROW('Hygiene Data'!I90)))</f>
        <v/>
      </c>
      <c r="EE96" s="363" t="str">
        <f ca="1">+IF(OFFSET('Hygiene Data'!$I$12,0,10*ROW('Hygiene Data'!I90))="","",OFFSET('Hygiene Data'!$I$12,0,10*ROW('Hygiene Data'!I90)))</f>
        <v/>
      </c>
      <c r="EF96" s="363" t="str">
        <f ca="1">+IF(OFFSET('Hygiene Data'!$I$13,0,10*ROW('Hygiene Data'!I90))="","",OFFSET('Hygiene Data'!$I$13,0,10*ROW('Hygiene Data'!I90)))</f>
        <v/>
      </c>
    </row>
    <row r="97" spans="1:136" x14ac:dyDescent="0.25">
      <c r="A97" s="472" t="str">
        <f ca="1">+IF(OFFSET('Water Data'!$B$2,0,10*ROW('Water Data'!E91))="","",OFFSET('Water Data'!$B$2,0,10*ROW('Water Data'!E91)))</f>
        <v/>
      </c>
      <c r="B97" s="47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9" t="str">
        <f t="shared" ca="1" si="1"/>
        <v/>
      </c>
      <c r="D97" s="50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3" t="str">
        <f ca="1">+IF(OFFSET('Water Data'!$D$27,0,10*ROW('Water Data'!D91))="","",OFFSET('Water Data'!$D$27,0,10*ROW('Water Data'!D91)))</f>
        <v/>
      </c>
      <c r="BT97" s="363" t="str">
        <f ca="1">+IF(OFFSET('Water Data'!$D$28,0,10*ROW('Water Data'!D91))="","",OFFSET('Water Data'!$D$28,0,10*ROW('Water Data'!D91)))</f>
        <v/>
      </c>
      <c r="BU97" s="363" t="str">
        <f ca="1">+IF(OFFSET('Water Data'!$D$29,0,10*ROW('Water Data'!D91))="","",OFFSET('Water Data'!$D$29,0,10*ROW('Water Data'!D91)))</f>
        <v/>
      </c>
      <c r="BV97" s="363" t="str">
        <f ca="1">+IF(OFFSET('Water Data'!$E$27,0,10*ROW('Water Data'!E91))="","",OFFSET('Water Data'!$E$27,0,10*ROW('Water Data'!E91)))</f>
        <v/>
      </c>
      <c r="BW97" s="363" t="str">
        <f ca="1">+IF(OFFSET('Water Data'!$E$28,0,10*ROW('Water Data'!E91))="","",OFFSET('Water Data'!$E$28,0,10*ROW('Water Data'!E91)))</f>
        <v/>
      </c>
      <c r="BX97" s="363" t="str">
        <f ca="1">+IF(OFFSET('Water Data'!$E$29,0,10*ROW('Water Data'!E91))="","",OFFSET('Water Data'!$E$29,0,10*ROW('Water Data'!E91)))</f>
        <v/>
      </c>
      <c r="BY97" s="363" t="str">
        <f ca="1">+IF(OFFSET('Water Data'!$F$27,0,10*ROW('Water Data'!F91))="","",OFFSET('Water Data'!$F$27,0,10*ROW('Water Data'!F91)))</f>
        <v/>
      </c>
      <c r="BZ97" s="363" t="str">
        <f ca="1">+IF(OFFSET('Water Data'!$F$28,0,10*ROW('Water Data'!F91))="","",OFFSET('Water Data'!$F$28,0,10*ROW('Water Data'!F91)))</f>
        <v/>
      </c>
      <c r="CA97" s="363" t="str">
        <f ca="1">+IF(OFFSET('Water Data'!$F$29,0,10*ROW('Water Data'!F91))="","",OFFSET('Water Data'!$F$29,0,10*ROW('Water Data'!F91)))</f>
        <v/>
      </c>
      <c r="CB97" s="363" t="str">
        <f ca="1">+IF(OFFSET('Water Data'!$G$27,0,10*ROW('Water Data'!G91))="","",OFFSET('Water Data'!$G$27,0,10*ROW('Water Data'!G91)))</f>
        <v/>
      </c>
      <c r="CC97" s="363" t="str">
        <f ca="1">+IF(OFFSET('Water Data'!$G$28,0,10*ROW('Water Data'!G91))="","",OFFSET('Water Data'!$G$28,0,10*ROW('Water Data'!G91)))</f>
        <v/>
      </c>
      <c r="CD97" s="363" t="str">
        <f ca="1">+IF(OFFSET('Water Data'!$G$29,0,10*ROW('Water Data'!G91))="","",OFFSET('Water Data'!$G$29,0,10*ROW('Water Data'!G91)))</f>
        <v/>
      </c>
      <c r="CE97" s="363" t="str">
        <f ca="1">+IF(OFFSET('Water Data'!$H$27,0,10*ROW('Water Data'!H91))="","",OFFSET('Water Data'!$H$27,0,10*ROW('Water Data'!H91)))</f>
        <v/>
      </c>
      <c r="CF97" s="363" t="str">
        <f ca="1">+IF(OFFSET('Water Data'!$H$28,0,10*ROW('Water Data'!H91))="","",OFFSET('Water Data'!$H$28,0,10*ROW('Water Data'!H91)))</f>
        <v/>
      </c>
      <c r="CG97" s="363" t="str">
        <f ca="1">+IF(OFFSET('Water Data'!$H$29,0,10*ROW('Water Data'!H91))="","",OFFSET('Water Data'!$H$29,0,10*ROW('Water Data'!H91)))</f>
        <v/>
      </c>
      <c r="CH97" s="363" t="str">
        <f ca="1">+IF(OFFSET('Water Data'!$I$27,0,10*ROW('Water Data'!I91))="","",OFFSET('Water Data'!$I$27,0,10*ROW('Water Data'!I91)))</f>
        <v/>
      </c>
      <c r="CI97" s="363" t="str">
        <f ca="1">+IF(OFFSET('Water Data'!$I$28,0,10*ROW('Water Data'!I91))="","",OFFSET('Water Data'!$I$28,0,10*ROW('Water Data'!I91)))</f>
        <v/>
      </c>
      <c r="CJ97" s="363" t="str">
        <f ca="1">+IF(OFFSET('Water Data'!$I$29,0,10*ROW('Water Data'!I91))="","",OFFSET('Water Data'!$I$29,0,10*ROW('Water Data'!I91)))</f>
        <v/>
      </c>
      <c r="CK97" s="363" t="str">
        <f ca="1">+IF(OFFSET('Sanitation Data'!$D$28,0,10*ROW('Sanitation Data'!D91))="","",OFFSET('Sanitation Data'!$D$28,0,10*ROW('Sanitation Data'!D91)))</f>
        <v/>
      </c>
      <c r="CL97" s="363" t="str">
        <f ca="1">+IF(OFFSET('Sanitation Data'!$D$29,0,10*ROW('Sanitation Data'!D91))="","",OFFSET('Sanitation Data'!$D$29,0,10*ROW('Sanitation Data'!D91)))</f>
        <v/>
      </c>
      <c r="CM97" s="363" t="str">
        <f ca="1">+IF(OFFSET('Sanitation Data'!$D$30,0,10*ROW('Sanitation Data'!D91))="","",OFFSET('Sanitation Data'!$D$30,0,10*ROW('Sanitation Data'!D91)))</f>
        <v/>
      </c>
      <c r="CN97" s="363" t="str">
        <f ca="1">+IF(OFFSET('Sanitation Data'!$D$31,0,10*ROW('Sanitation Data'!D91))="","",OFFSET('Sanitation Data'!$D$31,0,10*ROW('Sanitation Data'!D91)))</f>
        <v/>
      </c>
      <c r="CO97" s="363" t="str">
        <f ca="1">+IF(OFFSET('Sanitation Data'!$D$32,0,10*ROW('Sanitation Data'!D91))="","",OFFSET('Sanitation Data'!$D$32,0,10*ROW('Sanitation Data'!D91)))</f>
        <v/>
      </c>
      <c r="CP97" s="363" t="str">
        <f ca="1">+IF(OFFSET('Sanitation Data'!$E$28,0,10*ROW('Sanitation Data'!E91))="","",OFFSET('Sanitation Data'!$E$28,0,10*ROW('Sanitation Data'!E91)))</f>
        <v/>
      </c>
      <c r="CQ97" s="363" t="str">
        <f ca="1">+IF(OFFSET('Sanitation Data'!$E$29,0,10*ROW('Sanitation Data'!E91))="","",OFFSET('Sanitation Data'!$E$29,0,10*ROW('Sanitation Data'!E91)))</f>
        <v/>
      </c>
      <c r="CR97" s="363" t="str">
        <f ca="1">+IF(OFFSET('Sanitation Data'!$E$30,0,10*ROW('Sanitation Data'!E91))="","",OFFSET('Sanitation Data'!$E$30,0,10*ROW('Sanitation Data'!E91)))</f>
        <v/>
      </c>
      <c r="CS97" s="363" t="str">
        <f ca="1">+IF(OFFSET('Sanitation Data'!$E$31,0,10*ROW('Sanitation Data'!E91))="","",OFFSET('Sanitation Data'!$E$31,0,10*ROW('Sanitation Data'!E91)))</f>
        <v/>
      </c>
      <c r="CT97" s="363" t="str">
        <f ca="1">+IF(OFFSET('Sanitation Data'!$E$32,0,10*ROW('Sanitation Data'!E91))="","",OFFSET('Sanitation Data'!$E$32,0,10*ROW('Sanitation Data'!E91)))</f>
        <v/>
      </c>
      <c r="CU97" s="363" t="str">
        <f ca="1">+IF(OFFSET('Sanitation Data'!$F$28,0,10*ROW('Sanitation Data'!F91))="","",OFFSET('Sanitation Data'!$F$28,0,10*ROW('Sanitation Data'!F91)))</f>
        <v/>
      </c>
      <c r="CV97" s="363" t="str">
        <f ca="1">+IF(OFFSET('Sanitation Data'!$F$29,0,10*ROW('Sanitation Data'!F91))="","",OFFSET('Sanitation Data'!$F$29,0,10*ROW('Sanitation Data'!F91)))</f>
        <v/>
      </c>
      <c r="CW97" s="363" t="str">
        <f ca="1">+IF(OFFSET('Sanitation Data'!$F$30,0,10*ROW('Sanitation Data'!F91))="","",OFFSET('Sanitation Data'!$F$30,0,10*ROW('Sanitation Data'!F91)))</f>
        <v/>
      </c>
      <c r="CX97" s="363" t="str">
        <f ca="1">+IF(OFFSET('Sanitation Data'!$F$31,0,10*ROW('Sanitation Data'!F91))="","",OFFSET('Sanitation Data'!$F$31,0,10*ROW('Sanitation Data'!F91)))</f>
        <v/>
      </c>
      <c r="CY97" s="363" t="str">
        <f ca="1">+IF(OFFSET('Sanitation Data'!$F$32,0,10*ROW('Sanitation Data'!F91))="","",OFFSET('Sanitation Data'!$F$32,0,10*ROW('Sanitation Data'!F91)))</f>
        <v/>
      </c>
      <c r="CZ97" s="363" t="str">
        <f ca="1">+IF(OFFSET('Sanitation Data'!$G$28,0,10*ROW('Sanitation Data'!G91))="","",OFFSET('Sanitation Data'!$G$28,0,10*ROW('Sanitation Data'!G91)))</f>
        <v/>
      </c>
      <c r="DA97" s="363" t="str">
        <f ca="1">+IF(OFFSET('Sanitation Data'!$G$29,0,10*ROW('Sanitation Data'!G91))="","",OFFSET('Sanitation Data'!$G$29,0,10*ROW('Sanitation Data'!G91)))</f>
        <v/>
      </c>
      <c r="DB97" s="363" t="str">
        <f ca="1">+IF(OFFSET('Sanitation Data'!$G$30,0,10*ROW('Sanitation Data'!G91))="","",OFFSET('Sanitation Data'!$G$30,0,10*ROW('Sanitation Data'!G91)))</f>
        <v/>
      </c>
      <c r="DC97" s="363" t="str">
        <f ca="1">+IF(OFFSET('Sanitation Data'!$G$31,0,10*ROW('Sanitation Data'!G91))="","",OFFSET('Sanitation Data'!$G$31,0,10*ROW('Sanitation Data'!G91)))</f>
        <v/>
      </c>
      <c r="DD97" s="363" t="str">
        <f ca="1">+IF(OFFSET('Sanitation Data'!$G$32,0,10*ROW('Sanitation Data'!G91))="","",OFFSET('Sanitation Data'!$G$32,0,10*ROW('Sanitation Data'!G91)))</f>
        <v/>
      </c>
      <c r="DE97" s="363" t="str">
        <f ca="1">+IF(OFFSET('Sanitation Data'!$H$28,0,10*ROW('Sanitation Data'!H91))="","",OFFSET('Sanitation Data'!$H$28,0,10*ROW('Sanitation Data'!H91)))</f>
        <v/>
      </c>
      <c r="DF97" s="363" t="str">
        <f ca="1">+IF(OFFSET('Sanitation Data'!$H$29,0,10*ROW('Sanitation Data'!H91))="","",OFFSET('Sanitation Data'!$H$29,0,10*ROW('Sanitation Data'!H91)))</f>
        <v/>
      </c>
      <c r="DG97" s="363" t="str">
        <f ca="1">+IF(OFFSET('Sanitation Data'!$H$30,0,10*ROW('Sanitation Data'!H91))="","",OFFSET('Sanitation Data'!$H$30,0,10*ROW('Sanitation Data'!H91)))</f>
        <v/>
      </c>
      <c r="DH97" s="363" t="str">
        <f ca="1">+IF(OFFSET('Sanitation Data'!$H$31,0,10*ROW('Sanitation Data'!H91))="","",OFFSET('Sanitation Data'!$H$31,0,10*ROW('Sanitation Data'!H91)))</f>
        <v/>
      </c>
      <c r="DI97" s="363" t="str">
        <f ca="1">+IF(OFFSET('Sanitation Data'!$H$32,0,10*ROW('Sanitation Data'!H91))="","",OFFSET('Sanitation Data'!$H$32,0,10*ROW('Sanitation Data'!H91)))</f>
        <v/>
      </c>
      <c r="DJ97" s="363" t="str">
        <f ca="1">+IF(OFFSET('Sanitation Data'!$I$28,0,10*ROW('Sanitation Data'!I91))="","",OFFSET('Sanitation Data'!$I$28,0,10*ROW('Sanitation Data'!I91)))</f>
        <v/>
      </c>
      <c r="DK97" s="363" t="str">
        <f ca="1">+IF(OFFSET('Sanitation Data'!$I$29,0,10*ROW('Sanitation Data'!I91))="","",OFFSET('Sanitation Data'!$I$29,0,10*ROW('Sanitation Data'!I91)))</f>
        <v/>
      </c>
      <c r="DL97" s="363" t="str">
        <f ca="1">+IF(OFFSET('Sanitation Data'!$I$30,0,10*ROW('Sanitation Data'!I91))="","",OFFSET('Sanitation Data'!$I$30,0,10*ROW('Sanitation Data'!I91)))</f>
        <v/>
      </c>
      <c r="DM97" s="363" t="str">
        <f ca="1">+IF(OFFSET('Sanitation Data'!$I$31,0,10*ROW('Sanitation Data'!I91))="","",OFFSET('Sanitation Data'!$I$31,0,10*ROW('Sanitation Data'!I91)))</f>
        <v/>
      </c>
      <c r="DN97" s="363" t="str">
        <f ca="1">+IF(OFFSET('Sanitation Data'!$I$32,0,10*ROW('Sanitation Data'!I91))="","",OFFSET('Sanitation Data'!$I$32,0,10*ROW('Sanitation Data'!I91)))</f>
        <v/>
      </c>
      <c r="DO97" s="363" t="str">
        <f ca="1">+IF(OFFSET('Hygiene Data'!$D$11,0,10*ROW('Hygiene Data'!D91))="","",OFFSET('Hygiene Data'!$D$11,0,10*ROW('Hygiene Data'!D91)))</f>
        <v/>
      </c>
      <c r="DP97" s="363" t="str">
        <f ca="1">+IF(OFFSET('Hygiene Data'!$D$12,0,10*ROW('Hygiene Data'!D91))="","",OFFSET('Hygiene Data'!$D$12,0,10*ROW('Hygiene Data'!D91)))</f>
        <v/>
      </c>
      <c r="DQ97" s="363" t="str">
        <f ca="1">+IF(OFFSET('Hygiene Data'!$D$13,0,10*ROW('Hygiene Data'!D91))="","",OFFSET('Hygiene Data'!$D$13,0,10*ROW('Hygiene Data'!D91)))</f>
        <v/>
      </c>
      <c r="DR97" s="363" t="str">
        <f ca="1">+IF(OFFSET('Hygiene Data'!$E$11,0,10*ROW('Hygiene Data'!E91))="","",OFFSET('Hygiene Data'!$E$11,0,10*ROW('Hygiene Data'!E91)))</f>
        <v/>
      </c>
      <c r="DS97" s="363" t="str">
        <f ca="1">+IF(OFFSET('Hygiene Data'!$E$12,0,10*ROW('Hygiene Data'!E91))="","",OFFSET('Hygiene Data'!$E$12,0,10*ROW('Hygiene Data'!E91)))</f>
        <v/>
      </c>
      <c r="DT97" s="363" t="str">
        <f ca="1">+IF(OFFSET('Hygiene Data'!$E$13,0,10*ROW('Hygiene Data'!E91))="","",OFFSET('Hygiene Data'!$E$13,0,10*ROW('Hygiene Data'!E91)))</f>
        <v/>
      </c>
      <c r="DU97" s="363" t="str">
        <f ca="1">+IF(OFFSET('Hygiene Data'!$F$11,0,10*ROW('Hygiene Data'!F91))="","",OFFSET('Hygiene Data'!$F$11,0,10*ROW('Hygiene Data'!F91)))</f>
        <v/>
      </c>
      <c r="DV97" s="363" t="str">
        <f ca="1">+IF(OFFSET('Hygiene Data'!$F$12,0,10*ROW('Hygiene Data'!F91))="","",OFFSET('Hygiene Data'!$F$12,0,10*ROW('Hygiene Data'!F91)))</f>
        <v/>
      </c>
      <c r="DW97" s="363" t="str">
        <f ca="1">+IF(OFFSET('Hygiene Data'!$F$13,0,10*ROW('Hygiene Data'!F91))="","",OFFSET('Hygiene Data'!$F$13,0,10*ROW('Hygiene Data'!F91)))</f>
        <v/>
      </c>
      <c r="DX97" s="363" t="str">
        <f ca="1">+IF(OFFSET('Hygiene Data'!$G$11,0,10*ROW('Hygiene Data'!G91))="","",OFFSET('Hygiene Data'!$G$11,0,10*ROW('Hygiene Data'!G91)))</f>
        <v/>
      </c>
      <c r="DY97" s="363" t="str">
        <f ca="1">+IF(OFFSET('Hygiene Data'!$G$12,0,10*ROW('Hygiene Data'!G91))="","",OFFSET('Hygiene Data'!$G$12,0,10*ROW('Hygiene Data'!G91)))</f>
        <v/>
      </c>
      <c r="DZ97" s="363" t="str">
        <f ca="1">+IF(OFFSET('Hygiene Data'!$G$13,0,10*ROW('Hygiene Data'!G91))="","",OFFSET('Hygiene Data'!$G$13,0,10*ROW('Hygiene Data'!G91)))</f>
        <v/>
      </c>
      <c r="EA97" s="363" t="str">
        <f ca="1">+IF(OFFSET('Hygiene Data'!$H$11,0,10*ROW('Hygiene Data'!H91))="","",OFFSET('Hygiene Data'!$H$11,0,10*ROW('Hygiene Data'!H91)))</f>
        <v/>
      </c>
      <c r="EB97" s="363" t="str">
        <f ca="1">+IF(OFFSET('Hygiene Data'!$H$12,0,10*ROW('Hygiene Data'!H91))="","",OFFSET('Hygiene Data'!$H$12,0,10*ROW('Hygiene Data'!H91)))</f>
        <v/>
      </c>
      <c r="EC97" s="363" t="str">
        <f ca="1">+IF(OFFSET('Hygiene Data'!$H$13,0,10*ROW('Hygiene Data'!H91))="","",OFFSET('Hygiene Data'!$H$13,0,10*ROW('Hygiene Data'!H91)))</f>
        <v/>
      </c>
      <c r="ED97" s="363" t="str">
        <f ca="1">+IF(OFFSET('Hygiene Data'!$I$11,0,10*ROW('Hygiene Data'!I91))="","",OFFSET('Hygiene Data'!$I$11,0,10*ROW('Hygiene Data'!I91)))</f>
        <v/>
      </c>
      <c r="EE97" s="363" t="str">
        <f ca="1">+IF(OFFSET('Hygiene Data'!$I$12,0,10*ROW('Hygiene Data'!I91))="","",OFFSET('Hygiene Data'!$I$12,0,10*ROW('Hygiene Data'!I91)))</f>
        <v/>
      </c>
      <c r="EF97" s="363" t="str">
        <f ca="1">+IF(OFFSET('Hygiene Data'!$I$13,0,10*ROW('Hygiene Data'!I91))="","",OFFSET('Hygiene Data'!$I$13,0,10*ROW('Hygiene Data'!I91)))</f>
        <v/>
      </c>
    </row>
    <row r="98" spans="1:136" x14ac:dyDescent="0.25">
      <c r="A98" s="472" t="str">
        <f ca="1">+IF(OFFSET('Water Data'!$B$2,0,10*ROW('Water Data'!E92))="","",OFFSET('Water Data'!$B$2,0,10*ROW('Water Data'!E92)))</f>
        <v/>
      </c>
      <c r="B98" s="47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9" t="str">
        <f t="shared" ca="1" si="1"/>
        <v/>
      </c>
      <c r="D98" s="50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3" t="str">
        <f ca="1">+IF(OFFSET('Water Data'!$D$27,0,10*ROW('Water Data'!D92))="","",OFFSET('Water Data'!$D$27,0,10*ROW('Water Data'!D92)))</f>
        <v/>
      </c>
      <c r="BT98" s="363" t="str">
        <f ca="1">+IF(OFFSET('Water Data'!$D$28,0,10*ROW('Water Data'!D92))="","",OFFSET('Water Data'!$D$28,0,10*ROW('Water Data'!D92)))</f>
        <v/>
      </c>
      <c r="BU98" s="363" t="str">
        <f ca="1">+IF(OFFSET('Water Data'!$D$29,0,10*ROW('Water Data'!D92))="","",OFFSET('Water Data'!$D$29,0,10*ROW('Water Data'!D92)))</f>
        <v/>
      </c>
      <c r="BV98" s="363" t="str">
        <f ca="1">+IF(OFFSET('Water Data'!$E$27,0,10*ROW('Water Data'!E92))="","",OFFSET('Water Data'!$E$27,0,10*ROW('Water Data'!E92)))</f>
        <v/>
      </c>
      <c r="BW98" s="363" t="str">
        <f ca="1">+IF(OFFSET('Water Data'!$E$28,0,10*ROW('Water Data'!E92))="","",OFFSET('Water Data'!$E$28,0,10*ROW('Water Data'!E92)))</f>
        <v/>
      </c>
      <c r="BX98" s="363" t="str">
        <f ca="1">+IF(OFFSET('Water Data'!$E$29,0,10*ROW('Water Data'!E92))="","",OFFSET('Water Data'!$E$29,0,10*ROW('Water Data'!E92)))</f>
        <v/>
      </c>
      <c r="BY98" s="363" t="str">
        <f ca="1">+IF(OFFSET('Water Data'!$F$27,0,10*ROW('Water Data'!F92))="","",OFFSET('Water Data'!$F$27,0,10*ROW('Water Data'!F92)))</f>
        <v/>
      </c>
      <c r="BZ98" s="363" t="str">
        <f ca="1">+IF(OFFSET('Water Data'!$F$28,0,10*ROW('Water Data'!F92))="","",OFFSET('Water Data'!$F$28,0,10*ROW('Water Data'!F92)))</f>
        <v/>
      </c>
      <c r="CA98" s="363" t="str">
        <f ca="1">+IF(OFFSET('Water Data'!$F$29,0,10*ROW('Water Data'!F92))="","",OFFSET('Water Data'!$F$29,0,10*ROW('Water Data'!F92)))</f>
        <v/>
      </c>
      <c r="CB98" s="363" t="str">
        <f ca="1">+IF(OFFSET('Water Data'!$G$27,0,10*ROW('Water Data'!G92))="","",OFFSET('Water Data'!$G$27,0,10*ROW('Water Data'!G92)))</f>
        <v/>
      </c>
      <c r="CC98" s="363" t="str">
        <f ca="1">+IF(OFFSET('Water Data'!$G$28,0,10*ROW('Water Data'!G92))="","",OFFSET('Water Data'!$G$28,0,10*ROW('Water Data'!G92)))</f>
        <v/>
      </c>
      <c r="CD98" s="363" t="str">
        <f ca="1">+IF(OFFSET('Water Data'!$G$29,0,10*ROW('Water Data'!G92))="","",OFFSET('Water Data'!$G$29,0,10*ROW('Water Data'!G92)))</f>
        <v/>
      </c>
      <c r="CE98" s="363" t="str">
        <f ca="1">+IF(OFFSET('Water Data'!$H$27,0,10*ROW('Water Data'!H92))="","",OFFSET('Water Data'!$H$27,0,10*ROW('Water Data'!H92)))</f>
        <v/>
      </c>
      <c r="CF98" s="363" t="str">
        <f ca="1">+IF(OFFSET('Water Data'!$H$28,0,10*ROW('Water Data'!H92))="","",OFFSET('Water Data'!$H$28,0,10*ROW('Water Data'!H92)))</f>
        <v/>
      </c>
      <c r="CG98" s="363" t="str">
        <f ca="1">+IF(OFFSET('Water Data'!$H$29,0,10*ROW('Water Data'!H92))="","",OFFSET('Water Data'!$H$29,0,10*ROW('Water Data'!H92)))</f>
        <v/>
      </c>
      <c r="CH98" s="363" t="str">
        <f ca="1">+IF(OFFSET('Water Data'!$I$27,0,10*ROW('Water Data'!I92))="","",OFFSET('Water Data'!$I$27,0,10*ROW('Water Data'!I92)))</f>
        <v/>
      </c>
      <c r="CI98" s="363" t="str">
        <f ca="1">+IF(OFFSET('Water Data'!$I$28,0,10*ROW('Water Data'!I92))="","",OFFSET('Water Data'!$I$28,0,10*ROW('Water Data'!I92)))</f>
        <v/>
      </c>
      <c r="CJ98" s="363" t="str">
        <f ca="1">+IF(OFFSET('Water Data'!$I$29,0,10*ROW('Water Data'!I92))="","",OFFSET('Water Data'!$I$29,0,10*ROW('Water Data'!I92)))</f>
        <v/>
      </c>
      <c r="CK98" s="363" t="str">
        <f ca="1">+IF(OFFSET('Sanitation Data'!$D$28,0,10*ROW('Sanitation Data'!D92))="","",OFFSET('Sanitation Data'!$D$28,0,10*ROW('Sanitation Data'!D92)))</f>
        <v/>
      </c>
      <c r="CL98" s="363" t="str">
        <f ca="1">+IF(OFFSET('Sanitation Data'!$D$29,0,10*ROW('Sanitation Data'!D92))="","",OFFSET('Sanitation Data'!$D$29,0,10*ROW('Sanitation Data'!D92)))</f>
        <v/>
      </c>
      <c r="CM98" s="363" t="str">
        <f ca="1">+IF(OFFSET('Sanitation Data'!$D$30,0,10*ROW('Sanitation Data'!D92))="","",OFFSET('Sanitation Data'!$D$30,0,10*ROW('Sanitation Data'!D92)))</f>
        <v/>
      </c>
      <c r="CN98" s="363" t="str">
        <f ca="1">+IF(OFFSET('Sanitation Data'!$D$31,0,10*ROW('Sanitation Data'!D92))="","",OFFSET('Sanitation Data'!$D$31,0,10*ROW('Sanitation Data'!D92)))</f>
        <v/>
      </c>
      <c r="CO98" s="363" t="str">
        <f ca="1">+IF(OFFSET('Sanitation Data'!$D$32,0,10*ROW('Sanitation Data'!D92))="","",OFFSET('Sanitation Data'!$D$32,0,10*ROW('Sanitation Data'!D92)))</f>
        <v/>
      </c>
      <c r="CP98" s="363" t="str">
        <f ca="1">+IF(OFFSET('Sanitation Data'!$E$28,0,10*ROW('Sanitation Data'!E92))="","",OFFSET('Sanitation Data'!$E$28,0,10*ROW('Sanitation Data'!E92)))</f>
        <v/>
      </c>
      <c r="CQ98" s="363" t="str">
        <f ca="1">+IF(OFFSET('Sanitation Data'!$E$29,0,10*ROW('Sanitation Data'!E92))="","",OFFSET('Sanitation Data'!$E$29,0,10*ROW('Sanitation Data'!E92)))</f>
        <v/>
      </c>
      <c r="CR98" s="363" t="str">
        <f ca="1">+IF(OFFSET('Sanitation Data'!$E$30,0,10*ROW('Sanitation Data'!E92))="","",OFFSET('Sanitation Data'!$E$30,0,10*ROW('Sanitation Data'!E92)))</f>
        <v/>
      </c>
      <c r="CS98" s="363" t="str">
        <f ca="1">+IF(OFFSET('Sanitation Data'!$E$31,0,10*ROW('Sanitation Data'!E92))="","",OFFSET('Sanitation Data'!$E$31,0,10*ROW('Sanitation Data'!E92)))</f>
        <v/>
      </c>
      <c r="CT98" s="363" t="str">
        <f ca="1">+IF(OFFSET('Sanitation Data'!$E$32,0,10*ROW('Sanitation Data'!E92))="","",OFFSET('Sanitation Data'!$E$32,0,10*ROW('Sanitation Data'!E92)))</f>
        <v/>
      </c>
      <c r="CU98" s="363" t="str">
        <f ca="1">+IF(OFFSET('Sanitation Data'!$F$28,0,10*ROW('Sanitation Data'!F92))="","",OFFSET('Sanitation Data'!$F$28,0,10*ROW('Sanitation Data'!F92)))</f>
        <v/>
      </c>
      <c r="CV98" s="363" t="str">
        <f ca="1">+IF(OFFSET('Sanitation Data'!$F$29,0,10*ROW('Sanitation Data'!F92))="","",OFFSET('Sanitation Data'!$F$29,0,10*ROW('Sanitation Data'!F92)))</f>
        <v/>
      </c>
      <c r="CW98" s="363" t="str">
        <f ca="1">+IF(OFFSET('Sanitation Data'!$F$30,0,10*ROW('Sanitation Data'!F92))="","",OFFSET('Sanitation Data'!$F$30,0,10*ROW('Sanitation Data'!F92)))</f>
        <v/>
      </c>
      <c r="CX98" s="363" t="str">
        <f ca="1">+IF(OFFSET('Sanitation Data'!$F$31,0,10*ROW('Sanitation Data'!F92))="","",OFFSET('Sanitation Data'!$F$31,0,10*ROW('Sanitation Data'!F92)))</f>
        <v/>
      </c>
      <c r="CY98" s="363" t="str">
        <f ca="1">+IF(OFFSET('Sanitation Data'!$F$32,0,10*ROW('Sanitation Data'!F92))="","",OFFSET('Sanitation Data'!$F$32,0,10*ROW('Sanitation Data'!F92)))</f>
        <v/>
      </c>
      <c r="CZ98" s="363" t="str">
        <f ca="1">+IF(OFFSET('Sanitation Data'!$G$28,0,10*ROW('Sanitation Data'!G92))="","",OFFSET('Sanitation Data'!$G$28,0,10*ROW('Sanitation Data'!G92)))</f>
        <v/>
      </c>
      <c r="DA98" s="363" t="str">
        <f ca="1">+IF(OFFSET('Sanitation Data'!$G$29,0,10*ROW('Sanitation Data'!G92))="","",OFFSET('Sanitation Data'!$G$29,0,10*ROW('Sanitation Data'!G92)))</f>
        <v/>
      </c>
      <c r="DB98" s="363" t="str">
        <f ca="1">+IF(OFFSET('Sanitation Data'!$G$30,0,10*ROW('Sanitation Data'!G92))="","",OFFSET('Sanitation Data'!$G$30,0,10*ROW('Sanitation Data'!G92)))</f>
        <v/>
      </c>
      <c r="DC98" s="363" t="str">
        <f ca="1">+IF(OFFSET('Sanitation Data'!$G$31,0,10*ROW('Sanitation Data'!G92))="","",OFFSET('Sanitation Data'!$G$31,0,10*ROW('Sanitation Data'!G92)))</f>
        <v/>
      </c>
      <c r="DD98" s="363" t="str">
        <f ca="1">+IF(OFFSET('Sanitation Data'!$G$32,0,10*ROW('Sanitation Data'!G92))="","",OFFSET('Sanitation Data'!$G$32,0,10*ROW('Sanitation Data'!G92)))</f>
        <v/>
      </c>
      <c r="DE98" s="363" t="str">
        <f ca="1">+IF(OFFSET('Sanitation Data'!$H$28,0,10*ROW('Sanitation Data'!H92))="","",OFFSET('Sanitation Data'!$H$28,0,10*ROW('Sanitation Data'!H92)))</f>
        <v/>
      </c>
      <c r="DF98" s="363" t="str">
        <f ca="1">+IF(OFFSET('Sanitation Data'!$H$29,0,10*ROW('Sanitation Data'!H92))="","",OFFSET('Sanitation Data'!$H$29,0,10*ROW('Sanitation Data'!H92)))</f>
        <v/>
      </c>
      <c r="DG98" s="363" t="str">
        <f ca="1">+IF(OFFSET('Sanitation Data'!$H$30,0,10*ROW('Sanitation Data'!H92))="","",OFFSET('Sanitation Data'!$H$30,0,10*ROW('Sanitation Data'!H92)))</f>
        <v/>
      </c>
      <c r="DH98" s="363" t="str">
        <f ca="1">+IF(OFFSET('Sanitation Data'!$H$31,0,10*ROW('Sanitation Data'!H92))="","",OFFSET('Sanitation Data'!$H$31,0,10*ROW('Sanitation Data'!H92)))</f>
        <v/>
      </c>
      <c r="DI98" s="363" t="str">
        <f ca="1">+IF(OFFSET('Sanitation Data'!$H$32,0,10*ROW('Sanitation Data'!H92))="","",OFFSET('Sanitation Data'!$H$32,0,10*ROW('Sanitation Data'!H92)))</f>
        <v/>
      </c>
      <c r="DJ98" s="363" t="str">
        <f ca="1">+IF(OFFSET('Sanitation Data'!$I$28,0,10*ROW('Sanitation Data'!I92))="","",OFFSET('Sanitation Data'!$I$28,0,10*ROW('Sanitation Data'!I92)))</f>
        <v/>
      </c>
      <c r="DK98" s="363" t="str">
        <f ca="1">+IF(OFFSET('Sanitation Data'!$I$29,0,10*ROW('Sanitation Data'!I92))="","",OFFSET('Sanitation Data'!$I$29,0,10*ROW('Sanitation Data'!I92)))</f>
        <v/>
      </c>
      <c r="DL98" s="363" t="str">
        <f ca="1">+IF(OFFSET('Sanitation Data'!$I$30,0,10*ROW('Sanitation Data'!I92))="","",OFFSET('Sanitation Data'!$I$30,0,10*ROW('Sanitation Data'!I92)))</f>
        <v/>
      </c>
      <c r="DM98" s="363" t="str">
        <f ca="1">+IF(OFFSET('Sanitation Data'!$I$31,0,10*ROW('Sanitation Data'!I92))="","",OFFSET('Sanitation Data'!$I$31,0,10*ROW('Sanitation Data'!I92)))</f>
        <v/>
      </c>
      <c r="DN98" s="363" t="str">
        <f ca="1">+IF(OFFSET('Sanitation Data'!$I$32,0,10*ROW('Sanitation Data'!I92))="","",OFFSET('Sanitation Data'!$I$32,0,10*ROW('Sanitation Data'!I92)))</f>
        <v/>
      </c>
      <c r="DO98" s="363" t="str">
        <f ca="1">+IF(OFFSET('Hygiene Data'!$D$11,0,10*ROW('Hygiene Data'!D92))="","",OFFSET('Hygiene Data'!$D$11,0,10*ROW('Hygiene Data'!D92)))</f>
        <v/>
      </c>
      <c r="DP98" s="363" t="str">
        <f ca="1">+IF(OFFSET('Hygiene Data'!$D$12,0,10*ROW('Hygiene Data'!D92))="","",OFFSET('Hygiene Data'!$D$12,0,10*ROW('Hygiene Data'!D92)))</f>
        <v/>
      </c>
      <c r="DQ98" s="363" t="str">
        <f ca="1">+IF(OFFSET('Hygiene Data'!$D$13,0,10*ROW('Hygiene Data'!D92))="","",OFFSET('Hygiene Data'!$D$13,0,10*ROW('Hygiene Data'!D92)))</f>
        <v/>
      </c>
      <c r="DR98" s="363" t="str">
        <f ca="1">+IF(OFFSET('Hygiene Data'!$E$11,0,10*ROW('Hygiene Data'!E92))="","",OFFSET('Hygiene Data'!$E$11,0,10*ROW('Hygiene Data'!E92)))</f>
        <v/>
      </c>
      <c r="DS98" s="363" t="str">
        <f ca="1">+IF(OFFSET('Hygiene Data'!$E$12,0,10*ROW('Hygiene Data'!E92))="","",OFFSET('Hygiene Data'!$E$12,0,10*ROW('Hygiene Data'!E92)))</f>
        <v/>
      </c>
      <c r="DT98" s="363" t="str">
        <f ca="1">+IF(OFFSET('Hygiene Data'!$E$13,0,10*ROW('Hygiene Data'!E92))="","",OFFSET('Hygiene Data'!$E$13,0,10*ROW('Hygiene Data'!E92)))</f>
        <v/>
      </c>
      <c r="DU98" s="363" t="str">
        <f ca="1">+IF(OFFSET('Hygiene Data'!$F$11,0,10*ROW('Hygiene Data'!F92))="","",OFFSET('Hygiene Data'!$F$11,0,10*ROW('Hygiene Data'!F92)))</f>
        <v/>
      </c>
      <c r="DV98" s="363" t="str">
        <f ca="1">+IF(OFFSET('Hygiene Data'!$F$12,0,10*ROW('Hygiene Data'!F92))="","",OFFSET('Hygiene Data'!$F$12,0,10*ROW('Hygiene Data'!F92)))</f>
        <v/>
      </c>
      <c r="DW98" s="363" t="str">
        <f ca="1">+IF(OFFSET('Hygiene Data'!$F$13,0,10*ROW('Hygiene Data'!F92))="","",OFFSET('Hygiene Data'!$F$13,0,10*ROW('Hygiene Data'!F92)))</f>
        <v/>
      </c>
      <c r="DX98" s="363" t="str">
        <f ca="1">+IF(OFFSET('Hygiene Data'!$G$11,0,10*ROW('Hygiene Data'!G92))="","",OFFSET('Hygiene Data'!$G$11,0,10*ROW('Hygiene Data'!G92)))</f>
        <v/>
      </c>
      <c r="DY98" s="363" t="str">
        <f ca="1">+IF(OFFSET('Hygiene Data'!$G$12,0,10*ROW('Hygiene Data'!G92))="","",OFFSET('Hygiene Data'!$G$12,0,10*ROW('Hygiene Data'!G92)))</f>
        <v/>
      </c>
      <c r="DZ98" s="363" t="str">
        <f ca="1">+IF(OFFSET('Hygiene Data'!$G$13,0,10*ROW('Hygiene Data'!G92))="","",OFFSET('Hygiene Data'!$G$13,0,10*ROW('Hygiene Data'!G92)))</f>
        <v/>
      </c>
      <c r="EA98" s="363" t="str">
        <f ca="1">+IF(OFFSET('Hygiene Data'!$H$11,0,10*ROW('Hygiene Data'!H92))="","",OFFSET('Hygiene Data'!$H$11,0,10*ROW('Hygiene Data'!H92)))</f>
        <v/>
      </c>
      <c r="EB98" s="363" t="str">
        <f ca="1">+IF(OFFSET('Hygiene Data'!$H$12,0,10*ROW('Hygiene Data'!H92))="","",OFFSET('Hygiene Data'!$H$12,0,10*ROW('Hygiene Data'!H92)))</f>
        <v/>
      </c>
      <c r="EC98" s="363" t="str">
        <f ca="1">+IF(OFFSET('Hygiene Data'!$H$13,0,10*ROW('Hygiene Data'!H92))="","",OFFSET('Hygiene Data'!$H$13,0,10*ROW('Hygiene Data'!H92)))</f>
        <v/>
      </c>
      <c r="ED98" s="363" t="str">
        <f ca="1">+IF(OFFSET('Hygiene Data'!$I$11,0,10*ROW('Hygiene Data'!I92))="","",OFFSET('Hygiene Data'!$I$11,0,10*ROW('Hygiene Data'!I92)))</f>
        <v/>
      </c>
      <c r="EE98" s="363" t="str">
        <f ca="1">+IF(OFFSET('Hygiene Data'!$I$12,0,10*ROW('Hygiene Data'!I92))="","",OFFSET('Hygiene Data'!$I$12,0,10*ROW('Hygiene Data'!I92)))</f>
        <v/>
      </c>
      <c r="EF98" s="363" t="str">
        <f ca="1">+IF(OFFSET('Hygiene Data'!$I$13,0,10*ROW('Hygiene Data'!I92))="","",OFFSET('Hygiene Data'!$I$13,0,10*ROW('Hygiene Data'!I92)))</f>
        <v/>
      </c>
    </row>
    <row r="99" spans="1:136" x14ac:dyDescent="0.25">
      <c r="A99" s="472" t="str">
        <f ca="1">+IF(OFFSET('Water Data'!$B$2,0,10*ROW('Water Data'!E93))="","",OFFSET('Water Data'!$B$2,0,10*ROW('Water Data'!E93)))</f>
        <v/>
      </c>
      <c r="B99" s="47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9" t="str">
        <f t="shared" ca="1" si="1"/>
        <v/>
      </c>
      <c r="D99" s="50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3" t="str">
        <f ca="1">+IF(OFFSET('Water Data'!$D$27,0,10*ROW('Water Data'!D93))="","",OFFSET('Water Data'!$D$27,0,10*ROW('Water Data'!D93)))</f>
        <v/>
      </c>
      <c r="BT99" s="363" t="str">
        <f ca="1">+IF(OFFSET('Water Data'!$D$28,0,10*ROW('Water Data'!D93))="","",OFFSET('Water Data'!$D$28,0,10*ROW('Water Data'!D93)))</f>
        <v/>
      </c>
      <c r="BU99" s="363" t="str">
        <f ca="1">+IF(OFFSET('Water Data'!$D$29,0,10*ROW('Water Data'!D93))="","",OFFSET('Water Data'!$D$29,0,10*ROW('Water Data'!D93)))</f>
        <v/>
      </c>
      <c r="BV99" s="363" t="str">
        <f ca="1">+IF(OFFSET('Water Data'!$E$27,0,10*ROW('Water Data'!E93))="","",OFFSET('Water Data'!$E$27,0,10*ROW('Water Data'!E93)))</f>
        <v/>
      </c>
      <c r="BW99" s="363" t="str">
        <f ca="1">+IF(OFFSET('Water Data'!$E$28,0,10*ROW('Water Data'!E93))="","",OFFSET('Water Data'!$E$28,0,10*ROW('Water Data'!E93)))</f>
        <v/>
      </c>
      <c r="BX99" s="363" t="str">
        <f ca="1">+IF(OFFSET('Water Data'!$E$29,0,10*ROW('Water Data'!E93))="","",OFFSET('Water Data'!$E$29,0,10*ROW('Water Data'!E93)))</f>
        <v/>
      </c>
      <c r="BY99" s="363" t="str">
        <f ca="1">+IF(OFFSET('Water Data'!$F$27,0,10*ROW('Water Data'!F93))="","",OFFSET('Water Data'!$F$27,0,10*ROW('Water Data'!F93)))</f>
        <v/>
      </c>
      <c r="BZ99" s="363" t="str">
        <f ca="1">+IF(OFFSET('Water Data'!$F$28,0,10*ROW('Water Data'!F93))="","",OFFSET('Water Data'!$F$28,0,10*ROW('Water Data'!F93)))</f>
        <v/>
      </c>
      <c r="CA99" s="363" t="str">
        <f ca="1">+IF(OFFSET('Water Data'!$F$29,0,10*ROW('Water Data'!F93))="","",OFFSET('Water Data'!$F$29,0,10*ROW('Water Data'!F93)))</f>
        <v/>
      </c>
      <c r="CB99" s="363" t="str">
        <f ca="1">+IF(OFFSET('Water Data'!$G$27,0,10*ROW('Water Data'!G93))="","",OFFSET('Water Data'!$G$27,0,10*ROW('Water Data'!G93)))</f>
        <v/>
      </c>
      <c r="CC99" s="363" t="str">
        <f ca="1">+IF(OFFSET('Water Data'!$G$28,0,10*ROW('Water Data'!G93))="","",OFFSET('Water Data'!$G$28,0,10*ROW('Water Data'!G93)))</f>
        <v/>
      </c>
      <c r="CD99" s="363" t="str">
        <f ca="1">+IF(OFFSET('Water Data'!$G$29,0,10*ROW('Water Data'!G93))="","",OFFSET('Water Data'!$G$29,0,10*ROW('Water Data'!G93)))</f>
        <v/>
      </c>
      <c r="CE99" s="363" t="str">
        <f ca="1">+IF(OFFSET('Water Data'!$H$27,0,10*ROW('Water Data'!H93))="","",OFFSET('Water Data'!$H$27,0,10*ROW('Water Data'!H93)))</f>
        <v/>
      </c>
      <c r="CF99" s="363" t="str">
        <f ca="1">+IF(OFFSET('Water Data'!$H$28,0,10*ROW('Water Data'!H93))="","",OFFSET('Water Data'!$H$28,0,10*ROW('Water Data'!H93)))</f>
        <v/>
      </c>
      <c r="CG99" s="363" t="str">
        <f ca="1">+IF(OFFSET('Water Data'!$H$29,0,10*ROW('Water Data'!H93))="","",OFFSET('Water Data'!$H$29,0,10*ROW('Water Data'!H93)))</f>
        <v/>
      </c>
      <c r="CH99" s="363" t="str">
        <f ca="1">+IF(OFFSET('Water Data'!$I$27,0,10*ROW('Water Data'!I93))="","",OFFSET('Water Data'!$I$27,0,10*ROW('Water Data'!I93)))</f>
        <v/>
      </c>
      <c r="CI99" s="363" t="str">
        <f ca="1">+IF(OFFSET('Water Data'!$I$28,0,10*ROW('Water Data'!I93))="","",OFFSET('Water Data'!$I$28,0,10*ROW('Water Data'!I93)))</f>
        <v/>
      </c>
      <c r="CJ99" s="363" t="str">
        <f ca="1">+IF(OFFSET('Water Data'!$I$29,0,10*ROW('Water Data'!I93))="","",OFFSET('Water Data'!$I$29,0,10*ROW('Water Data'!I93)))</f>
        <v/>
      </c>
      <c r="CK99" s="363" t="str">
        <f ca="1">+IF(OFFSET('Sanitation Data'!$D$28,0,10*ROW('Sanitation Data'!D93))="","",OFFSET('Sanitation Data'!$D$28,0,10*ROW('Sanitation Data'!D93)))</f>
        <v/>
      </c>
      <c r="CL99" s="363" t="str">
        <f ca="1">+IF(OFFSET('Sanitation Data'!$D$29,0,10*ROW('Sanitation Data'!D93))="","",OFFSET('Sanitation Data'!$D$29,0,10*ROW('Sanitation Data'!D93)))</f>
        <v/>
      </c>
      <c r="CM99" s="363" t="str">
        <f ca="1">+IF(OFFSET('Sanitation Data'!$D$30,0,10*ROW('Sanitation Data'!D93))="","",OFFSET('Sanitation Data'!$D$30,0,10*ROW('Sanitation Data'!D93)))</f>
        <v/>
      </c>
      <c r="CN99" s="363" t="str">
        <f ca="1">+IF(OFFSET('Sanitation Data'!$D$31,0,10*ROW('Sanitation Data'!D93))="","",OFFSET('Sanitation Data'!$D$31,0,10*ROW('Sanitation Data'!D93)))</f>
        <v/>
      </c>
      <c r="CO99" s="363" t="str">
        <f ca="1">+IF(OFFSET('Sanitation Data'!$D$32,0,10*ROW('Sanitation Data'!D93))="","",OFFSET('Sanitation Data'!$D$32,0,10*ROW('Sanitation Data'!D93)))</f>
        <v/>
      </c>
      <c r="CP99" s="363" t="str">
        <f ca="1">+IF(OFFSET('Sanitation Data'!$E$28,0,10*ROW('Sanitation Data'!E93))="","",OFFSET('Sanitation Data'!$E$28,0,10*ROW('Sanitation Data'!E93)))</f>
        <v/>
      </c>
      <c r="CQ99" s="363" t="str">
        <f ca="1">+IF(OFFSET('Sanitation Data'!$E$29,0,10*ROW('Sanitation Data'!E93))="","",OFFSET('Sanitation Data'!$E$29,0,10*ROW('Sanitation Data'!E93)))</f>
        <v/>
      </c>
      <c r="CR99" s="363" t="str">
        <f ca="1">+IF(OFFSET('Sanitation Data'!$E$30,0,10*ROW('Sanitation Data'!E93))="","",OFFSET('Sanitation Data'!$E$30,0,10*ROW('Sanitation Data'!E93)))</f>
        <v/>
      </c>
      <c r="CS99" s="363" t="str">
        <f ca="1">+IF(OFFSET('Sanitation Data'!$E$31,0,10*ROW('Sanitation Data'!E93))="","",OFFSET('Sanitation Data'!$E$31,0,10*ROW('Sanitation Data'!E93)))</f>
        <v/>
      </c>
      <c r="CT99" s="363" t="str">
        <f ca="1">+IF(OFFSET('Sanitation Data'!$E$32,0,10*ROW('Sanitation Data'!E93))="","",OFFSET('Sanitation Data'!$E$32,0,10*ROW('Sanitation Data'!E93)))</f>
        <v/>
      </c>
      <c r="CU99" s="363" t="str">
        <f ca="1">+IF(OFFSET('Sanitation Data'!$F$28,0,10*ROW('Sanitation Data'!F93))="","",OFFSET('Sanitation Data'!$F$28,0,10*ROW('Sanitation Data'!F93)))</f>
        <v/>
      </c>
      <c r="CV99" s="363" t="str">
        <f ca="1">+IF(OFFSET('Sanitation Data'!$F$29,0,10*ROW('Sanitation Data'!F93))="","",OFFSET('Sanitation Data'!$F$29,0,10*ROW('Sanitation Data'!F93)))</f>
        <v/>
      </c>
      <c r="CW99" s="363" t="str">
        <f ca="1">+IF(OFFSET('Sanitation Data'!$F$30,0,10*ROW('Sanitation Data'!F93))="","",OFFSET('Sanitation Data'!$F$30,0,10*ROW('Sanitation Data'!F93)))</f>
        <v/>
      </c>
      <c r="CX99" s="363" t="str">
        <f ca="1">+IF(OFFSET('Sanitation Data'!$F$31,0,10*ROW('Sanitation Data'!F93))="","",OFFSET('Sanitation Data'!$F$31,0,10*ROW('Sanitation Data'!F93)))</f>
        <v/>
      </c>
      <c r="CY99" s="363" t="str">
        <f ca="1">+IF(OFFSET('Sanitation Data'!$F$32,0,10*ROW('Sanitation Data'!F93))="","",OFFSET('Sanitation Data'!$F$32,0,10*ROW('Sanitation Data'!F93)))</f>
        <v/>
      </c>
      <c r="CZ99" s="363" t="str">
        <f ca="1">+IF(OFFSET('Sanitation Data'!$G$28,0,10*ROW('Sanitation Data'!G93))="","",OFFSET('Sanitation Data'!$G$28,0,10*ROW('Sanitation Data'!G93)))</f>
        <v/>
      </c>
      <c r="DA99" s="363" t="str">
        <f ca="1">+IF(OFFSET('Sanitation Data'!$G$29,0,10*ROW('Sanitation Data'!G93))="","",OFFSET('Sanitation Data'!$G$29,0,10*ROW('Sanitation Data'!G93)))</f>
        <v/>
      </c>
      <c r="DB99" s="363" t="str">
        <f ca="1">+IF(OFFSET('Sanitation Data'!$G$30,0,10*ROW('Sanitation Data'!G93))="","",OFFSET('Sanitation Data'!$G$30,0,10*ROW('Sanitation Data'!G93)))</f>
        <v/>
      </c>
      <c r="DC99" s="363" t="str">
        <f ca="1">+IF(OFFSET('Sanitation Data'!$G$31,0,10*ROW('Sanitation Data'!G93))="","",OFFSET('Sanitation Data'!$G$31,0,10*ROW('Sanitation Data'!G93)))</f>
        <v/>
      </c>
      <c r="DD99" s="363" t="str">
        <f ca="1">+IF(OFFSET('Sanitation Data'!$G$32,0,10*ROW('Sanitation Data'!G93))="","",OFFSET('Sanitation Data'!$G$32,0,10*ROW('Sanitation Data'!G93)))</f>
        <v/>
      </c>
      <c r="DE99" s="363" t="str">
        <f ca="1">+IF(OFFSET('Sanitation Data'!$H$28,0,10*ROW('Sanitation Data'!H93))="","",OFFSET('Sanitation Data'!$H$28,0,10*ROW('Sanitation Data'!H93)))</f>
        <v/>
      </c>
      <c r="DF99" s="363" t="str">
        <f ca="1">+IF(OFFSET('Sanitation Data'!$H$29,0,10*ROW('Sanitation Data'!H93))="","",OFFSET('Sanitation Data'!$H$29,0,10*ROW('Sanitation Data'!H93)))</f>
        <v/>
      </c>
      <c r="DG99" s="363" t="str">
        <f ca="1">+IF(OFFSET('Sanitation Data'!$H$30,0,10*ROW('Sanitation Data'!H93))="","",OFFSET('Sanitation Data'!$H$30,0,10*ROW('Sanitation Data'!H93)))</f>
        <v/>
      </c>
      <c r="DH99" s="363" t="str">
        <f ca="1">+IF(OFFSET('Sanitation Data'!$H$31,0,10*ROW('Sanitation Data'!H93))="","",OFFSET('Sanitation Data'!$H$31,0,10*ROW('Sanitation Data'!H93)))</f>
        <v/>
      </c>
      <c r="DI99" s="363" t="str">
        <f ca="1">+IF(OFFSET('Sanitation Data'!$H$32,0,10*ROW('Sanitation Data'!H93))="","",OFFSET('Sanitation Data'!$H$32,0,10*ROW('Sanitation Data'!H93)))</f>
        <v/>
      </c>
      <c r="DJ99" s="363" t="str">
        <f ca="1">+IF(OFFSET('Sanitation Data'!$I$28,0,10*ROW('Sanitation Data'!I93))="","",OFFSET('Sanitation Data'!$I$28,0,10*ROW('Sanitation Data'!I93)))</f>
        <v/>
      </c>
      <c r="DK99" s="363" t="str">
        <f ca="1">+IF(OFFSET('Sanitation Data'!$I$29,0,10*ROW('Sanitation Data'!I93))="","",OFFSET('Sanitation Data'!$I$29,0,10*ROW('Sanitation Data'!I93)))</f>
        <v/>
      </c>
      <c r="DL99" s="363" t="str">
        <f ca="1">+IF(OFFSET('Sanitation Data'!$I$30,0,10*ROW('Sanitation Data'!I93))="","",OFFSET('Sanitation Data'!$I$30,0,10*ROW('Sanitation Data'!I93)))</f>
        <v/>
      </c>
      <c r="DM99" s="363" t="str">
        <f ca="1">+IF(OFFSET('Sanitation Data'!$I$31,0,10*ROW('Sanitation Data'!I93))="","",OFFSET('Sanitation Data'!$I$31,0,10*ROW('Sanitation Data'!I93)))</f>
        <v/>
      </c>
      <c r="DN99" s="363" t="str">
        <f ca="1">+IF(OFFSET('Sanitation Data'!$I$32,0,10*ROW('Sanitation Data'!I93))="","",OFFSET('Sanitation Data'!$I$32,0,10*ROW('Sanitation Data'!I93)))</f>
        <v/>
      </c>
      <c r="DO99" s="363" t="str">
        <f ca="1">+IF(OFFSET('Hygiene Data'!$D$11,0,10*ROW('Hygiene Data'!D93))="","",OFFSET('Hygiene Data'!$D$11,0,10*ROW('Hygiene Data'!D93)))</f>
        <v/>
      </c>
      <c r="DP99" s="363" t="str">
        <f ca="1">+IF(OFFSET('Hygiene Data'!$D$12,0,10*ROW('Hygiene Data'!D93))="","",OFFSET('Hygiene Data'!$D$12,0,10*ROW('Hygiene Data'!D93)))</f>
        <v/>
      </c>
      <c r="DQ99" s="363" t="str">
        <f ca="1">+IF(OFFSET('Hygiene Data'!$D$13,0,10*ROW('Hygiene Data'!D93))="","",OFFSET('Hygiene Data'!$D$13,0,10*ROW('Hygiene Data'!D93)))</f>
        <v/>
      </c>
      <c r="DR99" s="363" t="str">
        <f ca="1">+IF(OFFSET('Hygiene Data'!$E$11,0,10*ROW('Hygiene Data'!E93))="","",OFFSET('Hygiene Data'!$E$11,0,10*ROW('Hygiene Data'!E93)))</f>
        <v/>
      </c>
      <c r="DS99" s="363" t="str">
        <f ca="1">+IF(OFFSET('Hygiene Data'!$E$12,0,10*ROW('Hygiene Data'!E93))="","",OFFSET('Hygiene Data'!$E$12,0,10*ROW('Hygiene Data'!E93)))</f>
        <v/>
      </c>
      <c r="DT99" s="363" t="str">
        <f ca="1">+IF(OFFSET('Hygiene Data'!$E$13,0,10*ROW('Hygiene Data'!E93))="","",OFFSET('Hygiene Data'!$E$13,0,10*ROW('Hygiene Data'!E93)))</f>
        <v/>
      </c>
      <c r="DU99" s="363" t="str">
        <f ca="1">+IF(OFFSET('Hygiene Data'!$F$11,0,10*ROW('Hygiene Data'!F93))="","",OFFSET('Hygiene Data'!$F$11,0,10*ROW('Hygiene Data'!F93)))</f>
        <v/>
      </c>
      <c r="DV99" s="363" t="str">
        <f ca="1">+IF(OFFSET('Hygiene Data'!$F$12,0,10*ROW('Hygiene Data'!F93))="","",OFFSET('Hygiene Data'!$F$12,0,10*ROW('Hygiene Data'!F93)))</f>
        <v/>
      </c>
      <c r="DW99" s="363" t="str">
        <f ca="1">+IF(OFFSET('Hygiene Data'!$F$13,0,10*ROW('Hygiene Data'!F93))="","",OFFSET('Hygiene Data'!$F$13,0,10*ROW('Hygiene Data'!F93)))</f>
        <v/>
      </c>
      <c r="DX99" s="363" t="str">
        <f ca="1">+IF(OFFSET('Hygiene Data'!$G$11,0,10*ROW('Hygiene Data'!G93))="","",OFFSET('Hygiene Data'!$G$11,0,10*ROW('Hygiene Data'!G93)))</f>
        <v/>
      </c>
      <c r="DY99" s="363" t="str">
        <f ca="1">+IF(OFFSET('Hygiene Data'!$G$12,0,10*ROW('Hygiene Data'!G93))="","",OFFSET('Hygiene Data'!$G$12,0,10*ROW('Hygiene Data'!G93)))</f>
        <v/>
      </c>
      <c r="DZ99" s="363" t="str">
        <f ca="1">+IF(OFFSET('Hygiene Data'!$G$13,0,10*ROW('Hygiene Data'!G93))="","",OFFSET('Hygiene Data'!$G$13,0,10*ROW('Hygiene Data'!G93)))</f>
        <v/>
      </c>
      <c r="EA99" s="363" t="str">
        <f ca="1">+IF(OFFSET('Hygiene Data'!$H$11,0,10*ROW('Hygiene Data'!H93))="","",OFFSET('Hygiene Data'!$H$11,0,10*ROW('Hygiene Data'!H93)))</f>
        <v/>
      </c>
      <c r="EB99" s="363" t="str">
        <f ca="1">+IF(OFFSET('Hygiene Data'!$H$12,0,10*ROW('Hygiene Data'!H93))="","",OFFSET('Hygiene Data'!$H$12,0,10*ROW('Hygiene Data'!H93)))</f>
        <v/>
      </c>
      <c r="EC99" s="363" t="str">
        <f ca="1">+IF(OFFSET('Hygiene Data'!$H$13,0,10*ROW('Hygiene Data'!H93))="","",OFFSET('Hygiene Data'!$H$13,0,10*ROW('Hygiene Data'!H93)))</f>
        <v/>
      </c>
      <c r="ED99" s="363" t="str">
        <f ca="1">+IF(OFFSET('Hygiene Data'!$I$11,0,10*ROW('Hygiene Data'!I93))="","",OFFSET('Hygiene Data'!$I$11,0,10*ROW('Hygiene Data'!I93)))</f>
        <v/>
      </c>
      <c r="EE99" s="363" t="str">
        <f ca="1">+IF(OFFSET('Hygiene Data'!$I$12,0,10*ROW('Hygiene Data'!I93))="","",OFFSET('Hygiene Data'!$I$12,0,10*ROW('Hygiene Data'!I93)))</f>
        <v/>
      </c>
      <c r="EF99" s="363" t="str">
        <f ca="1">+IF(OFFSET('Hygiene Data'!$I$13,0,10*ROW('Hygiene Data'!I93))="","",OFFSET('Hygiene Data'!$I$13,0,10*ROW('Hygiene Data'!I93)))</f>
        <v/>
      </c>
    </row>
    <row r="100" spans="1:136" x14ac:dyDescent="0.25">
      <c r="A100" s="472" t="str">
        <f ca="1">+IF(OFFSET('Water Data'!$B$2,0,10*ROW('Water Data'!E94))="","",OFFSET('Water Data'!$B$2,0,10*ROW('Water Data'!E94)))</f>
        <v/>
      </c>
      <c r="B100" s="47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9" t="str">
        <f t="shared" ca="1" si="1"/>
        <v/>
      </c>
      <c r="D100" s="50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3" t="str">
        <f ca="1">+IF(OFFSET('Water Data'!$D$27,0,10*ROW('Water Data'!D94))="","",OFFSET('Water Data'!$D$27,0,10*ROW('Water Data'!D94)))</f>
        <v/>
      </c>
      <c r="BT100" s="363" t="str">
        <f ca="1">+IF(OFFSET('Water Data'!$D$28,0,10*ROW('Water Data'!D94))="","",OFFSET('Water Data'!$D$28,0,10*ROW('Water Data'!D94)))</f>
        <v/>
      </c>
      <c r="BU100" s="363" t="str">
        <f ca="1">+IF(OFFSET('Water Data'!$D$29,0,10*ROW('Water Data'!D94))="","",OFFSET('Water Data'!$D$29,0,10*ROW('Water Data'!D94)))</f>
        <v/>
      </c>
      <c r="BV100" s="363" t="str">
        <f ca="1">+IF(OFFSET('Water Data'!$E$27,0,10*ROW('Water Data'!E94))="","",OFFSET('Water Data'!$E$27,0,10*ROW('Water Data'!E94)))</f>
        <v/>
      </c>
      <c r="BW100" s="363" t="str">
        <f ca="1">+IF(OFFSET('Water Data'!$E$28,0,10*ROW('Water Data'!E94))="","",OFFSET('Water Data'!$E$28,0,10*ROW('Water Data'!E94)))</f>
        <v/>
      </c>
      <c r="BX100" s="363" t="str">
        <f ca="1">+IF(OFFSET('Water Data'!$E$29,0,10*ROW('Water Data'!E94))="","",OFFSET('Water Data'!$E$29,0,10*ROW('Water Data'!E94)))</f>
        <v/>
      </c>
      <c r="BY100" s="363" t="str">
        <f ca="1">+IF(OFFSET('Water Data'!$F$27,0,10*ROW('Water Data'!F94))="","",OFFSET('Water Data'!$F$27,0,10*ROW('Water Data'!F94)))</f>
        <v/>
      </c>
      <c r="BZ100" s="363" t="str">
        <f ca="1">+IF(OFFSET('Water Data'!$F$28,0,10*ROW('Water Data'!F94))="","",OFFSET('Water Data'!$F$28,0,10*ROW('Water Data'!F94)))</f>
        <v/>
      </c>
      <c r="CA100" s="363" t="str">
        <f ca="1">+IF(OFFSET('Water Data'!$F$29,0,10*ROW('Water Data'!F94))="","",OFFSET('Water Data'!$F$29,0,10*ROW('Water Data'!F94)))</f>
        <v/>
      </c>
      <c r="CB100" s="363" t="str">
        <f ca="1">+IF(OFFSET('Water Data'!$G$27,0,10*ROW('Water Data'!G94))="","",OFFSET('Water Data'!$G$27,0,10*ROW('Water Data'!G94)))</f>
        <v/>
      </c>
      <c r="CC100" s="363" t="str">
        <f ca="1">+IF(OFFSET('Water Data'!$G$28,0,10*ROW('Water Data'!G94))="","",OFFSET('Water Data'!$G$28,0,10*ROW('Water Data'!G94)))</f>
        <v/>
      </c>
      <c r="CD100" s="363" t="str">
        <f ca="1">+IF(OFFSET('Water Data'!$G$29,0,10*ROW('Water Data'!G94))="","",OFFSET('Water Data'!$G$29,0,10*ROW('Water Data'!G94)))</f>
        <v/>
      </c>
      <c r="CE100" s="363" t="str">
        <f ca="1">+IF(OFFSET('Water Data'!$H$27,0,10*ROW('Water Data'!H94))="","",OFFSET('Water Data'!$H$27,0,10*ROW('Water Data'!H94)))</f>
        <v/>
      </c>
      <c r="CF100" s="363" t="str">
        <f ca="1">+IF(OFFSET('Water Data'!$H$28,0,10*ROW('Water Data'!H94))="","",OFFSET('Water Data'!$H$28,0,10*ROW('Water Data'!H94)))</f>
        <v/>
      </c>
      <c r="CG100" s="363" t="str">
        <f ca="1">+IF(OFFSET('Water Data'!$H$29,0,10*ROW('Water Data'!H94))="","",OFFSET('Water Data'!$H$29,0,10*ROW('Water Data'!H94)))</f>
        <v/>
      </c>
      <c r="CH100" s="363" t="str">
        <f ca="1">+IF(OFFSET('Water Data'!$I$27,0,10*ROW('Water Data'!I94))="","",OFFSET('Water Data'!$I$27,0,10*ROW('Water Data'!I94)))</f>
        <v/>
      </c>
      <c r="CI100" s="363" t="str">
        <f ca="1">+IF(OFFSET('Water Data'!$I$28,0,10*ROW('Water Data'!I94))="","",OFFSET('Water Data'!$I$28,0,10*ROW('Water Data'!I94)))</f>
        <v/>
      </c>
      <c r="CJ100" s="363" t="str">
        <f ca="1">+IF(OFFSET('Water Data'!$I$29,0,10*ROW('Water Data'!I94))="","",OFFSET('Water Data'!$I$29,0,10*ROW('Water Data'!I94)))</f>
        <v/>
      </c>
      <c r="CK100" s="363" t="str">
        <f ca="1">+IF(OFFSET('Sanitation Data'!$D$28,0,10*ROW('Sanitation Data'!D94))="","",OFFSET('Sanitation Data'!$D$28,0,10*ROW('Sanitation Data'!D94)))</f>
        <v/>
      </c>
      <c r="CL100" s="363" t="str">
        <f ca="1">+IF(OFFSET('Sanitation Data'!$D$29,0,10*ROW('Sanitation Data'!D94))="","",OFFSET('Sanitation Data'!$D$29,0,10*ROW('Sanitation Data'!D94)))</f>
        <v/>
      </c>
      <c r="CM100" s="363" t="str">
        <f ca="1">+IF(OFFSET('Sanitation Data'!$D$30,0,10*ROW('Sanitation Data'!D94))="","",OFFSET('Sanitation Data'!$D$30,0,10*ROW('Sanitation Data'!D94)))</f>
        <v/>
      </c>
      <c r="CN100" s="363" t="str">
        <f ca="1">+IF(OFFSET('Sanitation Data'!$D$31,0,10*ROW('Sanitation Data'!D94))="","",OFFSET('Sanitation Data'!$D$31,0,10*ROW('Sanitation Data'!D94)))</f>
        <v/>
      </c>
      <c r="CO100" s="363" t="str">
        <f ca="1">+IF(OFFSET('Sanitation Data'!$D$32,0,10*ROW('Sanitation Data'!D94))="","",OFFSET('Sanitation Data'!$D$32,0,10*ROW('Sanitation Data'!D94)))</f>
        <v/>
      </c>
      <c r="CP100" s="363" t="str">
        <f ca="1">+IF(OFFSET('Sanitation Data'!$E$28,0,10*ROW('Sanitation Data'!E94))="","",OFFSET('Sanitation Data'!$E$28,0,10*ROW('Sanitation Data'!E94)))</f>
        <v/>
      </c>
      <c r="CQ100" s="363" t="str">
        <f ca="1">+IF(OFFSET('Sanitation Data'!$E$29,0,10*ROW('Sanitation Data'!E94))="","",OFFSET('Sanitation Data'!$E$29,0,10*ROW('Sanitation Data'!E94)))</f>
        <v/>
      </c>
      <c r="CR100" s="363" t="str">
        <f ca="1">+IF(OFFSET('Sanitation Data'!$E$30,0,10*ROW('Sanitation Data'!E94))="","",OFFSET('Sanitation Data'!$E$30,0,10*ROW('Sanitation Data'!E94)))</f>
        <v/>
      </c>
      <c r="CS100" s="363" t="str">
        <f ca="1">+IF(OFFSET('Sanitation Data'!$E$31,0,10*ROW('Sanitation Data'!E94))="","",OFFSET('Sanitation Data'!$E$31,0,10*ROW('Sanitation Data'!E94)))</f>
        <v/>
      </c>
      <c r="CT100" s="363" t="str">
        <f ca="1">+IF(OFFSET('Sanitation Data'!$E$32,0,10*ROW('Sanitation Data'!E94))="","",OFFSET('Sanitation Data'!$E$32,0,10*ROW('Sanitation Data'!E94)))</f>
        <v/>
      </c>
      <c r="CU100" s="363" t="str">
        <f ca="1">+IF(OFFSET('Sanitation Data'!$F$28,0,10*ROW('Sanitation Data'!F94))="","",OFFSET('Sanitation Data'!$F$28,0,10*ROW('Sanitation Data'!F94)))</f>
        <v/>
      </c>
      <c r="CV100" s="363" t="str">
        <f ca="1">+IF(OFFSET('Sanitation Data'!$F$29,0,10*ROW('Sanitation Data'!F94))="","",OFFSET('Sanitation Data'!$F$29,0,10*ROW('Sanitation Data'!F94)))</f>
        <v/>
      </c>
      <c r="CW100" s="363" t="str">
        <f ca="1">+IF(OFFSET('Sanitation Data'!$F$30,0,10*ROW('Sanitation Data'!F94))="","",OFFSET('Sanitation Data'!$F$30,0,10*ROW('Sanitation Data'!F94)))</f>
        <v/>
      </c>
      <c r="CX100" s="363" t="str">
        <f ca="1">+IF(OFFSET('Sanitation Data'!$F$31,0,10*ROW('Sanitation Data'!F94))="","",OFFSET('Sanitation Data'!$F$31,0,10*ROW('Sanitation Data'!F94)))</f>
        <v/>
      </c>
      <c r="CY100" s="363" t="str">
        <f ca="1">+IF(OFFSET('Sanitation Data'!$F$32,0,10*ROW('Sanitation Data'!F94))="","",OFFSET('Sanitation Data'!$F$32,0,10*ROW('Sanitation Data'!F94)))</f>
        <v/>
      </c>
      <c r="CZ100" s="363" t="str">
        <f ca="1">+IF(OFFSET('Sanitation Data'!$G$28,0,10*ROW('Sanitation Data'!G94))="","",OFFSET('Sanitation Data'!$G$28,0,10*ROW('Sanitation Data'!G94)))</f>
        <v/>
      </c>
      <c r="DA100" s="363" t="str">
        <f ca="1">+IF(OFFSET('Sanitation Data'!$G$29,0,10*ROW('Sanitation Data'!G94))="","",OFFSET('Sanitation Data'!$G$29,0,10*ROW('Sanitation Data'!G94)))</f>
        <v/>
      </c>
      <c r="DB100" s="363" t="str">
        <f ca="1">+IF(OFFSET('Sanitation Data'!$G$30,0,10*ROW('Sanitation Data'!G94))="","",OFFSET('Sanitation Data'!$G$30,0,10*ROW('Sanitation Data'!G94)))</f>
        <v/>
      </c>
      <c r="DC100" s="363" t="str">
        <f ca="1">+IF(OFFSET('Sanitation Data'!$G$31,0,10*ROW('Sanitation Data'!G94))="","",OFFSET('Sanitation Data'!$G$31,0,10*ROW('Sanitation Data'!G94)))</f>
        <v/>
      </c>
      <c r="DD100" s="363" t="str">
        <f ca="1">+IF(OFFSET('Sanitation Data'!$G$32,0,10*ROW('Sanitation Data'!G94))="","",OFFSET('Sanitation Data'!$G$32,0,10*ROW('Sanitation Data'!G94)))</f>
        <v/>
      </c>
      <c r="DE100" s="363" t="str">
        <f ca="1">+IF(OFFSET('Sanitation Data'!$H$28,0,10*ROW('Sanitation Data'!H94))="","",OFFSET('Sanitation Data'!$H$28,0,10*ROW('Sanitation Data'!H94)))</f>
        <v/>
      </c>
      <c r="DF100" s="363" t="str">
        <f ca="1">+IF(OFFSET('Sanitation Data'!$H$29,0,10*ROW('Sanitation Data'!H94))="","",OFFSET('Sanitation Data'!$H$29,0,10*ROW('Sanitation Data'!H94)))</f>
        <v/>
      </c>
      <c r="DG100" s="363" t="str">
        <f ca="1">+IF(OFFSET('Sanitation Data'!$H$30,0,10*ROW('Sanitation Data'!H94))="","",OFFSET('Sanitation Data'!$H$30,0,10*ROW('Sanitation Data'!H94)))</f>
        <v/>
      </c>
      <c r="DH100" s="363" t="str">
        <f ca="1">+IF(OFFSET('Sanitation Data'!$H$31,0,10*ROW('Sanitation Data'!H94))="","",OFFSET('Sanitation Data'!$H$31,0,10*ROW('Sanitation Data'!H94)))</f>
        <v/>
      </c>
      <c r="DI100" s="363" t="str">
        <f ca="1">+IF(OFFSET('Sanitation Data'!$H$32,0,10*ROW('Sanitation Data'!H94))="","",OFFSET('Sanitation Data'!$H$32,0,10*ROW('Sanitation Data'!H94)))</f>
        <v/>
      </c>
      <c r="DJ100" s="363" t="str">
        <f ca="1">+IF(OFFSET('Sanitation Data'!$I$28,0,10*ROW('Sanitation Data'!I94))="","",OFFSET('Sanitation Data'!$I$28,0,10*ROW('Sanitation Data'!I94)))</f>
        <v/>
      </c>
      <c r="DK100" s="363" t="str">
        <f ca="1">+IF(OFFSET('Sanitation Data'!$I$29,0,10*ROW('Sanitation Data'!I94))="","",OFFSET('Sanitation Data'!$I$29,0,10*ROW('Sanitation Data'!I94)))</f>
        <v/>
      </c>
      <c r="DL100" s="363" t="str">
        <f ca="1">+IF(OFFSET('Sanitation Data'!$I$30,0,10*ROW('Sanitation Data'!I94))="","",OFFSET('Sanitation Data'!$I$30,0,10*ROW('Sanitation Data'!I94)))</f>
        <v/>
      </c>
      <c r="DM100" s="363" t="str">
        <f ca="1">+IF(OFFSET('Sanitation Data'!$I$31,0,10*ROW('Sanitation Data'!I94))="","",OFFSET('Sanitation Data'!$I$31,0,10*ROW('Sanitation Data'!I94)))</f>
        <v/>
      </c>
      <c r="DN100" s="363" t="str">
        <f ca="1">+IF(OFFSET('Sanitation Data'!$I$32,0,10*ROW('Sanitation Data'!I94))="","",OFFSET('Sanitation Data'!$I$32,0,10*ROW('Sanitation Data'!I94)))</f>
        <v/>
      </c>
      <c r="DO100" s="363" t="str">
        <f ca="1">+IF(OFFSET('Hygiene Data'!$D$11,0,10*ROW('Hygiene Data'!D94))="","",OFFSET('Hygiene Data'!$D$11,0,10*ROW('Hygiene Data'!D94)))</f>
        <v/>
      </c>
      <c r="DP100" s="363" t="str">
        <f ca="1">+IF(OFFSET('Hygiene Data'!$D$12,0,10*ROW('Hygiene Data'!D94))="","",OFFSET('Hygiene Data'!$D$12,0,10*ROW('Hygiene Data'!D94)))</f>
        <v/>
      </c>
      <c r="DQ100" s="363" t="str">
        <f ca="1">+IF(OFFSET('Hygiene Data'!$D$13,0,10*ROW('Hygiene Data'!D94))="","",OFFSET('Hygiene Data'!$D$13,0,10*ROW('Hygiene Data'!D94)))</f>
        <v/>
      </c>
      <c r="DR100" s="363" t="str">
        <f ca="1">+IF(OFFSET('Hygiene Data'!$E$11,0,10*ROW('Hygiene Data'!E94))="","",OFFSET('Hygiene Data'!$E$11,0,10*ROW('Hygiene Data'!E94)))</f>
        <v/>
      </c>
      <c r="DS100" s="363" t="str">
        <f ca="1">+IF(OFFSET('Hygiene Data'!$E$12,0,10*ROW('Hygiene Data'!E94))="","",OFFSET('Hygiene Data'!$E$12,0,10*ROW('Hygiene Data'!E94)))</f>
        <v/>
      </c>
      <c r="DT100" s="363" t="str">
        <f ca="1">+IF(OFFSET('Hygiene Data'!$E$13,0,10*ROW('Hygiene Data'!E94))="","",OFFSET('Hygiene Data'!$E$13,0,10*ROW('Hygiene Data'!E94)))</f>
        <v/>
      </c>
      <c r="DU100" s="363" t="str">
        <f ca="1">+IF(OFFSET('Hygiene Data'!$F$11,0,10*ROW('Hygiene Data'!F94))="","",OFFSET('Hygiene Data'!$F$11,0,10*ROW('Hygiene Data'!F94)))</f>
        <v/>
      </c>
      <c r="DV100" s="363" t="str">
        <f ca="1">+IF(OFFSET('Hygiene Data'!$F$12,0,10*ROW('Hygiene Data'!F94))="","",OFFSET('Hygiene Data'!$F$12,0,10*ROW('Hygiene Data'!F94)))</f>
        <v/>
      </c>
      <c r="DW100" s="363" t="str">
        <f ca="1">+IF(OFFSET('Hygiene Data'!$F$13,0,10*ROW('Hygiene Data'!F94))="","",OFFSET('Hygiene Data'!$F$13,0,10*ROW('Hygiene Data'!F94)))</f>
        <v/>
      </c>
      <c r="DX100" s="363" t="str">
        <f ca="1">+IF(OFFSET('Hygiene Data'!$G$11,0,10*ROW('Hygiene Data'!G94))="","",OFFSET('Hygiene Data'!$G$11,0,10*ROW('Hygiene Data'!G94)))</f>
        <v/>
      </c>
      <c r="DY100" s="363" t="str">
        <f ca="1">+IF(OFFSET('Hygiene Data'!$G$12,0,10*ROW('Hygiene Data'!G94))="","",OFFSET('Hygiene Data'!$G$12,0,10*ROW('Hygiene Data'!G94)))</f>
        <v/>
      </c>
      <c r="DZ100" s="363" t="str">
        <f ca="1">+IF(OFFSET('Hygiene Data'!$G$13,0,10*ROW('Hygiene Data'!G94))="","",OFFSET('Hygiene Data'!$G$13,0,10*ROW('Hygiene Data'!G94)))</f>
        <v/>
      </c>
      <c r="EA100" s="363" t="str">
        <f ca="1">+IF(OFFSET('Hygiene Data'!$H$11,0,10*ROW('Hygiene Data'!H94))="","",OFFSET('Hygiene Data'!$H$11,0,10*ROW('Hygiene Data'!H94)))</f>
        <v/>
      </c>
      <c r="EB100" s="363" t="str">
        <f ca="1">+IF(OFFSET('Hygiene Data'!$H$12,0,10*ROW('Hygiene Data'!H94))="","",OFFSET('Hygiene Data'!$H$12,0,10*ROW('Hygiene Data'!H94)))</f>
        <v/>
      </c>
      <c r="EC100" s="363" t="str">
        <f ca="1">+IF(OFFSET('Hygiene Data'!$H$13,0,10*ROW('Hygiene Data'!H94))="","",OFFSET('Hygiene Data'!$H$13,0,10*ROW('Hygiene Data'!H94)))</f>
        <v/>
      </c>
      <c r="ED100" s="363" t="str">
        <f ca="1">+IF(OFFSET('Hygiene Data'!$I$11,0,10*ROW('Hygiene Data'!I94))="","",OFFSET('Hygiene Data'!$I$11,0,10*ROW('Hygiene Data'!I94)))</f>
        <v/>
      </c>
      <c r="EE100" s="363" t="str">
        <f ca="1">+IF(OFFSET('Hygiene Data'!$I$12,0,10*ROW('Hygiene Data'!I94))="","",OFFSET('Hygiene Data'!$I$12,0,10*ROW('Hygiene Data'!I94)))</f>
        <v/>
      </c>
      <c r="EF100" s="363" t="str">
        <f ca="1">+IF(OFFSET('Hygiene Data'!$I$13,0,10*ROW('Hygiene Data'!I94))="","",OFFSET('Hygiene Data'!$I$13,0,10*ROW('Hygiene Data'!I94)))</f>
        <v/>
      </c>
    </row>
    <row r="101" spans="1:136" x14ac:dyDescent="0.25">
      <c r="A101" s="472" t="str">
        <f ca="1">+IF(OFFSET('Water Data'!$B$2,0,10*ROW('Water Data'!E95))="","",OFFSET('Water Data'!$B$2,0,10*ROW('Water Data'!E95)))</f>
        <v/>
      </c>
      <c r="B101" s="47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9" t="str">
        <f t="shared" ca="1" si="1"/>
        <v/>
      </c>
      <c r="D101" s="50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3" t="str">
        <f ca="1">+IF(OFFSET('Water Data'!$D$27,0,10*ROW('Water Data'!D95))="","",OFFSET('Water Data'!$D$27,0,10*ROW('Water Data'!D95)))</f>
        <v/>
      </c>
      <c r="BT101" s="363" t="str">
        <f ca="1">+IF(OFFSET('Water Data'!$D$28,0,10*ROW('Water Data'!D95))="","",OFFSET('Water Data'!$D$28,0,10*ROW('Water Data'!D95)))</f>
        <v/>
      </c>
      <c r="BU101" s="363" t="str">
        <f ca="1">+IF(OFFSET('Water Data'!$D$29,0,10*ROW('Water Data'!D95))="","",OFFSET('Water Data'!$D$29,0,10*ROW('Water Data'!D95)))</f>
        <v/>
      </c>
      <c r="BV101" s="363" t="str">
        <f ca="1">+IF(OFFSET('Water Data'!$E$27,0,10*ROW('Water Data'!E95))="","",OFFSET('Water Data'!$E$27,0,10*ROW('Water Data'!E95)))</f>
        <v/>
      </c>
      <c r="BW101" s="363" t="str">
        <f ca="1">+IF(OFFSET('Water Data'!$E$28,0,10*ROW('Water Data'!E95))="","",OFFSET('Water Data'!$E$28,0,10*ROW('Water Data'!E95)))</f>
        <v/>
      </c>
      <c r="BX101" s="363" t="str">
        <f ca="1">+IF(OFFSET('Water Data'!$E$29,0,10*ROW('Water Data'!E95))="","",OFFSET('Water Data'!$E$29,0,10*ROW('Water Data'!E95)))</f>
        <v/>
      </c>
      <c r="BY101" s="363" t="str">
        <f ca="1">+IF(OFFSET('Water Data'!$F$27,0,10*ROW('Water Data'!F95))="","",OFFSET('Water Data'!$F$27,0,10*ROW('Water Data'!F95)))</f>
        <v/>
      </c>
      <c r="BZ101" s="363" t="str">
        <f ca="1">+IF(OFFSET('Water Data'!$F$28,0,10*ROW('Water Data'!F95))="","",OFFSET('Water Data'!$F$28,0,10*ROW('Water Data'!F95)))</f>
        <v/>
      </c>
      <c r="CA101" s="363" t="str">
        <f ca="1">+IF(OFFSET('Water Data'!$F$29,0,10*ROW('Water Data'!F95))="","",OFFSET('Water Data'!$F$29,0,10*ROW('Water Data'!F95)))</f>
        <v/>
      </c>
      <c r="CB101" s="363" t="str">
        <f ca="1">+IF(OFFSET('Water Data'!$G$27,0,10*ROW('Water Data'!G95))="","",OFFSET('Water Data'!$G$27,0,10*ROW('Water Data'!G95)))</f>
        <v/>
      </c>
      <c r="CC101" s="363" t="str">
        <f ca="1">+IF(OFFSET('Water Data'!$G$28,0,10*ROW('Water Data'!G95))="","",OFFSET('Water Data'!$G$28,0,10*ROW('Water Data'!G95)))</f>
        <v/>
      </c>
      <c r="CD101" s="363" t="str">
        <f ca="1">+IF(OFFSET('Water Data'!$G$29,0,10*ROW('Water Data'!G95))="","",OFFSET('Water Data'!$G$29,0,10*ROW('Water Data'!G95)))</f>
        <v/>
      </c>
      <c r="CE101" s="363" t="str">
        <f ca="1">+IF(OFFSET('Water Data'!$H$27,0,10*ROW('Water Data'!H95))="","",OFFSET('Water Data'!$H$27,0,10*ROW('Water Data'!H95)))</f>
        <v/>
      </c>
      <c r="CF101" s="363" t="str">
        <f ca="1">+IF(OFFSET('Water Data'!$H$28,0,10*ROW('Water Data'!H95))="","",OFFSET('Water Data'!$H$28,0,10*ROW('Water Data'!H95)))</f>
        <v/>
      </c>
      <c r="CG101" s="363" t="str">
        <f ca="1">+IF(OFFSET('Water Data'!$H$29,0,10*ROW('Water Data'!H95))="","",OFFSET('Water Data'!$H$29,0,10*ROW('Water Data'!H95)))</f>
        <v/>
      </c>
      <c r="CH101" s="363" t="str">
        <f ca="1">+IF(OFFSET('Water Data'!$I$27,0,10*ROW('Water Data'!I95))="","",OFFSET('Water Data'!$I$27,0,10*ROW('Water Data'!I95)))</f>
        <v/>
      </c>
      <c r="CI101" s="363" t="str">
        <f ca="1">+IF(OFFSET('Water Data'!$I$28,0,10*ROW('Water Data'!I95))="","",OFFSET('Water Data'!$I$28,0,10*ROW('Water Data'!I95)))</f>
        <v/>
      </c>
      <c r="CJ101" s="363" t="str">
        <f ca="1">+IF(OFFSET('Water Data'!$I$29,0,10*ROW('Water Data'!I95))="","",OFFSET('Water Data'!$I$29,0,10*ROW('Water Data'!I95)))</f>
        <v/>
      </c>
      <c r="CK101" s="363" t="str">
        <f ca="1">+IF(OFFSET('Sanitation Data'!$D$28,0,10*ROW('Sanitation Data'!D95))="","",OFFSET('Sanitation Data'!$D$28,0,10*ROW('Sanitation Data'!D95)))</f>
        <v/>
      </c>
      <c r="CL101" s="363" t="str">
        <f ca="1">+IF(OFFSET('Sanitation Data'!$D$29,0,10*ROW('Sanitation Data'!D95))="","",OFFSET('Sanitation Data'!$D$29,0,10*ROW('Sanitation Data'!D95)))</f>
        <v/>
      </c>
      <c r="CM101" s="363" t="str">
        <f ca="1">+IF(OFFSET('Sanitation Data'!$D$30,0,10*ROW('Sanitation Data'!D95))="","",OFFSET('Sanitation Data'!$D$30,0,10*ROW('Sanitation Data'!D95)))</f>
        <v/>
      </c>
      <c r="CN101" s="363" t="str">
        <f ca="1">+IF(OFFSET('Sanitation Data'!$D$31,0,10*ROW('Sanitation Data'!D95))="","",OFFSET('Sanitation Data'!$D$31,0,10*ROW('Sanitation Data'!D95)))</f>
        <v/>
      </c>
      <c r="CO101" s="363" t="str">
        <f ca="1">+IF(OFFSET('Sanitation Data'!$D$32,0,10*ROW('Sanitation Data'!D95))="","",OFFSET('Sanitation Data'!$D$32,0,10*ROW('Sanitation Data'!D95)))</f>
        <v/>
      </c>
      <c r="CP101" s="363" t="str">
        <f ca="1">+IF(OFFSET('Sanitation Data'!$E$28,0,10*ROW('Sanitation Data'!E95))="","",OFFSET('Sanitation Data'!$E$28,0,10*ROW('Sanitation Data'!E95)))</f>
        <v/>
      </c>
      <c r="CQ101" s="363" t="str">
        <f ca="1">+IF(OFFSET('Sanitation Data'!$E$29,0,10*ROW('Sanitation Data'!E95))="","",OFFSET('Sanitation Data'!$E$29,0,10*ROW('Sanitation Data'!E95)))</f>
        <v/>
      </c>
      <c r="CR101" s="363" t="str">
        <f ca="1">+IF(OFFSET('Sanitation Data'!$E$30,0,10*ROW('Sanitation Data'!E95))="","",OFFSET('Sanitation Data'!$E$30,0,10*ROW('Sanitation Data'!E95)))</f>
        <v/>
      </c>
      <c r="CS101" s="363" t="str">
        <f ca="1">+IF(OFFSET('Sanitation Data'!$E$31,0,10*ROW('Sanitation Data'!E95))="","",OFFSET('Sanitation Data'!$E$31,0,10*ROW('Sanitation Data'!E95)))</f>
        <v/>
      </c>
      <c r="CT101" s="363" t="str">
        <f ca="1">+IF(OFFSET('Sanitation Data'!$E$32,0,10*ROW('Sanitation Data'!E95))="","",OFFSET('Sanitation Data'!$E$32,0,10*ROW('Sanitation Data'!E95)))</f>
        <v/>
      </c>
      <c r="CU101" s="363" t="str">
        <f ca="1">+IF(OFFSET('Sanitation Data'!$F$28,0,10*ROW('Sanitation Data'!F95))="","",OFFSET('Sanitation Data'!$F$28,0,10*ROW('Sanitation Data'!F95)))</f>
        <v/>
      </c>
      <c r="CV101" s="363" t="str">
        <f ca="1">+IF(OFFSET('Sanitation Data'!$F$29,0,10*ROW('Sanitation Data'!F95))="","",OFFSET('Sanitation Data'!$F$29,0,10*ROW('Sanitation Data'!F95)))</f>
        <v/>
      </c>
      <c r="CW101" s="363" t="str">
        <f ca="1">+IF(OFFSET('Sanitation Data'!$F$30,0,10*ROW('Sanitation Data'!F95))="","",OFFSET('Sanitation Data'!$F$30,0,10*ROW('Sanitation Data'!F95)))</f>
        <v/>
      </c>
      <c r="CX101" s="363" t="str">
        <f ca="1">+IF(OFFSET('Sanitation Data'!$F$31,0,10*ROW('Sanitation Data'!F95))="","",OFFSET('Sanitation Data'!$F$31,0,10*ROW('Sanitation Data'!F95)))</f>
        <v/>
      </c>
      <c r="CY101" s="363" t="str">
        <f ca="1">+IF(OFFSET('Sanitation Data'!$F$32,0,10*ROW('Sanitation Data'!F95))="","",OFFSET('Sanitation Data'!$F$32,0,10*ROW('Sanitation Data'!F95)))</f>
        <v/>
      </c>
      <c r="CZ101" s="363" t="str">
        <f ca="1">+IF(OFFSET('Sanitation Data'!$G$28,0,10*ROW('Sanitation Data'!G95))="","",OFFSET('Sanitation Data'!$G$28,0,10*ROW('Sanitation Data'!G95)))</f>
        <v/>
      </c>
      <c r="DA101" s="363" t="str">
        <f ca="1">+IF(OFFSET('Sanitation Data'!$G$29,0,10*ROW('Sanitation Data'!G95))="","",OFFSET('Sanitation Data'!$G$29,0,10*ROW('Sanitation Data'!G95)))</f>
        <v/>
      </c>
      <c r="DB101" s="363" t="str">
        <f ca="1">+IF(OFFSET('Sanitation Data'!$G$30,0,10*ROW('Sanitation Data'!G95))="","",OFFSET('Sanitation Data'!$G$30,0,10*ROW('Sanitation Data'!G95)))</f>
        <v/>
      </c>
      <c r="DC101" s="363" t="str">
        <f ca="1">+IF(OFFSET('Sanitation Data'!$G$31,0,10*ROW('Sanitation Data'!G95))="","",OFFSET('Sanitation Data'!$G$31,0,10*ROW('Sanitation Data'!G95)))</f>
        <v/>
      </c>
      <c r="DD101" s="363" t="str">
        <f ca="1">+IF(OFFSET('Sanitation Data'!$G$32,0,10*ROW('Sanitation Data'!G95))="","",OFFSET('Sanitation Data'!$G$32,0,10*ROW('Sanitation Data'!G95)))</f>
        <v/>
      </c>
      <c r="DE101" s="363" t="str">
        <f ca="1">+IF(OFFSET('Sanitation Data'!$H$28,0,10*ROW('Sanitation Data'!H95))="","",OFFSET('Sanitation Data'!$H$28,0,10*ROW('Sanitation Data'!H95)))</f>
        <v/>
      </c>
      <c r="DF101" s="363" t="str">
        <f ca="1">+IF(OFFSET('Sanitation Data'!$H$29,0,10*ROW('Sanitation Data'!H95))="","",OFFSET('Sanitation Data'!$H$29,0,10*ROW('Sanitation Data'!H95)))</f>
        <v/>
      </c>
      <c r="DG101" s="363" t="str">
        <f ca="1">+IF(OFFSET('Sanitation Data'!$H$30,0,10*ROW('Sanitation Data'!H95))="","",OFFSET('Sanitation Data'!$H$30,0,10*ROW('Sanitation Data'!H95)))</f>
        <v/>
      </c>
      <c r="DH101" s="363" t="str">
        <f ca="1">+IF(OFFSET('Sanitation Data'!$H$31,0,10*ROW('Sanitation Data'!H95))="","",OFFSET('Sanitation Data'!$H$31,0,10*ROW('Sanitation Data'!H95)))</f>
        <v/>
      </c>
      <c r="DI101" s="363" t="str">
        <f ca="1">+IF(OFFSET('Sanitation Data'!$H$32,0,10*ROW('Sanitation Data'!H95))="","",OFFSET('Sanitation Data'!$H$32,0,10*ROW('Sanitation Data'!H95)))</f>
        <v/>
      </c>
      <c r="DJ101" s="363" t="str">
        <f ca="1">+IF(OFFSET('Sanitation Data'!$I$28,0,10*ROW('Sanitation Data'!I95))="","",OFFSET('Sanitation Data'!$I$28,0,10*ROW('Sanitation Data'!I95)))</f>
        <v/>
      </c>
      <c r="DK101" s="363" t="str">
        <f ca="1">+IF(OFFSET('Sanitation Data'!$I$29,0,10*ROW('Sanitation Data'!I95))="","",OFFSET('Sanitation Data'!$I$29,0,10*ROW('Sanitation Data'!I95)))</f>
        <v/>
      </c>
      <c r="DL101" s="363" t="str">
        <f ca="1">+IF(OFFSET('Sanitation Data'!$I$30,0,10*ROW('Sanitation Data'!I95))="","",OFFSET('Sanitation Data'!$I$30,0,10*ROW('Sanitation Data'!I95)))</f>
        <v/>
      </c>
      <c r="DM101" s="363" t="str">
        <f ca="1">+IF(OFFSET('Sanitation Data'!$I$31,0,10*ROW('Sanitation Data'!I95))="","",OFFSET('Sanitation Data'!$I$31,0,10*ROW('Sanitation Data'!I95)))</f>
        <v/>
      </c>
      <c r="DN101" s="363" t="str">
        <f ca="1">+IF(OFFSET('Sanitation Data'!$I$32,0,10*ROW('Sanitation Data'!I95))="","",OFFSET('Sanitation Data'!$I$32,0,10*ROW('Sanitation Data'!I95)))</f>
        <v/>
      </c>
      <c r="DO101" s="363" t="str">
        <f ca="1">+IF(OFFSET('Hygiene Data'!$D$11,0,10*ROW('Hygiene Data'!D95))="","",OFFSET('Hygiene Data'!$D$11,0,10*ROW('Hygiene Data'!D95)))</f>
        <v/>
      </c>
      <c r="DP101" s="363" t="str">
        <f ca="1">+IF(OFFSET('Hygiene Data'!$D$12,0,10*ROW('Hygiene Data'!D95))="","",OFFSET('Hygiene Data'!$D$12,0,10*ROW('Hygiene Data'!D95)))</f>
        <v/>
      </c>
      <c r="DQ101" s="363" t="str">
        <f ca="1">+IF(OFFSET('Hygiene Data'!$D$13,0,10*ROW('Hygiene Data'!D95))="","",OFFSET('Hygiene Data'!$D$13,0,10*ROW('Hygiene Data'!D95)))</f>
        <v/>
      </c>
      <c r="DR101" s="363" t="str">
        <f ca="1">+IF(OFFSET('Hygiene Data'!$E$11,0,10*ROW('Hygiene Data'!E95))="","",OFFSET('Hygiene Data'!$E$11,0,10*ROW('Hygiene Data'!E95)))</f>
        <v/>
      </c>
      <c r="DS101" s="363" t="str">
        <f ca="1">+IF(OFFSET('Hygiene Data'!$E$12,0,10*ROW('Hygiene Data'!E95))="","",OFFSET('Hygiene Data'!$E$12,0,10*ROW('Hygiene Data'!E95)))</f>
        <v/>
      </c>
      <c r="DT101" s="363" t="str">
        <f ca="1">+IF(OFFSET('Hygiene Data'!$E$13,0,10*ROW('Hygiene Data'!E95))="","",OFFSET('Hygiene Data'!$E$13,0,10*ROW('Hygiene Data'!E95)))</f>
        <v/>
      </c>
      <c r="DU101" s="363" t="str">
        <f ca="1">+IF(OFFSET('Hygiene Data'!$F$11,0,10*ROW('Hygiene Data'!F95))="","",OFFSET('Hygiene Data'!$F$11,0,10*ROW('Hygiene Data'!F95)))</f>
        <v/>
      </c>
      <c r="DV101" s="363" t="str">
        <f ca="1">+IF(OFFSET('Hygiene Data'!$F$12,0,10*ROW('Hygiene Data'!F95))="","",OFFSET('Hygiene Data'!$F$12,0,10*ROW('Hygiene Data'!F95)))</f>
        <v/>
      </c>
      <c r="DW101" s="363" t="str">
        <f ca="1">+IF(OFFSET('Hygiene Data'!$F$13,0,10*ROW('Hygiene Data'!F95))="","",OFFSET('Hygiene Data'!$F$13,0,10*ROW('Hygiene Data'!F95)))</f>
        <v/>
      </c>
      <c r="DX101" s="363" t="str">
        <f ca="1">+IF(OFFSET('Hygiene Data'!$G$11,0,10*ROW('Hygiene Data'!G95))="","",OFFSET('Hygiene Data'!$G$11,0,10*ROW('Hygiene Data'!G95)))</f>
        <v/>
      </c>
      <c r="DY101" s="363" t="str">
        <f ca="1">+IF(OFFSET('Hygiene Data'!$G$12,0,10*ROW('Hygiene Data'!G95))="","",OFFSET('Hygiene Data'!$G$12,0,10*ROW('Hygiene Data'!G95)))</f>
        <v/>
      </c>
      <c r="DZ101" s="363" t="str">
        <f ca="1">+IF(OFFSET('Hygiene Data'!$G$13,0,10*ROW('Hygiene Data'!G95))="","",OFFSET('Hygiene Data'!$G$13,0,10*ROW('Hygiene Data'!G95)))</f>
        <v/>
      </c>
      <c r="EA101" s="363" t="str">
        <f ca="1">+IF(OFFSET('Hygiene Data'!$H$11,0,10*ROW('Hygiene Data'!H95))="","",OFFSET('Hygiene Data'!$H$11,0,10*ROW('Hygiene Data'!H95)))</f>
        <v/>
      </c>
      <c r="EB101" s="363" t="str">
        <f ca="1">+IF(OFFSET('Hygiene Data'!$H$12,0,10*ROW('Hygiene Data'!H95))="","",OFFSET('Hygiene Data'!$H$12,0,10*ROW('Hygiene Data'!H95)))</f>
        <v/>
      </c>
      <c r="EC101" s="363" t="str">
        <f ca="1">+IF(OFFSET('Hygiene Data'!$H$13,0,10*ROW('Hygiene Data'!H95))="","",OFFSET('Hygiene Data'!$H$13,0,10*ROW('Hygiene Data'!H95)))</f>
        <v/>
      </c>
      <c r="ED101" s="363" t="str">
        <f ca="1">+IF(OFFSET('Hygiene Data'!$I$11,0,10*ROW('Hygiene Data'!I95))="","",OFFSET('Hygiene Data'!$I$11,0,10*ROW('Hygiene Data'!I95)))</f>
        <v/>
      </c>
      <c r="EE101" s="363" t="str">
        <f ca="1">+IF(OFFSET('Hygiene Data'!$I$12,0,10*ROW('Hygiene Data'!I95))="","",OFFSET('Hygiene Data'!$I$12,0,10*ROW('Hygiene Data'!I95)))</f>
        <v/>
      </c>
      <c r="EF101" s="363" t="str">
        <f ca="1">+IF(OFFSET('Hygiene Data'!$I$13,0,10*ROW('Hygiene Data'!I95))="","",OFFSET('Hygiene Data'!$I$13,0,10*ROW('Hygiene Data'!I95)))</f>
        <v/>
      </c>
    </row>
    <row r="102" spans="1:136" x14ac:dyDescent="0.25">
      <c r="A102" s="472" t="str">
        <f ca="1">+IF(OFFSET('Water Data'!$B$2,0,10*ROW('Water Data'!E96))="","",OFFSET('Water Data'!$B$2,0,10*ROW('Water Data'!E96)))</f>
        <v/>
      </c>
      <c r="B102" s="47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9" t="str">
        <f t="shared" ca="1" si="1"/>
        <v/>
      </c>
      <c r="D102" s="50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3" t="str">
        <f ca="1">+IF(OFFSET('Water Data'!$D$27,0,10*ROW('Water Data'!D96))="","",OFFSET('Water Data'!$D$27,0,10*ROW('Water Data'!D96)))</f>
        <v/>
      </c>
      <c r="BT102" s="363" t="str">
        <f ca="1">+IF(OFFSET('Water Data'!$D$28,0,10*ROW('Water Data'!D96))="","",OFFSET('Water Data'!$D$28,0,10*ROW('Water Data'!D96)))</f>
        <v/>
      </c>
      <c r="BU102" s="363" t="str">
        <f ca="1">+IF(OFFSET('Water Data'!$D$29,0,10*ROW('Water Data'!D96))="","",OFFSET('Water Data'!$D$29,0,10*ROW('Water Data'!D96)))</f>
        <v/>
      </c>
      <c r="BV102" s="363" t="str">
        <f ca="1">+IF(OFFSET('Water Data'!$E$27,0,10*ROW('Water Data'!E96))="","",OFFSET('Water Data'!$E$27,0,10*ROW('Water Data'!E96)))</f>
        <v/>
      </c>
      <c r="BW102" s="363" t="str">
        <f ca="1">+IF(OFFSET('Water Data'!$E$28,0,10*ROW('Water Data'!E96))="","",OFFSET('Water Data'!$E$28,0,10*ROW('Water Data'!E96)))</f>
        <v/>
      </c>
      <c r="BX102" s="363" t="str">
        <f ca="1">+IF(OFFSET('Water Data'!$E$29,0,10*ROW('Water Data'!E96))="","",OFFSET('Water Data'!$E$29,0,10*ROW('Water Data'!E96)))</f>
        <v/>
      </c>
      <c r="BY102" s="363" t="str">
        <f ca="1">+IF(OFFSET('Water Data'!$F$27,0,10*ROW('Water Data'!F96))="","",OFFSET('Water Data'!$F$27,0,10*ROW('Water Data'!F96)))</f>
        <v/>
      </c>
      <c r="BZ102" s="363" t="str">
        <f ca="1">+IF(OFFSET('Water Data'!$F$28,0,10*ROW('Water Data'!F96))="","",OFFSET('Water Data'!$F$28,0,10*ROW('Water Data'!F96)))</f>
        <v/>
      </c>
      <c r="CA102" s="363" t="str">
        <f ca="1">+IF(OFFSET('Water Data'!$F$29,0,10*ROW('Water Data'!F96))="","",OFFSET('Water Data'!$F$29,0,10*ROW('Water Data'!F96)))</f>
        <v/>
      </c>
      <c r="CB102" s="363" t="str">
        <f ca="1">+IF(OFFSET('Water Data'!$G$27,0,10*ROW('Water Data'!G96))="","",OFFSET('Water Data'!$G$27,0,10*ROW('Water Data'!G96)))</f>
        <v/>
      </c>
      <c r="CC102" s="363" t="str">
        <f ca="1">+IF(OFFSET('Water Data'!$G$28,0,10*ROW('Water Data'!G96))="","",OFFSET('Water Data'!$G$28,0,10*ROW('Water Data'!G96)))</f>
        <v/>
      </c>
      <c r="CD102" s="363" t="str">
        <f ca="1">+IF(OFFSET('Water Data'!$G$29,0,10*ROW('Water Data'!G96))="","",OFFSET('Water Data'!$G$29,0,10*ROW('Water Data'!G96)))</f>
        <v/>
      </c>
      <c r="CE102" s="363" t="str">
        <f ca="1">+IF(OFFSET('Water Data'!$H$27,0,10*ROW('Water Data'!H96))="","",OFFSET('Water Data'!$H$27,0,10*ROW('Water Data'!H96)))</f>
        <v/>
      </c>
      <c r="CF102" s="363" t="str">
        <f ca="1">+IF(OFFSET('Water Data'!$H$28,0,10*ROW('Water Data'!H96))="","",OFFSET('Water Data'!$H$28,0,10*ROW('Water Data'!H96)))</f>
        <v/>
      </c>
      <c r="CG102" s="363" t="str">
        <f ca="1">+IF(OFFSET('Water Data'!$H$29,0,10*ROW('Water Data'!H96))="","",OFFSET('Water Data'!$H$29,0,10*ROW('Water Data'!H96)))</f>
        <v/>
      </c>
      <c r="CH102" s="363" t="str">
        <f ca="1">+IF(OFFSET('Water Data'!$I$27,0,10*ROW('Water Data'!I96))="","",OFFSET('Water Data'!$I$27,0,10*ROW('Water Data'!I96)))</f>
        <v/>
      </c>
      <c r="CI102" s="363" t="str">
        <f ca="1">+IF(OFFSET('Water Data'!$I$28,0,10*ROW('Water Data'!I96))="","",OFFSET('Water Data'!$I$28,0,10*ROW('Water Data'!I96)))</f>
        <v/>
      </c>
      <c r="CJ102" s="363" t="str">
        <f ca="1">+IF(OFFSET('Water Data'!$I$29,0,10*ROW('Water Data'!I96))="","",OFFSET('Water Data'!$I$29,0,10*ROW('Water Data'!I96)))</f>
        <v/>
      </c>
      <c r="CK102" s="363" t="str">
        <f ca="1">+IF(OFFSET('Sanitation Data'!$D$28,0,10*ROW('Sanitation Data'!D96))="","",OFFSET('Sanitation Data'!$D$28,0,10*ROW('Sanitation Data'!D96)))</f>
        <v/>
      </c>
      <c r="CL102" s="363" t="str">
        <f ca="1">+IF(OFFSET('Sanitation Data'!$D$29,0,10*ROW('Sanitation Data'!D96))="","",OFFSET('Sanitation Data'!$D$29,0,10*ROW('Sanitation Data'!D96)))</f>
        <v/>
      </c>
      <c r="CM102" s="363" t="str">
        <f ca="1">+IF(OFFSET('Sanitation Data'!$D$30,0,10*ROW('Sanitation Data'!D96))="","",OFFSET('Sanitation Data'!$D$30,0,10*ROW('Sanitation Data'!D96)))</f>
        <v/>
      </c>
      <c r="CN102" s="363" t="str">
        <f ca="1">+IF(OFFSET('Sanitation Data'!$D$31,0,10*ROW('Sanitation Data'!D96))="","",OFFSET('Sanitation Data'!$D$31,0,10*ROW('Sanitation Data'!D96)))</f>
        <v/>
      </c>
      <c r="CO102" s="363" t="str">
        <f ca="1">+IF(OFFSET('Sanitation Data'!$D$32,0,10*ROW('Sanitation Data'!D96))="","",OFFSET('Sanitation Data'!$D$32,0,10*ROW('Sanitation Data'!D96)))</f>
        <v/>
      </c>
      <c r="CP102" s="363" t="str">
        <f ca="1">+IF(OFFSET('Sanitation Data'!$E$28,0,10*ROW('Sanitation Data'!E96))="","",OFFSET('Sanitation Data'!$E$28,0,10*ROW('Sanitation Data'!E96)))</f>
        <v/>
      </c>
      <c r="CQ102" s="363" t="str">
        <f ca="1">+IF(OFFSET('Sanitation Data'!$E$29,0,10*ROW('Sanitation Data'!E96))="","",OFFSET('Sanitation Data'!$E$29,0,10*ROW('Sanitation Data'!E96)))</f>
        <v/>
      </c>
      <c r="CR102" s="363" t="str">
        <f ca="1">+IF(OFFSET('Sanitation Data'!$E$30,0,10*ROW('Sanitation Data'!E96))="","",OFFSET('Sanitation Data'!$E$30,0,10*ROW('Sanitation Data'!E96)))</f>
        <v/>
      </c>
      <c r="CS102" s="363" t="str">
        <f ca="1">+IF(OFFSET('Sanitation Data'!$E$31,0,10*ROW('Sanitation Data'!E96))="","",OFFSET('Sanitation Data'!$E$31,0,10*ROW('Sanitation Data'!E96)))</f>
        <v/>
      </c>
      <c r="CT102" s="363" t="str">
        <f ca="1">+IF(OFFSET('Sanitation Data'!$E$32,0,10*ROW('Sanitation Data'!E96))="","",OFFSET('Sanitation Data'!$E$32,0,10*ROW('Sanitation Data'!E96)))</f>
        <v/>
      </c>
      <c r="CU102" s="363" t="str">
        <f ca="1">+IF(OFFSET('Sanitation Data'!$F$28,0,10*ROW('Sanitation Data'!F96))="","",OFFSET('Sanitation Data'!$F$28,0,10*ROW('Sanitation Data'!F96)))</f>
        <v/>
      </c>
      <c r="CV102" s="363" t="str">
        <f ca="1">+IF(OFFSET('Sanitation Data'!$F$29,0,10*ROW('Sanitation Data'!F96))="","",OFFSET('Sanitation Data'!$F$29,0,10*ROW('Sanitation Data'!F96)))</f>
        <v/>
      </c>
      <c r="CW102" s="363" t="str">
        <f ca="1">+IF(OFFSET('Sanitation Data'!$F$30,0,10*ROW('Sanitation Data'!F96))="","",OFFSET('Sanitation Data'!$F$30,0,10*ROW('Sanitation Data'!F96)))</f>
        <v/>
      </c>
      <c r="CX102" s="363" t="str">
        <f ca="1">+IF(OFFSET('Sanitation Data'!$F$31,0,10*ROW('Sanitation Data'!F96))="","",OFFSET('Sanitation Data'!$F$31,0,10*ROW('Sanitation Data'!F96)))</f>
        <v/>
      </c>
      <c r="CY102" s="363" t="str">
        <f ca="1">+IF(OFFSET('Sanitation Data'!$F$32,0,10*ROW('Sanitation Data'!F96))="","",OFFSET('Sanitation Data'!$F$32,0,10*ROW('Sanitation Data'!F96)))</f>
        <v/>
      </c>
      <c r="CZ102" s="363" t="str">
        <f ca="1">+IF(OFFSET('Sanitation Data'!$G$28,0,10*ROW('Sanitation Data'!G96))="","",OFFSET('Sanitation Data'!$G$28,0,10*ROW('Sanitation Data'!G96)))</f>
        <v/>
      </c>
      <c r="DA102" s="363" t="str">
        <f ca="1">+IF(OFFSET('Sanitation Data'!$G$29,0,10*ROW('Sanitation Data'!G96))="","",OFFSET('Sanitation Data'!$G$29,0,10*ROW('Sanitation Data'!G96)))</f>
        <v/>
      </c>
      <c r="DB102" s="363" t="str">
        <f ca="1">+IF(OFFSET('Sanitation Data'!$G$30,0,10*ROW('Sanitation Data'!G96))="","",OFFSET('Sanitation Data'!$G$30,0,10*ROW('Sanitation Data'!G96)))</f>
        <v/>
      </c>
      <c r="DC102" s="363" t="str">
        <f ca="1">+IF(OFFSET('Sanitation Data'!$G$31,0,10*ROW('Sanitation Data'!G96))="","",OFFSET('Sanitation Data'!$G$31,0,10*ROW('Sanitation Data'!G96)))</f>
        <v/>
      </c>
      <c r="DD102" s="363" t="str">
        <f ca="1">+IF(OFFSET('Sanitation Data'!$G$32,0,10*ROW('Sanitation Data'!G96))="","",OFFSET('Sanitation Data'!$G$32,0,10*ROW('Sanitation Data'!G96)))</f>
        <v/>
      </c>
      <c r="DE102" s="363" t="str">
        <f ca="1">+IF(OFFSET('Sanitation Data'!$H$28,0,10*ROW('Sanitation Data'!H96))="","",OFFSET('Sanitation Data'!$H$28,0,10*ROW('Sanitation Data'!H96)))</f>
        <v/>
      </c>
      <c r="DF102" s="363" t="str">
        <f ca="1">+IF(OFFSET('Sanitation Data'!$H$29,0,10*ROW('Sanitation Data'!H96))="","",OFFSET('Sanitation Data'!$H$29,0,10*ROW('Sanitation Data'!H96)))</f>
        <v/>
      </c>
      <c r="DG102" s="363" t="str">
        <f ca="1">+IF(OFFSET('Sanitation Data'!$H$30,0,10*ROW('Sanitation Data'!H96))="","",OFFSET('Sanitation Data'!$H$30,0,10*ROW('Sanitation Data'!H96)))</f>
        <v/>
      </c>
      <c r="DH102" s="363" t="str">
        <f ca="1">+IF(OFFSET('Sanitation Data'!$H$31,0,10*ROW('Sanitation Data'!H96))="","",OFFSET('Sanitation Data'!$H$31,0,10*ROW('Sanitation Data'!H96)))</f>
        <v/>
      </c>
      <c r="DI102" s="363" t="str">
        <f ca="1">+IF(OFFSET('Sanitation Data'!$H$32,0,10*ROW('Sanitation Data'!H96))="","",OFFSET('Sanitation Data'!$H$32,0,10*ROW('Sanitation Data'!H96)))</f>
        <v/>
      </c>
      <c r="DJ102" s="363" t="str">
        <f ca="1">+IF(OFFSET('Sanitation Data'!$I$28,0,10*ROW('Sanitation Data'!I96))="","",OFFSET('Sanitation Data'!$I$28,0,10*ROW('Sanitation Data'!I96)))</f>
        <v/>
      </c>
      <c r="DK102" s="363" t="str">
        <f ca="1">+IF(OFFSET('Sanitation Data'!$I$29,0,10*ROW('Sanitation Data'!I96))="","",OFFSET('Sanitation Data'!$I$29,0,10*ROW('Sanitation Data'!I96)))</f>
        <v/>
      </c>
      <c r="DL102" s="363" t="str">
        <f ca="1">+IF(OFFSET('Sanitation Data'!$I$30,0,10*ROW('Sanitation Data'!I96))="","",OFFSET('Sanitation Data'!$I$30,0,10*ROW('Sanitation Data'!I96)))</f>
        <v/>
      </c>
      <c r="DM102" s="363" t="str">
        <f ca="1">+IF(OFFSET('Sanitation Data'!$I$31,0,10*ROW('Sanitation Data'!I96))="","",OFFSET('Sanitation Data'!$I$31,0,10*ROW('Sanitation Data'!I96)))</f>
        <v/>
      </c>
      <c r="DN102" s="363" t="str">
        <f ca="1">+IF(OFFSET('Sanitation Data'!$I$32,0,10*ROW('Sanitation Data'!I96))="","",OFFSET('Sanitation Data'!$I$32,0,10*ROW('Sanitation Data'!I96)))</f>
        <v/>
      </c>
      <c r="DO102" s="363" t="str">
        <f ca="1">+IF(OFFSET('Hygiene Data'!$D$11,0,10*ROW('Hygiene Data'!D96))="","",OFFSET('Hygiene Data'!$D$11,0,10*ROW('Hygiene Data'!D96)))</f>
        <v/>
      </c>
      <c r="DP102" s="363" t="str">
        <f ca="1">+IF(OFFSET('Hygiene Data'!$D$12,0,10*ROW('Hygiene Data'!D96))="","",OFFSET('Hygiene Data'!$D$12,0,10*ROW('Hygiene Data'!D96)))</f>
        <v/>
      </c>
      <c r="DQ102" s="363" t="str">
        <f ca="1">+IF(OFFSET('Hygiene Data'!$D$13,0,10*ROW('Hygiene Data'!D96))="","",OFFSET('Hygiene Data'!$D$13,0,10*ROW('Hygiene Data'!D96)))</f>
        <v/>
      </c>
      <c r="DR102" s="363" t="str">
        <f ca="1">+IF(OFFSET('Hygiene Data'!$E$11,0,10*ROW('Hygiene Data'!E96))="","",OFFSET('Hygiene Data'!$E$11,0,10*ROW('Hygiene Data'!E96)))</f>
        <v/>
      </c>
      <c r="DS102" s="363" t="str">
        <f ca="1">+IF(OFFSET('Hygiene Data'!$E$12,0,10*ROW('Hygiene Data'!E96))="","",OFFSET('Hygiene Data'!$E$12,0,10*ROW('Hygiene Data'!E96)))</f>
        <v/>
      </c>
      <c r="DT102" s="363" t="str">
        <f ca="1">+IF(OFFSET('Hygiene Data'!$E$13,0,10*ROW('Hygiene Data'!E96))="","",OFFSET('Hygiene Data'!$E$13,0,10*ROW('Hygiene Data'!E96)))</f>
        <v/>
      </c>
      <c r="DU102" s="363" t="str">
        <f ca="1">+IF(OFFSET('Hygiene Data'!$F$11,0,10*ROW('Hygiene Data'!F96))="","",OFFSET('Hygiene Data'!$F$11,0,10*ROW('Hygiene Data'!F96)))</f>
        <v/>
      </c>
      <c r="DV102" s="363" t="str">
        <f ca="1">+IF(OFFSET('Hygiene Data'!$F$12,0,10*ROW('Hygiene Data'!F96))="","",OFFSET('Hygiene Data'!$F$12,0,10*ROW('Hygiene Data'!F96)))</f>
        <v/>
      </c>
      <c r="DW102" s="363" t="str">
        <f ca="1">+IF(OFFSET('Hygiene Data'!$F$13,0,10*ROW('Hygiene Data'!F96))="","",OFFSET('Hygiene Data'!$F$13,0,10*ROW('Hygiene Data'!F96)))</f>
        <v/>
      </c>
      <c r="DX102" s="363" t="str">
        <f ca="1">+IF(OFFSET('Hygiene Data'!$G$11,0,10*ROW('Hygiene Data'!G96))="","",OFFSET('Hygiene Data'!$G$11,0,10*ROW('Hygiene Data'!G96)))</f>
        <v/>
      </c>
      <c r="DY102" s="363" t="str">
        <f ca="1">+IF(OFFSET('Hygiene Data'!$G$12,0,10*ROW('Hygiene Data'!G96))="","",OFFSET('Hygiene Data'!$G$12,0,10*ROW('Hygiene Data'!G96)))</f>
        <v/>
      </c>
      <c r="DZ102" s="363" t="str">
        <f ca="1">+IF(OFFSET('Hygiene Data'!$G$13,0,10*ROW('Hygiene Data'!G96))="","",OFFSET('Hygiene Data'!$G$13,0,10*ROW('Hygiene Data'!G96)))</f>
        <v/>
      </c>
      <c r="EA102" s="363" t="str">
        <f ca="1">+IF(OFFSET('Hygiene Data'!$H$11,0,10*ROW('Hygiene Data'!H96))="","",OFFSET('Hygiene Data'!$H$11,0,10*ROW('Hygiene Data'!H96)))</f>
        <v/>
      </c>
      <c r="EB102" s="363" t="str">
        <f ca="1">+IF(OFFSET('Hygiene Data'!$H$12,0,10*ROW('Hygiene Data'!H96))="","",OFFSET('Hygiene Data'!$H$12,0,10*ROW('Hygiene Data'!H96)))</f>
        <v/>
      </c>
      <c r="EC102" s="363" t="str">
        <f ca="1">+IF(OFFSET('Hygiene Data'!$H$13,0,10*ROW('Hygiene Data'!H96))="","",OFFSET('Hygiene Data'!$H$13,0,10*ROW('Hygiene Data'!H96)))</f>
        <v/>
      </c>
      <c r="ED102" s="363" t="str">
        <f ca="1">+IF(OFFSET('Hygiene Data'!$I$11,0,10*ROW('Hygiene Data'!I96))="","",OFFSET('Hygiene Data'!$I$11,0,10*ROW('Hygiene Data'!I96)))</f>
        <v/>
      </c>
      <c r="EE102" s="363" t="str">
        <f ca="1">+IF(OFFSET('Hygiene Data'!$I$12,0,10*ROW('Hygiene Data'!I96))="","",OFFSET('Hygiene Data'!$I$12,0,10*ROW('Hygiene Data'!I96)))</f>
        <v/>
      </c>
      <c r="EF102" s="363" t="str">
        <f ca="1">+IF(OFFSET('Hygiene Data'!$I$13,0,10*ROW('Hygiene Data'!I96))="","",OFFSET('Hygiene Data'!$I$13,0,10*ROW('Hygiene Data'!I96)))</f>
        <v/>
      </c>
    </row>
    <row r="103" spans="1:136" x14ac:dyDescent="0.25">
      <c r="A103" s="472" t="str">
        <f ca="1">+IF(OFFSET('Water Data'!$B$2,0,10*ROW('Water Data'!E97))="","",OFFSET('Water Data'!$B$2,0,10*ROW('Water Data'!E97)))</f>
        <v/>
      </c>
      <c r="B103" s="47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9" t="str">
        <f t="shared" ca="1" si="1"/>
        <v/>
      </c>
      <c r="D103" s="50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3" t="str">
        <f ca="1">+IF(OFFSET('Water Data'!$D$27,0,10*ROW('Water Data'!D97))="","",OFFSET('Water Data'!$D$27,0,10*ROW('Water Data'!D97)))</f>
        <v/>
      </c>
      <c r="BT103" s="363" t="str">
        <f ca="1">+IF(OFFSET('Water Data'!$D$28,0,10*ROW('Water Data'!D97))="","",OFFSET('Water Data'!$D$28,0,10*ROW('Water Data'!D97)))</f>
        <v/>
      </c>
      <c r="BU103" s="363" t="str">
        <f ca="1">+IF(OFFSET('Water Data'!$D$29,0,10*ROW('Water Data'!D97))="","",OFFSET('Water Data'!$D$29,0,10*ROW('Water Data'!D97)))</f>
        <v/>
      </c>
      <c r="BV103" s="363" t="str">
        <f ca="1">+IF(OFFSET('Water Data'!$E$27,0,10*ROW('Water Data'!E97))="","",OFFSET('Water Data'!$E$27,0,10*ROW('Water Data'!E97)))</f>
        <v/>
      </c>
      <c r="BW103" s="363" t="str">
        <f ca="1">+IF(OFFSET('Water Data'!$E$28,0,10*ROW('Water Data'!E97))="","",OFFSET('Water Data'!$E$28,0,10*ROW('Water Data'!E97)))</f>
        <v/>
      </c>
      <c r="BX103" s="363" t="str">
        <f ca="1">+IF(OFFSET('Water Data'!$E$29,0,10*ROW('Water Data'!E97))="","",OFFSET('Water Data'!$E$29,0,10*ROW('Water Data'!E97)))</f>
        <v/>
      </c>
      <c r="BY103" s="363" t="str">
        <f ca="1">+IF(OFFSET('Water Data'!$F$27,0,10*ROW('Water Data'!F97))="","",OFFSET('Water Data'!$F$27,0,10*ROW('Water Data'!F97)))</f>
        <v/>
      </c>
      <c r="BZ103" s="363" t="str">
        <f ca="1">+IF(OFFSET('Water Data'!$F$28,0,10*ROW('Water Data'!F97))="","",OFFSET('Water Data'!$F$28,0,10*ROW('Water Data'!F97)))</f>
        <v/>
      </c>
      <c r="CA103" s="363" t="str">
        <f ca="1">+IF(OFFSET('Water Data'!$F$29,0,10*ROW('Water Data'!F97))="","",OFFSET('Water Data'!$F$29,0,10*ROW('Water Data'!F97)))</f>
        <v/>
      </c>
      <c r="CB103" s="363" t="str">
        <f ca="1">+IF(OFFSET('Water Data'!$G$27,0,10*ROW('Water Data'!G97))="","",OFFSET('Water Data'!$G$27,0,10*ROW('Water Data'!G97)))</f>
        <v/>
      </c>
      <c r="CC103" s="363" t="str">
        <f ca="1">+IF(OFFSET('Water Data'!$G$28,0,10*ROW('Water Data'!G97))="","",OFFSET('Water Data'!$G$28,0,10*ROW('Water Data'!G97)))</f>
        <v/>
      </c>
      <c r="CD103" s="363" t="str">
        <f ca="1">+IF(OFFSET('Water Data'!$G$29,0,10*ROW('Water Data'!G97))="","",OFFSET('Water Data'!$G$29,0,10*ROW('Water Data'!G97)))</f>
        <v/>
      </c>
      <c r="CE103" s="363" t="str">
        <f ca="1">+IF(OFFSET('Water Data'!$H$27,0,10*ROW('Water Data'!H97))="","",OFFSET('Water Data'!$H$27,0,10*ROW('Water Data'!H97)))</f>
        <v/>
      </c>
      <c r="CF103" s="363" t="str">
        <f ca="1">+IF(OFFSET('Water Data'!$H$28,0,10*ROW('Water Data'!H97))="","",OFFSET('Water Data'!$H$28,0,10*ROW('Water Data'!H97)))</f>
        <v/>
      </c>
      <c r="CG103" s="363" t="str">
        <f ca="1">+IF(OFFSET('Water Data'!$H$29,0,10*ROW('Water Data'!H97))="","",OFFSET('Water Data'!$H$29,0,10*ROW('Water Data'!H97)))</f>
        <v/>
      </c>
      <c r="CH103" s="363" t="str">
        <f ca="1">+IF(OFFSET('Water Data'!$I$27,0,10*ROW('Water Data'!I97))="","",OFFSET('Water Data'!$I$27,0,10*ROW('Water Data'!I97)))</f>
        <v/>
      </c>
      <c r="CI103" s="363" t="str">
        <f ca="1">+IF(OFFSET('Water Data'!$I$28,0,10*ROW('Water Data'!I97))="","",OFFSET('Water Data'!$I$28,0,10*ROW('Water Data'!I97)))</f>
        <v/>
      </c>
      <c r="CJ103" s="363" t="str">
        <f ca="1">+IF(OFFSET('Water Data'!$I$29,0,10*ROW('Water Data'!I97))="","",OFFSET('Water Data'!$I$29,0,10*ROW('Water Data'!I97)))</f>
        <v/>
      </c>
      <c r="CK103" s="363" t="str">
        <f ca="1">+IF(OFFSET('Sanitation Data'!$D$28,0,10*ROW('Sanitation Data'!D97))="","",OFFSET('Sanitation Data'!$D$28,0,10*ROW('Sanitation Data'!D97)))</f>
        <v/>
      </c>
      <c r="CL103" s="363" t="str">
        <f ca="1">+IF(OFFSET('Sanitation Data'!$D$29,0,10*ROW('Sanitation Data'!D97))="","",OFFSET('Sanitation Data'!$D$29,0,10*ROW('Sanitation Data'!D97)))</f>
        <v/>
      </c>
      <c r="CM103" s="363" t="str">
        <f ca="1">+IF(OFFSET('Sanitation Data'!$D$30,0,10*ROW('Sanitation Data'!D97))="","",OFFSET('Sanitation Data'!$D$30,0,10*ROW('Sanitation Data'!D97)))</f>
        <v/>
      </c>
      <c r="CN103" s="363" t="str">
        <f ca="1">+IF(OFFSET('Sanitation Data'!$D$31,0,10*ROW('Sanitation Data'!D97))="","",OFFSET('Sanitation Data'!$D$31,0,10*ROW('Sanitation Data'!D97)))</f>
        <v/>
      </c>
      <c r="CO103" s="363" t="str">
        <f ca="1">+IF(OFFSET('Sanitation Data'!$D$32,0,10*ROW('Sanitation Data'!D97))="","",OFFSET('Sanitation Data'!$D$32,0,10*ROW('Sanitation Data'!D97)))</f>
        <v/>
      </c>
      <c r="CP103" s="363" t="str">
        <f ca="1">+IF(OFFSET('Sanitation Data'!$E$28,0,10*ROW('Sanitation Data'!E97))="","",OFFSET('Sanitation Data'!$E$28,0,10*ROW('Sanitation Data'!E97)))</f>
        <v/>
      </c>
      <c r="CQ103" s="363" t="str">
        <f ca="1">+IF(OFFSET('Sanitation Data'!$E$29,0,10*ROW('Sanitation Data'!E97))="","",OFFSET('Sanitation Data'!$E$29,0,10*ROW('Sanitation Data'!E97)))</f>
        <v/>
      </c>
      <c r="CR103" s="363" t="str">
        <f ca="1">+IF(OFFSET('Sanitation Data'!$E$30,0,10*ROW('Sanitation Data'!E97))="","",OFFSET('Sanitation Data'!$E$30,0,10*ROW('Sanitation Data'!E97)))</f>
        <v/>
      </c>
      <c r="CS103" s="363" t="str">
        <f ca="1">+IF(OFFSET('Sanitation Data'!$E$31,0,10*ROW('Sanitation Data'!E97))="","",OFFSET('Sanitation Data'!$E$31,0,10*ROW('Sanitation Data'!E97)))</f>
        <v/>
      </c>
      <c r="CT103" s="363" t="str">
        <f ca="1">+IF(OFFSET('Sanitation Data'!$E$32,0,10*ROW('Sanitation Data'!E97))="","",OFFSET('Sanitation Data'!$E$32,0,10*ROW('Sanitation Data'!E97)))</f>
        <v/>
      </c>
      <c r="CU103" s="363" t="str">
        <f ca="1">+IF(OFFSET('Sanitation Data'!$F$28,0,10*ROW('Sanitation Data'!F97))="","",OFFSET('Sanitation Data'!$F$28,0,10*ROW('Sanitation Data'!F97)))</f>
        <v/>
      </c>
      <c r="CV103" s="363" t="str">
        <f ca="1">+IF(OFFSET('Sanitation Data'!$F$29,0,10*ROW('Sanitation Data'!F97))="","",OFFSET('Sanitation Data'!$F$29,0,10*ROW('Sanitation Data'!F97)))</f>
        <v/>
      </c>
      <c r="CW103" s="363" t="str">
        <f ca="1">+IF(OFFSET('Sanitation Data'!$F$30,0,10*ROW('Sanitation Data'!F97))="","",OFFSET('Sanitation Data'!$F$30,0,10*ROW('Sanitation Data'!F97)))</f>
        <v/>
      </c>
      <c r="CX103" s="363" t="str">
        <f ca="1">+IF(OFFSET('Sanitation Data'!$F$31,0,10*ROW('Sanitation Data'!F97))="","",OFFSET('Sanitation Data'!$F$31,0,10*ROW('Sanitation Data'!F97)))</f>
        <v/>
      </c>
      <c r="CY103" s="363" t="str">
        <f ca="1">+IF(OFFSET('Sanitation Data'!$F$32,0,10*ROW('Sanitation Data'!F97))="","",OFFSET('Sanitation Data'!$F$32,0,10*ROW('Sanitation Data'!F97)))</f>
        <v/>
      </c>
      <c r="CZ103" s="363" t="str">
        <f ca="1">+IF(OFFSET('Sanitation Data'!$G$28,0,10*ROW('Sanitation Data'!G97))="","",OFFSET('Sanitation Data'!$G$28,0,10*ROW('Sanitation Data'!G97)))</f>
        <v/>
      </c>
      <c r="DA103" s="363" t="str">
        <f ca="1">+IF(OFFSET('Sanitation Data'!$G$29,0,10*ROW('Sanitation Data'!G97))="","",OFFSET('Sanitation Data'!$G$29,0,10*ROW('Sanitation Data'!G97)))</f>
        <v/>
      </c>
      <c r="DB103" s="363" t="str">
        <f ca="1">+IF(OFFSET('Sanitation Data'!$G$30,0,10*ROW('Sanitation Data'!G97))="","",OFFSET('Sanitation Data'!$G$30,0,10*ROW('Sanitation Data'!G97)))</f>
        <v/>
      </c>
      <c r="DC103" s="363" t="str">
        <f ca="1">+IF(OFFSET('Sanitation Data'!$G$31,0,10*ROW('Sanitation Data'!G97))="","",OFFSET('Sanitation Data'!$G$31,0,10*ROW('Sanitation Data'!G97)))</f>
        <v/>
      </c>
      <c r="DD103" s="363" t="str">
        <f ca="1">+IF(OFFSET('Sanitation Data'!$G$32,0,10*ROW('Sanitation Data'!G97))="","",OFFSET('Sanitation Data'!$G$32,0,10*ROW('Sanitation Data'!G97)))</f>
        <v/>
      </c>
      <c r="DE103" s="363" t="str">
        <f ca="1">+IF(OFFSET('Sanitation Data'!$H$28,0,10*ROW('Sanitation Data'!H97))="","",OFFSET('Sanitation Data'!$H$28,0,10*ROW('Sanitation Data'!H97)))</f>
        <v/>
      </c>
      <c r="DF103" s="363" t="str">
        <f ca="1">+IF(OFFSET('Sanitation Data'!$H$29,0,10*ROW('Sanitation Data'!H97))="","",OFFSET('Sanitation Data'!$H$29,0,10*ROW('Sanitation Data'!H97)))</f>
        <v/>
      </c>
      <c r="DG103" s="363" t="str">
        <f ca="1">+IF(OFFSET('Sanitation Data'!$H$30,0,10*ROW('Sanitation Data'!H97))="","",OFFSET('Sanitation Data'!$H$30,0,10*ROW('Sanitation Data'!H97)))</f>
        <v/>
      </c>
      <c r="DH103" s="363" t="str">
        <f ca="1">+IF(OFFSET('Sanitation Data'!$H$31,0,10*ROW('Sanitation Data'!H97))="","",OFFSET('Sanitation Data'!$H$31,0,10*ROW('Sanitation Data'!H97)))</f>
        <v/>
      </c>
      <c r="DI103" s="363" t="str">
        <f ca="1">+IF(OFFSET('Sanitation Data'!$H$32,0,10*ROW('Sanitation Data'!H97))="","",OFFSET('Sanitation Data'!$H$32,0,10*ROW('Sanitation Data'!H97)))</f>
        <v/>
      </c>
      <c r="DJ103" s="363" t="str">
        <f ca="1">+IF(OFFSET('Sanitation Data'!$I$28,0,10*ROW('Sanitation Data'!I97))="","",OFFSET('Sanitation Data'!$I$28,0,10*ROW('Sanitation Data'!I97)))</f>
        <v/>
      </c>
      <c r="DK103" s="363" t="str">
        <f ca="1">+IF(OFFSET('Sanitation Data'!$I$29,0,10*ROW('Sanitation Data'!I97))="","",OFFSET('Sanitation Data'!$I$29,0,10*ROW('Sanitation Data'!I97)))</f>
        <v/>
      </c>
      <c r="DL103" s="363" t="str">
        <f ca="1">+IF(OFFSET('Sanitation Data'!$I$30,0,10*ROW('Sanitation Data'!I97))="","",OFFSET('Sanitation Data'!$I$30,0,10*ROW('Sanitation Data'!I97)))</f>
        <v/>
      </c>
      <c r="DM103" s="363" t="str">
        <f ca="1">+IF(OFFSET('Sanitation Data'!$I$31,0,10*ROW('Sanitation Data'!I97))="","",OFFSET('Sanitation Data'!$I$31,0,10*ROW('Sanitation Data'!I97)))</f>
        <v/>
      </c>
      <c r="DN103" s="363" t="str">
        <f ca="1">+IF(OFFSET('Sanitation Data'!$I$32,0,10*ROW('Sanitation Data'!I97))="","",OFFSET('Sanitation Data'!$I$32,0,10*ROW('Sanitation Data'!I97)))</f>
        <v/>
      </c>
      <c r="DO103" s="363" t="str">
        <f ca="1">+IF(OFFSET('Hygiene Data'!$D$11,0,10*ROW('Hygiene Data'!D97))="","",OFFSET('Hygiene Data'!$D$11,0,10*ROW('Hygiene Data'!D97)))</f>
        <v/>
      </c>
      <c r="DP103" s="363" t="str">
        <f ca="1">+IF(OFFSET('Hygiene Data'!$D$12,0,10*ROW('Hygiene Data'!D97))="","",OFFSET('Hygiene Data'!$D$12,0,10*ROW('Hygiene Data'!D97)))</f>
        <v/>
      </c>
      <c r="DQ103" s="363" t="str">
        <f ca="1">+IF(OFFSET('Hygiene Data'!$D$13,0,10*ROW('Hygiene Data'!D97))="","",OFFSET('Hygiene Data'!$D$13,0,10*ROW('Hygiene Data'!D97)))</f>
        <v/>
      </c>
      <c r="DR103" s="363" t="str">
        <f ca="1">+IF(OFFSET('Hygiene Data'!$E$11,0,10*ROW('Hygiene Data'!E97))="","",OFFSET('Hygiene Data'!$E$11,0,10*ROW('Hygiene Data'!E97)))</f>
        <v/>
      </c>
      <c r="DS103" s="363" t="str">
        <f ca="1">+IF(OFFSET('Hygiene Data'!$E$12,0,10*ROW('Hygiene Data'!E97))="","",OFFSET('Hygiene Data'!$E$12,0,10*ROW('Hygiene Data'!E97)))</f>
        <v/>
      </c>
      <c r="DT103" s="363" t="str">
        <f ca="1">+IF(OFFSET('Hygiene Data'!$E$13,0,10*ROW('Hygiene Data'!E97))="","",OFFSET('Hygiene Data'!$E$13,0,10*ROW('Hygiene Data'!E97)))</f>
        <v/>
      </c>
      <c r="DU103" s="363" t="str">
        <f ca="1">+IF(OFFSET('Hygiene Data'!$F$11,0,10*ROW('Hygiene Data'!F97))="","",OFFSET('Hygiene Data'!$F$11,0,10*ROW('Hygiene Data'!F97)))</f>
        <v/>
      </c>
      <c r="DV103" s="363" t="str">
        <f ca="1">+IF(OFFSET('Hygiene Data'!$F$12,0,10*ROW('Hygiene Data'!F97))="","",OFFSET('Hygiene Data'!$F$12,0,10*ROW('Hygiene Data'!F97)))</f>
        <v/>
      </c>
      <c r="DW103" s="363" t="str">
        <f ca="1">+IF(OFFSET('Hygiene Data'!$F$13,0,10*ROW('Hygiene Data'!F97))="","",OFFSET('Hygiene Data'!$F$13,0,10*ROW('Hygiene Data'!F97)))</f>
        <v/>
      </c>
      <c r="DX103" s="363" t="str">
        <f ca="1">+IF(OFFSET('Hygiene Data'!$G$11,0,10*ROW('Hygiene Data'!G97))="","",OFFSET('Hygiene Data'!$G$11,0,10*ROW('Hygiene Data'!G97)))</f>
        <v/>
      </c>
      <c r="DY103" s="363" t="str">
        <f ca="1">+IF(OFFSET('Hygiene Data'!$G$12,0,10*ROW('Hygiene Data'!G97))="","",OFFSET('Hygiene Data'!$G$12,0,10*ROW('Hygiene Data'!G97)))</f>
        <v/>
      </c>
      <c r="DZ103" s="363" t="str">
        <f ca="1">+IF(OFFSET('Hygiene Data'!$G$13,0,10*ROW('Hygiene Data'!G97))="","",OFFSET('Hygiene Data'!$G$13,0,10*ROW('Hygiene Data'!G97)))</f>
        <v/>
      </c>
      <c r="EA103" s="363" t="str">
        <f ca="1">+IF(OFFSET('Hygiene Data'!$H$11,0,10*ROW('Hygiene Data'!H97))="","",OFFSET('Hygiene Data'!$H$11,0,10*ROW('Hygiene Data'!H97)))</f>
        <v/>
      </c>
      <c r="EB103" s="363" t="str">
        <f ca="1">+IF(OFFSET('Hygiene Data'!$H$12,0,10*ROW('Hygiene Data'!H97))="","",OFFSET('Hygiene Data'!$H$12,0,10*ROW('Hygiene Data'!H97)))</f>
        <v/>
      </c>
      <c r="EC103" s="363" t="str">
        <f ca="1">+IF(OFFSET('Hygiene Data'!$H$13,0,10*ROW('Hygiene Data'!H97))="","",OFFSET('Hygiene Data'!$H$13,0,10*ROW('Hygiene Data'!H97)))</f>
        <v/>
      </c>
      <c r="ED103" s="363" t="str">
        <f ca="1">+IF(OFFSET('Hygiene Data'!$I$11,0,10*ROW('Hygiene Data'!I97))="","",OFFSET('Hygiene Data'!$I$11,0,10*ROW('Hygiene Data'!I97)))</f>
        <v/>
      </c>
      <c r="EE103" s="363" t="str">
        <f ca="1">+IF(OFFSET('Hygiene Data'!$I$12,0,10*ROW('Hygiene Data'!I97))="","",OFFSET('Hygiene Data'!$I$12,0,10*ROW('Hygiene Data'!I97)))</f>
        <v/>
      </c>
      <c r="EF103" s="363" t="str">
        <f ca="1">+IF(OFFSET('Hygiene Data'!$I$13,0,10*ROW('Hygiene Data'!I97))="","",OFFSET('Hygiene Data'!$I$13,0,10*ROW('Hygiene Data'!I97)))</f>
        <v/>
      </c>
    </row>
    <row r="104" spans="1:136" x14ac:dyDescent="0.25">
      <c r="A104" s="472" t="str">
        <f ca="1">+IF(OFFSET('Water Data'!$B$2,0,10*ROW('Water Data'!E98))="","",OFFSET('Water Data'!$B$2,0,10*ROW('Water Data'!E98)))</f>
        <v/>
      </c>
      <c r="B104" s="47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9" t="str">
        <f t="shared" ca="1" si="1"/>
        <v/>
      </c>
      <c r="D104" s="50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3" t="str">
        <f ca="1">+IF(OFFSET('Water Data'!$D$27,0,10*ROW('Water Data'!D98))="","",OFFSET('Water Data'!$D$27,0,10*ROW('Water Data'!D98)))</f>
        <v/>
      </c>
      <c r="BT104" s="363" t="str">
        <f ca="1">+IF(OFFSET('Water Data'!$D$28,0,10*ROW('Water Data'!D98))="","",OFFSET('Water Data'!$D$28,0,10*ROW('Water Data'!D98)))</f>
        <v/>
      </c>
      <c r="BU104" s="363" t="str">
        <f ca="1">+IF(OFFSET('Water Data'!$D$29,0,10*ROW('Water Data'!D98))="","",OFFSET('Water Data'!$D$29,0,10*ROW('Water Data'!D98)))</f>
        <v/>
      </c>
      <c r="BV104" s="363" t="str">
        <f ca="1">+IF(OFFSET('Water Data'!$E$27,0,10*ROW('Water Data'!E98))="","",OFFSET('Water Data'!$E$27,0,10*ROW('Water Data'!E98)))</f>
        <v/>
      </c>
      <c r="BW104" s="363" t="str">
        <f ca="1">+IF(OFFSET('Water Data'!$E$28,0,10*ROW('Water Data'!E98))="","",OFFSET('Water Data'!$E$28,0,10*ROW('Water Data'!E98)))</f>
        <v/>
      </c>
      <c r="BX104" s="363" t="str">
        <f ca="1">+IF(OFFSET('Water Data'!$E$29,0,10*ROW('Water Data'!E98))="","",OFFSET('Water Data'!$E$29,0,10*ROW('Water Data'!E98)))</f>
        <v/>
      </c>
      <c r="BY104" s="363" t="str">
        <f ca="1">+IF(OFFSET('Water Data'!$F$27,0,10*ROW('Water Data'!F98))="","",OFFSET('Water Data'!$F$27,0,10*ROW('Water Data'!F98)))</f>
        <v/>
      </c>
      <c r="BZ104" s="363" t="str">
        <f ca="1">+IF(OFFSET('Water Data'!$F$28,0,10*ROW('Water Data'!F98))="","",OFFSET('Water Data'!$F$28,0,10*ROW('Water Data'!F98)))</f>
        <v/>
      </c>
      <c r="CA104" s="363" t="str">
        <f ca="1">+IF(OFFSET('Water Data'!$F$29,0,10*ROW('Water Data'!F98))="","",OFFSET('Water Data'!$F$29,0,10*ROW('Water Data'!F98)))</f>
        <v/>
      </c>
      <c r="CB104" s="363" t="str">
        <f ca="1">+IF(OFFSET('Water Data'!$G$27,0,10*ROW('Water Data'!G98))="","",OFFSET('Water Data'!$G$27,0,10*ROW('Water Data'!G98)))</f>
        <v/>
      </c>
      <c r="CC104" s="363" t="str">
        <f ca="1">+IF(OFFSET('Water Data'!$G$28,0,10*ROW('Water Data'!G98))="","",OFFSET('Water Data'!$G$28,0,10*ROW('Water Data'!G98)))</f>
        <v/>
      </c>
      <c r="CD104" s="363" t="str">
        <f ca="1">+IF(OFFSET('Water Data'!$G$29,0,10*ROW('Water Data'!G98))="","",OFFSET('Water Data'!$G$29,0,10*ROW('Water Data'!G98)))</f>
        <v/>
      </c>
      <c r="CE104" s="363" t="str">
        <f ca="1">+IF(OFFSET('Water Data'!$H$27,0,10*ROW('Water Data'!H98))="","",OFFSET('Water Data'!$H$27,0,10*ROW('Water Data'!H98)))</f>
        <v/>
      </c>
      <c r="CF104" s="363" t="str">
        <f ca="1">+IF(OFFSET('Water Data'!$H$28,0,10*ROW('Water Data'!H98))="","",OFFSET('Water Data'!$H$28,0,10*ROW('Water Data'!H98)))</f>
        <v/>
      </c>
      <c r="CG104" s="363" t="str">
        <f ca="1">+IF(OFFSET('Water Data'!$H$29,0,10*ROW('Water Data'!H98))="","",OFFSET('Water Data'!$H$29,0,10*ROW('Water Data'!H98)))</f>
        <v/>
      </c>
      <c r="CH104" s="363" t="str">
        <f ca="1">+IF(OFFSET('Water Data'!$I$27,0,10*ROW('Water Data'!I98))="","",OFFSET('Water Data'!$I$27,0,10*ROW('Water Data'!I98)))</f>
        <v/>
      </c>
      <c r="CI104" s="363" t="str">
        <f ca="1">+IF(OFFSET('Water Data'!$I$28,0,10*ROW('Water Data'!I98))="","",OFFSET('Water Data'!$I$28,0,10*ROW('Water Data'!I98)))</f>
        <v/>
      </c>
      <c r="CJ104" s="363" t="str">
        <f ca="1">+IF(OFFSET('Water Data'!$I$29,0,10*ROW('Water Data'!I98))="","",OFFSET('Water Data'!$I$29,0,10*ROW('Water Data'!I98)))</f>
        <v/>
      </c>
      <c r="CK104" s="363" t="str">
        <f ca="1">+IF(OFFSET('Sanitation Data'!$D$28,0,10*ROW('Sanitation Data'!D98))="","",OFFSET('Sanitation Data'!$D$28,0,10*ROW('Sanitation Data'!D98)))</f>
        <v/>
      </c>
      <c r="CL104" s="363" t="str">
        <f ca="1">+IF(OFFSET('Sanitation Data'!$D$29,0,10*ROW('Sanitation Data'!D98))="","",OFFSET('Sanitation Data'!$D$29,0,10*ROW('Sanitation Data'!D98)))</f>
        <v/>
      </c>
      <c r="CM104" s="363" t="str">
        <f ca="1">+IF(OFFSET('Sanitation Data'!$D$30,0,10*ROW('Sanitation Data'!D98))="","",OFFSET('Sanitation Data'!$D$30,0,10*ROW('Sanitation Data'!D98)))</f>
        <v/>
      </c>
      <c r="CN104" s="363" t="str">
        <f ca="1">+IF(OFFSET('Sanitation Data'!$D$31,0,10*ROW('Sanitation Data'!D98))="","",OFFSET('Sanitation Data'!$D$31,0,10*ROW('Sanitation Data'!D98)))</f>
        <v/>
      </c>
      <c r="CO104" s="363" t="str">
        <f ca="1">+IF(OFFSET('Sanitation Data'!$D$32,0,10*ROW('Sanitation Data'!D98))="","",OFFSET('Sanitation Data'!$D$32,0,10*ROW('Sanitation Data'!D98)))</f>
        <v/>
      </c>
      <c r="CP104" s="363" t="str">
        <f ca="1">+IF(OFFSET('Sanitation Data'!$E$28,0,10*ROW('Sanitation Data'!E98))="","",OFFSET('Sanitation Data'!$E$28,0,10*ROW('Sanitation Data'!E98)))</f>
        <v/>
      </c>
      <c r="CQ104" s="363" t="str">
        <f ca="1">+IF(OFFSET('Sanitation Data'!$E$29,0,10*ROW('Sanitation Data'!E98))="","",OFFSET('Sanitation Data'!$E$29,0,10*ROW('Sanitation Data'!E98)))</f>
        <v/>
      </c>
      <c r="CR104" s="363" t="str">
        <f ca="1">+IF(OFFSET('Sanitation Data'!$E$30,0,10*ROW('Sanitation Data'!E98))="","",OFFSET('Sanitation Data'!$E$30,0,10*ROW('Sanitation Data'!E98)))</f>
        <v/>
      </c>
      <c r="CS104" s="363" t="str">
        <f ca="1">+IF(OFFSET('Sanitation Data'!$E$31,0,10*ROW('Sanitation Data'!E98))="","",OFFSET('Sanitation Data'!$E$31,0,10*ROW('Sanitation Data'!E98)))</f>
        <v/>
      </c>
      <c r="CT104" s="363" t="str">
        <f ca="1">+IF(OFFSET('Sanitation Data'!$E$32,0,10*ROW('Sanitation Data'!E98))="","",OFFSET('Sanitation Data'!$E$32,0,10*ROW('Sanitation Data'!E98)))</f>
        <v/>
      </c>
      <c r="CU104" s="363" t="str">
        <f ca="1">+IF(OFFSET('Sanitation Data'!$F$28,0,10*ROW('Sanitation Data'!F98))="","",OFFSET('Sanitation Data'!$F$28,0,10*ROW('Sanitation Data'!F98)))</f>
        <v/>
      </c>
      <c r="CV104" s="363" t="str">
        <f ca="1">+IF(OFFSET('Sanitation Data'!$F$29,0,10*ROW('Sanitation Data'!F98))="","",OFFSET('Sanitation Data'!$F$29,0,10*ROW('Sanitation Data'!F98)))</f>
        <v/>
      </c>
      <c r="CW104" s="363" t="str">
        <f ca="1">+IF(OFFSET('Sanitation Data'!$F$30,0,10*ROW('Sanitation Data'!F98))="","",OFFSET('Sanitation Data'!$F$30,0,10*ROW('Sanitation Data'!F98)))</f>
        <v/>
      </c>
      <c r="CX104" s="363" t="str">
        <f ca="1">+IF(OFFSET('Sanitation Data'!$F$31,0,10*ROW('Sanitation Data'!F98))="","",OFFSET('Sanitation Data'!$F$31,0,10*ROW('Sanitation Data'!F98)))</f>
        <v/>
      </c>
      <c r="CY104" s="363" t="str">
        <f ca="1">+IF(OFFSET('Sanitation Data'!$F$32,0,10*ROW('Sanitation Data'!F98))="","",OFFSET('Sanitation Data'!$F$32,0,10*ROW('Sanitation Data'!F98)))</f>
        <v/>
      </c>
      <c r="CZ104" s="363" t="str">
        <f ca="1">+IF(OFFSET('Sanitation Data'!$G$28,0,10*ROW('Sanitation Data'!G98))="","",OFFSET('Sanitation Data'!$G$28,0,10*ROW('Sanitation Data'!G98)))</f>
        <v/>
      </c>
      <c r="DA104" s="363" t="str">
        <f ca="1">+IF(OFFSET('Sanitation Data'!$G$29,0,10*ROW('Sanitation Data'!G98))="","",OFFSET('Sanitation Data'!$G$29,0,10*ROW('Sanitation Data'!G98)))</f>
        <v/>
      </c>
      <c r="DB104" s="363" t="str">
        <f ca="1">+IF(OFFSET('Sanitation Data'!$G$30,0,10*ROW('Sanitation Data'!G98))="","",OFFSET('Sanitation Data'!$G$30,0,10*ROW('Sanitation Data'!G98)))</f>
        <v/>
      </c>
      <c r="DC104" s="363" t="str">
        <f ca="1">+IF(OFFSET('Sanitation Data'!$G$31,0,10*ROW('Sanitation Data'!G98))="","",OFFSET('Sanitation Data'!$G$31,0,10*ROW('Sanitation Data'!G98)))</f>
        <v/>
      </c>
      <c r="DD104" s="363" t="str">
        <f ca="1">+IF(OFFSET('Sanitation Data'!$G$32,0,10*ROW('Sanitation Data'!G98))="","",OFFSET('Sanitation Data'!$G$32,0,10*ROW('Sanitation Data'!G98)))</f>
        <v/>
      </c>
      <c r="DE104" s="363" t="str">
        <f ca="1">+IF(OFFSET('Sanitation Data'!$H$28,0,10*ROW('Sanitation Data'!H98))="","",OFFSET('Sanitation Data'!$H$28,0,10*ROW('Sanitation Data'!H98)))</f>
        <v/>
      </c>
      <c r="DF104" s="363" t="str">
        <f ca="1">+IF(OFFSET('Sanitation Data'!$H$29,0,10*ROW('Sanitation Data'!H98))="","",OFFSET('Sanitation Data'!$H$29,0,10*ROW('Sanitation Data'!H98)))</f>
        <v/>
      </c>
      <c r="DG104" s="363" t="str">
        <f ca="1">+IF(OFFSET('Sanitation Data'!$H$30,0,10*ROW('Sanitation Data'!H98))="","",OFFSET('Sanitation Data'!$H$30,0,10*ROW('Sanitation Data'!H98)))</f>
        <v/>
      </c>
      <c r="DH104" s="363" t="str">
        <f ca="1">+IF(OFFSET('Sanitation Data'!$H$31,0,10*ROW('Sanitation Data'!H98))="","",OFFSET('Sanitation Data'!$H$31,0,10*ROW('Sanitation Data'!H98)))</f>
        <v/>
      </c>
      <c r="DI104" s="363" t="str">
        <f ca="1">+IF(OFFSET('Sanitation Data'!$H$32,0,10*ROW('Sanitation Data'!H98))="","",OFFSET('Sanitation Data'!$H$32,0,10*ROW('Sanitation Data'!H98)))</f>
        <v/>
      </c>
      <c r="DJ104" s="363" t="str">
        <f ca="1">+IF(OFFSET('Sanitation Data'!$I$28,0,10*ROW('Sanitation Data'!I98))="","",OFFSET('Sanitation Data'!$I$28,0,10*ROW('Sanitation Data'!I98)))</f>
        <v/>
      </c>
      <c r="DK104" s="363" t="str">
        <f ca="1">+IF(OFFSET('Sanitation Data'!$I$29,0,10*ROW('Sanitation Data'!I98))="","",OFFSET('Sanitation Data'!$I$29,0,10*ROW('Sanitation Data'!I98)))</f>
        <v/>
      </c>
      <c r="DL104" s="363" t="str">
        <f ca="1">+IF(OFFSET('Sanitation Data'!$I$30,0,10*ROW('Sanitation Data'!I98))="","",OFFSET('Sanitation Data'!$I$30,0,10*ROW('Sanitation Data'!I98)))</f>
        <v/>
      </c>
      <c r="DM104" s="363" t="str">
        <f ca="1">+IF(OFFSET('Sanitation Data'!$I$31,0,10*ROW('Sanitation Data'!I98))="","",OFFSET('Sanitation Data'!$I$31,0,10*ROW('Sanitation Data'!I98)))</f>
        <v/>
      </c>
      <c r="DN104" s="363" t="str">
        <f ca="1">+IF(OFFSET('Sanitation Data'!$I$32,0,10*ROW('Sanitation Data'!I98))="","",OFFSET('Sanitation Data'!$I$32,0,10*ROW('Sanitation Data'!I98)))</f>
        <v/>
      </c>
      <c r="DO104" s="363" t="str">
        <f ca="1">+IF(OFFSET('Hygiene Data'!$D$11,0,10*ROW('Hygiene Data'!D98))="","",OFFSET('Hygiene Data'!$D$11,0,10*ROW('Hygiene Data'!D98)))</f>
        <v/>
      </c>
      <c r="DP104" s="363" t="str">
        <f ca="1">+IF(OFFSET('Hygiene Data'!$D$12,0,10*ROW('Hygiene Data'!D98))="","",OFFSET('Hygiene Data'!$D$12,0,10*ROW('Hygiene Data'!D98)))</f>
        <v/>
      </c>
      <c r="DQ104" s="363" t="str">
        <f ca="1">+IF(OFFSET('Hygiene Data'!$D$13,0,10*ROW('Hygiene Data'!D98))="","",OFFSET('Hygiene Data'!$D$13,0,10*ROW('Hygiene Data'!D98)))</f>
        <v/>
      </c>
      <c r="DR104" s="363" t="str">
        <f ca="1">+IF(OFFSET('Hygiene Data'!$E$11,0,10*ROW('Hygiene Data'!E98))="","",OFFSET('Hygiene Data'!$E$11,0,10*ROW('Hygiene Data'!E98)))</f>
        <v/>
      </c>
      <c r="DS104" s="363" t="str">
        <f ca="1">+IF(OFFSET('Hygiene Data'!$E$12,0,10*ROW('Hygiene Data'!E98))="","",OFFSET('Hygiene Data'!$E$12,0,10*ROW('Hygiene Data'!E98)))</f>
        <v/>
      </c>
      <c r="DT104" s="363" t="str">
        <f ca="1">+IF(OFFSET('Hygiene Data'!$E$13,0,10*ROW('Hygiene Data'!E98))="","",OFFSET('Hygiene Data'!$E$13,0,10*ROW('Hygiene Data'!E98)))</f>
        <v/>
      </c>
      <c r="DU104" s="363" t="str">
        <f ca="1">+IF(OFFSET('Hygiene Data'!$F$11,0,10*ROW('Hygiene Data'!F98))="","",OFFSET('Hygiene Data'!$F$11,0,10*ROW('Hygiene Data'!F98)))</f>
        <v/>
      </c>
      <c r="DV104" s="363" t="str">
        <f ca="1">+IF(OFFSET('Hygiene Data'!$F$12,0,10*ROW('Hygiene Data'!F98))="","",OFFSET('Hygiene Data'!$F$12,0,10*ROW('Hygiene Data'!F98)))</f>
        <v/>
      </c>
      <c r="DW104" s="363" t="str">
        <f ca="1">+IF(OFFSET('Hygiene Data'!$F$13,0,10*ROW('Hygiene Data'!F98))="","",OFFSET('Hygiene Data'!$F$13,0,10*ROW('Hygiene Data'!F98)))</f>
        <v/>
      </c>
      <c r="DX104" s="363" t="str">
        <f ca="1">+IF(OFFSET('Hygiene Data'!$G$11,0,10*ROW('Hygiene Data'!G98))="","",OFFSET('Hygiene Data'!$G$11,0,10*ROW('Hygiene Data'!G98)))</f>
        <v/>
      </c>
      <c r="DY104" s="363" t="str">
        <f ca="1">+IF(OFFSET('Hygiene Data'!$G$12,0,10*ROW('Hygiene Data'!G98))="","",OFFSET('Hygiene Data'!$G$12,0,10*ROW('Hygiene Data'!G98)))</f>
        <v/>
      </c>
      <c r="DZ104" s="363" t="str">
        <f ca="1">+IF(OFFSET('Hygiene Data'!$G$13,0,10*ROW('Hygiene Data'!G98))="","",OFFSET('Hygiene Data'!$G$13,0,10*ROW('Hygiene Data'!G98)))</f>
        <v/>
      </c>
      <c r="EA104" s="363" t="str">
        <f ca="1">+IF(OFFSET('Hygiene Data'!$H$11,0,10*ROW('Hygiene Data'!H98))="","",OFFSET('Hygiene Data'!$H$11,0,10*ROW('Hygiene Data'!H98)))</f>
        <v/>
      </c>
      <c r="EB104" s="363" t="str">
        <f ca="1">+IF(OFFSET('Hygiene Data'!$H$12,0,10*ROW('Hygiene Data'!H98))="","",OFFSET('Hygiene Data'!$H$12,0,10*ROW('Hygiene Data'!H98)))</f>
        <v/>
      </c>
      <c r="EC104" s="363" t="str">
        <f ca="1">+IF(OFFSET('Hygiene Data'!$H$13,0,10*ROW('Hygiene Data'!H98))="","",OFFSET('Hygiene Data'!$H$13,0,10*ROW('Hygiene Data'!H98)))</f>
        <v/>
      </c>
      <c r="ED104" s="363" t="str">
        <f ca="1">+IF(OFFSET('Hygiene Data'!$I$11,0,10*ROW('Hygiene Data'!I98))="","",OFFSET('Hygiene Data'!$I$11,0,10*ROW('Hygiene Data'!I98)))</f>
        <v/>
      </c>
      <c r="EE104" s="363" t="str">
        <f ca="1">+IF(OFFSET('Hygiene Data'!$I$12,0,10*ROW('Hygiene Data'!I98))="","",OFFSET('Hygiene Data'!$I$12,0,10*ROW('Hygiene Data'!I98)))</f>
        <v/>
      </c>
      <c r="EF104" s="363" t="str">
        <f ca="1">+IF(OFFSET('Hygiene Data'!$I$13,0,10*ROW('Hygiene Data'!I98))="","",OFFSET('Hygiene Data'!$I$13,0,10*ROW('Hygiene Data'!I98)))</f>
        <v/>
      </c>
    </row>
    <row r="105" spans="1:136" x14ac:dyDescent="0.25">
      <c r="A105" s="472" t="str">
        <f ca="1">+IF(OFFSET('Water Data'!$B$2,0,10*ROW('Water Data'!E99))="","",OFFSET('Water Data'!$B$2,0,10*ROW('Water Data'!E99)))</f>
        <v/>
      </c>
      <c r="B105" s="47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9" t="str">
        <f t="shared" ca="1" si="1"/>
        <v/>
      </c>
      <c r="D105" s="50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3" t="str">
        <f ca="1">+IF(OFFSET('Water Data'!$D$27,0,10*ROW('Water Data'!D99))="","",OFFSET('Water Data'!$D$27,0,10*ROW('Water Data'!D99)))</f>
        <v/>
      </c>
      <c r="BT105" s="363" t="str">
        <f ca="1">+IF(OFFSET('Water Data'!$D$28,0,10*ROW('Water Data'!D99))="","",OFFSET('Water Data'!$D$28,0,10*ROW('Water Data'!D99)))</f>
        <v/>
      </c>
      <c r="BU105" s="363" t="str">
        <f ca="1">+IF(OFFSET('Water Data'!$D$29,0,10*ROW('Water Data'!D99))="","",OFFSET('Water Data'!$D$29,0,10*ROW('Water Data'!D99)))</f>
        <v/>
      </c>
      <c r="BV105" s="363" t="str">
        <f ca="1">+IF(OFFSET('Water Data'!$E$27,0,10*ROW('Water Data'!E99))="","",OFFSET('Water Data'!$E$27,0,10*ROW('Water Data'!E99)))</f>
        <v/>
      </c>
      <c r="BW105" s="363" t="str">
        <f ca="1">+IF(OFFSET('Water Data'!$E$28,0,10*ROW('Water Data'!E99))="","",OFFSET('Water Data'!$E$28,0,10*ROW('Water Data'!E99)))</f>
        <v/>
      </c>
      <c r="BX105" s="363" t="str">
        <f ca="1">+IF(OFFSET('Water Data'!$E$29,0,10*ROW('Water Data'!E99))="","",OFFSET('Water Data'!$E$29,0,10*ROW('Water Data'!E99)))</f>
        <v/>
      </c>
      <c r="BY105" s="363" t="str">
        <f ca="1">+IF(OFFSET('Water Data'!$F$27,0,10*ROW('Water Data'!F99))="","",OFFSET('Water Data'!$F$27,0,10*ROW('Water Data'!F99)))</f>
        <v/>
      </c>
      <c r="BZ105" s="363" t="str">
        <f ca="1">+IF(OFFSET('Water Data'!$F$28,0,10*ROW('Water Data'!F99))="","",OFFSET('Water Data'!$F$28,0,10*ROW('Water Data'!F99)))</f>
        <v/>
      </c>
      <c r="CA105" s="363" t="str">
        <f ca="1">+IF(OFFSET('Water Data'!$F$29,0,10*ROW('Water Data'!F99))="","",OFFSET('Water Data'!$F$29,0,10*ROW('Water Data'!F99)))</f>
        <v/>
      </c>
      <c r="CB105" s="363" t="str">
        <f ca="1">+IF(OFFSET('Water Data'!$G$27,0,10*ROW('Water Data'!G99))="","",OFFSET('Water Data'!$G$27,0,10*ROW('Water Data'!G99)))</f>
        <v/>
      </c>
      <c r="CC105" s="363" t="str">
        <f ca="1">+IF(OFFSET('Water Data'!$G$28,0,10*ROW('Water Data'!G99))="","",OFFSET('Water Data'!$G$28,0,10*ROW('Water Data'!G99)))</f>
        <v/>
      </c>
      <c r="CD105" s="363" t="str">
        <f ca="1">+IF(OFFSET('Water Data'!$G$29,0,10*ROW('Water Data'!G99))="","",OFFSET('Water Data'!$G$29,0,10*ROW('Water Data'!G99)))</f>
        <v/>
      </c>
      <c r="CE105" s="363" t="str">
        <f ca="1">+IF(OFFSET('Water Data'!$H$27,0,10*ROW('Water Data'!H99))="","",OFFSET('Water Data'!$H$27,0,10*ROW('Water Data'!H99)))</f>
        <v/>
      </c>
      <c r="CF105" s="363" t="str">
        <f ca="1">+IF(OFFSET('Water Data'!$H$28,0,10*ROW('Water Data'!H99))="","",OFFSET('Water Data'!$H$28,0,10*ROW('Water Data'!H99)))</f>
        <v/>
      </c>
      <c r="CG105" s="363" t="str">
        <f ca="1">+IF(OFFSET('Water Data'!$H$29,0,10*ROW('Water Data'!H99))="","",OFFSET('Water Data'!$H$29,0,10*ROW('Water Data'!H99)))</f>
        <v/>
      </c>
      <c r="CH105" s="363" t="str">
        <f ca="1">+IF(OFFSET('Water Data'!$I$27,0,10*ROW('Water Data'!I99))="","",OFFSET('Water Data'!$I$27,0,10*ROW('Water Data'!I99)))</f>
        <v/>
      </c>
      <c r="CI105" s="363" t="str">
        <f ca="1">+IF(OFFSET('Water Data'!$I$28,0,10*ROW('Water Data'!I99))="","",OFFSET('Water Data'!$I$28,0,10*ROW('Water Data'!I99)))</f>
        <v/>
      </c>
      <c r="CJ105" s="363" t="str">
        <f ca="1">+IF(OFFSET('Water Data'!$I$29,0,10*ROW('Water Data'!I99))="","",OFFSET('Water Data'!$I$29,0,10*ROW('Water Data'!I99)))</f>
        <v/>
      </c>
      <c r="CK105" s="363" t="str">
        <f ca="1">+IF(OFFSET('Sanitation Data'!$D$28,0,10*ROW('Sanitation Data'!D99))="","",OFFSET('Sanitation Data'!$D$28,0,10*ROW('Sanitation Data'!D99)))</f>
        <v/>
      </c>
      <c r="CL105" s="363" t="str">
        <f ca="1">+IF(OFFSET('Sanitation Data'!$D$29,0,10*ROW('Sanitation Data'!D99))="","",OFFSET('Sanitation Data'!$D$29,0,10*ROW('Sanitation Data'!D99)))</f>
        <v/>
      </c>
      <c r="CM105" s="363" t="str">
        <f ca="1">+IF(OFFSET('Sanitation Data'!$D$30,0,10*ROW('Sanitation Data'!D99))="","",OFFSET('Sanitation Data'!$D$30,0,10*ROW('Sanitation Data'!D99)))</f>
        <v/>
      </c>
      <c r="CN105" s="363" t="str">
        <f ca="1">+IF(OFFSET('Sanitation Data'!$D$31,0,10*ROW('Sanitation Data'!D99))="","",OFFSET('Sanitation Data'!$D$31,0,10*ROW('Sanitation Data'!D99)))</f>
        <v/>
      </c>
      <c r="CO105" s="363" t="str">
        <f ca="1">+IF(OFFSET('Sanitation Data'!$D$32,0,10*ROW('Sanitation Data'!D99))="","",OFFSET('Sanitation Data'!$D$32,0,10*ROW('Sanitation Data'!D99)))</f>
        <v/>
      </c>
      <c r="CP105" s="363" t="str">
        <f ca="1">+IF(OFFSET('Sanitation Data'!$E$28,0,10*ROW('Sanitation Data'!E99))="","",OFFSET('Sanitation Data'!$E$28,0,10*ROW('Sanitation Data'!E99)))</f>
        <v/>
      </c>
      <c r="CQ105" s="363" t="str">
        <f ca="1">+IF(OFFSET('Sanitation Data'!$E$29,0,10*ROW('Sanitation Data'!E99))="","",OFFSET('Sanitation Data'!$E$29,0,10*ROW('Sanitation Data'!E99)))</f>
        <v/>
      </c>
      <c r="CR105" s="363" t="str">
        <f ca="1">+IF(OFFSET('Sanitation Data'!$E$30,0,10*ROW('Sanitation Data'!E99))="","",OFFSET('Sanitation Data'!$E$30,0,10*ROW('Sanitation Data'!E99)))</f>
        <v/>
      </c>
      <c r="CS105" s="363" t="str">
        <f ca="1">+IF(OFFSET('Sanitation Data'!$E$31,0,10*ROW('Sanitation Data'!E99))="","",OFFSET('Sanitation Data'!$E$31,0,10*ROW('Sanitation Data'!E99)))</f>
        <v/>
      </c>
      <c r="CT105" s="363" t="str">
        <f ca="1">+IF(OFFSET('Sanitation Data'!$E$32,0,10*ROW('Sanitation Data'!E99))="","",OFFSET('Sanitation Data'!$E$32,0,10*ROW('Sanitation Data'!E99)))</f>
        <v/>
      </c>
      <c r="CU105" s="363" t="str">
        <f ca="1">+IF(OFFSET('Sanitation Data'!$F$28,0,10*ROW('Sanitation Data'!F99))="","",OFFSET('Sanitation Data'!$F$28,0,10*ROW('Sanitation Data'!F99)))</f>
        <v/>
      </c>
      <c r="CV105" s="363" t="str">
        <f ca="1">+IF(OFFSET('Sanitation Data'!$F$29,0,10*ROW('Sanitation Data'!F99))="","",OFFSET('Sanitation Data'!$F$29,0,10*ROW('Sanitation Data'!F99)))</f>
        <v/>
      </c>
      <c r="CW105" s="363" t="str">
        <f ca="1">+IF(OFFSET('Sanitation Data'!$F$30,0,10*ROW('Sanitation Data'!F99))="","",OFFSET('Sanitation Data'!$F$30,0,10*ROW('Sanitation Data'!F99)))</f>
        <v/>
      </c>
      <c r="CX105" s="363" t="str">
        <f ca="1">+IF(OFFSET('Sanitation Data'!$F$31,0,10*ROW('Sanitation Data'!F99))="","",OFFSET('Sanitation Data'!$F$31,0,10*ROW('Sanitation Data'!F99)))</f>
        <v/>
      </c>
      <c r="CY105" s="363" t="str">
        <f ca="1">+IF(OFFSET('Sanitation Data'!$F$32,0,10*ROW('Sanitation Data'!F99))="","",OFFSET('Sanitation Data'!$F$32,0,10*ROW('Sanitation Data'!F99)))</f>
        <v/>
      </c>
      <c r="CZ105" s="363" t="str">
        <f ca="1">+IF(OFFSET('Sanitation Data'!$G$28,0,10*ROW('Sanitation Data'!G99))="","",OFFSET('Sanitation Data'!$G$28,0,10*ROW('Sanitation Data'!G99)))</f>
        <v/>
      </c>
      <c r="DA105" s="363" t="str">
        <f ca="1">+IF(OFFSET('Sanitation Data'!$G$29,0,10*ROW('Sanitation Data'!G99))="","",OFFSET('Sanitation Data'!$G$29,0,10*ROW('Sanitation Data'!G99)))</f>
        <v/>
      </c>
      <c r="DB105" s="363" t="str">
        <f ca="1">+IF(OFFSET('Sanitation Data'!$G$30,0,10*ROW('Sanitation Data'!G99))="","",OFFSET('Sanitation Data'!$G$30,0,10*ROW('Sanitation Data'!G99)))</f>
        <v/>
      </c>
      <c r="DC105" s="363" t="str">
        <f ca="1">+IF(OFFSET('Sanitation Data'!$G$31,0,10*ROW('Sanitation Data'!G99))="","",OFFSET('Sanitation Data'!$G$31,0,10*ROW('Sanitation Data'!G99)))</f>
        <v/>
      </c>
      <c r="DD105" s="363" t="str">
        <f ca="1">+IF(OFFSET('Sanitation Data'!$G$32,0,10*ROW('Sanitation Data'!G99))="","",OFFSET('Sanitation Data'!$G$32,0,10*ROW('Sanitation Data'!G99)))</f>
        <v/>
      </c>
      <c r="DE105" s="363" t="str">
        <f ca="1">+IF(OFFSET('Sanitation Data'!$H$28,0,10*ROW('Sanitation Data'!H99))="","",OFFSET('Sanitation Data'!$H$28,0,10*ROW('Sanitation Data'!H99)))</f>
        <v/>
      </c>
      <c r="DF105" s="363" t="str">
        <f ca="1">+IF(OFFSET('Sanitation Data'!$H$29,0,10*ROW('Sanitation Data'!H99))="","",OFFSET('Sanitation Data'!$H$29,0,10*ROW('Sanitation Data'!H99)))</f>
        <v/>
      </c>
      <c r="DG105" s="363" t="str">
        <f ca="1">+IF(OFFSET('Sanitation Data'!$H$30,0,10*ROW('Sanitation Data'!H99))="","",OFFSET('Sanitation Data'!$H$30,0,10*ROW('Sanitation Data'!H99)))</f>
        <v/>
      </c>
      <c r="DH105" s="363" t="str">
        <f ca="1">+IF(OFFSET('Sanitation Data'!$H$31,0,10*ROW('Sanitation Data'!H99))="","",OFFSET('Sanitation Data'!$H$31,0,10*ROW('Sanitation Data'!H99)))</f>
        <v/>
      </c>
      <c r="DI105" s="363" t="str">
        <f ca="1">+IF(OFFSET('Sanitation Data'!$H$32,0,10*ROW('Sanitation Data'!H99))="","",OFFSET('Sanitation Data'!$H$32,0,10*ROW('Sanitation Data'!H99)))</f>
        <v/>
      </c>
      <c r="DJ105" s="363" t="str">
        <f ca="1">+IF(OFFSET('Sanitation Data'!$I$28,0,10*ROW('Sanitation Data'!I99))="","",OFFSET('Sanitation Data'!$I$28,0,10*ROW('Sanitation Data'!I99)))</f>
        <v/>
      </c>
      <c r="DK105" s="363" t="str">
        <f ca="1">+IF(OFFSET('Sanitation Data'!$I$29,0,10*ROW('Sanitation Data'!I99))="","",OFFSET('Sanitation Data'!$I$29,0,10*ROW('Sanitation Data'!I99)))</f>
        <v/>
      </c>
      <c r="DL105" s="363" t="str">
        <f ca="1">+IF(OFFSET('Sanitation Data'!$I$30,0,10*ROW('Sanitation Data'!I99))="","",OFFSET('Sanitation Data'!$I$30,0,10*ROW('Sanitation Data'!I99)))</f>
        <v/>
      </c>
      <c r="DM105" s="363" t="str">
        <f ca="1">+IF(OFFSET('Sanitation Data'!$I$31,0,10*ROW('Sanitation Data'!I99))="","",OFFSET('Sanitation Data'!$I$31,0,10*ROW('Sanitation Data'!I99)))</f>
        <v/>
      </c>
      <c r="DN105" s="363" t="str">
        <f ca="1">+IF(OFFSET('Sanitation Data'!$I$32,0,10*ROW('Sanitation Data'!I99))="","",OFFSET('Sanitation Data'!$I$32,0,10*ROW('Sanitation Data'!I99)))</f>
        <v/>
      </c>
      <c r="DO105" s="363" t="str">
        <f ca="1">+IF(OFFSET('Hygiene Data'!$D$11,0,10*ROW('Hygiene Data'!D99))="","",OFFSET('Hygiene Data'!$D$11,0,10*ROW('Hygiene Data'!D99)))</f>
        <v/>
      </c>
      <c r="DP105" s="363" t="str">
        <f ca="1">+IF(OFFSET('Hygiene Data'!$D$12,0,10*ROW('Hygiene Data'!D99))="","",OFFSET('Hygiene Data'!$D$12,0,10*ROW('Hygiene Data'!D99)))</f>
        <v/>
      </c>
      <c r="DQ105" s="363" t="str">
        <f ca="1">+IF(OFFSET('Hygiene Data'!$D$13,0,10*ROW('Hygiene Data'!D99))="","",OFFSET('Hygiene Data'!$D$13,0,10*ROW('Hygiene Data'!D99)))</f>
        <v/>
      </c>
      <c r="DR105" s="363" t="str">
        <f ca="1">+IF(OFFSET('Hygiene Data'!$E$11,0,10*ROW('Hygiene Data'!E99))="","",OFFSET('Hygiene Data'!$E$11,0,10*ROW('Hygiene Data'!E99)))</f>
        <v/>
      </c>
      <c r="DS105" s="363" t="str">
        <f ca="1">+IF(OFFSET('Hygiene Data'!$E$12,0,10*ROW('Hygiene Data'!E99))="","",OFFSET('Hygiene Data'!$E$12,0,10*ROW('Hygiene Data'!E99)))</f>
        <v/>
      </c>
      <c r="DT105" s="363" t="str">
        <f ca="1">+IF(OFFSET('Hygiene Data'!$E$13,0,10*ROW('Hygiene Data'!E99))="","",OFFSET('Hygiene Data'!$E$13,0,10*ROW('Hygiene Data'!E99)))</f>
        <v/>
      </c>
      <c r="DU105" s="363" t="str">
        <f ca="1">+IF(OFFSET('Hygiene Data'!$F$11,0,10*ROW('Hygiene Data'!F99))="","",OFFSET('Hygiene Data'!$F$11,0,10*ROW('Hygiene Data'!F99)))</f>
        <v/>
      </c>
      <c r="DV105" s="363" t="str">
        <f ca="1">+IF(OFFSET('Hygiene Data'!$F$12,0,10*ROW('Hygiene Data'!F99))="","",OFFSET('Hygiene Data'!$F$12,0,10*ROW('Hygiene Data'!F99)))</f>
        <v/>
      </c>
      <c r="DW105" s="363" t="str">
        <f ca="1">+IF(OFFSET('Hygiene Data'!$F$13,0,10*ROW('Hygiene Data'!F99))="","",OFFSET('Hygiene Data'!$F$13,0,10*ROW('Hygiene Data'!F99)))</f>
        <v/>
      </c>
      <c r="DX105" s="363" t="str">
        <f ca="1">+IF(OFFSET('Hygiene Data'!$G$11,0,10*ROW('Hygiene Data'!G99))="","",OFFSET('Hygiene Data'!$G$11,0,10*ROW('Hygiene Data'!G99)))</f>
        <v/>
      </c>
      <c r="DY105" s="363" t="str">
        <f ca="1">+IF(OFFSET('Hygiene Data'!$G$12,0,10*ROW('Hygiene Data'!G99))="","",OFFSET('Hygiene Data'!$G$12,0,10*ROW('Hygiene Data'!G99)))</f>
        <v/>
      </c>
      <c r="DZ105" s="363" t="str">
        <f ca="1">+IF(OFFSET('Hygiene Data'!$G$13,0,10*ROW('Hygiene Data'!G99))="","",OFFSET('Hygiene Data'!$G$13,0,10*ROW('Hygiene Data'!G99)))</f>
        <v/>
      </c>
      <c r="EA105" s="363" t="str">
        <f ca="1">+IF(OFFSET('Hygiene Data'!$H$11,0,10*ROW('Hygiene Data'!H99))="","",OFFSET('Hygiene Data'!$H$11,0,10*ROW('Hygiene Data'!H99)))</f>
        <v/>
      </c>
      <c r="EB105" s="363" t="str">
        <f ca="1">+IF(OFFSET('Hygiene Data'!$H$12,0,10*ROW('Hygiene Data'!H99))="","",OFFSET('Hygiene Data'!$H$12,0,10*ROW('Hygiene Data'!H99)))</f>
        <v/>
      </c>
      <c r="EC105" s="363" t="str">
        <f ca="1">+IF(OFFSET('Hygiene Data'!$H$13,0,10*ROW('Hygiene Data'!H99))="","",OFFSET('Hygiene Data'!$H$13,0,10*ROW('Hygiene Data'!H99)))</f>
        <v/>
      </c>
      <c r="ED105" s="363" t="str">
        <f ca="1">+IF(OFFSET('Hygiene Data'!$I$11,0,10*ROW('Hygiene Data'!I99))="","",OFFSET('Hygiene Data'!$I$11,0,10*ROW('Hygiene Data'!I99)))</f>
        <v/>
      </c>
      <c r="EE105" s="363" t="str">
        <f ca="1">+IF(OFFSET('Hygiene Data'!$I$12,0,10*ROW('Hygiene Data'!I99))="","",OFFSET('Hygiene Data'!$I$12,0,10*ROW('Hygiene Data'!I99)))</f>
        <v/>
      </c>
      <c r="EF105" s="363" t="str">
        <f ca="1">+IF(OFFSET('Hygiene Data'!$I$13,0,10*ROW('Hygiene Data'!I99))="","",OFFSET('Hygiene Data'!$I$13,0,10*ROW('Hygiene Data'!I99)))</f>
        <v/>
      </c>
    </row>
    <row r="106" spans="1:136" x14ac:dyDescent="0.25">
      <c r="A106" s="472" t="str">
        <f ca="1">+IF(OFFSET('Water Data'!$B$2,0,10*ROW('Water Data'!E100))="","",OFFSET('Water Data'!$B$2,0,10*ROW('Water Data'!E100)))</f>
        <v/>
      </c>
      <c r="B106" s="47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9" t="str">
        <f t="shared" ca="1" si="1"/>
        <v/>
      </c>
      <c r="D106" s="50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3" t="str">
        <f ca="1">+IF(OFFSET('Water Data'!$D$27,0,10*ROW('Water Data'!D100))="","",OFFSET('Water Data'!$D$27,0,10*ROW('Water Data'!D100)))</f>
        <v/>
      </c>
      <c r="BT106" s="363" t="str">
        <f ca="1">+IF(OFFSET('Water Data'!$D$28,0,10*ROW('Water Data'!D100))="","",OFFSET('Water Data'!$D$28,0,10*ROW('Water Data'!D100)))</f>
        <v/>
      </c>
      <c r="BU106" s="363" t="str">
        <f ca="1">+IF(OFFSET('Water Data'!$D$29,0,10*ROW('Water Data'!D100))="","",OFFSET('Water Data'!$D$29,0,10*ROW('Water Data'!D100)))</f>
        <v/>
      </c>
      <c r="BV106" s="363" t="str">
        <f ca="1">+IF(OFFSET('Water Data'!$E$27,0,10*ROW('Water Data'!E100))="","",OFFSET('Water Data'!$E$27,0,10*ROW('Water Data'!E100)))</f>
        <v/>
      </c>
      <c r="BW106" s="363" t="str">
        <f ca="1">+IF(OFFSET('Water Data'!$E$28,0,10*ROW('Water Data'!E100))="","",OFFSET('Water Data'!$E$28,0,10*ROW('Water Data'!E100)))</f>
        <v/>
      </c>
      <c r="BX106" s="363" t="str">
        <f ca="1">+IF(OFFSET('Water Data'!$E$29,0,10*ROW('Water Data'!E100))="","",OFFSET('Water Data'!$E$29,0,10*ROW('Water Data'!E100)))</f>
        <v/>
      </c>
      <c r="BY106" s="363" t="str">
        <f ca="1">+IF(OFFSET('Water Data'!$F$27,0,10*ROW('Water Data'!F100))="","",OFFSET('Water Data'!$F$27,0,10*ROW('Water Data'!F100)))</f>
        <v/>
      </c>
      <c r="BZ106" s="363" t="str">
        <f ca="1">+IF(OFFSET('Water Data'!$F$28,0,10*ROW('Water Data'!F100))="","",OFFSET('Water Data'!$F$28,0,10*ROW('Water Data'!F100)))</f>
        <v/>
      </c>
      <c r="CA106" s="363" t="str">
        <f ca="1">+IF(OFFSET('Water Data'!$F$29,0,10*ROW('Water Data'!F100))="","",OFFSET('Water Data'!$F$29,0,10*ROW('Water Data'!F100)))</f>
        <v/>
      </c>
      <c r="CB106" s="363" t="str">
        <f ca="1">+IF(OFFSET('Water Data'!$G$27,0,10*ROW('Water Data'!G100))="","",OFFSET('Water Data'!$G$27,0,10*ROW('Water Data'!G100)))</f>
        <v/>
      </c>
      <c r="CC106" s="363" t="str">
        <f ca="1">+IF(OFFSET('Water Data'!$G$28,0,10*ROW('Water Data'!G100))="","",OFFSET('Water Data'!$G$28,0,10*ROW('Water Data'!G100)))</f>
        <v/>
      </c>
      <c r="CD106" s="363" t="str">
        <f ca="1">+IF(OFFSET('Water Data'!$G$29,0,10*ROW('Water Data'!G100))="","",OFFSET('Water Data'!$G$29,0,10*ROW('Water Data'!G100)))</f>
        <v/>
      </c>
      <c r="CE106" s="363" t="str">
        <f ca="1">+IF(OFFSET('Water Data'!$H$27,0,10*ROW('Water Data'!H100))="","",OFFSET('Water Data'!$H$27,0,10*ROW('Water Data'!H100)))</f>
        <v/>
      </c>
      <c r="CF106" s="363" t="str">
        <f ca="1">+IF(OFFSET('Water Data'!$H$28,0,10*ROW('Water Data'!H100))="","",OFFSET('Water Data'!$H$28,0,10*ROW('Water Data'!H100)))</f>
        <v/>
      </c>
      <c r="CG106" s="363" t="str">
        <f ca="1">+IF(OFFSET('Water Data'!$H$29,0,10*ROW('Water Data'!H100))="","",OFFSET('Water Data'!$H$29,0,10*ROW('Water Data'!H100)))</f>
        <v/>
      </c>
      <c r="CH106" s="363" t="str">
        <f ca="1">+IF(OFFSET('Water Data'!$I$27,0,10*ROW('Water Data'!I100))="","",OFFSET('Water Data'!$I$27,0,10*ROW('Water Data'!I100)))</f>
        <v/>
      </c>
      <c r="CI106" s="363" t="str">
        <f ca="1">+IF(OFFSET('Water Data'!$I$28,0,10*ROW('Water Data'!I100))="","",OFFSET('Water Data'!$I$28,0,10*ROW('Water Data'!I100)))</f>
        <v/>
      </c>
      <c r="CJ106" s="363" t="str">
        <f ca="1">+IF(OFFSET('Water Data'!$I$29,0,10*ROW('Water Data'!I100))="","",OFFSET('Water Data'!$I$29,0,10*ROW('Water Data'!I100)))</f>
        <v/>
      </c>
      <c r="CK106" s="363" t="str">
        <f ca="1">+IF(OFFSET('Sanitation Data'!$D$28,0,10*ROW('Sanitation Data'!D100))="","",OFFSET('Sanitation Data'!$D$28,0,10*ROW('Sanitation Data'!D100)))</f>
        <v/>
      </c>
      <c r="CL106" s="363" t="str">
        <f ca="1">+IF(OFFSET('Sanitation Data'!$D$29,0,10*ROW('Sanitation Data'!D100))="","",OFFSET('Sanitation Data'!$D$29,0,10*ROW('Sanitation Data'!D100)))</f>
        <v/>
      </c>
      <c r="CM106" s="363" t="str">
        <f ca="1">+IF(OFFSET('Sanitation Data'!$D$30,0,10*ROW('Sanitation Data'!D100))="","",OFFSET('Sanitation Data'!$D$30,0,10*ROW('Sanitation Data'!D100)))</f>
        <v/>
      </c>
      <c r="CN106" s="363" t="str">
        <f ca="1">+IF(OFFSET('Sanitation Data'!$D$31,0,10*ROW('Sanitation Data'!D100))="","",OFFSET('Sanitation Data'!$D$31,0,10*ROW('Sanitation Data'!D100)))</f>
        <v/>
      </c>
      <c r="CO106" s="363" t="str">
        <f ca="1">+IF(OFFSET('Sanitation Data'!$D$32,0,10*ROW('Sanitation Data'!D100))="","",OFFSET('Sanitation Data'!$D$32,0,10*ROW('Sanitation Data'!D100)))</f>
        <v/>
      </c>
      <c r="CP106" s="363" t="str">
        <f ca="1">+IF(OFFSET('Sanitation Data'!$E$28,0,10*ROW('Sanitation Data'!E100))="","",OFFSET('Sanitation Data'!$E$28,0,10*ROW('Sanitation Data'!E100)))</f>
        <v/>
      </c>
      <c r="CQ106" s="363" t="str">
        <f ca="1">+IF(OFFSET('Sanitation Data'!$E$29,0,10*ROW('Sanitation Data'!E100))="","",OFFSET('Sanitation Data'!$E$29,0,10*ROW('Sanitation Data'!E100)))</f>
        <v/>
      </c>
      <c r="CR106" s="363" t="str">
        <f ca="1">+IF(OFFSET('Sanitation Data'!$E$30,0,10*ROW('Sanitation Data'!E100))="","",OFFSET('Sanitation Data'!$E$30,0,10*ROW('Sanitation Data'!E100)))</f>
        <v/>
      </c>
      <c r="CS106" s="363" t="str">
        <f ca="1">+IF(OFFSET('Sanitation Data'!$E$31,0,10*ROW('Sanitation Data'!E100))="","",OFFSET('Sanitation Data'!$E$31,0,10*ROW('Sanitation Data'!E100)))</f>
        <v/>
      </c>
      <c r="CT106" s="363" t="str">
        <f ca="1">+IF(OFFSET('Sanitation Data'!$E$32,0,10*ROW('Sanitation Data'!E100))="","",OFFSET('Sanitation Data'!$E$32,0,10*ROW('Sanitation Data'!E100)))</f>
        <v/>
      </c>
      <c r="CU106" s="363" t="str">
        <f ca="1">+IF(OFFSET('Sanitation Data'!$F$28,0,10*ROW('Sanitation Data'!F100))="","",OFFSET('Sanitation Data'!$F$28,0,10*ROW('Sanitation Data'!F100)))</f>
        <v/>
      </c>
      <c r="CV106" s="363" t="str">
        <f ca="1">+IF(OFFSET('Sanitation Data'!$F$29,0,10*ROW('Sanitation Data'!F100))="","",OFFSET('Sanitation Data'!$F$29,0,10*ROW('Sanitation Data'!F100)))</f>
        <v/>
      </c>
      <c r="CW106" s="363" t="str">
        <f ca="1">+IF(OFFSET('Sanitation Data'!$F$30,0,10*ROW('Sanitation Data'!F100))="","",OFFSET('Sanitation Data'!$F$30,0,10*ROW('Sanitation Data'!F100)))</f>
        <v/>
      </c>
      <c r="CX106" s="363" t="str">
        <f ca="1">+IF(OFFSET('Sanitation Data'!$F$31,0,10*ROW('Sanitation Data'!F100))="","",OFFSET('Sanitation Data'!$F$31,0,10*ROW('Sanitation Data'!F100)))</f>
        <v/>
      </c>
      <c r="CY106" s="363" t="str">
        <f ca="1">+IF(OFFSET('Sanitation Data'!$F$32,0,10*ROW('Sanitation Data'!F100))="","",OFFSET('Sanitation Data'!$F$32,0,10*ROW('Sanitation Data'!F100)))</f>
        <v/>
      </c>
      <c r="CZ106" s="363" t="str">
        <f ca="1">+IF(OFFSET('Sanitation Data'!$G$28,0,10*ROW('Sanitation Data'!G100))="","",OFFSET('Sanitation Data'!$G$28,0,10*ROW('Sanitation Data'!G100)))</f>
        <v/>
      </c>
      <c r="DA106" s="363" t="str">
        <f ca="1">+IF(OFFSET('Sanitation Data'!$G$29,0,10*ROW('Sanitation Data'!G100))="","",OFFSET('Sanitation Data'!$G$29,0,10*ROW('Sanitation Data'!G100)))</f>
        <v/>
      </c>
      <c r="DB106" s="363" t="str">
        <f ca="1">+IF(OFFSET('Sanitation Data'!$G$30,0,10*ROW('Sanitation Data'!G100))="","",OFFSET('Sanitation Data'!$G$30,0,10*ROW('Sanitation Data'!G100)))</f>
        <v/>
      </c>
      <c r="DC106" s="363" t="str">
        <f ca="1">+IF(OFFSET('Sanitation Data'!$G$31,0,10*ROW('Sanitation Data'!G100))="","",OFFSET('Sanitation Data'!$G$31,0,10*ROW('Sanitation Data'!G100)))</f>
        <v/>
      </c>
      <c r="DD106" s="363" t="str">
        <f ca="1">+IF(OFFSET('Sanitation Data'!$G$32,0,10*ROW('Sanitation Data'!G100))="","",OFFSET('Sanitation Data'!$G$32,0,10*ROW('Sanitation Data'!G100)))</f>
        <v/>
      </c>
      <c r="DE106" s="363" t="str">
        <f ca="1">+IF(OFFSET('Sanitation Data'!$H$28,0,10*ROW('Sanitation Data'!H100))="","",OFFSET('Sanitation Data'!$H$28,0,10*ROW('Sanitation Data'!H100)))</f>
        <v/>
      </c>
      <c r="DF106" s="363" t="str">
        <f ca="1">+IF(OFFSET('Sanitation Data'!$H$29,0,10*ROW('Sanitation Data'!H100))="","",OFFSET('Sanitation Data'!$H$29,0,10*ROW('Sanitation Data'!H100)))</f>
        <v/>
      </c>
      <c r="DG106" s="363" t="str">
        <f ca="1">+IF(OFFSET('Sanitation Data'!$H$30,0,10*ROW('Sanitation Data'!H100))="","",OFFSET('Sanitation Data'!$H$30,0,10*ROW('Sanitation Data'!H100)))</f>
        <v/>
      </c>
      <c r="DH106" s="363" t="str">
        <f ca="1">+IF(OFFSET('Sanitation Data'!$H$31,0,10*ROW('Sanitation Data'!H100))="","",OFFSET('Sanitation Data'!$H$31,0,10*ROW('Sanitation Data'!H100)))</f>
        <v/>
      </c>
      <c r="DI106" s="363" t="str">
        <f ca="1">+IF(OFFSET('Sanitation Data'!$H$32,0,10*ROW('Sanitation Data'!H100))="","",OFFSET('Sanitation Data'!$H$32,0,10*ROW('Sanitation Data'!H100)))</f>
        <v/>
      </c>
      <c r="DJ106" s="363" t="str">
        <f ca="1">+IF(OFFSET('Sanitation Data'!$I$28,0,10*ROW('Sanitation Data'!I100))="","",OFFSET('Sanitation Data'!$I$28,0,10*ROW('Sanitation Data'!I100)))</f>
        <v/>
      </c>
      <c r="DK106" s="363" t="str">
        <f ca="1">+IF(OFFSET('Sanitation Data'!$I$29,0,10*ROW('Sanitation Data'!I100))="","",OFFSET('Sanitation Data'!$I$29,0,10*ROW('Sanitation Data'!I100)))</f>
        <v/>
      </c>
      <c r="DL106" s="363" t="str">
        <f ca="1">+IF(OFFSET('Sanitation Data'!$I$30,0,10*ROW('Sanitation Data'!I100))="","",OFFSET('Sanitation Data'!$I$30,0,10*ROW('Sanitation Data'!I100)))</f>
        <v/>
      </c>
      <c r="DM106" s="363" t="str">
        <f ca="1">+IF(OFFSET('Sanitation Data'!$I$31,0,10*ROW('Sanitation Data'!I100))="","",OFFSET('Sanitation Data'!$I$31,0,10*ROW('Sanitation Data'!I100)))</f>
        <v/>
      </c>
      <c r="DN106" s="363" t="str">
        <f ca="1">+IF(OFFSET('Sanitation Data'!$I$32,0,10*ROW('Sanitation Data'!I100))="","",OFFSET('Sanitation Data'!$I$32,0,10*ROW('Sanitation Data'!I100)))</f>
        <v/>
      </c>
      <c r="DO106" s="363" t="str">
        <f ca="1">+IF(OFFSET('Hygiene Data'!$D$11,0,10*ROW('Hygiene Data'!D100))="","",OFFSET('Hygiene Data'!$D$11,0,10*ROW('Hygiene Data'!D100)))</f>
        <v/>
      </c>
      <c r="DP106" s="363" t="str">
        <f ca="1">+IF(OFFSET('Hygiene Data'!$D$12,0,10*ROW('Hygiene Data'!D100))="","",OFFSET('Hygiene Data'!$D$12,0,10*ROW('Hygiene Data'!D100)))</f>
        <v/>
      </c>
      <c r="DQ106" s="363" t="str">
        <f ca="1">+IF(OFFSET('Hygiene Data'!$D$13,0,10*ROW('Hygiene Data'!D100))="","",OFFSET('Hygiene Data'!$D$13,0,10*ROW('Hygiene Data'!D100)))</f>
        <v/>
      </c>
      <c r="DR106" s="363" t="str">
        <f ca="1">+IF(OFFSET('Hygiene Data'!$E$11,0,10*ROW('Hygiene Data'!E100))="","",OFFSET('Hygiene Data'!$E$11,0,10*ROW('Hygiene Data'!E100)))</f>
        <v/>
      </c>
      <c r="DS106" s="363" t="str">
        <f ca="1">+IF(OFFSET('Hygiene Data'!$E$12,0,10*ROW('Hygiene Data'!E100))="","",OFFSET('Hygiene Data'!$E$12,0,10*ROW('Hygiene Data'!E100)))</f>
        <v/>
      </c>
      <c r="DT106" s="363" t="str">
        <f ca="1">+IF(OFFSET('Hygiene Data'!$E$13,0,10*ROW('Hygiene Data'!E100))="","",OFFSET('Hygiene Data'!$E$13,0,10*ROW('Hygiene Data'!E100)))</f>
        <v/>
      </c>
      <c r="DU106" s="363" t="str">
        <f ca="1">+IF(OFFSET('Hygiene Data'!$F$11,0,10*ROW('Hygiene Data'!F100))="","",OFFSET('Hygiene Data'!$F$11,0,10*ROW('Hygiene Data'!F100)))</f>
        <v/>
      </c>
      <c r="DV106" s="363" t="str">
        <f ca="1">+IF(OFFSET('Hygiene Data'!$F$12,0,10*ROW('Hygiene Data'!F100))="","",OFFSET('Hygiene Data'!$F$12,0,10*ROW('Hygiene Data'!F100)))</f>
        <v/>
      </c>
      <c r="DW106" s="363" t="str">
        <f ca="1">+IF(OFFSET('Hygiene Data'!$F$13,0,10*ROW('Hygiene Data'!F100))="","",OFFSET('Hygiene Data'!$F$13,0,10*ROW('Hygiene Data'!F100)))</f>
        <v/>
      </c>
      <c r="DX106" s="363" t="str">
        <f ca="1">+IF(OFFSET('Hygiene Data'!$G$11,0,10*ROW('Hygiene Data'!G100))="","",OFFSET('Hygiene Data'!$G$11,0,10*ROW('Hygiene Data'!G100)))</f>
        <v/>
      </c>
      <c r="DY106" s="363" t="str">
        <f ca="1">+IF(OFFSET('Hygiene Data'!$G$12,0,10*ROW('Hygiene Data'!G100))="","",OFFSET('Hygiene Data'!$G$12,0,10*ROW('Hygiene Data'!G100)))</f>
        <v/>
      </c>
      <c r="DZ106" s="363" t="str">
        <f ca="1">+IF(OFFSET('Hygiene Data'!$G$13,0,10*ROW('Hygiene Data'!G100))="","",OFFSET('Hygiene Data'!$G$13,0,10*ROW('Hygiene Data'!G100)))</f>
        <v/>
      </c>
      <c r="EA106" s="363" t="str">
        <f ca="1">+IF(OFFSET('Hygiene Data'!$H$11,0,10*ROW('Hygiene Data'!H100))="","",OFFSET('Hygiene Data'!$H$11,0,10*ROW('Hygiene Data'!H100)))</f>
        <v/>
      </c>
      <c r="EB106" s="363" t="str">
        <f ca="1">+IF(OFFSET('Hygiene Data'!$H$12,0,10*ROW('Hygiene Data'!H100))="","",OFFSET('Hygiene Data'!$H$12,0,10*ROW('Hygiene Data'!H100)))</f>
        <v/>
      </c>
      <c r="EC106" s="363" t="str">
        <f ca="1">+IF(OFFSET('Hygiene Data'!$H$13,0,10*ROW('Hygiene Data'!H100))="","",OFFSET('Hygiene Data'!$H$13,0,10*ROW('Hygiene Data'!H100)))</f>
        <v/>
      </c>
      <c r="ED106" s="363" t="str">
        <f ca="1">+IF(OFFSET('Hygiene Data'!$I$11,0,10*ROW('Hygiene Data'!I100))="","",OFFSET('Hygiene Data'!$I$11,0,10*ROW('Hygiene Data'!I100)))</f>
        <v/>
      </c>
      <c r="EE106" s="363" t="str">
        <f ca="1">+IF(OFFSET('Hygiene Data'!$I$12,0,10*ROW('Hygiene Data'!I100))="","",OFFSET('Hygiene Data'!$I$12,0,10*ROW('Hygiene Data'!I100)))</f>
        <v/>
      </c>
      <c r="EF106" s="363" t="str">
        <f ca="1">+IF(OFFSET('Hygiene Data'!$I$13,0,10*ROW('Hygiene Data'!I100))="","",OFFSET('Hygiene Data'!$I$13,0,10*ROW('Hygiene Data'!I100)))</f>
        <v/>
      </c>
    </row>
    <row r="107" spans="1:136" x14ac:dyDescent="0.25">
      <c r="A107" s="472" t="str">
        <f ca="1">+IF(OFFSET('Water Data'!$B$2,0,10*ROW('Water Data'!E101))="","",OFFSET('Water Data'!$B$2,0,10*ROW('Water Data'!E101)))</f>
        <v/>
      </c>
      <c r="B107" s="47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9" t="str">
        <f t="shared" ca="1" si="1"/>
        <v/>
      </c>
      <c r="D107" s="50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3" t="str">
        <f ca="1">+IF(OFFSET('Water Data'!$D$27,0,10*ROW('Water Data'!D101))="","",OFFSET('Water Data'!$D$27,0,10*ROW('Water Data'!D101)))</f>
        <v/>
      </c>
      <c r="BT107" s="363" t="str">
        <f ca="1">+IF(OFFSET('Water Data'!$D$28,0,10*ROW('Water Data'!D101))="","",OFFSET('Water Data'!$D$28,0,10*ROW('Water Data'!D101)))</f>
        <v/>
      </c>
      <c r="BU107" s="363" t="str">
        <f ca="1">+IF(OFFSET('Water Data'!$D$29,0,10*ROW('Water Data'!D101))="","",OFFSET('Water Data'!$D$29,0,10*ROW('Water Data'!D101)))</f>
        <v/>
      </c>
      <c r="BV107" s="363" t="str">
        <f ca="1">+IF(OFFSET('Water Data'!$E$27,0,10*ROW('Water Data'!E101))="","",OFFSET('Water Data'!$E$27,0,10*ROW('Water Data'!E101)))</f>
        <v/>
      </c>
      <c r="BW107" s="363" t="str">
        <f ca="1">+IF(OFFSET('Water Data'!$E$28,0,10*ROW('Water Data'!E101))="","",OFFSET('Water Data'!$E$28,0,10*ROW('Water Data'!E101)))</f>
        <v/>
      </c>
      <c r="BX107" s="363" t="str">
        <f ca="1">+IF(OFFSET('Water Data'!$E$29,0,10*ROW('Water Data'!E101))="","",OFFSET('Water Data'!$E$29,0,10*ROW('Water Data'!E101)))</f>
        <v/>
      </c>
      <c r="BY107" s="363" t="str">
        <f ca="1">+IF(OFFSET('Water Data'!$F$27,0,10*ROW('Water Data'!F101))="","",OFFSET('Water Data'!$F$27,0,10*ROW('Water Data'!F101)))</f>
        <v/>
      </c>
      <c r="BZ107" s="363" t="str">
        <f ca="1">+IF(OFFSET('Water Data'!$F$28,0,10*ROW('Water Data'!F101))="","",OFFSET('Water Data'!$F$28,0,10*ROW('Water Data'!F101)))</f>
        <v/>
      </c>
      <c r="CA107" s="363" t="str">
        <f ca="1">+IF(OFFSET('Water Data'!$F$29,0,10*ROW('Water Data'!F101))="","",OFFSET('Water Data'!$F$29,0,10*ROW('Water Data'!F101)))</f>
        <v/>
      </c>
      <c r="CB107" s="363" t="str">
        <f ca="1">+IF(OFFSET('Water Data'!$G$27,0,10*ROW('Water Data'!G101))="","",OFFSET('Water Data'!$G$27,0,10*ROW('Water Data'!G101)))</f>
        <v/>
      </c>
      <c r="CC107" s="363" t="str">
        <f ca="1">+IF(OFFSET('Water Data'!$G$28,0,10*ROW('Water Data'!G101))="","",OFFSET('Water Data'!$G$28,0,10*ROW('Water Data'!G101)))</f>
        <v/>
      </c>
      <c r="CD107" s="363" t="str">
        <f ca="1">+IF(OFFSET('Water Data'!$G$29,0,10*ROW('Water Data'!G101))="","",OFFSET('Water Data'!$G$29,0,10*ROW('Water Data'!G101)))</f>
        <v/>
      </c>
      <c r="CE107" s="363" t="str">
        <f ca="1">+IF(OFFSET('Water Data'!$H$27,0,10*ROW('Water Data'!H101))="","",OFFSET('Water Data'!$H$27,0,10*ROW('Water Data'!H101)))</f>
        <v/>
      </c>
      <c r="CF107" s="363" t="str">
        <f ca="1">+IF(OFFSET('Water Data'!$H$28,0,10*ROW('Water Data'!H101))="","",OFFSET('Water Data'!$H$28,0,10*ROW('Water Data'!H101)))</f>
        <v/>
      </c>
      <c r="CG107" s="363" t="str">
        <f ca="1">+IF(OFFSET('Water Data'!$H$29,0,10*ROW('Water Data'!H101))="","",OFFSET('Water Data'!$H$29,0,10*ROW('Water Data'!H101)))</f>
        <v/>
      </c>
      <c r="CH107" s="363" t="str">
        <f ca="1">+IF(OFFSET('Water Data'!$I$27,0,10*ROW('Water Data'!I101))="","",OFFSET('Water Data'!$I$27,0,10*ROW('Water Data'!I101)))</f>
        <v/>
      </c>
      <c r="CI107" s="363" t="str">
        <f ca="1">+IF(OFFSET('Water Data'!$I$28,0,10*ROW('Water Data'!I101))="","",OFFSET('Water Data'!$I$28,0,10*ROW('Water Data'!I101)))</f>
        <v/>
      </c>
      <c r="CJ107" s="363" t="str">
        <f ca="1">+IF(OFFSET('Water Data'!$I$29,0,10*ROW('Water Data'!I101))="","",OFFSET('Water Data'!$I$29,0,10*ROW('Water Data'!I101)))</f>
        <v/>
      </c>
      <c r="CK107" s="363" t="str">
        <f ca="1">+IF(OFFSET('Sanitation Data'!$D$28,0,10*ROW('Sanitation Data'!D101))="","",OFFSET('Sanitation Data'!$D$28,0,10*ROW('Sanitation Data'!D101)))</f>
        <v/>
      </c>
      <c r="CL107" s="363" t="str">
        <f ca="1">+IF(OFFSET('Sanitation Data'!$D$29,0,10*ROW('Sanitation Data'!D101))="","",OFFSET('Sanitation Data'!$D$29,0,10*ROW('Sanitation Data'!D101)))</f>
        <v/>
      </c>
      <c r="CM107" s="363" t="str">
        <f ca="1">+IF(OFFSET('Sanitation Data'!$D$30,0,10*ROW('Sanitation Data'!D101))="","",OFFSET('Sanitation Data'!$D$30,0,10*ROW('Sanitation Data'!D101)))</f>
        <v/>
      </c>
      <c r="CN107" s="363" t="str">
        <f ca="1">+IF(OFFSET('Sanitation Data'!$D$31,0,10*ROW('Sanitation Data'!D101))="","",OFFSET('Sanitation Data'!$D$31,0,10*ROW('Sanitation Data'!D101)))</f>
        <v/>
      </c>
      <c r="CO107" s="363" t="str">
        <f ca="1">+IF(OFFSET('Sanitation Data'!$D$32,0,10*ROW('Sanitation Data'!D101))="","",OFFSET('Sanitation Data'!$D$32,0,10*ROW('Sanitation Data'!D101)))</f>
        <v/>
      </c>
      <c r="CP107" s="363" t="str">
        <f ca="1">+IF(OFFSET('Sanitation Data'!$E$28,0,10*ROW('Sanitation Data'!E101))="","",OFFSET('Sanitation Data'!$E$28,0,10*ROW('Sanitation Data'!E101)))</f>
        <v/>
      </c>
      <c r="CQ107" s="363" t="str">
        <f ca="1">+IF(OFFSET('Sanitation Data'!$E$29,0,10*ROW('Sanitation Data'!E101))="","",OFFSET('Sanitation Data'!$E$29,0,10*ROW('Sanitation Data'!E101)))</f>
        <v/>
      </c>
      <c r="CR107" s="363" t="str">
        <f ca="1">+IF(OFFSET('Sanitation Data'!$E$30,0,10*ROW('Sanitation Data'!E101))="","",OFFSET('Sanitation Data'!$E$30,0,10*ROW('Sanitation Data'!E101)))</f>
        <v/>
      </c>
      <c r="CS107" s="363" t="str">
        <f ca="1">+IF(OFFSET('Sanitation Data'!$E$31,0,10*ROW('Sanitation Data'!E101))="","",OFFSET('Sanitation Data'!$E$31,0,10*ROW('Sanitation Data'!E101)))</f>
        <v/>
      </c>
      <c r="CT107" s="363" t="str">
        <f ca="1">+IF(OFFSET('Sanitation Data'!$E$32,0,10*ROW('Sanitation Data'!E101))="","",OFFSET('Sanitation Data'!$E$32,0,10*ROW('Sanitation Data'!E101)))</f>
        <v/>
      </c>
      <c r="CU107" s="363" t="str">
        <f ca="1">+IF(OFFSET('Sanitation Data'!$F$28,0,10*ROW('Sanitation Data'!F101))="","",OFFSET('Sanitation Data'!$F$28,0,10*ROW('Sanitation Data'!F101)))</f>
        <v/>
      </c>
      <c r="CV107" s="363" t="str">
        <f ca="1">+IF(OFFSET('Sanitation Data'!$F$29,0,10*ROW('Sanitation Data'!F101))="","",OFFSET('Sanitation Data'!$F$29,0,10*ROW('Sanitation Data'!F101)))</f>
        <v/>
      </c>
      <c r="CW107" s="363" t="str">
        <f ca="1">+IF(OFFSET('Sanitation Data'!$F$30,0,10*ROW('Sanitation Data'!F101))="","",OFFSET('Sanitation Data'!$F$30,0,10*ROW('Sanitation Data'!F101)))</f>
        <v/>
      </c>
      <c r="CX107" s="363" t="str">
        <f ca="1">+IF(OFFSET('Sanitation Data'!$F$31,0,10*ROW('Sanitation Data'!F101))="","",OFFSET('Sanitation Data'!$F$31,0,10*ROW('Sanitation Data'!F101)))</f>
        <v/>
      </c>
      <c r="CY107" s="363" t="str">
        <f ca="1">+IF(OFFSET('Sanitation Data'!$F$32,0,10*ROW('Sanitation Data'!F101))="","",OFFSET('Sanitation Data'!$F$32,0,10*ROW('Sanitation Data'!F101)))</f>
        <v/>
      </c>
      <c r="CZ107" s="363" t="str">
        <f ca="1">+IF(OFFSET('Sanitation Data'!$G$28,0,10*ROW('Sanitation Data'!G101))="","",OFFSET('Sanitation Data'!$G$28,0,10*ROW('Sanitation Data'!G101)))</f>
        <v/>
      </c>
      <c r="DA107" s="363" t="str">
        <f ca="1">+IF(OFFSET('Sanitation Data'!$G$29,0,10*ROW('Sanitation Data'!G101))="","",OFFSET('Sanitation Data'!$G$29,0,10*ROW('Sanitation Data'!G101)))</f>
        <v/>
      </c>
      <c r="DB107" s="363" t="str">
        <f ca="1">+IF(OFFSET('Sanitation Data'!$G$30,0,10*ROW('Sanitation Data'!G101))="","",OFFSET('Sanitation Data'!$G$30,0,10*ROW('Sanitation Data'!G101)))</f>
        <v/>
      </c>
      <c r="DC107" s="363" t="str">
        <f ca="1">+IF(OFFSET('Sanitation Data'!$G$31,0,10*ROW('Sanitation Data'!G101))="","",OFFSET('Sanitation Data'!$G$31,0,10*ROW('Sanitation Data'!G101)))</f>
        <v/>
      </c>
      <c r="DD107" s="363" t="str">
        <f ca="1">+IF(OFFSET('Sanitation Data'!$G$32,0,10*ROW('Sanitation Data'!G101))="","",OFFSET('Sanitation Data'!$G$32,0,10*ROW('Sanitation Data'!G101)))</f>
        <v/>
      </c>
      <c r="DE107" s="363" t="str">
        <f ca="1">+IF(OFFSET('Sanitation Data'!$H$28,0,10*ROW('Sanitation Data'!H101))="","",OFFSET('Sanitation Data'!$H$28,0,10*ROW('Sanitation Data'!H101)))</f>
        <v/>
      </c>
      <c r="DF107" s="363" t="str">
        <f ca="1">+IF(OFFSET('Sanitation Data'!$H$29,0,10*ROW('Sanitation Data'!H101))="","",OFFSET('Sanitation Data'!$H$29,0,10*ROW('Sanitation Data'!H101)))</f>
        <v/>
      </c>
      <c r="DG107" s="363" t="str">
        <f ca="1">+IF(OFFSET('Sanitation Data'!$H$30,0,10*ROW('Sanitation Data'!H101))="","",OFFSET('Sanitation Data'!$H$30,0,10*ROW('Sanitation Data'!H101)))</f>
        <v/>
      </c>
      <c r="DH107" s="363" t="str">
        <f ca="1">+IF(OFFSET('Sanitation Data'!$H$31,0,10*ROW('Sanitation Data'!H101))="","",OFFSET('Sanitation Data'!$H$31,0,10*ROW('Sanitation Data'!H101)))</f>
        <v/>
      </c>
      <c r="DI107" s="363" t="str">
        <f ca="1">+IF(OFFSET('Sanitation Data'!$H$32,0,10*ROW('Sanitation Data'!H101))="","",OFFSET('Sanitation Data'!$H$32,0,10*ROW('Sanitation Data'!H101)))</f>
        <v/>
      </c>
      <c r="DJ107" s="363" t="str">
        <f ca="1">+IF(OFFSET('Sanitation Data'!$I$28,0,10*ROW('Sanitation Data'!I101))="","",OFFSET('Sanitation Data'!$I$28,0,10*ROW('Sanitation Data'!I101)))</f>
        <v/>
      </c>
      <c r="DK107" s="363" t="str">
        <f ca="1">+IF(OFFSET('Sanitation Data'!$I$29,0,10*ROW('Sanitation Data'!I101))="","",OFFSET('Sanitation Data'!$I$29,0,10*ROW('Sanitation Data'!I101)))</f>
        <v/>
      </c>
      <c r="DL107" s="363" t="str">
        <f ca="1">+IF(OFFSET('Sanitation Data'!$I$30,0,10*ROW('Sanitation Data'!I101))="","",OFFSET('Sanitation Data'!$I$30,0,10*ROW('Sanitation Data'!I101)))</f>
        <v/>
      </c>
      <c r="DM107" s="363" t="str">
        <f ca="1">+IF(OFFSET('Sanitation Data'!$I$31,0,10*ROW('Sanitation Data'!I101))="","",OFFSET('Sanitation Data'!$I$31,0,10*ROW('Sanitation Data'!I101)))</f>
        <v/>
      </c>
      <c r="DN107" s="363" t="str">
        <f ca="1">+IF(OFFSET('Sanitation Data'!$I$32,0,10*ROW('Sanitation Data'!I101))="","",OFFSET('Sanitation Data'!$I$32,0,10*ROW('Sanitation Data'!I101)))</f>
        <v/>
      </c>
      <c r="DO107" s="363" t="str">
        <f ca="1">+IF(OFFSET('Hygiene Data'!$D$11,0,10*ROW('Hygiene Data'!D101))="","",OFFSET('Hygiene Data'!$D$11,0,10*ROW('Hygiene Data'!D101)))</f>
        <v/>
      </c>
      <c r="DP107" s="363" t="str">
        <f ca="1">+IF(OFFSET('Hygiene Data'!$D$12,0,10*ROW('Hygiene Data'!D101))="","",OFFSET('Hygiene Data'!$D$12,0,10*ROW('Hygiene Data'!D101)))</f>
        <v/>
      </c>
      <c r="DQ107" s="363" t="str">
        <f ca="1">+IF(OFFSET('Hygiene Data'!$D$13,0,10*ROW('Hygiene Data'!D101))="","",OFFSET('Hygiene Data'!$D$13,0,10*ROW('Hygiene Data'!D101)))</f>
        <v/>
      </c>
      <c r="DR107" s="363" t="str">
        <f ca="1">+IF(OFFSET('Hygiene Data'!$E$11,0,10*ROW('Hygiene Data'!E101))="","",OFFSET('Hygiene Data'!$E$11,0,10*ROW('Hygiene Data'!E101)))</f>
        <v/>
      </c>
      <c r="DS107" s="363" t="str">
        <f ca="1">+IF(OFFSET('Hygiene Data'!$E$12,0,10*ROW('Hygiene Data'!E101))="","",OFFSET('Hygiene Data'!$E$12,0,10*ROW('Hygiene Data'!E101)))</f>
        <v/>
      </c>
      <c r="DT107" s="363" t="str">
        <f ca="1">+IF(OFFSET('Hygiene Data'!$E$13,0,10*ROW('Hygiene Data'!E101))="","",OFFSET('Hygiene Data'!$E$13,0,10*ROW('Hygiene Data'!E101)))</f>
        <v/>
      </c>
      <c r="DU107" s="363" t="str">
        <f ca="1">+IF(OFFSET('Hygiene Data'!$F$11,0,10*ROW('Hygiene Data'!F101))="","",OFFSET('Hygiene Data'!$F$11,0,10*ROW('Hygiene Data'!F101)))</f>
        <v/>
      </c>
      <c r="DV107" s="363" t="str">
        <f ca="1">+IF(OFFSET('Hygiene Data'!$F$12,0,10*ROW('Hygiene Data'!F101))="","",OFFSET('Hygiene Data'!$F$12,0,10*ROW('Hygiene Data'!F101)))</f>
        <v/>
      </c>
      <c r="DW107" s="363" t="str">
        <f ca="1">+IF(OFFSET('Hygiene Data'!$F$13,0,10*ROW('Hygiene Data'!F101))="","",OFFSET('Hygiene Data'!$F$13,0,10*ROW('Hygiene Data'!F101)))</f>
        <v/>
      </c>
      <c r="DX107" s="363" t="str">
        <f ca="1">+IF(OFFSET('Hygiene Data'!$G$11,0,10*ROW('Hygiene Data'!G101))="","",OFFSET('Hygiene Data'!$G$11,0,10*ROW('Hygiene Data'!G101)))</f>
        <v/>
      </c>
      <c r="DY107" s="363" t="str">
        <f ca="1">+IF(OFFSET('Hygiene Data'!$G$12,0,10*ROW('Hygiene Data'!G101))="","",OFFSET('Hygiene Data'!$G$12,0,10*ROW('Hygiene Data'!G101)))</f>
        <v/>
      </c>
      <c r="DZ107" s="363" t="str">
        <f ca="1">+IF(OFFSET('Hygiene Data'!$G$13,0,10*ROW('Hygiene Data'!G101))="","",OFFSET('Hygiene Data'!$G$13,0,10*ROW('Hygiene Data'!G101)))</f>
        <v/>
      </c>
      <c r="EA107" s="363" t="str">
        <f ca="1">+IF(OFFSET('Hygiene Data'!$H$11,0,10*ROW('Hygiene Data'!H101))="","",OFFSET('Hygiene Data'!$H$11,0,10*ROW('Hygiene Data'!H101)))</f>
        <v/>
      </c>
      <c r="EB107" s="363" t="str">
        <f ca="1">+IF(OFFSET('Hygiene Data'!$H$12,0,10*ROW('Hygiene Data'!H101))="","",OFFSET('Hygiene Data'!$H$12,0,10*ROW('Hygiene Data'!H101)))</f>
        <v/>
      </c>
      <c r="EC107" s="363" t="str">
        <f ca="1">+IF(OFFSET('Hygiene Data'!$H$13,0,10*ROW('Hygiene Data'!H101))="","",OFFSET('Hygiene Data'!$H$13,0,10*ROW('Hygiene Data'!H101)))</f>
        <v/>
      </c>
      <c r="ED107" s="363" t="str">
        <f ca="1">+IF(OFFSET('Hygiene Data'!$I$11,0,10*ROW('Hygiene Data'!I101))="","",OFFSET('Hygiene Data'!$I$11,0,10*ROW('Hygiene Data'!I101)))</f>
        <v/>
      </c>
      <c r="EE107" s="363" t="str">
        <f ca="1">+IF(OFFSET('Hygiene Data'!$I$12,0,10*ROW('Hygiene Data'!I101))="","",OFFSET('Hygiene Data'!$I$12,0,10*ROW('Hygiene Data'!I101)))</f>
        <v/>
      </c>
      <c r="EF107" s="363" t="str">
        <f ca="1">+IF(OFFSET('Hygiene Data'!$I$13,0,10*ROW('Hygiene Data'!I101))="","",OFFSET('Hygiene Data'!$I$13,0,10*ROW('Hygiene Data'!I101)))</f>
        <v/>
      </c>
    </row>
    <row r="108" spans="1:136" x14ac:dyDescent="0.25">
      <c r="A108" s="472" t="str">
        <f ca="1">+IF(OFFSET('Water Data'!$B$2,0,10*ROW('Water Data'!E102))="","",OFFSET('Water Data'!$B$2,0,10*ROW('Water Data'!E102)))</f>
        <v/>
      </c>
      <c r="B108" s="47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9" t="str">
        <f t="shared" ca="1" si="1"/>
        <v/>
      </c>
      <c r="D108" s="50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3" t="str">
        <f ca="1">+IF(OFFSET('Water Data'!$D$27,0,10*ROW('Water Data'!D102))="","",OFFSET('Water Data'!$D$27,0,10*ROW('Water Data'!D102)))</f>
        <v/>
      </c>
      <c r="BT108" s="363" t="str">
        <f ca="1">+IF(OFFSET('Water Data'!$D$28,0,10*ROW('Water Data'!D102))="","",OFFSET('Water Data'!$D$28,0,10*ROW('Water Data'!D102)))</f>
        <v/>
      </c>
      <c r="BU108" s="363" t="str">
        <f ca="1">+IF(OFFSET('Water Data'!$D$29,0,10*ROW('Water Data'!D102))="","",OFFSET('Water Data'!$D$29,0,10*ROW('Water Data'!D102)))</f>
        <v/>
      </c>
      <c r="BV108" s="363" t="str">
        <f ca="1">+IF(OFFSET('Water Data'!$E$27,0,10*ROW('Water Data'!E102))="","",OFFSET('Water Data'!$E$27,0,10*ROW('Water Data'!E102)))</f>
        <v/>
      </c>
      <c r="BW108" s="363" t="str">
        <f ca="1">+IF(OFFSET('Water Data'!$E$28,0,10*ROW('Water Data'!E102))="","",OFFSET('Water Data'!$E$28,0,10*ROW('Water Data'!E102)))</f>
        <v/>
      </c>
      <c r="BX108" s="363" t="str">
        <f ca="1">+IF(OFFSET('Water Data'!$E$29,0,10*ROW('Water Data'!E102))="","",OFFSET('Water Data'!$E$29,0,10*ROW('Water Data'!E102)))</f>
        <v/>
      </c>
      <c r="BY108" s="363" t="str">
        <f ca="1">+IF(OFFSET('Water Data'!$F$27,0,10*ROW('Water Data'!F102))="","",OFFSET('Water Data'!$F$27,0,10*ROW('Water Data'!F102)))</f>
        <v/>
      </c>
      <c r="BZ108" s="363" t="str">
        <f ca="1">+IF(OFFSET('Water Data'!$F$28,0,10*ROW('Water Data'!F102))="","",OFFSET('Water Data'!$F$28,0,10*ROW('Water Data'!F102)))</f>
        <v/>
      </c>
      <c r="CA108" s="363" t="str">
        <f ca="1">+IF(OFFSET('Water Data'!$F$29,0,10*ROW('Water Data'!F102))="","",OFFSET('Water Data'!$F$29,0,10*ROW('Water Data'!F102)))</f>
        <v/>
      </c>
      <c r="CB108" s="363" t="str">
        <f ca="1">+IF(OFFSET('Water Data'!$G$27,0,10*ROW('Water Data'!G102))="","",OFFSET('Water Data'!$G$27,0,10*ROW('Water Data'!G102)))</f>
        <v/>
      </c>
      <c r="CC108" s="363" t="str">
        <f ca="1">+IF(OFFSET('Water Data'!$G$28,0,10*ROW('Water Data'!G102))="","",OFFSET('Water Data'!$G$28,0,10*ROW('Water Data'!G102)))</f>
        <v/>
      </c>
      <c r="CD108" s="363" t="str">
        <f ca="1">+IF(OFFSET('Water Data'!$G$29,0,10*ROW('Water Data'!G102))="","",OFFSET('Water Data'!$G$29,0,10*ROW('Water Data'!G102)))</f>
        <v/>
      </c>
      <c r="CE108" s="363" t="str">
        <f ca="1">+IF(OFFSET('Water Data'!$H$27,0,10*ROW('Water Data'!H102))="","",OFFSET('Water Data'!$H$27,0,10*ROW('Water Data'!H102)))</f>
        <v/>
      </c>
      <c r="CF108" s="363" t="str">
        <f ca="1">+IF(OFFSET('Water Data'!$H$28,0,10*ROW('Water Data'!H102))="","",OFFSET('Water Data'!$H$28,0,10*ROW('Water Data'!H102)))</f>
        <v/>
      </c>
      <c r="CG108" s="363" t="str">
        <f ca="1">+IF(OFFSET('Water Data'!$H$29,0,10*ROW('Water Data'!H102))="","",OFFSET('Water Data'!$H$29,0,10*ROW('Water Data'!H102)))</f>
        <v/>
      </c>
      <c r="CH108" s="363" t="str">
        <f ca="1">+IF(OFFSET('Water Data'!$I$27,0,10*ROW('Water Data'!I102))="","",OFFSET('Water Data'!$I$27,0,10*ROW('Water Data'!I102)))</f>
        <v/>
      </c>
      <c r="CI108" s="363" t="str">
        <f ca="1">+IF(OFFSET('Water Data'!$I$28,0,10*ROW('Water Data'!I102))="","",OFFSET('Water Data'!$I$28,0,10*ROW('Water Data'!I102)))</f>
        <v/>
      </c>
      <c r="CJ108" s="363" t="str">
        <f ca="1">+IF(OFFSET('Water Data'!$I$29,0,10*ROW('Water Data'!I102))="","",OFFSET('Water Data'!$I$29,0,10*ROW('Water Data'!I102)))</f>
        <v/>
      </c>
      <c r="CK108" s="363" t="str">
        <f ca="1">+IF(OFFSET('Sanitation Data'!$D$28,0,10*ROW('Sanitation Data'!D102))="","",OFFSET('Sanitation Data'!$D$28,0,10*ROW('Sanitation Data'!D102)))</f>
        <v/>
      </c>
      <c r="CL108" s="363" t="str">
        <f ca="1">+IF(OFFSET('Sanitation Data'!$D$29,0,10*ROW('Sanitation Data'!D102))="","",OFFSET('Sanitation Data'!$D$29,0,10*ROW('Sanitation Data'!D102)))</f>
        <v/>
      </c>
      <c r="CM108" s="363" t="str">
        <f ca="1">+IF(OFFSET('Sanitation Data'!$D$30,0,10*ROW('Sanitation Data'!D102))="","",OFFSET('Sanitation Data'!$D$30,0,10*ROW('Sanitation Data'!D102)))</f>
        <v/>
      </c>
      <c r="CN108" s="363" t="str">
        <f ca="1">+IF(OFFSET('Sanitation Data'!$D$31,0,10*ROW('Sanitation Data'!D102))="","",OFFSET('Sanitation Data'!$D$31,0,10*ROW('Sanitation Data'!D102)))</f>
        <v/>
      </c>
      <c r="CO108" s="363" t="str">
        <f ca="1">+IF(OFFSET('Sanitation Data'!$D$32,0,10*ROW('Sanitation Data'!D102))="","",OFFSET('Sanitation Data'!$D$32,0,10*ROW('Sanitation Data'!D102)))</f>
        <v/>
      </c>
      <c r="CP108" s="363" t="str">
        <f ca="1">+IF(OFFSET('Sanitation Data'!$E$28,0,10*ROW('Sanitation Data'!E102))="","",OFFSET('Sanitation Data'!$E$28,0,10*ROW('Sanitation Data'!E102)))</f>
        <v/>
      </c>
      <c r="CQ108" s="363" t="str">
        <f ca="1">+IF(OFFSET('Sanitation Data'!$E$29,0,10*ROW('Sanitation Data'!E102))="","",OFFSET('Sanitation Data'!$E$29,0,10*ROW('Sanitation Data'!E102)))</f>
        <v/>
      </c>
      <c r="CR108" s="363" t="str">
        <f ca="1">+IF(OFFSET('Sanitation Data'!$E$30,0,10*ROW('Sanitation Data'!E102))="","",OFFSET('Sanitation Data'!$E$30,0,10*ROW('Sanitation Data'!E102)))</f>
        <v/>
      </c>
      <c r="CS108" s="363" t="str">
        <f ca="1">+IF(OFFSET('Sanitation Data'!$E$31,0,10*ROW('Sanitation Data'!E102))="","",OFFSET('Sanitation Data'!$E$31,0,10*ROW('Sanitation Data'!E102)))</f>
        <v/>
      </c>
      <c r="CT108" s="363" t="str">
        <f ca="1">+IF(OFFSET('Sanitation Data'!$E$32,0,10*ROW('Sanitation Data'!E102))="","",OFFSET('Sanitation Data'!$E$32,0,10*ROW('Sanitation Data'!E102)))</f>
        <v/>
      </c>
      <c r="CU108" s="363" t="str">
        <f ca="1">+IF(OFFSET('Sanitation Data'!$F$28,0,10*ROW('Sanitation Data'!F102))="","",OFFSET('Sanitation Data'!$F$28,0,10*ROW('Sanitation Data'!F102)))</f>
        <v/>
      </c>
      <c r="CV108" s="363" t="str">
        <f ca="1">+IF(OFFSET('Sanitation Data'!$F$29,0,10*ROW('Sanitation Data'!F102))="","",OFFSET('Sanitation Data'!$F$29,0,10*ROW('Sanitation Data'!F102)))</f>
        <v/>
      </c>
      <c r="CW108" s="363" t="str">
        <f ca="1">+IF(OFFSET('Sanitation Data'!$F$30,0,10*ROW('Sanitation Data'!F102))="","",OFFSET('Sanitation Data'!$F$30,0,10*ROW('Sanitation Data'!F102)))</f>
        <v/>
      </c>
      <c r="CX108" s="363" t="str">
        <f ca="1">+IF(OFFSET('Sanitation Data'!$F$31,0,10*ROW('Sanitation Data'!F102))="","",OFFSET('Sanitation Data'!$F$31,0,10*ROW('Sanitation Data'!F102)))</f>
        <v/>
      </c>
      <c r="CY108" s="363" t="str">
        <f ca="1">+IF(OFFSET('Sanitation Data'!$F$32,0,10*ROW('Sanitation Data'!F102))="","",OFFSET('Sanitation Data'!$F$32,0,10*ROW('Sanitation Data'!F102)))</f>
        <v/>
      </c>
      <c r="CZ108" s="363" t="str">
        <f ca="1">+IF(OFFSET('Sanitation Data'!$G$28,0,10*ROW('Sanitation Data'!G102))="","",OFFSET('Sanitation Data'!$G$28,0,10*ROW('Sanitation Data'!G102)))</f>
        <v/>
      </c>
      <c r="DA108" s="363" t="str">
        <f ca="1">+IF(OFFSET('Sanitation Data'!$G$29,0,10*ROW('Sanitation Data'!G102))="","",OFFSET('Sanitation Data'!$G$29,0,10*ROW('Sanitation Data'!G102)))</f>
        <v/>
      </c>
      <c r="DB108" s="363" t="str">
        <f ca="1">+IF(OFFSET('Sanitation Data'!$G$30,0,10*ROW('Sanitation Data'!G102))="","",OFFSET('Sanitation Data'!$G$30,0,10*ROW('Sanitation Data'!G102)))</f>
        <v/>
      </c>
      <c r="DC108" s="363" t="str">
        <f ca="1">+IF(OFFSET('Sanitation Data'!$G$31,0,10*ROW('Sanitation Data'!G102))="","",OFFSET('Sanitation Data'!$G$31,0,10*ROW('Sanitation Data'!G102)))</f>
        <v/>
      </c>
      <c r="DD108" s="363" t="str">
        <f ca="1">+IF(OFFSET('Sanitation Data'!$G$32,0,10*ROW('Sanitation Data'!G102))="","",OFFSET('Sanitation Data'!$G$32,0,10*ROW('Sanitation Data'!G102)))</f>
        <v/>
      </c>
      <c r="DE108" s="363" t="str">
        <f ca="1">+IF(OFFSET('Sanitation Data'!$H$28,0,10*ROW('Sanitation Data'!H102))="","",OFFSET('Sanitation Data'!$H$28,0,10*ROW('Sanitation Data'!H102)))</f>
        <v/>
      </c>
      <c r="DF108" s="363" t="str">
        <f ca="1">+IF(OFFSET('Sanitation Data'!$H$29,0,10*ROW('Sanitation Data'!H102))="","",OFFSET('Sanitation Data'!$H$29,0,10*ROW('Sanitation Data'!H102)))</f>
        <v/>
      </c>
      <c r="DG108" s="363" t="str">
        <f ca="1">+IF(OFFSET('Sanitation Data'!$H$30,0,10*ROW('Sanitation Data'!H102))="","",OFFSET('Sanitation Data'!$H$30,0,10*ROW('Sanitation Data'!H102)))</f>
        <v/>
      </c>
      <c r="DH108" s="363" t="str">
        <f ca="1">+IF(OFFSET('Sanitation Data'!$H$31,0,10*ROW('Sanitation Data'!H102))="","",OFFSET('Sanitation Data'!$H$31,0,10*ROW('Sanitation Data'!H102)))</f>
        <v/>
      </c>
      <c r="DI108" s="363" t="str">
        <f ca="1">+IF(OFFSET('Sanitation Data'!$H$32,0,10*ROW('Sanitation Data'!H102))="","",OFFSET('Sanitation Data'!$H$32,0,10*ROW('Sanitation Data'!H102)))</f>
        <v/>
      </c>
      <c r="DJ108" s="363" t="str">
        <f ca="1">+IF(OFFSET('Sanitation Data'!$I$28,0,10*ROW('Sanitation Data'!I102))="","",OFFSET('Sanitation Data'!$I$28,0,10*ROW('Sanitation Data'!I102)))</f>
        <v/>
      </c>
      <c r="DK108" s="363" t="str">
        <f ca="1">+IF(OFFSET('Sanitation Data'!$I$29,0,10*ROW('Sanitation Data'!I102))="","",OFFSET('Sanitation Data'!$I$29,0,10*ROW('Sanitation Data'!I102)))</f>
        <v/>
      </c>
      <c r="DL108" s="363" t="str">
        <f ca="1">+IF(OFFSET('Sanitation Data'!$I$30,0,10*ROW('Sanitation Data'!I102))="","",OFFSET('Sanitation Data'!$I$30,0,10*ROW('Sanitation Data'!I102)))</f>
        <v/>
      </c>
      <c r="DM108" s="363" t="str">
        <f ca="1">+IF(OFFSET('Sanitation Data'!$I$31,0,10*ROW('Sanitation Data'!I102))="","",OFFSET('Sanitation Data'!$I$31,0,10*ROW('Sanitation Data'!I102)))</f>
        <v/>
      </c>
      <c r="DN108" s="363" t="str">
        <f ca="1">+IF(OFFSET('Sanitation Data'!$I$32,0,10*ROW('Sanitation Data'!I102))="","",OFFSET('Sanitation Data'!$I$32,0,10*ROW('Sanitation Data'!I102)))</f>
        <v/>
      </c>
      <c r="DO108" s="363" t="str">
        <f ca="1">+IF(OFFSET('Hygiene Data'!$D$11,0,10*ROW('Hygiene Data'!D102))="","",OFFSET('Hygiene Data'!$D$11,0,10*ROW('Hygiene Data'!D102)))</f>
        <v/>
      </c>
      <c r="DP108" s="363" t="str">
        <f ca="1">+IF(OFFSET('Hygiene Data'!$D$12,0,10*ROW('Hygiene Data'!D102))="","",OFFSET('Hygiene Data'!$D$12,0,10*ROW('Hygiene Data'!D102)))</f>
        <v/>
      </c>
      <c r="DQ108" s="363" t="str">
        <f ca="1">+IF(OFFSET('Hygiene Data'!$D$13,0,10*ROW('Hygiene Data'!D102))="","",OFFSET('Hygiene Data'!$D$13,0,10*ROW('Hygiene Data'!D102)))</f>
        <v/>
      </c>
      <c r="DR108" s="363" t="str">
        <f ca="1">+IF(OFFSET('Hygiene Data'!$E$11,0,10*ROW('Hygiene Data'!E102))="","",OFFSET('Hygiene Data'!$E$11,0,10*ROW('Hygiene Data'!E102)))</f>
        <v/>
      </c>
      <c r="DS108" s="363" t="str">
        <f ca="1">+IF(OFFSET('Hygiene Data'!$E$12,0,10*ROW('Hygiene Data'!E102))="","",OFFSET('Hygiene Data'!$E$12,0,10*ROW('Hygiene Data'!E102)))</f>
        <v/>
      </c>
      <c r="DT108" s="363" t="str">
        <f ca="1">+IF(OFFSET('Hygiene Data'!$E$13,0,10*ROW('Hygiene Data'!E102))="","",OFFSET('Hygiene Data'!$E$13,0,10*ROW('Hygiene Data'!E102)))</f>
        <v/>
      </c>
      <c r="DU108" s="363" t="str">
        <f ca="1">+IF(OFFSET('Hygiene Data'!$F$11,0,10*ROW('Hygiene Data'!F102))="","",OFFSET('Hygiene Data'!$F$11,0,10*ROW('Hygiene Data'!F102)))</f>
        <v/>
      </c>
      <c r="DV108" s="363" t="str">
        <f ca="1">+IF(OFFSET('Hygiene Data'!$F$12,0,10*ROW('Hygiene Data'!F102))="","",OFFSET('Hygiene Data'!$F$12,0,10*ROW('Hygiene Data'!F102)))</f>
        <v/>
      </c>
      <c r="DW108" s="363" t="str">
        <f ca="1">+IF(OFFSET('Hygiene Data'!$F$13,0,10*ROW('Hygiene Data'!F102))="","",OFFSET('Hygiene Data'!$F$13,0,10*ROW('Hygiene Data'!F102)))</f>
        <v/>
      </c>
      <c r="DX108" s="363" t="str">
        <f ca="1">+IF(OFFSET('Hygiene Data'!$G$11,0,10*ROW('Hygiene Data'!G102))="","",OFFSET('Hygiene Data'!$G$11,0,10*ROW('Hygiene Data'!G102)))</f>
        <v/>
      </c>
      <c r="DY108" s="363" t="str">
        <f ca="1">+IF(OFFSET('Hygiene Data'!$G$12,0,10*ROW('Hygiene Data'!G102))="","",OFFSET('Hygiene Data'!$G$12,0,10*ROW('Hygiene Data'!G102)))</f>
        <v/>
      </c>
      <c r="DZ108" s="363" t="str">
        <f ca="1">+IF(OFFSET('Hygiene Data'!$G$13,0,10*ROW('Hygiene Data'!G102))="","",OFFSET('Hygiene Data'!$G$13,0,10*ROW('Hygiene Data'!G102)))</f>
        <v/>
      </c>
      <c r="EA108" s="363" t="str">
        <f ca="1">+IF(OFFSET('Hygiene Data'!$H$11,0,10*ROW('Hygiene Data'!H102))="","",OFFSET('Hygiene Data'!$H$11,0,10*ROW('Hygiene Data'!H102)))</f>
        <v/>
      </c>
      <c r="EB108" s="363" t="str">
        <f ca="1">+IF(OFFSET('Hygiene Data'!$H$12,0,10*ROW('Hygiene Data'!H102))="","",OFFSET('Hygiene Data'!$H$12,0,10*ROW('Hygiene Data'!H102)))</f>
        <v/>
      </c>
      <c r="EC108" s="363" t="str">
        <f ca="1">+IF(OFFSET('Hygiene Data'!$H$13,0,10*ROW('Hygiene Data'!H102))="","",OFFSET('Hygiene Data'!$H$13,0,10*ROW('Hygiene Data'!H102)))</f>
        <v/>
      </c>
      <c r="ED108" s="363" t="str">
        <f ca="1">+IF(OFFSET('Hygiene Data'!$I$11,0,10*ROW('Hygiene Data'!I102))="","",OFFSET('Hygiene Data'!$I$11,0,10*ROW('Hygiene Data'!I102)))</f>
        <v/>
      </c>
      <c r="EE108" s="363" t="str">
        <f ca="1">+IF(OFFSET('Hygiene Data'!$I$12,0,10*ROW('Hygiene Data'!I102))="","",OFFSET('Hygiene Data'!$I$12,0,10*ROW('Hygiene Data'!I102)))</f>
        <v/>
      </c>
      <c r="EF108" s="363" t="str">
        <f ca="1">+IF(OFFSET('Hygiene Data'!$I$13,0,10*ROW('Hygiene Data'!I102))="","",OFFSET('Hygiene Data'!$I$13,0,10*ROW('Hygiene Data'!I102)))</f>
        <v/>
      </c>
    </row>
    <row r="109" spans="1:136" x14ac:dyDescent="0.25">
      <c r="A109" s="472" t="str">
        <f ca="1">+IF(OFFSET('Water Data'!$B$2,0,10*ROW('Water Data'!E103))="","",OFFSET('Water Data'!$B$2,0,10*ROW('Water Data'!E103)))</f>
        <v/>
      </c>
      <c r="B109" s="47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9" t="str">
        <f t="shared" ca="1" si="1"/>
        <v/>
      </c>
      <c r="D109" s="50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3" t="str">
        <f ca="1">+IF(OFFSET('Water Data'!$D$27,0,10*ROW('Water Data'!D103))="","",OFFSET('Water Data'!$D$27,0,10*ROW('Water Data'!D103)))</f>
        <v/>
      </c>
      <c r="BT109" s="363" t="str">
        <f ca="1">+IF(OFFSET('Water Data'!$D$28,0,10*ROW('Water Data'!D103))="","",OFFSET('Water Data'!$D$28,0,10*ROW('Water Data'!D103)))</f>
        <v/>
      </c>
      <c r="BU109" s="363" t="str">
        <f ca="1">+IF(OFFSET('Water Data'!$D$29,0,10*ROW('Water Data'!D103))="","",OFFSET('Water Data'!$D$29,0,10*ROW('Water Data'!D103)))</f>
        <v/>
      </c>
      <c r="BV109" s="363" t="str">
        <f ca="1">+IF(OFFSET('Water Data'!$E$27,0,10*ROW('Water Data'!E103))="","",OFFSET('Water Data'!$E$27,0,10*ROW('Water Data'!E103)))</f>
        <v/>
      </c>
      <c r="BW109" s="363" t="str">
        <f ca="1">+IF(OFFSET('Water Data'!$E$28,0,10*ROW('Water Data'!E103))="","",OFFSET('Water Data'!$E$28,0,10*ROW('Water Data'!E103)))</f>
        <v/>
      </c>
      <c r="BX109" s="363" t="str">
        <f ca="1">+IF(OFFSET('Water Data'!$E$29,0,10*ROW('Water Data'!E103))="","",OFFSET('Water Data'!$E$29,0,10*ROW('Water Data'!E103)))</f>
        <v/>
      </c>
      <c r="BY109" s="363" t="str">
        <f ca="1">+IF(OFFSET('Water Data'!$F$27,0,10*ROW('Water Data'!F103))="","",OFFSET('Water Data'!$F$27,0,10*ROW('Water Data'!F103)))</f>
        <v/>
      </c>
      <c r="BZ109" s="363" t="str">
        <f ca="1">+IF(OFFSET('Water Data'!$F$28,0,10*ROW('Water Data'!F103))="","",OFFSET('Water Data'!$F$28,0,10*ROW('Water Data'!F103)))</f>
        <v/>
      </c>
      <c r="CA109" s="363" t="str">
        <f ca="1">+IF(OFFSET('Water Data'!$F$29,0,10*ROW('Water Data'!F103))="","",OFFSET('Water Data'!$F$29,0,10*ROW('Water Data'!F103)))</f>
        <v/>
      </c>
      <c r="CB109" s="363" t="str">
        <f ca="1">+IF(OFFSET('Water Data'!$G$27,0,10*ROW('Water Data'!G103))="","",OFFSET('Water Data'!$G$27,0,10*ROW('Water Data'!G103)))</f>
        <v/>
      </c>
      <c r="CC109" s="363" t="str">
        <f ca="1">+IF(OFFSET('Water Data'!$G$28,0,10*ROW('Water Data'!G103))="","",OFFSET('Water Data'!$G$28,0,10*ROW('Water Data'!G103)))</f>
        <v/>
      </c>
      <c r="CD109" s="363" t="str">
        <f ca="1">+IF(OFFSET('Water Data'!$G$29,0,10*ROW('Water Data'!G103))="","",OFFSET('Water Data'!$G$29,0,10*ROW('Water Data'!G103)))</f>
        <v/>
      </c>
      <c r="CE109" s="363" t="str">
        <f ca="1">+IF(OFFSET('Water Data'!$H$27,0,10*ROW('Water Data'!H103))="","",OFFSET('Water Data'!$H$27,0,10*ROW('Water Data'!H103)))</f>
        <v/>
      </c>
      <c r="CF109" s="363" t="str">
        <f ca="1">+IF(OFFSET('Water Data'!$H$28,0,10*ROW('Water Data'!H103))="","",OFFSET('Water Data'!$H$28,0,10*ROW('Water Data'!H103)))</f>
        <v/>
      </c>
      <c r="CG109" s="363" t="str">
        <f ca="1">+IF(OFFSET('Water Data'!$H$29,0,10*ROW('Water Data'!H103))="","",OFFSET('Water Data'!$H$29,0,10*ROW('Water Data'!H103)))</f>
        <v/>
      </c>
      <c r="CH109" s="363" t="str">
        <f ca="1">+IF(OFFSET('Water Data'!$I$27,0,10*ROW('Water Data'!I103))="","",OFFSET('Water Data'!$I$27,0,10*ROW('Water Data'!I103)))</f>
        <v/>
      </c>
      <c r="CI109" s="363" t="str">
        <f ca="1">+IF(OFFSET('Water Data'!$I$28,0,10*ROW('Water Data'!I103))="","",OFFSET('Water Data'!$I$28,0,10*ROW('Water Data'!I103)))</f>
        <v/>
      </c>
      <c r="CJ109" s="363" t="str">
        <f ca="1">+IF(OFFSET('Water Data'!$I$29,0,10*ROW('Water Data'!I103))="","",OFFSET('Water Data'!$I$29,0,10*ROW('Water Data'!I103)))</f>
        <v/>
      </c>
      <c r="CK109" s="363" t="str">
        <f ca="1">+IF(OFFSET('Sanitation Data'!$D$28,0,10*ROW('Sanitation Data'!D103))="","",OFFSET('Sanitation Data'!$D$28,0,10*ROW('Sanitation Data'!D103)))</f>
        <v/>
      </c>
      <c r="CL109" s="363" t="str">
        <f ca="1">+IF(OFFSET('Sanitation Data'!$D$29,0,10*ROW('Sanitation Data'!D103))="","",OFFSET('Sanitation Data'!$D$29,0,10*ROW('Sanitation Data'!D103)))</f>
        <v/>
      </c>
      <c r="CM109" s="363" t="str">
        <f ca="1">+IF(OFFSET('Sanitation Data'!$D$30,0,10*ROW('Sanitation Data'!D103))="","",OFFSET('Sanitation Data'!$D$30,0,10*ROW('Sanitation Data'!D103)))</f>
        <v/>
      </c>
      <c r="CN109" s="363" t="str">
        <f ca="1">+IF(OFFSET('Sanitation Data'!$D$31,0,10*ROW('Sanitation Data'!D103))="","",OFFSET('Sanitation Data'!$D$31,0,10*ROW('Sanitation Data'!D103)))</f>
        <v/>
      </c>
      <c r="CO109" s="363" t="str">
        <f ca="1">+IF(OFFSET('Sanitation Data'!$D$32,0,10*ROW('Sanitation Data'!D103))="","",OFFSET('Sanitation Data'!$D$32,0,10*ROW('Sanitation Data'!D103)))</f>
        <v/>
      </c>
      <c r="CP109" s="363" t="str">
        <f ca="1">+IF(OFFSET('Sanitation Data'!$E$28,0,10*ROW('Sanitation Data'!E103))="","",OFFSET('Sanitation Data'!$E$28,0,10*ROW('Sanitation Data'!E103)))</f>
        <v/>
      </c>
      <c r="CQ109" s="363" t="str">
        <f ca="1">+IF(OFFSET('Sanitation Data'!$E$29,0,10*ROW('Sanitation Data'!E103))="","",OFFSET('Sanitation Data'!$E$29,0,10*ROW('Sanitation Data'!E103)))</f>
        <v/>
      </c>
      <c r="CR109" s="363" t="str">
        <f ca="1">+IF(OFFSET('Sanitation Data'!$E$30,0,10*ROW('Sanitation Data'!E103))="","",OFFSET('Sanitation Data'!$E$30,0,10*ROW('Sanitation Data'!E103)))</f>
        <v/>
      </c>
      <c r="CS109" s="363" t="str">
        <f ca="1">+IF(OFFSET('Sanitation Data'!$E$31,0,10*ROW('Sanitation Data'!E103))="","",OFFSET('Sanitation Data'!$E$31,0,10*ROW('Sanitation Data'!E103)))</f>
        <v/>
      </c>
      <c r="CT109" s="363" t="str">
        <f ca="1">+IF(OFFSET('Sanitation Data'!$E$32,0,10*ROW('Sanitation Data'!E103))="","",OFFSET('Sanitation Data'!$E$32,0,10*ROW('Sanitation Data'!E103)))</f>
        <v/>
      </c>
      <c r="CU109" s="363" t="str">
        <f ca="1">+IF(OFFSET('Sanitation Data'!$F$28,0,10*ROW('Sanitation Data'!F103))="","",OFFSET('Sanitation Data'!$F$28,0,10*ROW('Sanitation Data'!F103)))</f>
        <v/>
      </c>
      <c r="CV109" s="363" t="str">
        <f ca="1">+IF(OFFSET('Sanitation Data'!$F$29,0,10*ROW('Sanitation Data'!F103))="","",OFFSET('Sanitation Data'!$F$29,0,10*ROW('Sanitation Data'!F103)))</f>
        <v/>
      </c>
      <c r="CW109" s="363" t="str">
        <f ca="1">+IF(OFFSET('Sanitation Data'!$F$30,0,10*ROW('Sanitation Data'!F103))="","",OFFSET('Sanitation Data'!$F$30,0,10*ROW('Sanitation Data'!F103)))</f>
        <v/>
      </c>
      <c r="CX109" s="363" t="str">
        <f ca="1">+IF(OFFSET('Sanitation Data'!$F$31,0,10*ROW('Sanitation Data'!F103))="","",OFFSET('Sanitation Data'!$F$31,0,10*ROW('Sanitation Data'!F103)))</f>
        <v/>
      </c>
      <c r="CY109" s="363" t="str">
        <f ca="1">+IF(OFFSET('Sanitation Data'!$F$32,0,10*ROW('Sanitation Data'!F103))="","",OFFSET('Sanitation Data'!$F$32,0,10*ROW('Sanitation Data'!F103)))</f>
        <v/>
      </c>
      <c r="CZ109" s="363" t="str">
        <f ca="1">+IF(OFFSET('Sanitation Data'!$G$28,0,10*ROW('Sanitation Data'!G103))="","",OFFSET('Sanitation Data'!$G$28,0,10*ROW('Sanitation Data'!G103)))</f>
        <v/>
      </c>
      <c r="DA109" s="363" t="str">
        <f ca="1">+IF(OFFSET('Sanitation Data'!$G$29,0,10*ROW('Sanitation Data'!G103))="","",OFFSET('Sanitation Data'!$G$29,0,10*ROW('Sanitation Data'!G103)))</f>
        <v/>
      </c>
      <c r="DB109" s="363" t="str">
        <f ca="1">+IF(OFFSET('Sanitation Data'!$G$30,0,10*ROW('Sanitation Data'!G103))="","",OFFSET('Sanitation Data'!$G$30,0,10*ROW('Sanitation Data'!G103)))</f>
        <v/>
      </c>
      <c r="DC109" s="363" t="str">
        <f ca="1">+IF(OFFSET('Sanitation Data'!$G$31,0,10*ROW('Sanitation Data'!G103))="","",OFFSET('Sanitation Data'!$G$31,0,10*ROW('Sanitation Data'!G103)))</f>
        <v/>
      </c>
      <c r="DD109" s="363" t="str">
        <f ca="1">+IF(OFFSET('Sanitation Data'!$G$32,0,10*ROW('Sanitation Data'!G103))="","",OFFSET('Sanitation Data'!$G$32,0,10*ROW('Sanitation Data'!G103)))</f>
        <v/>
      </c>
      <c r="DE109" s="363" t="str">
        <f ca="1">+IF(OFFSET('Sanitation Data'!$H$28,0,10*ROW('Sanitation Data'!H103))="","",OFFSET('Sanitation Data'!$H$28,0,10*ROW('Sanitation Data'!H103)))</f>
        <v/>
      </c>
      <c r="DF109" s="363" t="str">
        <f ca="1">+IF(OFFSET('Sanitation Data'!$H$29,0,10*ROW('Sanitation Data'!H103))="","",OFFSET('Sanitation Data'!$H$29,0,10*ROW('Sanitation Data'!H103)))</f>
        <v/>
      </c>
      <c r="DG109" s="363" t="str">
        <f ca="1">+IF(OFFSET('Sanitation Data'!$H$30,0,10*ROW('Sanitation Data'!H103))="","",OFFSET('Sanitation Data'!$H$30,0,10*ROW('Sanitation Data'!H103)))</f>
        <v/>
      </c>
      <c r="DH109" s="363" t="str">
        <f ca="1">+IF(OFFSET('Sanitation Data'!$H$31,0,10*ROW('Sanitation Data'!H103))="","",OFFSET('Sanitation Data'!$H$31,0,10*ROW('Sanitation Data'!H103)))</f>
        <v/>
      </c>
      <c r="DI109" s="363" t="str">
        <f ca="1">+IF(OFFSET('Sanitation Data'!$H$32,0,10*ROW('Sanitation Data'!H103))="","",OFFSET('Sanitation Data'!$H$32,0,10*ROW('Sanitation Data'!H103)))</f>
        <v/>
      </c>
      <c r="DJ109" s="363" t="str">
        <f ca="1">+IF(OFFSET('Sanitation Data'!$I$28,0,10*ROW('Sanitation Data'!I103))="","",OFFSET('Sanitation Data'!$I$28,0,10*ROW('Sanitation Data'!I103)))</f>
        <v/>
      </c>
      <c r="DK109" s="363" t="str">
        <f ca="1">+IF(OFFSET('Sanitation Data'!$I$29,0,10*ROW('Sanitation Data'!I103))="","",OFFSET('Sanitation Data'!$I$29,0,10*ROW('Sanitation Data'!I103)))</f>
        <v/>
      </c>
      <c r="DL109" s="363" t="str">
        <f ca="1">+IF(OFFSET('Sanitation Data'!$I$30,0,10*ROW('Sanitation Data'!I103))="","",OFFSET('Sanitation Data'!$I$30,0,10*ROW('Sanitation Data'!I103)))</f>
        <v/>
      </c>
      <c r="DM109" s="363" t="str">
        <f ca="1">+IF(OFFSET('Sanitation Data'!$I$31,0,10*ROW('Sanitation Data'!I103))="","",OFFSET('Sanitation Data'!$I$31,0,10*ROW('Sanitation Data'!I103)))</f>
        <v/>
      </c>
      <c r="DN109" s="363" t="str">
        <f ca="1">+IF(OFFSET('Sanitation Data'!$I$32,0,10*ROW('Sanitation Data'!I103))="","",OFFSET('Sanitation Data'!$I$32,0,10*ROW('Sanitation Data'!I103)))</f>
        <v/>
      </c>
      <c r="DO109" s="363" t="str">
        <f ca="1">+IF(OFFSET('Hygiene Data'!$D$11,0,10*ROW('Hygiene Data'!D103))="","",OFFSET('Hygiene Data'!$D$11,0,10*ROW('Hygiene Data'!D103)))</f>
        <v/>
      </c>
      <c r="DP109" s="363" t="str">
        <f ca="1">+IF(OFFSET('Hygiene Data'!$D$12,0,10*ROW('Hygiene Data'!D103))="","",OFFSET('Hygiene Data'!$D$12,0,10*ROW('Hygiene Data'!D103)))</f>
        <v/>
      </c>
      <c r="DQ109" s="363" t="str">
        <f ca="1">+IF(OFFSET('Hygiene Data'!$D$13,0,10*ROW('Hygiene Data'!D103))="","",OFFSET('Hygiene Data'!$D$13,0,10*ROW('Hygiene Data'!D103)))</f>
        <v/>
      </c>
      <c r="DR109" s="363" t="str">
        <f ca="1">+IF(OFFSET('Hygiene Data'!$E$11,0,10*ROW('Hygiene Data'!E103))="","",OFFSET('Hygiene Data'!$E$11,0,10*ROW('Hygiene Data'!E103)))</f>
        <v/>
      </c>
      <c r="DS109" s="363" t="str">
        <f ca="1">+IF(OFFSET('Hygiene Data'!$E$12,0,10*ROW('Hygiene Data'!E103))="","",OFFSET('Hygiene Data'!$E$12,0,10*ROW('Hygiene Data'!E103)))</f>
        <v/>
      </c>
      <c r="DT109" s="363" t="str">
        <f ca="1">+IF(OFFSET('Hygiene Data'!$E$13,0,10*ROW('Hygiene Data'!E103))="","",OFFSET('Hygiene Data'!$E$13,0,10*ROW('Hygiene Data'!E103)))</f>
        <v/>
      </c>
      <c r="DU109" s="363" t="str">
        <f ca="1">+IF(OFFSET('Hygiene Data'!$F$11,0,10*ROW('Hygiene Data'!F103))="","",OFFSET('Hygiene Data'!$F$11,0,10*ROW('Hygiene Data'!F103)))</f>
        <v/>
      </c>
      <c r="DV109" s="363" t="str">
        <f ca="1">+IF(OFFSET('Hygiene Data'!$F$12,0,10*ROW('Hygiene Data'!F103))="","",OFFSET('Hygiene Data'!$F$12,0,10*ROW('Hygiene Data'!F103)))</f>
        <v/>
      </c>
      <c r="DW109" s="363" t="str">
        <f ca="1">+IF(OFFSET('Hygiene Data'!$F$13,0,10*ROW('Hygiene Data'!F103))="","",OFFSET('Hygiene Data'!$F$13,0,10*ROW('Hygiene Data'!F103)))</f>
        <v/>
      </c>
      <c r="DX109" s="363" t="str">
        <f ca="1">+IF(OFFSET('Hygiene Data'!$G$11,0,10*ROW('Hygiene Data'!G103))="","",OFFSET('Hygiene Data'!$G$11,0,10*ROW('Hygiene Data'!G103)))</f>
        <v/>
      </c>
      <c r="DY109" s="363" t="str">
        <f ca="1">+IF(OFFSET('Hygiene Data'!$G$12,0,10*ROW('Hygiene Data'!G103))="","",OFFSET('Hygiene Data'!$G$12,0,10*ROW('Hygiene Data'!G103)))</f>
        <v/>
      </c>
      <c r="DZ109" s="363" t="str">
        <f ca="1">+IF(OFFSET('Hygiene Data'!$G$13,0,10*ROW('Hygiene Data'!G103))="","",OFFSET('Hygiene Data'!$G$13,0,10*ROW('Hygiene Data'!G103)))</f>
        <v/>
      </c>
      <c r="EA109" s="363" t="str">
        <f ca="1">+IF(OFFSET('Hygiene Data'!$H$11,0,10*ROW('Hygiene Data'!H103))="","",OFFSET('Hygiene Data'!$H$11,0,10*ROW('Hygiene Data'!H103)))</f>
        <v/>
      </c>
      <c r="EB109" s="363" t="str">
        <f ca="1">+IF(OFFSET('Hygiene Data'!$H$12,0,10*ROW('Hygiene Data'!H103))="","",OFFSET('Hygiene Data'!$H$12,0,10*ROW('Hygiene Data'!H103)))</f>
        <v/>
      </c>
      <c r="EC109" s="363" t="str">
        <f ca="1">+IF(OFFSET('Hygiene Data'!$H$13,0,10*ROW('Hygiene Data'!H103))="","",OFFSET('Hygiene Data'!$H$13,0,10*ROW('Hygiene Data'!H103)))</f>
        <v/>
      </c>
      <c r="ED109" s="363" t="str">
        <f ca="1">+IF(OFFSET('Hygiene Data'!$I$11,0,10*ROW('Hygiene Data'!I103))="","",OFFSET('Hygiene Data'!$I$11,0,10*ROW('Hygiene Data'!I103)))</f>
        <v/>
      </c>
      <c r="EE109" s="363" t="str">
        <f ca="1">+IF(OFFSET('Hygiene Data'!$I$12,0,10*ROW('Hygiene Data'!I103))="","",OFFSET('Hygiene Data'!$I$12,0,10*ROW('Hygiene Data'!I103)))</f>
        <v/>
      </c>
      <c r="EF109" s="363" t="str">
        <f ca="1">+IF(OFFSET('Hygiene Data'!$I$13,0,10*ROW('Hygiene Data'!I103))="","",OFFSET('Hygiene Data'!$I$13,0,10*ROW('Hygiene Data'!I103)))</f>
        <v/>
      </c>
    </row>
    <row r="110" spans="1:136" x14ac:dyDescent="0.25">
      <c r="A110" s="472" t="str">
        <f ca="1">+IF(OFFSET('Water Data'!$B$2,0,10*ROW('Water Data'!E104))="","",OFFSET('Water Data'!$B$2,0,10*ROW('Water Data'!E104)))</f>
        <v/>
      </c>
      <c r="B110" s="47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9" t="str">
        <f t="shared" ca="1" si="1"/>
        <v/>
      </c>
      <c r="D110" s="50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3" t="str">
        <f ca="1">+IF(OFFSET('Water Data'!$D$27,0,10*ROW('Water Data'!D104))="","",OFFSET('Water Data'!$D$27,0,10*ROW('Water Data'!D104)))</f>
        <v/>
      </c>
      <c r="BT110" s="363" t="str">
        <f ca="1">+IF(OFFSET('Water Data'!$D$28,0,10*ROW('Water Data'!D104))="","",OFFSET('Water Data'!$D$28,0,10*ROW('Water Data'!D104)))</f>
        <v/>
      </c>
      <c r="BU110" s="363" t="str">
        <f ca="1">+IF(OFFSET('Water Data'!$D$29,0,10*ROW('Water Data'!D104))="","",OFFSET('Water Data'!$D$29,0,10*ROW('Water Data'!D104)))</f>
        <v/>
      </c>
      <c r="BV110" s="363" t="str">
        <f ca="1">+IF(OFFSET('Water Data'!$E$27,0,10*ROW('Water Data'!E104))="","",OFFSET('Water Data'!$E$27,0,10*ROW('Water Data'!E104)))</f>
        <v/>
      </c>
      <c r="BW110" s="363" t="str">
        <f ca="1">+IF(OFFSET('Water Data'!$E$28,0,10*ROW('Water Data'!E104))="","",OFFSET('Water Data'!$E$28,0,10*ROW('Water Data'!E104)))</f>
        <v/>
      </c>
      <c r="BX110" s="363" t="str">
        <f ca="1">+IF(OFFSET('Water Data'!$E$29,0,10*ROW('Water Data'!E104))="","",OFFSET('Water Data'!$E$29,0,10*ROW('Water Data'!E104)))</f>
        <v/>
      </c>
      <c r="BY110" s="363" t="str">
        <f ca="1">+IF(OFFSET('Water Data'!$F$27,0,10*ROW('Water Data'!F104))="","",OFFSET('Water Data'!$F$27,0,10*ROW('Water Data'!F104)))</f>
        <v/>
      </c>
      <c r="BZ110" s="363" t="str">
        <f ca="1">+IF(OFFSET('Water Data'!$F$28,0,10*ROW('Water Data'!F104))="","",OFFSET('Water Data'!$F$28,0,10*ROW('Water Data'!F104)))</f>
        <v/>
      </c>
      <c r="CA110" s="363" t="str">
        <f ca="1">+IF(OFFSET('Water Data'!$F$29,0,10*ROW('Water Data'!F104))="","",OFFSET('Water Data'!$F$29,0,10*ROW('Water Data'!F104)))</f>
        <v/>
      </c>
      <c r="CB110" s="363" t="str">
        <f ca="1">+IF(OFFSET('Water Data'!$G$27,0,10*ROW('Water Data'!G104))="","",OFFSET('Water Data'!$G$27,0,10*ROW('Water Data'!G104)))</f>
        <v/>
      </c>
      <c r="CC110" s="363" t="str">
        <f ca="1">+IF(OFFSET('Water Data'!$G$28,0,10*ROW('Water Data'!G104))="","",OFFSET('Water Data'!$G$28,0,10*ROW('Water Data'!G104)))</f>
        <v/>
      </c>
      <c r="CD110" s="363" t="str">
        <f ca="1">+IF(OFFSET('Water Data'!$G$29,0,10*ROW('Water Data'!G104))="","",OFFSET('Water Data'!$G$29,0,10*ROW('Water Data'!G104)))</f>
        <v/>
      </c>
      <c r="CE110" s="363" t="str">
        <f ca="1">+IF(OFFSET('Water Data'!$H$27,0,10*ROW('Water Data'!H104))="","",OFFSET('Water Data'!$H$27,0,10*ROW('Water Data'!H104)))</f>
        <v/>
      </c>
      <c r="CF110" s="363" t="str">
        <f ca="1">+IF(OFFSET('Water Data'!$H$28,0,10*ROW('Water Data'!H104))="","",OFFSET('Water Data'!$H$28,0,10*ROW('Water Data'!H104)))</f>
        <v/>
      </c>
      <c r="CG110" s="363" t="str">
        <f ca="1">+IF(OFFSET('Water Data'!$H$29,0,10*ROW('Water Data'!H104))="","",OFFSET('Water Data'!$H$29,0,10*ROW('Water Data'!H104)))</f>
        <v/>
      </c>
      <c r="CH110" s="363" t="str">
        <f ca="1">+IF(OFFSET('Water Data'!$I$27,0,10*ROW('Water Data'!I104))="","",OFFSET('Water Data'!$I$27,0,10*ROW('Water Data'!I104)))</f>
        <v/>
      </c>
      <c r="CI110" s="363" t="str">
        <f ca="1">+IF(OFFSET('Water Data'!$I$28,0,10*ROW('Water Data'!I104))="","",OFFSET('Water Data'!$I$28,0,10*ROW('Water Data'!I104)))</f>
        <v/>
      </c>
      <c r="CJ110" s="363" t="str">
        <f ca="1">+IF(OFFSET('Water Data'!$I$29,0,10*ROW('Water Data'!I104))="","",OFFSET('Water Data'!$I$29,0,10*ROW('Water Data'!I104)))</f>
        <v/>
      </c>
      <c r="CK110" s="363" t="str">
        <f ca="1">+IF(OFFSET('Sanitation Data'!$D$28,0,10*ROW('Sanitation Data'!D104))="","",OFFSET('Sanitation Data'!$D$28,0,10*ROW('Sanitation Data'!D104)))</f>
        <v/>
      </c>
      <c r="CL110" s="363" t="str">
        <f ca="1">+IF(OFFSET('Sanitation Data'!$D$29,0,10*ROW('Sanitation Data'!D104))="","",OFFSET('Sanitation Data'!$D$29,0,10*ROW('Sanitation Data'!D104)))</f>
        <v/>
      </c>
      <c r="CM110" s="363" t="str">
        <f ca="1">+IF(OFFSET('Sanitation Data'!$D$30,0,10*ROW('Sanitation Data'!D104))="","",OFFSET('Sanitation Data'!$D$30,0,10*ROW('Sanitation Data'!D104)))</f>
        <v/>
      </c>
      <c r="CN110" s="363" t="str">
        <f ca="1">+IF(OFFSET('Sanitation Data'!$D$31,0,10*ROW('Sanitation Data'!D104))="","",OFFSET('Sanitation Data'!$D$31,0,10*ROW('Sanitation Data'!D104)))</f>
        <v/>
      </c>
      <c r="CO110" s="363" t="str">
        <f ca="1">+IF(OFFSET('Sanitation Data'!$D$32,0,10*ROW('Sanitation Data'!D104))="","",OFFSET('Sanitation Data'!$D$32,0,10*ROW('Sanitation Data'!D104)))</f>
        <v/>
      </c>
      <c r="CP110" s="363" t="str">
        <f ca="1">+IF(OFFSET('Sanitation Data'!$E$28,0,10*ROW('Sanitation Data'!E104))="","",OFFSET('Sanitation Data'!$E$28,0,10*ROW('Sanitation Data'!E104)))</f>
        <v/>
      </c>
      <c r="CQ110" s="363" t="str">
        <f ca="1">+IF(OFFSET('Sanitation Data'!$E$29,0,10*ROW('Sanitation Data'!E104))="","",OFFSET('Sanitation Data'!$E$29,0,10*ROW('Sanitation Data'!E104)))</f>
        <v/>
      </c>
      <c r="CR110" s="363" t="str">
        <f ca="1">+IF(OFFSET('Sanitation Data'!$E$30,0,10*ROW('Sanitation Data'!E104))="","",OFFSET('Sanitation Data'!$E$30,0,10*ROW('Sanitation Data'!E104)))</f>
        <v/>
      </c>
      <c r="CS110" s="363" t="str">
        <f ca="1">+IF(OFFSET('Sanitation Data'!$E$31,0,10*ROW('Sanitation Data'!E104))="","",OFFSET('Sanitation Data'!$E$31,0,10*ROW('Sanitation Data'!E104)))</f>
        <v/>
      </c>
      <c r="CT110" s="363" t="str">
        <f ca="1">+IF(OFFSET('Sanitation Data'!$E$32,0,10*ROW('Sanitation Data'!E104))="","",OFFSET('Sanitation Data'!$E$32,0,10*ROW('Sanitation Data'!E104)))</f>
        <v/>
      </c>
      <c r="CU110" s="363" t="str">
        <f ca="1">+IF(OFFSET('Sanitation Data'!$F$28,0,10*ROW('Sanitation Data'!F104))="","",OFFSET('Sanitation Data'!$F$28,0,10*ROW('Sanitation Data'!F104)))</f>
        <v/>
      </c>
      <c r="CV110" s="363" t="str">
        <f ca="1">+IF(OFFSET('Sanitation Data'!$F$29,0,10*ROW('Sanitation Data'!F104))="","",OFFSET('Sanitation Data'!$F$29,0,10*ROW('Sanitation Data'!F104)))</f>
        <v/>
      </c>
      <c r="CW110" s="363" t="str">
        <f ca="1">+IF(OFFSET('Sanitation Data'!$F$30,0,10*ROW('Sanitation Data'!F104))="","",OFFSET('Sanitation Data'!$F$30,0,10*ROW('Sanitation Data'!F104)))</f>
        <v/>
      </c>
      <c r="CX110" s="363" t="str">
        <f ca="1">+IF(OFFSET('Sanitation Data'!$F$31,0,10*ROW('Sanitation Data'!F104))="","",OFFSET('Sanitation Data'!$F$31,0,10*ROW('Sanitation Data'!F104)))</f>
        <v/>
      </c>
      <c r="CY110" s="363" t="str">
        <f ca="1">+IF(OFFSET('Sanitation Data'!$F$32,0,10*ROW('Sanitation Data'!F104))="","",OFFSET('Sanitation Data'!$F$32,0,10*ROW('Sanitation Data'!F104)))</f>
        <v/>
      </c>
      <c r="CZ110" s="363" t="str">
        <f ca="1">+IF(OFFSET('Sanitation Data'!$G$28,0,10*ROW('Sanitation Data'!G104))="","",OFFSET('Sanitation Data'!$G$28,0,10*ROW('Sanitation Data'!G104)))</f>
        <v/>
      </c>
      <c r="DA110" s="363" t="str">
        <f ca="1">+IF(OFFSET('Sanitation Data'!$G$29,0,10*ROW('Sanitation Data'!G104))="","",OFFSET('Sanitation Data'!$G$29,0,10*ROW('Sanitation Data'!G104)))</f>
        <v/>
      </c>
      <c r="DB110" s="363" t="str">
        <f ca="1">+IF(OFFSET('Sanitation Data'!$G$30,0,10*ROW('Sanitation Data'!G104))="","",OFFSET('Sanitation Data'!$G$30,0,10*ROW('Sanitation Data'!G104)))</f>
        <v/>
      </c>
      <c r="DC110" s="363" t="str">
        <f ca="1">+IF(OFFSET('Sanitation Data'!$G$31,0,10*ROW('Sanitation Data'!G104))="","",OFFSET('Sanitation Data'!$G$31,0,10*ROW('Sanitation Data'!G104)))</f>
        <v/>
      </c>
      <c r="DD110" s="363" t="str">
        <f ca="1">+IF(OFFSET('Sanitation Data'!$G$32,0,10*ROW('Sanitation Data'!G104))="","",OFFSET('Sanitation Data'!$G$32,0,10*ROW('Sanitation Data'!G104)))</f>
        <v/>
      </c>
      <c r="DE110" s="363" t="str">
        <f ca="1">+IF(OFFSET('Sanitation Data'!$H$28,0,10*ROW('Sanitation Data'!H104))="","",OFFSET('Sanitation Data'!$H$28,0,10*ROW('Sanitation Data'!H104)))</f>
        <v/>
      </c>
      <c r="DF110" s="363" t="str">
        <f ca="1">+IF(OFFSET('Sanitation Data'!$H$29,0,10*ROW('Sanitation Data'!H104))="","",OFFSET('Sanitation Data'!$H$29,0,10*ROW('Sanitation Data'!H104)))</f>
        <v/>
      </c>
      <c r="DG110" s="363" t="str">
        <f ca="1">+IF(OFFSET('Sanitation Data'!$H$30,0,10*ROW('Sanitation Data'!H104))="","",OFFSET('Sanitation Data'!$H$30,0,10*ROW('Sanitation Data'!H104)))</f>
        <v/>
      </c>
      <c r="DH110" s="363" t="str">
        <f ca="1">+IF(OFFSET('Sanitation Data'!$H$31,0,10*ROW('Sanitation Data'!H104))="","",OFFSET('Sanitation Data'!$H$31,0,10*ROW('Sanitation Data'!H104)))</f>
        <v/>
      </c>
      <c r="DI110" s="363" t="str">
        <f ca="1">+IF(OFFSET('Sanitation Data'!$H$32,0,10*ROW('Sanitation Data'!H104))="","",OFFSET('Sanitation Data'!$H$32,0,10*ROW('Sanitation Data'!H104)))</f>
        <v/>
      </c>
      <c r="DJ110" s="363" t="str">
        <f ca="1">+IF(OFFSET('Sanitation Data'!$I$28,0,10*ROW('Sanitation Data'!I104))="","",OFFSET('Sanitation Data'!$I$28,0,10*ROW('Sanitation Data'!I104)))</f>
        <v/>
      </c>
      <c r="DK110" s="363" t="str">
        <f ca="1">+IF(OFFSET('Sanitation Data'!$I$29,0,10*ROW('Sanitation Data'!I104))="","",OFFSET('Sanitation Data'!$I$29,0,10*ROW('Sanitation Data'!I104)))</f>
        <v/>
      </c>
      <c r="DL110" s="363" t="str">
        <f ca="1">+IF(OFFSET('Sanitation Data'!$I$30,0,10*ROW('Sanitation Data'!I104))="","",OFFSET('Sanitation Data'!$I$30,0,10*ROW('Sanitation Data'!I104)))</f>
        <v/>
      </c>
      <c r="DM110" s="363" t="str">
        <f ca="1">+IF(OFFSET('Sanitation Data'!$I$31,0,10*ROW('Sanitation Data'!I104))="","",OFFSET('Sanitation Data'!$I$31,0,10*ROW('Sanitation Data'!I104)))</f>
        <v/>
      </c>
      <c r="DN110" s="363" t="str">
        <f ca="1">+IF(OFFSET('Sanitation Data'!$I$32,0,10*ROW('Sanitation Data'!I104))="","",OFFSET('Sanitation Data'!$I$32,0,10*ROW('Sanitation Data'!I104)))</f>
        <v/>
      </c>
      <c r="DO110" s="363" t="str">
        <f ca="1">+IF(OFFSET('Hygiene Data'!$D$11,0,10*ROW('Hygiene Data'!D104))="","",OFFSET('Hygiene Data'!$D$11,0,10*ROW('Hygiene Data'!D104)))</f>
        <v/>
      </c>
      <c r="DP110" s="363" t="str">
        <f ca="1">+IF(OFFSET('Hygiene Data'!$D$12,0,10*ROW('Hygiene Data'!D104))="","",OFFSET('Hygiene Data'!$D$12,0,10*ROW('Hygiene Data'!D104)))</f>
        <v/>
      </c>
      <c r="DQ110" s="363" t="str">
        <f ca="1">+IF(OFFSET('Hygiene Data'!$D$13,0,10*ROW('Hygiene Data'!D104))="","",OFFSET('Hygiene Data'!$D$13,0,10*ROW('Hygiene Data'!D104)))</f>
        <v/>
      </c>
      <c r="DR110" s="363" t="str">
        <f ca="1">+IF(OFFSET('Hygiene Data'!$E$11,0,10*ROW('Hygiene Data'!E104))="","",OFFSET('Hygiene Data'!$E$11,0,10*ROW('Hygiene Data'!E104)))</f>
        <v/>
      </c>
      <c r="DS110" s="363" t="str">
        <f ca="1">+IF(OFFSET('Hygiene Data'!$E$12,0,10*ROW('Hygiene Data'!E104))="","",OFFSET('Hygiene Data'!$E$12,0,10*ROW('Hygiene Data'!E104)))</f>
        <v/>
      </c>
      <c r="DT110" s="363" t="str">
        <f ca="1">+IF(OFFSET('Hygiene Data'!$E$13,0,10*ROW('Hygiene Data'!E104))="","",OFFSET('Hygiene Data'!$E$13,0,10*ROW('Hygiene Data'!E104)))</f>
        <v/>
      </c>
      <c r="DU110" s="363" t="str">
        <f ca="1">+IF(OFFSET('Hygiene Data'!$F$11,0,10*ROW('Hygiene Data'!F104))="","",OFFSET('Hygiene Data'!$F$11,0,10*ROW('Hygiene Data'!F104)))</f>
        <v/>
      </c>
      <c r="DV110" s="363" t="str">
        <f ca="1">+IF(OFFSET('Hygiene Data'!$F$12,0,10*ROW('Hygiene Data'!F104))="","",OFFSET('Hygiene Data'!$F$12,0,10*ROW('Hygiene Data'!F104)))</f>
        <v/>
      </c>
      <c r="DW110" s="363" t="str">
        <f ca="1">+IF(OFFSET('Hygiene Data'!$F$13,0,10*ROW('Hygiene Data'!F104))="","",OFFSET('Hygiene Data'!$F$13,0,10*ROW('Hygiene Data'!F104)))</f>
        <v/>
      </c>
      <c r="DX110" s="363" t="str">
        <f ca="1">+IF(OFFSET('Hygiene Data'!$G$11,0,10*ROW('Hygiene Data'!G104))="","",OFFSET('Hygiene Data'!$G$11,0,10*ROW('Hygiene Data'!G104)))</f>
        <v/>
      </c>
      <c r="DY110" s="363" t="str">
        <f ca="1">+IF(OFFSET('Hygiene Data'!$G$12,0,10*ROW('Hygiene Data'!G104))="","",OFFSET('Hygiene Data'!$G$12,0,10*ROW('Hygiene Data'!G104)))</f>
        <v/>
      </c>
      <c r="DZ110" s="363" t="str">
        <f ca="1">+IF(OFFSET('Hygiene Data'!$G$13,0,10*ROW('Hygiene Data'!G104))="","",OFFSET('Hygiene Data'!$G$13,0,10*ROW('Hygiene Data'!G104)))</f>
        <v/>
      </c>
      <c r="EA110" s="363" t="str">
        <f ca="1">+IF(OFFSET('Hygiene Data'!$H$11,0,10*ROW('Hygiene Data'!H104))="","",OFFSET('Hygiene Data'!$H$11,0,10*ROW('Hygiene Data'!H104)))</f>
        <v/>
      </c>
      <c r="EB110" s="363" t="str">
        <f ca="1">+IF(OFFSET('Hygiene Data'!$H$12,0,10*ROW('Hygiene Data'!H104))="","",OFFSET('Hygiene Data'!$H$12,0,10*ROW('Hygiene Data'!H104)))</f>
        <v/>
      </c>
      <c r="EC110" s="363" t="str">
        <f ca="1">+IF(OFFSET('Hygiene Data'!$H$13,0,10*ROW('Hygiene Data'!H104))="","",OFFSET('Hygiene Data'!$H$13,0,10*ROW('Hygiene Data'!H104)))</f>
        <v/>
      </c>
      <c r="ED110" s="363" t="str">
        <f ca="1">+IF(OFFSET('Hygiene Data'!$I$11,0,10*ROW('Hygiene Data'!I104))="","",OFFSET('Hygiene Data'!$I$11,0,10*ROW('Hygiene Data'!I104)))</f>
        <v/>
      </c>
      <c r="EE110" s="363" t="str">
        <f ca="1">+IF(OFFSET('Hygiene Data'!$I$12,0,10*ROW('Hygiene Data'!I104))="","",OFFSET('Hygiene Data'!$I$12,0,10*ROW('Hygiene Data'!I104)))</f>
        <v/>
      </c>
      <c r="EF110" s="363" t="str">
        <f ca="1">+IF(OFFSET('Hygiene Data'!$I$13,0,10*ROW('Hygiene Data'!I104))="","",OFFSET('Hygiene Data'!$I$13,0,10*ROW('Hygiene Data'!I104)))</f>
        <v/>
      </c>
    </row>
    <row r="111" spans="1:136" x14ac:dyDescent="0.25">
      <c r="A111" s="472" t="str">
        <f ca="1">+IF(OFFSET('Water Data'!$B$2,0,10*ROW('Water Data'!E105))="","",OFFSET('Water Data'!$B$2,0,10*ROW('Water Data'!E105)))</f>
        <v/>
      </c>
      <c r="B111" s="47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9" t="str">
        <f t="shared" ca="1" si="1"/>
        <v/>
      </c>
      <c r="D111" s="50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3" t="str">
        <f ca="1">+IF(OFFSET('Water Data'!$D$27,0,10*ROW('Water Data'!D105))="","",OFFSET('Water Data'!$D$27,0,10*ROW('Water Data'!D105)))</f>
        <v/>
      </c>
      <c r="BT111" s="363" t="str">
        <f ca="1">+IF(OFFSET('Water Data'!$D$28,0,10*ROW('Water Data'!D105))="","",OFFSET('Water Data'!$D$28,0,10*ROW('Water Data'!D105)))</f>
        <v/>
      </c>
      <c r="BU111" s="363" t="str">
        <f ca="1">+IF(OFFSET('Water Data'!$D$29,0,10*ROW('Water Data'!D105))="","",OFFSET('Water Data'!$D$29,0,10*ROW('Water Data'!D105)))</f>
        <v/>
      </c>
      <c r="BV111" s="363" t="str">
        <f ca="1">+IF(OFFSET('Water Data'!$E$27,0,10*ROW('Water Data'!E105))="","",OFFSET('Water Data'!$E$27,0,10*ROW('Water Data'!E105)))</f>
        <v/>
      </c>
      <c r="BW111" s="363" t="str">
        <f ca="1">+IF(OFFSET('Water Data'!$E$28,0,10*ROW('Water Data'!E105))="","",OFFSET('Water Data'!$E$28,0,10*ROW('Water Data'!E105)))</f>
        <v/>
      </c>
      <c r="BX111" s="363" t="str">
        <f ca="1">+IF(OFFSET('Water Data'!$E$29,0,10*ROW('Water Data'!E105))="","",OFFSET('Water Data'!$E$29,0,10*ROW('Water Data'!E105)))</f>
        <v/>
      </c>
      <c r="BY111" s="363" t="str">
        <f ca="1">+IF(OFFSET('Water Data'!$F$27,0,10*ROW('Water Data'!F105))="","",OFFSET('Water Data'!$F$27,0,10*ROW('Water Data'!F105)))</f>
        <v/>
      </c>
      <c r="BZ111" s="363" t="str">
        <f ca="1">+IF(OFFSET('Water Data'!$F$28,0,10*ROW('Water Data'!F105))="","",OFFSET('Water Data'!$F$28,0,10*ROW('Water Data'!F105)))</f>
        <v/>
      </c>
      <c r="CA111" s="363" t="str">
        <f ca="1">+IF(OFFSET('Water Data'!$F$29,0,10*ROW('Water Data'!F105))="","",OFFSET('Water Data'!$F$29,0,10*ROW('Water Data'!F105)))</f>
        <v/>
      </c>
      <c r="CB111" s="363" t="str">
        <f ca="1">+IF(OFFSET('Water Data'!$G$27,0,10*ROW('Water Data'!G105))="","",OFFSET('Water Data'!$G$27,0,10*ROW('Water Data'!G105)))</f>
        <v/>
      </c>
      <c r="CC111" s="363" t="str">
        <f ca="1">+IF(OFFSET('Water Data'!$G$28,0,10*ROW('Water Data'!G105))="","",OFFSET('Water Data'!$G$28,0,10*ROW('Water Data'!G105)))</f>
        <v/>
      </c>
      <c r="CD111" s="363" t="str">
        <f ca="1">+IF(OFFSET('Water Data'!$G$29,0,10*ROW('Water Data'!G105))="","",OFFSET('Water Data'!$G$29,0,10*ROW('Water Data'!G105)))</f>
        <v/>
      </c>
      <c r="CE111" s="363" t="str">
        <f ca="1">+IF(OFFSET('Water Data'!$H$27,0,10*ROW('Water Data'!H105))="","",OFFSET('Water Data'!$H$27,0,10*ROW('Water Data'!H105)))</f>
        <v/>
      </c>
      <c r="CF111" s="363" t="str">
        <f ca="1">+IF(OFFSET('Water Data'!$H$28,0,10*ROW('Water Data'!H105))="","",OFFSET('Water Data'!$H$28,0,10*ROW('Water Data'!H105)))</f>
        <v/>
      </c>
      <c r="CG111" s="363" t="str">
        <f ca="1">+IF(OFFSET('Water Data'!$H$29,0,10*ROW('Water Data'!H105))="","",OFFSET('Water Data'!$H$29,0,10*ROW('Water Data'!H105)))</f>
        <v/>
      </c>
      <c r="CH111" s="363" t="str">
        <f ca="1">+IF(OFFSET('Water Data'!$I$27,0,10*ROW('Water Data'!I105))="","",OFFSET('Water Data'!$I$27,0,10*ROW('Water Data'!I105)))</f>
        <v/>
      </c>
      <c r="CI111" s="363" t="str">
        <f ca="1">+IF(OFFSET('Water Data'!$I$28,0,10*ROW('Water Data'!I105))="","",OFFSET('Water Data'!$I$28,0,10*ROW('Water Data'!I105)))</f>
        <v/>
      </c>
      <c r="CJ111" s="363" t="str">
        <f ca="1">+IF(OFFSET('Water Data'!$I$29,0,10*ROW('Water Data'!I105))="","",OFFSET('Water Data'!$I$29,0,10*ROW('Water Data'!I105)))</f>
        <v/>
      </c>
      <c r="CK111" s="363" t="str">
        <f ca="1">+IF(OFFSET('Sanitation Data'!$D$28,0,10*ROW('Sanitation Data'!D105))="","",OFFSET('Sanitation Data'!$D$28,0,10*ROW('Sanitation Data'!D105)))</f>
        <v/>
      </c>
      <c r="CL111" s="363" t="str">
        <f ca="1">+IF(OFFSET('Sanitation Data'!$D$29,0,10*ROW('Sanitation Data'!D105))="","",OFFSET('Sanitation Data'!$D$29,0,10*ROW('Sanitation Data'!D105)))</f>
        <v/>
      </c>
      <c r="CM111" s="363" t="str">
        <f ca="1">+IF(OFFSET('Sanitation Data'!$D$30,0,10*ROW('Sanitation Data'!D105))="","",OFFSET('Sanitation Data'!$D$30,0,10*ROW('Sanitation Data'!D105)))</f>
        <v/>
      </c>
      <c r="CN111" s="363" t="str">
        <f ca="1">+IF(OFFSET('Sanitation Data'!$D$31,0,10*ROW('Sanitation Data'!D105))="","",OFFSET('Sanitation Data'!$D$31,0,10*ROW('Sanitation Data'!D105)))</f>
        <v/>
      </c>
      <c r="CO111" s="363" t="str">
        <f ca="1">+IF(OFFSET('Sanitation Data'!$D$32,0,10*ROW('Sanitation Data'!D105))="","",OFFSET('Sanitation Data'!$D$32,0,10*ROW('Sanitation Data'!D105)))</f>
        <v/>
      </c>
      <c r="CP111" s="363" t="str">
        <f ca="1">+IF(OFFSET('Sanitation Data'!$E$28,0,10*ROW('Sanitation Data'!E105))="","",OFFSET('Sanitation Data'!$E$28,0,10*ROW('Sanitation Data'!E105)))</f>
        <v/>
      </c>
      <c r="CQ111" s="363" t="str">
        <f ca="1">+IF(OFFSET('Sanitation Data'!$E$29,0,10*ROW('Sanitation Data'!E105))="","",OFFSET('Sanitation Data'!$E$29,0,10*ROW('Sanitation Data'!E105)))</f>
        <v/>
      </c>
      <c r="CR111" s="363" t="str">
        <f ca="1">+IF(OFFSET('Sanitation Data'!$E$30,0,10*ROW('Sanitation Data'!E105))="","",OFFSET('Sanitation Data'!$E$30,0,10*ROW('Sanitation Data'!E105)))</f>
        <v/>
      </c>
      <c r="CS111" s="363" t="str">
        <f ca="1">+IF(OFFSET('Sanitation Data'!$E$31,0,10*ROW('Sanitation Data'!E105))="","",OFFSET('Sanitation Data'!$E$31,0,10*ROW('Sanitation Data'!E105)))</f>
        <v/>
      </c>
      <c r="CT111" s="363" t="str">
        <f ca="1">+IF(OFFSET('Sanitation Data'!$E$32,0,10*ROW('Sanitation Data'!E105))="","",OFFSET('Sanitation Data'!$E$32,0,10*ROW('Sanitation Data'!E105)))</f>
        <v/>
      </c>
      <c r="CU111" s="363" t="str">
        <f ca="1">+IF(OFFSET('Sanitation Data'!$F$28,0,10*ROW('Sanitation Data'!F105))="","",OFFSET('Sanitation Data'!$F$28,0,10*ROW('Sanitation Data'!F105)))</f>
        <v/>
      </c>
      <c r="CV111" s="363" t="str">
        <f ca="1">+IF(OFFSET('Sanitation Data'!$F$29,0,10*ROW('Sanitation Data'!F105))="","",OFFSET('Sanitation Data'!$F$29,0,10*ROW('Sanitation Data'!F105)))</f>
        <v/>
      </c>
      <c r="CW111" s="363" t="str">
        <f ca="1">+IF(OFFSET('Sanitation Data'!$F$30,0,10*ROW('Sanitation Data'!F105))="","",OFFSET('Sanitation Data'!$F$30,0,10*ROW('Sanitation Data'!F105)))</f>
        <v/>
      </c>
      <c r="CX111" s="363" t="str">
        <f ca="1">+IF(OFFSET('Sanitation Data'!$F$31,0,10*ROW('Sanitation Data'!F105))="","",OFFSET('Sanitation Data'!$F$31,0,10*ROW('Sanitation Data'!F105)))</f>
        <v/>
      </c>
      <c r="CY111" s="363" t="str">
        <f ca="1">+IF(OFFSET('Sanitation Data'!$F$32,0,10*ROW('Sanitation Data'!F105))="","",OFFSET('Sanitation Data'!$F$32,0,10*ROW('Sanitation Data'!F105)))</f>
        <v/>
      </c>
      <c r="CZ111" s="363" t="str">
        <f ca="1">+IF(OFFSET('Sanitation Data'!$G$28,0,10*ROW('Sanitation Data'!G105))="","",OFFSET('Sanitation Data'!$G$28,0,10*ROW('Sanitation Data'!G105)))</f>
        <v/>
      </c>
      <c r="DA111" s="363" t="str">
        <f ca="1">+IF(OFFSET('Sanitation Data'!$G$29,0,10*ROW('Sanitation Data'!G105))="","",OFFSET('Sanitation Data'!$G$29,0,10*ROW('Sanitation Data'!G105)))</f>
        <v/>
      </c>
      <c r="DB111" s="363" t="str">
        <f ca="1">+IF(OFFSET('Sanitation Data'!$G$30,0,10*ROW('Sanitation Data'!G105))="","",OFFSET('Sanitation Data'!$G$30,0,10*ROW('Sanitation Data'!G105)))</f>
        <v/>
      </c>
      <c r="DC111" s="363" t="str">
        <f ca="1">+IF(OFFSET('Sanitation Data'!$G$31,0,10*ROW('Sanitation Data'!G105))="","",OFFSET('Sanitation Data'!$G$31,0,10*ROW('Sanitation Data'!G105)))</f>
        <v/>
      </c>
      <c r="DD111" s="363" t="str">
        <f ca="1">+IF(OFFSET('Sanitation Data'!$G$32,0,10*ROW('Sanitation Data'!G105))="","",OFFSET('Sanitation Data'!$G$32,0,10*ROW('Sanitation Data'!G105)))</f>
        <v/>
      </c>
      <c r="DE111" s="363" t="str">
        <f ca="1">+IF(OFFSET('Sanitation Data'!$H$28,0,10*ROW('Sanitation Data'!H105))="","",OFFSET('Sanitation Data'!$H$28,0,10*ROW('Sanitation Data'!H105)))</f>
        <v/>
      </c>
      <c r="DF111" s="363" t="str">
        <f ca="1">+IF(OFFSET('Sanitation Data'!$H$29,0,10*ROW('Sanitation Data'!H105))="","",OFFSET('Sanitation Data'!$H$29,0,10*ROW('Sanitation Data'!H105)))</f>
        <v/>
      </c>
      <c r="DG111" s="363" t="str">
        <f ca="1">+IF(OFFSET('Sanitation Data'!$H$30,0,10*ROW('Sanitation Data'!H105))="","",OFFSET('Sanitation Data'!$H$30,0,10*ROW('Sanitation Data'!H105)))</f>
        <v/>
      </c>
      <c r="DH111" s="363" t="str">
        <f ca="1">+IF(OFFSET('Sanitation Data'!$H$31,0,10*ROW('Sanitation Data'!H105))="","",OFFSET('Sanitation Data'!$H$31,0,10*ROW('Sanitation Data'!H105)))</f>
        <v/>
      </c>
      <c r="DI111" s="363" t="str">
        <f ca="1">+IF(OFFSET('Sanitation Data'!$H$32,0,10*ROW('Sanitation Data'!H105))="","",OFFSET('Sanitation Data'!$H$32,0,10*ROW('Sanitation Data'!H105)))</f>
        <v/>
      </c>
      <c r="DJ111" s="363" t="str">
        <f ca="1">+IF(OFFSET('Sanitation Data'!$I$28,0,10*ROW('Sanitation Data'!I105))="","",OFFSET('Sanitation Data'!$I$28,0,10*ROW('Sanitation Data'!I105)))</f>
        <v/>
      </c>
      <c r="DK111" s="363" t="str">
        <f ca="1">+IF(OFFSET('Sanitation Data'!$I$29,0,10*ROW('Sanitation Data'!I105))="","",OFFSET('Sanitation Data'!$I$29,0,10*ROW('Sanitation Data'!I105)))</f>
        <v/>
      </c>
      <c r="DL111" s="363" t="str">
        <f ca="1">+IF(OFFSET('Sanitation Data'!$I$30,0,10*ROW('Sanitation Data'!I105))="","",OFFSET('Sanitation Data'!$I$30,0,10*ROW('Sanitation Data'!I105)))</f>
        <v/>
      </c>
      <c r="DM111" s="363" t="str">
        <f ca="1">+IF(OFFSET('Sanitation Data'!$I$31,0,10*ROW('Sanitation Data'!I105))="","",OFFSET('Sanitation Data'!$I$31,0,10*ROW('Sanitation Data'!I105)))</f>
        <v/>
      </c>
      <c r="DN111" s="363" t="str">
        <f ca="1">+IF(OFFSET('Sanitation Data'!$I$32,0,10*ROW('Sanitation Data'!I105))="","",OFFSET('Sanitation Data'!$I$32,0,10*ROW('Sanitation Data'!I105)))</f>
        <v/>
      </c>
      <c r="DO111" s="363" t="str">
        <f ca="1">+IF(OFFSET('Hygiene Data'!$D$11,0,10*ROW('Hygiene Data'!D105))="","",OFFSET('Hygiene Data'!$D$11,0,10*ROW('Hygiene Data'!D105)))</f>
        <v/>
      </c>
      <c r="DP111" s="363" t="str">
        <f ca="1">+IF(OFFSET('Hygiene Data'!$D$12,0,10*ROW('Hygiene Data'!D105))="","",OFFSET('Hygiene Data'!$D$12,0,10*ROW('Hygiene Data'!D105)))</f>
        <v/>
      </c>
      <c r="DQ111" s="363" t="str">
        <f ca="1">+IF(OFFSET('Hygiene Data'!$D$13,0,10*ROW('Hygiene Data'!D105))="","",OFFSET('Hygiene Data'!$D$13,0,10*ROW('Hygiene Data'!D105)))</f>
        <v/>
      </c>
      <c r="DR111" s="363" t="str">
        <f ca="1">+IF(OFFSET('Hygiene Data'!$E$11,0,10*ROW('Hygiene Data'!E105))="","",OFFSET('Hygiene Data'!$E$11,0,10*ROW('Hygiene Data'!E105)))</f>
        <v/>
      </c>
      <c r="DS111" s="363" t="str">
        <f ca="1">+IF(OFFSET('Hygiene Data'!$E$12,0,10*ROW('Hygiene Data'!E105))="","",OFFSET('Hygiene Data'!$E$12,0,10*ROW('Hygiene Data'!E105)))</f>
        <v/>
      </c>
      <c r="DT111" s="363" t="str">
        <f ca="1">+IF(OFFSET('Hygiene Data'!$E$13,0,10*ROW('Hygiene Data'!E105))="","",OFFSET('Hygiene Data'!$E$13,0,10*ROW('Hygiene Data'!E105)))</f>
        <v/>
      </c>
      <c r="DU111" s="363" t="str">
        <f ca="1">+IF(OFFSET('Hygiene Data'!$F$11,0,10*ROW('Hygiene Data'!F105))="","",OFFSET('Hygiene Data'!$F$11,0,10*ROW('Hygiene Data'!F105)))</f>
        <v/>
      </c>
      <c r="DV111" s="363" t="str">
        <f ca="1">+IF(OFFSET('Hygiene Data'!$F$12,0,10*ROW('Hygiene Data'!F105))="","",OFFSET('Hygiene Data'!$F$12,0,10*ROW('Hygiene Data'!F105)))</f>
        <v/>
      </c>
      <c r="DW111" s="363" t="str">
        <f ca="1">+IF(OFFSET('Hygiene Data'!$F$13,0,10*ROW('Hygiene Data'!F105))="","",OFFSET('Hygiene Data'!$F$13,0,10*ROW('Hygiene Data'!F105)))</f>
        <v/>
      </c>
      <c r="DX111" s="363" t="str">
        <f ca="1">+IF(OFFSET('Hygiene Data'!$G$11,0,10*ROW('Hygiene Data'!G105))="","",OFFSET('Hygiene Data'!$G$11,0,10*ROW('Hygiene Data'!G105)))</f>
        <v/>
      </c>
      <c r="DY111" s="363" t="str">
        <f ca="1">+IF(OFFSET('Hygiene Data'!$G$12,0,10*ROW('Hygiene Data'!G105))="","",OFFSET('Hygiene Data'!$G$12,0,10*ROW('Hygiene Data'!G105)))</f>
        <v/>
      </c>
      <c r="DZ111" s="363" t="str">
        <f ca="1">+IF(OFFSET('Hygiene Data'!$G$13,0,10*ROW('Hygiene Data'!G105))="","",OFFSET('Hygiene Data'!$G$13,0,10*ROW('Hygiene Data'!G105)))</f>
        <v/>
      </c>
      <c r="EA111" s="363" t="str">
        <f ca="1">+IF(OFFSET('Hygiene Data'!$H$11,0,10*ROW('Hygiene Data'!H105))="","",OFFSET('Hygiene Data'!$H$11,0,10*ROW('Hygiene Data'!H105)))</f>
        <v/>
      </c>
      <c r="EB111" s="363" t="str">
        <f ca="1">+IF(OFFSET('Hygiene Data'!$H$12,0,10*ROW('Hygiene Data'!H105))="","",OFFSET('Hygiene Data'!$H$12,0,10*ROW('Hygiene Data'!H105)))</f>
        <v/>
      </c>
      <c r="EC111" s="363" t="str">
        <f ca="1">+IF(OFFSET('Hygiene Data'!$H$13,0,10*ROW('Hygiene Data'!H105))="","",OFFSET('Hygiene Data'!$H$13,0,10*ROW('Hygiene Data'!H105)))</f>
        <v/>
      </c>
      <c r="ED111" s="363" t="str">
        <f ca="1">+IF(OFFSET('Hygiene Data'!$I$11,0,10*ROW('Hygiene Data'!I105))="","",OFFSET('Hygiene Data'!$I$11,0,10*ROW('Hygiene Data'!I105)))</f>
        <v/>
      </c>
      <c r="EE111" s="363" t="str">
        <f ca="1">+IF(OFFSET('Hygiene Data'!$I$12,0,10*ROW('Hygiene Data'!I105))="","",OFFSET('Hygiene Data'!$I$12,0,10*ROW('Hygiene Data'!I105)))</f>
        <v/>
      </c>
      <c r="EF111" s="363" t="str">
        <f ca="1">+IF(OFFSET('Hygiene Data'!$I$13,0,10*ROW('Hygiene Data'!I105))="","",OFFSET('Hygiene Data'!$I$13,0,10*ROW('Hygiene Data'!I105)))</f>
        <v/>
      </c>
    </row>
    <row r="112" spans="1:136" x14ac:dyDescent="0.25">
      <c r="A112" s="472" t="str">
        <f ca="1">+IF(OFFSET('Water Data'!$B$2,0,10*ROW('Water Data'!E106))="","",OFFSET('Water Data'!$B$2,0,10*ROW('Water Data'!E106)))</f>
        <v/>
      </c>
      <c r="B112" s="47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9" t="str">
        <f t="shared" ca="1" si="1"/>
        <v/>
      </c>
      <c r="D112" s="50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3" t="str">
        <f ca="1">+IF(OFFSET('Water Data'!$D$27,0,10*ROW('Water Data'!D106))="","",OFFSET('Water Data'!$D$27,0,10*ROW('Water Data'!D106)))</f>
        <v/>
      </c>
      <c r="BT112" s="363" t="str">
        <f ca="1">+IF(OFFSET('Water Data'!$D$28,0,10*ROW('Water Data'!D106))="","",OFFSET('Water Data'!$D$28,0,10*ROW('Water Data'!D106)))</f>
        <v/>
      </c>
      <c r="BU112" s="363" t="str">
        <f ca="1">+IF(OFFSET('Water Data'!$D$29,0,10*ROW('Water Data'!D106))="","",OFFSET('Water Data'!$D$29,0,10*ROW('Water Data'!D106)))</f>
        <v/>
      </c>
      <c r="BV112" s="363" t="str">
        <f ca="1">+IF(OFFSET('Water Data'!$E$27,0,10*ROW('Water Data'!E106))="","",OFFSET('Water Data'!$E$27,0,10*ROW('Water Data'!E106)))</f>
        <v/>
      </c>
      <c r="BW112" s="363" t="str">
        <f ca="1">+IF(OFFSET('Water Data'!$E$28,0,10*ROW('Water Data'!E106))="","",OFFSET('Water Data'!$E$28,0,10*ROW('Water Data'!E106)))</f>
        <v/>
      </c>
      <c r="BX112" s="363" t="str">
        <f ca="1">+IF(OFFSET('Water Data'!$E$29,0,10*ROW('Water Data'!E106))="","",OFFSET('Water Data'!$E$29,0,10*ROW('Water Data'!E106)))</f>
        <v/>
      </c>
      <c r="BY112" s="363" t="str">
        <f ca="1">+IF(OFFSET('Water Data'!$F$27,0,10*ROW('Water Data'!F106))="","",OFFSET('Water Data'!$F$27,0,10*ROW('Water Data'!F106)))</f>
        <v/>
      </c>
      <c r="BZ112" s="363" t="str">
        <f ca="1">+IF(OFFSET('Water Data'!$F$28,0,10*ROW('Water Data'!F106))="","",OFFSET('Water Data'!$F$28,0,10*ROW('Water Data'!F106)))</f>
        <v/>
      </c>
      <c r="CA112" s="363" t="str">
        <f ca="1">+IF(OFFSET('Water Data'!$F$29,0,10*ROW('Water Data'!F106))="","",OFFSET('Water Data'!$F$29,0,10*ROW('Water Data'!F106)))</f>
        <v/>
      </c>
      <c r="CB112" s="363" t="str">
        <f ca="1">+IF(OFFSET('Water Data'!$G$27,0,10*ROW('Water Data'!G106))="","",OFFSET('Water Data'!$G$27,0,10*ROW('Water Data'!G106)))</f>
        <v/>
      </c>
      <c r="CC112" s="363" t="str">
        <f ca="1">+IF(OFFSET('Water Data'!$G$28,0,10*ROW('Water Data'!G106))="","",OFFSET('Water Data'!$G$28,0,10*ROW('Water Data'!G106)))</f>
        <v/>
      </c>
      <c r="CD112" s="363" t="str">
        <f ca="1">+IF(OFFSET('Water Data'!$G$29,0,10*ROW('Water Data'!G106))="","",OFFSET('Water Data'!$G$29,0,10*ROW('Water Data'!G106)))</f>
        <v/>
      </c>
      <c r="CE112" s="363" t="str">
        <f ca="1">+IF(OFFSET('Water Data'!$H$27,0,10*ROW('Water Data'!H106))="","",OFFSET('Water Data'!$H$27,0,10*ROW('Water Data'!H106)))</f>
        <v/>
      </c>
      <c r="CF112" s="363" t="str">
        <f ca="1">+IF(OFFSET('Water Data'!$H$28,0,10*ROW('Water Data'!H106))="","",OFFSET('Water Data'!$H$28,0,10*ROW('Water Data'!H106)))</f>
        <v/>
      </c>
      <c r="CG112" s="363" t="str">
        <f ca="1">+IF(OFFSET('Water Data'!$H$29,0,10*ROW('Water Data'!H106))="","",OFFSET('Water Data'!$H$29,0,10*ROW('Water Data'!H106)))</f>
        <v/>
      </c>
      <c r="CH112" s="363" t="str">
        <f ca="1">+IF(OFFSET('Water Data'!$I$27,0,10*ROW('Water Data'!I106))="","",OFFSET('Water Data'!$I$27,0,10*ROW('Water Data'!I106)))</f>
        <v/>
      </c>
      <c r="CI112" s="363" t="str">
        <f ca="1">+IF(OFFSET('Water Data'!$I$28,0,10*ROW('Water Data'!I106))="","",OFFSET('Water Data'!$I$28,0,10*ROW('Water Data'!I106)))</f>
        <v/>
      </c>
      <c r="CJ112" s="363" t="str">
        <f ca="1">+IF(OFFSET('Water Data'!$I$29,0,10*ROW('Water Data'!I106))="","",OFFSET('Water Data'!$I$29,0,10*ROW('Water Data'!I106)))</f>
        <v/>
      </c>
      <c r="CK112" s="363" t="str">
        <f ca="1">+IF(OFFSET('Sanitation Data'!$D$28,0,10*ROW('Sanitation Data'!D106))="","",OFFSET('Sanitation Data'!$D$28,0,10*ROW('Sanitation Data'!D106)))</f>
        <v/>
      </c>
      <c r="CL112" s="363" t="str">
        <f ca="1">+IF(OFFSET('Sanitation Data'!$D$29,0,10*ROW('Sanitation Data'!D106))="","",OFFSET('Sanitation Data'!$D$29,0,10*ROW('Sanitation Data'!D106)))</f>
        <v/>
      </c>
      <c r="CM112" s="363" t="str">
        <f ca="1">+IF(OFFSET('Sanitation Data'!$D$30,0,10*ROW('Sanitation Data'!D106))="","",OFFSET('Sanitation Data'!$D$30,0,10*ROW('Sanitation Data'!D106)))</f>
        <v/>
      </c>
      <c r="CN112" s="363" t="str">
        <f ca="1">+IF(OFFSET('Sanitation Data'!$D$31,0,10*ROW('Sanitation Data'!D106))="","",OFFSET('Sanitation Data'!$D$31,0,10*ROW('Sanitation Data'!D106)))</f>
        <v/>
      </c>
      <c r="CO112" s="363" t="str">
        <f ca="1">+IF(OFFSET('Sanitation Data'!$D$32,0,10*ROW('Sanitation Data'!D106))="","",OFFSET('Sanitation Data'!$D$32,0,10*ROW('Sanitation Data'!D106)))</f>
        <v/>
      </c>
      <c r="CP112" s="363" t="str">
        <f ca="1">+IF(OFFSET('Sanitation Data'!$E$28,0,10*ROW('Sanitation Data'!E106))="","",OFFSET('Sanitation Data'!$E$28,0,10*ROW('Sanitation Data'!E106)))</f>
        <v/>
      </c>
      <c r="CQ112" s="363" t="str">
        <f ca="1">+IF(OFFSET('Sanitation Data'!$E$29,0,10*ROW('Sanitation Data'!E106))="","",OFFSET('Sanitation Data'!$E$29,0,10*ROW('Sanitation Data'!E106)))</f>
        <v/>
      </c>
      <c r="CR112" s="363" t="str">
        <f ca="1">+IF(OFFSET('Sanitation Data'!$E$30,0,10*ROW('Sanitation Data'!E106))="","",OFFSET('Sanitation Data'!$E$30,0,10*ROW('Sanitation Data'!E106)))</f>
        <v/>
      </c>
      <c r="CS112" s="363" t="str">
        <f ca="1">+IF(OFFSET('Sanitation Data'!$E$31,0,10*ROW('Sanitation Data'!E106))="","",OFFSET('Sanitation Data'!$E$31,0,10*ROW('Sanitation Data'!E106)))</f>
        <v/>
      </c>
      <c r="CT112" s="363" t="str">
        <f ca="1">+IF(OFFSET('Sanitation Data'!$E$32,0,10*ROW('Sanitation Data'!E106))="","",OFFSET('Sanitation Data'!$E$32,0,10*ROW('Sanitation Data'!E106)))</f>
        <v/>
      </c>
      <c r="CU112" s="363" t="str">
        <f ca="1">+IF(OFFSET('Sanitation Data'!$F$28,0,10*ROW('Sanitation Data'!F106))="","",OFFSET('Sanitation Data'!$F$28,0,10*ROW('Sanitation Data'!F106)))</f>
        <v/>
      </c>
      <c r="CV112" s="363" t="str">
        <f ca="1">+IF(OFFSET('Sanitation Data'!$F$29,0,10*ROW('Sanitation Data'!F106))="","",OFFSET('Sanitation Data'!$F$29,0,10*ROW('Sanitation Data'!F106)))</f>
        <v/>
      </c>
      <c r="CW112" s="363" t="str">
        <f ca="1">+IF(OFFSET('Sanitation Data'!$F$30,0,10*ROW('Sanitation Data'!F106))="","",OFFSET('Sanitation Data'!$F$30,0,10*ROW('Sanitation Data'!F106)))</f>
        <v/>
      </c>
      <c r="CX112" s="363" t="str">
        <f ca="1">+IF(OFFSET('Sanitation Data'!$F$31,0,10*ROW('Sanitation Data'!F106))="","",OFFSET('Sanitation Data'!$F$31,0,10*ROW('Sanitation Data'!F106)))</f>
        <v/>
      </c>
      <c r="CY112" s="363" t="str">
        <f ca="1">+IF(OFFSET('Sanitation Data'!$F$32,0,10*ROW('Sanitation Data'!F106))="","",OFFSET('Sanitation Data'!$F$32,0,10*ROW('Sanitation Data'!F106)))</f>
        <v/>
      </c>
      <c r="CZ112" s="363" t="str">
        <f ca="1">+IF(OFFSET('Sanitation Data'!$G$28,0,10*ROW('Sanitation Data'!G106))="","",OFFSET('Sanitation Data'!$G$28,0,10*ROW('Sanitation Data'!G106)))</f>
        <v/>
      </c>
      <c r="DA112" s="363" t="str">
        <f ca="1">+IF(OFFSET('Sanitation Data'!$G$29,0,10*ROW('Sanitation Data'!G106))="","",OFFSET('Sanitation Data'!$G$29,0,10*ROW('Sanitation Data'!G106)))</f>
        <v/>
      </c>
      <c r="DB112" s="363" t="str">
        <f ca="1">+IF(OFFSET('Sanitation Data'!$G$30,0,10*ROW('Sanitation Data'!G106))="","",OFFSET('Sanitation Data'!$G$30,0,10*ROW('Sanitation Data'!G106)))</f>
        <v/>
      </c>
      <c r="DC112" s="363" t="str">
        <f ca="1">+IF(OFFSET('Sanitation Data'!$G$31,0,10*ROW('Sanitation Data'!G106))="","",OFFSET('Sanitation Data'!$G$31,0,10*ROW('Sanitation Data'!G106)))</f>
        <v/>
      </c>
      <c r="DD112" s="363" t="str">
        <f ca="1">+IF(OFFSET('Sanitation Data'!$G$32,0,10*ROW('Sanitation Data'!G106))="","",OFFSET('Sanitation Data'!$G$32,0,10*ROW('Sanitation Data'!G106)))</f>
        <v/>
      </c>
      <c r="DE112" s="363" t="str">
        <f ca="1">+IF(OFFSET('Sanitation Data'!$H$28,0,10*ROW('Sanitation Data'!H106))="","",OFFSET('Sanitation Data'!$H$28,0,10*ROW('Sanitation Data'!H106)))</f>
        <v/>
      </c>
      <c r="DF112" s="363" t="str">
        <f ca="1">+IF(OFFSET('Sanitation Data'!$H$29,0,10*ROW('Sanitation Data'!H106))="","",OFFSET('Sanitation Data'!$H$29,0,10*ROW('Sanitation Data'!H106)))</f>
        <v/>
      </c>
      <c r="DG112" s="363" t="str">
        <f ca="1">+IF(OFFSET('Sanitation Data'!$H$30,0,10*ROW('Sanitation Data'!H106))="","",OFFSET('Sanitation Data'!$H$30,0,10*ROW('Sanitation Data'!H106)))</f>
        <v/>
      </c>
      <c r="DH112" s="363" t="str">
        <f ca="1">+IF(OFFSET('Sanitation Data'!$H$31,0,10*ROW('Sanitation Data'!H106))="","",OFFSET('Sanitation Data'!$H$31,0,10*ROW('Sanitation Data'!H106)))</f>
        <v/>
      </c>
      <c r="DI112" s="363" t="str">
        <f ca="1">+IF(OFFSET('Sanitation Data'!$H$32,0,10*ROW('Sanitation Data'!H106))="","",OFFSET('Sanitation Data'!$H$32,0,10*ROW('Sanitation Data'!H106)))</f>
        <v/>
      </c>
      <c r="DJ112" s="363" t="str">
        <f ca="1">+IF(OFFSET('Sanitation Data'!$I$28,0,10*ROW('Sanitation Data'!I106))="","",OFFSET('Sanitation Data'!$I$28,0,10*ROW('Sanitation Data'!I106)))</f>
        <v/>
      </c>
      <c r="DK112" s="363" t="str">
        <f ca="1">+IF(OFFSET('Sanitation Data'!$I$29,0,10*ROW('Sanitation Data'!I106))="","",OFFSET('Sanitation Data'!$I$29,0,10*ROW('Sanitation Data'!I106)))</f>
        <v/>
      </c>
      <c r="DL112" s="363" t="str">
        <f ca="1">+IF(OFFSET('Sanitation Data'!$I$30,0,10*ROW('Sanitation Data'!I106))="","",OFFSET('Sanitation Data'!$I$30,0,10*ROW('Sanitation Data'!I106)))</f>
        <v/>
      </c>
      <c r="DM112" s="363" t="str">
        <f ca="1">+IF(OFFSET('Sanitation Data'!$I$31,0,10*ROW('Sanitation Data'!I106))="","",OFFSET('Sanitation Data'!$I$31,0,10*ROW('Sanitation Data'!I106)))</f>
        <v/>
      </c>
      <c r="DN112" s="363" t="str">
        <f ca="1">+IF(OFFSET('Sanitation Data'!$I$32,0,10*ROW('Sanitation Data'!I106))="","",OFFSET('Sanitation Data'!$I$32,0,10*ROW('Sanitation Data'!I106)))</f>
        <v/>
      </c>
      <c r="DO112" s="363" t="str">
        <f ca="1">+IF(OFFSET('Hygiene Data'!$D$11,0,10*ROW('Hygiene Data'!D106))="","",OFFSET('Hygiene Data'!$D$11,0,10*ROW('Hygiene Data'!D106)))</f>
        <v/>
      </c>
      <c r="DP112" s="363" t="str">
        <f ca="1">+IF(OFFSET('Hygiene Data'!$D$12,0,10*ROW('Hygiene Data'!D106))="","",OFFSET('Hygiene Data'!$D$12,0,10*ROW('Hygiene Data'!D106)))</f>
        <v/>
      </c>
      <c r="DQ112" s="363" t="str">
        <f ca="1">+IF(OFFSET('Hygiene Data'!$D$13,0,10*ROW('Hygiene Data'!D106))="","",OFFSET('Hygiene Data'!$D$13,0,10*ROW('Hygiene Data'!D106)))</f>
        <v/>
      </c>
      <c r="DR112" s="363" t="str">
        <f ca="1">+IF(OFFSET('Hygiene Data'!$E$11,0,10*ROW('Hygiene Data'!E106))="","",OFFSET('Hygiene Data'!$E$11,0,10*ROW('Hygiene Data'!E106)))</f>
        <v/>
      </c>
      <c r="DS112" s="363" t="str">
        <f ca="1">+IF(OFFSET('Hygiene Data'!$E$12,0,10*ROW('Hygiene Data'!E106))="","",OFFSET('Hygiene Data'!$E$12,0,10*ROW('Hygiene Data'!E106)))</f>
        <v/>
      </c>
      <c r="DT112" s="363" t="str">
        <f ca="1">+IF(OFFSET('Hygiene Data'!$E$13,0,10*ROW('Hygiene Data'!E106))="","",OFFSET('Hygiene Data'!$E$13,0,10*ROW('Hygiene Data'!E106)))</f>
        <v/>
      </c>
      <c r="DU112" s="363" t="str">
        <f ca="1">+IF(OFFSET('Hygiene Data'!$F$11,0,10*ROW('Hygiene Data'!F106))="","",OFFSET('Hygiene Data'!$F$11,0,10*ROW('Hygiene Data'!F106)))</f>
        <v/>
      </c>
      <c r="DV112" s="363" t="str">
        <f ca="1">+IF(OFFSET('Hygiene Data'!$F$12,0,10*ROW('Hygiene Data'!F106))="","",OFFSET('Hygiene Data'!$F$12,0,10*ROW('Hygiene Data'!F106)))</f>
        <v/>
      </c>
      <c r="DW112" s="363" t="str">
        <f ca="1">+IF(OFFSET('Hygiene Data'!$F$13,0,10*ROW('Hygiene Data'!F106))="","",OFFSET('Hygiene Data'!$F$13,0,10*ROW('Hygiene Data'!F106)))</f>
        <v/>
      </c>
      <c r="DX112" s="363" t="str">
        <f ca="1">+IF(OFFSET('Hygiene Data'!$G$11,0,10*ROW('Hygiene Data'!G106))="","",OFFSET('Hygiene Data'!$G$11,0,10*ROW('Hygiene Data'!G106)))</f>
        <v/>
      </c>
      <c r="DY112" s="363" t="str">
        <f ca="1">+IF(OFFSET('Hygiene Data'!$G$12,0,10*ROW('Hygiene Data'!G106))="","",OFFSET('Hygiene Data'!$G$12,0,10*ROW('Hygiene Data'!G106)))</f>
        <v/>
      </c>
      <c r="DZ112" s="363" t="str">
        <f ca="1">+IF(OFFSET('Hygiene Data'!$G$13,0,10*ROW('Hygiene Data'!G106))="","",OFFSET('Hygiene Data'!$G$13,0,10*ROW('Hygiene Data'!G106)))</f>
        <v/>
      </c>
      <c r="EA112" s="363" t="str">
        <f ca="1">+IF(OFFSET('Hygiene Data'!$H$11,0,10*ROW('Hygiene Data'!H106))="","",OFFSET('Hygiene Data'!$H$11,0,10*ROW('Hygiene Data'!H106)))</f>
        <v/>
      </c>
      <c r="EB112" s="363" t="str">
        <f ca="1">+IF(OFFSET('Hygiene Data'!$H$12,0,10*ROW('Hygiene Data'!H106))="","",OFFSET('Hygiene Data'!$H$12,0,10*ROW('Hygiene Data'!H106)))</f>
        <v/>
      </c>
      <c r="EC112" s="363" t="str">
        <f ca="1">+IF(OFFSET('Hygiene Data'!$H$13,0,10*ROW('Hygiene Data'!H106))="","",OFFSET('Hygiene Data'!$H$13,0,10*ROW('Hygiene Data'!H106)))</f>
        <v/>
      </c>
      <c r="ED112" s="363" t="str">
        <f ca="1">+IF(OFFSET('Hygiene Data'!$I$11,0,10*ROW('Hygiene Data'!I106))="","",OFFSET('Hygiene Data'!$I$11,0,10*ROW('Hygiene Data'!I106)))</f>
        <v/>
      </c>
      <c r="EE112" s="363" t="str">
        <f ca="1">+IF(OFFSET('Hygiene Data'!$I$12,0,10*ROW('Hygiene Data'!I106))="","",OFFSET('Hygiene Data'!$I$12,0,10*ROW('Hygiene Data'!I106)))</f>
        <v/>
      </c>
      <c r="EF112" s="363" t="str">
        <f ca="1">+IF(OFFSET('Hygiene Data'!$I$13,0,10*ROW('Hygiene Data'!I106))="","",OFFSET('Hygiene Data'!$I$13,0,10*ROW('Hygiene Data'!I106)))</f>
        <v/>
      </c>
    </row>
    <row r="113" spans="1:136" x14ac:dyDescent="0.25">
      <c r="A113" s="472" t="str">
        <f ca="1">+IF(OFFSET('Water Data'!$B$2,0,10*ROW('Water Data'!E107))="","",OFFSET('Water Data'!$B$2,0,10*ROW('Water Data'!E107)))</f>
        <v/>
      </c>
      <c r="B113" s="47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9" t="str">
        <f t="shared" ca="1" si="1"/>
        <v/>
      </c>
      <c r="D113" s="50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3" t="str">
        <f ca="1">+IF(OFFSET('Water Data'!$D$27,0,10*ROW('Water Data'!D107))="","",OFFSET('Water Data'!$D$27,0,10*ROW('Water Data'!D107)))</f>
        <v/>
      </c>
      <c r="BT113" s="363" t="str">
        <f ca="1">+IF(OFFSET('Water Data'!$D$28,0,10*ROW('Water Data'!D107))="","",OFFSET('Water Data'!$D$28,0,10*ROW('Water Data'!D107)))</f>
        <v/>
      </c>
      <c r="BU113" s="363" t="str">
        <f ca="1">+IF(OFFSET('Water Data'!$D$29,0,10*ROW('Water Data'!D107))="","",OFFSET('Water Data'!$D$29,0,10*ROW('Water Data'!D107)))</f>
        <v/>
      </c>
      <c r="BV113" s="363" t="str">
        <f ca="1">+IF(OFFSET('Water Data'!$E$27,0,10*ROW('Water Data'!E107))="","",OFFSET('Water Data'!$E$27,0,10*ROW('Water Data'!E107)))</f>
        <v/>
      </c>
      <c r="BW113" s="363" t="str">
        <f ca="1">+IF(OFFSET('Water Data'!$E$28,0,10*ROW('Water Data'!E107))="","",OFFSET('Water Data'!$E$28,0,10*ROW('Water Data'!E107)))</f>
        <v/>
      </c>
      <c r="BX113" s="363" t="str">
        <f ca="1">+IF(OFFSET('Water Data'!$E$29,0,10*ROW('Water Data'!E107))="","",OFFSET('Water Data'!$E$29,0,10*ROW('Water Data'!E107)))</f>
        <v/>
      </c>
      <c r="BY113" s="363" t="str">
        <f ca="1">+IF(OFFSET('Water Data'!$F$27,0,10*ROW('Water Data'!F107))="","",OFFSET('Water Data'!$F$27,0,10*ROW('Water Data'!F107)))</f>
        <v/>
      </c>
      <c r="BZ113" s="363" t="str">
        <f ca="1">+IF(OFFSET('Water Data'!$F$28,0,10*ROW('Water Data'!F107))="","",OFFSET('Water Data'!$F$28,0,10*ROW('Water Data'!F107)))</f>
        <v/>
      </c>
      <c r="CA113" s="363" t="str">
        <f ca="1">+IF(OFFSET('Water Data'!$F$29,0,10*ROW('Water Data'!F107))="","",OFFSET('Water Data'!$F$29,0,10*ROW('Water Data'!F107)))</f>
        <v/>
      </c>
      <c r="CB113" s="363" t="str">
        <f ca="1">+IF(OFFSET('Water Data'!$G$27,0,10*ROW('Water Data'!G107))="","",OFFSET('Water Data'!$G$27,0,10*ROW('Water Data'!G107)))</f>
        <v/>
      </c>
      <c r="CC113" s="363" t="str">
        <f ca="1">+IF(OFFSET('Water Data'!$G$28,0,10*ROW('Water Data'!G107))="","",OFFSET('Water Data'!$G$28,0,10*ROW('Water Data'!G107)))</f>
        <v/>
      </c>
      <c r="CD113" s="363" t="str">
        <f ca="1">+IF(OFFSET('Water Data'!$G$29,0,10*ROW('Water Data'!G107))="","",OFFSET('Water Data'!$G$29,0,10*ROW('Water Data'!G107)))</f>
        <v/>
      </c>
      <c r="CE113" s="363" t="str">
        <f ca="1">+IF(OFFSET('Water Data'!$H$27,0,10*ROW('Water Data'!H107))="","",OFFSET('Water Data'!$H$27,0,10*ROW('Water Data'!H107)))</f>
        <v/>
      </c>
      <c r="CF113" s="363" t="str">
        <f ca="1">+IF(OFFSET('Water Data'!$H$28,0,10*ROW('Water Data'!H107))="","",OFFSET('Water Data'!$H$28,0,10*ROW('Water Data'!H107)))</f>
        <v/>
      </c>
      <c r="CG113" s="363" t="str">
        <f ca="1">+IF(OFFSET('Water Data'!$H$29,0,10*ROW('Water Data'!H107))="","",OFFSET('Water Data'!$H$29,0,10*ROW('Water Data'!H107)))</f>
        <v/>
      </c>
      <c r="CH113" s="363" t="str">
        <f ca="1">+IF(OFFSET('Water Data'!$I$27,0,10*ROW('Water Data'!I107))="","",OFFSET('Water Data'!$I$27,0,10*ROW('Water Data'!I107)))</f>
        <v/>
      </c>
      <c r="CI113" s="363" t="str">
        <f ca="1">+IF(OFFSET('Water Data'!$I$28,0,10*ROW('Water Data'!I107))="","",OFFSET('Water Data'!$I$28,0,10*ROW('Water Data'!I107)))</f>
        <v/>
      </c>
      <c r="CJ113" s="363" t="str">
        <f ca="1">+IF(OFFSET('Water Data'!$I$29,0,10*ROW('Water Data'!I107))="","",OFFSET('Water Data'!$I$29,0,10*ROW('Water Data'!I107)))</f>
        <v/>
      </c>
      <c r="CK113" s="363" t="str">
        <f ca="1">+IF(OFFSET('Sanitation Data'!$D$28,0,10*ROW('Sanitation Data'!D107))="","",OFFSET('Sanitation Data'!$D$28,0,10*ROW('Sanitation Data'!D107)))</f>
        <v/>
      </c>
      <c r="CL113" s="363" t="str">
        <f ca="1">+IF(OFFSET('Sanitation Data'!$D$29,0,10*ROW('Sanitation Data'!D107))="","",OFFSET('Sanitation Data'!$D$29,0,10*ROW('Sanitation Data'!D107)))</f>
        <v/>
      </c>
      <c r="CM113" s="363" t="str">
        <f ca="1">+IF(OFFSET('Sanitation Data'!$D$30,0,10*ROW('Sanitation Data'!D107))="","",OFFSET('Sanitation Data'!$D$30,0,10*ROW('Sanitation Data'!D107)))</f>
        <v/>
      </c>
      <c r="CN113" s="363" t="str">
        <f ca="1">+IF(OFFSET('Sanitation Data'!$D$31,0,10*ROW('Sanitation Data'!D107))="","",OFFSET('Sanitation Data'!$D$31,0,10*ROW('Sanitation Data'!D107)))</f>
        <v/>
      </c>
      <c r="CO113" s="363" t="str">
        <f ca="1">+IF(OFFSET('Sanitation Data'!$D$32,0,10*ROW('Sanitation Data'!D107))="","",OFFSET('Sanitation Data'!$D$32,0,10*ROW('Sanitation Data'!D107)))</f>
        <v/>
      </c>
      <c r="CP113" s="363" t="str">
        <f ca="1">+IF(OFFSET('Sanitation Data'!$E$28,0,10*ROW('Sanitation Data'!E107))="","",OFFSET('Sanitation Data'!$E$28,0,10*ROW('Sanitation Data'!E107)))</f>
        <v/>
      </c>
      <c r="CQ113" s="363" t="str">
        <f ca="1">+IF(OFFSET('Sanitation Data'!$E$29,0,10*ROW('Sanitation Data'!E107))="","",OFFSET('Sanitation Data'!$E$29,0,10*ROW('Sanitation Data'!E107)))</f>
        <v/>
      </c>
      <c r="CR113" s="363" t="str">
        <f ca="1">+IF(OFFSET('Sanitation Data'!$E$30,0,10*ROW('Sanitation Data'!E107))="","",OFFSET('Sanitation Data'!$E$30,0,10*ROW('Sanitation Data'!E107)))</f>
        <v/>
      </c>
      <c r="CS113" s="363" t="str">
        <f ca="1">+IF(OFFSET('Sanitation Data'!$E$31,0,10*ROW('Sanitation Data'!E107))="","",OFFSET('Sanitation Data'!$E$31,0,10*ROW('Sanitation Data'!E107)))</f>
        <v/>
      </c>
      <c r="CT113" s="363" t="str">
        <f ca="1">+IF(OFFSET('Sanitation Data'!$E$32,0,10*ROW('Sanitation Data'!E107))="","",OFFSET('Sanitation Data'!$E$32,0,10*ROW('Sanitation Data'!E107)))</f>
        <v/>
      </c>
      <c r="CU113" s="363" t="str">
        <f ca="1">+IF(OFFSET('Sanitation Data'!$F$28,0,10*ROW('Sanitation Data'!F107))="","",OFFSET('Sanitation Data'!$F$28,0,10*ROW('Sanitation Data'!F107)))</f>
        <v/>
      </c>
      <c r="CV113" s="363" t="str">
        <f ca="1">+IF(OFFSET('Sanitation Data'!$F$29,0,10*ROW('Sanitation Data'!F107))="","",OFFSET('Sanitation Data'!$F$29,0,10*ROW('Sanitation Data'!F107)))</f>
        <v/>
      </c>
      <c r="CW113" s="363" t="str">
        <f ca="1">+IF(OFFSET('Sanitation Data'!$F$30,0,10*ROW('Sanitation Data'!F107))="","",OFFSET('Sanitation Data'!$F$30,0,10*ROW('Sanitation Data'!F107)))</f>
        <v/>
      </c>
      <c r="CX113" s="363" t="str">
        <f ca="1">+IF(OFFSET('Sanitation Data'!$F$31,0,10*ROW('Sanitation Data'!F107))="","",OFFSET('Sanitation Data'!$F$31,0,10*ROW('Sanitation Data'!F107)))</f>
        <v/>
      </c>
      <c r="CY113" s="363" t="str">
        <f ca="1">+IF(OFFSET('Sanitation Data'!$F$32,0,10*ROW('Sanitation Data'!F107))="","",OFFSET('Sanitation Data'!$F$32,0,10*ROW('Sanitation Data'!F107)))</f>
        <v/>
      </c>
      <c r="CZ113" s="363" t="str">
        <f ca="1">+IF(OFFSET('Sanitation Data'!$G$28,0,10*ROW('Sanitation Data'!G107))="","",OFFSET('Sanitation Data'!$G$28,0,10*ROW('Sanitation Data'!G107)))</f>
        <v/>
      </c>
      <c r="DA113" s="363" t="str">
        <f ca="1">+IF(OFFSET('Sanitation Data'!$G$29,0,10*ROW('Sanitation Data'!G107))="","",OFFSET('Sanitation Data'!$G$29,0,10*ROW('Sanitation Data'!G107)))</f>
        <v/>
      </c>
      <c r="DB113" s="363" t="str">
        <f ca="1">+IF(OFFSET('Sanitation Data'!$G$30,0,10*ROW('Sanitation Data'!G107))="","",OFFSET('Sanitation Data'!$G$30,0,10*ROW('Sanitation Data'!G107)))</f>
        <v/>
      </c>
      <c r="DC113" s="363" t="str">
        <f ca="1">+IF(OFFSET('Sanitation Data'!$G$31,0,10*ROW('Sanitation Data'!G107))="","",OFFSET('Sanitation Data'!$G$31,0,10*ROW('Sanitation Data'!G107)))</f>
        <v/>
      </c>
      <c r="DD113" s="363" t="str">
        <f ca="1">+IF(OFFSET('Sanitation Data'!$G$32,0,10*ROW('Sanitation Data'!G107))="","",OFFSET('Sanitation Data'!$G$32,0,10*ROW('Sanitation Data'!G107)))</f>
        <v/>
      </c>
      <c r="DE113" s="363" t="str">
        <f ca="1">+IF(OFFSET('Sanitation Data'!$H$28,0,10*ROW('Sanitation Data'!H107))="","",OFFSET('Sanitation Data'!$H$28,0,10*ROW('Sanitation Data'!H107)))</f>
        <v/>
      </c>
      <c r="DF113" s="363" t="str">
        <f ca="1">+IF(OFFSET('Sanitation Data'!$H$29,0,10*ROW('Sanitation Data'!H107))="","",OFFSET('Sanitation Data'!$H$29,0,10*ROW('Sanitation Data'!H107)))</f>
        <v/>
      </c>
      <c r="DG113" s="363" t="str">
        <f ca="1">+IF(OFFSET('Sanitation Data'!$H$30,0,10*ROW('Sanitation Data'!H107))="","",OFFSET('Sanitation Data'!$H$30,0,10*ROW('Sanitation Data'!H107)))</f>
        <v/>
      </c>
      <c r="DH113" s="363" t="str">
        <f ca="1">+IF(OFFSET('Sanitation Data'!$H$31,0,10*ROW('Sanitation Data'!H107))="","",OFFSET('Sanitation Data'!$H$31,0,10*ROW('Sanitation Data'!H107)))</f>
        <v/>
      </c>
      <c r="DI113" s="363" t="str">
        <f ca="1">+IF(OFFSET('Sanitation Data'!$H$32,0,10*ROW('Sanitation Data'!H107))="","",OFFSET('Sanitation Data'!$H$32,0,10*ROW('Sanitation Data'!H107)))</f>
        <v/>
      </c>
      <c r="DJ113" s="363" t="str">
        <f ca="1">+IF(OFFSET('Sanitation Data'!$I$28,0,10*ROW('Sanitation Data'!I107))="","",OFFSET('Sanitation Data'!$I$28,0,10*ROW('Sanitation Data'!I107)))</f>
        <v/>
      </c>
      <c r="DK113" s="363" t="str">
        <f ca="1">+IF(OFFSET('Sanitation Data'!$I$29,0,10*ROW('Sanitation Data'!I107))="","",OFFSET('Sanitation Data'!$I$29,0,10*ROW('Sanitation Data'!I107)))</f>
        <v/>
      </c>
      <c r="DL113" s="363" t="str">
        <f ca="1">+IF(OFFSET('Sanitation Data'!$I$30,0,10*ROW('Sanitation Data'!I107))="","",OFFSET('Sanitation Data'!$I$30,0,10*ROW('Sanitation Data'!I107)))</f>
        <v/>
      </c>
      <c r="DM113" s="363" t="str">
        <f ca="1">+IF(OFFSET('Sanitation Data'!$I$31,0,10*ROW('Sanitation Data'!I107))="","",OFFSET('Sanitation Data'!$I$31,0,10*ROW('Sanitation Data'!I107)))</f>
        <v/>
      </c>
      <c r="DN113" s="363" t="str">
        <f ca="1">+IF(OFFSET('Sanitation Data'!$I$32,0,10*ROW('Sanitation Data'!I107))="","",OFFSET('Sanitation Data'!$I$32,0,10*ROW('Sanitation Data'!I107)))</f>
        <v/>
      </c>
      <c r="DO113" s="363" t="str">
        <f ca="1">+IF(OFFSET('Hygiene Data'!$D$11,0,10*ROW('Hygiene Data'!D107))="","",OFFSET('Hygiene Data'!$D$11,0,10*ROW('Hygiene Data'!D107)))</f>
        <v/>
      </c>
      <c r="DP113" s="363" t="str">
        <f ca="1">+IF(OFFSET('Hygiene Data'!$D$12,0,10*ROW('Hygiene Data'!D107))="","",OFFSET('Hygiene Data'!$D$12,0,10*ROW('Hygiene Data'!D107)))</f>
        <v/>
      </c>
      <c r="DQ113" s="363" t="str">
        <f ca="1">+IF(OFFSET('Hygiene Data'!$D$13,0,10*ROW('Hygiene Data'!D107))="","",OFFSET('Hygiene Data'!$D$13,0,10*ROW('Hygiene Data'!D107)))</f>
        <v/>
      </c>
      <c r="DR113" s="363" t="str">
        <f ca="1">+IF(OFFSET('Hygiene Data'!$E$11,0,10*ROW('Hygiene Data'!E107))="","",OFFSET('Hygiene Data'!$E$11,0,10*ROW('Hygiene Data'!E107)))</f>
        <v/>
      </c>
      <c r="DS113" s="363" t="str">
        <f ca="1">+IF(OFFSET('Hygiene Data'!$E$12,0,10*ROW('Hygiene Data'!E107))="","",OFFSET('Hygiene Data'!$E$12,0,10*ROW('Hygiene Data'!E107)))</f>
        <v/>
      </c>
      <c r="DT113" s="363" t="str">
        <f ca="1">+IF(OFFSET('Hygiene Data'!$E$13,0,10*ROW('Hygiene Data'!E107))="","",OFFSET('Hygiene Data'!$E$13,0,10*ROW('Hygiene Data'!E107)))</f>
        <v/>
      </c>
      <c r="DU113" s="363" t="str">
        <f ca="1">+IF(OFFSET('Hygiene Data'!$F$11,0,10*ROW('Hygiene Data'!F107))="","",OFFSET('Hygiene Data'!$F$11,0,10*ROW('Hygiene Data'!F107)))</f>
        <v/>
      </c>
      <c r="DV113" s="363" t="str">
        <f ca="1">+IF(OFFSET('Hygiene Data'!$F$12,0,10*ROW('Hygiene Data'!F107))="","",OFFSET('Hygiene Data'!$F$12,0,10*ROW('Hygiene Data'!F107)))</f>
        <v/>
      </c>
      <c r="DW113" s="363" t="str">
        <f ca="1">+IF(OFFSET('Hygiene Data'!$F$13,0,10*ROW('Hygiene Data'!F107))="","",OFFSET('Hygiene Data'!$F$13,0,10*ROW('Hygiene Data'!F107)))</f>
        <v/>
      </c>
      <c r="DX113" s="363" t="str">
        <f ca="1">+IF(OFFSET('Hygiene Data'!$G$11,0,10*ROW('Hygiene Data'!G107))="","",OFFSET('Hygiene Data'!$G$11,0,10*ROW('Hygiene Data'!G107)))</f>
        <v/>
      </c>
      <c r="DY113" s="363" t="str">
        <f ca="1">+IF(OFFSET('Hygiene Data'!$G$12,0,10*ROW('Hygiene Data'!G107))="","",OFFSET('Hygiene Data'!$G$12,0,10*ROW('Hygiene Data'!G107)))</f>
        <v/>
      </c>
      <c r="DZ113" s="363" t="str">
        <f ca="1">+IF(OFFSET('Hygiene Data'!$G$13,0,10*ROW('Hygiene Data'!G107))="","",OFFSET('Hygiene Data'!$G$13,0,10*ROW('Hygiene Data'!G107)))</f>
        <v/>
      </c>
      <c r="EA113" s="363" t="str">
        <f ca="1">+IF(OFFSET('Hygiene Data'!$H$11,0,10*ROW('Hygiene Data'!H107))="","",OFFSET('Hygiene Data'!$H$11,0,10*ROW('Hygiene Data'!H107)))</f>
        <v/>
      </c>
      <c r="EB113" s="363" t="str">
        <f ca="1">+IF(OFFSET('Hygiene Data'!$H$12,0,10*ROW('Hygiene Data'!H107))="","",OFFSET('Hygiene Data'!$H$12,0,10*ROW('Hygiene Data'!H107)))</f>
        <v/>
      </c>
      <c r="EC113" s="363" t="str">
        <f ca="1">+IF(OFFSET('Hygiene Data'!$H$13,0,10*ROW('Hygiene Data'!H107))="","",OFFSET('Hygiene Data'!$H$13,0,10*ROW('Hygiene Data'!H107)))</f>
        <v/>
      </c>
      <c r="ED113" s="363" t="str">
        <f ca="1">+IF(OFFSET('Hygiene Data'!$I$11,0,10*ROW('Hygiene Data'!I107))="","",OFFSET('Hygiene Data'!$I$11,0,10*ROW('Hygiene Data'!I107)))</f>
        <v/>
      </c>
      <c r="EE113" s="363" t="str">
        <f ca="1">+IF(OFFSET('Hygiene Data'!$I$12,0,10*ROW('Hygiene Data'!I107))="","",OFFSET('Hygiene Data'!$I$12,0,10*ROW('Hygiene Data'!I107)))</f>
        <v/>
      </c>
      <c r="EF113" s="363" t="str">
        <f ca="1">+IF(OFFSET('Hygiene Data'!$I$13,0,10*ROW('Hygiene Data'!I107))="","",OFFSET('Hygiene Data'!$I$13,0,10*ROW('Hygiene Data'!I107)))</f>
        <v/>
      </c>
    </row>
    <row r="114" spans="1:136" x14ac:dyDescent="0.25">
      <c r="A114" s="472" t="str">
        <f ca="1">+IF(OFFSET('Water Data'!$B$2,0,10*ROW('Water Data'!E108))="","",OFFSET('Water Data'!$B$2,0,10*ROW('Water Data'!E108)))</f>
        <v/>
      </c>
      <c r="B114" s="47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9" t="str">
        <f t="shared" ca="1" si="1"/>
        <v/>
      </c>
      <c r="D114" s="50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3" t="str">
        <f ca="1">+IF(OFFSET('Water Data'!$D$27,0,10*ROW('Water Data'!D108))="","",OFFSET('Water Data'!$D$27,0,10*ROW('Water Data'!D108)))</f>
        <v/>
      </c>
      <c r="BT114" s="363" t="str">
        <f ca="1">+IF(OFFSET('Water Data'!$D$28,0,10*ROW('Water Data'!D108))="","",OFFSET('Water Data'!$D$28,0,10*ROW('Water Data'!D108)))</f>
        <v/>
      </c>
      <c r="BU114" s="363" t="str">
        <f ca="1">+IF(OFFSET('Water Data'!$D$29,0,10*ROW('Water Data'!D108))="","",OFFSET('Water Data'!$D$29,0,10*ROW('Water Data'!D108)))</f>
        <v/>
      </c>
      <c r="BV114" s="363" t="str">
        <f ca="1">+IF(OFFSET('Water Data'!$E$27,0,10*ROW('Water Data'!E108))="","",OFFSET('Water Data'!$E$27,0,10*ROW('Water Data'!E108)))</f>
        <v/>
      </c>
      <c r="BW114" s="363" t="str">
        <f ca="1">+IF(OFFSET('Water Data'!$E$28,0,10*ROW('Water Data'!E108))="","",OFFSET('Water Data'!$E$28,0,10*ROW('Water Data'!E108)))</f>
        <v/>
      </c>
      <c r="BX114" s="363" t="str">
        <f ca="1">+IF(OFFSET('Water Data'!$E$29,0,10*ROW('Water Data'!E108))="","",OFFSET('Water Data'!$E$29,0,10*ROW('Water Data'!E108)))</f>
        <v/>
      </c>
      <c r="BY114" s="363" t="str">
        <f ca="1">+IF(OFFSET('Water Data'!$F$27,0,10*ROW('Water Data'!F108))="","",OFFSET('Water Data'!$F$27,0,10*ROW('Water Data'!F108)))</f>
        <v/>
      </c>
      <c r="BZ114" s="363" t="str">
        <f ca="1">+IF(OFFSET('Water Data'!$F$28,0,10*ROW('Water Data'!F108))="","",OFFSET('Water Data'!$F$28,0,10*ROW('Water Data'!F108)))</f>
        <v/>
      </c>
      <c r="CA114" s="363" t="str">
        <f ca="1">+IF(OFFSET('Water Data'!$F$29,0,10*ROW('Water Data'!F108))="","",OFFSET('Water Data'!$F$29,0,10*ROW('Water Data'!F108)))</f>
        <v/>
      </c>
      <c r="CB114" s="363" t="str">
        <f ca="1">+IF(OFFSET('Water Data'!$G$27,0,10*ROW('Water Data'!G108))="","",OFFSET('Water Data'!$G$27,0,10*ROW('Water Data'!G108)))</f>
        <v/>
      </c>
      <c r="CC114" s="363" t="str">
        <f ca="1">+IF(OFFSET('Water Data'!$G$28,0,10*ROW('Water Data'!G108))="","",OFFSET('Water Data'!$G$28,0,10*ROW('Water Data'!G108)))</f>
        <v/>
      </c>
      <c r="CD114" s="363" t="str">
        <f ca="1">+IF(OFFSET('Water Data'!$G$29,0,10*ROW('Water Data'!G108))="","",OFFSET('Water Data'!$G$29,0,10*ROW('Water Data'!G108)))</f>
        <v/>
      </c>
      <c r="CE114" s="363" t="str">
        <f ca="1">+IF(OFFSET('Water Data'!$H$27,0,10*ROW('Water Data'!H108))="","",OFFSET('Water Data'!$H$27,0,10*ROW('Water Data'!H108)))</f>
        <v/>
      </c>
      <c r="CF114" s="363" t="str">
        <f ca="1">+IF(OFFSET('Water Data'!$H$28,0,10*ROW('Water Data'!H108))="","",OFFSET('Water Data'!$H$28,0,10*ROW('Water Data'!H108)))</f>
        <v/>
      </c>
      <c r="CG114" s="363" t="str">
        <f ca="1">+IF(OFFSET('Water Data'!$H$29,0,10*ROW('Water Data'!H108))="","",OFFSET('Water Data'!$H$29,0,10*ROW('Water Data'!H108)))</f>
        <v/>
      </c>
      <c r="CH114" s="363" t="str">
        <f ca="1">+IF(OFFSET('Water Data'!$I$27,0,10*ROW('Water Data'!I108))="","",OFFSET('Water Data'!$I$27,0,10*ROW('Water Data'!I108)))</f>
        <v/>
      </c>
      <c r="CI114" s="363" t="str">
        <f ca="1">+IF(OFFSET('Water Data'!$I$28,0,10*ROW('Water Data'!I108))="","",OFFSET('Water Data'!$I$28,0,10*ROW('Water Data'!I108)))</f>
        <v/>
      </c>
      <c r="CJ114" s="363" t="str">
        <f ca="1">+IF(OFFSET('Water Data'!$I$29,0,10*ROW('Water Data'!I108))="","",OFFSET('Water Data'!$I$29,0,10*ROW('Water Data'!I108)))</f>
        <v/>
      </c>
      <c r="CK114" s="363" t="str">
        <f ca="1">+IF(OFFSET('Sanitation Data'!$D$28,0,10*ROW('Sanitation Data'!D108))="","",OFFSET('Sanitation Data'!$D$28,0,10*ROW('Sanitation Data'!D108)))</f>
        <v/>
      </c>
      <c r="CL114" s="363" t="str">
        <f ca="1">+IF(OFFSET('Sanitation Data'!$D$29,0,10*ROW('Sanitation Data'!D108))="","",OFFSET('Sanitation Data'!$D$29,0,10*ROW('Sanitation Data'!D108)))</f>
        <v/>
      </c>
      <c r="CM114" s="363" t="str">
        <f ca="1">+IF(OFFSET('Sanitation Data'!$D$30,0,10*ROW('Sanitation Data'!D108))="","",OFFSET('Sanitation Data'!$D$30,0,10*ROW('Sanitation Data'!D108)))</f>
        <v/>
      </c>
      <c r="CN114" s="363" t="str">
        <f ca="1">+IF(OFFSET('Sanitation Data'!$D$31,0,10*ROW('Sanitation Data'!D108))="","",OFFSET('Sanitation Data'!$D$31,0,10*ROW('Sanitation Data'!D108)))</f>
        <v/>
      </c>
      <c r="CO114" s="363" t="str">
        <f ca="1">+IF(OFFSET('Sanitation Data'!$D$32,0,10*ROW('Sanitation Data'!D108))="","",OFFSET('Sanitation Data'!$D$32,0,10*ROW('Sanitation Data'!D108)))</f>
        <v/>
      </c>
      <c r="CP114" s="363" t="str">
        <f ca="1">+IF(OFFSET('Sanitation Data'!$E$28,0,10*ROW('Sanitation Data'!E108))="","",OFFSET('Sanitation Data'!$E$28,0,10*ROW('Sanitation Data'!E108)))</f>
        <v/>
      </c>
      <c r="CQ114" s="363" t="str">
        <f ca="1">+IF(OFFSET('Sanitation Data'!$E$29,0,10*ROW('Sanitation Data'!E108))="","",OFFSET('Sanitation Data'!$E$29,0,10*ROW('Sanitation Data'!E108)))</f>
        <v/>
      </c>
      <c r="CR114" s="363" t="str">
        <f ca="1">+IF(OFFSET('Sanitation Data'!$E$30,0,10*ROW('Sanitation Data'!E108))="","",OFFSET('Sanitation Data'!$E$30,0,10*ROW('Sanitation Data'!E108)))</f>
        <v/>
      </c>
      <c r="CS114" s="363" t="str">
        <f ca="1">+IF(OFFSET('Sanitation Data'!$E$31,0,10*ROW('Sanitation Data'!E108))="","",OFFSET('Sanitation Data'!$E$31,0,10*ROW('Sanitation Data'!E108)))</f>
        <v/>
      </c>
      <c r="CT114" s="363" t="str">
        <f ca="1">+IF(OFFSET('Sanitation Data'!$E$32,0,10*ROW('Sanitation Data'!E108))="","",OFFSET('Sanitation Data'!$E$32,0,10*ROW('Sanitation Data'!E108)))</f>
        <v/>
      </c>
      <c r="CU114" s="363" t="str">
        <f ca="1">+IF(OFFSET('Sanitation Data'!$F$28,0,10*ROW('Sanitation Data'!F108))="","",OFFSET('Sanitation Data'!$F$28,0,10*ROW('Sanitation Data'!F108)))</f>
        <v/>
      </c>
      <c r="CV114" s="363" t="str">
        <f ca="1">+IF(OFFSET('Sanitation Data'!$F$29,0,10*ROW('Sanitation Data'!F108))="","",OFFSET('Sanitation Data'!$F$29,0,10*ROW('Sanitation Data'!F108)))</f>
        <v/>
      </c>
      <c r="CW114" s="363" t="str">
        <f ca="1">+IF(OFFSET('Sanitation Data'!$F$30,0,10*ROW('Sanitation Data'!F108))="","",OFFSET('Sanitation Data'!$F$30,0,10*ROW('Sanitation Data'!F108)))</f>
        <v/>
      </c>
      <c r="CX114" s="363" t="str">
        <f ca="1">+IF(OFFSET('Sanitation Data'!$F$31,0,10*ROW('Sanitation Data'!F108))="","",OFFSET('Sanitation Data'!$F$31,0,10*ROW('Sanitation Data'!F108)))</f>
        <v/>
      </c>
      <c r="CY114" s="363" t="str">
        <f ca="1">+IF(OFFSET('Sanitation Data'!$F$32,0,10*ROW('Sanitation Data'!F108))="","",OFFSET('Sanitation Data'!$F$32,0,10*ROW('Sanitation Data'!F108)))</f>
        <v/>
      </c>
      <c r="CZ114" s="363" t="str">
        <f ca="1">+IF(OFFSET('Sanitation Data'!$G$28,0,10*ROW('Sanitation Data'!G108))="","",OFFSET('Sanitation Data'!$G$28,0,10*ROW('Sanitation Data'!G108)))</f>
        <v/>
      </c>
      <c r="DA114" s="363" t="str">
        <f ca="1">+IF(OFFSET('Sanitation Data'!$G$29,0,10*ROW('Sanitation Data'!G108))="","",OFFSET('Sanitation Data'!$G$29,0,10*ROW('Sanitation Data'!G108)))</f>
        <v/>
      </c>
      <c r="DB114" s="363" t="str">
        <f ca="1">+IF(OFFSET('Sanitation Data'!$G$30,0,10*ROW('Sanitation Data'!G108))="","",OFFSET('Sanitation Data'!$G$30,0,10*ROW('Sanitation Data'!G108)))</f>
        <v/>
      </c>
      <c r="DC114" s="363" t="str">
        <f ca="1">+IF(OFFSET('Sanitation Data'!$G$31,0,10*ROW('Sanitation Data'!G108))="","",OFFSET('Sanitation Data'!$G$31,0,10*ROW('Sanitation Data'!G108)))</f>
        <v/>
      </c>
      <c r="DD114" s="363" t="str">
        <f ca="1">+IF(OFFSET('Sanitation Data'!$G$32,0,10*ROW('Sanitation Data'!G108))="","",OFFSET('Sanitation Data'!$G$32,0,10*ROW('Sanitation Data'!G108)))</f>
        <v/>
      </c>
      <c r="DE114" s="363" t="str">
        <f ca="1">+IF(OFFSET('Sanitation Data'!$H$28,0,10*ROW('Sanitation Data'!H108))="","",OFFSET('Sanitation Data'!$H$28,0,10*ROW('Sanitation Data'!H108)))</f>
        <v/>
      </c>
      <c r="DF114" s="363" t="str">
        <f ca="1">+IF(OFFSET('Sanitation Data'!$H$29,0,10*ROW('Sanitation Data'!H108))="","",OFFSET('Sanitation Data'!$H$29,0,10*ROW('Sanitation Data'!H108)))</f>
        <v/>
      </c>
      <c r="DG114" s="363" t="str">
        <f ca="1">+IF(OFFSET('Sanitation Data'!$H$30,0,10*ROW('Sanitation Data'!H108))="","",OFFSET('Sanitation Data'!$H$30,0,10*ROW('Sanitation Data'!H108)))</f>
        <v/>
      </c>
      <c r="DH114" s="363" t="str">
        <f ca="1">+IF(OFFSET('Sanitation Data'!$H$31,0,10*ROW('Sanitation Data'!H108))="","",OFFSET('Sanitation Data'!$H$31,0,10*ROW('Sanitation Data'!H108)))</f>
        <v/>
      </c>
      <c r="DI114" s="363" t="str">
        <f ca="1">+IF(OFFSET('Sanitation Data'!$H$32,0,10*ROW('Sanitation Data'!H108))="","",OFFSET('Sanitation Data'!$H$32,0,10*ROW('Sanitation Data'!H108)))</f>
        <v/>
      </c>
      <c r="DJ114" s="363" t="str">
        <f ca="1">+IF(OFFSET('Sanitation Data'!$I$28,0,10*ROW('Sanitation Data'!I108))="","",OFFSET('Sanitation Data'!$I$28,0,10*ROW('Sanitation Data'!I108)))</f>
        <v/>
      </c>
      <c r="DK114" s="363" t="str">
        <f ca="1">+IF(OFFSET('Sanitation Data'!$I$29,0,10*ROW('Sanitation Data'!I108))="","",OFFSET('Sanitation Data'!$I$29,0,10*ROW('Sanitation Data'!I108)))</f>
        <v/>
      </c>
      <c r="DL114" s="363" t="str">
        <f ca="1">+IF(OFFSET('Sanitation Data'!$I$30,0,10*ROW('Sanitation Data'!I108))="","",OFFSET('Sanitation Data'!$I$30,0,10*ROW('Sanitation Data'!I108)))</f>
        <v/>
      </c>
      <c r="DM114" s="363" t="str">
        <f ca="1">+IF(OFFSET('Sanitation Data'!$I$31,0,10*ROW('Sanitation Data'!I108))="","",OFFSET('Sanitation Data'!$I$31,0,10*ROW('Sanitation Data'!I108)))</f>
        <v/>
      </c>
      <c r="DN114" s="363" t="str">
        <f ca="1">+IF(OFFSET('Sanitation Data'!$I$32,0,10*ROW('Sanitation Data'!I108))="","",OFFSET('Sanitation Data'!$I$32,0,10*ROW('Sanitation Data'!I108)))</f>
        <v/>
      </c>
      <c r="DO114" s="363" t="str">
        <f ca="1">+IF(OFFSET('Hygiene Data'!$D$11,0,10*ROW('Hygiene Data'!D108))="","",OFFSET('Hygiene Data'!$D$11,0,10*ROW('Hygiene Data'!D108)))</f>
        <v/>
      </c>
      <c r="DP114" s="363" t="str">
        <f ca="1">+IF(OFFSET('Hygiene Data'!$D$12,0,10*ROW('Hygiene Data'!D108))="","",OFFSET('Hygiene Data'!$D$12,0,10*ROW('Hygiene Data'!D108)))</f>
        <v/>
      </c>
      <c r="DQ114" s="363" t="str">
        <f ca="1">+IF(OFFSET('Hygiene Data'!$D$13,0,10*ROW('Hygiene Data'!D108))="","",OFFSET('Hygiene Data'!$D$13,0,10*ROW('Hygiene Data'!D108)))</f>
        <v/>
      </c>
      <c r="DR114" s="363" t="str">
        <f ca="1">+IF(OFFSET('Hygiene Data'!$E$11,0,10*ROW('Hygiene Data'!E108))="","",OFFSET('Hygiene Data'!$E$11,0,10*ROW('Hygiene Data'!E108)))</f>
        <v/>
      </c>
      <c r="DS114" s="363" t="str">
        <f ca="1">+IF(OFFSET('Hygiene Data'!$E$12,0,10*ROW('Hygiene Data'!E108))="","",OFFSET('Hygiene Data'!$E$12,0,10*ROW('Hygiene Data'!E108)))</f>
        <v/>
      </c>
      <c r="DT114" s="363" t="str">
        <f ca="1">+IF(OFFSET('Hygiene Data'!$E$13,0,10*ROW('Hygiene Data'!E108))="","",OFFSET('Hygiene Data'!$E$13,0,10*ROW('Hygiene Data'!E108)))</f>
        <v/>
      </c>
      <c r="DU114" s="363" t="str">
        <f ca="1">+IF(OFFSET('Hygiene Data'!$F$11,0,10*ROW('Hygiene Data'!F108))="","",OFFSET('Hygiene Data'!$F$11,0,10*ROW('Hygiene Data'!F108)))</f>
        <v/>
      </c>
      <c r="DV114" s="363" t="str">
        <f ca="1">+IF(OFFSET('Hygiene Data'!$F$12,0,10*ROW('Hygiene Data'!F108))="","",OFFSET('Hygiene Data'!$F$12,0,10*ROW('Hygiene Data'!F108)))</f>
        <v/>
      </c>
      <c r="DW114" s="363" t="str">
        <f ca="1">+IF(OFFSET('Hygiene Data'!$F$13,0,10*ROW('Hygiene Data'!F108))="","",OFFSET('Hygiene Data'!$F$13,0,10*ROW('Hygiene Data'!F108)))</f>
        <v/>
      </c>
      <c r="DX114" s="363" t="str">
        <f ca="1">+IF(OFFSET('Hygiene Data'!$G$11,0,10*ROW('Hygiene Data'!G108))="","",OFFSET('Hygiene Data'!$G$11,0,10*ROW('Hygiene Data'!G108)))</f>
        <v/>
      </c>
      <c r="DY114" s="363" t="str">
        <f ca="1">+IF(OFFSET('Hygiene Data'!$G$12,0,10*ROW('Hygiene Data'!G108))="","",OFFSET('Hygiene Data'!$G$12,0,10*ROW('Hygiene Data'!G108)))</f>
        <v/>
      </c>
      <c r="DZ114" s="363" t="str">
        <f ca="1">+IF(OFFSET('Hygiene Data'!$G$13,0,10*ROW('Hygiene Data'!G108))="","",OFFSET('Hygiene Data'!$G$13,0,10*ROW('Hygiene Data'!G108)))</f>
        <v/>
      </c>
      <c r="EA114" s="363" t="str">
        <f ca="1">+IF(OFFSET('Hygiene Data'!$H$11,0,10*ROW('Hygiene Data'!H108))="","",OFFSET('Hygiene Data'!$H$11,0,10*ROW('Hygiene Data'!H108)))</f>
        <v/>
      </c>
      <c r="EB114" s="363" t="str">
        <f ca="1">+IF(OFFSET('Hygiene Data'!$H$12,0,10*ROW('Hygiene Data'!H108))="","",OFFSET('Hygiene Data'!$H$12,0,10*ROW('Hygiene Data'!H108)))</f>
        <v/>
      </c>
      <c r="EC114" s="363" t="str">
        <f ca="1">+IF(OFFSET('Hygiene Data'!$H$13,0,10*ROW('Hygiene Data'!H108))="","",OFFSET('Hygiene Data'!$H$13,0,10*ROW('Hygiene Data'!H108)))</f>
        <v/>
      </c>
      <c r="ED114" s="363" t="str">
        <f ca="1">+IF(OFFSET('Hygiene Data'!$I$11,0,10*ROW('Hygiene Data'!I108))="","",OFFSET('Hygiene Data'!$I$11,0,10*ROW('Hygiene Data'!I108)))</f>
        <v/>
      </c>
      <c r="EE114" s="363" t="str">
        <f ca="1">+IF(OFFSET('Hygiene Data'!$I$12,0,10*ROW('Hygiene Data'!I108))="","",OFFSET('Hygiene Data'!$I$12,0,10*ROW('Hygiene Data'!I108)))</f>
        <v/>
      </c>
      <c r="EF114" s="363" t="str">
        <f ca="1">+IF(OFFSET('Hygiene Data'!$I$13,0,10*ROW('Hygiene Data'!I108))="","",OFFSET('Hygiene Data'!$I$13,0,10*ROW('Hygiene Data'!I108)))</f>
        <v/>
      </c>
    </row>
    <row r="115" spans="1:136" x14ac:dyDescent="0.25">
      <c r="A115" s="472" t="str">
        <f ca="1">+IF(OFFSET('Water Data'!$B$2,0,10*ROW('Water Data'!E109))="","",OFFSET('Water Data'!$B$2,0,10*ROW('Water Data'!E109)))</f>
        <v/>
      </c>
      <c r="B115" s="47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9" t="str">
        <f t="shared" ca="1" si="1"/>
        <v/>
      </c>
      <c r="D115" s="50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3" t="str">
        <f ca="1">+IF(OFFSET('Water Data'!$D$27,0,10*ROW('Water Data'!D109))="","",OFFSET('Water Data'!$D$27,0,10*ROW('Water Data'!D109)))</f>
        <v/>
      </c>
      <c r="BT115" s="363" t="str">
        <f ca="1">+IF(OFFSET('Water Data'!$D$28,0,10*ROW('Water Data'!D109))="","",OFFSET('Water Data'!$D$28,0,10*ROW('Water Data'!D109)))</f>
        <v/>
      </c>
      <c r="BU115" s="363" t="str">
        <f ca="1">+IF(OFFSET('Water Data'!$D$29,0,10*ROW('Water Data'!D109))="","",OFFSET('Water Data'!$D$29,0,10*ROW('Water Data'!D109)))</f>
        <v/>
      </c>
      <c r="BV115" s="363" t="str">
        <f ca="1">+IF(OFFSET('Water Data'!$E$27,0,10*ROW('Water Data'!E109))="","",OFFSET('Water Data'!$E$27,0,10*ROW('Water Data'!E109)))</f>
        <v/>
      </c>
      <c r="BW115" s="363" t="str">
        <f ca="1">+IF(OFFSET('Water Data'!$E$28,0,10*ROW('Water Data'!E109))="","",OFFSET('Water Data'!$E$28,0,10*ROW('Water Data'!E109)))</f>
        <v/>
      </c>
      <c r="BX115" s="363" t="str">
        <f ca="1">+IF(OFFSET('Water Data'!$E$29,0,10*ROW('Water Data'!E109))="","",OFFSET('Water Data'!$E$29,0,10*ROW('Water Data'!E109)))</f>
        <v/>
      </c>
      <c r="BY115" s="363" t="str">
        <f ca="1">+IF(OFFSET('Water Data'!$F$27,0,10*ROW('Water Data'!F109))="","",OFFSET('Water Data'!$F$27,0,10*ROW('Water Data'!F109)))</f>
        <v/>
      </c>
      <c r="BZ115" s="363" t="str">
        <f ca="1">+IF(OFFSET('Water Data'!$F$28,0,10*ROW('Water Data'!F109))="","",OFFSET('Water Data'!$F$28,0,10*ROW('Water Data'!F109)))</f>
        <v/>
      </c>
      <c r="CA115" s="363" t="str">
        <f ca="1">+IF(OFFSET('Water Data'!$F$29,0,10*ROW('Water Data'!F109))="","",OFFSET('Water Data'!$F$29,0,10*ROW('Water Data'!F109)))</f>
        <v/>
      </c>
      <c r="CB115" s="363" t="str">
        <f ca="1">+IF(OFFSET('Water Data'!$G$27,0,10*ROW('Water Data'!G109))="","",OFFSET('Water Data'!$G$27,0,10*ROW('Water Data'!G109)))</f>
        <v/>
      </c>
      <c r="CC115" s="363" t="str">
        <f ca="1">+IF(OFFSET('Water Data'!$G$28,0,10*ROW('Water Data'!G109))="","",OFFSET('Water Data'!$G$28,0,10*ROW('Water Data'!G109)))</f>
        <v/>
      </c>
      <c r="CD115" s="363" t="str">
        <f ca="1">+IF(OFFSET('Water Data'!$G$29,0,10*ROW('Water Data'!G109))="","",OFFSET('Water Data'!$G$29,0,10*ROW('Water Data'!G109)))</f>
        <v/>
      </c>
      <c r="CE115" s="363" t="str">
        <f ca="1">+IF(OFFSET('Water Data'!$H$27,0,10*ROW('Water Data'!H109))="","",OFFSET('Water Data'!$H$27,0,10*ROW('Water Data'!H109)))</f>
        <v/>
      </c>
      <c r="CF115" s="363" t="str">
        <f ca="1">+IF(OFFSET('Water Data'!$H$28,0,10*ROW('Water Data'!H109))="","",OFFSET('Water Data'!$H$28,0,10*ROW('Water Data'!H109)))</f>
        <v/>
      </c>
      <c r="CG115" s="363" t="str">
        <f ca="1">+IF(OFFSET('Water Data'!$H$29,0,10*ROW('Water Data'!H109))="","",OFFSET('Water Data'!$H$29,0,10*ROW('Water Data'!H109)))</f>
        <v/>
      </c>
      <c r="CH115" s="363" t="str">
        <f ca="1">+IF(OFFSET('Water Data'!$I$27,0,10*ROW('Water Data'!I109))="","",OFFSET('Water Data'!$I$27,0,10*ROW('Water Data'!I109)))</f>
        <v/>
      </c>
      <c r="CI115" s="363" t="str">
        <f ca="1">+IF(OFFSET('Water Data'!$I$28,0,10*ROW('Water Data'!I109))="","",OFFSET('Water Data'!$I$28,0,10*ROW('Water Data'!I109)))</f>
        <v/>
      </c>
      <c r="CJ115" s="363" t="str">
        <f ca="1">+IF(OFFSET('Water Data'!$I$29,0,10*ROW('Water Data'!I109))="","",OFFSET('Water Data'!$I$29,0,10*ROW('Water Data'!I109)))</f>
        <v/>
      </c>
      <c r="CK115" s="363" t="str">
        <f ca="1">+IF(OFFSET('Sanitation Data'!$D$28,0,10*ROW('Sanitation Data'!D109))="","",OFFSET('Sanitation Data'!$D$28,0,10*ROW('Sanitation Data'!D109)))</f>
        <v/>
      </c>
      <c r="CL115" s="363" t="str">
        <f ca="1">+IF(OFFSET('Sanitation Data'!$D$29,0,10*ROW('Sanitation Data'!D109))="","",OFFSET('Sanitation Data'!$D$29,0,10*ROW('Sanitation Data'!D109)))</f>
        <v/>
      </c>
      <c r="CM115" s="363" t="str">
        <f ca="1">+IF(OFFSET('Sanitation Data'!$D$30,0,10*ROW('Sanitation Data'!D109))="","",OFFSET('Sanitation Data'!$D$30,0,10*ROW('Sanitation Data'!D109)))</f>
        <v/>
      </c>
      <c r="CN115" s="363" t="str">
        <f ca="1">+IF(OFFSET('Sanitation Data'!$D$31,0,10*ROW('Sanitation Data'!D109))="","",OFFSET('Sanitation Data'!$D$31,0,10*ROW('Sanitation Data'!D109)))</f>
        <v/>
      </c>
      <c r="CO115" s="363" t="str">
        <f ca="1">+IF(OFFSET('Sanitation Data'!$D$32,0,10*ROW('Sanitation Data'!D109))="","",OFFSET('Sanitation Data'!$D$32,0,10*ROW('Sanitation Data'!D109)))</f>
        <v/>
      </c>
      <c r="CP115" s="363" t="str">
        <f ca="1">+IF(OFFSET('Sanitation Data'!$E$28,0,10*ROW('Sanitation Data'!E109))="","",OFFSET('Sanitation Data'!$E$28,0,10*ROW('Sanitation Data'!E109)))</f>
        <v/>
      </c>
      <c r="CQ115" s="363" t="str">
        <f ca="1">+IF(OFFSET('Sanitation Data'!$E$29,0,10*ROW('Sanitation Data'!E109))="","",OFFSET('Sanitation Data'!$E$29,0,10*ROW('Sanitation Data'!E109)))</f>
        <v/>
      </c>
      <c r="CR115" s="363" t="str">
        <f ca="1">+IF(OFFSET('Sanitation Data'!$E$30,0,10*ROW('Sanitation Data'!E109))="","",OFFSET('Sanitation Data'!$E$30,0,10*ROW('Sanitation Data'!E109)))</f>
        <v/>
      </c>
      <c r="CS115" s="363" t="str">
        <f ca="1">+IF(OFFSET('Sanitation Data'!$E$31,0,10*ROW('Sanitation Data'!E109))="","",OFFSET('Sanitation Data'!$E$31,0,10*ROW('Sanitation Data'!E109)))</f>
        <v/>
      </c>
      <c r="CT115" s="363" t="str">
        <f ca="1">+IF(OFFSET('Sanitation Data'!$E$32,0,10*ROW('Sanitation Data'!E109))="","",OFFSET('Sanitation Data'!$E$32,0,10*ROW('Sanitation Data'!E109)))</f>
        <v/>
      </c>
      <c r="CU115" s="363" t="str">
        <f ca="1">+IF(OFFSET('Sanitation Data'!$F$28,0,10*ROW('Sanitation Data'!F109))="","",OFFSET('Sanitation Data'!$F$28,0,10*ROW('Sanitation Data'!F109)))</f>
        <v/>
      </c>
      <c r="CV115" s="363" t="str">
        <f ca="1">+IF(OFFSET('Sanitation Data'!$F$29,0,10*ROW('Sanitation Data'!F109))="","",OFFSET('Sanitation Data'!$F$29,0,10*ROW('Sanitation Data'!F109)))</f>
        <v/>
      </c>
      <c r="CW115" s="363" t="str">
        <f ca="1">+IF(OFFSET('Sanitation Data'!$F$30,0,10*ROW('Sanitation Data'!F109))="","",OFFSET('Sanitation Data'!$F$30,0,10*ROW('Sanitation Data'!F109)))</f>
        <v/>
      </c>
      <c r="CX115" s="363" t="str">
        <f ca="1">+IF(OFFSET('Sanitation Data'!$F$31,0,10*ROW('Sanitation Data'!F109))="","",OFFSET('Sanitation Data'!$F$31,0,10*ROW('Sanitation Data'!F109)))</f>
        <v/>
      </c>
      <c r="CY115" s="363" t="str">
        <f ca="1">+IF(OFFSET('Sanitation Data'!$F$32,0,10*ROW('Sanitation Data'!F109))="","",OFFSET('Sanitation Data'!$F$32,0,10*ROW('Sanitation Data'!F109)))</f>
        <v/>
      </c>
      <c r="CZ115" s="363" t="str">
        <f ca="1">+IF(OFFSET('Sanitation Data'!$G$28,0,10*ROW('Sanitation Data'!G109))="","",OFFSET('Sanitation Data'!$G$28,0,10*ROW('Sanitation Data'!G109)))</f>
        <v/>
      </c>
      <c r="DA115" s="363" t="str">
        <f ca="1">+IF(OFFSET('Sanitation Data'!$G$29,0,10*ROW('Sanitation Data'!G109))="","",OFFSET('Sanitation Data'!$G$29,0,10*ROW('Sanitation Data'!G109)))</f>
        <v/>
      </c>
      <c r="DB115" s="363" t="str">
        <f ca="1">+IF(OFFSET('Sanitation Data'!$G$30,0,10*ROW('Sanitation Data'!G109))="","",OFFSET('Sanitation Data'!$G$30,0,10*ROW('Sanitation Data'!G109)))</f>
        <v/>
      </c>
      <c r="DC115" s="363" t="str">
        <f ca="1">+IF(OFFSET('Sanitation Data'!$G$31,0,10*ROW('Sanitation Data'!G109))="","",OFFSET('Sanitation Data'!$G$31,0,10*ROW('Sanitation Data'!G109)))</f>
        <v/>
      </c>
      <c r="DD115" s="363" t="str">
        <f ca="1">+IF(OFFSET('Sanitation Data'!$G$32,0,10*ROW('Sanitation Data'!G109))="","",OFFSET('Sanitation Data'!$G$32,0,10*ROW('Sanitation Data'!G109)))</f>
        <v/>
      </c>
      <c r="DE115" s="363" t="str">
        <f ca="1">+IF(OFFSET('Sanitation Data'!$H$28,0,10*ROW('Sanitation Data'!H109))="","",OFFSET('Sanitation Data'!$H$28,0,10*ROW('Sanitation Data'!H109)))</f>
        <v/>
      </c>
      <c r="DF115" s="363" t="str">
        <f ca="1">+IF(OFFSET('Sanitation Data'!$H$29,0,10*ROW('Sanitation Data'!H109))="","",OFFSET('Sanitation Data'!$H$29,0,10*ROW('Sanitation Data'!H109)))</f>
        <v/>
      </c>
      <c r="DG115" s="363" t="str">
        <f ca="1">+IF(OFFSET('Sanitation Data'!$H$30,0,10*ROW('Sanitation Data'!H109))="","",OFFSET('Sanitation Data'!$H$30,0,10*ROW('Sanitation Data'!H109)))</f>
        <v/>
      </c>
      <c r="DH115" s="363" t="str">
        <f ca="1">+IF(OFFSET('Sanitation Data'!$H$31,0,10*ROW('Sanitation Data'!H109))="","",OFFSET('Sanitation Data'!$H$31,0,10*ROW('Sanitation Data'!H109)))</f>
        <v/>
      </c>
      <c r="DI115" s="363" t="str">
        <f ca="1">+IF(OFFSET('Sanitation Data'!$H$32,0,10*ROW('Sanitation Data'!H109))="","",OFFSET('Sanitation Data'!$H$32,0,10*ROW('Sanitation Data'!H109)))</f>
        <v/>
      </c>
      <c r="DJ115" s="363" t="str">
        <f ca="1">+IF(OFFSET('Sanitation Data'!$I$28,0,10*ROW('Sanitation Data'!I109))="","",OFFSET('Sanitation Data'!$I$28,0,10*ROW('Sanitation Data'!I109)))</f>
        <v/>
      </c>
      <c r="DK115" s="363" t="str">
        <f ca="1">+IF(OFFSET('Sanitation Data'!$I$29,0,10*ROW('Sanitation Data'!I109))="","",OFFSET('Sanitation Data'!$I$29,0,10*ROW('Sanitation Data'!I109)))</f>
        <v/>
      </c>
      <c r="DL115" s="363" t="str">
        <f ca="1">+IF(OFFSET('Sanitation Data'!$I$30,0,10*ROW('Sanitation Data'!I109))="","",OFFSET('Sanitation Data'!$I$30,0,10*ROW('Sanitation Data'!I109)))</f>
        <v/>
      </c>
      <c r="DM115" s="363" t="str">
        <f ca="1">+IF(OFFSET('Sanitation Data'!$I$31,0,10*ROW('Sanitation Data'!I109))="","",OFFSET('Sanitation Data'!$I$31,0,10*ROW('Sanitation Data'!I109)))</f>
        <v/>
      </c>
      <c r="DN115" s="363" t="str">
        <f ca="1">+IF(OFFSET('Sanitation Data'!$I$32,0,10*ROW('Sanitation Data'!I109))="","",OFFSET('Sanitation Data'!$I$32,0,10*ROW('Sanitation Data'!I109)))</f>
        <v/>
      </c>
      <c r="DO115" s="363" t="str">
        <f ca="1">+IF(OFFSET('Hygiene Data'!$D$11,0,10*ROW('Hygiene Data'!D109))="","",OFFSET('Hygiene Data'!$D$11,0,10*ROW('Hygiene Data'!D109)))</f>
        <v/>
      </c>
      <c r="DP115" s="363" t="str">
        <f ca="1">+IF(OFFSET('Hygiene Data'!$D$12,0,10*ROW('Hygiene Data'!D109))="","",OFFSET('Hygiene Data'!$D$12,0,10*ROW('Hygiene Data'!D109)))</f>
        <v/>
      </c>
      <c r="DQ115" s="363" t="str">
        <f ca="1">+IF(OFFSET('Hygiene Data'!$D$13,0,10*ROW('Hygiene Data'!D109))="","",OFFSET('Hygiene Data'!$D$13,0,10*ROW('Hygiene Data'!D109)))</f>
        <v/>
      </c>
      <c r="DR115" s="363" t="str">
        <f ca="1">+IF(OFFSET('Hygiene Data'!$E$11,0,10*ROW('Hygiene Data'!E109))="","",OFFSET('Hygiene Data'!$E$11,0,10*ROW('Hygiene Data'!E109)))</f>
        <v/>
      </c>
      <c r="DS115" s="363" t="str">
        <f ca="1">+IF(OFFSET('Hygiene Data'!$E$12,0,10*ROW('Hygiene Data'!E109))="","",OFFSET('Hygiene Data'!$E$12,0,10*ROW('Hygiene Data'!E109)))</f>
        <v/>
      </c>
      <c r="DT115" s="363" t="str">
        <f ca="1">+IF(OFFSET('Hygiene Data'!$E$13,0,10*ROW('Hygiene Data'!E109))="","",OFFSET('Hygiene Data'!$E$13,0,10*ROW('Hygiene Data'!E109)))</f>
        <v/>
      </c>
      <c r="DU115" s="363" t="str">
        <f ca="1">+IF(OFFSET('Hygiene Data'!$F$11,0,10*ROW('Hygiene Data'!F109))="","",OFFSET('Hygiene Data'!$F$11,0,10*ROW('Hygiene Data'!F109)))</f>
        <v/>
      </c>
      <c r="DV115" s="363" t="str">
        <f ca="1">+IF(OFFSET('Hygiene Data'!$F$12,0,10*ROW('Hygiene Data'!F109))="","",OFFSET('Hygiene Data'!$F$12,0,10*ROW('Hygiene Data'!F109)))</f>
        <v/>
      </c>
      <c r="DW115" s="363" t="str">
        <f ca="1">+IF(OFFSET('Hygiene Data'!$F$13,0,10*ROW('Hygiene Data'!F109))="","",OFFSET('Hygiene Data'!$F$13,0,10*ROW('Hygiene Data'!F109)))</f>
        <v/>
      </c>
      <c r="DX115" s="363" t="str">
        <f ca="1">+IF(OFFSET('Hygiene Data'!$G$11,0,10*ROW('Hygiene Data'!G109))="","",OFFSET('Hygiene Data'!$G$11,0,10*ROW('Hygiene Data'!G109)))</f>
        <v/>
      </c>
      <c r="DY115" s="363" t="str">
        <f ca="1">+IF(OFFSET('Hygiene Data'!$G$12,0,10*ROW('Hygiene Data'!G109))="","",OFFSET('Hygiene Data'!$G$12,0,10*ROW('Hygiene Data'!G109)))</f>
        <v/>
      </c>
      <c r="DZ115" s="363" t="str">
        <f ca="1">+IF(OFFSET('Hygiene Data'!$G$13,0,10*ROW('Hygiene Data'!G109))="","",OFFSET('Hygiene Data'!$G$13,0,10*ROW('Hygiene Data'!G109)))</f>
        <v/>
      </c>
      <c r="EA115" s="363" t="str">
        <f ca="1">+IF(OFFSET('Hygiene Data'!$H$11,0,10*ROW('Hygiene Data'!H109))="","",OFFSET('Hygiene Data'!$H$11,0,10*ROW('Hygiene Data'!H109)))</f>
        <v/>
      </c>
      <c r="EB115" s="363" t="str">
        <f ca="1">+IF(OFFSET('Hygiene Data'!$H$12,0,10*ROW('Hygiene Data'!H109))="","",OFFSET('Hygiene Data'!$H$12,0,10*ROW('Hygiene Data'!H109)))</f>
        <v/>
      </c>
      <c r="EC115" s="363" t="str">
        <f ca="1">+IF(OFFSET('Hygiene Data'!$H$13,0,10*ROW('Hygiene Data'!H109))="","",OFFSET('Hygiene Data'!$H$13,0,10*ROW('Hygiene Data'!H109)))</f>
        <v/>
      </c>
      <c r="ED115" s="363" t="str">
        <f ca="1">+IF(OFFSET('Hygiene Data'!$I$11,0,10*ROW('Hygiene Data'!I109))="","",OFFSET('Hygiene Data'!$I$11,0,10*ROW('Hygiene Data'!I109)))</f>
        <v/>
      </c>
      <c r="EE115" s="363" t="str">
        <f ca="1">+IF(OFFSET('Hygiene Data'!$I$12,0,10*ROW('Hygiene Data'!I109))="","",OFFSET('Hygiene Data'!$I$12,0,10*ROW('Hygiene Data'!I109)))</f>
        <v/>
      </c>
      <c r="EF115" s="363" t="str">
        <f ca="1">+IF(OFFSET('Hygiene Data'!$I$13,0,10*ROW('Hygiene Data'!I109))="","",OFFSET('Hygiene Data'!$I$13,0,10*ROW('Hygiene Data'!I109)))</f>
        <v/>
      </c>
    </row>
    <row r="116" spans="1:136" x14ac:dyDescent="0.25">
      <c r="A116" s="472" t="str">
        <f ca="1">+IF(OFFSET('Water Data'!$B$2,0,10*ROW('Water Data'!E110))="","",OFFSET('Water Data'!$B$2,0,10*ROW('Water Data'!E110)))</f>
        <v/>
      </c>
      <c r="B116" s="47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9" t="str">
        <f t="shared" ca="1" si="1"/>
        <v/>
      </c>
      <c r="D116" s="50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3" t="str">
        <f ca="1">+IF(OFFSET('Water Data'!$D$27,0,10*ROW('Water Data'!D110))="","",OFFSET('Water Data'!$D$27,0,10*ROW('Water Data'!D110)))</f>
        <v/>
      </c>
      <c r="BT116" s="363" t="str">
        <f ca="1">+IF(OFFSET('Water Data'!$D$28,0,10*ROW('Water Data'!D110))="","",OFFSET('Water Data'!$D$28,0,10*ROW('Water Data'!D110)))</f>
        <v/>
      </c>
      <c r="BU116" s="363" t="str">
        <f ca="1">+IF(OFFSET('Water Data'!$D$29,0,10*ROW('Water Data'!D110))="","",OFFSET('Water Data'!$D$29,0,10*ROW('Water Data'!D110)))</f>
        <v/>
      </c>
      <c r="BV116" s="363" t="str">
        <f ca="1">+IF(OFFSET('Water Data'!$E$27,0,10*ROW('Water Data'!E110))="","",OFFSET('Water Data'!$E$27,0,10*ROW('Water Data'!E110)))</f>
        <v/>
      </c>
      <c r="BW116" s="363" t="str">
        <f ca="1">+IF(OFFSET('Water Data'!$E$28,0,10*ROW('Water Data'!E110))="","",OFFSET('Water Data'!$E$28,0,10*ROW('Water Data'!E110)))</f>
        <v/>
      </c>
      <c r="BX116" s="363" t="str">
        <f ca="1">+IF(OFFSET('Water Data'!$E$29,0,10*ROW('Water Data'!E110))="","",OFFSET('Water Data'!$E$29,0,10*ROW('Water Data'!E110)))</f>
        <v/>
      </c>
      <c r="BY116" s="363" t="str">
        <f ca="1">+IF(OFFSET('Water Data'!$F$27,0,10*ROW('Water Data'!F110))="","",OFFSET('Water Data'!$F$27,0,10*ROW('Water Data'!F110)))</f>
        <v/>
      </c>
      <c r="BZ116" s="363" t="str">
        <f ca="1">+IF(OFFSET('Water Data'!$F$28,0,10*ROW('Water Data'!F110))="","",OFFSET('Water Data'!$F$28,0,10*ROW('Water Data'!F110)))</f>
        <v/>
      </c>
      <c r="CA116" s="363" t="str">
        <f ca="1">+IF(OFFSET('Water Data'!$F$29,0,10*ROW('Water Data'!F110))="","",OFFSET('Water Data'!$F$29,0,10*ROW('Water Data'!F110)))</f>
        <v/>
      </c>
      <c r="CB116" s="363" t="str">
        <f ca="1">+IF(OFFSET('Water Data'!$G$27,0,10*ROW('Water Data'!G110))="","",OFFSET('Water Data'!$G$27,0,10*ROW('Water Data'!G110)))</f>
        <v/>
      </c>
      <c r="CC116" s="363" t="str">
        <f ca="1">+IF(OFFSET('Water Data'!$G$28,0,10*ROW('Water Data'!G110))="","",OFFSET('Water Data'!$G$28,0,10*ROW('Water Data'!G110)))</f>
        <v/>
      </c>
      <c r="CD116" s="363" t="str">
        <f ca="1">+IF(OFFSET('Water Data'!$G$29,0,10*ROW('Water Data'!G110))="","",OFFSET('Water Data'!$G$29,0,10*ROW('Water Data'!G110)))</f>
        <v/>
      </c>
      <c r="CE116" s="363" t="str">
        <f ca="1">+IF(OFFSET('Water Data'!$H$27,0,10*ROW('Water Data'!H110))="","",OFFSET('Water Data'!$H$27,0,10*ROW('Water Data'!H110)))</f>
        <v/>
      </c>
      <c r="CF116" s="363" t="str">
        <f ca="1">+IF(OFFSET('Water Data'!$H$28,0,10*ROW('Water Data'!H110))="","",OFFSET('Water Data'!$H$28,0,10*ROW('Water Data'!H110)))</f>
        <v/>
      </c>
      <c r="CG116" s="363" t="str">
        <f ca="1">+IF(OFFSET('Water Data'!$H$29,0,10*ROW('Water Data'!H110))="","",OFFSET('Water Data'!$H$29,0,10*ROW('Water Data'!H110)))</f>
        <v/>
      </c>
      <c r="CH116" s="363" t="str">
        <f ca="1">+IF(OFFSET('Water Data'!$I$27,0,10*ROW('Water Data'!I110))="","",OFFSET('Water Data'!$I$27,0,10*ROW('Water Data'!I110)))</f>
        <v/>
      </c>
      <c r="CI116" s="363" t="str">
        <f ca="1">+IF(OFFSET('Water Data'!$I$28,0,10*ROW('Water Data'!I110))="","",OFFSET('Water Data'!$I$28,0,10*ROW('Water Data'!I110)))</f>
        <v/>
      </c>
      <c r="CJ116" s="363" t="str">
        <f ca="1">+IF(OFFSET('Water Data'!$I$29,0,10*ROW('Water Data'!I110))="","",OFFSET('Water Data'!$I$29,0,10*ROW('Water Data'!I110)))</f>
        <v/>
      </c>
      <c r="CK116" s="363" t="str">
        <f ca="1">+IF(OFFSET('Sanitation Data'!$D$28,0,10*ROW('Sanitation Data'!D110))="","",OFFSET('Sanitation Data'!$D$28,0,10*ROW('Sanitation Data'!D110)))</f>
        <v/>
      </c>
      <c r="CL116" s="363" t="str">
        <f ca="1">+IF(OFFSET('Sanitation Data'!$D$29,0,10*ROW('Sanitation Data'!D110))="","",OFFSET('Sanitation Data'!$D$29,0,10*ROW('Sanitation Data'!D110)))</f>
        <v/>
      </c>
      <c r="CM116" s="363" t="str">
        <f ca="1">+IF(OFFSET('Sanitation Data'!$D$30,0,10*ROW('Sanitation Data'!D110))="","",OFFSET('Sanitation Data'!$D$30,0,10*ROW('Sanitation Data'!D110)))</f>
        <v/>
      </c>
      <c r="CN116" s="363" t="str">
        <f ca="1">+IF(OFFSET('Sanitation Data'!$D$31,0,10*ROW('Sanitation Data'!D110))="","",OFFSET('Sanitation Data'!$D$31,0,10*ROW('Sanitation Data'!D110)))</f>
        <v/>
      </c>
      <c r="CO116" s="363" t="str">
        <f ca="1">+IF(OFFSET('Sanitation Data'!$D$32,0,10*ROW('Sanitation Data'!D110))="","",OFFSET('Sanitation Data'!$D$32,0,10*ROW('Sanitation Data'!D110)))</f>
        <v/>
      </c>
      <c r="CP116" s="363" t="str">
        <f ca="1">+IF(OFFSET('Sanitation Data'!$E$28,0,10*ROW('Sanitation Data'!E110))="","",OFFSET('Sanitation Data'!$E$28,0,10*ROW('Sanitation Data'!E110)))</f>
        <v/>
      </c>
      <c r="CQ116" s="363" t="str">
        <f ca="1">+IF(OFFSET('Sanitation Data'!$E$29,0,10*ROW('Sanitation Data'!E110))="","",OFFSET('Sanitation Data'!$E$29,0,10*ROW('Sanitation Data'!E110)))</f>
        <v/>
      </c>
      <c r="CR116" s="363" t="str">
        <f ca="1">+IF(OFFSET('Sanitation Data'!$E$30,0,10*ROW('Sanitation Data'!E110))="","",OFFSET('Sanitation Data'!$E$30,0,10*ROW('Sanitation Data'!E110)))</f>
        <v/>
      </c>
      <c r="CS116" s="363" t="str">
        <f ca="1">+IF(OFFSET('Sanitation Data'!$E$31,0,10*ROW('Sanitation Data'!E110))="","",OFFSET('Sanitation Data'!$E$31,0,10*ROW('Sanitation Data'!E110)))</f>
        <v/>
      </c>
      <c r="CT116" s="363" t="str">
        <f ca="1">+IF(OFFSET('Sanitation Data'!$E$32,0,10*ROW('Sanitation Data'!E110))="","",OFFSET('Sanitation Data'!$E$32,0,10*ROW('Sanitation Data'!E110)))</f>
        <v/>
      </c>
      <c r="CU116" s="363" t="str">
        <f ca="1">+IF(OFFSET('Sanitation Data'!$F$28,0,10*ROW('Sanitation Data'!F110))="","",OFFSET('Sanitation Data'!$F$28,0,10*ROW('Sanitation Data'!F110)))</f>
        <v/>
      </c>
      <c r="CV116" s="363" t="str">
        <f ca="1">+IF(OFFSET('Sanitation Data'!$F$29,0,10*ROW('Sanitation Data'!F110))="","",OFFSET('Sanitation Data'!$F$29,0,10*ROW('Sanitation Data'!F110)))</f>
        <v/>
      </c>
      <c r="CW116" s="363" t="str">
        <f ca="1">+IF(OFFSET('Sanitation Data'!$F$30,0,10*ROW('Sanitation Data'!F110))="","",OFFSET('Sanitation Data'!$F$30,0,10*ROW('Sanitation Data'!F110)))</f>
        <v/>
      </c>
      <c r="CX116" s="363" t="str">
        <f ca="1">+IF(OFFSET('Sanitation Data'!$F$31,0,10*ROW('Sanitation Data'!F110))="","",OFFSET('Sanitation Data'!$F$31,0,10*ROW('Sanitation Data'!F110)))</f>
        <v/>
      </c>
      <c r="CY116" s="363" t="str">
        <f ca="1">+IF(OFFSET('Sanitation Data'!$F$32,0,10*ROW('Sanitation Data'!F110))="","",OFFSET('Sanitation Data'!$F$32,0,10*ROW('Sanitation Data'!F110)))</f>
        <v/>
      </c>
      <c r="CZ116" s="363" t="str">
        <f ca="1">+IF(OFFSET('Sanitation Data'!$G$28,0,10*ROW('Sanitation Data'!G110))="","",OFFSET('Sanitation Data'!$G$28,0,10*ROW('Sanitation Data'!G110)))</f>
        <v/>
      </c>
      <c r="DA116" s="363" t="str">
        <f ca="1">+IF(OFFSET('Sanitation Data'!$G$29,0,10*ROW('Sanitation Data'!G110))="","",OFFSET('Sanitation Data'!$G$29,0,10*ROW('Sanitation Data'!G110)))</f>
        <v/>
      </c>
      <c r="DB116" s="363" t="str">
        <f ca="1">+IF(OFFSET('Sanitation Data'!$G$30,0,10*ROW('Sanitation Data'!G110))="","",OFFSET('Sanitation Data'!$G$30,0,10*ROW('Sanitation Data'!G110)))</f>
        <v/>
      </c>
      <c r="DC116" s="363" t="str">
        <f ca="1">+IF(OFFSET('Sanitation Data'!$G$31,0,10*ROW('Sanitation Data'!G110))="","",OFFSET('Sanitation Data'!$G$31,0,10*ROW('Sanitation Data'!G110)))</f>
        <v/>
      </c>
      <c r="DD116" s="363" t="str">
        <f ca="1">+IF(OFFSET('Sanitation Data'!$G$32,0,10*ROW('Sanitation Data'!G110))="","",OFFSET('Sanitation Data'!$G$32,0,10*ROW('Sanitation Data'!G110)))</f>
        <v/>
      </c>
      <c r="DE116" s="363" t="str">
        <f ca="1">+IF(OFFSET('Sanitation Data'!$H$28,0,10*ROW('Sanitation Data'!H110))="","",OFFSET('Sanitation Data'!$H$28,0,10*ROW('Sanitation Data'!H110)))</f>
        <v/>
      </c>
      <c r="DF116" s="363" t="str">
        <f ca="1">+IF(OFFSET('Sanitation Data'!$H$29,0,10*ROW('Sanitation Data'!H110))="","",OFFSET('Sanitation Data'!$H$29,0,10*ROW('Sanitation Data'!H110)))</f>
        <v/>
      </c>
      <c r="DG116" s="363" t="str">
        <f ca="1">+IF(OFFSET('Sanitation Data'!$H$30,0,10*ROW('Sanitation Data'!H110))="","",OFFSET('Sanitation Data'!$H$30,0,10*ROW('Sanitation Data'!H110)))</f>
        <v/>
      </c>
      <c r="DH116" s="363" t="str">
        <f ca="1">+IF(OFFSET('Sanitation Data'!$H$31,0,10*ROW('Sanitation Data'!H110))="","",OFFSET('Sanitation Data'!$H$31,0,10*ROW('Sanitation Data'!H110)))</f>
        <v/>
      </c>
      <c r="DI116" s="363" t="str">
        <f ca="1">+IF(OFFSET('Sanitation Data'!$H$32,0,10*ROW('Sanitation Data'!H110))="","",OFFSET('Sanitation Data'!$H$32,0,10*ROW('Sanitation Data'!H110)))</f>
        <v/>
      </c>
      <c r="DJ116" s="363" t="str">
        <f ca="1">+IF(OFFSET('Sanitation Data'!$I$28,0,10*ROW('Sanitation Data'!I110))="","",OFFSET('Sanitation Data'!$I$28,0,10*ROW('Sanitation Data'!I110)))</f>
        <v/>
      </c>
      <c r="DK116" s="363" t="str">
        <f ca="1">+IF(OFFSET('Sanitation Data'!$I$29,0,10*ROW('Sanitation Data'!I110))="","",OFFSET('Sanitation Data'!$I$29,0,10*ROW('Sanitation Data'!I110)))</f>
        <v/>
      </c>
      <c r="DL116" s="363" t="str">
        <f ca="1">+IF(OFFSET('Sanitation Data'!$I$30,0,10*ROW('Sanitation Data'!I110))="","",OFFSET('Sanitation Data'!$I$30,0,10*ROW('Sanitation Data'!I110)))</f>
        <v/>
      </c>
      <c r="DM116" s="363" t="str">
        <f ca="1">+IF(OFFSET('Sanitation Data'!$I$31,0,10*ROW('Sanitation Data'!I110))="","",OFFSET('Sanitation Data'!$I$31,0,10*ROW('Sanitation Data'!I110)))</f>
        <v/>
      </c>
      <c r="DN116" s="363" t="str">
        <f ca="1">+IF(OFFSET('Sanitation Data'!$I$32,0,10*ROW('Sanitation Data'!I110))="","",OFFSET('Sanitation Data'!$I$32,0,10*ROW('Sanitation Data'!I110)))</f>
        <v/>
      </c>
      <c r="DO116" s="363" t="str">
        <f ca="1">+IF(OFFSET('Hygiene Data'!$D$11,0,10*ROW('Hygiene Data'!D110))="","",OFFSET('Hygiene Data'!$D$11,0,10*ROW('Hygiene Data'!D110)))</f>
        <v/>
      </c>
      <c r="DP116" s="363" t="str">
        <f ca="1">+IF(OFFSET('Hygiene Data'!$D$12,0,10*ROW('Hygiene Data'!D110))="","",OFFSET('Hygiene Data'!$D$12,0,10*ROW('Hygiene Data'!D110)))</f>
        <v/>
      </c>
      <c r="DQ116" s="363" t="str">
        <f ca="1">+IF(OFFSET('Hygiene Data'!$D$13,0,10*ROW('Hygiene Data'!D110))="","",OFFSET('Hygiene Data'!$D$13,0,10*ROW('Hygiene Data'!D110)))</f>
        <v/>
      </c>
      <c r="DR116" s="363" t="str">
        <f ca="1">+IF(OFFSET('Hygiene Data'!$E$11,0,10*ROW('Hygiene Data'!E110))="","",OFFSET('Hygiene Data'!$E$11,0,10*ROW('Hygiene Data'!E110)))</f>
        <v/>
      </c>
      <c r="DS116" s="363" t="str">
        <f ca="1">+IF(OFFSET('Hygiene Data'!$E$12,0,10*ROW('Hygiene Data'!E110))="","",OFFSET('Hygiene Data'!$E$12,0,10*ROW('Hygiene Data'!E110)))</f>
        <v/>
      </c>
      <c r="DT116" s="363" t="str">
        <f ca="1">+IF(OFFSET('Hygiene Data'!$E$13,0,10*ROW('Hygiene Data'!E110))="","",OFFSET('Hygiene Data'!$E$13,0,10*ROW('Hygiene Data'!E110)))</f>
        <v/>
      </c>
      <c r="DU116" s="363" t="str">
        <f ca="1">+IF(OFFSET('Hygiene Data'!$F$11,0,10*ROW('Hygiene Data'!F110))="","",OFFSET('Hygiene Data'!$F$11,0,10*ROW('Hygiene Data'!F110)))</f>
        <v/>
      </c>
      <c r="DV116" s="363" t="str">
        <f ca="1">+IF(OFFSET('Hygiene Data'!$F$12,0,10*ROW('Hygiene Data'!F110))="","",OFFSET('Hygiene Data'!$F$12,0,10*ROW('Hygiene Data'!F110)))</f>
        <v/>
      </c>
      <c r="DW116" s="363" t="str">
        <f ca="1">+IF(OFFSET('Hygiene Data'!$F$13,0,10*ROW('Hygiene Data'!F110))="","",OFFSET('Hygiene Data'!$F$13,0,10*ROW('Hygiene Data'!F110)))</f>
        <v/>
      </c>
      <c r="DX116" s="363" t="str">
        <f ca="1">+IF(OFFSET('Hygiene Data'!$G$11,0,10*ROW('Hygiene Data'!G110))="","",OFFSET('Hygiene Data'!$G$11,0,10*ROW('Hygiene Data'!G110)))</f>
        <v/>
      </c>
      <c r="DY116" s="363" t="str">
        <f ca="1">+IF(OFFSET('Hygiene Data'!$G$12,0,10*ROW('Hygiene Data'!G110))="","",OFFSET('Hygiene Data'!$G$12,0,10*ROW('Hygiene Data'!G110)))</f>
        <v/>
      </c>
      <c r="DZ116" s="363" t="str">
        <f ca="1">+IF(OFFSET('Hygiene Data'!$G$13,0,10*ROW('Hygiene Data'!G110))="","",OFFSET('Hygiene Data'!$G$13,0,10*ROW('Hygiene Data'!G110)))</f>
        <v/>
      </c>
      <c r="EA116" s="363" t="str">
        <f ca="1">+IF(OFFSET('Hygiene Data'!$H$11,0,10*ROW('Hygiene Data'!H110))="","",OFFSET('Hygiene Data'!$H$11,0,10*ROW('Hygiene Data'!H110)))</f>
        <v/>
      </c>
      <c r="EB116" s="363" t="str">
        <f ca="1">+IF(OFFSET('Hygiene Data'!$H$12,0,10*ROW('Hygiene Data'!H110))="","",OFFSET('Hygiene Data'!$H$12,0,10*ROW('Hygiene Data'!H110)))</f>
        <v/>
      </c>
      <c r="EC116" s="363" t="str">
        <f ca="1">+IF(OFFSET('Hygiene Data'!$H$13,0,10*ROW('Hygiene Data'!H110))="","",OFFSET('Hygiene Data'!$H$13,0,10*ROW('Hygiene Data'!H110)))</f>
        <v/>
      </c>
      <c r="ED116" s="363" t="str">
        <f ca="1">+IF(OFFSET('Hygiene Data'!$I$11,0,10*ROW('Hygiene Data'!I110))="","",OFFSET('Hygiene Data'!$I$11,0,10*ROW('Hygiene Data'!I110)))</f>
        <v/>
      </c>
      <c r="EE116" s="363" t="str">
        <f ca="1">+IF(OFFSET('Hygiene Data'!$I$12,0,10*ROW('Hygiene Data'!I110))="","",OFFSET('Hygiene Data'!$I$12,0,10*ROW('Hygiene Data'!I110)))</f>
        <v/>
      </c>
      <c r="EF116" s="363" t="str">
        <f ca="1">+IF(OFFSET('Hygiene Data'!$I$13,0,10*ROW('Hygiene Data'!I110))="","",OFFSET('Hygiene Data'!$I$13,0,10*ROW('Hygiene Data'!I110)))</f>
        <v/>
      </c>
    </row>
    <row r="117" spans="1:136" x14ac:dyDescent="0.25">
      <c r="A117" s="472" t="str">
        <f ca="1">+IF(OFFSET('Water Data'!$B$2,0,10*ROW('Water Data'!E111))="","",OFFSET('Water Data'!$B$2,0,10*ROW('Water Data'!E111)))</f>
        <v/>
      </c>
      <c r="B117" s="47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9" t="str">
        <f t="shared" ca="1" si="1"/>
        <v/>
      </c>
      <c r="D117" s="50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3" t="str">
        <f ca="1">+IF(OFFSET('Water Data'!$D$27,0,10*ROW('Water Data'!D111))="","",OFFSET('Water Data'!$D$27,0,10*ROW('Water Data'!D111)))</f>
        <v/>
      </c>
      <c r="BT117" s="363" t="str">
        <f ca="1">+IF(OFFSET('Water Data'!$D$28,0,10*ROW('Water Data'!D111))="","",OFFSET('Water Data'!$D$28,0,10*ROW('Water Data'!D111)))</f>
        <v/>
      </c>
      <c r="BU117" s="363" t="str">
        <f ca="1">+IF(OFFSET('Water Data'!$D$29,0,10*ROW('Water Data'!D111))="","",OFFSET('Water Data'!$D$29,0,10*ROW('Water Data'!D111)))</f>
        <v/>
      </c>
      <c r="BV117" s="363" t="str">
        <f ca="1">+IF(OFFSET('Water Data'!$E$27,0,10*ROW('Water Data'!E111))="","",OFFSET('Water Data'!$E$27,0,10*ROW('Water Data'!E111)))</f>
        <v/>
      </c>
      <c r="BW117" s="363" t="str">
        <f ca="1">+IF(OFFSET('Water Data'!$E$28,0,10*ROW('Water Data'!E111))="","",OFFSET('Water Data'!$E$28,0,10*ROW('Water Data'!E111)))</f>
        <v/>
      </c>
      <c r="BX117" s="363" t="str">
        <f ca="1">+IF(OFFSET('Water Data'!$E$29,0,10*ROW('Water Data'!E111))="","",OFFSET('Water Data'!$E$29,0,10*ROW('Water Data'!E111)))</f>
        <v/>
      </c>
      <c r="BY117" s="363" t="str">
        <f ca="1">+IF(OFFSET('Water Data'!$F$27,0,10*ROW('Water Data'!F111))="","",OFFSET('Water Data'!$F$27,0,10*ROW('Water Data'!F111)))</f>
        <v/>
      </c>
      <c r="BZ117" s="363" t="str">
        <f ca="1">+IF(OFFSET('Water Data'!$F$28,0,10*ROW('Water Data'!F111))="","",OFFSET('Water Data'!$F$28,0,10*ROW('Water Data'!F111)))</f>
        <v/>
      </c>
      <c r="CA117" s="363" t="str">
        <f ca="1">+IF(OFFSET('Water Data'!$F$29,0,10*ROW('Water Data'!F111))="","",OFFSET('Water Data'!$F$29,0,10*ROW('Water Data'!F111)))</f>
        <v/>
      </c>
      <c r="CB117" s="363" t="str">
        <f ca="1">+IF(OFFSET('Water Data'!$G$27,0,10*ROW('Water Data'!G111))="","",OFFSET('Water Data'!$G$27,0,10*ROW('Water Data'!G111)))</f>
        <v/>
      </c>
      <c r="CC117" s="363" t="str">
        <f ca="1">+IF(OFFSET('Water Data'!$G$28,0,10*ROW('Water Data'!G111))="","",OFFSET('Water Data'!$G$28,0,10*ROW('Water Data'!G111)))</f>
        <v/>
      </c>
      <c r="CD117" s="363" t="str">
        <f ca="1">+IF(OFFSET('Water Data'!$G$29,0,10*ROW('Water Data'!G111))="","",OFFSET('Water Data'!$G$29,0,10*ROW('Water Data'!G111)))</f>
        <v/>
      </c>
      <c r="CE117" s="363" t="str">
        <f ca="1">+IF(OFFSET('Water Data'!$H$27,0,10*ROW('Water Data'!H111))="","",OFFSET('Water Data'!$H$27,0,10*ROW('Water Data'!H111)))</f>
        <v/>
      </c>
      <c r="CF117" s="363" t="str">
        <f ca="1">+IF(OFFSET('Water Data'!$H$28,0,10*ROW('Water Data'!H111))="","",OFFSET('Water Data'!$H$28,0,10*ROW('Water Data'!H111)))</f>
        <v/>
      </c>
      <c r="CG117" s="363" t="str">
        <f ca="1">+IF(OFFSET('Water Data'!$H$29,0,10*ROW('Water Data'!H111))="","",OFFSET('Water Data'!$H$29,0,10*ROW('Water Data'!H111)))</f>
        <v/>
      </c>
      <c r="CH117" s="363" t="str">
        <f ca="1">+IF(OFFSET('Water Data'!$I$27,0,10*ROW('Water Data'!I111))="","",OFFSET('Water Data'!$I$27,0,10*ROW('Water Data'!I111)))</f>
        <v/>
      </c>
      <c r="CI117" s="363" t="str">
        <f ca="1">+IF(OFFSET('Water Data'!$I$28,0,10*ROW('Water Data'!I111))="","",OFFSET('Water Data'!$I$28,0,10*ROW('Water Data'!I111)))</f>
        <v/>
      </c>
      <c r="CJ117" s="363" t="str">
        <f ca="1">+IF(OFFSET('Water Data'!$I$29,0,10*ROW('Water Data'!I111))="","",OFFSET('Water Data'!$I$29,0,10*ROW('Water Data'!I111)))</f>
        <v/>
      </c>
      <c r="CK117" s="363" t="str">
        <f ca="1">+IF(OFFSET('Sanitation Data'!$D$28,0,10*ROW('Sanitation Data'!D111))="","",OFFSET('Sanitation Data'!$D$28,0,10*ROW('Sanitation Data'!D111)))</f>
        <v/>
      </c>
      <c r="CL117" s="363" t="str">
        <f ca="1">+IF(OFFSET('Sanitation Data'!$D$29,0,10*ROW('Sanitation Data'!D111))="","",OFFSET('Sanitation Data'!$D$29,0,10*ROW('Sanitation Data'!D111)))</f>
        <v/>
      </c>
      <c r="CM117" s="363" t="str">
        <f ca="1">+IF(OFFSET('Sanitation Data'!$D$30,0,10*ROW('Sanitation Data'!D111))="","",OFFSET('Sanitation Data'!$D$30,0,10*ROW('Sanitation Data'!D111)))</f>
        <v/>
      </c>
      <c r="CN117" s="363" t="str">
        <f ca="1">+IF(OFFSET('Sanitation Data'!$D$31,0,10*ROW('Sanitation Data'!D111))="","",OFFSET('Sanitation Data'!$D$31,0,10*ROW('Sanitation Data'!D111)))</f>
        <v/>
      </c>
      <c r="CO117" s="363" t="str">
        <f ca="1">+IF(OFFSET('Sanitation Data'!$D$32,0,10*ROW('Sanitation Data'!D111))="","",OFFSET('Sanitation Data'!$D$32,0,10*ROW('Sanitation Data'!D111)))</f>
        <v/>
      </c>
      <c r="CP117" s="363" t="str">
        <f ca="1">+IF(OFFSET('Sanitation Data'!$E$28,0,10*ROW('Sanitation Data'!E111))="","",OFFSET('Sanitation Data'!$E$28,0,10*ROW('Sanitation Data'!E111)))</f>
        <v/>
      </c>
      <c r="CQ117" s="363" t="str">
        <f ca="1">+IF(OFFSET('Sanitation Data'!$E$29,0,10*ROW('Sanitation Data'!E111))="","",OFFSET('Sanitation Data'!$E$29,0,10*ROW('Sanitation Data'!E111)))</f>
        <v/>
      </c>
      <c r="CR117" s="363" t="str">
        <f ca="1">+IF(OFFSET('Sanitation Data'!$E$30,0,10*ROW('Sanitation Data'!E111))="","",OFFSET('Sanitation Data'!$E$30,0,10*ROW('Sanitation Data'!E111)))</f>
        <v/>
      </c>
      <c r="CS117" s="363" t="str">
        <f ca="1">+IF(OFFSET('Sanitation Data'!$E$31,0,10*ROW('Sanitation Data'!E111))="","",OFFSET('Sanitation Data'!$E$31,0,10*ROW('Sanitation Data'!E111)))</f>
        <v/>
      </c>
      <c r="CT117" s="363" t="str">
        <f ca="1">+IF(OFFSET('Sanitation Data'!$E$32,0,10*ROW('Sanitation Data'!E111))="","",OFFSET('Sanitation Data'!$E$32,0,10*ROW('Sanitation Data'!E111)))</f>
        <v/>
      </c>
      <c r="CU117" s="363" t="str">
        <f ca="1">+IF(OFFSET('Sanitation Data'!$F$28,0,10*ROW('Sanitation Data'!F111))="","",OFFSET('Sanitation Data'!$F$28,0,10*ROW('Sanitation Data'!F111)))</f>
        <v/>
      </c>
      <c r="CV117" s="363" t="str">
        <f ca="1">+IF(OFFSET('Sanitation Data'!$F$29,0,10*ROW('Sanitation Data'!F111))="","",OFFSET('Sanitation Data'!$F$29,0,10*ROW('Sanitation Data'!F111)))</f>
        <v/>
      </c>
      <c r="CW117" s="363" t="str">
        <f ca="1">+IF(OFFSET('Sanitation Data'!$F$30,0,10*ROW('Sanitation Data'!F111))="","",OFFSET('Sanitation Data'!$F$30,0,10*ROW('Sanitation Data'!F111)))</f>
        <v/>
      </c>
      <c r="CX117" s="363" t="str">
        <f ca="1">+IF(OFFSET('Sanitation Data'!$F$31,0,10*ROW('Sanitation Data'!F111))="","",OFFSET('Sanitation Data'!$F$31,0,10*ROW('Sanitation Data'!F111)))</f>
        <v/>
      </c>
      <c r="CY117" s="363" t="str">
        <f ca="1">+IF(OFFSET('Sanitation Data'!$F$32,0,10*ROW('Sanitation Data'!F111))="","",OFFSET('Sanitation Data'!$F$32,0,10*ROW('Sanitation Data'!F111)))</f>
        <v/>
      </c>
      <c r="CZ117" s="363" t="str">
        <f ca="1">+IF(OFFSET('Sanitation Data'!$G$28,0,10*ROW('Sanitation Data'!G111))="","",OFFSET('Sanitation Data'!$G$28,0,10*ROW('Sanitation Data'!G111)))</f>
        <v/>
      </c>
      <c r="DA117" s="363" t="str">
        <f ca="1">+IF(OFFSET('Sanitation Data'!$G$29,0,10*ROW('Sanitation Data'!G111))="","",OFFSET('Sanitation Data'!$G$29,0,10*ROW('Sanitation Data'!G111)))</f>
        <v/>
      </c>
      <c r="DB117" s="363" t="str">
        <f ca="1">+IF(OFFSET('Sanitation Data'!$G$30,0,10*ROW('Sanitation Data'!G111))="","",OFFSET('Sanitation Data'!$G$30,0,10*ROW('Sanitation Data'!G111)))</f>
        <v/>
      </c>
      <c r="DC117" s="363" t="str">
        <f ca="1">+IF(OFFSET('Sanitation Data'!$G$31,0,10*ROW('Sanitation Data'!G111))="","",OFFSET('Sanitation Data'!$G$31,0,10*ROW('Sanitation Data'!G111)))</f>
        <v/>
      </c>
      <c r="DD117" s="363" t="str">
        <f ca="1">+IF(OFFSET('Sanitation Data'!$G$32,0,10*ROW('Sanitation Data'!G111))="","",OFFSET('Sanitation Data'!$G$32,0,10*ROW('Sanitation Data'!G111)))</f>
        <v/>
      </c>
      <c r="DE117" s="363" t="str">
        <f ca="1">+IF(OFFSET('Sanitation Data'!$H$28,0,10*ROW('Sanitation Data'!H111))="","",OFFSET('Sanitation Data'!$H$28,0,10*ROW('Sanitation Data'!H111)))</f>
        <v/>
      </c>
      <c r="DF117" s="363" t="str">
        <f ca="1">+IF(OFFSET('Sanitation Data'!$H$29,0,10*ROW('Sanitation Data'!H111))="","",OFFSET('Sanitation Data'!$H$29,0,10*ROW('Sanitation Data'!H111)))</f>
        <v/>
      </c>
      <c r="DG117" s="363" t="str">
        <f ca="1">+IF(OFFSET('Sanitation Data'!$H$30,0,10*ROW('Sanitation Data'!H111))="","",OFFSET('Sanitation Data'!$H$30,0,10*ROW('Sanitation Data'!H111)))</f>
        <v/>
      </c>
      <c r="DH117" s="363" t="str">
        <f ca="1">+IF(OFFSET('Sanitation Data'!$H$31,0,10*ROW('Sanitation Data'!H111))="","",OFFSET('Sanitation Data'!$H$31,0,10*ROW('Sanitation Data'!H111)))</f>
        <v/>
      </c>
      <c r="DI117" s="363" t="str">
        <f ca="1">+IF(OFFSET('Sanitation Data'!$H$32,0,10*ROW('Sanitation Data'!H111))="","",OFFSET('Sanitation Data'!$H$32,0,10*ROW('Sanitation Data'!H111)))</f>
        <v/>
      </c>
      <c r="DJ117" s="363" t="str">
        <f ca="1">+IF(OFFSET('Sanitation Data'!$I$28,0,10*ROW('Sanitation Data'!I111))="","",OFFSET('Sanitation Data'!$I$28,0,10*ROW('Sanitation Data'!I111)))</f>
        <v/>
      </c>
      <c r="DK117" s="363" t="str">
        <f ca="1">+IF(OFFSET('Sanitation Data'!$I$29,0,10*ROW('Sanitation Data'!I111))="","",OFFSET('Sanitation Data'!$I$29,0,10*ROW('Sanitation Data'!I111)))</f>
        <v/>
      </c>
      <c r="DL117" s="363" t="str">
        <f ca="1">+IF(OFFSET('Sanitation Data'!$I$30,0,10*ROW('Sanitation Data'!I111))="","",OFFSET('Sanitation Data'!$I$30,0,10*ROW('Sanitation Data'!I111)))</f>
        <v/>
      </c>
      <c r="DM117" s="363" t="str">
        <f ca="1">+IF(OFFSET('Sanitation Data'!$I$31,0,10*ROW('Sanitation Data'!I111))="","",OFFSET('Sanitation Data'!$I$31,0,10*ROW('Sanitation Data'!I111)))</f>
        <v/>
      </c>
      <c r="DN117" s="363" t="str">
        <f ca="1">+IF(OFFSET('Sanitation Data'!$I$32,0,10*ROW('Sanitation Data'!I111))="","",OFFSET('Sanitation Data'!$I$32,0,10*ROW('Sanitation Data'!I111)))</f>
        <v/>
      </c>
      <c r="DO117" s="363" t="str">
        <f ca="1">+IF(OFFSET('Hygiene Data'!$D$11,0,10*ROW('Hygiene Data'!D111))="","",OFFSET('Hygiene Data'!$D$11,0,10*ROW('Hygiene Data'!D111)))</f>
        <v/>
      </c>
      <c r="DP117" s="363" t="str">
        <f ca="1">+IF(OFFSET('Hygiene Data'!$D$12,0,10*ROW('Hygiene Data'!D111))="","",OFFSET('Hygiene Data'!$D$12,0,10*ROW('Hygiene Data'!D111)))</f>
        <v/>
      </c>
      <c r="DQ117" s="363" t="str">
        <f ca="1">+IF(OFFSET('Hygiene Data'!$D$13,0,10*ROW('Hygiene Data'!D111))="","",OFFSET('Hygiene Data'!$D$13,0,10*ROW('Hygiene Data'!D111)))</f>
        <v/>
      </c>
      <c r="DR117" s="363" t="str">
        <f ca="1">+IF(OFFSET('Hygiene Data'!$E$11,0,10*ROW('Hygiene Data'!E111))="","",OFFSET('Hygiene Data'!$E$11,0,10*ROW('Hygiene Data'!E111)))</f>
        <v/>
      </c>
      <c r="DS117" s="363" t="str">
        <f ca="1">+IF(OFFSET('Hygiene Data'!$E$12,0,10*ROW('Hygiene Data'!E111))="","",OFFSET('Hygiene Data'!$E$12,0,10*ROW('Hygiene Data'!E111)))</f>
        <v/>
      </c>
      <c r="DT117" s="363" t="str">
        <f ca="1">+IF(OFFSET('Hygiene Data'!$E$13,0,10*ROW('Hygiene Data'!E111))="","",OFFSET('Hygiene Data'!$E$13,0,10*ROW('Hygiene Data'!E111)))</f>
        <v/>
      </c>
      <c r="DU117" s="363" t="str">
        <f ca="1">+IF(OFFSET('Hygiene Data'!$F$11,0,10*ROW('Hygiene Data'!F111))="","",OFFSET('Hygiene Data'!$F$11,0,10*ROW('Hygiene Data'!F111)))</f>
        <v/>
      </c>
      <c r="DV117" s="363" t="str">
        <f ca="1">+IF(OFFSET('Hygiene Data'!$F$12,0,10*ROW('Hygiene Data'!F111))="","",OFFSET('Hygiene Data'!$F$12,0,10*ROW('Hygiene Data'!F111)))</f>
        <v/>
      </c>
      <c r="DW117" s="363" t="str">
        <f ca="1">+IF(OFFSET('Hygiene Data'!$F$13,0,10*ROW('Hygiene Data'!F111))="","",OFFSET('Hygiene Data'!$F$13,0,10*ROW('Hygiene Data'!F111)))</f>
        <v/>
      </c>
      <c r="DX117" s="363" t="str">
        <f ca="1">+IF(OFFSET('Hygiene Data'!$G$11,0,10*ROW('Hygiene Data'!G111))="","",OFFSET('Hygiene Data'!$G$11,0,10*ROW('Hygiene Data'!G111)))</f>
        <v/>
      </c>
      <c r="DY117" s="363" t="str">
        <f ca="1">+IF(OFFSET('Hygiene Data'!$G$12,0,10*ROW('Hygiene Data'!G111))="","",OFFSET('Hygiene Data'!$G$12,0,10*ROW('Hygiene Data'!G111)))</f>
        <v/>
      </c>
      <c r="DZ117" s="363" t="str">
        <f ca="1">+IF(OFFSET('Hygiene Data'!$G$13,0,10*ROW('Hygiene Data'!G111))="","",OFFSET('Hygiene Data'!$G$13,0,10*ROW('Hygiene Data'!G111)))</f>
        <v/>
      </c>
      <c r="EA117" s="363" t="str">
        <f ca="1">+IF(OFFSET('Hygiene Data'!$H$11,0,10*ROW('Hygiene Data'!H111))="","",OFFSET('Hygiene Data'!$H$11,0,10*ROW('Hygiene Data'!H111)))</f>
        <v/>
      </c>
      <c r="EB117" s="363" t="str">
        <f ca="1">+IF(OFFSET('Hygiene Data'!$H$12,0,10*ROW('Hygiene Data'!H111))="","",OFFSET('Hygiene Data'!$H$12,0,10*ROW('Hygiene Data'!H111)))</f>
        <v/>
      </c>
      <c r="EC117" s="363" t="str">
        <f ca="1">+IF(OFFSET('Hygiene Data'!$H$13,0,10*ROW('Hygiene Data'!H111))="","",OFFSET('Hygiene Data'!$H$13,0,10*ROW('Hygiene Data'!H111)))</f>
        <v/>
      </c>
      <c r="ED117" s="363" t="str">
        <f ca="1">+IF(OFFSET('Hygiene Data'!$I$11,0,10*ROW('Hygiene Data'!I111))="","",OFFSET('Hygiene Data'!$I$11,0,10*ROW('Hygiene Data'!I111)))</f>
        <v/>
      </c>
      <c r="EE117" s="363" t="str">
        <f ca="1">+IF(OFFSET('Hygiene Data'!$I$12,0,10*ROW('Hygiene Data'!I111))="","",OFFSET('Hygiene Data'!$I$12,0,10*ROW('Hygiene Data'!I111)))</f>
        <v/>
      </c>
      <c r="EF117" s="363" t="str">
        <f ca="1">+IF(OFFSET('Hygiene Data'!$I$13,0,10*ROW('Hygiene Data'!I111))="","",OFFSET('Hygiene Data'!$I$13,0,10*ROW('Hygiene Data'!I111)))</f>
        <v/>
      </c>
    </row>
    <row r="118" spans="1:136" x14ac:dyDescent="0.25">
      <c r="A118" s="472" t="str">
        <f ca="1">+IF(OFFSET('Water Data'!$B$2,0,10*ROW('Water Data'!E112))="","",OFFSET('Water Data'!$B$2,0,10*ROW('Water Data'!E112)))</f>
        <v/>
      </c>
      <c r="B118" s="47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9" t="str">
        <f t="shared" ca="1" si="1"/>
        <v/>
      </c>
      <c r="D118" s="50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3" t="str">
        <f ca="1">+IF(OFFSET('Water Data'!$D$27,0,10*ROW('Water Data'!D112))="","",OFFSET('Water Data'!$D$27,0,10*ROW('Water Data'!D112)))</f>
        <v/>
      </c>
      <c r="BT118" s="363" t="str">
        <f ca="1">+IF(OFFSET('Water Data'!$D$28,0,10*ROW('Water Data'!D112))="","",OFFSET('Water Data'!$D$28,0,10*ROW('Water Data'!D112)))</f>
        <v/>
      </c>
      <c r="BU118" s="363" t="str">
        <f ca="1">+IF(OFFSET('Water Data'!$D$29,0,10*ROW('Water Data'!D112))="","",OFFSET('Water Data'!$D$29,0,10*ROW('Water Data'!D112)))</f>
        <v/>
      </c>
      <c r="BV118" s="363" t="str">
        <f ca="1">+IF(OFFSET('Water Data'!$E$27,0,10*ROW('Water Data'!E112))="","",OFFSET('Water Data'!$E$27,0,10*ROW('Water Data'!E112)))</f>
        <v/>
      </c>
      <c r="BW118" s="363" t="str">
        <f ca="1">+IF(OFFSET('Water Data'!$E$28,0,10*ROW('Water Data'!E112))="","",OFFSET('Water Data'!$E$28,0,10*ROW('Water Data'!E112)))</f>
        <v/>
      </c>
      <c r="BX118" s="363" t="str">
        <f ca="1">+IF(OFFSET('Water Data'!$E$29,0,10*ROW('Water Data'!E112))="","",OFFSET('Water Data'!$E$29,0,10*ROW('Water Data'!E112)))</f>
        <v/>
      </c>
      <c r="BY118" s="363" t="str">
        <f ca="1">+IF(OFFSET('Water Data'!$F$27,0,10*ROW('Water Data'!F112))="","",OFFSET('Water Data'!$F$27,0,10*ROW('Water Data'!F112)))</f>
        <v/>
      </c>
      <c r="BZ118" s="363" t="str">
        <f ca="1">+IF(OFFSET('Water Data'!$F$28,0,10*ROW('Water Data'!F112))="","",OFFSET('Water Data'!$F$28,0,10*ROW('Water Data'!F112)))</f>
        <v/>
      </c>
      <c r="CA118" s="363" t="str">
        <f ca="1">+IF(OFFSET('Water Data'!$F$29,0,10*ROW('Water Data'!F112))="","",OFFSET('Water Data'!$F$29,0,10*ROW('Water Data'!F112)))</f>
        <v/>
      </c>
      <c r="CB118" s="363" t="str">
        <f ca="1">+IF(OFFSET('Water Data'!$G$27,0,10*ROW('Water Data'!G112))="","",OFFSET('Water Data'!$G$27,0,10*ROW('Water Data'!G112)))</f>
        <v/>
      </c>
      <c r="CC118" s="363" t="str">
        <f ca="1">+IF(OFFSET('Water Data'!$G$28,0,10*ROW('Water Data'!G112))="","",OFFSET('Water Data'!$G$28,0,10*ROW('Water Data'!G112)))</f>
        <v/>
      </c>
      <c r="CD118" s="363" t="str">
        <f ca="1">+IF(OFFSET('Water Data'!$G$29,0,10*ROW('Water Data'!G112))="","",OFFSET('Water Data'!$G$29,0,10*ROW('Water Data'!G112)))</f>
        <v/>
      </c>
      <c r="CE118" s="363" t="str">
        <f ca="1">+IF(OFFSET('Water Data'!$H$27,0,10*ROW('Water Data'!H112))="","",OFFSET('Water Data'!$H$27,0,10*ROW('Water Data'!H112)))</f>
        <v/>
      </c>
      <c r="CF118" s="363" t="str">
        <f ca="1">+IF(OFFSET('Water Data'!$H$28,0,10*ROW('Water Data'!H112))="","",OFFSET('Water Data'!$H$28,0,10*ROW('Water Data'!H112)))</f>
        <v/>
      </c>
      <c r="CG118" s="363" t="str">
        <f ca="1">+IF(OFFSET('Water Data'!$H$29,0,10*ROW('Water Data'!H112))="","",OFFSET('Water Data'!$H$29,0,10*ROW('Water Data'!H112)))</f>
        <v/>
      </c>
      <c r="CH118" s="363" t="str">
        <f ca="1">+IF(OFFSET('Water Data'!$I$27,0,10*ROW('Water Data'!I112))="","",OFFSET('Water Data'!$I$27,0,10*ROW('Water Data'!I112)))</f>
        <v/>
      </c>
      <c r="CI118" s="363" t="str">
        <f ca="1">+IF(OFFSET('Water Data'!$I$28,0,10*ROW('Water Data'!I112))="","",OFFSET('Water Data'!$I$28,0,10*ROW('Water Data'!I112)))</f>
        <v/>
      </c>
      <c r="CJ118" s="363" t="str">
        <f ca="1">+IF(OFFSET('Water Data'!$I$29,0,10*ROW('Water Data'!I112))="","",OFFSET('Water Data'!$I$29,0,10*ROW('Water Data'!I112)))</f>
        <v/>
      </c>
      <c r="CK118" s="363" t="str">
        <f ca="1">+IF(OFFSET('Sanitation Data'!$D$28,0,10*ROW('Sanitation Data'!D112))="","",OFFSET('Sanitation Data'!$D$28,0,10*ROW('Sanitation Data'!D112)))</f>
        <v/>
      </c>
      <c r="CL118" s="363" t="str">
        <f ca="1">+IF(OFFSET('Sanitation Data'!$D$29,0,10*ROW('Sanitation Data'!D112))="","",OFFSET('Sanitation Data'!$D$29,0,10*ROW('Sanitation Data'!D112)))</f>
        <v/>
      </c>
      <c r="CM118" s="363" t="str">
        <f ca="1">+IF(OFFSET('Sanitation Data'!$D$30,0,10*ROW('Sanitation Data'!D112))="","",OFFSET('Sanitation Data'!$D$30,0,10*ROW('Sanitation Data'!D112)))</f>
        <v/>
      </c>
      <c r="CN118" s="363" t="str">
        <f ca="1">+IF(OFFSET('Sanitation Data'!$D$31,0,10*ROW('Sanitation Data'!D112))="","",OFFSET('Sanitation Data'!$D$31,0,10*ROW('Sanitation Data'!D112)))</f>
        <v/>
      </c>
      <c r="CO118" s="363" t="str">
        <f ca="1">+IF(OFFSET('Sanitation Data'!$D$32,0,10*ROW('Sanitation Data'!D112))="","",OFFSET('Sanitation Data'!$D$32,0,10*ROW('Sanitation Data'!D112)))</f>
        <v/>
      </c>
      <c r="CP118" s="363" t="str">
        <f ca="1">+IF(OFFSET('Sanitation Data'!$E$28,0,10*ROW('Sanitation Data'!E112))="","",OFFSET('Sanitation Data'!$E$28,0,10*ROW('Sanitation Data'!E112)))</f>
        <v/>
      </c>
      <c r="CQ118" s="363" t="str">
        <f ca="1">+IF(OFFSET('Sanitation Data'!$E$29,0,10*ROW('Sanitation Data'!E112))="","",OFFSET('Sanitation Data'!$E$29,0,10*ROW('Sanitation Data'!E112)))</f>
        <v/>
      </c>
      <c r="CR118" s="363" t="str">
        <f ca="1">+IF(OFFSET('Sanitation Data'!$E$30,0,10*ROW('Sanitation Data'!E112))="","",OFFSET('Sanitation Data'!$E$30,0,10*ROW('Sanitation Data'!E112)))</f>
        <v/>
      </c>
      <c r="CS118" s="363" t="str">
        <f ca="1">+IF(OFFSET('Sanitation Data'!$E$31,0,10*ROW('Sanitation Data'!E112))="","",OFFSET('Sanitation Data'!$E$31,0,10*ROW('Sanitation Data'!E112)))</f>
        <v/>
      </c>
      <c r="CT118" s="363" t="str">
        <f ca="1">+IF(OFFSET('Sanitation Data'!$E$32,0,10*ROW('Sanitation Data'!E112))="","",OFFSET('Sanitation Data'!$E$32,0,10*ROW('Sanitation Data'!E112)))</f>
        <v/>
      </c>
      <c r="CU118" s="363" t="str">
        <f ca="1">+IF(OFFSET('Sanitation Data'!$F$28,0,10*ROW('Sanitation Data'!F112))="","",OFFSET('Sanitation Data'!$F$28,0,10*ROW('Sanitation Data'!F112)))</f>
        <v/>
      </c>
      <c r="CV118" s="363" t="str">
        <f ca="1">+IF(OFFSET('Sanitation Data'!$F$29,0,10*ROW('Sanitation Data'!F112))="","",OFFSET('Sanitation Data'!$F$29,0,10*ROW('Sanitation Data'!F112)))</f>
        <v/>
      </c>
      <c r="CW118" s="363" t="str">
        <f ca="1">+IF(OFFSET('Sanitation Data'!$F$30,0,10*ROW('Sanitation Data'!F112))="","",OFFSET('Sanitation Data'!$F$30,0,10*ROW('Sanitation Data'!F112)))</f>
        <v/>
      </c>
      <c r="CX118" s="363" t="str">
        <f ca="1">+IF(OFFSET('Sanitation Data'!$F$31,0,10*ROW('Sanitation Data'!F112))="","",OFFSET('Sanitation Data'!$F$31,0,10*ROW('Sanitation Data'!F112)))</f>
        <v/>
      </c>
      <c r="CY118" s="363" t="str">
        <f ca="1">+IF(OFFSET('Sanitation Data'!$F$32,0,10*ROW('Sanitation Data'!F112))="","",OFFSET('Sanitation Data'!$F$32,0,10*ROW('Sanitation Data'!F112)))</f>
        <v/>
      </c>
      <c r="CZ118" s="363" t="str">
        <f ca="1">+IF(OFFSET('Sanitation Data'!$G$28,0,10*ROW('Sanitation Data'!G112))="","",OFFSET('Sanitation Data'!$G$28,0,10*ROW('Sanitation Data'!G112)))</f>
        <v/>
      </c>
      <c r="DA118" s="363" t="str">
        <f ca="1">+IF(OFFSET('Sanitation Data'!$G$29,0,10*ROW('Sanitation Data'!G112))="","",OFFSET('Sanitation Data'!$G$29,0,10*ROW('Sanitation Data'!G112)))</f>
        <v/>
      </c>
      <c r="DB118" s="363" t="str">
        <f ca="1">+IF(OFFSET('Sanitation Data'!$G$30,0,10*ROW('Sanitation Data'!G112))="","",OFFSET('Sanitation Data'!$G$30,0,10*ROW('Sanitation Data'!G112)))</f>
        <v/>
      </c>
      <c r="DC118" s="363" t="str">
        <f ca="1">+IF(OFFSET('Sanitation Data'!$G$31,0,10*ROW('Sanitation Data'!G112))="","",OFFSET('Sanitation Data'!$G$31,0,10*ROW('Sanitation Data'!G112)))</f>
        <v/>
      </c>
      <c r="DD118" s="363" t="str">
        <f ca="1">+IF(OFFSET('Sanitation Data'!$G$32,0,10*ROW('Sanitation Data'!G112))="","",OFFSET('Sanitation Data'!$G$32,0,10*ROW('Sanitation Data'!G112)))</f>
        <v/>
      </c>
      <c r="DE118" s="363" t="str">
        <f ca="1">+IF(OFFSET('Sanitation Data'!$H$28,0,10*ROW('Sanitation Data'!H112))="","",OFFSET('Sanitation Data'!$H$28,0,10*ROW('Sanitation Data'!H112)))</f>
        <v/>
      </c>
      <c r="DF118" s="363" t="str">
        <f ca="1">+IF(OFFSET('Sanitation Data'!$H$29,0,10*ROW('Sanitation Data'!H112))="","",OFFSET('Sanitation Data'!$H$29,0,10*ROW('Sanitation Data'!H112)))</f>
        <v/>
      </c>
      <c r="DG118" s="363" t="str">
        <f ca="1">+IF(OFFSET('Sanitation Data'!$H$30,0,10*ROW('Sanitation Data'!H112))="","",OFFSET('Sanitation Data'!$H$30,0,10*ROW('Sanitation Data'!H112)))</f>
        <v/>
      </c>
      <c r="DH118" s="363" t="str">
        <f ca="1">+IF(OFFSET('Sanitation Data'!$H$31,0,10*ROW('Sanitation Data'!H112))="","",OFFSET('Sanitation Data'!$H$31,0,10*ROW('Sanitation Data'!H112)))</f>
        <v/>
      </c>
      <c r="DI118" s="363" t="str">
        <f ca="1">+IF(OFFSET('Sanitation Data'!$H$32,0,10*ROW('Sanitation Data'!H112))="","",OFFSET('Sanitation Data'!$H$32,0,10*ROW('Sanitation Data'!H112)))</f>
        <v/>
      </c>
      <c r="DJ118" s="363" t="str">
        <f ca="1">+IF(OFFSET('Sanitation Data'!$I$28,0,10*ROW('Sanitation Data'!I112))="","",OFFSET('Sanitation Data'!$I$28,0,10*ROW('Sanitation Data'!I112)))</f>
        <v/>
      </c>
      <c r="DK118" s="363" t="str">
        <f ca="1">+IF(OFFSET('Sanitation Data'!$I$29,0,10*ROW('Sanitation Data'!I112))="","",OFFSET('Sanitation Data'!$I$29,0,10*ROW('Sanitation Data'!I112)))</f>
        <v/>
      </c>
      <c r="DL118" s="363" t="str">
        <f ca="1">+IF(OFFSET('Sanitation Data'!$I$30,0,10*ROW('Sanitation Data'!I112))="","",OFFSET('Sanitation Data'!$I$30,0,10*ROW('Sanitation Data'!I112)))</f>
        <v/>
      </c>
      <c r="DM118" s="363" t="str">
        <f ca="1">+IF(OFFSET('Sanitation Data'!$I$31,0,10*ROW('Sanitation Data'!I112))="","",OFFSET('Sanitation Data'!$I$31,0,10*ROW('Sanitation Data'!I112)))</f>
        <v/>
      </c>
      <c r="DN118" s="363" t="str">
        <f ca="1">+IF(OFFSET('Sanitation Data'!$I$32,0,10*ROW('Sanitation Data'!I112))="","",OFFSET('Sanitation Data'!$I$32,0,10*ROW('Sanitation Data'!I112)))</f>
        <v/>
      </c>
      <c r="DO118" s="363" t="str">
        <f ca="1">+IF(OFFSET('Hygiene Data'!$D$11,0,10*ROW('Hygiene Data'!D112))="","",OFFSET('Hygiene Data'!$D$11,0,10*ROW('Hygiene Data'!D112)))</f>
        <v/>
      </c>
      <c r="DP118" s="363" t="str">
        <f ca="1">+IF(OFFSET('Hygiene Data'!$D$12,0,10*ROW('Hygiene Data'!D112))="","",OFFSET('Hygiene Data'!$D$12,0,10*ROW('Hygiene Data'!D112)))</f>
        <v/>
      </c>
      <c r="DQ118" s="363" t="str">
        <f ca="1">+IF(OFFSET('Hygiene Data'!$D$13,0,10*ROW('Hygiene Data'!D112))="","",OFFSET('Hygiene Data'!$D$13,0,10*ROW('Hygiene Data'!D112)))</f>
        <v/>
      </c>
      <c r="DR118" s="363" t="str">
        <f ca="1">+IF(OFFSET('Hygiene Data'!$E$11,0,10*ROW('Hygiene Data'!E112))="","",OFFSET('Hygiene Data'!$E$11,0,10*ROW('Hygiene Data'!E112)))</f>
        <v/>
      </c>
      <c r="DS118" s="363" t="str">
        <f ca="1">+IF(OFFSET('Hygiene Data'!$E$12,0,10*ROW('Hygiene Data'!E112))="","",OFFSET('Hygiene Data'!$E$12,0,10*ROW('Hygiene Data'!E112)))</f>
        <v/>
      </c>
      <c r="DT118" s="363" t="str">
        <f ca="1">+IF(OFFSET('Hygiene Data'!$E$13,0,10*ROW('Hygiene Data'!E112))="","",OFFSET('Hygiene Data'!$E$13,0,10*ROW('Hygiene Data'!E112)))</f>
        <v/>
      </c>
      <c r="DU118" s="363" t="str">
        <f ca="1">+IF(OFFSET('Hygiene Data'!$F$11,0,10*ROW('Hygiene Data'!F112))="","",OFFSET('Hygiene Data'!$F$11,0,10*ROW('Hygiene Data'!F112)))</f>
        <v/>
      </c>
      <c r="DV118" s="363" t="str">
        <f ca="1">+IF(OFFSET('Hygiene Data'!$F$12,0,10*ROW('Hygiene Data'!F112))="","",OFFSET('Hygiene Data'!$F$12,0,10*ROW('Hygiene Data'!F112)))</f>
        <v/>
      </c>
      <c r="DW118" s="363" t="str">
        <f ca="1">+IF(OFFSET('Hygiene Data'!$F$13,0,10*ROW('Hygiene Data'!F112))="","",OFFSET('Hygiene Data'!$F$13,0,10*ROW('Hygiene Data'!F112)))</f>
        <v/>
      </c>
      <c r="DX118" s="363" t="str">
        <f ca="1">+IF(OFFSET('Hygiene Data'!$G$11,0,10*ROW('Hygiene Data'!G112))="","",OFFSET('Hygiene Data'!$G$11,0,10*ROW('Hygiene Data'!G112)))</f>
        <v/>
      </c>
      <c r="DY118" s="363" t="str">
        <f ca="1">+IF(OFFSET('Hygiene Data'!$G$12,0,10*ROW('Hygiene Data'!G112))="","",OFFSET('Hygiene Data'!$G$12,0,10*ROW('Hygiene Data'!G112)))</f>
        <v/>
      </c>
      <c r="DZ118" s="363" t="str">
        <f ca="1">+IF(OFFSET('Hygiene Data'!$G$13,0,10*ROW('Hygiene Data'!G112))="","",OFFSET('Hygiene Data'!$G$13,0,10*ROW('Hygiene Data'!G112)))</f>
        <v/>
      </c>
      <c r="EA118" s="363" t="str">
        <f ca="1">+IF(OFFSET('Hygiene Data'!$H$11,0,10*ROW('Hygiene Data'!H112))="","",OFFSET('Hygiene Data'!$H$11,0,10*ROW('Hygiene Data'!H112)))</f>
        <v/>
      </c>
      <c r="EB118" s="363" t="str">
        <f ca="1">+IF(OFFSET('Hygiene Data'!$H$12,0,10*ROW('Hygiene Data'!H112))="","",OFFSET('Hygiene Data'!$H$12,0,10*ROW('Hygiene Data'!H112)))</f>
        <v/>
      </c>
      <c r="EC118" s="363" t="str">
        <f ca="1">+IF(OFFSET('Hygiene Data'!$H$13,0,10*ROW('Hygiene Data'!H112))="","",OFFSET('Hygiene Data'!$H$13,0,10*ROW('Hygiene Data'!H112)))</f>
        <v/>
      </c>
      <c r="ED118" s="363" t="str">
        <f ca="1">+IF(OFFSET('Hygiene Data'!$I$11,0,10*ROW('Hygiene Data'!I112))="","",OFFSET('Hygiene Data'!$I$11,0,10*ROW('Hygiene Data'!I112)))</f>
        <v/>
      </c>
      <c r="EE118" s="363" t="str">
        <f ca="1">+IF(OFFSET('Hygiene Data'!$I$12,0,10*ROW('Hygiene Data'!I112))="","",OFFSET('Hygiene Data'!$I$12,0,10*ROW('Hygiene Data'!I112)))</f>
        <v/>
      </c>
      <c r="EF118" s="363" t="str">
        <f ca="1">+IF(OFFSET('Hygiene Data'!$I$13,0,10*ROW('Hygiene Data'!I112))="","",OFFSET('Hygiene Data'!$I$13,0,10*ROW('Hygiene Data'!I112)))</f>
        <v/>
      </c>
    </row>
    <row r="119" spans="1:136" x14ac:dyDescent="0.25">
      <c r="A119" s="472" t="str">
        <f ca="1">+IF(OFFSET('Water Data'!$B$2,0,10*ROW('Water Data'!E113))="","",OFFSET('Water Data'!$B$2,0,10*ROW('Water Data'!E113)))</f>
        <v/>
      </c>
      <c r="B119" s="47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9" t="str">
        <f t="shared" ca="1" si="1"/>
        <v/>
      </c>
      <c r="D119" s="50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3" t="str">
        <f ca="1">+IF(OFFSET('Water Data'!$D$27,0,10*ROW('Water Data'!D113))="","",OFFSET('Water Data'!$D$27,0,10*ROW('Water Data'!D113)))</f>
        <v/>
      </c>
      <c r="BT119" s="363" t="str">
        <f ca="1">+IF(OFFSET('Water Data'!$D$28,0,10*ROW('Water Data'!D113))="","",OFFSET('Water Data'!$D$28,0,10*ROW('Water Data'!D113)))</f>
        <v/>
      </c>
      <c r="BU119" s="363" t="str">
        <f ca="1">+IF(OFFSET('Water Data'!$D$29,0,10*ROW('Water Data'!D113))="","",OFFSET('Water Data'!$D$29,0,10*ROW('Water Data'!D113)))</f>
        <v/>
      </c>
      <c r="BV119" s="363" t="str">
        <f ca="1">+IF(OFFSET('Water Data'!$E$27,0,10*ROW('Water Data'!E113))="","",OFFSET('Water Data'!$E$27,0,10*ROW('Water Data'!E113)))</f>
        <v/>
      </c>
      <c r="BW119" s="363" t="str">
        <f ca="1">+IF(OFFSET('Water Data'!$E$28,0,10*ROW('Water Data'!E113))="","",OFFSET('Water Data'!$E$28,0,10*ROW('Water Data'!E113)))</f>
        <v/>
      </c>
      <c r="BX119" s="363" t="str">
        <f ca="1">+IF(OFFSET('Water Data'!$E$29,0,10*ROW('Water Data'!E113))="","",OFFSET('Water Data'!$E$29,0,10*ROW('Water Data'!E113)))</f>
        <v/>
      </c>
      <c r="BY119" s="363" t="str">
        <f ca="1">+IF(OFFSET('Water Data'!$F$27,0,10*ROW('Water Data'!F113))="","",OFFSET('Water Data'!$F$27,0,10*ROW('Water Data'!F113)))</f>
        <v/>
      </c>
      <c r="BZ119" s="363" t="str">
        <f ca="1">+IF(OFFSET('Water Data'!$F$28,0,10*ROW('Water Data'!F113))="","",OFFSET('Water Data'!$F$28,0,10*ROW('Water Data'!F113)))</f>
        <v/>
      </c>
      <c r="CA119" s="363" t="str">
        <f ca="1">+IF(OFFSET('Water Data'!$F$29,0,10*ROW('Water Data'!F113))="","",OFFSET('Water Data'!$F$29,0,10*ROW('Water Data'!F113)))</f>
        <v/>
      </c>
      <c r="CB119" s="363" t="str">
        <f ca="1">+IF(OFFSET('Water Data'!$G$27,0,10*ROW('Water Data'!G113))="","",OFFSET('Water Data'!$G$27,0,10*ROW('Water Data'!G113)))</f>
        <v/>
      </c>
      <c r="CC119" s="363" t="str">
        <f ca="1">+IF(OFFSET('Water Data'!$G$28,0,10*ROW('Water Data'!G113))="","",OFFSET('Water Data'!$G$28,0,10*ROW('Water Data'!G113)))</f>
        <v/>
      </c>
      <c r="CD119" s="363" t="str">
        <f ca="1">+IF(OFFSET('Water Data'!$G$29,0,10*ROW('Water Data'!G113))="","",OFFSET('Water Data'!$G$29,0,10*ROW('Water Data'!G113)))</f>
        <v/>
      </c>
      <c r="CE119" s="363" t="str">
        <f ca="1">+IF(OFFSET('Water Data'!$H$27,0,10*ROW('Water Data'!H113))="","",OFFSET('Water Data'!$H$27,0,10*ROW('Water Data'!H113)))</f>
        <v/>
      </c>
      <c r="CF119" s="363" t="str">
        <f ca="1">+IF(OFFSET('Water Data'!$H$28,0,10*ROW('Water Data'!H113))="","",OFFSET('Water Data'!$H$28,0,10*ROW('Water Data'!H113)))</f>
        <v/>
      </c>
      <c r="CG119" s="363" t="str">
        <f ca="1">+IF(OFFSET('Water Data'!$H$29,0,10*ROW('Water Data'!H113))="","",OFFSET('Water Data'!$H$29,0,10*ROW('Water Data'!H113)))</f>
        <v/>
      </c>
      <c r="CH119" s="363" t="str">
        <f ca="1">+IF(OFFSET('Water Data'!$I$27,0,10*ROW('Water Data'!I113))="","",OFFSET('Water Data'!$I$27,0,10*ROW('Water Data'!I113)))</f>
        <v/>
      </c>
      <c r="CI119" s="363" t="str">
        <f ca="1">+IF(OFFSET('Water Data'!$I$28,0,10*ROW('Water Data'!I113))="","",OFFSET('Water Data'!$I$28,0,10*ROW('Water Data'!I113)))</f>
        <v/>
      </c>
      <c r="CJ119" s="363" t="str">
        <f ca="1">+IF(OFFSET('Water Data'!$I$29,0,10*ROW('Water Data'!I113))="","",OFFSET('Water Data'!$I$29,0,10*ROW('Water Data'!I113)))</f>
        <v/>
      </c>
      <c r="CK119" s="363" t="str">
        <f ca="1">+IF(OFFSET('Sanitation Data'!$D$28,0,10*ROW('Sanitation Data'!D113))="","",OFFSET('Sanitation Data'!$D$28,0,10*ROW('Sanitation Data'!D113)))</f>
        <v/>
      </c>
      <c r="CL119" s="363" t="str">
        <f ca="1">+IF(OFFSET('Sanitation Data'!$D$29,0,10*ROW('Sanitation Data'!D113))="","",OFFSET('Sanitation Data'!$D$29,0,10*ROW('Sanitation Data'!D113)))</f>
        <v/>
      </c>
      <c r="CM119" s="363" t="str">
        <f ca="1">+IF(OFFSET('Sanitation Data'!$D$30,0,10*ROW('Sanitation Data'!D113))="","",OFFSET('Sanitation Data'!$D$30,0,10*ROW('Sanitation Data'!D113)))</f>
        <v/>
      </c>
      <c r="CN119" s="363" t="str">
        <f ca="1">+IF(OFFSET('Sanitation Data'!$D$31,0,10*ROW('Sanitation Data'!D113))="","",OFFSET('Sanitation Data'!$D$31,0,10*ROW('Sanitation Data'!D113)))</f>
        <v/>
      </c>
      <c r="CO119" s="363" t="str">
        <f ca="1">+IF(OFFSET('Sanitation Data'!$D$32,0,10*ROW('Sanitation Data'!D113))="","",OFFSET('Sanitation Data'!$D$32,0,10*ROW('Sanitation Data'!D113)))</f>
        <v/>
      </c>
      <c r="CP119" s="363" t="str">
        <f ca="1">+IF(OFFSET('Sanitation Data'!$E$28,0,10*ROW('Sanitation Data'!E113))="","",OFFSET('Sanitation Data'!$E$28,0,10*ROW('Sanitation Data'!E113)))</f>
        <v/>
      </c>
      <c r="CQ119" s="363" t="str">
        <f ca="1">+IF(OFFSET('Sanitation Data'!$E$29,0,10*ROW('Sanitation Data'!E113))="","",OFFSET('Sanitation Data'!$E$29,0,10*ROW('Sanitation Data'!E113)))</f>
        <v/>
      </c>
      <c r="CR119" s="363" t="str">
        <f ca="1">+IF(OFFSET('Sanitation Data'!$E$30,0,10*ROW('Sanitation Data'!E113))="","",OFFSET('Sanitation Data'!$E$30,0,10*ROW('Sanitation Data'!E113)))</f>
        <v/>
      </c>
      <c r="CS119" s="363" t="str">
        <f ca="1">+IF(OFFSET('Sanitation Data'!$E$31,0,10*ROW('Sanitation Data'!E113))="","",OFFSET('Sanitation Data'!$E$31,0,10*ROW('Sanitation Data'!E113)))</f>
        <v/>
      </c>
      <c r="CT119" s="363" t="str">
        <f ca="1">+IF(OFFSET('Sanitation Data'!$E$32,0,10*ROW('Sanitation Data'!E113))="","",OFFSET('Sanitation Data'!$E$32,0,10*ROW('Sanitation Data'!E113)))</f>
        <v/>
      </c>
      <c r="CU119" s="363" t="str">
        <f ca="1">+IF(OFFSET('Sanitation Data'!$F$28,0,10*ROW('Sanitation Data'!F113))="","",OFFSET('Sanitation Data'!$F$28,0,10*ROW('Sanitation Data'!F113)))</f>
        <v/>
      </c>
      <c r="CV119" s="363" t="str">
        <f ca="1">+IF(OFFSET('Sanitation Data'!$F$29,0,10*ROW('Sanitation Data'!F113))="","",OFFSET('Sanitation Data'!$F$29,0,10*ROW('Sanitation Data'!F113)))</f>
        <v/>
      </c>
      <c r="CW119" s="363" t="str">
        <f ca="1">+IF(OFFSET('Sanitation Data'!$F$30,0,10*ROW('Sanitation Data'!F113))="","",OFFSET('Sanitation Data'!$F$30,0,10*ROW('Sanitation Data'!F113)))</f>
        <v/>
      </c>
      <c r="CX119" s="363" t="str">
        <f ca="1">+IF(OFFSET('Sanitation Data'!$F$31,0,10*ROW('Sanitation Data'!F113))="","",OFFSET('Sanitation Data'!$F$31,0,10*ROW('Sanitation Data'!F113)))</f>
        <v/>
      </c>
      <c r="CY119" s="363" t="str">
        <f ca="1">+IF(OFFSET('Sanitation Data'!$F$32,0,10*ROW('Sanitation Data'!F113))="","",OFFSET('Sanitation Data'!$F$32,0,10*ROW('Sanitation Data'!F113)))</f>
        <v/>
      </c>
      <c r="CZ119" s="363" t="str">
        <f ca="1">+IF(OFFSET('Sanitation Data'!$G$28,0,10*ROW('Sanitation Data'!G113))="","",OFFSET('Sanitation Data'!$G$28,0,10*ROW('Sanitation Data'!G113)))</f>
        <v/>
      </c>
      <c r="DA119" s="363" t="str">
        <f ca="1">+IF(OFFSET('Sanitation Data'!$G$29,0,10*ROW('Sanitation Data'!G113))="","",OFFSET('Sanitation Data'!$G$29,0,10*ROW('Sanitation Data'!G113)))</f>
        <v/>
      </c>
      <c r="DB119" s="363" t="str">
        <f ca="1">+IF(OFFSET('Sanitation Data'!$G$30,0,10*ROW('Sanitation Data'!G113))="","",OFFSET('Sanitation Data'!$G$30,0,10*ROW('Sanitation Data'!G113)))</f>
        <v/>
      </c>
      <c r="DC119" s="363" t="str">
        <f ca="1">+IF(OFFSET('Sanitation Data'!$G$31,0,10*ROW('Sanitation Data'!G113))="","",OFFSET('Sanitation Data'!$G$31,0,10*ROW('Sanitation Data'!G113)))</f>
        <v/>
      </c>
      <c r="DD119" s="363" t="str">
        <f ca="1">+IF(OFFSET('Sanitation Data'!$G$32,0,10*ROW('Sanitation Data'!G113))="","",OFFSET('Sanitation Data'!$G$32,0,10*ROW('Sanitation Data'!G113)))</f>
        <v/>
      </c>
      <c r="DE119" s="363" t="str">
        <f ca="1">+IF(OFFSET('Sanitation Data'!$H$28,0,10*ROW('Sanitation Data'!H113))="","",OFFSET('Sanitation Data'!$H$28,0,10*ROW('Sanitation Data'!H113)))</f>
        <v/>
      </c>
      <c r="DF119" s="363" t="str">
        <f ca="1">+IF(OFFSET('Sanitation Data'!$H$29,0,10*ROW('Sanitation Data'!H113))="","",OFFSET('Sanitation Data'!$H$29,0,10*ROW('Sanitation Data'!H113)))</f>
        <v/>
      </c>
      <c r="DG119" s="363" t="str">
        <f ca="1">+IF(OFFSET('Sanitation Data'!$H$30,0,10*ROW('Sanitation Data'!H113))="","",OFFSET('Sanitation Data'!$H$30,0,10*ROW('Sanitation Data'!H113)))</f>
        <v/>
      </c>
      <c r="DH119" s="363" t="str">
        <f ca="1">+IF(OFFSET('Sanitation Data'!$H$31,0,10*ROW('Sanitation Data'!H113))="","",OFFSET('Sanitation Data'!$H$31,0,10*ROW('Sanitation Data'!H113)))</f>
        <v/>
      </c>
      <c r="DI119" s="363" t="str">
        <f ca="1">+IF(OFFSET('Sanitation Data'!$H$32,0,10*ROW('Sanitation Data'!H113))="","",OFFSET('Sanitation Data'!$H$32,0,10*ROW('Sanitation Data'!H113)))</f>
        <v/>
      </c>
      <c r="DJ119" s="363" t="str">
        <f ca="1">+IF(OFFSET('Sanitation Data'!$I$28,0,10*ROW('Sanitation Data'!I113))="","",OFFSET('Sanitation Data'!$I$28,0,10*ROW('Sanitation Data'!I113)))</f>
        <v/>
      </c>
      <c r="DK119" s="363" t="str">
        <f ca="1">+IF(OFFSET('Sanitation Data'!$I$29,0,10*ROW('Sanitation Data'!I113))="","",OFFSET('Sanitation Data'!$I$29,0,10*ROW('Sanitation Data'!I113)))</f>
        <v/>
      </c>
      <c r="DL119" s="363" t="str">
        <f ca="1">+IF(OFFSET('Sanitation Data'!$I$30,0,10*ROW('Sanitation Data'!I113))="","",OFFSET('Sanitation Data'!$I$30,0,10*ROW('Sanitation Data'!I113)))</f>
        <v/>
      </c>
      <c r="DM119" s="363" t="str">
        <f ca="1">+IF(OFFSET('Sanitation Data'!$I$31,0,10*ROW('Sanitation Data'!I113))="","",OFFSET('Sanitation Data'!$I$31,0,10*ROW('Sanitation Data'!I113)))</f>
        <v/>
      </c>
      <c r="DN119" s="363" t="str">
        <f ca="1">+IF(OFFSET('Sanitation Data'!$I$32,0,10*ROW('Sanitation Data'!I113))="","",OFFSET('Sanitation Data'!$I$32,0,10*ROW('Sanitation Data'!I113)))</f>
        <v/>
      </c>
      <c r="DO119" s="363" t="str">
        <f ca="1">+IF(OFFSET('Hygiene Data'!$D$11,0,10*ROW('Hygiene Data'!D113))="","",OFFSET('Hygiene Data'!$D$11,0,10*ROW('Hygiene Data'!D113)))</f>
        <v/>
      </c>
      <c r="DP119" s="363" t="str">
        <f ca="1">+IF(OFFSET('Hygiene Data'!$D$12,0,10*ROW('Hygiene Data'!D113))="","",OFFSET('Hygiene Data'!$D$12,0,10*ROW('Hygiene Data'!D113)))</f>
        <v/>
      </c>
      <c r="DQ119" s="363" t="str">
        <f ca="1">+IF(OFFSET('Hygiene Data'!$D$13,0,10*ROW('Hygiene Data'!D113))="","",OFFSET('Hygiene Data'!$D$13,0,10*ROW('Hygiene Data'!D113)))</f>
        <v/>
      </c>
      <c r="DR119" s="363" t="str">
        <f ca="1">+IF(OFFSET('Hygiene Data'!$E$11,0,10*ROW('Hygiene Data'!E113))="","",OFFSET('Hygiene Data'!$E$11,0,10*ROW('Hygiene Data'!E113)))</f>
        <v/>
      </c>
      <c r="DS119" s="363" t="str">
        <f ca="1">+IF(OFFSET('Hygiene Data'!$E$12,0,10*ROW('Hygiene Data'!E113))="","",OFFSET('Hygiene Data'!$E$12,0,10*ROW('Hygiene Data'!E113)))</f>
        <v/>
      </c>
      <c r="DT119" s="363" t="str">
        <f ca="1">+IF(OFFSET('Hygiene Data'!$E$13,0,10*ROW('Hygiene Data'!E113))="","",OFFSET('Hygiene Data'!$E$13,0,10*ROW('Hygiene Data'!E113)))</f>
        <v/>
      </c>
      <c r="DU119" s="363" t="str">
        <f ca="1">+IF(OFFSET('Hygiene Data'!$F$11,0,10*ROW('Hygiene Data'!F113))="","",OFFSET('Hygiene Data'!$F$11,0,10*ROW('Hygiene Data'!F113)))</f>
        <v/>
      </c>
      <c r="DV119" s="363" t="str">
        <f ca="1">+IF(OFFSET('Hygiene Data'!$F$12,0,10*ROW('Hygiene Data'!F113))="","",OFFSET('Hygiene Data'!$F$12,0,10*ROW('Hygiene Data'!F113)))</f>
        <v/>
      </c>
      <c r="DW119" s="363" t="str">
        <f ca="1">+IF(OFFSET('Hygiene Data'!$F$13,0,10*ROW('Hygiene Data'!F113))="","",OFFSET('Hygiene Data'!$F$13,0,10*ROW('Hygiene Data'!F113)))</f>
        <v/>
      </c>
      <c r="DX119" s="363" t="str">
        <f ca="1">+IF(OFFSET('Hygiene Data'!$G$11,0,10*ROW('Hygiene Data'!G113))="","",OFFSET('Hygiene Data'!$G$11,0,10*ROW('Hygiene Data'!G113)))</f>
        <v/>
      </c>
      <c r="DY119" s="363" t="str">
        <f ca="1">+IF(OFFSET('Hygiene Data'!$G$12,0,10*ROW('Hygiene Data'!G113))="","",OFFSET('Hygiene Data'!$G$12,0,10*ROW('Hygiene Data'!G113)))</f>
        <v/>
      </c>
      <c r="DZ119" s="363" t="str">
        <f ca="1">+IF(OFFSET('Hygiene Data'!$G$13,0,10*ROW('Hygiene Data'!G113))="","",OFFSET('Hygiene Data'!$G$13,0,10*ROW('Hygiene Data'!G113)))</f>
        <v/>
      </c>
      <c r="EA119" s="363" t="str">
        <f ca="1">+IF(OFFSET('Hygiene Data'!$H$11,0,10*ROW('Hygiene Data'!H113))="","",OFFSET('Hygiene Data'!$H$11,0,10*ROW('Hygiene Data'!H113)))</f>
        <v/>
      </c>
      <c r="EB119" s="363" t="str">
        <f ca="1">+IF(OFFSET('Hygiene Data'!$H$12,0,10*ROW('Hygiene Data'!H113))="","",OFFSET('Hygiene Data'!$H$12,0,10*ROW('Hygiene Data'!H113)))</f>
        <v/>
      </c>
      <c r="EC119" s="363" t="str">
        <f ca="1">+IF(OFFSET('Hygiene Data'!$H$13,0,10*ROW('Hygiene Data'!H113))="","",OFFSET('Hygiene Data'!$H$13,0,10*ROW('Hygiene Data'!H113)))</f>
        <v/>
      </c>
      <c r="ED119" s="363" t="str">
        <f ca="1">+IF(OFFSET('Hygiene Data'!$I$11,0,10*ROW('Hygiene Data'!I113))="","",OFFSET('Hygiene Data'!$I$11,0,10*ROW('Hygiene Data'!I113)))</f>
        <v/>
      </c>
      <c r="EE119" s="363" t="str">
        <f ca="1">+IF(OFFSET('Hygiene Data'!$I$12,0,10*ROW('Hygiene Data'!I113))="","",OFFSET('Hygiene Data'!$I$12,0,10*ROW('Hygiene Data'!I113)))</f>
        <v/>
      </c>
      <c r="EF119" s="363" t="str">
        <f ca="1">+IF(OFFSET('Hygiene Data'!$I$13,0,10*ROW('Hygiene Data'!I113))="","",OFFSET('Hygiene Data'!$I$13,0,10*ROW('Hygiene Data'!I113)))</f>
        <v/>
      </c>
    </row>
    <row r="120" spans="1:136" x14ac:dyDescent="0.25">
      <c r="A120" s="472" t="str">
        <f ca="1">+IF(OFFSET('Water Data'!$B$2,0,10*ROW('Water Data'!E114))="","",OFFSET('Water Data'!$B$2,0,10*ROW('Water Data'!E114)))</f>
        <v/>
      </c>
      <c r="B120" s="47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9" t="str">
        <f t="shared" ca="1" si="1"/>
        <v/>
      </c>
      <c r="D120" s="50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3" t="str">
        <f ca="1">+IF(OFFSET('Water Data'!$D$27,0,10*ROW('Water Data'!D114))="","",OFFSET('Water Data'!$D$27,0,10*ROW('Water Data'!D114)))</f>
        <v/>
      </c>
      <c r="BT120" s="363" t="str">
        <f ca="1">+IF(OFFSET('Water Data'!$D$28,0,10*ROW('Water Data'!D114))="","",OFFSET('Water Data'!$D$28,0,10*ROW('Water Data'!D114)))</f>
        <v/>
      </c>
      <c r="BU120" s="363" t="str">
        <f ca="1">+IF(OFFSET('Water Data'!$D$29,0,10*ROW('Water Data'!D114))="","",OFFSET('Water Data'!$D$29,0,10*ROW('Water Data'!D114)))</f>
        <v/>
      </c>
      <c r="BV120" s="363" t="str">
        <f ca="1">+IF(OFFSET('Water Data'!$E$27,0,10*ROW('Water Data'!E114))="","",OFFSET('Water Data'!$E$27,0,10*ROW('Water Data'!E114)))</f>
        <v/>
      </c>
      <c r="BW120" s="363" t="str">
        <f ca="1">+IF(OFFSET('Water Data'!$E$28,0,10*ROW('Water Data'!E114))="","",OFFSET('Water Data'!$E$28,0,10*ROW('Water Data'!E114)))</f>
        <v/>
      </c>
      <c r="BX120" s="363" t="str">
        <f ca="1">+IF(OFFSET('Water Data'!$E$29,0,10*ROW('Water Data'!E114))="","",OFFSET('Water Data'!$E$29,0,10*ROW('Water Data'!E114)))</f>
        <v/>
      </c>
      <c r="BY120" s="363" t="str">
        <f ca="1">+IF(OFFSET('Water Data'!$F$27,0,10*ROW('Water Data'!F114))="","",OFFSET('Water Data'!$F$27,0,10*ROW('Water Data'!F114)))</f>
        <v/>
      </c>
      <c r="BZ120" s="363" t="str">
        <f ca="1">+IF(OFFSET('Water Data'!$F$28,0,10*ROW('Water Data'!F114))="","",OFFSET('Water Data'!$F$28,0,10*ROW('Water Data'!F114)))</f>
        <v/>
      </c>
      <c r="CA120" s="363" t="str">
        <f ca="1">+IF(OFFSET('Water Data'!$F$29,0,10*ROW('Water Data'!F114))="","",OFFSET('Water Data'!$F$29,0,10*ROW('Water Data'!F114)))</f>
        <v/>
      </c>
      <c r="CB120" s="363" t="str">
        <f ca="1">+IF(OFFSET('Water Data'!$G$27,0,10*ROW('Water Data'!G114))="","",OFFSET('Water Data'!$G$27,0,10*ROW('Water Data'!G114)))</f>
        <v/>
      </c>
      <c r="CC120" s="363" t="str">
        <f ca="1">+IF(OFFSET('Water Data'!$G$28,0,10*ROW('Water Data'!G114))="","",OFFSET('Water Data'!$G$28,0,10*ROW('Water Data'!G114)))</f>
        <v/>
      </c>
      <c r="CD120" s="363" t="str">
        <f ca="1">+IF(OFFSET('Water Data'!$G$29,0,10*ROW('Water Data'!G114))="","",OFFSET('Water Data'!$G$29,0,10*ROW('Water Data'!G114)))</f>
        <v/>
      </c>
      <c r="CE120" s="363" t="str">
        <f ca="1">+IF(OFFSET('Water Data'!$H$27,0,10*ROW('Water Data'!H114))="","",OFFSET('Water Data'!$H$27,0,10*ROW('Water Data'!H114)))</f>
        <v/>
      </c>
      <c r="CF120" s="363" t="str">
        <f ca="1">+IF(OFFSET('Water Data'!$H$28,0,10*ROW('Water Data'!H114))="","",OFFSET('Water Data'!$H$28,0,10*ROW('Water Data'!H114)))</f>
        <v/>
      </c>
      <c r="CG120" s="363" t="str">
        <f ca="1">+IF(OFFSET('Water Data'!$H$29,0,10*ROW('Water Data'!H114))="","",OFFSET('Water Data'!$H$29,0,10*ROW('Water Data'!H114)))</f>
        <v/>
      </c>
      <c r="CH120" s="363" t="str">
        <f ca="1">+IF(OFFSET('Water Data'!$I$27,0,10*ROW('Water Data'!I114))="","",OFFSET('Water Data'!$I$27,0,10*ROW('Water Data'!I114)))</f>
        <v/>
      </c>
      <c r="CI120" s="363" t="str">
        <f ca="1">+IF(OFFSET('Water Data'!$I$28,0,10*ROW('Water Data'!I114))="","",OFFSET('Water Data'!$I$28,0,10*ROW('Water Data'!I114)))</f>
        <v/>
      </c>
      <c r="CJ120" s="363" t="str">
        <f ca="1">+IF(OFFSET('Water Data'!$I$29,0,10*ROW('Water Data'!I114))="","",OFFSET('Water Data'!$I$29,0,10*ROW('Water Data'!I114)))</f>
        <v/>
      </c>
      <c r="CK120" s="363" t="str">
        <f ca="1">+IF(OFFSET('Sanitation Data'!$D$28,0,10*ROW('Sanitation Data'!D114))="","",OFFSET('Sanitation Data'!$D$28,0,10*ROW('Sanitation Data'!D114)))</f>
        <v/>
      </c>
      <c r="CL120" s="363" t="str">
        <f ca="1">+IF(OFFSET('Sanitation Data'!$D$29,0,10*ROW('Sanitation Data'!D114))="","",OFFSET('Sanitation Data'!$D$29,0,10*ROW('Sanitation Data'!D114)))</f>
        <v/>
      </c>
      <c r="CM120" s="363" t="str">
        <f ca="1">+IF(OFFSET('Sanitation Data'!$D$30,0,10*ROW('Sanitation Data'!D114))="","",OFFSET('Sanitation Data'!$D$30,0,10*ROW('Sanitation Data'!D114)))</f>
        <v/>
      </c>
      <c r="CN120" s="363" t="str">
        <f ca="1">+IF(OFFSET('Sanitation Data'!$D$31,0,10*ROW('Sanitation Data'!D114))="","",OFFSET('Sanitation Data'!$D$31,0,10*ROW('Sanitation Data'!D114)))</f>
        <v/>
      </c>
      <c r="CO120" s="363" t="str">
        <f ca="1">+IF(OFFSET('Sanitation Data'!$D$32,0,10*ROW('Sanitation Data'!D114))="","",OFFSET('Sanitation Data'!$D$32,0,10*ROW('Sanitation Data'!D114)))</f>
        <v/>
      </c>
      <c r="CP120" s="363" t="str">
        <f ca="1">+IF(OFFSET('Sanitation Data'!$E$28,0,10*ROW('Sanitation Data'!E114))="","",OFFSET('Sanitation Data'!$E$28,0,10*ROW('Sanitation Data'!E114)))</f>
        <v/>
      </c>
      <c r="CQ120" s="363" t="str">
        <f ca="1">+IF(OFFSET('Sanitation Data'!$E$29,0,10*ROW('Sanitation Data'!E114))="","",OFFSET('Sanitation Data'!$E$29,0,10*ROW('Sanitation Data'!E114)))</f>
        <v/>
      </c>
      <c r="CR120" s="363" t="str">
        <f ca="1">+IF(OFFSET('Sanitation Data'!$E$30,0,10*ROW('Sanitation Data'!E114))="","",OFFSET('Sanitation Data'!$E$30,0,10*ROW('Sanitation Data'!E114)))</f>
        <v/>
      </c>
      <c r="CS120" s="363" t="str">
        <f ca="1">+IF(OFFSET('Sanitation Data'!$E$31,0,10*ROW('Sanitation Data'!E114))="","",OFFSET('Sanitation Data'!$E$31,0,10*ROW('Sanitation Data'!E114)))</f>
        <v/>
      </c>
      <c r="CT120" s="363" t="str">
        <f ca="1">+IF(OFFSET('Sanitation Data'!$E$32,0,10*ROW('Sanitation Data'!E114))="","",OFFSET('Sanitation Data'!$E$32,0,10*ROW('Sanitation Data'!E114)))</f>
        <v/>
      </c>
      <c r="CU120" s="363" t="str">
        <f ca="1">+IF(OFFSET('Sanitation Data'!$F$28,0,10*ROW('Sanitation Data'!F114))="","",OFFSET('Sanitation Data'!$F$28,0,10*ROW('Sanitation Data'!F114)))</f>
        <v/>
      </c>
      <c r="CV120" s="363" t="str">
        <f ca="1">+IF(OFFSET('Sanitation Data'!$F$29,0,10*ROW('Sanitation Data'!F114))="","",OFFSET('Sanitation Data'!$F$29,0,10*ROW('Sanitation Data'!F114)))</f>
        <v/>
      </c>
      <c r="CW120" s="363" t="str">
        <f ca="1">+IF(OFFSET('Sanitation Data'!$F$30,0,10*ROW('Sanitation Data'!F114))="","",OFFSET('Sanitation Data'!$F$30,0,10*ROW('Sanitation Data'!F114)))</f>
        <v/>
      </c>
      <c r="CX120" s="363" t="str">
        <f ca="1">+IF(OFFSET('Sanitation Data'!$F$31,0,10*ROW('Sanitation Data'!F114))="","",OFFSET('Sanitation Data'!$F$31,0,10*ROW('Sanitation Data'!F114)))</f>
        <v/>
      </c>
      <c r="CY120" s="363" t="str">
        <f ca="1">+IF(OFFSET('Sanitation Data'!$F$32,0,10*ROW('Sanitation Data'!F114))="","",OFFSET('Sanitation Data'!$F$32,0,10*ROW('Sanitation Data'!F114)))</f>
        <v/>
      </c>
      <c r="CZ120" s="363" t="str">
        <f ca="1">+IF(OFFSET('Sanitation Data'!$G$28,0,10*ROW('Sanitation Data'!G114))="","",OFFSET('Sanitation Data'!$G$28,0,10*ROW('Sanitation Data'!G114)))</f>
        <v/>
      </c>
      <c r="DA120" s="363" t="str">
        <f ca="1">+IF(OFFSET('Sanitation Data'!$G$29,0,10*ROW('Sanitation Data'!G114))="","",OFFSET('Sanitation Data'!$G$29,0,10*ROW('Sanitation Data'!G114)))</f>
        <v/>
      </c>
      <c r="DB120" s="363" t="str">
        <f ca="1">+IF(OFFSET('Sanitation Data'!$G$30,0,10*ROW('Sanitation Data'!G114))="","",OFFSET('Sanitation Data'!$G$30,0,10*ROW('Sanitation Data'!G114)))</f>
        <v/>
      </c>
      <c r="DC120" s="363" t="str">
        <f ca="1">+IF(OFFSET('Sanitation Data'!$G$31,0,10*ROW('Sanitation Data'!G114))="","",OFFSET('Sanitation Data'!$G$31,0,10*ROW('Sanitation Data'!G114)))</f>
        <v/>
      </c>
      <c r="DD120" s="363" t="str">
        <f ca="1">+IF(OFFSET('Sanitation Data'!$G$32,0,10*ROW('Sanitation Data'!G114))="","",OFFSET('Sanitation Data'!$G$32,0,10*ROW('Sanitation Data'!G114)))</f>
        <v/>
      </c>
      <c r="DE120" s="363" t="str">
        <f ca="1">+IF(OFFSET('Sanitation Data'!$H$28,0,10*ROW('Sanitation Data'!H114))="","",OFFSET('Sanitation Data'!$H$28,0,10*ROW('Sanitation Data'!H114)))</f>
        <v/>
      </c>
      <c r="DF120" s="363" t="str">
        <f ca="1">+IF(OFFSET('Sanitation Data'!$H$29,0,10*ROW('Sanitation Data'!H114))="","",OFFSET('Sanitation Data'!$H$29,0,10*ROW('Sanitation Data'!H114)))</f>
        <v/>
      </c>
      <c r="DG120" s="363" t="str">
        <f ca="1">+IF(OFFSET('Sanitation Data'!$H$30,0,10*ROW('Sanitation Data'!H114))="","",OFFSET('Sanitation Data'!$H$30,0,10*ROW('Sanitation Data'!H114)))</f>
        <v/>
      </c>
      <c r="DH120" s="363" t="str">
        <f ca="1">+IF(OFFSET('Sanitation Data'!$H$31,0,10*ROW('Sanitation Data'!H114))="","",OFFSET('Sanitation Data'!$H$31,0,10*ROW('Sanitation Data'!H114)))</f>
        <v/>
      </c>
      <c r="DI120" s="363" t="str">
        <f ca="1">+IF(OFFSET('Sanitation Data'!$H$32,0,10*ROW('Sanitation Data'!H114))="","",OFFSET('Sanitation Data'!$H$32,0,10*ROW('Sanitation Data'!H114)))</f>
        <v/>
      </c>
      <c r="DJ120" s="363" t="str">
        <f ca="1">+IF(OFFSET('Sanitation Data'!$I$28,0,10*ROW('Sanitation Data'!I114))="","",OFFSET('Sanitation Data'!$I$28,0,10*ROW('Sanitation Data'!I114)))</f>
        <v/>
      </c>
      <c r="DK120" s="363" t="str">
        <f ca="1">+IF(OFFSET('Sanitation Data'!$I$29,0,10*ROW('Sanitation Data'!I114))="","",OFFSET('Sanitation Data'!$I$29,0,10*ROW('Sanitation Data'!I114)))</f>
        <v/>
      </c>
      <c r="DL120" s="363" t="str">
        <f ca="1">+IF(OFFSET('Sanitation Data'!$I$30,0,10*ROW('Sanitation Data'!I114))="","",OFFSET('Sanitation Data'!$I$30,0,10*ROW('Sanitation Data'!I114)))</f>
        <v/>
      </c>
      <c r="DM120" s="363" t="str">
        <f ca="1">+IF(OFFSET('Sanitation Data'!$I$31,0,10*ROW('Sanitation Data'!I114))="","",OFFSET('Sanitation Data'!$I$31,0,10*ROW('Sanitation Data'!I114)))</f>
        <v/>
      </c>
      <c r="DN120" s="363" t="str">
        <f ca="1">+IF(OFFSET('Sanitation Data'!$I$32,0,10*ROW('Sanitation Data'!I114))="","",OFFSET('Sanitation Data'!$I$32,0,10*ROW('Sanitation Data'!I114)))</f>
        <v/>
      </c>
      <c r="DO120" s="363" t="str">
        <f ca="1">+IF(OFFSET('Hygiene Data'!$D$11,0,10*ROW('Hygiene Data'!D114))="","",OFFSET('Hygiene Data'!$D$11,0,10*ROW('Hygiene Data'!D114)))</f>
        <v/>
      </c>
      <c r="DP120" s="363" t="str">
        <f ca="1">+IF(OFFSET('Hygiene Data'!$D$12,0,10*ROW('Hygiene Data'!D114))="","",OFFSET('Hygiene Data'!$D$12,0,10*ROW('Hygiene Data'!D114)))</f>
        <v/>
      </c>
      <c r="DQ120" s="363" t="str">
        <f ca="1">+IF(OFFSET('Hygiene Data'!$D$13,0,10*ROW('Hygiene Data'!D114))="","",OFFSET('Hygiene Data'!$D$13,0,10*ROW('Hygiene Data'!D114)))</f>
        <v/>
      </c>
      <c r="DR120" s="363" t="str">
        <f ca="1">+IF(OFFSET('Hygiene Data'!$E$11,0,10*ROW('Hygiene Data'!E114))="","",OFFSET('Hygiene Data'!$E$11,0,10*ROW('Hygiene Data'!E114)))</f>
        <v/>
      </c>
      <c r="DS120" s="363" t="str">
        <f ca="1">+IF(OFFSET('Hygiene Data'!$E$12,0,10*ROW('Hygiene Data'!E114))="","",OFFSET('Hygiene Data'!$E$12,0,10*ROW('Hygiene Data'!E114)))</f>
        <v/>
      </c>
      <c r="DT120" s="363" t="str">
        <f ca="1">+IF(OFFSET('Hygiene Data'!$E$13,0,10*ROW('Hygiene Data'!E114))="","",OFFSET('Hygiene Data'!$E$13,0,10*ROW('Hygiene Data'!E114)))</f>
        <v/>
      </c>
      <c r="DU120" s="363" t="str">
        <f ca="1">+IF(OFFSET('Hygiene Data'!$F$11,0,10*ROW('Hygiene Data'!F114))="","",OFFSET('Hygiene Data'!$F$11,0,10*ROW('Hygiene Data'!F114)))</f>
        <v/>
      </c>
      <c r="DV120" s="363" t="str">
        <f ca="1">+IF(OFFSET('Hygiene Data'!$F$12,0,10*ROW('Hygiene Data'!F114))="","",OFFSET('Hygiene Data'!$F$12,0,10*ROW('Hygiene Data'!F114)))</f>
        <v/>
      </c>
      <c r="DW120" s="363" t="str">
        <f ca="1">+IF(OFFSET('Hygiene Data'!$F$13,0,10*ROW('Hygiene Data'!F114))="","",OFFSET('Hygiene Data'!$F$13,0,10*ROW('Hygiene Data'!F114)))</f>
        <v/>
      </c>
      <c r="DX120" s="363" t="str">
        <f ca="1">+IF(OFFSET('Hygiene Data'!$G$11,0,10*ROW('Hygiene Data'!G114))="","",OFFSET('Hygiene Data'!$G$11,0,10*ROW('Hygiene Data'!G114)))</f>
        <v/>
      </c>
      <c r="DY120" s="363" t="str">
        <f ca="1">+IF(OFFSET('Hygiene Data'!$G$12,0,10*ROW('Hygiene Data'!G114))="","",OFFSET('Hygiene Data'!$G$12,0,10*ROW('Hygiene Data'!G114)))</f>
        <v/>
      </c>
      <c r="DZ120" s="363" t="str">
        <f ca="1">+IF(OFFSET('Hygiene Data'!$G$13,0,10*ROW('Hygiene Data'!G114))="","",OFFSET('Hygiene Data'!$G$13,0,10*ROW('Hygiene Data'!G114)))</f>
        <v/>
      </c>
      <c r="EA120" s="363" t="str">
        <f ca="1">+IF(OFFSET('Hygiene Data'!$H$11,0,10*ROW('Hygiene Data'!H114))="","",OFFSET('Hygiene Data'!$H$11,0,10*ROW('Hygiene Data'!H114)))</f>
        <v/>
      </c>
      <c r="EB120" s="363" t="str">
        <f ca="1">+IF(OFFSET('Hygiene Data'!$H$12,0,10*ROW('Hygiene Data'!H114))="","",OFFSET('Hygiene Data'!$H$12,0,10*ROW('Hygiene Data'!H114)))</f>
        <v/>
      </c>
      <c r="EC120" s="363" t="str">
        <f ca="1">+IF(OFFSET('Hygiene Data'!$H$13,0,10*ROW('Hygiene Data'!H114))="","",OFFSET('Hygiene Data'!$H$13,0,10*ROW('Hygiene Data'!H114)))</f>
        <v/>
      </c>
      <c r="ED120" s="363" t="str">
        <f ca="1">+IF(OFFSET('Hygiene Data'!$I$11,0,10*ROW('Hygiene Data'!I114))="","",OFFSET('Hygiene Data'!$I$11,0,10*ROW('Hygiene Data'!I114)))</f>
        <v/>
      </c>
      <c r="EE120" s="363" t="str">
        <f ca="1">+IF(OFFSET('Hygiene Data'!$I$12,0,10*ROW('Hygiene Data'!I114))="","",OFFSET('Hygiene Data'!$I$12,0,10*ROW('Hygiene Data'!I114)))</f>
        <v/>
      </c>
      <c r="EF120" s="363" t="str">
        <f ca="1">+IF(OFFSET('Hygiene Data'!$I$13,0,10*ROW('Hygiene Data'!I114))="","",OFFSET('Hygiene Data'!$I$13,0,10*ROW('Hygiene Data'!I114)))</f>
        <v/>
      </c>
    </row>
    <row r="121" spans="1:136" x14ac:dyDescent="0.25">
      <c r="A121" s="472" t="str">
        <f ca="1">+IF(OFFSET('Water Data'!$B$2,0,10*ROW('Water Data'!E115))="","",OFFSET('Water Data'!$B$2,0,10*ROW('Water Data'!E115)))</f>
        <v/>
      </c>
      <c r="B121" s="47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9" t="str">
        <f t="shared" ca="1" si="1"/>
        <v/>
      </c>
      <c r="D121" s="50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3" t="str">
        <f ca="1">+IF(OFFSET('Water Data'!$D$27,0,10*ROW('Water Data'!D115))="","",OFFSET('Water Data'!$D$27,0,10*ROW('Water Data'!D115)))</f>
        <v/>
      </c>
      <c r="BT121" s="363" t="str">
        <f ca="1">+IF(OFFSET('Water Data'!$D$28,0,10*ROW('Water Data'!D115))="","",OFFSET('Water Data'!$D$28,0,10*ROW('Water Data'!D115)))</f>
        <v/>
      </c>
      <c r="BU121" s="363" t="str">
        <f ca="1">+IF(OFFSET('Water Data'!$D$29,0,10*ROW('Water Data'!D115))="","",OFFSET('Water Data'!$D$29,0,10*ROW('Water Data'!D115)))</f>
        <v/>
      </c>
      <c r="BV121" s="363" t="str">
        <f ca="1">+IF(OFFSET('Water Data'!$E$27,0,10*ROW('Water Data'!E115))="","",OFFSET('Water Data'!$E$27,0,10*ROW('Water Data'!E115)))</f>
        <v/>
      </c>
      <c r="BW121" s="363" t="str">
        <f ca="1">+IF(OFFSET('Water Data'!$E$28,0,10*ROW('Water Data'!E115))="","",OFFSET('Water Data'!$E$28,0,10*ROW('Water Data'!E115)))</f>
        <v/>
      </c>
      <c r="BX121" s="363" t="str">
        <f ca="1">+IF(OFFSET('Water Data'!$E$29,0,10*ROW('Water Data'!E115))="","",OFFSET('Water Data'!$E$29,0,10*ROW('Water Data'!E115)))</f>
        <v/>
      </c>
      <c r="BY121" s="363" t="str">
        <f ca="1">+IF(OFFSET('Water Data'!$F$27,0,10*ROW('Water Data'!F115))="","",OFFSET('Water Data'!$F$27,0,10*ROW('Water Data'!F115)))</f>
        <v/>
      </c>
      <c r="BZ121" s="363" t="str">
        <f ca="1">+IF(OFFSET('Water Data'!$F$28,0,10*ROW('Water Data'!F115))="","",OFFSET('Water Data'!$F$28,0,10*ROW('Water Data'!F115)))</f>
        <v/>
      </c>
      <c r="CA121" s="363" t="str">
        <f ca="1">+IF(OFFSET('Water Data'!$F$29,0,10*ROW('Water Data'!F115))="","",OFFSET('Water Data'!$F$29,0,10*ROW('Water Data'!F115)))</f>
        <v/>
      </c>
      <c r="CB121" s="363" t="str">
        <f ca="1">+IF(OFFSET('Water Data'!$G$27,0,10*ROW('Water Data'!G115))="","",OFFSET('Water Data'!$G$27,0,10*ROW('Water Data'!G115)))</f>
        <v/>
      </c>
      <c r="CC121" s="363" t="str">
        <f ca="1">+IF(OFFSET('Water Data'!$G$28,0,10*ROW('Water Data'!G115))="","",OFFSET('Water Data'!$G$28,0,10*ROW('Water Data'!G115)))</f>
        <v/>
      </c>
      <c r="CD121" s="363" t="str">
        <f ca="1">+IF(OFFSET('Water Data'!$G$29,0,10*ROW('Water Data'!G115))="","",OFFSET('Water Data'!$G$29,0,10*ROW('Water Data'!G115)))</f>
        <v/>
      </c>
      <c r="CE121" s="363" t="str">
        <f ca="1">+IF(OFFSET('Water Data'!$H$27,0,10*ROW('Water Data'!H115))="","",OFFSET('Water Data'!$H$27,0,10*ROW('Water Data'!H115)))</f>
        <v/>
      </c>
      <c r="CF121" s="363" t="str">
        <f ca="1">+IF(OFFSET('Water Data'!$H$28,0,10*ROW('Water Data'!H115))="","",OFFSET('Water Data'!$H$28,0,10*ROW('Water Data'!H115)))</f>
        <v/>
      </c>
      <c r="CG121" s="363" t="str">
        <f ca="1">+IF(OFFSET('Water Data'!$H$29,0,10*ROW('Water Data'!H115))="","",OFFSET('Water Data'!$H$29,0,10*ROW('Water Data'!H115)))</f>
        <v/>
      </c>
      <c r="CH121" s="363" t="str">
        <f ca="1">+IF(OFFSET('Water Data'!$I$27,0,10*ROW('Water Data'!I115))="","",OFFSET('Water Data'!$I$27,0,10*ROW('Water Data'!I115)))</f>
        <v/>
      </c>
      <c r="CI121" s="363" t="str">
        <f ca="1">+IF(OFFSET('Water Data'!$I$28,0,10*ROW('Water Data'!I115))="","",OFFSET('Water Data'!$I$28,0,10*ROW('Water Data'!I115)))</f>
        <v/>
      </c>
      <c r="CJ121" s="363" t="str">
        <f ca="1">+IF(OFFSET('Water Data'!$I$29,0,10*ROW('Water Data'!I115))="","",OFFSET('Water Data'!$I$29,0,10*ROW('Water Data'!I115)))</f>
        <v/>
      </c>
      <c r="CK121" s="363" t="str">
        <f ca="1">+IF(OFFSET('Sanitation Data'!$D$28,0,10*ROW('Sanitation Data'!D115))="","",OFFSET('Sanitation Data'!$D$28,0,10*ROW('Sanitation Data'!D115)))</f>
        <v/>
      </c>
      <c r="CL121" s="363" t="str">
        <f ca="1">+IF(OFFSET('Sanitation Data'!$D$29,0,10*ROW('Sanitation Data'!D115))="","",OFFSET('Sanitation Data'!$D$29,0,10*ROW('Sanitation Data'!D115)))</f>
        <v/>
      </c>
      <c r="CM121" s="363" t="str">
        <f ca="1">+IF(OFFSET('Sanitation Data'!$D$30,0,10*ROW('Sanitation Data'!D115))="","",OFFSET('Sanitation Data'!$D$30,0,10*ROW('Sanitation Data'!D115)))</f>
        <v/>
      </c>
      <c r="CN121" s="363" t="str">
        <f ca="1">+IF(OFFSET('Sanitation Data'!$D$31,0,10*ROW('Sanitation Data'!D115))="","",OFFSET('Sanitation Data'!$D$31,0,10*ROW('Sanitation Data'!D115)))</f>
        <v/>
      </c>
      <c r="CO121" s="363" t="str">
        <f ca="1">+IF(OFFSET('Sanitation Data'!$D$32,0,10*ROW('Sanitation Data'!D115))="","",OFFSET('Sanitation Data'!$D$32,0,10*ROW('Sanitation Data'!D115)))</f>
        <v/>
      </c>
      <c r="CP121" s="363" t="str">
        <f ca="1">+IF(OFFSET('Sanitation Data'!$E$28,0,10*ROW('Sanitation Data'!E115))="","",OFFSET('Sanitation Data'!$E$28,0,10*ROW('Sanitation Data'!E115)))</f>
        <v/>
      </c>
      <c r="CQ121" s="363" t="str">
        <f ca="1">+IF(OFFSET('Sanitation Data'!$E$29,0,10*ROW('Sanitation Data'!E115))="","",OFFSET('Sanitation Data'!$E$29,0,10*ROW('Sanitation Data'!E115)))</f>
        <v/>
      </c>
      <c r="CR121" s="363" t="str">
        <f ca="1">+IF(OFFSET('Sanitation Data'!$E$30,0,10*ROW('Sanitation Data'!E115))="","",OFFSET('Sanitation Data'!$E$30,0,10*ROW('Sanitation Data'!E115)))</f>
        <v/>
      </c>
      <c r="CS121" s="363" t="str">
        <f ca="1">+IF(OFFSET('Sanitation Data'!$E$31,0,10*ROW('Sanitation Data'!E115))="","",OFFSET('Sanitation Data'!$E$31,0,10*ROW('Sanitation Data'!E115)))</f>
        <v/>
      </c>
      <c r="CT121" s="363" t="str">
        <f ca="1">+IF(OFFSET('Sanitation Data'!$E$32,0,10*ROW('Sanitation Data'!E115))="","",OFFSET('Sanitation Data'!$E$32,0,10*ROW('Sanitation Data'!E115)))</f>
        <v/>
      </c>
      <c r="CU121" s="363" t="str">
        <f ca="1">+IF(OFFSET('Sanitation Data'!$F$28,0,10*ROW('Sanitation Data'!F115))="","",OFFSET('Sanitation Data'!$F$28,0,10*ROW('Sanitation Data'!F115)))</f>
        <v/>
      </c>
      <c r="CV121" s="363" t="str">
        <f ca="1">+IF(OFFSET('Sanitation Data'!$F$29,0,10*ROW('Sanitation Data'!F115))="","",OFFSET('Sanitation Data'!$F$29,0,10*ROW('Sanitation Data'!F115)))</f>
        <v/>
      </c>
      <c r="CW121" s="363" t="str">
        <f ca="1">+IF(OFFSET('Sanitation Data'!$F$30,0,10*ROW('Sanitation Data'!F115))="","",OFFSET('Sanitation Data'!$F$30,0,10*ROW('Sanitation Data'!F115)))</f>
        <v/>
      </c>
      <c r="CX121" s="363" t="str">
        <f ca="1">+IF(OFFSET('Sanitation Data'!$F$31,0,10*ROW('Sanitation Data'!F115))="","",OFFSET('Sanitation Data'!$F$31,0,10*ROW('Sanitation Data'!F115)))</f>
        <v/>
      </c>
      <c r="CY121" s="363" t="str">
        <f ca="1">+IF(OFFSET('Sanitation Data'!$F$32,0,10*ROW('Sanitation Data'!F115))="","",OFFSET('Sanitation Data'!$F$32,0,10*ROW('Sanitation Data'!F115)))</f>
        <v/>
      </c>
      <c r="CZ121" s="363" t="str">
        <f ca="1">+IF(OFFSET('Sanitation Data'!$G$28,0,10*ROW('Sanitation Data'!G115))="","",OFFSET('Sanitation Data'!$G$28,0,10*ROW('Sanitation Data'!G115)))</f>
        <v/>
      </c>
      <c r="DA121" s="363" t="str">
        <f ca="1">+IF(OFFSET('Sanitation Data'!$G$29,0,10*ROW('Sanitation Data'!G115))="","",OFFSET('Sanitation Data'!$G$29,0,10*ROW('Sanitation Data'!G115)))</f>
        <v/>
      </c>
      <c r="DB121" s="363" t="str">
        <f ca="1">+IF(OFFSET('Sanitation Data'!$G$30,0,10*ROW('Sanitation Data'!G115))="","",OFFSET('Sanitation Data'!$G$30,0,10*ROW('Sanitation Data'!G115)))</f>
        <v/>
      </c>
      <c r="DC121" s="363" t="str">
        <f ca="1">+IF(OFFSET('Sanitation Data'!$G$31,0,10*ROW('Sanitation Data'!G115))="","",OFFSET('Sanitation Data'!$G$31,0,10*ROW('Sanitation Data'!G115)))</f>
        <v/>
      </c>
      <c r="DD121" s="363" t="str">
        <f ca="1">+IF(OFFSET('Sanitation Data'!$G$32,0,10*ROW('Sanitation Data'!G115))="","",OFFSET('Sanitation Data'!$G$32,0,10*ROW('Sanitation Data'!G115)))</f>
        <v/>
      </c>
      <c r="DE121" s="363" t="str">
        <f ca="1">+IF(OFFSET('Sanitation Data'!$H$28,0,10*ROW('Sanitation Data'!H115))="","",OFFSET('Sanitation Data'!$H$28,0,10*ROW('Sanitation Data'!H115)))</f>
        <v/>
      </c>
      <c r="DF121" s="363" t="str">
        <f ca="1">+IF(OFFSET('Sanitation Data'!$H$29,0,10*ROW('Sanitation Data'!H115))="","",OFFSET('Sanitation Data'!$H$29,0,10*ROW('Sanitation Data'!H115)))</f>
        <v/>
      </c>
      <c r="DG121" s="363" t="str">
        <f ca="1">+IF(OFFSET('Sanitation Data'!$H$30,0,10*ROW('Sanitation Data'!H115))="","",OFFSET('Sanitation Data'!$H$30,0,10*ROW('Sanitation Data'!H115)))</f>
        <v/>
      </c>
      <c r="DH121" s="363" t="str">
        <f ca="1">+IF(OFFSET('Sanitation Data'!$H$31,0,10*ROW('Sanitation Data'!H115))="","",OFFSET('Sanitation Data'!$H$31,0,10*ROW('Sanitation Data'!H115)))</f>
        <v/>
      </c>
      <c r="DI121" s="363" t="str">
        <f ca="1">+IF(OFFSET('Sanitation Data'!$H$32,0,10*ROW('Sanitation Data'!H115))="","",OFFSET('Sanitation Data'!$H$32,0,10*ROW('Sanitation Data'!H115)))</f>
        <v/>
      </c>
      <c r="DJ121" s="363" t="str">
        <f ca="1">+IF(OFFSET('Sanitation Data'!$I$28,0,10*ROW('Sanitation Data'!I115))="","",OFFSET('Sanitation Data'!$I$28,0,10*ROW('Sanitation Data'!I115)))</f>
        <v/>
      </c>
      <c r="DK121" s="363" t="str">
        <f ca="1">+IF(OFFSET('Sanitation Data'!$I$29,0,10*ROW('Sanitation Data'!I115))="","",OFFSET('Sanitation Data'!$I$29,0,10*ROW('Sanitation Data'!I115)))</f>
        <v/>
      </c>
      <c r="DL121" s="363" t="str">
        <f ca="1">+IF(OFFSET('Sanitation Data'!$I$30,0,10*ROW('Sanitation Data'!I115))="","",OFFSET('Sanitation Data'!$I$30,0,10*ROW('Sanitation Data'!I115)))</f>
        <v/>
      </c>
      <c r="DM121" s="363" t="str">
        <f ca="1">+IF(OFFSET('Sanitation Data'!$I$31,0,10*ROW('Sanitation Data'!I115))="","",OFFSET('Sanitation Data'!$I$31,0,10*ROW('Sanitation Data'!I115)))</f>
        <v/>
      </c>
      <c r="DN121" s="363" t="str">
        <f ca="1">+IF(OFFSET('Sanitation Data'!$I$32,0,10*ROW('Sanitation Data'!I115))="","",OFFSET('Sanitation Data'!$I$32,0,10*ROW('Sanitation Data'!I115)))</f>
        <v/>
      </c>
      <c r="DO121" s="363" t="str">
        <f ca="1">+IF(OFFSET('Hygiene Data'!$D$11,0,10*ROW('Hygiene Data'!D115))="","",OFFSET('Hygiene Data'!$D$11,0,10*ROW('Hygiene Data'!D115)))</f>
        <v/>
      </c>
      <c r="DP121" s="363" t="str">
        <f ca="1">+IF(OFFSET('Hygiene Data'!$D$12,0,10*ROW('Hygiene Data'!D115))="","",OFFSET('Hygiene Data'!$D$12,0,10*ROW('Hygiene Data'!D115)))</f>
        <v/>
      </c>
      <c r="DQ121" s="363" t="str">
        <f ca="1">+IF(OFFSET('Hygiene Data'!$D$13,0,10*ROW('Hygiene Data'!D115))="","",OFFSET('Hygiene Data'!$D$13,0,10*ROW('Hygiene Data'!D115)))</f>
        <v/>
      </c>
      <c r="DR121" s="363" t="str">
        <f ca="1">+IF(OFFSET('Hygiene Data'!$E$11,0,10*ROW('Hygiene Data'!E115))="","",OFFSET('Hygiene Data'!$E$11,0,10*ROW('Hygiene Data'!E115)))</f>
        <v/>
      </c>
      <c r="DS121" s="363" t="str">
        <f ca="1">+IF(OFFSET('Hygiene Data'!$E$12,0,10*ROW('Hygiene Data'!E115))="","",OFFSET('Hygiene Data'!$E$12,0,10*ROW('Hygiene Data'!E115)))</f>
        <v/>
      </c>
      <c r="DT121" s="363" t="str">
        <f ca="1">+IF(OFFSET('Hygiene Data'!$E$13,0,10*ROW('Hygiene Data'!E115))="","",OFFSET('Hygiene Data'!$E$13,0,10*ROW('Hygiene Data'!E115)))</f>
        <v/>
      </c>
      <c r="DU121" s="363" t="str">
        <f ca="1">+IF(OFFSET('Hygiene Data'!$F$11,0,10*ROW('Hygiene Data'!F115))="","",OFFSET('Hygiene Data'!$F$11,0,10*ROW('Hygiene Data'!F115)))</f>
        <v/>
      </c>
      <c r="DV121" s="363" t="str">
        <f ca="1">+IF(OFFSET('Hygiene Data'!$F$12,0,10*ROW('Hygiene Data'!F115))="","",OFFSET('Hygiene Data'!$F$12,0,10*ROW('Hygiene Data'!F115)))</f>
        <v/>
      </c>
      <c r="DW121" s="363" t="str">
        <f ca="1">+IF(OFFSET('Hygiene Data'!$F$13,0,10*ROW('Hygiene Data'!F115))="","",OFFSET('Hygiene Data'!$F$13,0,10*ROW('Hygiene Data'!F115)))</f>
        <v/>
      </c>
      <c r="DX121" s="363" t="str">
        <f ca="1">+IF(OFFSET('Hygiene Data'!$G$11,0,10*ROW('Hygiene Data'!G115))="","",OFFSET('Hygiene Data'!$G$11,0,10*ROW('Hygiene Data'!G115)))</f>
        <v/>
      </c>
      <c r="DY121" s="363" t="str">
        <f ca="1">+IF(OFFSET('Hygiene Data'!$G$12,0,10*ROW('Hygiene Data'!G115))="","",OFFSET('Hygiene Data'!$G$12,0,10*ROW('Hygiene Data'!G115)))</f>
        <v/>
      </c>
      <c r="DZ121" s="363" t="str">
        <f ca="1">+IF(OFFSET('Hygiene Data'!$G$13,0,10*ROW('Hygiene Data'!G115))="","",OFFSET('Hygiene Data'!$G$13,0,10*ROW('Hygiene Data'!G115)))</f>
        <v/>
      </c>
      <c r="EA121" s="363" t="str">
        <f ca="1">+IF(OFFSET('Hygiene Data'!$H$11,0,10*ROW('Hygiene Data'!H115))="","",OFFSET('Hygiene Data'!$H$11,0,10*ROW('Hygiene Data'!H115)))</f>
        <v/>
      </c>
      <c r="EB121" s="363" t="str">
        <f ca="1">+IF(OFFSET('Hygiene Data'!$H$12,0,10*ROW('Hygiene Data'!H115))="","",OFFSET('Hygiene Data'!$H$12,0,10*ROW('Hygiene Data'!H115)))</f>
        <v/>
      </c>
      <c r="EC121" s="363" t="str">
        <f ca="1">+IF(OFFSET('Hygiene Data'!$H$13,0,10*ROW('Hygiene Data'!H115))="","",OFFSET('Hygiene Data'!$H$13,0,10*ROW('Hygiene Data'!H115)))</f>
        <v/>
      </c>
      <c r="ED121" s="363" t="str">
        <f ca="1">+IF(OFFSET('Hygiene Data'!$I$11,0,10*ROW('Hygiene Data'!I115))="","",OFFSET('Hygiene Data'!$I$11,0,10*ROW('Hygiene Data'!I115)))</f>
        <v/>
      </c>
      <c r="EE121" s="363" t="str">
        <f ca="1">+IF(OFFSET('Hygiene Data'!$I$12,0,10*ROW('Hygiene Data'!I115))="","",OFFSET('Hygiene Data'!$I$12,0,10*ROW('Hygiene Data'!I115)))</f>
        <v/>
      </c>
      <c r="EF121" s="363" t="str">
        <f ca="1">+IF(OFFSET('Hygiene Data'!$I$13,0,10*ROW('Hygiene Data'!I115))="","",OFFSET('Hygiene Data'!$I$13,0,10*ROW('Hygiene Data'!I115)))</f>
        <v/>
      </c>
    </row>
    <row r="122" spans="1:136" x14ac:dyDescent="0.25">
      <c r="A122" s="472" t="str">
        <f ca="1">+IF(OFFSET('Water Data'!$B$2,0,10*ROW('Water Data'!E116))="","",OFFSET('Water Data'!$B$2,0,10*ROW('Water Data'!E116)))</f>
        <v/>
      </c>
      <c r="B122" s="47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9" t="str">
        <f t="shared" ca="1" si="1"/>
        <v/>
      </c>
      <c r="D122" s="50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3" t="str">
        <f ca="1">+IF(OFFSET('Water Data'!$D$27,0,10*ROW('Water Data'!D116))="","",OFFSET('Water Data'!$D$27,0,10*ROW('Water Data'!D116)))</f>
        <v/>
      </c>
      <c r="BT122" s="363" t="str">
        <f ca="1">+IF(OFFSET('Water Data'!$D$28,0,10*ROW('Water Data'!D116))="","",OFFSET('Water Data'!$D$28,0,10*ROW('Water Data'!D116)))</f>
        <v/>
      </c>
      <c r="BU122" s="363" t="str">
        <f ca="1">+IF(OFFSET('Water Data'!$D$29,0,10*ROW('Water Data'!D116))="","",OFFSET('Water Data'!$D$29,0,10*ROW('Water Data'!D116)))</f>
        <v/>
      </c>
      <c r="BV122" s="363" t="str">
        <f ca="1">+IF(OFFSET('Water Data'!$E$27,0,10*ROW('Water Data'!E116))="","",OFFSET('Water Data'!$E$27,0,10*ROW('Water Data'!E116)))</f>
        <v/>
      </c>
      <c r="BW122" s="363" t="str">
        <f ca="1">+IF(OFFSET('Water Data'!$E$28,0,10*ROW('Water Data'!E116))="","",OFFSET('Water Data'!$E$28,0,10*ROW('Water Data'!E116)))</f>
        <v/>
      </c>
      <c r="BX122" s="363" t="str">
        <f ca="1">+IF(OFFSET('Water Data'!$E$29,0,10*ROW('Water Data'!E116))="","",OFFSET('Water Data'!$E$29,0,10*ROW('Water Data'!E116)))</f>
        <v/>
      </c>
      <c r="BY122" s="363" t="str">
        <f ca="1">+IF(OFFSET('Water Data'!$F$27,0,10*ROW('Water Data'!F116))="","",OFFSET('Water Data'!$F$27,0,10*ROW('Water Data'!F116)))</f>
        <v/>
      </c>
      <c r="BZ122" s="363" t="str">
        <f ca="1">+IF(OFFSET('Water Data'!$F$28,0,10*ROW('Water Data'!F116))="","",OFFSET('Water Data'!$F$28,0,10*ROW('Water Data'!F116)))</f>
        <v/>
      </c>
      <c r="CA122" s="363" t="str">
        <f ca="1">+IF(OFFSET('Water Data'!$F$29,0,10*ROW('Water Data'!F116))="","",OFFSET('Water Data'!$F$29,0,10*ROW('Water Data'!F116)))</f>
        <v/>
      </c>
      <c r="CB122" s="363" t="str">
        <f ca="1">+IF(OFFSET('Water Data'!$G$27,0,10*ROW('Water Data'!G116))="","",OFFSET('Water Data'!$G$27,0,10*ROW('Water Data'!G116)))</f>
        <v/>
      </c>
      <c r="CC122" s="363" t="str">
        <f ca="1">+IF(OFFSET('Water Data'!$G$28,0,10*ROW('Water Data'!G116))="","",OFFSET('Water Data'!$G$28,0,10*ROW('Water Data'!G116)))</f>
        <v/>
      </c>
      <c r="CD122" s="363" t="str">
        <f ca="1">+IF(OFFSET('Water Data'!$G$29,0,10*ROW('Water Data'!G116))="","",OFFSET('Water Data'!$G$29,0,10*ROW('Water Data'!G116)))</f>
        <v/>
      </c>
      <c r="CE122" s="363" t="str">
        <f ca="1">+IF(OFFSET('Water Data'!$H$27,0,10*ROW('Water Data'!H116))="","",OFFSET('Water Data'!$H$27,0,10*ROW('Water Data'!H116)))</f>
        <v/>
      </c>
      <c r="CF122" s="363" t="str">
        <f ca="1">+IF(OFFSET('Water Data'!$H$28,0,10*ROW('Water Data'!H116))="","",OFFSET('Water Data'!$H$28,0,10*ROW('Water Data'!H116)))</f>
        <v/>
      </c>
      <c r="CG122" s="363" t="str">
        <f ca="1">+IF(OFFSET('Water Data'!$H$29,0,10*ROW('Water Data'!H116))="","",OFFSET('Water Data'!$H$29,0,10*ROW('Water Data'!H116)))</f>
        <v/>
      </c>
      <c r="CH122" s="363" t="str">
        <f ca="1">+IF(OFFSET('Water Data'!$I$27,0,10*ROW('Water Data'!I116))="","",OFFSET('Water Data'!$I$27,0,10*ROW('Water Data'!I116)))</f>
        <v/>
      </c>
      <c r="CI122" s="363" t="str">
        <f ca="1">+IF(OFFSET('Water Data'!$I$28,0,10*ROW('Water Data'!I116))="","",OFFSET('Water Data'!$I$28,0,10*ROW('Water Data'!I116)))</f>
        <v/>
      </c>
      <c r="CJ122" s="363" t="str">
        <f ca="1">+IF(OFFSET('Water Data'!$I$29,0,10*ROW('Water Data'!I116))="","",OFFSET('Water Data'!$I$29,0,10*ROW('Water Data'!I116)))</f>
        <v/>
      </c>
      <c r="CK122" s="363" t="str">
        <f ca="1">+IF(OFFSET('Sanitation Data'!$D$28,0,10*ROW('Sanitation Data'!D116))="","",OFFSET('Sanitation Data'!$D$28,0,10*ROW('Sanitation Data'!D116)))</f>
        <v/>
      </c>
      <c r="CL122" s="363" t="str">
        <f ca="1">+IF(OFFSET('Sanitation Data'!$D$29,0,10*ROW('Sanitation Data'!D116))="","",OFFSET('Sanitation Data'!$D$29,0,10*ROW('Sanitation Data'!D116)))</f>
        <v/>
      </c>
      <c r="CM122" s="363" t="str">
        <f ca="1">+IF(OFFSET('Sanitation Data'!$D$30,0,10*ROW('Sanitation Data'!D116))="","",OFFSET('Sanitation Data'!$D$30,0,10*ROW('Sanitation Data'!D116)))</f>
        <v/>
      </c>
      <c r="CN122" s="363" t="str">
        <f ca="1">+IF(OFFSET('Sanitation Data'!$D$31,0,10*ROW('Sanitation Data'!D116))="","",OFFSET('Sanitation Data'!$D$31,0,10*ROW('Sanitation Data'!D116)))</f>
        <v/>
      </c>
      <c r="CO122" s="363" t="str">
        <f ca="1">+IF(OFFSET('Sanitation Data'!$D$32,0,10*ROW('Sanitation Data'!D116))="","",OFFSET('Sanitation Data'!$D$32,0,10*ROW('Sanitation Data'!D116)))</f>
        <v/>
      </c>
      <c r="CP122" s="363" t="str">
        <f ca="1">+IF(OFFSET('Sanitation Data'!$E$28,0,10*ROW('Sanitation Data'!E116))="","",OFFSET('Sanitation Data'!$E$28,0,10*ROW('Sanitation Data'!E116)))</f>
        <v/>
      </c>
      <c r="CQ122" s="363" t="str">
        <f ca="1">+IF(OFFSET('Sanitation Data'!$E$29,0,10*ROW('Sanitation Data'!E116))="","",OFFSET('Sanitation Data'!$E$29,0,10*ROW('Sanitation Data'!E116)))</f>
        <v/>
      </c>
      <c r="CR122" s="363" t="str">
        <f ca="1">+IF(OFFSET('Sanitation Data'!$E$30,0,10*ROW('Sanitation Data'!E116))="","",OFFSET('Sanitation Data'!$E$30,0,10*ROW('Sanitation Data'!E116)))</f>
        <v/>
      </c>
      <c r="CS122" s="363" t="str">
        <f ca="1">+IF(OFFSET('Sanitation Data'!$E$31,0,10*ROW('Sanitation Data'!E116))="","",OFFSET('Sanitation Data'!$E$31,0,10*ROW('Sanitation Data'!E116)))</f>
        <v/>
      </c>
      <c r="CT122" s="363" t="str">
        <f ca="1">+IF(OFFSET('Sanitation Data'!$E$32,0,10*ROW('Sanitation Data'!E116))="","",OFFSET('Sanitation Data'!$E$32,0,10*ROW('Sanitation Data'!E116)))</f>
        <v/>
      </c>
      <c r="CU122" s="363" t="str">
        <f ca="1">+IF(OFFSET('Sanitation Data'!$F$28,0,10*ROW('Sanitation Data'!F116))="","",OFFSET('Sanitation Data'!$F$28,0,10*ROW('Sanitation Data'!F116)))</f>
        <v/>
      </c>
      <c r="CV122" s="363" t="str">
        <f ca="1">+IF(OFFSET('Sanitation Data'!$F$29,0,10*ROW('Sanitation Data'!F116))="","",OFFSET('Sanitation Data'!$F$29,0,10*ROW('Sanitation Data'!F116)))</f>
        <v/>
      </c>
      <c r="CW122" s="363" t="str">
        <f ca="1">+IF(OFFSET('Sanitation Data'!$F$30,0,10*ROW('Sanitation Data'!F116))="","",OFFSET('Sanitation Data'!$F$30,0,10*ROW('Sanitation Data'!F116)))</f>
        <v/>
      </c>
      <c r="CX122" s="363" t="str">
        <f ca="1">+IF(OFFSET('Sanitation Data'!$F$31,0,10*ROW('Sanitation Data'!F116))="","",OFFSET('Sanitation Data'!$F$31,0,10*ROW('Sanitation Data'!F116)))</f>
        <v/>
      </c>
      <c r="CY122" s="363" t="str">
        <f ca="1">+IF(OFFSET('Sanitation Data'!$F$32,0,10*ROW('Sanitation Data'!F116))="","",OFFSET('Sanitation Data'!$F$32,0,10*ROW('Sanitation Data'!F116)))</f>
        <v/>
      </c>
      <c r="CZ122" s="363" t="str">
        <f ca="1">+IF(OFFSET('Sanitation Data'!$G$28,0,10*ROW('Sanitation Data'!G116))="","",OFFSET('Sanitation Data'!$G$28,0,10*ROW('Sanitation Data'!G116)))</f>
        <v/>
      </c>
      <c r="DA122" s="363" t="str">
        <f ca="1">+IF(OFFSET('Sanitation Data'!$G$29,0,10*ROW('Sanitation Data'!G116))="","",OFFSET('Sanitation Data'!$G$29,0,10*ROW('Sanitation Data'!G116)))</f>
        <v/>
      </c>
      <c r="DB122" s="363" t="str">
        <f ca="1">+IF(OFFSET('Sanitation Data'!$G$30,0,10*ROW('Sanitation Data'!G116))="","",OFFSET('Sanitation Data'!$G$30,0,10*ROW('Sanitation Data'!G116)))</f>
        <v/>
      </c>
      <c r="DC122" s="363" t="str">
        <f ca="1">+IF(OFFSET('Sanitation Data'!$G$31,0,10*ROW('Sanitation Data'!G116))="","",OFFSET('Sanitation Data'!$G$31,0,10*ROW('Sanitation Data'!G116)))</f>
        <v/>
      </c>
      <c r="DD122" s="363" t="str">
        <f ca="1">+IF(OFFSET('Sanitation Data'!$G$32,0,10*ROW('Sanitation Data'!G116))="","",OFFSET('Sanitation Data'!$G$32,0,10*ROW('Sanitation Data'!G116)))</f>
        <v/>
      </c>
      <c r="DE122" s="363" t="str">
        <f ca="1">+IF(OFFSET('Sanitation Data'!$H$28,0,10*ROW('Sanitation Data'!H116))="","",OFFSET('Sanitation Data'!$H$28,0,10*ROW('Sanitation Data'!H116)))</f>
        <v/>
      </c>
      <c r="DF122" s="363" t="str">
        <f ca="1">+IF(OFFSET('Sanitation Data'!$H$29,0,10*ROW('Sanitation Data'!H116))="","",OFFSET('Sanitation Data'!$H$29,0,10*ROW('Sanitation Data'!H116)))</f>
        <v/>
      </c>
      <c r="DG122" s="363" t="str">
        <f ca="1">+IF(OFFSET('Sanitation Data'!$H$30,0,10*ROW('Sanitation Data'!H116))="","",OFFSET('Sanitation Data'!$H$30,0,10*ROW('Sanitation Data'!H116)))</f>
        <v/>
      </c>
      <c r="DH122" s="363" t="str">
        <f ca="1">+IF(OFFSET('Sanitation Data'!$H$31,0,10*ROW('Sanitation Data'!H116))="","",OFFSET('Sanitation Data'!$H$31,0,10*ROW('Sanitation Data'!H116)))</f>
        <v/>
      </c>
      <c r="DI122" s="363" t="str">
        <f ca="1">+IF(OFFSET('Sanitation Data'!$H$32,0,10*ROW('Sanitation Data'!H116))="","",OFFSET('Sanitation Data'!$H$32,0,10*ROW('Sanitation Data'!H116)))</f>
        <v/>
      </c>
      <c r="DJ122" s="363" t="str">
        <f ca="1">+IF(OFFSET('Sanitation Data'!$I$28,0,10*ROW('Sanitation Data'!I116))="","",OFFSET('Sanitation Data'!$I$28,0,10*ROW('Sanitation Data'!I116)))</f>
        <v/>
      </c>
      <c r="DK122" s="363" t="str">
        <f ca="1">+IF(OFFSET('Sanitation Data'!$I$29,0,10*ROW('Sanitation Data'!I116))="","",OFFSET('Sanitation Data'!$I$29,0,10*ROW('Sanitation Data'!I116)))</f>
        <v/>
      </c>
      <c r="DL122" s="363" t="str">
        <f ca="1">+IF(OFFSET('Sanitation Data'!$I$30,0,10*ROW('Sanitation Data'!I116))="","",OFFSET('Sanitation Data'!$I$30,0,10*ROW('Sanitation Data'!I116)))</f>
        <v/>
      </c>
      <c r="DM122" s="363" t="str">
        <f ca="1">+IF(OFFSET('Sanitation Data'!$I$31,0,10*ROW('Sanitation Data'!I116))="","",OFFSET('Sanitation Data'!$I$31,0,10*ROW('Sanitation Data'!I116)))</f>
        <v/>
      </c>
      <c r="DN122" s="363" t="str">
        <f ca="1">+IF(OFFSET('Sanitation Data'!$I$32,0,10*ROW('Sanitation Data'!I116))="","",OFFSET('Sanitation Data'!$I$32,0,10*ROW('Sanitation Data'!I116)))</f>
        <v/>
      </c>
      <c r="DO122" s="363" t="str">
        <f ca="1">+IF(OFFSET('Hygiene Data'!$D$11,0,10*ROW('Hygiene Data'!D116))="","",OFFSET('Hygiene Data'!$D$11,0,10*ROW('Hygiene Data'!D116)))</f>
        <v/>
      </c>
      <c r="DP122" s="363" t="str">
        <f ca="1">+IF(OFFSET('Hygiene Data'!$D$12,0,10*ROW('Hygiene Data'!D116))="","",OFFSET('Hygiene Data'!$D$12,0,10*ROW('Hygiene Data'!D116)))</f>
        <v/>
      </c>
      <c r="DQ122" s="363" t="str">
        <f ca="1">+IF(OFFSET('Hygiene Data'!$D$13,0,10*ROW('Hygiene Data'!D116))="","",OFFSET('Hygiene Data'!$D$13,0,10*ROW('Hygiene Data'!D116)))</f>
        <v/>
      </c>
      <c r="DR122" s="363" t="str">
        <f ca="1">+IF(OFFSET('Hygiene Data'!$E$11,0,10*ROW('Hygiene Data'!E116))="","",OFFSET('Hygiene Data'!$E$11,0,10*ROW('Hygiene Data'!E116)))</f>
        <v/>
      </c>
      <c r="DS122" s="363" t="str">
        <f ca="1">+IF(OFFSET('Hygiene Data'!$E$12,0,10*ROW('Hygiene Data'!E116))="","",OFFSET('Hygiene Data'!$E$12,0,10*ROW('Hygiene Data'!E116)))</f>
        <v/>
      </c>
      <c r="DT122" s="363" t="str">
        <f ca="1">+IF(OFFSET('Hygiene Data'!$E$13,0,10*ROW('Hygiene Data'!E116))="","",OFFSET('Hygiene Data'!$E$13,0,10*ROW('Hygiene Data'!E116)))</f>
        <v/>
      </c>
      <c r="DU122" s="363" t="str">
        <f ca="1">+IF(OFFSET('Hygiene Data'!$F$11,0,10*ROW('Hygiene Data'!F116))="","",OFFSET('Hygiene Data'!$F$11,0,10*ROW('Hygiene Data'!F116)))</f>
        <v/>
      </c>
      <c r="DV122" s="363" t="str">
        <f ca="1">+IF(OFFSET('Hygiene Data'!$F$12,0,10*ROW('Hygiene Data'!F116))="","",OFFSET('Hygiene Data'!$F$12,0,10*ROW('Hygiene Data'!F116)))</f>
        <v/>
      </c>
      <c r="DW122" s="363" t="str">
        <f ca="1">+IF(OFFSET('Hygiene Data'!$F$13,0,10*ROW('Hygiene Data'!F116))="","",OFFSET('Hygiene Data'!$F$13,0,10*ROW('Hygiene Data'!F116)))</f>
        <v/>
      </c>
      <c r="DX122" s="363" t="str">
        <f ca="1">+IF(OFFSET('Hygiene Data'!$G$11,0,10*ROW('Hygiene Data'!G116))="","",OFFSET('Hygiene Data'!$G$11,0,10*ROW('Hygiene Data'!G116)))</f>
        <v/>
      </c>
      <c r="DY122" s="363" t="str">
        <f ca="1">+IF(OFFSET('Hygiene Data'!$G$12,0,10*ROW('Hygiene Data'!G116))="","",OFFSET('Hygiene Data'!$G$12,0,10*ROW('Hygiene Data'!G116)))</f>
        <v/>
      </c>
      <c r="DZ122" s="363" t="str">
        <f ca="1">+IF(OFFSET('Hygiene Data'!$G$13,0,10*ROW('Hygiene Data'!G116))="","",OFFSET('Hygiene Data'!$G$13,0,10*ROW('Hygiene Data'!G116)))</f>
        <v/>
      </c>
      <c r="EA122" s="363" t="str">
        <f ca="1">+IF(OFFSET('Hygiene Data'!$H$11,0,10*ROW('Hygiene Data'!H116))="","",OFFSET('Hygiene Data'!$H$11,0,10*ROW('Hygiene Data'!H116)))</f>
        <v/>
      </c>
      <c r="EB122" s="363" t="str">
        <f ca="1">+IF(OFFSET('Hygiene Data'!$H$12,0,10*ROW('Hygiene Data'!H116))="","",OFFSET('Hygiene Data'!$H$12,0,10*ROW('Hygiene Data'!H116)))</f>
        <v/>
      </c>
      <c r="EC122" s="363" t="str">
        <f ca="1">+IF(OFFSET('Hygiene Data'!$H$13,0,10*ROW('Hygiene Data'!H116))="","",OFFSET('Hygiene Data'!$H$13,0,10*ROW('Hygiene Data'!H116)))</f>
        <v/>
      </c>
      <c r="ED122" s="363" t="str">
        <f ca="1">+IF(OFFSET('Hygiene Data'!$I$11,0,10*ROW('Hygiene Data'!I116))="","",OFFSET('Hygiene Data'!$I$11,0,10*ROW('Hygiene Data'!I116)))</f>
        <v/>
      </c>
      <c r="EE122" s="363" t="str">
        <f ca="1">+IF(OFFSET('Hygiene Data'!$I$12,0,10*ROW('Hygiene Data'!I116))="","",OFFSET('Hygiene Data'!$I$12,0,10*ROW('Hygiene Data'!I116)))</f>
        <v/>
      </c>
      <c r="EF122" s="363" t="str">
        <f ca="1">+IF(OFFSET('Hygiene Data'!$I$13,0,10*ROW('Hygiene Data'!I116))="","",OFFSET('Hygiene Data'!$I$13,0,10*ROW('Hygiene Data'!I116)))</f>
        <v/>
      </c>
    </row>
    <row r="123" spans="1:136" x14ac:dyDescent="0.25">
      <c r="A123" s="472" t="str">
        <f ca="1">+IF(OFFSET('Water Data'!$B$2,0,10*ROW('Water Data'!E117))="","",OFFSET('Water Data'!$B$2,0,10*ROW('Water Data'!E117)))</f>
        <v/>
      </c>
      <c r="B123" s="47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9" t="str">
        <f t="shared" ca="1" si="1"/>
        <v/>
      </c>
      <c r="D123" s="50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3" t="str">
        <f ca="1">+IF(OFFSET('Water Data'!$D$27,0,10*ROW('Water Data'!D117))="","",OFFSET('Water Data'!$D$27,0,10*ROW('Water Data'!D117)))</f>
        <v/>
      </c>
      <c r="BT123" s="363" t="str">
        <f ca="1">+IF(OFFSET('Water Data'!$D$28,0,10*ROW('Water Data'!D117))="","",OFFSET('Water Data'!$D$28,0,10*ROW('Water Data'!D117)))</f>
        <v/>
      </c>
      <c r="BU123" s="363" t="str">
        <f ca="1">+IF(OFFSET('Water Data'!$D$29,0,10*ROW('Water Data'!D117))="","",OFFSET('Water Data'!$D$29,0,10*ROW('Water Data'!D117)))</f>
        <v/>
      </c>
      <c r="BV123" s="363" t="str">
        <f ca="1">+IF(OFFSET('Water Data'!$E$27,0,10*ROW('Water Data'!E117))="","",OFFSET('Water Data'!$E$27,0,10*ROW('Water Data'!E117)))</f>
        <v/>
      </c>
      <c r="BW123" s="363" t="str">
        <f ca="1">+IF(OFFSET('Water Data'!$E$28,0,10*ROW('Water Data'!E117))="","",OFFSET('Water Data'!$E$28,0,10*ROW('Water Data'!E117)))</f>
        <v/>
      </c>
      <c r="BX123" s="363" t="str">
        <f ca="1">+IF(OFFSET('Water Data'!$E$29,0,10*ROW('Water Data'!E117))="","",OFFSET('Water Data'!$E$29,0,10*ROW('Water Data'!E117)))</f>
        <v/>
      </c>
      <c r="BY123" s="363" t="str">
        <f ca="1">+IF(OFFSET('Water Data'!$F$27,0,10*ROW('Water Data'!F117))="","",OFFSET('Water Data'!$F$27,0,10*ROW('Water Data'!F117)))</f>
        <v/>
      </c>
      <c r="BZ123" s="363" t="str">
        <f ca="1">+IF(OFFSET('Water Data'!$F$28,0,10*ROW('Water Data'!F117))="","",OFFSET('Water Data'!$F$28,0,10*ROW('Water Data'!F117)))</f>
        <v/>
      </c>
      <c r="CA123" s="363" t="str">
        <f ca="1">+IF(OFFSET('Water Data'!$F$29,0,10*ROW('Water Data'!F117))="","",OFFSET('Water Data'!$F$29,0,10*ROW('Water Data'!F117)))</f>
        <v/>
      </c>
      <c r="CB123" s="363" t="str">
        <f ca="1">+IF(OFFSET('Water Data'!$G$27,0,10*ROW('Water Data'!G117))="","",OFFSET('Water Data'!$G$27,0,10*ROW('Water Data'!G117)))</f>
        <v/>
      </c>
      <c r="CC123" s="363" t="str">
        <f ca="1">+IF(OFFSET('Water Data'!$G$28,0,10*ROW('Water Data'!G117))="","",OFFSET('Water Data'!$G$28,0,10*ROW('Water Data'!G117)))</f>
        <v/>
      </c>
      <c r="CD123" s="363" t="str">
        <f ca="1">+IF(OFFSET('Water Data'!$G$29,0,10*ROW('Water Data'!G117))="","",OFFSET('Water Data'!$G$29,0,10*ROW('Water Data'!G117)))</f>
        <v/>
      </c>
      <c r="CE123" s="363" t="str">
        <f ca="1">+IF(OFFSET('Water Data'!$H$27,0,10*ROW('Water Data'!H117))="","",OFFSET('Water Data'!$H$27,0,10*ROW('Water Data'!H117)))</f>
        <v/>
      </c>
      <c r="CF123" s="363" t="str">
        <f ca="1">+IF(OFFSET('Water Data'!$H$28,0,10*ROW('Water Data'!H117))="","",OFFSET('Water Data'!$H$28,0,10*ROW('Water Data'!H117)))</f>
        <v/>
      </c>
      <c r="CG123" s="363" t="str">
        <f ca="1">+IF(OFFSET('Water Data'!$H$29,0,10*ROW('Water Data'!H117))="","",OFFSET('Water Data'!$H$29,0,10*ROW('Water Data'!H117)))</f>
        <v/>
      </c>
      <c r="CH123" s="363" t="str">
        <f ca="1">+IF(OFFSET('Water Data'!$I$27,0,10*ROW('Water Data'!I117))="","",OFFSET('Water Data'!$I$27,0,10*ROW('Water Data'!I117)))</f>
        <v/>
      </c>
      <c r="CI123" s="363" t="str">
        <f ca="1">+IF(OFFSET('Water Data'!$I$28,0,10*ROW('Water Data'!I117))="","",OFFSET('Water Data'!$I$28,0,10*ROW('Water Data'!I117)))</f>
        <v/>
      </c>
      <c r="CJ123" s="363" t="str">
        <f ca="1">+IF(OFFSET('Water Data'!$I$29,0,10*ROW('Water Data'!I117))="","",OFFSET('Water Data'!$I$29,0,10*ROW('Water Data'!I117)))</f>
        <v/>
      </c>
      <c r="CK123" s="363" t="str">
        <f ca="1">+IF(OFFSET('Sanitation Data'!$D$28,0,10*ROW('Sanitation Data'!D117))="","",OFFSET('Sanitation Data'!$D$28,0,10*ROW('Sanitation Data'!D117)))</f>
        <v/>
      </c>
      <c r="CL123" s="363" t="str">
        <f ca="1">+IF(OFFSET('Sanitation Data'!$D$29,0,10*ROW('Sanitation Data'!D117))="","",OFFSET('Sanitation Data'!$D$29,0,10*ROW('Sanitation Data'!D117)))</f>
        <v/>
      </c>
      <c r="CM123" s="363" t="str">
        <f ca="1">+IF(OFFSET('Sanitation Data'!$D$30,0,10*ROW('Sanitation Data'!D117))="","",OFFSET('Sanitation Data'!$D$30,0,10*ROW('Sanitation Data'!D117)))</f>
        <v/>
      </c>
      <c r="CN123" s="363" t="str">
        <f ca="1">+IF(OFFSET('Sanitation Data'!$D$31,0,10*ROW('Sanitation Data'!D117))="","",OFFSET('Sanitation Data'!$D$31,0,10*ROW('Sanitation Data'!D117)))</f>
        <v/>
      </c>
      <c r="CO123" s="363" t="str">
        <f ca="1">+IF(OFFSET('Sanitation Data'!$D$32,0,10*ROW('Sanitation Data'!D117))="","",OFFSET('Sanitation Data'!$D$32,0,10*ROW('Sanitation Data'!D117)))</f>
        <v/>
      </c>
      <c r="CP123" s="363" t="str">
        <f ca="1">+IF(OFFSET('Sanitation Data'!$E$28,0,10*ROW('Sanitation Data'!E117))="","",OFFSET('Sanitation Data'!$E$28,0,10*ROW('Sanitation Data'!E117)))</f>
        <v/>
      </c>
      <c r="CQ123" s="363" t="str">
        <f ca="1">+IF(OFFSET('Sanitation Data'!$E$29,0,10*ROW('Sanitation Data'!E117))="","",OFFSET('Sanitation Data'!$E$29,0,10*ROW('Sanitation Data'!E117)))</f>
        <v/>
      </c>
      <c r="CR123" s="363" t="str">
        <f ca="1">+IF(OFFSET('Sanitation Data'!$E$30,0,10*ROW('Sanitation Data'!E117))="","",OFFSET('Sanitation Data'!$E$30,0,10*ROW('Sanitation Data'!E117)))</f>
        <v/>
      </c>
      <c r="CS123" s="363" t="str">
        <f ca="1">+IF(OFFSET('Sanitation Data'!$E$31,0,10*ROW('Sanitation Data'!E117))="","",OFFSET('Sanitation Data'!$E$31,0,10*ROW('Sanitation Data'!E117)))</f>
        <v/>
      </c>
      <c r="CT123" s="363" t="str">
        <f ca="1">+IF(OFFSET('Sanitation Data'!$E$32,0,10*ROW('Sanitation Data'!E117))="","",OFFSET('Sanitation Data'!$E$32,0,10*ROW('Sanitation Data'!E117)))</f>
        <v/>
      </c>
      <c r="CU123" s="363" t="str">
        <f ca="1">+IF(OFFSET('Sanitation Data'!$F$28,0,10*ROW('Sanitation Data'!F117))="","",OFFSET('Sanitation Data'!$F$28,0,10*ROW('Sanitation Data'!F117)))</f>
        <v/>
      </c>
      <c r="CV123" s="363" t="str">
        <f ca="1">+IF(OFFSET('Sanitation Data'!$F$29,0,10*ROW('Sanitation Data'!F117))="","",OFFSET('Sanitation Data'!$F$29,0,10*ROW('Sanitation Data'!F117)))</f>
        <v/>
      </c>
      <c r="CW123" s="363" t="str">
        <f ca="1">+IF(OFFSET('Sanitation Data'!$F$30,0,10*ROW('Sanitation Data'!F117))="","",OFFSET('Sanitation Data'!$F$30,0,10*ROW('Sanitation Data'!F117)))</f>
        <v/>
      </c>
      <c r="CX123" s="363" t="str">
        <f ca="1">+IF(OFFSET('Sanitation Data'!$F$31,0,10*ROW('Sanitation Data'!F117))="","",OFFSET('Sanitation Data'!$F$31,0,10*ROW('Sanitation Data'!F117)))</f>
        <v/>
      </c>
      <c r="CY123" s="363" t="str">
        <f ca="1">+IF(OFFSET('Sanitation Data'!$F$32,0,10*ROW('Sanitation Data'!F117))="","",OFFSET('Sanitation Data'!$F$32,0,10*ROW('Sanitation Data'!F117)))</f>
        <v/>
      </c>
      <c r="CZ123" s="363" t="str">
        <f ca="1">+IF(OFFSET('Sanitation Data'!$G$28,0,10*ROW('Sanitation Data'!G117))="","",OFFSET('Sanitation Data'!$G$28,0,10*ROW('Sanitation Data'!G117)))</f>
        <v/>
      </c>
      <c r="DA123" s="363" t="str">
        <f ca="1">+IF(OFFSET('Sanitation Data'!$G$29,0,10*ROW('Sanitation Data'!G117))="","",OFFSET('Sanitation Data'!$G$29,0,10*ROW('Sanitation Data'!G117)))</f>
        <v/>
      </c>
      <c r="DB123" s="363" t="str">
        <f ca="1">+IF(OFFSET('Sanitation Data'!$G$30,0,10*ROW('Sanitation Data'!G117))="","",OFFSET('Sanitation Data'!$G$30,0,10*ROW('Sanitation Data'!G117)))</f>
        <v/>
      </c>
      <c r="DC123" s="363" t="str">
        <f ca="1">+IF(OFFSET('Sanitation Data'!$G$31,0,10*ROW('Sanitation Data'!G117))="","",OFFSET('Sanitation Data'!$G$31,0,10*ROW('Sanitation Data'!G117)))</f>
        <v/>
      </c>
      <c r="DD123" s="363" t="str">
        <f ca="1">+IF(OFFSET('Sanitation Data'!$G$32,0,10*ROW('Sanitation Data'!G117))="","",OFFSET('Sanitation Data'!$G$32,0,10*ROW('Sanitation Data'!G117)))</f>
        <v/>
      </c>
      <c r="DE123" s="363" t="str">
        <f ca="1">+IF(OFFSET('Sanitation Data'!$H$28,0,10*ROW('Sanitation Data'!H117))="","",OFFSET('Sanitation Data'!$H$28,0,10*ROW('Sanitation Data'!H117)))</f>
        <v/>
      </c>
      <c r="DF123" s="363" t="str">
        <f ca="1">+IF(OFFSET('Sanitation Data'!$H$29,0,10*ROW('Sanitation Data'!H117))="","",OFFSET('Sanitation Data'!$H$29,0,10*ROW('Sanitation Data'!H117)))</f>
        <v/>
      </c>
      <c r="DG123" s="363" t="str">
        <f ca="1">+IF(OFFSET('Sanitation Data'!$H$30,0,10*ROW('Sanitation Data'!H117))="","",OFFSET('Sanitation Data'!$H$30,0,10*ROW('Sanitation Data'!H117)))</f>
        <v/>
      </c>
      <c r="DH123" s="363" t="str">
        <f ca="1">+IF(OFFSET('Sanitation Data'!$H$31,0,10*ROW('Sanitation Data'!H117))="","",OFFSET('Sanitation Data'!$H$31,0,10*ROW('Sanitation Data'!H117)))</f>
        <v/>
      </c>
      <c r="DI123" s="363" t="str">
        <f ca="1">+IF(OFFSET('Sanitation Data'!$H$32,0,10*ROW('Sanitation Data'!H117))="","",OFFSET('Sanitation Data'!$H$32,0,10*ROW('Sanitation Data'!H117)))</f>
        <v/>
      </c>
      <c r="DJ123" s="363" t="str">
        <f ca="1">+IF(OFFSET('Sanitation Data'!$I$28,0,10*ROW('Sanitation Data'!I117))="","",OFFSET('Sanitation Data'!$I$28,0,10*ROW('Sanitation Data'!I117)))</f>
        <v/>
      </c>
      <c r="DK123" s="363" t="str">
        <f ca="1">+IF(OFFSET('Sanitation Data'!$I$29,0,10*ROW('Sanitation Data'!I117))="","",OFFSET('Sanitation Data'!$I$29,0,10*ROW('Sanitation Data'!I117)))</f>
        <v/>
      </c>
      <c r="DL123" s="363" t="str">
        <f ca="1">+IF(OFFSET('Sanitation Data'!$I$30,0,10*ROW('Sanitation Data'!I117))="","",OFFSET('Sanitation Data'!$I$30,0,10*ROW('Sanitation Data'!I117)))</f>
        <v/>
      </c>
      <c r="DM123" s="363" t="str">
        <f ca="1">+IF(OFFSET('Sanitation Data'!$I$31,0,10*ROW('Sanitation Data'!I117))="","",OFFSET('Sanitation Data'!$I$31,0,10*ROW('Sanitation Data'!I117)))</f>
        <v/>
      </c>
      <c r="DN123" s="363" t="str">
        <f ca="1">+IF(OFFSET('Sanitation Data'!$I$32,0,10*ROW('Sanitation Data'!I117))="","",OFFSET('Sanitation Data'!$I$32,0,10*ROW('Sanitation Data'!I117)))</f>
        <v/>
      </c>
      <c r="DO123" s="363" t="str">
        <f ca="1">+IF(OFFSET('Hygiene Data'!$D$11,0,10*ROW('Hygiene Data'!D117))="","",OFFSET('Hygiene Data'!$D$11,0,10*ROW('Hygiene Data'!D117)))</f>
        <v/>
      </c>
      <c r="DP123" s="363" t="str">
        <f ca="1">+IF(OFFSET('Hygiene Data'!$D$12,0,10*ROW('Hygiene Data'!D117))="","",OFFSET('Hygiene Data'!$D$12,0,10*ROW('Hygiene Data'!D117)))</f>
        <v/>
      </c>
      <c r="DQ123" s="363" t="str">
        <f ca="1">+IF(OFFSET('Hygiene Data'!$D$13,0,10*ROW('Hygiene Data'!D117))="","",OFFSET('Hygiene Data'!$D$13,0,10*ROW('Hygiene Data'!D117)))</f>
        <v/>
      </c>
      <c r="DR123" s="363" t="str">
        <f ca="1">+IF(OFFSET('Hygiene Data'!$E$11,0,10*ROW('Hygiene Data'!E117))="","",OFFSET('Hygiene Data'!$E$11,0,10*ROW('Hygiene Data'!E117)))</f>
        <v/>
      </c>
      <c r="DS123" s="363" t="str">
        <f ca="1">+IF(OFFSET('Hygiene Data'!$E$12,0,10*ROW('Hygiene Data'!E117))="","",OFFSET('Hygiene Data'!$E$12,0,10*ROW('Hygiene Data'!E117)))</f>
        <v/>
      </c>
      <c r="DT123" s="363" t="str">
        <f ca="1">+IF(OFFSET('Hygiene Data'!$E$13,0,10*ROW('Hygiene Data'!E117))="","",OFFSET('Hygiene Data'!$E$13,0,10*ROW('Hygiene Data'!E117)))</f>
        <v/>
      </c>
      <c r="DU123" s="363" t="str">
        <f ca="1">+IF(OFFSET('Hygiene Data'!$F$11,0,10*ROW('Hygiene Data'!F117))="","",OFFSET('Hygiene Data'!$F$11,0,10*ROW('Hygiene Data'!F117)))</f>
        <v/>
      </c>
      <c r="DV123" s="363" t="str">
        <f ca="1">+IF(OFFSET('Hygiene Data'!$F$12,0,10*ROW('Hygiene Data'!F117))="","",OFFSET('Hygiene Data'!$F$12,0,10*ROW('Hygiene Data'!F117)))</f>
        <v/>
      </c>
      <c r="DW123" s="363" t="str">
        <f ca="1">+IF(OFFSET('Hygiene Data'!$F$13,0,10*ROW('Hygiene Data'!F117))="","",OFFSET('Hygiene Data'!$F$13,0,10*ROW('Hygiene Data'!F117)))</f>
        <v/>
      </c>
      <c r="DX123" s="363" t="str">
        <f ca="1">+IF(OFFSET('Hygiene Data'!$G$11,0,10*ROW('Hygiene Data'!G117))="","",OFFSET('Hygiene Data'!$G$11,0,10*ROW('Hygiene Data'!G117)))</f>
        <v/>
      </c>
      <c r="DY123" s="363" t="str">
        <f ca="1">+IF(OFFSET('Hygiene Data'!$G$12,0,10*ROW('Hygiene Data'!G117))="","",OFFSET('Hygiene Data'!$G$12,0,10*ROW('Hygiene Data'!G117)))</f>
        <v/>
      </c>
      <c r="DZ123" s="363" t="str">
        <f ca="1">+IF(OFFSET('Hygiene Data'!$G$13,0,10*ROW('Hygiene Data'!G117))="","",OFFSET('Hygiene Data'!$G$13,0,10*ROW('Hygiene Data'!G117)))</f>
        <v/>
      </c>
      <c r="EA123" s="363" t="str">
        <f ca="1">+IF(OFFSET('Hygiene Data'!$H$11,0,10*ROW('Hygiene Data'!H117))="","",OFFSET('Hygiene Data'!$H$11,0,10*ROW('Hygiene Data'!H117)))</f>
        <v/>
      </c>
      <c r="EB123" s="363" t="str">
        <f ca="1">+IF(OFFSET('Hygiene Data'!$H$12,0,10*ROW('Hygiene Data'!H117))="","",OFFSET('Hygiene Data'!$H$12,0,10*ROW('Hygiene Data'!H117)))</f>
        <v/>
      </c>
      <c r="EC123" s="363" t="str">
        <f ca="1">+IF(OFFSET('Hygiene Data'!$H$13,0,10*ROW('Hygiene Data'!H117))="","",OFFSET('Hygiene Data'!$H$13,0,10*ROW('Hygiene Data'!H117)))</f>
        <v/>
      </c>
      <c r="ED123" s="363" t="str">
        <f ca="1">+IF(OFFSET('Hygiene Data'!$I$11,0,10*ROW('Hygiene Data'!I117))="","",OFFSET('Hygiene Data'!$I$11,0,10*ROW('Hygiene Data'!I117)))</f>
        <v/>
      </c>
      <c r="EE123" s="363" t="str">
        <f ca="1">+IF(OFFSET('Hygiene Data'!$I$12,0,10*ROW('Hygiene Data'!I117))="","",OFFSET('Hygiene Data'!$I$12,0,10*ROW('Hygiene Data'!I117)))</f>
        <v/>
      </c>
      <c r="EF123" s="363" t="str">
        <f ca="1">+IF(OFFSET('Hygiene Data'!$I$13,0,10*ROW('Hygiene Data'!I117))="","",OFFSET('Hygiene Data'!$I$13,0,10*ROW('Hygiene Data'!I117)))</f>
        <v/>
      </c>
    </row>
    <row r="124" spans="1:136" x14ac:dyDescent="0.25">
      <c r="A124" s="472" t="str">
        <f ca="1">+IF(OFFSET('Water Data'!$B$2,0,10*ROW('Water Data'!E118))="","",OFFSET('Water Data'!$B$2,0,10*ROW('Water Data'!E118)))</f>
        <v/>
      </c>
      <c r="B124" s="47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9" t="str">
        <f t="shared" ca="1" si="1"/>
        <v/>
      </c>
      <c r="D124" s="50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3" t="str">
        <f ca="1">+IF(OFFSET('Water Data'!$D$27,0,10*ROW('Water Data'!D118))="","",OFFSET('Water Data'!$D$27,0,10*ROW('Water Data'!D118)))</f>
        <v/>
      </c>
      <c r="BT124" s="363" t="str">
        <f ca="1">+IF(OFFSET('Water Data'!$D$28,0,10*ROW('Water Data'!D118))="","",OFFSET('Water Data'!$D$28,0,10*ROW('Water Data'!D118)))</f>
        <v/>
      </c>
      <c r="BU124" s="363" t="str">
        <f ca="1">+IF(OFFSET('Water Data'!$D$29,0,10*ROW('Water Data'!D118))="","",OFFSET('Water Data'!$D$29,0,10*ROW('Water Data'!D118)))</f>
        <v/>
      </c>
      <c r="BV124" s="363" t="str">
        <f ca="1">+IF(OFFSET('Water Data'!$E$27,0,10*ROW('Water Data'!E118))="","",OFFSET('Water Data'!$E$27,0,10*ROW('Water Data'!E118)))</f>
        <v/>
      </c>
      <c r="BW124" s="363" t="str">
        <f ca="1">+IF(OFFSET('Water Data'!$E$28,0,10*ROW('Water Data'!E118))="","",OFFSET('Water Data'!$E$28,0,10*ROW('Water Data'!E118)))</f>
        <v/>
      </c>
      <c r="BX124" s="363" t="str">
        <f ca="1">+IF(OFFSET('Water Data'!$E$29,0,10*ROW('Water Data'!E118))="","",OFFSET('Water Data'!$E$29,0,10*ROW('Water Data'!E118)))</f>
        <v/>
      </c>
      <c r="BY124" s="363" t="str">
        <f ca="1">+IF(OFFSET('Water Data'!$F$27,0,10*ROW('Water Data'!F118))="","",OFFSET('Water Data'!$F$27,0,10*ROW('Water Data'!F118)))</f>
        <v/>
      </c>
      <c r="BZ124" s="363" t="str">
        <f ca="1">+IF(OFFSET('Water Data'!$F$28,0,10*ROW('Water Data'!F118))="","",OFFSET('Water Data'!$F$28,0,10*ROW('Water Data'!F118)))</f>
        <v/>
      </c>
      <c r="CA124" s="363" t="str">
        <f ca="1">+IF(OFFSET('Water Data'!$F$29,0,10*ROW('Water Data'!F118))="","",OFFSET('Water Data'!$F$29,0,10*ROW('Water Data'!F118)))</f>
        <v/>
      </c>
      <c r="CB124" s="363" t="str">
        <f ca="1">+IF(OFFSET('Water Data'!$G$27,0,10*ROW('Water Data'!G118))="","",OFFSET('Water Data'!$G$27,0,10*ROW('Water Data'!G118)))</f>
        <v/>
      </c>
      <c r="CC124" s="363" t="str">
        <f ca="1">+IF(OFFSET('Water Data'!$G$28,0,10*ROW('Water Data'!G118))="","",OFFSET('Water Data'!$G$28,0,10*ROW('Water Data'!G118)))</f>
        <v/>
      </c>
      <c r="CD124" s="363" t="str">
        <f ca="1">+IF(OFFSET('Water Data'!$G$29,0,10*ROW('Water Data'!G118))="","",OFFSET('Water Data'!$G$29,0,10*ROW('Water Data'!G118)))</f>
        <v/>
      </c>
      <c r="CE124" s="363" t="str">
        <f ca="1">+IF(OFFSET('Water Data'!$H$27,0,10*ROW('Water Data'!H118))="","",OFFSET('Water Data'!$H$27,0,10*ROW('Water Data'!H118)))</f>
        <v/>
      </c>
      <c r="CF124" s="363" t="str">
        <f ca="1">+IF(OFFSET('Water Data'!$H$28,0,10*ROW('Water Data'!H118))="","",OFFSET('Water Data'!$H$28,0,10*ROW('Water Data'!H118)))</f>
        <v/>
      </c>
      <c r="CG124" s="363" t="str">
        <f ca="1">+IF(OFFSET('Water Data'!$H$29,0,10*ROW('Water Data'!H118))="","",OFFSET('Water Data'!$H$29,0,10*ROW('Water Data'!H118)))</f>
        <v/>
      </c>
      <c r="CH124" s="363" t="str">
        <f ca="1">+IF(OFFSET('Water Data'!$I$27,0,10*ROW('Water Data'!I118))="","",OFFSET('Water Data'!$I$27,0,10*ROW('Water Data'!I118)))</f>
        <v/>
      </c>
      <c r="CI124" s="363" t="str">
        <f ca="1">+IF(OFFSET('Water Data'!$I$28,0,10*ROW('Water Data'!I118))="","",OFFSET('Water Data'!$I$28,0,10*ROW('Water Data'!I118)))</f>
        <v/>
      </c>
      <c r="CJ124" s="363" t="str">
        <f ca="1">+IF(OFFSET('Water Data'!$I$29,0,10*ROW('Water Data'!I118))="","",OFFSET('Water Data'!$I$29,0,10*ROW('Water Data'!I118)))</f>
        <v/>
      </c>
      <c r="CK124" s="363" t="str">
        <f ca="1">+IF(OFFSET('Sanitation Data'!$D$28,0,10*ROW('Sanitation Data'!D118))="","",OFFSET('Sanitation Data'!$D$28,0,10*ROW('Sanitation Data'!D118)))</f>
        <v/>
      </c>
      <c r="CL124" s="363" t="str">
        <f ca="1">+IF(OFFSET('Sanitation Data'!$D$29,0,10*ROW('Sanitation Data'!D118))="","",OFFSET('Sanitation Data'!$D$29,0,10*ROW('Sanitation Data'!D118)))</f>
        <v/>
      </c>
      <c r="CM124" s="363" t="str">
        <f ca="1">+IF(OFFSET('Sanitation Data'!$D$30,0,10*ROW('Sanitation Data'!D118))="","",OFFSET('Sanitation Data'!$D$30,0,10*ROW('Sanitation Data'!D118)))</f>
        <v/>
      </c>
      <c r="CN124" s="363" t="str">
        <f ca="1">+IF(OFFSET('Sanitation Data'!$D$31,0,10*ROW('Sanitation Data'!D118))="","",OFFSET('Sanitation Data'!$D$31,0,10*ROW('Sanitation Data'!D118)))</f>
        <v/>
      </c>
      <c r="CO124" s="363" t="str">
        <f ca="1">+IF(OFFSET('Sanitation Data'!$D$32,0,10*ROW('Sanitation Data'!D118))="","",OFFSET('Sanitation Data'!$D$32,0,10*ROW('Sanitation Data'!D118)))</f>
        <v/>
      </c>
      <c r="CP124" s="363" t="str">
        <f ca="1">+IF(OFFSET('Sanitation Data'!$E$28,0,10*ROW('Sanitation Data'!E118))="","",OFFSET('Sanitation Data'!$E$28,0,10*ROW('Sanitation Data'!E118)))</f>
        <v/>
      </c>
      <c r="CQ124" s="363" t="str">
        <f ca="1">+IF(OFFSET('Sanitation Data'!$E$29,0,10*ROW('Sanitation Data'!E118))="","",OFFSET('Sanitation Data'!$E$29,0,10*ROW('Sanitation Data'!E118)))</f>
        <v/>
      </c>
      <c r="CR124" s="363" t="str">
        <f ca="1">+IF(OFFSET('Sanitation Data'!$E$30,0,10*ROW('Sanitation Data'!E118))="","",OFFSET('Sanitation Data'!$E$30,0,10*ROW('Sanitation Data'!E118)))</f>
        <v/>
      </c>
      <c r="CS124" s="363" t="str">
        <f ca="1">+IF(OFFSET('Sanitation Data'!$E$31,0,10*ROW('Sanitation Data'!E118))="","",OFFSET('Sanitation Data'!$E$31,0,10*ROW('Sanitation Data'!E118)))</f>
        <v/>
      </c>
      <c r="CT124" s="363" t="str">
        <f ca="1">+IF(OFFSET('Sanitation Data'!$E$32,0,10*ROW('Sanitation Data'!E118))="","",OFFSET('Sanitation Data'!$E$32,0,10*ROW('Sanitation Data'!E118)))</f>
        <v/>
      </c>
      <c r="CU124" s="363" t="str">
        <f ca="1">+IF(OFFSET('Sanitation Data'!$F$28,0,10*ROW('Sanitation Data'!F118))="","",OFFSET('Sanitation Data'!$F$28,0,10*ROW('Sanitation Data'!F118)))</f>
        <v/>
      </c>
      <c r="CV124" s="363" t="str">
        <f ca="1">+IF(OFFSET('Sanitation Data'!$F$29,0,10*ROW('Sanitation Data'!F118))="","",OFFSET('Sanitation Data'!$F$29,0,10*ROW('Sanitation Data'!F118)))</f>
        <v/>
      </c>
      <c r="CW124" s="363" t="str">
        <f ca="1">+IF(OFFSET('Sanitation Data'!$F$30,0,10*ROW('Sanitation Data'!F118))="","",OFFSET('Sanitation Data'!$F$30,0,10*ROW('Sanitation Data'!F118)))</f>
        <v/>
      </c>
      <c r="CX124" s="363" t="str">
        <f ca="1">+IF(OFFSET('Sanitation Data'!$F$31,0,10*ROW('Sanitation Data'!F118))="","",OFFSET('Sanitation Data'!$F$31,0,10*ROW('Sanitation Data'!F118)))</f>
        <v/>
      </c>
      <c r="CY124" s="363" t="str">
        <f ca="1">+IF(OFFSET('Sanitation Data'!$F$32,0,10*ROW('Sanitation Data'!F118))="","",OFFSET('Sanitation Data'!$F$32,0,10*ROW('Sanitation Data'!F118)))</f>
        <v/>
      </c>
      <c r="CZ124" s="363" t="str">
        <f ca="1">+IF(OFFSET('Sanitation Data'!$G$28,0,10*ROW('Sanitation Data'!G118))="","",OFFSET('Sanitation Data'!$G$28,0,10*ROW('Sanitation Data'!G118)))</f>
        <v/>
      </c>
      <c r="DA124" s="363" t="str">
        <f ca="1">+IF(OFFSET('Sanitation Data'!$G$29,0,10*ROW('Sanitation Data'!G118))="","",OFFSET('Sanitation Data'!$G$29,0,10*ROW('Sanitation Data'!G118)))</f>
        <v/>
      </c>
      <c r="DB124" s="363" t="str">
        <f ca="1">+IF(OFFSET('Sanitation Data'!$G$30,0,10*ROW('Sanitation Data'!G118))="","",OFFSET('Sanitation Data'!$G$30,0,10*ROW('Sanitation Data'!G118)))</f>
        <v/>
      </c>
      <c r="DC124" s="363" t="str">
        <f ca="1">+IF(OFFSET('Sanitation Data'!$G$31,0,10*ROW('Sanitation Data'!G118))="","",OFFSET('Sanitation Data'!$G$31,0,10*ROW('Sanitation Data'!G118)))</f>
        <v/>
      </c>
      <c r="DD124" s="363" t="str">
        <f ca="1">+IF(OFFSET('Sanitation Data'!$G$32,0,10*ROW('Sanitation Data'!G118))="","",OFFSET('Sanitation Data'!$G$32,0,10*ROW('Sanitation Data'!G118)))</f>
        <v/>
      </c>
      <c r="DE124" s="363" t="str">
        <f ca="1">+IF(OFFSET('Sanitation Data'!$H$28,0,10*ROW('Sanitation Data'!H118))="","",OFFSET('Sanitation Data'!$H$28,0,10*ROW('Sanitation Data'!H118)))</f>
        <v/>
      </c>
      <c r="DF124" s="363" t="str">
        <f ca="1">+IF(OFFSET('Sanitation Data'!$H$29,0,10*ROW('Sanitation Data'!H118))="","",OFFSET('Sanitation Data'!$H$29,0,10*ROW('Sanitation Data'!H118)))</f>
        <v/>
      </c>
      <c r="DG124" s="363" t="str">
        <f ca="1">+IF(OFFSET('Sanitation Data'!$H$30,0,10*ROW('Sanitation Data'!H118))="","",OFFSET('Sanitation Data'!$H$30,0,10*ROW('Sanitation Data'!H118)))</f>
        <v/>
      </c>
      <c r="DH124" s="363" t="str">
        <f ca="1">+IF(OFFSET('Sanitation Data'!$H$31,0,10*ROW('Sanitation Data'!H118))="","",OFFSET('Sanitation Data'!$H$31,0,10*ROW('Sanitation Data'!H118)))</f>
        <v/>
      </c>
      <c r="DI124" s="363" t="str">
        <f ca="1">+IF(OFFSET('Sanitation Data'!$H$32,0,10*ROW('Sanitation Data'!H118))="","",OFFSET('Sanitation Data'!$H$32,0,10*ROW('Sanitation Data'!H118)))</f>
        <v/>
      </c>
      <c r="DJ124" s="363" t="str">
        <f ca="1">+IF(OFFSET('Sanitation Data'!$I$28,0,10*ROW('Sanitation Data'!I118))="","",OFFSET('Sanitation Data'!$I$28,0,10*ROW('Sanitation Data'!I118)))</f>
        <v/>
      </c>
      <c r="DK124" s="363" t="str">
        <f ca="1">+IF(OFFSET('Sanitation Data'!$I$29,0,10*ROW('Sanitation Data'!I118))="","",OFFSET('Sanitation Data'!$I$29,0,10*ROW('Sanitation Data'!I118)))</f>
        <v/>
      </c>
      <c r="DL124" s="363" t="str">
        <f ca="1">+IF(OFFSET('Sanitation Data'!$I$30,0,10*ROW('Sanitation Data'!I118))="","",OFFSET('Sanitation Data'!$I$30,0,10*ROW('Sanitation Data'!I118)))</f>
        <v/>
      </c>
      <c r="DM124" s="363" t="str">
        <f ca="1">+IF(OFFSET('Sanitation Data'!$I$31,0,10*ROW('Sanitation Data'!I118))="","",OFFSET('Sanitation Data'!$I$31,0,10*ROW('Sanitation Data'!I118)))</f>
        <v/>
      </c>
      <c r="DN124" s="363" t="str">
        <f ca="1">+IF(OFFSET('Sanitation Data'!$I$32,0,10*ROW('Sanitation Data'!I118))="","",OFFSET('Sanitation Data'!$I$32,0,10*ROW('Sanitation Data'!I118)))</f>
        <v/>
      </c>
      <c r="DO124" s="363" t="str">
        <f ca="1">+IF(OFFSET('Hygiene Data'!$D$11,0,10*ROW('Hygiene Data'!D118))="","",OFFSET('Hygiene Data'!$D$11,0,10*ROW('Hygiene Data'!D118)))</f>
        <v/>
      </c>
      <c r="DP124" s="363" t="str">
        <f ca="1">+IF(OFFSET('Hygiene Data'!$D$12,0,10*ROW('Hygiene Data'!D118))="","",OFFSET('Hygiene Data'!$D$12,0,10*ROW('Hygiene Data'!D118)))</f>
        <v/>
      </c>
      <c r="DQ124" s="363" t="str">
        <f ca="1">+IF(OFFSET('Hygiene Data'!$D$13,0,10*ROW('Hygiene Data'!D118))="","",OFFSET('Hygiene Data'!$D$13,0,10*ROW('Hygiene Data'!D118)))</f>
        <v/>
      </c>
      <c r="DR124" s="363" t="str">
        <f ca="1">+IF(OFFSET('Hygiene Data'!$E$11,0,10*ROW('Hygiene Data'!E118))="","",OFFSET('Hygiene Data'!$E$11,0,10*ROW('Hygiene Data'!E118)))</f>
        <v/>
      </c>
      <c r="DS124" s="363" t="str">
        <f ca="1">+IF(OFFSET('Hygiene Data'!$E$12,0,10*ROW('Hygiene Data'!E118))="","",OFFSET('Hygiene Data'!$E$12,0,10*ROW('Hygiene Data'!E118)))</f>
        <v/>
      </c>
      <c r="DT124" s="363" t="str">
        <f ca="1">+IF(OFFSET('Hygiene Data'!$E$13,0,10*ROW('Hygiene Data'!E118))="","",OFFSET('Hygiene Data'!$E$13,0,10*ROW('Hygiene Data'!E118)))</f>
        <v/>
      </c>
      <c r="DU124" s="363" t="str">
        <f ca="1">+IF(OFFSET('Hygiene Data'!$F$11,0,10*ROW('Hygiene Data'!F118))="","",OFFSET('Hygiene Data'!$F$11,0,10*ROW('Hygiene Data'!F118)))</f>
        <v/>
      </c>
      <c r="DV124" s="363" t="str">
        <f ca="1">+IF(OFFSET('Hygiene Data'!$F$12,0,10*ROW('Hygiene Data'!F118))="","",OFFSET('Hygiene Data'!$F$12,0,10*ROW('Hygiene Data'!F118)))</f>
        <v/>
      </c>
      <c r="DW124" s="363" t="str">
        <f ca="1">+IF(OFFSET('Hygiene Data'!$F$13,0,10*ROW('Hygiene Data'!F118))="","",OFFSET('Hygiene Data'!$F$13,0,10*ROW('Hygiene Data'!F118)))</f>
        <v/>
      </c>
      <c r="DX124" s="363" t="str">
        <f ca="1">+IF(OFFSET('Hygiene Data'!$G$11,0,10*ROW('Hygiene Data'!G118))="","",OFFSET('Hygiene Data'!$G$11,0,10*ROW('Hygiene Data'!G118)))</f>
        <v/>
      </c>
      <c r="DY124" s="363" t="str">
        <f ca="1">+IF(OFFSET('Hygiene Data'!$G$12,0,10*ROW('Hygiene Data'!G118))="","",OFFSET('Hygiene Data'!$G$12,0,10*ROW('Hygiene Data'!G118)))</f>
        <v/>
      </c>
      <c r="DZ124" s="363" t="str">
        <f ca="1">+IF(OFFSET('Hygiene Data'!$G$13,0,10*ROW('Hygiene Data'!G118))="","",OFFSET('Hygiene Data'!$G$13,0,10*ROW('Hygiene Data'!G118)))</f>
        <v/>
      </c>
      <c r="EA124" s="363" t="str">
        <f ca="1">+IF(OFFSET('Hygiene Data'!$H$11,0,10*ROW('Hygiene Data'!H118))="","",OFFSET('Hygiene Data'!$H$11,0,10*ROW('Hygiene Data'!H118)))</f>
        <v/>
      </c>
      <c r="EB124" s="363" t="str">
        <f ca="1">+IF(OFFSET('Hygiene Data'!$H$12,0,10*ROW('Hygiene Data'!H118))="","",OFFSET('Hygiene Data'!$H$12,0,10*ROW('Hygiene Data'!H118)))</f>
        <v/>
      </c>
      <c r="EC124" s="363" t="str">
        <f ca="1">+IF(OFFSET('Hygiene Data'!$H$13,0,10*ROW('Hygiene Data'!H118))="","",OFFSET('Hygiene Data'!$H$13,0,10*ROW('Hygiene Data'!H118)))</f>
        <v/>
      </c>
      <c r="ED124" s="363" t="str">
        <f ca="1">+IF(OFFSET('Hygiene Data'!$I$11,0,10*ROW('Hygiene Data'!I118))="","",OFFSET('Hygiene Data'!$I$11,0,10*ROW('Hygiene Data'!I118)))</f>
        <v/>
      </c>
      <c r="EE124" s="363" t="str">
        <f ca="1">+IF(OFFSET('Hygiene Data'!$I$12,0,10*ROW('Hygiene Data'!I118))="","",OFFSET('Hygiene Data'!$I$12,0,10*ROW('Hygiene Data'!I118)))</f>
        <v/>
      </c>
      <c r="EF124" s="363" t="str">
        <f ca="1">+IF(OFFSET('Hygiene Data'!$I$13,0,10*ROW('Hygiene Data'!I118))="","",OFFSET('Hygiene Data'!$I$13,0,10*ROW('Hygiene Data'!I118)))</f>
        <v/>
      </c>
    </row>
    <row r="125" spans="1:136" x14ac:dyDescent="0.25">
      <c r="A125" s="472" t="str">
        <f ca="1">+IF(OFFSET('Water Data'!$B$2,0,10*ROW('Water Data'!E119))="","",OFFSET('Water Data'!$B$2,0,10*ROW('Water Data'!E119)))</f>
        <v/>
      </c>
      <c r="B125" s="47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9" t="str">
        <f t="shared" ca="1" si="1"/>
        <v/>
      </c>
      <c r="D125" s="50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3" t="str">
        <f ca="1">+IF(OFFSET('Water Data'!$D$27,0,10*ROW('Water Data'!D119))="","",OFFSET('Water Data'!$D$27,0,10*ROW('Water Data'!D119)))</f>
        <v/>
      </c>
      <c r="BT125" s="363" t="str">
        <f ca="1">+IF(OFFSET('Water Data'!$D$28,0,10*ROW('Water Data'!D119))="","",OFFSET('Water Data'!$D$28,0,10*ROW('Water Data'!D119)))</f>
        <v/>
      </c>
      <c r="BU125" s="363" t="str">
        <f ca="1">+IF(OFFSET('Water Data'!$D$29,0,10*ROW('Water Data'!D119))="","",OFFSET('Water Data'!$D$29,0,10*ROW('Water Data'!D119)))</f>
        <v/>
      </c>
      <c r="BV125" s="363" t="str">
        <f ca="1">+IF(OFFSET('Water Data'!$E$27,0,10*ROW('Water Data'!E119))="","",OFFSET('Water Data'!$E$27,0,10*ROW('Water Data'!E119)))</f>
        <v/>
      </c>
      <c r="BW125" s="363" t="str">
        <f ca="1">+IF(OFFSET('Water Data'!$E$28,0,10*ROW('Water Data'!E119))="","",OFFSET('Water Data'!$E$28,0,10*ROW('Water Data'!E119)))</f>
        <v/>
      </c>
      <c r="BX125" s="363" t="str">
        <f ca="1">+IF(OFFSET('Water Data'!$E$29,0,10*ROW('Water Data'!E119))="","",OFFSET('Water Data'!$E$29,0,10*ROW('Water Data'!E119)))</f>
        <v/>
      </c>
      <c r="BY125" s="363" t="str">
        <f ca="1">+IF(OFFSET('Water Data'!$F$27,0,10*ROW('Water Data'!F119))="","",OFFSET('Water Data'!$F$27,0,10*ROW('Water Data'!F119)))</f>
        <v/>
      </c>
      <c r="BZ125" s="363" t="str">
        <f ca="1">+IF(OFFSET('Water Data'!$F$28,0,10*ROW('Water Data'!F119))="","",OFFSET('Water Data'!$F$28,0,10*ROW('Water Data'!F119)))</f>
        <v/>
      </c>
      <c r="CA125" s="363" t="str">
        <f ca="1">+IF(OFFSET('Water Data'!$F$29,0,10*ROW('Water Data'!F119))="","",OFFSET('Water Data'!$F$29,0,10*ROW('Water Data'!F119)))</f>
        <v/>
      </c>
      <c r="CB125" s="363" t="str">
        <f ca="1">+IF(OFFSET('Water Data'!$G$27,0,10*ROW('Water Data'!G119))="","",OFFSET('Water Data'!$G$27,0,10*ROW('Water Data'!G119)))</f>
        <v/>
      </c>
      <c r="CC125" s="363" t="str">
        <f ca="1">+IF(OFFSET('Water Data'!$G$28,0,10*ROW('Water Data'!G119))="","",OFFSET('Water Data'!$G$28,0,10*ROW('Water Data'!G119)))</f>
        <v/>
      </c>
      <c r="CD125" s="363" t="str">
        <f ca="1">+IF(OFFSET('Water Data'!$G$29,0,10*ROW('Water Data'!G119))="","",OFFSET('Water Data'!$G$29,0,10*ROW('Water Data'!G119)))</f>
        <v/>
      </c>
      <c r="CE125" s="363" t="str">
        <f ca="1">+IF(OFFSET('Water Data'!$H$27,0,10*ROW('Water Data'!H119))="","",OFFSET('Water Data'!$H$27,0,10*ROW('Water Data'!H119)))</f>
        <v/>
      </c>
      <c r="CF125" s="363" t="str">
        <f ca="1">+IF(OFFSET('Water Data'!$H$28,0,10*ROW('Water Data'!H119))="","",OFFSET('Water Data'!$H$28,0,10*ROW('Water Data'!H119)))</f>
        <v/>
      </c>
      <c r="CG125" s="363" t="str">
        <f ca="1">+IF(OFFSET('Water Data'!$H$29,0,10*ROW('Water Data'!H119))="","",OFFSET('Water Data'!$H$29,0,10*ROW('Water Data'!H119)))</f>
        <v/>
      </c>
      <c r="CH125" s="363" t="str">
        <f ca="1">+IF(OFFSET('Water Data'!$I$27,0,10*ROW('Water Data'!I119))="","",OFFSET('Water Data'!$I$27,0,10*ROW('Water Data'!I119)))</f>
        <v/>
      </c>
      <c r="CI125" s="363" t="str">
        <f ca="1">+IF(OFFSET('Water Data'!$I$28,0,10*ROW('Water Data'!I119))="","",OFFSET('Water Data'!$I$28,0,10*ROW('Water Data'!I119)))</f>
        <v/>
      </c>
      <c r="CJ125" s="363" t="str">
        <f ca="1">+IF(OFFSET('Water Data'!$I$29,0,10*ROW('Water Data'!I119))="","",OFFSET('Water Data'!$I$29,0,10*ROW('Water Data'!I119)))</f>
        <v/>
      </c>
      <c r="CK125" s="363" t="str">
        <f ca="1">+IF(OFFSET('Sanitation Data'!$D$28,0,10*ROW('Sanitation Data'!D119))="","",OFFSET('Sanitation Data'!$D$28,0,10*ROW('Sanitation Data'!D119)))</f>
        <v/>
      </c>
      <c r="CL125" s="363" t="str">
        <f ca="1">+IF(OFFSET('Sanitation Data'!$D$29,0,10*ROW('Sanitation Data'!D119))="","",OFFSET('Sanitation Data'!$D$29,0,10*ROW('Sanitation Data'!D119)))</f>
        <v/>
      </c>
      <c r="CM125" s="363" t="str">
        <f ca="1">+IF(OFFSET('Sanitation Data'!$D$30,0,10*ROW('Sanitation Data'!D119))="","",OFFSET('Sanitation Data'!$D$30,0,10*ROW('Sanitation Data'!D119)))</f>
        <v/>
      </c>
      <c r="CN125" s="363" t="str">
        <f ca="1">+IF(OFFSET('Sanitation Data'!$D$31,0,10*ROW('Sanitation Data'!D119))="","",OFFSET('Sanitation Data'!$D$31,0,10*ROW('Sanitation Data'!D119)))</f>
        <v/>
      </c>
      <c r="CO125" s="363" t="str">
        <f ca="1">+IF(OFFSET('Sanitation Data'!$D$32,0,10*ROW('Sanitation Data'!D119))="","",OFFSET('Sanitation Data'!$D$32,0,10*ROW('Sanitation Data'!D119)))</f>
        <v/>
      </c>
      <c r="CP125" s="363" t="str">
        <f ca="1">+IF(OFFSET('Sanitation Data'!$E$28,0,10*ROW('Sanitation Data'!E119))="","",OFFSET('Sanitation Data'!$E$28,0,10*ROW('Sanitation Data'!E119)))</f>
        <v/>
      </c>
      <c r="CQ125" s="363" t="str">
        <f ca="1">+IF(OFFSET('Sanitation Data'!$E$29,0,10*ROW('Sanitation Data'!E119))="","",OFFSET('Sanitation Data'!$E$29,0,10*ROW('Sanitation Data'!E119)))</f>
        <v/>
      </c>
      <c r="CR125" s="363" t="str">
        <f ca="1">+IF(OFFSET('Sanitation Data'!$E$30,0,10*ROW('Sanitation Data'!E119))="","",OFFSET('Sanitation Data'!$E$30,0,10*ROW('Sanitation Data'!E119)))</f>
        <v/>
      </c>
      <c r="CS125" s="363" t="str">
        <f ca="1">+IF(OFFSET('Sanitation Data'!$E$31,0,10*ROW('Sanitation Data'!E119))="","",OFFSET('Sanitation Data'!$E$31,0,10*ROW('Sanitation Data'!E119)))</f>
        <v/>
      </c>
      <c r="CT125" s="363" t="str">
        <f ca="1">+IF(OFFSET('Sanitation Data'!$E$32,0,10*ROW('Sanitation Data'!E119))="","",OFFSET('Sanitation Data'!$E$32,0,10*ROW('Sanitation Data'!E119)))</f>
        <v/>
      </c>
      <c r="CU125" s="363" t="str">
        <f ca="1">+IF(OFFSET('Sanitation Data'!$F$28,0,10*ROW('Sanitation Data'!F119))="","",OFFSET('Sanitation Data'!$F$28,0,10*ROW('Sanitation Data'!F119)))</f>
        <v/>
      </c>
      <c r="CV125" s="363" t="str">
        <f ca="1">+IF(OFFSET('Sanitation Data'!$F$29,0,10*ROW('Sanitation Data'!F119))="","",OFFSET('Sanitation Data'!$F$29,0,10*ROW('Sanitation Data'!F119)))</f>
        <v/>
      </c>
      <c r="CW125" s="363" t="str">
        <f ca="1">+IF(OFFSET('Sanitation Data'!$F$30,0,10*ROW('Sanitation Data'!F119))="","",OFFSET('Sanitation Data'!$F$30,0,10*ROW('Sanitation Data'!F119)))</f>
        <v/>
      </c>
      <c r="CX125" s="363" t="str">
        <f ca="1">+IF(OFFSET('Sanitation Data'!$F$31,0,10*ROW('Sanitation Data'!F119))="","",OFFSET('Sanitation Data'!$F$31,0,10*ROW('Sanitation Data'!F119)))</f>
        <v/>
      </c>
      <c r="CY125" s="363" t="str">
        <f ca="1">+IF(OFFSET('Sanitation Data'!$F$32,0,10*ROW('Sanitation Data'!F119))="","",OFFSET('Sanitation Data'!$F$32,0,10*ROW('Sanitation Data'!F119)))</f>
        <v/>
      </c>
      <c r="CZ125" s="363" t="str">
        <f ca="1">+IF(OFFSET('Sanitation Data'!$G$28,0,10*ROW('Sanitation Data'!G119))="","",OFFSET('Sanitation Data'!$G$28,0,10*ROW('Sanitation Data'!G119)))</f>
        <v/>
      </c>
      <c r="DA125" s="363" t="str">
        <f ca="1">+IF(OFFSET('Sanitation Data'!$G$29,0,10*ROW('Sanitation Data'!G119))="","",OFFSET('Sanitation Data'!$G$29,0,10*ROW('Sanitation Data'!G119)))</f>
        <v/>
      </c>
      <c r="DB125" s="363" t="str">
        <f ca="1">+IF(OFFSET('Sanitation Data'!$G$30,0,10*ROW('Sanitation Data'!G119))="","",OFFSET('Sanitation Data'!$G$30,0,10*ROW('Sanitation Data'!G119)))</f>
        <v/>
      </c>
      <c r="DC125" s="363" t="str">
        <f ca="1">+IF(OFFSET('Sanitation Data'!$G$31,0,10*ROW('Sanitation Data'!G119))="","",OFFSET('Sanitation Data'!$G$31,0,10*ROW('Sanitation Data'!G119)))</f>
        <v/>
      </c>
      <c r="DD125" s="363" t="str">
        <f ca="1">+IF(OFFSET('Sanitation Data'!$G$32,0,10*ROW('Sanitation Data'!G119))="","",OFFSET('Sanitation Data'!$G$32,0,10*ROW('Sanitation Data'!G119)))</f>
        <v/>
      </c>
      <c r="DE125" s="363" t="str">
        <f ca="1">+IF(OFFSET('Sanitation Data'!$H$28,0,10*ROW('Sanitation Data'!H119))="","",OFFSET('Sanitation Data'!$H$28,0,10*ROW('Sanitation Data'!H119)))</f>
        <v/>
      </c>
      <c r="DF125" s="363" t="str">
        <f ca="1">+IF(OFFSET('Sanitation Data'!$H$29,0,10*ROW('Sanitation Data'!H119))="","",OFFSET('Sanitation Data'!$H$29,0,10*ROW('Sanitation Data'!H119)))</f>
        <v/>
      </c>
      <c r="DG125" s="363" t="str">
        <f ca="1">+IF(OFFSET('Sanitation Data'!$H$30,0,10*ROW('Sanitation Data'!H119))="","",OFFSET('Sanitation Data'!$H$30,0,10*ROW('Sanitation Data'!H119)))</f>
        <v/>
      </c>
      <c r="DH125" s="363" t="str">
        <f ca="1">+IF(OFFSET('Sanitation Data'!$H$31,0,10*ROW('Sanitation Data'!H119))="","",OFFSET('Sanitation Data'!$H$31,0,10*ROW('Sanitation Data'!H119)))</f>
        <v/>
      </c>
      <c r="DI125" s="363" t="str">
        <f ca="1">+IF(OFFSET('Sanitation Data'!$H$32,0,10*ROW('Sanitation Data'!H119))="","",OFFSET('Sanitation Data'!$H$32,0,10*ROW('Sanitation Data'!H119)))</f>
        <v/>
      </c>
      <c r="DJ125" s="363" t="str">
        <f ca="1">+IF(OFFSET('Sanitation Data'!$I$28,0,10*ROW('Sanitation Data'!I119))="","",OFFSET('Sanitation Data'!$I$28,0,10*ROW('Sanitation Data'!I119)))</f>
        <v/>
      </c>
      <c r="DK125" s="363" t="str">
        <f ca="1">+IF(OFFSET('Sanitation Data'!$I$29,0,10*ROW('Sanitation Data'!I119))="","",OFFSET('Sanitation Data'!$I$29,0,10*ROW('Sanitation Data'!I119)))</f>
        <v/>
      </c>
      <c r="DL125" s="363" t="str">
        <f ca="1">+IF(OFFSET('Sanitation Data'!$I$30,0,10*ROW('Sanitation Data'!I119))="","",OFFSET('Sanitation Data'!$I$30,0,10*ROW('Sanitation Data'!I119)))</f>
        <v/>
      </c>
      <c r="DM125" s="363" t="str">
        <f ca="1">+IF(OFFSET('Sanitation Data'!$I$31,0,10*ROW('Sanitation Data'!I119))="","",OFFSET('Sanitation Data'!$I$31,0,10*ROW('Sanitation Data'!I119)))</f>
        <v/>
      </c>
      <c r="DN125" s="363" t="str">
        <f ca="1">+IF(OFFSET('Sanitation Data'!$I$32,0,10*ROW('Sanitation Data'!I119))="","",OFFSET('Sanitation Data'!$I$32,0,10*ROW('Sanitation Data'!I119)))</f>
        <v/>
      </c>
      <c r="DO125" s="363" t="str">
        <f ca="1">+IF(OFFSET('Hygiene Data'!$D$11,0,10*ROW('Hygiene Data'!D119))="","",OFFSET('Hygiene Data'!$D$11,0,10*ROW('Hygiene Data'!D119)))</f>
        <v/>
      </c>
      <c r="DP125" s="363" t="str">
        <f ca="1">+IF(OFFSET('Hygiene Data'!$D$12,0,10*ROW('Hygiene Data'!D119))="","",OFFSET('Hygiene Data'!$D$12,0,10*ROW('Hygiene Data'!D119)))</f>
        <v/>
      </c>
      <c r="DQ125" s="363" t="str">
        <f ca="1">+IF(OFFSET('Hygiene Data'!$D$13,0,10*ROW('Hygiene Data'!D119))="","",OFFSET('Hygiene Data'!$D$13,0,10*ROW('Hygiene Data'!D119)))</f>
        <v/>
      </c>
      <c r="DR125" s="363" t="str">
        <f ca="1">+IF(OFFSET('Hygiene Data'!$E$11,0,10*ROW('Hygiene Data'!E119))="","",OFFSET('Hygiene Data'!$E$11,0,10*ROW('Hygiene Data'!E119)))</f>
        <v/>
      </c>
      <c r="DS125" s="363" t="str">
        <f ca="1">+IF(OFFSET('Hygiene Data'!$E$12,0,10*ROW('Hygiene Data'!E119))="","",OFFSET('Hygiene Data'!$E$12,0,10*ROW('Hygiene Data'!E119)))</f>
        <v/>
      </c>
      <c r="DT125" s="363" t="str">
        <f ca="1">+IF(OFFSET('Hygiene Data'!$E$13,0,10*ROW('Hygiene Data'!E119))="","",OFFSET('Hygiene Data'!$E$13,0,10*ROW('Hygiene Data'!E119)))</f>
        <v/>
      </c>
      <c r="DU125" s="363" t="str">
        <f ca="1">+IF(OFFSET('Hygiene Data'!$F$11,0,10*ROW('Hygiene Data'!F119))="","",OFFSET('Hygiene Data'!$F$11,0,10*ROW('Hygiene Data'!F119)))</f>
        <v/>
      </c>
      <c r="DV125" s="363" t="str">
        <f ca="1">+IF(OFFSET('Hygiene Data'!$F$12,0,10*ROW('Hygiene Data'!F119))="","",OFFSET('Hygiene Data'!$F$12,0,10*ROW('Hygiene Data'!F119)))</f>
        <v/>
      </c>
      <c r="DW125" s="363" t="str">
        <f ca="1">+IF(OFFSET('Hygiene Data'!$F$13,0,10*ROW('Hygiene Data'!F119))="","",OFFSET('Hygiene Data'!$F$13,0,10*ROW('Hygiene Data'!F119)))</f>
        <v/>
      </c>
      <c r="DX125" s="363" t="str">
        <f ca="1">+IF(OFFSET('Hygiene Data'!$G$11,0,10*ROW('Hygiene Data'!G119))="","",OFFSET('Hygiene Data'!$G$11,0,10*ROW('Hygiene Data'!G119)))</f>
        <v/>
      </c>
      <c r="DY125" s="363" t="str">
        <f ca="1">+IF(OFFSET('Hygiene Data'!$G$12,0,10*ROW('Hygiene Data'!G119))="","",OFFSET('Hygiene Data'!$G$12,0,10*ROW('Hygiene Data'!G119)))</f>
        <v/>
      </c>
      <c r="DZ125" s="363" t="str">
        <f ca="1">+IF(OFFSET('Hygiene Data'!$G$13,0,10*ROW('Hygiene Data'!G119))="","",OFFSET('Hygiene Data'!$G$13,0,10*ROW('Hygiene Data'!G119)))</f>
        <v/>
      </c>
      <c r="EA125" s="363" t="str">
        <f ca="1">+IF(OFFSET('Hygiene Data'!$H$11,0,10*ROW('Hygiene Data'!H119))="","",OFFSET('Hygiene Data'!$H$11,0,10*ROW('Hygiene Data'!H119)))</f>
        <v/>
      </c>
      <c r="EB125" s="363" t="str">
        <f ca="1">+IF(OFFSET('Hygiene Data'!$H$12,0,10*ROW('Hygiene Data'!H119))="","",OFFSET('Hygiene Data'!$H$12,0,10*ROW('Hygiene Data'!H119)))</f>
        <v/>
      </c>
      <c r="EC125" s="363" t="str">
        <f ca="1">+IF(OFFSET('Hygiene Data'!$H$13,0,10*ROW('Hygiene Data'!H119))="","",OFFSET('Hygiene Data'!$H$13,0,10*ROW('Hygiene Data'!H119)))</f>
        <v/>
      </c>
      <c r="ED125" s="363" t="str">
        <f ca="1">+IF(OFFSET('Hygiene Data'!$I$11,0,10*ROW('Hygiene Data'!I119))="","",OFFSET('Hygiene Data'!$I$11,0,10*ROW('Hygiene Data'!I119)))</f>
        <v/>
      </c>
      <c r="EE125" s="363" t="str">
        <f ca="1">+IF(OFFSET('Hygiene Data'!$I$12,0,10*ROW('Hygiene Data'!I119))="","",OFFSET('Hygiene Data'!$I$12,0,10*ROW('Hygiene Data'!I119)))</f>
        <v/>
      </c>
      <c r="EF125" s="363" t="str">
        <f ca="1">+IF(OFFSET('Hygiene Data'!$I$13,0,10*ROW('Hygiene Data'!I119))="","",OFFSET('Hygiene Data'!$I$13,0,10*ROW('Hygiene Data'!I119)))</f>
        <v/>
      </c>
    </row>
    <row r="126" spans="1:136" x14ac:dyDescent="0.25">
      <c r="A126" s="472" t="str">
        <f ca="1">+IF(OFFSET('Water Data'!$B$2,0,10*ROW('Water Data'!E120))="","",OFFSET('Water Data'!$B$2,0,10*ROW('Water Data'!E120)))</f>
        <v/>
      </c>
      <c r="B126" s="47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9" t="str">
        <f t="shared" ca="1" si="1"/>
        <v/>
      </c>
      <c r="D126" s="50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3" t="str">
        <f ca="1">+IF(OFFSET('Water Data'!$D$27,0,10*ROW('Water Data'!D120))="","",OFFSET('Water Data'!$D$27,0,10*ROW('Water Data'!D120)))</f>
        <v/>
      </c>
      <c r="BT126" s="363" t="str">
        <f ca="1">+IF(OFFSET('Water Data'!$D$28,0,10*ROW('Water Data'!D120))="","",OFFSET('Water Data'!$D$28,0,10*ROW('Water Data'!D120)))</f>
        <v/>
      </c>
      <c r="BU126" s="363" t="str">
        <f ca="1">+IF(OFFSET('Water Data'!$D$29,0,10*ROW('Water Data'!D120))="","",OFFSET('Water Data'!$D$29,0,10*ROW('Water Data'!D120)))</f>
        <v/>
      </c>
      <c r="BV126" s="363" t="str">
        <f ca="1">+IF(OFFSET('Water Data'!$E$27,0,10*ROW('Water Data'!E120))="","",OFFSET('Water Data'!$E$27,0,10*ROW('Water Data'!E120)))</f>
        <v/>
      </c>
      <c r="BW126" s="363" t="str">
        <f ca="1">+IF(OFFSET('Water Data'!$E$28,0,10*ROW('Water Data'!E120))="","",OFFSET('Water Data'!$E$28,0,10*ROW('Water Data'!E120)))</f>
        <v/>
      </c>
      <c r="BX126" s="363" t="str">
        <f ca="1">+IF(OFFSET('Water Data'!$E$29,0,10*ROW('Water Data'!E120))="","",OFFSET('Water Data'!$E$29,0,10*ROW('Water Data'!E120)))</f>
        <v/>
      </c>
      <c r="BY126" s="363" t="str">
        <f ca="1">+IF(OFFSET('Water Data'!$F$27,0,10*ROW('Water Data'!F120))="","",OFFSET('Water Data'!$F$27,0,10*ROW('Water Data'!F120)))</f>
        <v/>
      </c>
      <c r="BZ126" s="363" t="str">
        <f ca="1">+IF(OFFSET('Water Data'!$F$28,0,10*ROW('Water Data'!F120))="","",OFFSET('Water Data'!$F$28,0,10*ROW('Water Data'!F120)))</f>
        <v/>
      </c>
      <c r="CA126" s="363" t="str">
        <f ca="1">+IF(OFFSET('Water Data'!$F$29,0,10*ROW('Water Data'!F120))="","",OFFSET('Water Data'!$F$29,0,10*ROW('Water Data'!F120)))</f>
        <v/>
      </c>
      <c r="CB126" s="363" t="str">
        <f ca="1">+IF(OFFSET('Water Data'!$G$27,0,10*ROW('Water Data'!G120))="","",OFFSET('Water Data'!$G$27,0,10*ROW('Water Data'!G120)))</f>
        <v/>
      </c>
      <c r="CC126" s="363" t="str">
        <f ca="1">+IF(OFFSET('Water Data'!$G$28,0,10*ROW('Water Data'!G120))="","",OFFSET('Water Data'!$G$28,0,10*ROW('Water Data'!G120)))</f>
        <v/>
      </c>
      <c r="CD126" s="363" t="str">
        <f ca="1">+IF(OFFSET('Water Data'!$G$29,0,10*ROW('Water Data'!G120))="","",OFFSET('Water Data'!$G$29,0,10*ROW('Water Data'!G120)))</f>
        <v/>
      </c>
      <c r="CE126" s="363" t="str">
        <f ca="1">+IF(OFFSET('Water Data'!$H$27,0,10*ROW('Water Data'!H120))="","",OFFSET('Water Data'!$H$27,0,10*ROW('Water Data'!H120)))</f>
        <v/>
      </c>
      <c r="CF126" s="363" t="str">
        <f ca="1">+IF(OFFSET('Water Data'!$H$28,0,10*ROW('Water Data'!H120))="","",OFFSET('Water Data'!$H$28,0,10*ROW('Water Data'!H120)))</f>
        <v/>
      </c>
      <c r="CG126" s="363" t="str">
        <f ca="1">+IF(OFFSET('Water Data'!$H$29,0,10*ROW('Water Data'!H120))="","",OFFSET('Water Data'!$H$29,0,10*ROW('Water Data'!H120)))</f>
        <v/>
      </c>
      <c r="CH126" s="363" t="str">
        <f ca="1">+IF(OFFSET('Water Data'!$I$27,0,10*ROW('Water Data'!I120))="","",OFFSET('Water Data'!$I$27,0,10*ROW('Water Data'!I120)))</f>
        <v/>
      </c>
      <c r="CI126" s="363" t="str">
        <f ca="1">+IF(OFFSET('Water Data'!$I$28,0,10*ROW('Water Data'!I120))="","",OFFSET('Water Data'!$I$28,0,10*ROW('Water Data'!I120)))</f>
        <v/>
      </c>
      <c r="CJ126" s="363" t="str">
        <f ca="1">+IF(OFFSET('Water Data'!$I$29,0,10*ROW('Water Data'!I120))="","",OFFSET('Water Data'!$I$29,0,10*ROW('Water Data'!I120)))</f>
        <v/>
      </c>
      <c r="CK126" s="363" t="str">
        <f ca="1">+IF(OFFSET('Sanitation Data'!$D$28,0,10*ROW('Sanitation Data'!D120))="","",OFFSET('Sanitation Data'!$D$28,0,10*ROW('Sanitation Data'!D120)))</f>
        <v/>
      </c>
      <c r="CL126" s="363" t="str">
        <f ca="1">+IF(OFFSET('Sanitation Data'!$D$29,0,10*ROW('Sanitation Data'!D120))="","",OFFSET('Sanitation Data'!$D$29,0,10*ROW('Sanitation Data'!D120)))</f>
        <v/>
      </c>
      <c r="CM126" s="363" t="str">
        <f ca="1">+IF(OFFSET('Sanitation Data'!$D$30,0,10*ROW('Sanitation Data'!D120))="","",OFFSET('Sanitation Data'!$D$30,0,10*ROW('Sanitation Data'!D120)))</f>
        <v/>
      </c>
      <c r="CN126" s="363" t="str">
        <f ca="1">+IF(OFFSET('Sanitation Data'!$D$31,0,10*ROW('Sanitation Data'!D120))="","",OFFSET('Sanitation Data'!$D$31,0,10*ROW('Sanitation Data'!D120)))</f>
        <v/>
      </c>
      <c r="CO126" s="363" t="str">
        <f ca="1">+IF(OFFSET('Sanitation Data'!$D$32,0,10*ROW('Sanitation Data'!D120))="","",OFFSET('Sanitation Data'!$D$32,0,10*ROW('Sanitation Data'!D120)))</f>
        <v/>
      </c>
      <c r="CP126" s="363" t="str">
        <f ca="1">+IF(OFFSET('Sanitation Data'!$E$28,0,10*ROW('Sanitation Data'!E120))="","",OFFSET('Sanitation Data'!$E$28,0,10*ROW('Sanitation Data'!E120)))</f>
        <v/>
      </c>
      <c r="CQ126" s="363" t="str">
        <f ca="1">+IF(OFFSET('Sanitation Data'!$E$29,0,10*ROW('Sanitation Data'!E120))="","",OFFSET('Sanitation Data'!$E$29,0,10*ROW('Sanitation Data'!E120)))</f>
        <v/>
      </c>
      <c r="CR126" s="363" t="str">
        <f ca="1">+IF(OFFSET('Sanitation Data'!$E$30,0,10*ROW('Sanitation Data'!E120))="","",OFFSET('Sanitation Data'!$E$30,0,10*ROW('Sanitation Data'!E120)))</f>
        <v/>
      </c>
      <c r="CS126" s="363" t="str">
        <f ca="1">+IF(OFFSET('Sanitation Data'!$E$31,0,10*ROW('Sanitation Data'!E120))="","",OFFSET('Sanitation Data'!$E$31,0,10*ROW('Sanitation Data'!E120)))</f>
        <v/>
      </c>
      <c r="CT126" s="363" t="str">
        <f ca="1">+IF(OFFSET('Sanitation Data'!$E$32,0,10*ROW('Sanitation Data'!E120))="","",OFFSET('Sanitation Data'!$E$32,0,10*ROW('Sanitation Data'!E120)))</f>
        <v/>
      </c>
      <c r="CU126" s="363" t="str">
        <f ca="1">+IF(OFFSET('Sanitation Data'!$F$28,0,10*ROW('Sanitation Data'!F120))="","",OFFSET('Sanitation Data'!$F$28,0,10*ROW('Sanitation Data'!F120)))</f>
        <v/>
      </c>
      <c r="CV126" s="363" t="str">
        <f ca="1">+IF(OFFSET('Sanitation Data'!$F$29,0,10*ROW('Sanitation Data'!F120))="","",OFFSET('Sanitation Data'!$F$29,0,10*ROW('Sanitation Data'!F120)))</f>
        <v/>
      </c>
      <c r="CW126" s="363" t="str">
        <f ca="1">+IF(OFFSET('Sanitation Data'!$F$30,0,10*ROW('Sanitation Data'!F120))="","",OFFSET('Sanitation Data'!$F$30,0,10*ROW('Sanitation Data'!F120)))</f>
        <v/>
      </c>
      <c r="CX126" s="363" t="str">
        <f ca="1">+IF(OFFSET('Sanitation Data'!$F$31,0,10*ROW('Sanitation Data'!F120))="","",OFFSET('Sanitation Data'!$F$31,0,10*ROW('Sanitation Data'!F120)))</f>
        <v/>
      </c>
      <c r="CY126" s="363" t="str">
        <f ca="1">+IF(OFFSET('Sanitation Data'!$F$32,0,10*ROW('Sanitation Data'!F120))="","",OFFSET('Sanitation Data'!$F$32,0,10*ROW('Sanitation Data'!F120)))</f>
        <v/>
      </c>
      <c r="CZ126" s="363" t="str">
        <f ca="1">+IF(OFFSET('Sanitation Data'!$G$28,0,10*ROW('Sanitation Data'!G120))="","",OFFSET('Sanitation Data'!$G$28,0,10*ROW('Sanitation Data'!G120)))</f>
        <v/>
      </c>
      <c r="DA126" s="363" t="str">
        <f ca="1">+IF(OFFSET('Sanitation Data'!$G$29,0,10*ROW('Sanitation Data'!G120))="","",OFFSET('Sanitation Data'!$G$29,0,10*ROW('Sanitation Data'!G120)))</f>
        <v/>
      </c>
      <c r="DB126" s="363" t="str">
        <f ca="1">+IF(OFFSET('Sanitation Data'!$G$30,0,10*ROW('Sanitation Data'!G120))="","",OFFSET('Sanitation Data'!$G$30,0,10*ROW('Sanitation Data'!G120)))</f>
        <v/>
      </c>
      <c r="DC126" s="363" t="str">
        <f ca="1">+IF(OFFSET('Sanitation Data'!$G$31,0,10*ROW('Sanitation Data'!G120))="","",OFFSET('Sanitation Data'!$G$31,0,10*ROW('Sanitation Data'!G120)))</f>
        <v/>
      </c>
      <c r="DD126" s="363" t="str">
        <f ca="1">+IF(OFFSET('Sanitation Data'!$G$32,0,10*ROW('Sanitation Data'!G120))="","",OFFSET('Sanitation Data'!$G$32,0,10*ROW('Sanitation Data'!G120)))</f>
        <v/>
      </c>
      <c r="DE126" s="363" t="str">
        <f ca="1">+IF(OFFSET('Sanitation Data'!$H$28,0,10*ROW('Sanitation Data'!H120))="","",OFFSET('Sanitation Data'!$H$28,0,10*ROW('Sanitation Data'!H120)))</f>
        <v/>
      </c>
      <c r="DF126" s="363" t="str">
        <f ca="1">+IF(OFFSET('Sanitation Data'!$H$29,0,10*ROW('Sanitation Data'!H120))="","",OFFSET('Sanitation Data'!$H$29,0,10*ROW('Sanitation Data'!H120)))</f>
        <v/>
      </c>
      <c r="DG126" s="363" t="str">
        <f ca="1">+IF(OFFSET('Sanitation Data'!$H$30,0,10*ROW('Sanitation Data'!H120))="","",OFFSET('Sanitation Data'!$H$30,0,10*ROW('Sanitation Data'!H120)))</f>
        <v/>
      </c>
      <c r="DH126" s="363" t="str">
        <f ca="1">+IF(OFFSET('Sanitation Data'!$H$31,0,10*ROW('Sanitation Data'!H120))="","",OFFSET('Sanitation Data'!$H$31,0,10*ROW('Sanitation Data'!H120)))</f>
        <v/>
      </c>
      <c r="DI126" s="363" t="str">
        <f ca="1">+IF(OFFSET('Sanitation Data'!$H$32,0,10*ROW('Sanitation Data'!H120))="","",OFFSET('Sanitation Data'!$H$32,0,10*ROW('Sanitation Data'!H120)))</f>
        <v/>
      </c>
      <c r="DJ126" s="363" t="str">
        <f ca="1">+IF(OFFSET('Sanitation Data'!$I$28,0,10*ROW('Sanitation Data'!I120))="","",OFFSET('Sanitation Data'!$I$28,0,10*ROW('Sanitation Data'!I120)))</f>
        <v/>
      </c>
      <c r="DK126" s="363" t="str">
        <f ca="1">+IF(OFFSET('Sanitation Data'!$I$29,0,10*ROW('Sanitation Data'!I120))="","",OFFSET('Sanitation Data'!$I$29,0,10*ROW('Sanitation Data'!I120)))</f>
        <v/>
      </c>
      <c r="DL126" s="363" t="str">
        <f ca="1">+IF(OFFSET('Sanitation Data'!$I$30,0,10*ROW('Sanitation Data'!I120))="","",OFFSET('Sanitation Data'!$I$30,0,10*ROW('Sanitation Data'!I120)))</f>
        <v/>
      </c>
      <c r="DM126" s="363" t="str">
        <f ca="1">+IF(OFFSET('Sanitation Data'!$I$31,0,10*ROW('Sanitation Data'!I120))="","",OFFSET('Sanitation Data'!$I$31,0,10*ROW('Sanitation Data'!I120)))</f>
        <v/>
      </c>
      <c r="DN126" s="363" t="str">
        <f ca="1">+IF(OFFSET('Sanitation Data'!$I$32,0,10*ROW('Sanitation Data'!I120))="","",OFFSET('Sanitation Data'!$I$32,0,10*ROW('Sanitation Data'!I120)))</f>
        <v/>
      </c>
      <c r="DO126" s="363" t="str">
        <f ca="1">+IF(OFFSET('Hygiene Data'!$D$11,0,10*ROW('Hygiene Data'!D120))="","",OFFSET('Hygiene Data'!$D$11,0,10*ROW('Hygiene Data'!D120)))</f>
        <v/>
      </c>
      <c r="DP126" s="363" t="str">
        <f ca="1">+IF(OFFSET('Hygiene Data'!$D$12,0,10*ROW('Hygiene Data'!D120))="","",OFFSET('Hygiene Data'!$D$12,0,10*ROW('Hygiene Data'!D120)))</f>
        <v/>
      </c>
      <c r="DQ126" s="363" t="str">
        <f ca="1">+IF(OFFSET('Hygiene Data'!$D$13,0,10*ROW('Hygiene Data'!D120))="","",OFFSET('Hygiene Data'!$D$13,0,10*ROW('Hygiene Data'!D120)))</f>
        <v/>
      </c>
      <c r="DR126" s="363" t="str">
        <f ca="1">+IF(OFFSET('Hygiene Data'!$E$11,0,10*ROW('Hygiene Data'!E120))="","",OFFSET('Hygiene Data'!$E$11,0,10*ROW('Hygiene Data'!E120)))</f>
        <v/>
      </c>
      <c r="DS126" s="363" t="str">
        <f ca="1">+IF(OFFSET('Hygiene Data'!$E$12,0,10*ROW('Hygiene Data'!E120))="","",OFFSET('Hygiene Data'!$E$12,0,10*ROW('Hygiene Data'!E120)))</f>
        <v/>
      </c>
      <c r="DT126" s="363" t="str">
        <f ca="1">+IF(OFFSET('Hygiene Data'!$E$13,0,10*ROW('Hygiene Data'!E120))="","",OFFSET('Hygiene Data'!$E$13,0,10*ROW('Hygiene Data'!E120)))</f>
        <v/>
      </c>
      <c r="DU126" s="363" t="str">
        <f ca="1">+IF(OFFSET('Hygiene Data'!$F$11,0,10*ROW('Hygiene Data'!F120))="","",OFFSET('Hygiene Data'!$F$11,0,10*ROW('Hygiene Data'!F120)))</f>
        <v/>
      </c>
      <c r="DV126" s="363" t="str">
        <f ca="1">+IF(OFFSET('Hygiene Data'!$F$12,0,10*ROW('Hygiene Data'!F120))="","",OFFSET('Hygiene Data'!$F$12,0,10*ROW('Hygiene Data'!F120)))</f>
        <v/>
      </c>
      <c r="DW126" s="363" t="str">
        <f ca="1">+IF(OFFSET('Hygiene Data'!$F$13,0,10*ROW('Hygiene Data'!F120))="","",OFFSET('Hygiene Data'!$F$13,0,10*ROW('Hygiene Data'!F120)))</f>
        <v/>
      </c>
      <c r="DX126" s="363" t="str">
        <f ca="1">+IF(OFFSET('Hygiene Data'!$G$11,0,10*ROW('Hygiene Data'!G120))="","",OFFSET('Hygiene Data'!$G$11,0,10*ROW('Hygiene Data'!G120)))</f>
        <v/>
      </c>
      <c r="DY126" s="363" t="str">
        <f ca="1">+IF(OFFSET('Hygiene Data'!$G$12,0,10*ROW('Hygiene Data'!G120))="","",OFFSET('Hygiene Data'!$G$12,0,10*ROW('Hygiene Data'!G120)))</f>
        <v/>
      </c>
      <c r="DZ126" s="363" t="str">
        <f ca="1">+IF(OFFSET('Hygiene Data'!$G$13,0,10*ROW('Hygiene Data'!G120))="","",OFFSET('Hygiene Data'!$G$13,0,10*ROW('Hygiene Data'!G120)))</f>
        <v/>
      </c>
      <c r="EA126" s="363" t="str">
        <f ca="1">+IF(OFFSET('Hygiene Data'!$H$11,0,10*ROW('Hygiene Data'!H120))="","",OFFSET('Hygiene Data'!$H$11,0,10*ROW('Hygiene Data'!H120)))</f>
        <v/>
      </c>
      <c r="EB126" s="363" t="str">
        <f ca="1">+IF(OFFSET('Hygiene Data'!$H$12,0,10*ROW('Hygiene Data'!H120))="","",OFFSET('Hygiene Data'!$H$12,0,10*ROW('Hygiene Data'!H120)))</f>
        <v/>
      </c>
      <c r="EC126" s="363" t="str">
        <f ca="1">+IF(OFFSET('Hygiene Data'!$H$13,0,10*ROW('Hygiene Data'!H120))="","",OFFSET('Hygiene Data'!$H$13,0,10*ROW('Hygiene Data'!H120)))</f>
        <v/>
      </c>
      <c r="ED126" s="363" t="str">
        <f ca="1">+IF(OFFSET('Hygiene Data'!$I$11,0,10*ROW('Hygiene Data'!I120))="","",OFFSET('Hygiene Data'!$I$11,0,10*ROW('Hygiene Data'!I120)))</f>
        <v/>
      </c>
      <c r="EE126" s="363" t="str">
        <f ca="1">+IF(OFFSET('Hygiene Data'!$I$12,0,10*ROW('Hygiene Data'!I120))="","",OFFSET('Hygiene Data'!$I$12,0,10*ROW('Hygiene Data'!I120)))</f>
        <v/>
      </c>
      <c r="EF126" s="363" t="str">
        <f ca="1">+IF(OFFSET('Hygiene Data'!$I$13,0,10*ROW('Hygiene Data'!I120))="","",OFFSET('Hygiene Data'!$I$13,0,10*ROW('Hygiene Data'!I120)))</f>
        <v/>
      </c>
    </row>
    <row r="127" spans="1:136" x14ac:dyDescent="0.25">
      <c r="A127" s="472" t="str">
        <f ca="1">+IF(OFFSET('Water Data'!$B$2,0,10*ROW('Water Data'!E121))="","",OFFSET('Water Data'!$B$2,0,10*ROW('Water Data'!E121)))</f>
        <v/>
      </c>
      <c r="B127" s="47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9" t="str">
        <f t="shared" ca="1" si="1"/>
        <v/>
      </c>
      <c r="D127" s="50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3" t="str">
        <f ca="1">+IF(OFFSET('Water Data'!$D$27,0,10*ROW('Water Data'!D121))="","",OFFSET('Water Data'!$D$27,0,10*ROW('Water Data'!D121)))</f>
        <v/>
      </c>
      <c r="BT127" s="363" t="str">
        <f ca="1">+IF(OFFSET('Water Data'!$D$28,0,10*ROW('Water Data'!D121))="","",OFFSET('Water Data'!$D$28,0,10*ROW('Water Data'!D121)))</f>
        <v/>
      </c>
      <c r="BU127" s="363" t="str">
        <f ca="1">+IF(OFFSET('Water Data'!$D$29,0,10*ROW('Water Data'!D121))="","",OFFSET('Water Data'!$D$29,0,10*ROW('Water Data'!D121)))</f>
        <v/>
      </c>
      <c r="BV127" s="363" t="str">
        <f ca="1">+IF(OFFSET('Water Data'!$E$27,0,10*ROW('Water Data'!E121))="","",OFFSET('Water Data'!$E$27,0,10*ROW('Water Data'!E121)))</f>
        <v/>
      </c>
      <c r="BW127" s="363" t="str">
        <f ca="1">+IF(OFFSET('Water Data'!$E$28,0,10*ROW('Water Data'!E121))="","",OFFSET('Water Data'!$E$28,0,10*ROW('Water Data'!E121)))</f>
        <v/>
      </c>
      <c r="BX127" s="363" t="str">
        <f ca="1">+IF(OFFSET('Water Data'!$E$29,0,10*ROW('Water Data'!E121))="","",OFFSET('Water Data'!$E$29,0,10*ROW('Water Data'!E121)))</f>
        <v/>
      </c>
      <c r="BY127" s="363" t="str">
        <f ca="1">+IF(OFFSET('Water Data'!$F$27,0,10*ROW('Water Data'!F121))="","",OFFSET('Water Data'!$F$27,0,10*ROW('Water Data'!F121)))</f>
        <v/>
      </c>
      <c r="BZ127" s="363" t="str">
        <f ca="1">+IF(OFFSET('Water Data'!$F$28,0,10*ROW('Water Data'!F121))="","",OFFSET('Water Data'!$F$28,0,10*ROW('Water Data'!F121)))</f>
        <v/>
      </c>
      <c r="CA127" s="363" t="str">
        <f ca="1">+IF(OFFSET('Water Data'!$F$29,0,10*ROW('Water Data'!F121))="","",OFFSET('Water Data'!$F$29,0,10*ROW('Water Data'!F121)))</f>
        <v/>
      </c>
      <c r="CB127" s="363" t="str">
        <f ca="1">+IF(OFFSET('Water Data'!$G$27,0,10*ROW('Water Data'!G121))="","",OFFSET('Water Data'!$G$27,0,10*ROW('Water Data'!G121)))</f>
        <v/>
      </c>
      <c r="CC127" s="363" t="str">
        <f ca="1">+IF(OFFSET('Water Data'!$G$28,0,10*ROW('Water Data'!G121))="","",OFFSET('Water Data'!$G$28,0,10*ROW('Water Data'!G121)))</f>
        <v/>
      </c>
      <c r="CD127" s="363" t="str">
        <f ca="1">+IF(OFFSET('Water Data'!$G$29,0,10*ROW('Water Data'!G121))="","",OFFSET('Water Data'!$G$29,0,10*ROW('Water Data'!G121)))</f>
        <v/>
      </c>
      <c r="CE127" s="363" t="str">
        <f ca="1">+IF(OFFSET('Water Data'!$H$27,0,10*ROW('Water Data'!H121))="","",OFFSET('Water Data'!$H$27,0,10*ROW('Water Data'!H121)))</f>
        <v/>
      </c>
      <c r="CF127" s="363" t="str">
        <f ca="1">+IF(OFFSET('Water Data'!$H$28,0,10*ROW('Water Data'!H121))="","",OFFSET('Water Data'!$H$28,0,10*ROW('Water Data'!H121)))</f>
        <v/>
      </c>
      <c r="CG127" s="363" t="str">
        <f ca="1">+IF(OFFSET('Water Data'!$H$29,0,10*ROW('Water Data'!H121))="","",OFFSET('Water Data'!$H$29,0,10*ROW('Water Data'!H121)))</f>
        <v/>
      </c>
      <c r="CH127" s="363" t="str">
        <f ca="1">+IF(OFFSET('Water Data'!$I$27,0,10*ROW('Water Data'!I121))="","",OFFSET('Water Data'!$I$27,0,10*ROW('Water Data'!I121)))</f>
        <v/>
      </c>
      <c r="CI127" s="363" t="str">
        <f ca="1">+IF(OFFSET('Water Data'!$I$28,0,10*ROW('Water Data'!I121))="","",OFFSET('Water Data'!$I$28,0,10*ROW('Water Data'!I121)))</f>
        <v/>
      </c>
      <c r="CJ127" s="363" t="str">
        <f ca="1">+IF(OFFSET('Water Data'!$I$29,0,10*ROW('Water Data'!I121))="","",OFFSET('Water Data'!$I$29,0,10*ROW('Water Data'!I121)))</f>
        <v/>
      </c>
      <c r="CK127" s="363" t="str">
        <f ca="1">+IF(OFFSET('Sanitation Data'!$D$28,0,10*ROW('Sanitation Data'!D121))="","",OFFSET('Sanitation Data'!$D$28,0,10*ROW('Sanitation Data'!D121)))</f>
        <v/>
      </c>
      <c r="CL127" s="363" t="str">
        <f ca="1">+IF(OFFSET('Sanitation Data'!$D$29,0,10*ROW('Sanitation Data'!D121))="","",OFFSET('Sanitation Data'!$D$29,0,10*ROW('Sanitation Data'!D121)))</f>
        <v/>
      </c>
      <c r="CM127" s="363" t="str">
        <f ca="1">+IF(OFFSET('Sanitation Data'!$D$30,0,10*ROW('Sanitation Data'!D121))="","",OFFSET('Sanitation Data'!$D$30,0,10*ROW('Sanitation Data'!D121)))</f>
        <v/>
      </c>
      <c r="CN127" s="363" t="str">
        <f ca="1">+IF(OFFSET('Sanitation Data'!$D$31,0,10*ROW('Sanitation Data'!D121))="","",OFFSET('Sanitation Data'!$D$31,0,10*ROW('Sanitation Data'!D121)))</f>
        <v/>
      </c>
      <c r="CO127" s="363" t="str">
        <f ca="1">+IF(OFFSET('Sanitation Data'!$D$32,0,10*ROW('Sanitation Data'!D121))="","",OFFSET('Sanitation Data'!$D$32,0,10*ROW('Sanitation Data'!D121)))</f>
        <v/>
      </c>
      <c r="CP127" s="363" t="str">
        <f ca="1">+IF(OFFSET('Sanitation Data'!$E$28,0,10*ROW('Sanitation Data'!E121))="","",OFFSET('Sanitation Data'!$E$28,0,10*ROW('Sanitation Data'!E121)))</f>
        <v/>
      </c>
      <c r="CQ127" s="363" t="str">
        <f ca="1">+IF(OFFSET('Sanitation Data'!$E$29,0,10*ROW('Sanitation Data'!E121))="","",OFFSET('Sanitation Data'!$E$29,0,10*ROW('Sanitation Data'!E121)))</f>
        <v/>
      </c>
      <c r="CR127" s="363" t="str">
        <f ca="1">+IF(OFFSET('Sanitation Data'!$E$30,0,10*ROW('Sanitation Data'!E121))="","",OFFSET('Sanitation Data'!$E$30,0,10*ROW('Sanitation Data'!E121)))</f>
        <v/>
      </c>
      <c r="CS127" s="363" t="str">
        <f ca="1">+IF(OFFSET('Sanitation Data'!$E$31,0,10*ROW('Sanitation Data'!E121))="","",OFFSET('Sanitation Data'!$E$31,0,10*ROW('Sanitation Data'!E121)))</f>
        <v/>
      </c>
      <c r="CT127" s="363" t="str">
        <f ca="1">+IF(OFFSET('Sanitation Data'!$E$32,0,10*ROW('Sanitation Data'!E121))="","",OFFSET('Sanitation Data'!$E$32,0,10*ROW('Sanitation Data'!E121)))</f>
        <v/>
      </c>
      <c r="CU127" s="363" t="str">
        <f ca="1">+IF(OFFSET('Sanitation Data'!$F$28,0,10*ROW('Sanitation Data'!F121))="","",OFFSET('Sanitation Data'!$F$28,0,10*ROW('Sanitation Data'!F121)))</f>
        <v/>
      </c>
      <c r="CV127" s="363" t="str">
        <f ca="1">+IF(OFFSET('Sanitation Data'!$F$29,0,10*ROW('Sanitation Data'!F121))="","",OFFSET('Sanitation Data'!$F$29,0,10*ROW('Sanitation Data'!F121)))</f>
        <v/>
      </c>
      <c r="CW127" s="363" t="str">
        <f ca="1">+IF(OFFSET('Sanitation Data'!$F$30,0,10*ROW('Sanitation Data'!F121))="","",OFFSET('Sanitation Data'!$F$30,0,10*ROW('Sanitation Data'!F121)))</f>
        <v/>
      </c>
      <c r="CX127" s="363" t="str">
        <f ca="1">+IF(OFFSET('Sanitation Data'!$F$31,0,10*ROW('Sanitation Data'!F121))="","",OFFSET('Sanitation Data'!$F$31,0,10*ROW('Sanitation Data'!F121)))</f>
        <v/>
      </c>
      <c r="CY127" s="363" t="str">
        <f ca="1">+IF(OFFSET('Sanitation Data'!$F$32,0,10*ROW('Sanitation Data'!F121))="","",OFFSET('Sanitation Data'!$F$32,0,10*ROW('Sanitation Data'!F121)))</f>
        <v/>
      </c>
      <c r="CZ127" s="363" t="str">
        <f ca="1">+IF(OFFSET('Sanitation Data'!$G$28,0,10*ROW('Sanitation Data'!G121))="","",OFFSET('Sanitation Data'!$G$28,0,10*ROW('Sanitation Data'!G121)))</f>
        <v/>
      </c>
      <c r="DA127" s="363" t="str">
        <f ca="1">+IF(OFFSET('Sanitation Data'!$G$29,0,10*ROW('Sanitation Data'!G121))="","",OFFSET('Sanitation Data'!$G$29,0,10*ROW('Sanitation Data'!G121)))</f>
        <v/>
      </c>
      <c r="DB127" s="363" t="str">
        <f ca="1">+IF(OFFSET('Sanitation Data'!$G$30,0,10*ROW('Sanitation Data'!G121))="","",OFFSET('Sanitation Data'!$G$30,0,10*ROW('Sanitation Data'!G121)))</f>
        <v/>
      </c>
      <c r="DC127" s="363" t="str">
        <f ca="1">+IF(OFFSET('Sanitation Data'!$G$31,0,10*ROW('Sanitation Data'!G121))="","",OFFSET('Sanitation Data'!$G$31,0,10*ROW('Sanitation Data'!G121)))</f>
        <v/>
      </c>
      <c r="DD127" s="363" t="str">
        <f ca="1">+IF(OFFSET('Sanitation Data'!$G$32,0,10*ROW('Sanitation Data'!G121))="","",OFFSET('Sanitation Data'!$G$32,0,10*ROW('Sanitation Data'!G121)))</f>
        <v/>
      </c>
      <c r="DE127" s="363" t="str">
        <f ca="1">+IF(OFFSET('Sanitation Data'!$H$28,0,10*ROW('Sanitation Data'!H121))="","",OFFSET('Sanitation Data'!$H$28,0,10*ROW('Sanitation Data'!H121)))</f>
        <v/>
      </c>
      <c r="DF127" s="363" t="str">
        <f ca="1">+IF(OFFSET('Sanitation Data'!$H$29,0,10*ROW('Sanitation Data'!H121))="","",OFFSET('Sanitation Data'!$H$29,0,10*ROW('Sanitation Data'!H121)))</f>
        <v/>
      </c>
      <c r="DG127" s="363" t="str">
        <f ca="1">+IF(OFFSET('Sanitation Data'!$H$30,0,10*ROW('Sanitation Data'!H121))="","",OFFSET('Sanitation Data'!$H$30,0,10*ROW('Sanitation Data'!H121)))</f>
        <v/>
      </c>
      <c r="DH127" s="363" t="str">
        <f ca="1">+IF(OFFSET('Sanitation Data'!$H$31,0,10*ROW('Sanitation Data'!H121))="","",OFFSET('Sanitation Data'!$H$31,0,10*ROW('Sanitation Data'!H121)))</f>
        <v/>
      </c>
      <c r="DI127" s="363" t="str">
        <f ca="1">+IF(OFFSET('Sanitation Data'!$H$32,0,10*ROW('Sanitation Data'!H121))="","",OFFSET('Sanitation Data'!$H$32,0,10*ROW('Sanitation Data'!H121)))</f>
        <v/>
      </c>
      <c r="DJ127" s="363" t="str">
        <f ca="1">+IF(OFFSET('Sanitation Data'!$I$28,0,10*ROW('Sanitation Data'!I121))="","",OFFSET('Sanitation Data'!$I$28,0,10*ROW('Sanitation Data'!I121)))</f>
        <v/>
      </c>
      <c r="DK127" s="363" t="str">
        <f ca="1">+IF(OFFSET('Sanitation Data'!$I$29,0,10*ROW('Sanitation Data'!I121))="","",OFFSET('Sanitation Data'!$I$29,0,10*ROW('Sanitation Data'!I121)))</f>
        <v/>
      </c>
      <c r="DL127" s="363" t="str">
        <f ca="1">+IF(OFFSET('Sanitation Data'!$I$30,0,10*ROW('Sanitation Data'!I121))="","",OFFSET('Sanitation Data'!$I$30,0,10*ROW('Sanitation Data'!I121)))</f>
        <v/>
      </c>
      <c r="DM127" s="363" t="str">
        <f ca="1">+IF(OFFSET('Sanitation Data'!$I$31,0,10*ROW('Sanitation Data'!I121))="","",OFFSET('Sanitation Data'!$I$31,0,10*ROW('Sanitation Data'!I121)))</f>
        <v/>
      </c>
      <c r="DN127" s="363" t="str">
        <f ca="1">+IF(OFFSET('Sanitation Data'!$I$32,0,10*ROW('Sanitation Data'!I121))="","",OFFSET('Sanitation Data'!$I$32,0,10*ROW('Sanitation Data'!I121)))</f>
        <v/>
      </c>
      <c r="DO127" s="363" t="str">
        <f ca="1">+IF(OFFSET('Hygiene Data'!$D$11,0,10*ROW('Hygiene Data'!D121))="","",OFFSET('Hygiene Data'!$D$11,0,10*ROW('Hygiene Data'!D121)))</f>
        <v/>
      </c>
      <c r="DP127" s="363" t="str">
        <f ca="1">+IF(OFFSET('Hygiene Data'!$D$12,0,10*ROW('Hygiene Data'!D121))="","",OFFSET('Hygiene Data'!$D$12,0,10*ROW('Hygiene Data'!D121)))</f>
        <v/>
      </c>
      <c r="DQ127" s="363" t="str">
        <f ca="1">+IF(OFFSET('Hygiene Data'!$D$13,0,10*ROW('Hygiene Data'!D121))="","",OFFSET('Hygiene Data'!$D$13,0,10*ROW('Hygiene Data'!D121)))</f>
        <v/>
      </c>
      <c r="DR127" s="363" t="str">
        <f ca="1">+IF(OFFSET('Hygiene Data'!$E$11,0,10*ROW('Hygiene Data'!E121))="","",OFFSET('Hygiene Data'!$E$11,0,10*ROW('Hygiene Data'!E121)))</f>
        <v/>
      </c>
      <c r="DS127" s="363" t="str">
        <f ca="1">+IF(OFFSET('Hygiene Data'!$E$12,0,10*ROW('Hygiene Data'!E121))="","",OFFSET('Hygiene Data'!$E$12,0,10*ROW('Hygiene Data'!E121)))</f>
        <v/>
      </c>
      <c r="DT127" s="363" t="str">
        <f ca="1">+IF(OFFSET('Hygiene Data'!$E$13,0,10*ROW('Hygiene Data'!E121))="","",OFFSET('Hygiene Data'!$E$13,0,10*ROW('Hygiene Data'!E121)))</f>
        <v/>
      </c>
      <c r="DU127" s="363" t="str">
        <f ca="1">+IF(OFFSET('Hygiene Data'!$F$11,0,10*ROW('Hygiene Data'!F121))="","",OFFSET('Hygiene Data'!$F$11,0,10*ROW('Hygiene Data'!F121)))</f>
        <v/>
      </c>
      <c r="DV127" s="363" t="str">
        <f ca="1">+IF(OFFSET('Hygiene Data'!$F$12,0,10*ROW('Hygiene Data'!F121))="","",OFFSET('Hygiene Data'!$F$12,0,10*ROW('Hygiene Data'!F121)))</f>
        <v/>
      </c>
      <c r="DW127" s="363" t="str">
        <f ca="1">+IF(OFFSET('Hygiene Data'!$F$13,0,10*ROW('Hygiene Data'!F121))="","",OFFSET('Hygiene Data'!$F$13,0,10*ROW('Hygiene Data'!F121)))</f>
        <v/>
      </c>
      <c r="DX127" s="363" t="str">
        <f ca="1">+IF(OFFSET('Hygiene Data'!$G$11,0,10*ROW('Hygiene Data'!G121))="","",OFFSET('Hygiene Data'!$G$11,0,10*ROW('Hygiene Data'!G121)))</f>
        <v/>
      </c>
      <c r="DY127" s="363" t="str">
        <f ca="1">+IF(OFFSET('Hygiene Data'!$G$12,0,10*ROW('Hygiene Data'!G121))="","",OFFSET('Hygiene Data'!$G$12,0,10*ROW('Hygiene Data'!G121)))</f>
        <v/>
      </c>
      <c r="DZ127" s="363" t="str">
        <f ca="1">+IF(OFFSET('Hygiene Data'!$G$13,0,10*ROW('Hygiene Data'!G121))="","",OFFSET('Hygiene Data'!$G$13,0,10*ROW('Hygiene Data'!G121)))</f>
        <v/>
      </c>
      <c r="EA127" s="363" t="str">
        <f ca="1">+IF(OFFSET('Hygiene Data'!$H$11,0,10*ROW('Hygiene Data'!H121))="","",OFFSET('Hygiene Data'!$H$11,0,10*ROW('Hygiene Data'!H121)))</f>
        <v/>
      </c>
      <c r="EB127" s="363" t="str">
        <f ca="1">+IF(OFFSET('Hygiene Data'!$H$12,0,10*ROW('Hygiene Data'!H121))="","",OFFSET('Hygiene Data'!$H$12,0,10*ROW('Hygiene Data'!H121)))</f>
        <v/>
      </c>
      <c r="EC127" s="363" t="str">
        <f ca="1">+IF(OFFSET('Hygiene Data'!$H$13,0,10*ROW('Hygiene Data'!H121))="","",OFFSET('Hygiene Data'!$H$13,0,10*ROW('Hygiene Data'!H121)))</f>
        <v/>
      </c>
      <c r="ED127" s="363" t="str">
        <f ca="1">+IF(OFFSET('Hygiene Data'!$I$11,0,10*ROW('Hygiene Data'!I121))="","",OFFSET('Hygiene Data'!$I$11,0,10*ROW('Hygiene Data'!I121)))</f>
        <v/>
      </c>
      <c r="EE127" s="363" t="str">
        <f ca="1">+IF(OFFSET('Hygiene Data'!$I$12,0,10*ROW('Hygiene Data'!I121))="","",OFFSET('Hygiene Data'!$I$12,0,10*ROW('Hygiene Data'!I121)))</f>
        <v/>
      </c>
      <c r="EF127" s="363" t="str">
        <f ca="1">+IF(OFFSET('Hygiene Data'!$I$13,0,10*ROW('Hygiene Data'!I121))="","",OFFSET('Hygiene Data'!$I$13,0,10*ROW('Hygiene Data'!I121)))</f>
        <v/>
      </c>
    </row>
    <row r="128" spans="1:136" x14ac:dyDescent="0.25">
      <c r="A128" s="472" t="str">
        <f ca="1">+IF(OFFSET('Water Data'!$B$2,0,10*ROW('Water Data'!E122))="","",OFFSET('Water Data'!$B$2,0,10*ROW('Water Data'!E122)))</f>
        <v/>
      </c>
      <c r="B128" s="47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9" t="str">
        <f t="shared" ca="1" si="1"/>
        <v/>
      </c>
      <c r="D128" s="50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3" t="str">
        <f ca="1">+IF(OFFSET('Water Data'!$D$27,0,10*ROW('Water Data'!D122))="","",OFFSET('Water Data'!$D$27,0,10*ROW('Water Data'!D122)))</f>
        <v/>
      </c>
      <c r="BT128" s="363" t="str">
        <f ca="1">+IF(OFFSET('Water Data'!$D$28,0,10*ROW('Water Data'!D122))="","",OFFSET('Water Data'!$D$28,0,10*ROW('Water Data'!D122)))</f>
        <v/>
      </c>
      <c r="BU128" s="363" t="str">
        <f ca="1">+IF(OFFSET('Water Data'!$D$29,0,10*ROW('Water Data'!D122))="","",OFFSET('Water Data'!$D$29,0,10*ROW('Water Data'!D122)))</f>
        <v/>
      </c>
      <c r="BV128" s="363" t="str">
        <f ca="1">+IF(OFFSET('Water Data'!$E$27,0,10*ROW('Water Data'!E122))="","",OFFSET('Water Data'!$E$27,0,10*ROW('Water Data'!E122)))</f>
        <v/>
      </c>
      <c r="BW128" s="363" t="str">
        <f ca="1">+IF(OFFSET('Water Data'!$E$28,0,10*ROW('Water Data'!E122))="","",OFFSET('Water Data'!$E$28,0,10*ROW('Water Data'!E122)))</f>
        <v/>
      </c>
      <c r="BX128" s="363" t="str">
        <f ca="1">+IF(OFFSET('Water Data'!$E$29,0,10*ROW('Water Data'!E122))="","",OFFSET('Water Data'!$E$29,0,10*ROW('Water Data'!E122)))</f>
        <v/>
      </c>
      <c r="BY128" s="363" t="str">
        <f ca="1">+IF(OFFSET('Water Data'!$F$27,0,10*ROW('Water Data'!F122))="","",OFFSET('Water Data'!$F$27,0,10*ROW('Water Data'!F122)))</f>
        <v/>
      </c>
      <c r="BZ128" s="363" t="str">
        <f ca="1">+IF(OFFSET('Water Data'!$F$28,0,10*ROW('Water Data'!F122))="","",OFFSET('Water Data'!$F$28,0,10*ROW('Water Data'!F122)))</f>
        <v/>
      </c>
      <c r="CA128" s="363" t="str">
        <f ca="1">+IF(OFFSET('Water Data'!$F$29,0,10*ROW('Water Data'!F122))="","",OFFSET('Water Data'!$F$29,0,10*ROW('Water Data'!F122)))</f>
        <v/>
      </c>
      <c r="CB128" s="363" t="str">
        <f ca="1">+IF(OFFSET('Water Data'!$G$27,0,10*ROW('Water Data'!G122))="","",OFFSET('Water Data'!$G$27,0,10*ROW('Water Data'!G122)))</f>
        <v/>
      </c>
      <c r="CC128" s="363" t="str">
        <f ca="1">+IF(OFFSET('Water Data'!$G$28,0,10*ROW('Water Data'!G122))="","",OFFSET('Water Data'!$G$28,0,10*ROW('Water Data'!G122)))</f>
        <v/>
      </c>
      <c r="CD128" s="363" t="str">
        <f ca="1">+IF(OFFSET('Water Data'!$G$29,0,10*ROW('Water Data'!G122))="","",OFFSET('Water Data'!$G$29,0,10*ROW('Water Data'!G122)))</f>
        <v/>
      </c>
      <c r="CE128" s="363" t="str">
        <f ca="1">+IF(OFFSET('Water Data'!$H$27,0,10*ROW('Water Data'!H122))="","",OFFSET('Water Data'!$H$27,0,10*ROW('Water Data'!H122)))</f>
        <v/>
      </c>
      <c r="CF128" s="363" t="str">
        <f ca="1">+IF(OFFSET('Water Data'!$H$28,0,10*ROW('Water Data'!H122))="","",OFFSET('Water Data'!$H$28,0,10*ROW('Water Data'!H122)))</f>
        <v/>
      </c>
      <c r="CG128" s="363" t="str">
        <f ca="1">+IF(OFFSET('Water Data'!$H$29,0,10*ROW('Water Data'!H122))="","",OFFSET('Water Data'!$H$29,0,10*ROW('Water Data'!H122)))</f>
        <v/>
      </c>
      <c r="CH128" s="363" t="str">
        <f ca="1">+IF(OFFSET('Water Data'!$I$27,0,10*ROW('Water Data'!I122))="","",OFFSET('Water Data'!$I$27,0,10*ROW('Water Data'!I122)))</f>
        <v/>
      </c>
      <c r="CI128" s="363" t="str">
        <f ca="1">+IF(OFFSET('Water Data'!$I$28,0,10*ROW('Water Data'!I122))="","",OFFSET('Water Data'!$I$28,0,10*ROW('Water Data'!I122)))</f>
        <v/>
      </c>
      <c r="CJ128" s="363" t="str">
        <f ca="1">+IF(OFFSET('Water Data'!$I$29,0,10*ROW('Water Data'!I122))="","",OFFSET('Water Data'!$I$29,0,10*ROW('Water Data'!I122)))</f>
        <v/>
      </c>
      <c r="CK128" s="363" t="str">
        <f ca="1">+IF(OFFSET('Sanitation Data'!$D$28,0,10*ROW('Sanitation Data'!D122))="","",OFFSET('Sanitation Data'!$D$28,0,10*ROW('Sanitation Data'!D122)))</f>
        <v/>
      </c>
      <c r="CL128" s="363" t="str">
        <f ca="1">+IF(OFFSET('Sanitation Data'!$D$29,0,10*ROW('Sanitation Data'!D122))="","",OFFSET('Sanitation Data'!$D$29,0,10*ROW('Sanitation Data'!D122)))</f>
        <v/>
      </c>
      <c r="CM128" s="363" t="str">
        <f ca="1">+IF(OFFSET('Sanitation Data'!$D$30,0,10*ROW('Sanitation Data'!D122))="","",OFFSET('Sanitation Data'!$D$30,0,10*ROW('Sanitation Data'!D122)))</f>
        <v/>
      </c>
      <c r="CN128" s="363" t="str">
        <f ca="1">+IF(OFFSET('Sanitation Data'!$D$31,0,10*ROW('Sanitation Data'!D122))="","",OFFSET('Sanitation Data'!$D$31,0,10*ROW('Sanitation Data'!D122)))</f>
        <v/>
      </c>
      <c r="CO128" s="363" t="str">
        <f ca="1">+IF(OFFSET('Sanitation Data'!$D$32,0,10*ROW('Sanitation Data'!D122))="","",OFFSET('Sanitation Data'!$D$32,0,10*ROW('Sanitation Data'!D122)))</f>
        <v/>
      </c>
      <c r="CP128" s="363" t="str">
        <f ca="1">+IF(OFFSET('Sanitation Data'!$E$28,0,10*ROW('Sanitation Data'!E122))="","",OFFSET('Sanitation Data'!$E$28,0,10*ROW('Sanitation Data'!E122)))</f>
        <v/>
      </c>
      <c r="CQ128" s="363" t="str">
        <f ca="1">+IF(OFFSET('Sanitation Data'!$E$29,0,10*ROW('Sanitation Data'!E122))="","",OFFSET('Sanitation Data'!$E$29,0,10*ROW('Sanitation Data'!E122)))</f>
        <v/>
      </c>
      <c r="CR128" s="363" t="str">
        <f ca="1">+IF(OFFSET('Sanitation Data'!$E$30,0,10*ROW('Sanitation Data'!E122))="","",OFFSET('Sanitation Data'!$E$30,0,10*ROW('Sanitation Data'!E122)))</f>
        <v/>
      </c>
      <c r="CS128" s="363" t="str">
        <f ca="1">+IF(OFFSET('Sanitation Data'!$E$31,0,10*ROW('Sanitation Data'!E122))="","",OFFSET('Sanitation Data'!$E$31,0,10*ROW('Sanitation Data'!E122)))</f>
        <v/>
      </c>
      <c r="CT128" s="363" t="str">
        <f ca="1">+IF(OFFSET('Sanitation Data'!$E$32,0,10*ROW('Sanitation Data'!E122))="","",OFFSET('Sanitation Data'!$E$32,0,10*ROW('Sanitation Data'!E122)))</f>
        <v/>
      </c>
      <c r="CU128" s="363" t="str">
        <f ca="1">+IF(OFFSET('Sanitation Data'!$F$28,0,10*ROW('Sanitation Data'!F122))="","",OFFSET('Sanitation Data'!$F$28,0,10*ROW('Sanitation Data'!F122)))</f>
        <v/>
      </c>
      <c r="CV128" s="363" t="str">
        <f ca="1">+IF(OFFSET('Sanitation Data'!$F$29,0,10*ROW('Sanitation Data'!F122))="","",OFFSET('Sanitation Data'!$F$29,0,10*ROW('Sanitation Data'!F122)))</f>
        <v/>
      </c>
      <c r="CW128" s="363" t="str">
        <f ca="1">+IF(OFFSET('Sanitation Data'!$F$30,0,10*ROW('Sanitation Data'!F122))="","",OFFSET('Sanitation Data'!$F$30,0,10*ROW('Sanitation Data'!F122)))</f>
        <v/>
      </c>
      <c r="CX128" s="363" t="str">
        <f ca="1">+IF(OFFSET('Sanitation Data'!$F$31,0,10*ROW('Sanitation Data'!F122))="","",OFFSET('Sanitation Data'!$F$31,0,10*ROW('Sanitation Data'!F122)))</f>
        <v/>
      </c>
      <c r="CY128" s="363" t="str">
        <f ca="1">+IF(OFFSET('Sanitation Data'!$F$32,0,10*ROW('Sanitation Data'!F122))="","",OFFSET('Sanitation Data'!$F$32,0,10*ROW('Sanitation Data'!F122)))</f>
        <v/>
      </c>
      <c r="CZ128" s="363" t="str">
        <f ca="1">+IF(OFFSET('Sanitation Data'!$G$28,0,10*ROW('Sanitation Data'!G122))="","",OFFSET('Sanitation Data'!$G$28,0,10*ROW('Sanitation Data'!G122)))</f>
        <v/>
      </c>
      <c r="DA128" s="363" t="str">
        <f ca="1">+IF(OFFSET('Sanitation Data'!$G$29,0,10*ROW('Sanitation Data'!G122))="","",OFFSET('Sanitation Data'!$G$29,0,10*ROW('Sanitation Data'!G122)))</f>
        <v/>
      </c>
      <c r="DB128" s="363" t="str">
        <f ca="1">+IF(OFFSET('Sanitation Data'!$G$30,0,10*ROW('Sanitation Data'!G122))="","",OFFSET('Sanitation Data'!$G$30,0,10*ROW('Sanitation Data'!G122)))</f>
        <v/>
      </c>
      <c r="DC128" s="363" t="str">
        <f ca="1">+IF(OFFSET('Sanitation Data'!$G$31,0,10*ROW('Sanitation Data'!G122))="","",OFFSET('Sanitation Data'!$G$31,0,10*ROW('Sanitation Data'!G122)))</f>
        <v/>
      </c>
      <c r="DD128" s="363" t="str">
        <f ca="1">+IF(OFFSET('Sanitation Data'!$G$32,0,10*ROW('Sanitation Data'!G122))="","",OFFSET('Sanitation Data'!$G$32,0,10*ROW('Sanitation Data'!G122)))</f>
        <v/>
      </c>
      <c r="DE128" s="363" t="str">
        <f ca="1">+IF(OFFSET('Sanitation Data'!$H$28,0,10*ROW('Sanitation Data'!H122))="","",OFFSET('Sanitation Data'!$H$28,0,10*ROW('Sanitation Data'!H122)))</f>
        <v/>
      </c>
      <c r="DF128" s="363" t="str">
        <f ca="1">+IF(OFFSET('Sanitation Data'!$H$29,0,10*ROW('Sanitation Data'!H122))="","",OFFSET('Sanitation Data'!$H$29,0,10*ROW('Sanitation Data'!H122)))</f>
        <v/>
      </c>
      <c r="DG128" s="363" t="str">
        <f ca="1">+IF(OFFSET('Sanitation Data'!$H$30,0,10*ROW('Sanitation Data'!H122))="","",OFFSET('Sanitation Data'!$H$30,0,10*ROW('Sanitation Data'!H122)))</f>
        <v/>
      </c>
      <c r="DH128" s="363" t="str">
        <f ca="1">+IF(OFFSET('Sanitation Data'!$H$31,0,10*ROW('Sanitation Data'!H122))="","",OFFSET('Sanitation Data'!$H$31,0,10*ROW('Sanitation Data'!H122)))</f>
        <v/>
      </c>
      <c r="DI128" s="363" t="str">
        <f ca="1">+IF(OFFSET('Sanitation Data'!$H$32,0,10*ROW('Sanitation Data'!H122))="","",OFFSET('Sanitation Data'!$H$32,0,10*ROW('Sanitation Data'!H122)))</f>
        <v/>
      </c>
      <c r="DJ128" s="363" t="str">
        <f ca="1">+IF(OFFSET('Sanitation Data'!$I$28,0,10*ROW('Sanitation Data'!I122))="","",OFFSET('Sanitation Data'!$I$28,0,10*ROW('Sanitation Data'!I122)))</f>
        <v/>
      </c>
      <c r="DK128" s="363" t="str">
        <f ca="1">+IF(OFFSET('Sanitation Data'!$I$29,0,10*ROW('Sanitation Data'!I122))="","",OFFSET('Sanitation Data'!$I$29,0,10*ROW('Sanitation Data'!I122)))</f>
        <v/>
      </c>
      <c r="DL128" s="363" t="str">
        <f ca="1">+IF(OFFSET('Sanitation Data'!$I$30,0,10*ROW('Sanitation Data'!I122))="","",OFFSET('Sanitation Data'!$I$30,0,10*ROW('Sanitation Data'!I122)))</f>
        <v/>
      </c>
      <c r="DM128" s="363" t="str">
        <f ca="1">+IF(OFFSET('Sanitation Data'!$I$31,0,10*ROW('Sanitation Data'!I122))="","",OFFSET('Sanitation Data'!$I$31,0,10*ROW('Sanitation Data'!I122)))</f>
        <v/>
      </c>
      <c r="DN128" s="363" t="str">
        <f ca="1">+IF(OFFSET('Sanitation Data'!$I$32,0,10*ROW('Sanitation Data'!I122))="","",OFFSET('Sanitation Data'!$I$32,0,10*ROW('Sanitation Data'!I122)))</f>
        <v/>
      </c>
      <c r="DO128" s="363" t="str">
        <f ca="1">+IF(OFFSET('Hygiene Data'!$D$11,0,10*ROW('Hygiene Data'!D122))="","",OFFSET('Hygiene Data'!$D$11,0,10*ROW('Hygiene Data'!D122)))</f>
        <v/>
      </c>
      <c r="DP128" s="363" t="str">
        <f ca="1">+IF(OFFSET('Hygiene Data'!$D$12,0,10*ROW('Hygiene Data'!D122))="","",OFFSET('Hygiene Data'!$D$12,0,10*ROW('Hygiene Data'!D122)))</f>
        <v/>
      </c>
      <c r="DQ128" s="363" t="str">
        <f ca="1">+IF(OFFSET('Hygiene Data'!$D$13,0,10*ROW('Hygiene Data'!D122))="","",OFFSET('Hygiene Data'!$D$13,0,10*ROW('Hygiene Data'!D122)))</f>
        <v/>
      </c>
      <c r="DR128" s="363" t="str">
        <f ca="1">+IF(OFFSET('Hygiene Data'!$E$11,0,10*ROW('Hygiene Data'!E122))="","",OFFSET('Hygiene Data'!$E$11,0,10*ROW('Hygiene Data'!E122)))</f>
        <v/>
      </c>
      <c r="DS128" s="363" t="str">
        <f ca="1">+IF(OFFSET('Hygiene Data'!$E$12,0,10*ROW('Hygiene Data'!E122))="","",OFFSET('Hygiene Data'!$E$12,0,10*ROW('Hygiene Data'!E122)))</f>
        <v/>
      </c>
      <c r="DT128" s="363" t="str">
        <f ca="1">+IF(OFFSET('Hygiene Data'!$E$13,0,10*ROW('Hygiene Data'!E122))="","",OFFSET('Hygiene Data'!$E$13,0,10*ROW('Hygiene Data'!E122)))</f>
        <v/>
      </c>
      <c r="DU128" s="363" t="str">
        <f ca="1">+IF(OFFSET('Hygiene Data'!$F$11,0,10*ROW('Hygiene Data'!F122))="","",OFFSET('Hygiene Data'!$F$11,0,10*ROW('Hygiene Data'!F122)))</f>
        <v/>
      </c>
      <c r="DV128" s="363" t="str">
        <f ca="1">+IF(OFFSET('Hygiene Data'!$F$12,0,10*ROW('Hygiene Data'!F122))="","",OFFSET('Hygiene Data'!$F$12,0,10*ROW('Hygiene Data'!F122)))</f>
        <v/>
      </c>
      <c r="DW128" s="363" t="str">
        <f ca="1">+IF(OFFSET('Hygiene Data'!$F$13,0,10*ROW('Hygiene Data'!F122))="","",OFFSET('Hygiene Data'!$F$13,0,10*ROW('Hygiene Data'!F122)))</f>
        <v/>
      </c>
      <c r="DX128" s="363" t="str">
        <f ca="1">+IF(OFFSET('Hygiene Data'!$G$11,0,10*ROW('Hygiene Data'!G122))="","",OFFSET('Hygiene Data'!$G$11,0,10*ROW('Hygiene Data'!G122)))</f>
        <v/>
      </c>
      <c r="DY128" s="363" t="str">
        <f ca="1">+IF(OFFSET('Hygiene Data'!$G$12,0,10*ROW('Hygiene Data'!G122))="","",OFFSET('Hygiene Data'!$G$12,0,10*ROW('Hygiene Data'!G122)))</f>
        <v/>
      </c>
      <c r="DZ128" s="363" t="str">
        <f ca="1">+IF(OFFSET('Hygiene Data'!$G$13,0,10*ROW('Hygiene Data'!G122))="","",OFFSET('Hygiene Data'!$G$13,0,10*ROW('Hygiene Data'!G122)))</f>
        <v/>
      </c>
      <c r="EA128" s="363" t="str">
        <f ca="1">+IF(OFFSET('Hygiene Data'!$H$11,0,10*ROW('Hygiene Data'!H122))="","",OFFSET('Hygiene Data'!$H$11,0,10*ROW('Hygiene Data'!H122)))</f>
        <v/>
      </c>
      <c r="EB128" s="363" t="str">
        <f ca="1">+IF(OFFSET('Hygiene Data'!$H$12,0,10*ROW('Hygiene Data'!H122))="","",OFFSET('Hygiene Data'!$H$12,0,10*ROW('Hygiene Data'!H122)))</f>
        <v/>
      </c>
      <c r="EC128" s="363" t="str">
        <f ca="1">+IF(OFFSET('Hygiene Data'!$H$13,0,10*ROW('Hygiene Data'!H122))="","",OFFSET('Hygiene Data'!$H$13,0,10*ROW('Hygiene Data'!H122)))</f>
        <v/>
      </c>
      <c r="ED128" s="363" t="str">
        <f ca="1">+IF(OFFSET('Hygiene Data'!$I$11,0,10*ROW('Hygiene Data'!I122))="","",OFFSET('Hygiene Data'!$I$11,0,10*ROW('Hygiene Data'!I122)))</f>
        <v/>
      </c>
      <c r="EE128" s="363" t="str">
        <f ca="1">+IF(OFFSET('Hygiene Data'!$I$12,0,10*ROW('Hygiene Data'!I122))="","",OFFSET('Hygiene Data'!$I$12,0,10*ROW('Hygiene Data'!I122)))</f>
        <v/>
      </c>
      <c r="EF128" s="363" t="str">
        <f ca="1">+IF(OFFSET('Hygiene Data'!$I$13,0,10*ROW('Hygiene Data'!I122))="","",OFFSET('Hygiene Data'!$I$13,0,10*ROW('Hygiene Data'!I122)))</f>
        <v/>
      </c>
    </row>
    <row r="129" spans="1:136" x14ac:dyDescent="0.25">
      <c r="A129" s="472" t="str">
        <f ca="1">+IF(OFFSET('Water Data'!$B$2,0,10*ROW('Water Data'!E123))="","",OFFSET('Water Data'!$B$2,0,10*ROW('Water Data'!E123)))</f>
        <v/>
      </c>
      <c r="B129" s="47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9" t="str">
        <f t="shared" ca="1" si="1"/>
        <v/>
      </c>
      <c r="D129" s="50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3" t="str">
        <f ca="1">+IF(OFFSET('Water Data'!$D$27,0,10*ROW('Water Data'!D123))="","",OFFSET('Water Data'!$D$27,0,10*ROW('Water Data'!D123)))</f>
        <v/>
      </c>
      <c r="BT129" s="363" t="str">
        <f ca="1">+IF(OFFSET('Water Data'!$D$28,0,10*ROW('Water Data'!D123))="","",OFFSET('Water Data'!$D$28,0,10*ROW('Water Data'!D123)))</f>
        <v/>
      </c>
      <c r="BU129" s="363" t="str">
        <f ca="1">+IF(OFFSET('Water Data'!$D$29,0,10*ROW('Water Data'!D123))="","",OFFSET('Water Data'!$D$29,0,10*ROW('Water Data'!D123)))</f>
        <v/>
      </c>
      <c r="BV129" s="363" t="str">
        <f ca="1">+IF(OFFSET('Water Data'!$E$27,0,10*ROW('Water Data'!E123))="","",OFFSET('Water Data'!$E$27,0,10*ROW('Water Data'!E123)))</f>
        <v/>
      </c>
      <c r="BW129" s="363" t="str">
        <f ca="1">+IF(OFFSET('Water Data'!$E$28,0,10*ROW('Water Data'!E123))="","",OFFSET('Water Data'!$E$28,0,10*ROW('Water Data'!E123)))</f>
        <v/>
      </c>
      <c r="BX129" s="363" t="str">
        <f ca="1">+IF(OFFSET('Water Data'!$E$29,0,10*ROW('Water Data'!E123))="","",OFFSET('Water Data'!$E$29,0,10*ROW('Water Data'!E123)))</f>
        <v/>
      </c>
      <c r="BY129" s="363" t="str">
        <f ca="1">+IF(OFFSET('Water Data'!$F$27,0,10*ROW('Water Data'!F123))="","",OFFSET('Water Data'!$F$27,0,10*ROW('Water Data'!F123)))</f>
        <v/>
      </c>
      <c r="BZ129" s="363" t="str">
        <f ca="1">+IF(OFFSET('Water Data'!$F$28,0,10*ROW('Water Data'!F123))="","",OFFSET('Water Data'!$F$28,0,10*ROW('Water Data'!F123)))</f>
        <v/>
      </c>
      <c r="CA129" s="363" t="str">
        <f ca="1">+IF(OFFSET('Water Data'!$F$29,0,10*ROW('Water Data'!F123))="","",OFFSET('Water Data'!$F$29,0,10*ROW('Water Data'!F123)))</f>
        <v/>
      </c>
      <c r="CB129" s="363" t="str">
        <f ca="1">+IF(OFFSET('Water Data'!$G$27,0,10*ROW('Water Data'!G123))="","",OFFSET('Water Data'!$G$27,0,10*ROW('Water Data'!G123)))</f>
        <v/>
      </c>
      <c r="CC129" s="363" t="str">
        <f ca="1">+IF(OFFSET('Water Data'!$G$28,0,10*ROW('Water Data'!G123))="","",OFFSET('Water Data'!$G$28,0,10*ROW('Water Data'!G123)))</f>
        <v/>
      </c>
      <c r="CD129" s="363" t="str">
        <f ca="1">+IF(OFFSET('Water Data'!$G$29,0,10*ROW('Water Data'!G123))="","",OFFSET('Water Data'!$G$29,0,10*ROW('Water Data'!G123)))</f>
        <v/>
      </c>
      <c r="CE129" s="363" t="str">
        <f ca="1">+IF(OFFSET('Water Data'!$H$27,0,10*ROW('Water Data'!H123))="","",OFFSET('Water Data'!$H$27,0,10*ROW('Water Data'!H123)))</f>
        <v/>
      </c>
      <c r="CF129" s="363" t="str">
        <f ca="1">+IF(OFFSET('Water Data'!$H$28,0,10*ROW('Water Data'!H123))="","",OFFSET('Water Data'!$H$28,0,10*ROW('Water Data'!H123)))</f>
        <v/>
      </c>
      <c r="CG129" s="363" t="str">
        <f ca="1">+IF(OFFSET('Water Data'!$H$29,0,10*ROW('Water Data'!H123))="","",OFFSET('Water Data'!$H$29,0,10*ROW('Water Data'!H123)))</f>
        <v/>
      </c>
      <c r="CH129" s="363" t="str">
        <f ca="1">+IF(OFFSET('Water Data'!$I$27,0,10*ROW('Water Data'!I123))="","",OFFSET('Water Data'!$I$27,0,10*ROW('Water Data'!I123)))</f>
        <v/>
      </c>
      <c r="CI129" s="363" t="str">
        <f ca="1">+IF(OFFSET('Water Data'!$I$28,0,10*ROW('Water Data'!I123))="","",OFFSET('Water Data'!$I$28,0,10*ROW('Water Data'!I123)))</f>
        <v/>
      </c>
      <c r="CJ129" s="363" t="str">
        <f ca="1">+IF(OFFSET('Water Data'!$I$29,0,10*ROW('Water Data'!I123))="","",OFFSET('Water Data'!$I$29,0,10*ROW('Water Data'!I123)))</f>
        <v/>
      </c>
      <c r="CK129" s="363" t="str">
        <f ca="1">+IF(OFFSET('Sanitation Data'!$D$28,0,10*ROW('Sanitation Data'!D123))="","",OFFSET('Sanitation Data'!$D$28,0,10*ROW('Sanitation Data'!D123)))</f>
        <v/>
      </c>
      <c r="CL129" s="363" t="str">
        <f ca="1">+IF(OFFSET('Sanitation Data'!$D$29,0,10*ROW('Sanitation Data'!D123))="","",OFFSET('Sanitation Data'!$D$29,0,10*ROW('Sanitation Data'!D123)))</f>
        <v/>
      </c>
      <c r="CM129" s="363" t="str">
        <f ca="1">+IF(OFFSET('Sanitation Data'!$D$30,0,10*ROW('Sanitation Data'!D123))="","",OFFSET('Sanitation Data'!$D$30,0,10*ROW('Sanitation Data'!D123)))</f>
        <v/>
      </c>
      <c r="CN129" s="363" t="str">
        <f ca="1">+IF(OFFSET('Sanitation Data'!$D$31,0,10*ROW('Sanitation Data'!D123))="","",OFFSET('Sanitation Data'!$D$31,0,10*ROW('Sanitation Data'!D123)))</f>
        <v/>
      </c>
      <c r="CO129" s="363" t="str">
        <f ca="1">+IF(OFFSET('Sanitation Data'!$D$32,0,10*ROW('Sanitation Data'!D123))="","",OFFSET('Sanitation Data'!$D$32,0,10*ROW('Sanitation Data'!D123)))</f>
        <v/>
      </c>
      <c r="CP129" s="363" t="str">
        <f ca="1">+IF(OFFSET('Sanitation Data'!$E$28,0,10*ROW('Sanitation Data'!E123))="","",OFFSET('Sanitation Data'!$E$28,0,10*ROW('Sanitation Data'!E123)))</f>
        <v/>
      </c>
      <c r="CQ129" s="363" t="str">
        <f ca="1">+IF(OFFSET('Sanitation Data'!$E$29,0,10*ROW('Sanitation Data'!E123))="","",OFFSET('Sanitation Data'!$E$29,0,10*ROW('Sanitation Data'!E123)))</f>
        <v/>
      </c>
      <c r="CR129" s="363" t="str">
        <f ca="1">+IF(OFFSET('Sanitation Data'!$E$30,0,10*ROW('Sanitation Data'!E123))="","",OFFSET('Sanitation Data'!$E$30,0,10*ROW('Sanitation Data'!E123)))</f>
        <v/>
      </c>
      <c r="CS129" s="363" t="str">
        <f ca="1">+IF(OFFSET('Sanitation Data'!$E$31,0,10*ROW('Sanitation Data'!E123))="","",OFFSET('Sanitation Data'!$E$31,0,10*ROW('Sanitation Data'!E123)))</f>
        <v/>
      </c>
      <c r="CT129" s="363" t="str">
        <f ca="1">+IF(OFFSET('Sanitation Data'!$E$32,0,10*ROW('Sanitation Data'!E123))="","",OFFSET('Sanitation Data'!$E$32,0,10*ROW('Sanitation Data'!E123)))</f>
        <v/>
      </c>
      <c r="CU129" s="363" t="str">
        <f ca="1">+IF(OFFSET('Sanitation Data'!$F$28,0,10*ROW('Sanitation Data'!F123))="","",OFFSET('Sanitation Data'!$F$28,0,10*ROW('Sanitation Data'!F123)))</f>
        <v/>
      </c>
      <c r="CV129" s="363" t="str">
        <f ca="1">+IF(OFFSET('Sanitation Data'!$F$29,0,10*ROW('Sanitation Data'!F123))="","",OFFSET('Sanitation Data'!$F$29,0,10*ROW('Sanitation Data'!F123)))</f>
        <v/>
      </c>
      <c r="CW129" s="363" t="str">
        <f ca="1">+IF(OFFSET('Sanitation Data'!$F$30,0,10*ROW('Sanitation Data'!F123))="","",OFFSET('Sanitation Data'!$F$30,0,10*ROW('Sanitation Data'!F123)))</f>
        <v/>
      </c>
      <c r="CX129" s="363" t="str">
        <f ca="1">+IF(OFFSET('Sanitation Data'!$F$31,0,10*ROW('Sanitation Data'!F123))="","",OFFSET('Sanitation Data'!$F$31,0,10*ROW('Sanitation Data'!F123)))</f>
        <v/>
      </c>
      <c r="CY129" s="363" t="str">
        <f ca="1">+IF(OFFSET('Sanitation Data'!$F$32,0,10*ROW('Sanitation Data'!F123))="","",OFFSET('Sanitation Data'!$F$32,0,10*ROW('Sanitation Data'!F123)))</f>
        <v/>
      </c>
      <c r="CZ129" s="363" t="str">
        <f ca="1">+IF(OFFSET('Sanitation Data'!$G$28,0,10*ROW('Sanitation Data'!G123))="","",OFFSET('Sanitation Data'!$G$28,0,10*ROW('Sanitation Data'!G123)))</f>
        <v/>
      </c>
      <c r="DA129" s="363" t="str">
        <f ca="1">+IF(OFFSET('Sanitation Data'!$G$29,0,10*ROW('Sanitation Data'!G123))="","",OFFSET('Sanitation Data'!$G$29,0,10*ROW('Sanitation Data'!G123)))</f>
        <v/>
      </c>
      <c r="DB129" s="363" t="str">
        <f ca="1">+IF(OFFSET('Sanitation Data'!$G$30,0,10*ROW('Sanitation Data'!G123))="","",OFFSET('Sanitation Data'!$G$30,0,10*ROW('Sanitation Data'!G123)))</f>
        <v/>
      </c>
      <c r="DC129" s="363" t="str">
        <f ca="1">+IF(OFFSET('Sanitation Data'!$G$31,0,10*ROW('Sanitation Data'!G123))="","",OFFSET('Sanitation Data'!$G$31,0,10*ROW('Sanitation Data'!G123)))</f>
        <v/>
      </c>
      <c r="DD129" s="363" t="str">
        <f ca="1">+IF(OFFSET('Sanitation Data'!$G$32,0,10*ROW('Sanitation Data'!G123))="","",OFFSET('Sanitation Data'!$G$32,0,10*ROW('Sanitation Data'!G123)))</f>
        <v/>
      </c>
      <c r="DE129" s="363" t="str">
        <f ca="1">+IF(OFFSET('Sanitation Data'!$H$28,0,10*ROW('Sanitation Data'!H123))="","",OFFSET('Sanitation Data'!$H$28,0,10*ROW('Sanitation Data'!H123)))</f>
        <v/>
      </c>
      <c r="DF129" s="363" t="str">
        <f ca="1">+IF(OFFSET('Sanitation Data'!$H$29,0,10*ROW('Sanitation Data'!H123))="","",OFFSET('Sanitation Data'!$H$29,0,10*ROW('Sanitation Data'!H123)))</f>
        <v/>
      </c>
      <c r="DG129" s="363" t="str">
        <f ca="1">+IF(OFFSET('Sanitation Data'!$H$30,0,10*ROW('Sanitation Data'!H123))="","",OFFSET('Sanitation Data'!$H$30,0,10*ROW('Sanitation Data'!H123)))</f>
        <v/>
      </c>
      <c r="DH129" s="363" t="str">
        <f ca="1">+IF(OFFSET('Sanitation Data'!$H$31,0,10*ROW('Sanitation Data'!H123))="","",OFFSET('Sanitation Data'!$H$31,0,10*ROW('Sanitation Data'!H123)))</f>
        <v/>
      </c>
      <c r="DI129" s="363" t="str">
        <f ca="1">+IF(OFFSET('Sanitation Data'!$H$32,0,10*ROW('Sanitation Data'!H123))="","",OFFSET('Sanitation Data'!$H$32,0,10*ROW('Sanitation Data'!H123)))</f>
        <v/>
      </c>
      <c r="DJ129" s="363" t="str">
        <f ca="1">+IF(OFFSET('Sanitation Data'!$I$28,0,10*ROW('Sanitation Data'!I123))="","",OFFSET('Sanitation Data'!$I$28,0,10*ROW('Sanitation Data'!I123)))</f>
        <v/>
      </c>
      <c r="DK129" s="363" t="str">
        <f ca="1">+IF(OFFSET('Sanitation Data'!$I$29,0,10*ROW('Sanitation Data'!I123))="","",OFFSET('Sanitation Data'!$I$29,0,10*ROW('Sanitation Data'!I123)))</f>
        <v/>
      </c>
      <c r="DL129" s="363" t="str">
        <f ca="1">+IF(OFFSET('Sanitation Data'!$I$30,0,10*ROW('Sanitation Data'!I123))="","",OFFSET('Sanitation Data'!$I$30,0,10*ROW('Sanitation Data'!I123)))</f>
        <v/>
      </c>
      <c r="DM129" s="363" t="str">
        <f ca="1">+IF(OFFSET('Sanitation Data'!$I$31,0,10*ROW('Sanitation Data'!I123))="","",OFFSET('Sanitation Data'!$I$31,0,10*ROW('Sanitation Data'!I123)))</f>
        <v/>
      </c>
      <c r="DN129" s="363" t="str">
        <f ca="1">+IF(OFFSET('Sanitation Data'!$I$32,0,10*ROW('Sanitation Data'!I123))="","",OFFSET('Sanitation Data'!$I$32,0,10*ROW('Sanitation Data'!I123)))</f>
        <v/>
      </c>
      <c r="DO129" s="363" t="str">
        <f ca="1">+IF(OFFSET('Hygiene Data'!$D$11,0,10*ROW('Hygiene Data'!D123))="","",OFFSET('Hygiene Data'!$D$11,0,10*ROW('Hygiene Data'!D123)))</f>
        <v/>
      </c>
      <c r="DP129" s="363" t="str">
        <f ca="1">+IF(OFFSET('Hygiene Data'!$D$12,0,10*ROW('Hygiene Data'!D123))="","",OFFSET('Hygiene Data'!$D$12,0,10*ROW('Hygiene Data'!D123)))</f>
        <v/>
      </c>
      <c r="DQ129" s="363" t="str">
        <f ca="1">+IF(OFFSET('Hygiene Data'!$D$13,0,10*ROW('Hygiene Data'!D123))="","",OFFSET('Hygiene Data'!$D$13,0,10*ROW('Hygiene Data'!D123)))</f>
        <v/>
      </c>
      <c r="DR129" s="363" t="str">
        <f ca="1">+IF(OFFSET('Hygiene Data'!$E$11,0,10*ROW('Hygiene Data'!E123))="","",OFFSET('Hygiene Data'!$E$11,0,10*ROW('Hygiene Data'!E123)))</f>
        <v/>
      </c>
      <c r="DS129" s="363" t="str">
        <f ca="1">+IF(OFFSET('Hygiene Data'!$E$12,0,10*ROW('Hygiene Data'!E123))="","",OFFSET('Hygiene Data'!$E$12,0,10*ROW('Hygiene Data'!E123)))</f>
        <v/>
      </c>
      <c r="DT129" s="363" t="str">
        <f ca="1">+IF(OFFSET('Hygiene Data'!$E$13,0,10*ROW('Hygiene Data'!E123))="","",OFFSET('Hygiene Data'!$E$13,0,10*ROW('Hygiene Data'!E123)))</f>
        <v/>
      </c>
      <c r="DU129" s="363" t="str">
        <f ca="1">+IF(OFFSET('Hygiene Data'!$F$11,0,10*ROW('Hygiene Data'!F123))="","",OFFSET('Hygiene Data'!$F$11,0,10*ROW('Hygiene Data'!F123)))</f>
        <v/>
      </c>
      <c r="DV129" s="363" t="str">
        <f ca="1">+IF(OFFSET('Hygiene Data'!$F$12,0,10*ROW('Hygiene Data'!F123))="","",OFFSET('Hygiene Data'!$F$12,0,10*ROW('Hygiene Data'!F123)))</f>
        <v/>
      </c>
      <c r="DW129" s="363" t="str">
        <f ca="1">+IF(OFFSET('Hygiene Data'!$F$13,0,10*ROW('Hygiene Data'!F123))="","",OFFSET('Hygiene Data'!$F$13,0,10*ROW('Hygiene Data'!F123)))</f>
        <v/>
      </c>
      <c r="DX129" s="363" t="str">
        <f ca="1">+IF(OFFSET('Hygiene Data'!$G$11,0,10*ROW('Hygiene Data'!G123))="","",OFFSET('Hygiene Data'!$G$11,0,10*ROW('Hygiene Data'!G123)))</f>
        <v/>
      </c>
      <c r="DY129" s="363" t="str">
        <f ca="1">+IF(OFFSET('Hygiene Data'!$G$12,0,10*ROW('Hygiene Data'!G123))="","",OFFSET('Hygiene Data'!$G$12,0,10*ROW('Hygiene Data'!G123)))</f>
        <v/>
      </c>
      <c r="DZ129" s="363" t="str">
        <f ca="1">+IF(OFFSET('Hygiene Data'!$G$13,0,10*ROW('Hygiene Data'!G123))="","",OFFSET('Hygiene Data'!$G$13,0,10*ROW('Hygiene Data'!G123)))</f>
        <v/>
      </c>
      <c r="EA129" s="363" t="str">
        <f ca="1">+IF(OFFSET('Hygiene Data'!$H$11,0,10*ROW('Hygiene Data'!H123))="","",OFFSET('Hygiene Data'!$H$11,0,10*ROW('Hygiene Data'!H123)))</f>
        <v/>
      </c>
      <c r="EB129" s="363" t="str">
        <f ca="1">+IF(OFFSET('Hygiene Data'!$H$12,0,10*ROW('Hygiene Data'!H123))="","",OFFSET('Hygiene Data'!$H$12,0,10*ROW('Hygiene Data'!H123)))</f>
        <v/>
      </c>
      <c r="EC129" s="363" t="str">
        <f ca="1">+IF(OFFSET('Hygiene Data'!$H$13,0,10*ROW('Hygiene Data'!H123))="","",OFFSET('Hygiene Data'!$H$13,0,10*ROW('Hygiene Data'!H123)))</f>
        <v/>
      </c>
      <c r="ED129" s="363" t="str">
        <f ca="1">+IF(OFFSET('Hygiene Data'!$I$11,0,10*ROW('Hygiene Data'!I123))="","",OFFSET('Hygiene Data'!$I$11,0,10*ROW('Hygiene Data'!I123)))</f>
        <v/>
      </c>
      <c r="EE129" s="363" t="str">
        <f ca="1">+IF(OFFSET('Hygiene Data'!$I$12,0,10*ROW('Hygiene Data'!I123))="","",OFFSET('Hygiene Data'!$I$12,0,10*ROW('Hygiene Data'!I123)))</f>
        <v/>
      </c>
      <c r="EF129" s="363" t="str">
        <f ca="1">+IF(OFFSET('Hygiene Data'!$I$13,0,10*ROW('Hygiene Data'!I123))="","",OFFSET('Hygiene Data'!$I$13,0,10*ROW('Hygiene Data'!I123)))</f>
        <v/>
      </c>
    </row>
    <row r="130" spans="1:136" x14ac:dyDescent="0.25">
      <c r="A130" s="472" t="str">
        <f ca="1">+IF(OFFSET('Water Data'!$B$2,0,10*ROW('Water Data'!E124))="","",OFFSET('Water Data'!$B$2,0,10*ROW('Water Data'!E124)))</f>
        <v/>
      </c>
      <c r="B130" s="47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9" t="str">
        <f t="shared" ca="1" si="1"/>
        <v/>
      </c>
      <c r="D130" s="50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3" t="str">
        <f ca="1">+IF(OFFSET('Water Data'!$D$27,0,10*ROW('Water Data'!D124))="","",OFFSET('Water Data'!$D$27,0,10*ROW('Water Data'!D124)))</f>
        <v/>
      </c>
      <c r="BT130" s="363" t="str">
        <f ca="1">+IF(OFFSET('Water Data'!$D$28,0,10*ROW('Water Data'!D124))="","",OFFSET('Water Data'!$D$28,0,10*ROW('Water Data'!D124)))</f>
        <v/>
      </c>
      <c r="BU130" s="363" t="str">
        <f ca="1">+IF(OFFSET('Water Data'!$D$29,0,10*ROW('Water Data'!D124))="","",OFFSET('Water Data'!$D$29,0,10*ROW('Water Data'!D124)))</f>
        <v/>
      </c>
      <c r="BV130" s="363" t="str">
        <f ca="1">+IF(OFFSET('Water Data'!$E$27,0,10*ROW('Water Data'!E124))="","",OFFSET('Water Data'!$E$27,0,10*ROW('Water Data'!E124)))</f>
        <v/>
      </c>
      <c r="BW130" s="363" t="str">
        <f ca="1">+IF(OFFSET('Water Data'!$E$28,0,10*ROW('Water Data'!E124))="","",OFFSET('Water Data'!$E$28,0,10*ROW('Water Data'!E124)))</f>
        <v/>
      </c>
      <c r="BX130" s="363" t="str">
        <f ca="1">+IF(OFFSET('Water Data'!$E$29,0,10*ROW('Water Data'!E124))="","",OFFSET('Water Data'!$E$29,0,10*ROW('Water Data'!E124)))</f>
        <v/>
      </c>
      <c r="BY130" s="363" t="str">
        <f ca="1">+IF(OFFSET('Water Data'!$F$27,0,10*ROW('Water Data'!F124))="","",OFFSET('Water Data'!$F$27,0,10*ROW('Water Data'!F124)))</f>
        <v/>
      </c>
      <c r="BZ130" s="363" t="str">
        <f ca="1">+IF(OFFSET('Water Data'!$F$28,0,10*ROW('Water Data'!F124))="","",OFFSET('Water Data'!$F$28,0,10*ROW('Water Data'!F124)))</f>
        <v/>
      </c>
      <c r="CA130" s="363" t="str">
        <f ca="1">+IF(OFFSET('Water Data'!$F$29,0,10*ROW('Water Data'!F124))="","",OFFSET('Water Data'!$F$29,0,10*ROW('Water Data'!F124)))</f>
        <v/>
      </c>
      <c r="CB130" s="363" t="str">
        <f ca="1">+IF(OFFSET('Water Data'!$G$27,0,10*ROW('Water Data'!G124))="","",OFFSET('Water Data'!$G$27,0,10*ROW('Water Data'!G124)))</f>
        <v/>
      </c>
      <c r="CC130" s="363" t="str">
        <f ca="1">+IF(OFFSET('Water Data'!$G$28,0,10*ROW('Water Data'!G124))="","",OFFSET('Water Data'!$G$28,0,10*ROW('Water Data'!G124)))</f>
        <v/>
      </c>
      <c r="CD130" s="363" t="str">
        <f ca="1">+IF(OFFSET('Water Data'!$G$29,0,10*ROW('Water Data'!G124))="","",OFFSET('Water Data'!$G$29,0,10*ROW('Water Data'!G124)))</f>
        <v/>
      </c>
      <c r="CE130" s="363" t="str">
        <f ca="1">+IF(OFFSET('Water Data'!$H$27,0,10*ROW('Water Data'!H124))="","",OFFSET('Water Data'!$H$27,0,10*ROW('Water Data'!H124)))</f>
        <v/>
      </c>
      <c r="CF130" s="363" t="str">
        <f ca="1">+IF(OFFSET('Water Data'!$H$28,0,10*ROW('Water Data'!H124))="","",OFFSET('Water Data'!$H$28,0,10*ROW('Water Data'!H124)))</f>
        <v/>
      </c>
      <c r="CG130" s="363" t="str">
        <f ca="1">+IF(OFFSET('Water Data'!$H$29,0,10*ROW('Water Data'!H124))="","",OFFSET('Water Data'!$H$29,0,10*ROW('Water Data'!H124)))</f>
        <v/>
      </c>
      <c r="CH130" s="363" t="str">
        <f ca="1">+IF(OFFSET('Water Data'!$I$27,0,10*ROW('Water Data'!I124))="","",OFFSET('Water Data'!$I$27,0,10*ROW('Water Data'!I124)))</f>
        <v/>
      </c>
      <c r="CI130" s="363" t="str">
        <f ca="1">+IF(OFFSET('Water Data'!$I$28,0,10*ROW('Water Data'!I124))="","",OFFSET('Water Data'!$I$28,0,10*ROW('Water Data'!I124)))</f>
        <v/>
      </c>
      <c r="CJ130" s="363" t="str">
        <f ca="1">+IF(OFFSET('Water Data'!$I$29,0,10*ROW('Water Data'!I124))="","",OFFSET('Water Data'!$I$29,0,10*ROW('Water Data'!I124)))</f>
        <v/>
      </c>
      <c r="CK130" s="363" t="str">
        <f ca="1">+IF(OFFSET('Sanitation Data'!$D$28,0,10*ROW('Sanitation Data'!D124))="","",OFFSET('Sanitation Data'!$D$28,0,10*ROW('Sanitation Data'!D124)))</f>
        <v/>
      </c>
      <c r="CL130" s="363" t="str">
        <f ca="1">+IF(OFFSET('Sanitation Data'!$D$29,0,10*ROW('Sanitation Data'!D124))="","",OFFSET('Sanitation Data'!$D$29,0,10*ROW('Sanitation Data'!D124)))</f>
        <v/>
      </c>
      <c r="CM130" s="363" t="str">
        <f ca="1">+IF(OFFSET('Sanitation Data'!$D$30,0,10*ROW('Sanitation Data'!D124))="","",OFFSET('Sanitation Data'!$D$30,0,10*ROW('Sanitation Data'!D124)))</f>
        <v/>
      </c>
      <c r="CN130" s="363" t="str">
        <f ca="1">+IF(OFFSET('Sanitation Data'!$D$31,0,10*ROW('Sanitation Data'!D124))="","",OFFSET('Sanitation Data'!$D$31,0,10*ROW('Sanitation Data'!D124)))</f>
        <v/>
      </c>
      <c r="CO130" s="363" t="str">
        <f ca="1">+IF(OFFSET('Sanitation Data'!$D$32,0,10*ROW('Sanitation Data'!D124))="","",OFFSET('Sanitation Data'!$D$32,0,10*ROW('Sanitation Data'!D124)))</f>
        <v/>
      </c>
      <c r="CP130" s="363" t="str">
        <f ca="1">+IF(OFFSET('Sanitation Data'!$E$28,0,10*ROW('Sanitation Data'!E124))="","",OFFSET('Sanitation Data'!$E$28,0,10*ROW('Sanitation Data'!E124)))</f>
        <v/>
      </c>
      <c r="CQ130" s="363" t="str">
        <f ca="1">+IF(OFFSET('Sanitation Data'!$E$29,0,10*ROW('Sanitation Data'!E124))="","",OFFSET('Sanitation Data'!$E$29,0,10*ROW('Sanitation Data'!E124)))</f>
        <v/>
      </c>
      <c r="CR130" s="363" t="str">
        <f ca="1">+IF(OFFSET('Sanitation Data'!$E$30,0,10*ROW('Sanitation Data'!E124))="","",OFFSET('Sanitation Data'!$E$30,0,10*ROW('Sanitation Data'!E124)))</f>
        <v/>
      </c>
      <c r="CS130" s="363" t="str">
        <f ca="1">+IF(OFFSET('Sanitation Data'!$E$31,0,10*ROW('Sanitation Data'!E124))="","",OFFSET('Sanitation Data'!$E$31,0,10*ROW('Sanitation Data'!E124)))</f>
        <v/>
      </c>
      <c r="CT130" s="363" t="str">
        <f ca="1">+IF(OFFSET('Sanitation Data'!$E$32,0,10*ROW('Sanitation Data'!E124))="","",OFFSET('Sanitation Data'!$E$32,0,10*ROW('Sanitation Data'!E124)))</f>
        <v/>
      </c>
      <c r="CU130" s="363" t="str">
        <f ca="1">+IF(OFFSET('Sanitation Data'!$F$28,0,10*ROW('Sanitation Data'!F124))="","",OFFSET('Sanitation Data'!$F$28,0,10*ROW('Sanitation Data'!F124)))</f>
        <v/>
      </c>
      <c r="CV130" s="363" t="str">
        <f ca="1">+IF(OFFSET('Sanitation Data'!$F$29,0,10*ROW('Sanitation Data'!F124))="","",OFFSET('Sanitation Data'!$F$29,0,10*ROW('Sanitation Data'!F124)))</f>
        <v/>
      </c>
      <c r="CW130" s="363" t="str">
        <f ca="1">+IF(OFFSET('Sanitation Data'!$F$30,0,10*ROW('Sanitation Data'!F124))="","",OFFSET('Sanitation Data'!$F$30,0,10*ROW('Sanitation Data'!F124)))</f>
        <v/>
      </c>
      <c r="CX130" s="363" t="str">
        <f ca="1">+IF(OFFSET('Sanitation Data'!$F$31,0,10*ROW('Sanitation Data'!F124))="","",OFFSET('Sanitation Data'!$F$31,0,10*ROW('Sanitation Data'!F124)))</f>
        <v/>
      </c>
      <c r="CY130" s="363" t="str">
        <f ca="1">+IF(OFFSET('Sanitation Data'!$F$32,0,10*ROW('Sanitation Data'!F124))="","",OFFSET('Sanitation Data'!$F$32,0,10*ROW('Sanitation Data'!F124)))</f>
        <v/>
      </c>
      <c r="CZ130" s="363" t="str">
        <f ca="1">+IF(OFFSET('Sanitation Data'!$G$28,0,10*ROW('Sanitation Data'!G124))="","",OFFSET('Sanitation Data'!$G$28,0,10*ROW('Sanitation Data'!G124)))</f>
        <v/>
      </c>
      <c r="DA130" s="363" t="str">
        <f ca="1">+IF(OFFSET('Sanitation Data'!$G$29,0,10*ROW('Sanitation Data'!G124))="","",OFFSET('Sanitation Data'!$G$29,0,10*ROW('Sanitation Data'!G124)))</f>
        <v/>
      </c>
      <c r="DB130" s="363" t="str">
        <f ca="1">+IF(OFFSET('Sanitation Data'!$G$30,0,10*ROW('Sanitation Data'!G124))="","",OFFSET('Sanitation Data'!$G$30,0,10*ROW('Sanitation Data'!G124)))</f>
        <v/>
      </c>
      <c r="DC130" s="363" t="str">
        <f ca="1">+IF(OFFSET('Sanitation Data'!$G$31,0,10*ROW('Sanitation Data'!G124))="","",OFFSET('Sanitation Data'!$G$31,0,10*ROW('Sanitation Data'!G124)))</f>
        <v/>
      </c>
      <c r="DD130" s="363" t="str">
        <f ca="1">+IF(OFFSET('Sanitation Data'!$G$32,0,10*ROW('Sanitation Data'!G124))="","",OFFSET('Sanitation Data'!$G$32,0,10*ROW('Sanitation Data'!G124)))</f>
        <v/>
      </c>
      <c r="DE130" s="363" t="str">
        <f ca="1">+IF(OFFSET('Sanitation Data'!$H$28,0,10*ROW('Sanitation Data'!H124))="","",OFFSET('Sanitation Data'!$H$28,0,10*ROW('Sanitation Data'!H124)))</f>
        <v/>
      </c>
      <c r="DF130" s="363" t="str">
        <f ca="1">+IF(OFFSET('Sanitation Data'!$H$29,0,10*ROW('Sanitation Data'!H124))="","",OFFSET('Sanitation Data'!$H$29,0,10*ROW('Sanitation Data'!H124)))</f>
        <v/>
      </c>
      <c r="DG130" s="363" t="str">
        <f ca="1">+IF(OFFSET('Sanitation Data'!$H$30,0,10*ROW('Sanitation Data'!H124))="","",OFFSET('Sanitation Data'!$H$30,0,10*ROW('Sanitation Data'!H124)))</f>
        <v/>
      </c>
      <c r="DH130" s="363" t="str">
        <f ca="1">+IF(OFFSET('Sanitation Data'!$H$31,0,10*ROW('Sanitation Data'!H124))="","",OFFSET('Sanitation Data'!$H$31,0,10*ROW('Sanitation Data'!H124)))</f>
        <v/>
      </c>
      <c r="DI130" s="363" t="str">
        <f ca="1">+IF(OFFSET('Sanitation Data'!$H$32,0,10*ROW('Sanitation Data'!H124))="","",OFFSET('Sanitation Data'!$H$32,0,10*ROW('Sanitation Data'!H124)))</f>
        <v/>
      </c>
      <c r="DJ130" s="363" t="str">
        <f ca="1">+IF(OFFSET('Sanitation Data'!$I$28,0,10*ROW('Sanitation Data'!I124))="","",OFFSET('Sanitation Data'!$I$28,0,10*ROW('Sanitation Data'!I124)))</f>
        <v/>
      </c>
      <c r="DK130" s="363" t="str">
        <f ca="1">+IF(OFFSET('Sanitation Data'!$I$29,0,10*ROW('Sanitation Data'!I124))="","",OFFSET('Sanitation Data'!$I$29,0,10*ROW('Sanitation Data'!I124)))</f>
        <v/>
      </c>
      <c r="DL130" s="363" t="str">
        <f ca="1">+IF(OFFSET('Sanitation Data'!$I$30,0,10*ROW('Sanitation Data'!I124))="","",OFFSET('Sanitation Data'!$I$30,0,10*ROW('Sanitation Data'!I124)))</f>
        <v/>
      </c>
      <c r="DM130" s="363" t="str">
        <f ca="1">+IF(OFFSET('Sanitation Data'!$I$31,0,10*ROW('Sanitation Data'!I124))="","",OFFSET('Sanitation Data'!$I$31,0,10*ROW('Sanitation Data'!I124)))</f>
        <v/>
      </c>
      <c r="DN130" s="363" t="str">
        <f ca="1">+IF(OFFSET('Sanitation Data'!$I$32,0,10*ROW('Sanitation Data'!I124))="","",OFFSET('Sanitation Data'!$I$32,0,10*ROW('Sanitation Data'!I124)))</f>
        <v/>
      </c>
      <c r="DO130" s="363" t="str">
        <f ca="1">+IF(OFFSET('Hygiene Data'!$D$11,0,10*ROW('Hygiene Data'!D124))="","",OFFSET('Hygiene Data'!$D$11,0,10*ROW('Hygiene Data'!D124)))</f>
        <v/>
      </c>
      <c r="DP130" s="363" t="str">
        <f ca="1">+IF(OFFSET('Hygiene Data'!$D$12,0,10*ROW('Hygiene Data'!D124))="","",OFFSET('Hygiene Data'!$D$12,0,10*ROW('Hygiene Data'!D124)))</f>
        <v/>
      </c>
      <c r="DQ130" s="363" t="str">
        <f ca="1">+IF(OFFSET('Hygiene Data'!$D$13,0,10*ROW('Hygiene Data'!D124))="","",OFFSET('Hygiene Data'!$D$13,0,10*ROW('Hygiene Data'!D124)))</f>
        <v/>
      </c>
      <c r="DR130" s="363" t="str">
        <f ca="1">+IF(OFFSET('Hygiene Data'!$E$11,0,10*ROW('Hygiene Data'!E124))="","",OFFSET('Hygiene Data'!$E$11,0,10*ROW('Hygiene Data'!E124)))</f>
        <v/>
      </c>
      <c r="DS130" s="363" t="str">
        <f ca="1">+IF(OFFSET('Hygiene Data'!$E$12,0,10*ROW('Hygiene Data'!E124))="","",OFFSET('Hygiene Data'!$E$12,0,10*ROW('Hygiene Data'!E124)))</f>
        <v/>
      </c>
      <c r="DT130" s="363" t="str">
        <f ca="1">+IF(OFFSET('Hygiene Data'!$E$13,0,10*ROW('Hygiene Data'!E124))="","",OFFSET('Hygiene Data'!$E$13,0,10*ROW('Hygiene Data'!E124)))</f>
        <v/>
      </c>
      <c r="DU130" s="363" t="str">
        <f ca="1">+IF(OFFSET('Hygiene Data'!$F$11,0,10*ROW('Hygiene Data'!F124))="","",OFFSET('Hygiene Data'!$F$11,0,10*ROW('Hygiene Data'!F124)))</f>
        <v/>
      </c>
      <c r="DV130" s="363" t="str">
        <f ca="1">+IF(OFFSET('Hygiene Data'!$F$12,0,10*ROW('Hygiene Data'!F124))="","",OFFSET('Hygiene Data'!$F$12,0,10*ROW('Hygiene Data'!F124)))</f>
        <v/>
      </c>
      <c r="DW130" s="363" t="str">
        <f ca="1">+IF(OFFSET('Hygiene Data'!$F$13,0,10*ROW('Hygiene Data'!F124))="","",OFFSET('Hygiene Data'!$F$13,0,10*ROW('Hygiene Data'!F124)))</f>
        <v/>
      </c>
      <c r="DX130" s="363" t="str">
        <f ca="1">+IF(OFFSET('Hygiene Data'!$G$11,0,10*ROW('Hygiene Data'!G124))="","",OFFSET('Hygiene Data'!$G$11,0,10*ROW('Hygiene Data'!G124)))</f>
        <v/>
      </c>
      <c r="DY130" s="363" t="str">
        <f ca="1">+IF(OFFSET('Hygiene Data'!$G$12,0,10*ROW('Hygiene Data'!G124))="","",OFFSET('Hygiene Data'!$G$12,0,10*ROW('Hygiene Data'!G124)))</f>
        <v/>
      </c>
      <c r="DZ130" s="363" t="str">
        <f ca="1">+IF(OFFSET('Hygiene Data'!$G$13,0,10*ROW('Hygiene Data'!G124))="","",OFFSET('Hygiene Data'!$G$13,0,10*ROW('Hygiene Data'!G124)))</f>
        <v/>
      </c>
      <c r="EA130" s="363" t="str">
        <f ca="1">+IF(OFFSET('Hygiene Data'!$H$11,0,10*ROW('Hygiene Data'!H124))="","",OFFSET('Hygiene Data'!$H$11,0,10*ROW('Hygiene Data'!H124)))</f>
        <v/>
      </c>
      <c r="EB130" s="363" t="str">
        <f ca="1">+IF(OFFSET('Hygiene Data'!$H$12,0,10*ROW('Hygiene Data'!H124))="","",OFFSET('Hygiene Data'!$H$12,0,10*ROW('Hygiene Data'!H124)))</f>
        <v/>
      </c>
      <c r="EC130" s="363" t="str">
        <f ca="1">+IF(OFFSET('Hygiene Data'!$H$13,0,10*ROW('Hygiene Data'!H124))="","",OFFSET('Hygiene Data'!$H$13,0,10*ROW('Hygiene Data'!H124)))</f>
        <v/>
      </c>
      <c r="ED130" s="363" t="str">
        <f ca="1">+IF(OFFSET('Hygiene Data'!$I$11,0,10*ROW('Hygiene Data'!I124))="","",OFFSET('Hygiene Data'!$I$11,0,10*ROW('Hygiene Data'!I124)))</f>
        <v/>
      </c>
      <c r="EE130" s="363" t="str">
        <f ca="1">+IF(OFFSET('Hygiene Data'!$I$12,0,10*ROW('Hygiene Data'!I124))="","",OFFSET('Hygiene Data'!$I$12,0,10*ROW('Hygiene Data'!I124)))</f>
        <v/>
      </c>
      <c r="EF130" s="363" t="str">
        <f ca="1">+IF(OFFSET('Hygiene Data'!$I$13,0,10*ROW('Hygiene Data'!I124))="","",OFFSET('Hygiene Data'!$I$13,0,10*ROW('Hygiene Data'!I124)))</f>
        <v/>
      </c>
    </row>
    <row r="131" spans="1:136" x14ac:dyDescent="0.25">
      <c r="A131" s="472" t="str">
        <f ca="1">+IF(OFFSET('Water Data'!$B$2,0,10*ROW('Water Data'!E125))="","",OFFSET('Water Data'!$B$2,0,10*ROW('Water Data'!E125)))</f>
        <v/>
      </c>
      <c r="B131" s="47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9" t="str">
        <f t="shared" ca="1" si="1"/>
        <v/>
      </c>
      <c r="D131" s="50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3" t="str">
        <f ca="1">+IF(OFFSET('Water Data'!$D$27,0,10*ROW('Water Data'!D125))="","",OFFSET('Water Data'!$D$27,0,10*ROW('Water Data'!D125)))</f>
        <v/>
      </c>
      <c r="BT131" s="363" t="str">
        <f ca="1">+IF(OFFSET('Water Data'!$D$28,0,10*ROW('Water Data'!D125))="","",OFFSET('Water Data'!$D$28,0,10*ROW('Water Data'!D125)))</f>
        <v/>
      </c>
      <c r="BU131" s="363" t="str">
        <f ca="1">+IF(OFFSET('Water Data'!$D$29,0,10*ROW('Water Data'!D125))="","",OFFSET('Water Data'!$D$29,0,10*ROW('Water Data'!D125)))</f>
        <v/>
      </c>
      <c r="BV131" s="363" t="str">
        <f ca="1">+IF(OFFSET('Water Data'!$E$27,0,10*ROW('Water Data'!E125))="","",OFFSET('Water Data'!$E$27,0,10*ROW('Water Data'!E125)))</f>
        <v/>
      </c>
      <c r="BW131" s="363" t="str">
        <f ca="1">+IF(OFFSET('Water Data'!$E$28,0,10*ROW('Water Data'!E125))="","",OFFSET('Water Data'!$E$28,0,10*ROW('Water Data'!E125)))</f>
        <v/>
      </c>
      <c r="BX131" s="363" t="str">
        <f ca="1">+IF(OFFSET('Water Data'!$E$29,0,10*ROW('Water Data'!E125))="","",OFFSET('Water Data'!$E$29,0,10*ROW('Water Data'!E125)))</f>
        <v/>
      </c>
      <c r="BY131" s="363" t="str">
        <f ca="1">+IF(OFFSET('Water Data'!$F$27,0,10*ROW('Water Data'!F125))="","",OFFSET('Water Data'!$F$27,0,10*ROW('Water Data'!F125)))</f>
        <v/>
      </c>
      <c r="BZ131" s="363" t="str">
        <f ca="1">+IF(OFFSET('Water Data'!$F$28,0,10*ROW('Water Data'!F125))="","",OFFSET('Water Data'!$F$28,0,10*ROW('Water Data'!F125)))</f>
        <v/>
      </c>
      <c r="CA131" s="363" t="str">
        <f ca="1">+IF(OFFSET('Water Data'!$F$29,0,10*ROW('Water Data'!F125))="","",OFFSET('Water Data'!$F$29,0,10*ROW('Water Data'!F125)))</f>
        <v/>
      </c>
      <c r="CB131" s="363" t="str">
        <f ca="1">+IF(OFFSET('Water Data'!$G$27,0,10*ROW('Water Data'!G125))="","",OFFSET('Water Data'!$G$27,0,10*ROW('Water Data'!G125)))</f>
        <v/>
      </c>
      <c r="CC131" s="363" t="str">
        <f ca="1">+IF(OFFSET('Water Data'!$G$28,0,10*ROW('Water Data'!G125))="","",OFFSET('Water Data'!$G$28,0,10*ROW('Water Data'!G125)))</f>
        <v/>
      </c>
      <c r="CD131" s="363" t="str">
        <f ca="1">+IF(OFFSET('Water Data'!$G$29,0,10*ROW('Water Data'!G125))="","",OFFSET('Water Data'!$G$29,0,10*ROW('Water Data'!G125)))</f>
        <v/>
      </c>
      <c r="CE131" s="363" t="str">
        <f ca="1">+IF(OFFSET('Water Data'!$H$27,0,10*ROW('Water Data'!H125))="","",OFFSET('Water Data'!$H$27,0,10*ROW('Water Data'!H125)))</f>
        <v/>
      </c>
      <c r="CF131" s="363" t="str">
        <f ca="1">+IF(OFFSET('Water Data'!$H$28,0,10*ROW('Water Data'!H125))="","",OFFSET('Water Data'!$H$28,0,10*ROW('Water Data'!H125)))</f>
        <v/>
      </c>
      <c r="CG131" s="363" t="str">
        <f ca="1">+IF(OFFSET('Water Data'!$H$29,0,10*ROW('Water Data'!H125))="","",OFFSET('Water Data'!$H$29,0,10*ROW('Water Data'!H125)))</f>
        <v/>
      </c>
      <c r="CH131" s="363" t="str">
        <f ca="1">+IF(OFFSET('Water Data'!$I$27,0,10*ROW('Water Data'!I125))="","",OFFSET('Water Data'!$I$27,0,10*ROW('Water Data'!I125)))</f>
        <v/>
      </c>
      <c r="CI131" s="363" t="str">
        <f ca="1">+IF(OFFSET('Water Data'!$I$28,0,10*ROW('Water Data'!I125))="","",OFFSET('Water Data'!$I$28,0,10*ROW('Water Data'!I125)))</f>
        <v/>
      </c>
      <c r="CJ131" s="363" t="str">
        <f ca="1">+IF(OFFSET('Water Data'!$I$29,0,10*ROW('Water Data'!I125))="","",OFFSET('Water Data'!$I$29,0,10*ROW('Water Data'!I125)))</f>
        <v/>
      </c>
      <c r="CK131" s="363" t="str">
        <f ca="1">+IF(OFFSET('Sanitation Data'!$D$28,0,10*ROW('Sanitation Data'!D125))="","",OFFSET('Sanitation Data'!$D$28,0,10*ROW('Sanitation Data'!D125)))</f>
        <v/>
      </c>
      <c r="CL131" s="363" t="str">
        <f ca="1">+IF(OFFSET('Sanitation Data'!$D$29,0,10*ROW('Sanitation Data'!D125))="","",OFFSET('Sanitation Data'!$D$29,0,10*ROW('Sanitation Data'!D125)))</f>
        <v/>
      </c>
      <c r="CM131" s="363" t="str">
        <f ca="1">+IF(OFFSET('Sanitation Data'!$D$30,0,10*ROW('Sanitation Data'!D125))="","",OFFSET('Sanitation Data'!$D$30,0,10*ROW('Sanitation Data'!D125)))</f>
        <v/>
      </c>
      <c r="CN131" s="363" t="str">
        <f ca="1">+IF(OFFSET('Sanitation Data'!$D$31,0,10*ROW('Sanitation Data'!D125))="","",OFFSET('Sanitation Data'!$D$31,0,10*ROW('Sanitation Data'!D125)))</f>
        <v/>
      </c>
      <c r="CO131" s="363" t="str">
        <f ca="1">+IF(OFFSET('Sanitation Data'!$D$32,0,10*ROW('Sanitation Data'!D125))="","",OFFSET('Sanitation Data'!$D$32,0,10*ROW('Sanitation Data'!D125)))</f>
        <v/>
      </c>
      <c r="CP131" s="363" t="str">
        <f ca="1">+IF(OFFSET('Sanitation Data'!$E$28,0,10*ROW('Sanitation Data'!E125))="","",OFFSET('Sanitation Data'!$E$28,0,10*ROW('Sanitation Data'!E125)))</f>
        <v/>
      </c>
      <c r="CQ131" s="363" t="str">
        <f ca="1">+IF(OFFSET('Sanitation Data'!$E$29,0,10*ROW('Sanitation Data'!E125))="","",OFFSET('Sanitation Data'!$E$29,0,10*ROW('Sanitation Data'!E125)))</f>
        <v/>
      </c>
      <c r="CR131" s="363" t="str">
        <f ca="1">+IF(OFFSET('Sanitation Data'!$E$30,0,10*ROW('Sanitation Data'!E125))="","",OFFSET('Sanitation Data'!$E$30,0,10*ROW('Sanitation Data'!E125)))</f>
        <v/>
      </c>
      <c r="CS131" s="363" t="str">
        <f ca="1">+IF(OFFSET('Sanitation Data'!$E$31,0,10*ROW('Sanitation Data'!E125))="","",OFFSET('Sanitation Data'!$E$31,0,10*ROW('Sanitation Data'!E125)))</f>
        <v/>
      </c>
      <c r="CT131" s="363" t="str">
        <f ca="1">+IF(OFFSET('Sanitation Data'!$E$32,0,10*ROW('Sanitation Data'!E125))="","",OFFSET('Sanitation Data'!$E$32,0,10*ROW('Sanitation Data'!E125)))</f>
        <v/>
      </c>
      <c r="CU131" s="363" t="str">
        <f ca="1">+IF(OFFSET('Sanitation Data'!$F$28,0,10*ROW('Sanitation Data'!F125))="","",OFFSET('Sanitation Data'!$F$28,0,10*ROW('Sanitation Data'!F125)))</f>
        <v/>
      </c>
      <c r="CV131" s="363" t="str">
        <f ca="1">+IF(OFFSET('Sanitation Data'!$F$29,0,10*ROW('Sanitation Data'!F125))="","",OFFSET('Sanitation Data'!$F$29,0,10*ROW('Sanitation Data'!F125)))</f>
        <v/>
      </c>
      <c r="CW131" s="363" t="str">
        <f ca="1">+IF(OFFSET('Sanitation Data'!$F$30,0,10*ROW('Sanitation Data'!F125))="","",OFFSET('Sanitation Data'!$F$30,0,10*ROW('Sanitation Data'!F125)))</f>
        <v/>
      </c>
      <c r="CX131" s="363" t="str">
        <f ca="1">+IF(OFFSET('Sanitation Data'!$F$31,0,10*ROW('Sanitation Data'!F125))="","",OFFSET('Sanitation Data'!$F$31,0,10*ROW('Sanitation Data'!F125)))</f>
        <v/>
      </c>
      <c r="CY131" s="363" t="str">
        <f ca="1">+IF(OFFSET('Sanitation Data'!$F$32,0,10*ROW('Sanitation Data'!F125))="","",OFFSET('Sanitation Data'!$F$32,0,10*ROW('Sanitation Data'!F125)))</f>
        <v/>
      </c>
      <c r="CZ131" s="363" t="str">
        <f ca="1">+IF(OFFSET('Sanitation Data'!$G$28,0,10*ROW('Sanitation Data'!G125))="","",OFFSET('Sanitation Data'!$G$28,0,10*ROW('Sanitation Data'!G125)))</f>
        <v/>
      </c>
      <c r="DA131" s="363" t="str">
        <f ca="1">+IF(OFFSET('Sanitation Data'!$G$29,0,10*ROW('Sanitation Data'!G125))="","",OFFSET('Sanitation Data'!$G$29,0,10*ROW('Sanitation Data'!G125)))</f>
        <v/>
      </c>
      <c r="DB131" s="363" t="str">
        <f ca="1">+IF(OFFSET('Sanitation Data'!$G$30,0,10*ROW('Sanitation Data'!G125))="","",OFFSET('Sanitation Data'!$G$30,0,10*ROW('Sanitation Data'!G125)))</f>
        <v/>
      </c>
      <c r="DC131" s="363" t="str">
        <f ca="1">+IF(OFFSET('Sanitation Data'!$G$31,0,10*ROW('Sanitation Data'!G125))="","",OFFSET('Sanitation Data'!$G$31,0,10*ROW('Sanitation Data'!G125)))</f>
        <v/>
      </c>
      <c r="DD131" s="363" t="str">
        <f ca="1">+IF(OFFSET('Sanitation Data'!$G$32,0,10*ROW('Sanitation Data'!G125))="","",OFFSET('Sanitation Data'!$G$32,0,10*ROW('Sanitation Data'!G125)))</f>
        <v/>
      </c>
      <c r="DE131" s="363" t="str">
        <f ca="1">+IF(OFFSET('Sanitation Data'!$H$28,0,10*ROW('Sanitation Data'!H125))="","",OFFSET('Sanitation Data'!$H$28,0,10*ROW('Sanitation Data'!H125)))</f>
        <v/>
      </c>
      <c r="DF131" s="363" t="str">
        <f ca="1">+IF(OFFSET('Sanitation Data'!$H$29,0,10*ROW('Sanitation Data'!H125))="","",OFFSET('Sanitation Data'!$H$29,0,10*ROW('Sanitation Data'!H125)))</f>
        <v/>
      </c>
      <c r="DG131" s="363" t="str">
        <f ca="1">+IF(OFFSET('Sanitation Data'!$H$30,0,10*ROW('Sanitation Data'!H125))="","",OFFSET('Sanitation Data'!$H$30,0,10*ROW('Sanitation Data'!H125)))</f>
        <v/>
      </c>
      <c r="DH131" s="363" t="str">
        <f ca="1">+IF(OFFSET('Sanitation Data'!$H$31,0,10*ROW('Sanitation Data'!H125))="","",OFFSET('Sanitation Data'!$H$31,0,10*ROW('Sanitation Data'!H125)))</f>
        <v/>
      </c>
      <c r="DI131" s="363" t="str">
        <f ca="1">+IF(OFFSET('Sanitation Data'!$H$32,0,10*ROW('Sanitation Data'!H125))="","",OFFSET('Sanitation Data'!$H$32,0,10*ROW('Sanitation Data'!H125)))</f>
        <v/>
      </c>
      <c r="DJ131" s="363" t="str">
        <f ca="1">+IF(OFFSET('Sanitation Data'!$I$28,0,10*ROW('Sanitation Data'!I125))="","",OFFSET('Sanitation Data'!$I$28,0,10*ROW('Sanitation Data'!I125)))</f>
        <v/>
      </c>
      <c r="DK131" s="363" t="str">
        <f ca="1">+IF(OFFSET('Sanitation Data'!$I$29,0,10*ROW('Sanitation Data'!I125))="","",OFFSET('Sanitation Data'!$I$29,0,10*ROW('Sanitation Data'!I125)))</f>
        <v/>
      </c>
      <c r="DL131" s="363" t="str">
        <f ca="1">+IF(OFFSET('Sanitation Data'!$I$30,0,10*ROW('Sanitation Data'!I125))="","",OFFSET('Sanitation Data'!$I$30,0,10*ROW('Sanitation Data'!I125)))</f>
        <v/>
      </c>
      <c r="DM131" s="363" t="str">
        <f ca="1">+IF(OFFSET('Sanitation Data'!$I$31,0,10*ROW('Sanitation Data'!I125))="","",OFFSET('Sanitation Data'!$I$31,0,10*ROW('Sanitation Data'!I125)))</f>
        <v/>
      </c>
      <c r="DN131" s="363" t="str">
        <f ca="1">+IF(OFFSET('Sanitation Data'!$I$32,0,10*ROW('Sanitation Data'!I125))="","",OFFSET('Sanitation Data'!$I$32,0,10*ROW('Sanitation Data'!I125)))</f>
        <v/>
      </c>
      <c r="DO131" s="363" t="str">
        <f ca="1">+IF(OFFSET('Hygiene Data'!$D$11,0,10*ROW('Hygiene Data'!D125))="","",OFFSET('Hygiene Data'!$D$11,0,10*ROW('Hygiene Data'!D125)))</f>
        <v/>
      </c>
      <c r="DP131" s="363" t="str">
        <f ca="1">+IF(OFFSET('Hygiene Data'!$D$12,0,10*ROW('Hygiene Data'!D125))="","",OFFSET('Hygiene Data'!$D$12,0,10*ROW('Hygiene Data'!D125)))</f>
        <v/>
      </c>
      <c r="DQ131" s="363" t="str">
        <f ca="1">+IF(OFFSET('Hygiene Data'!$D$13,0,10*ROW('Hygiene Data'!D125))="","",OFFSET('Hygiene Data'!$D$13,0,10*ROW('Hygiene Data'!D125)))</f>
        <v/>
      </c>
      <c r="DR131" s="363" t="str">
        <f ca="1">+IF(OFFSET('Hygiene Data'!$E$11,0,10*ROW('Hygiene Data'!E125))="","",OFFSET('Hygiene Data'!$E$11,0,10*ROW('Hygiene Data'!E125)))</f>
        <v/>
      </c>
      <c r="DS131" s="363" t="str">
        <f ca="1">+IF(OFFSET('Hygiene Data'!$E$12,0,10*ROW('Hygiene Data'!E125))="","",OFFSET('Hygiene Data'!$E$12,0,10*ROW('Hygiene Data'!E125)))</f>
        <v/>
      </c>
      <c r="DT131" s="363" t="str">
        <f ca="1">+IF(OFFSET('Hygiene Data'!$E$13,0,10*ROW('Hygiene Data'!E125))="","",OFFSET('Hygiene Data'!$E$13,0,10*ROW('Hygiene Data'!E125)))</f>
        <v/>
      </c>
      <c r="DU131" s="363" t="str">
        <f ca="1">+IF(OFFSET('Hygiene Data'!$F$11,0,10*ROW('Hygiene Data'!F125))="","",OFFSET('Hygiene Data'!$F$11,0,10*ROW('Hygiene Data'!F125)))</f>
        <v/>
      </c>
      <c r="DV131" s="363" t="str">
        <f ca="1">+IF(OFFSET('Hygiene Data'!$F$12,0,10*ROW('Hygiene Data'!F125))="","",OFFSET('Hygiene Data'!$F$12,0,10*ROW('Hygiene Data'!F125)))</f>
        <v/>
      </c>
      <c r="DW131" s="363" t="str">
        <f ca="1">+IF(OFFSET('Hygiene Data'!$F$13,0,10*ROW('Hygiene Data'!F125))="","",OFFSET('Hygiene Data'!$F$13,0,10*ROW('Hygiene Data'!F125)))</f>
        <v/>
      </c>
      <c r="DX131" s="363" t="str">
        <f ca="1">+IF(OFFSET('Hygiene Data'!$G$11,0,10*ROW('Hygiene Data'!G125))="","",OFFSET('Hygiene Data'!$G$11,0,10*ROW('Hygiene Data'!G125)))</f>
        <v/>
      </c>
      <c r="DY131" s="363" t="str">
        <f ca="1">+IF(OFFSET('Hygiene Data'!$G$12,0,10*ROW('Hygiene Data'!G125))="","",OFFSET('Hygiene Data'!$G$12,0,10*ROW('Hygiene Data'!G125)))</f>
        <v/>
      </c>
      <c r="DZ131" s="363" t="str">
        <f ca="1">+IF(OFFSET('Hygiene Data'!$G$13,0,10*ROW('Hygiene Data'!G125))="","",OFFSET('Hygiene Data'!$G$13,0,10*ROW('Hygiene Data'!G125)))</f>
        <v/>
      </c>
      <c r="EA131" s="363" t="str">
        <f ca="1">+IF(OFFSET('Hygiene Data'!$H$11,0,10*ROW('Hygiene Data'!H125))="","",OFFSET('Hygiene Data'!$H$11,0,10*ROW('Hygiene Data'!H125)))</f>
        <v/>
      </c>
      <c r="EB131" s="363" t="str">
        <f ca="1">+IF(OFFSET('Hygiene Data'!$H$12,0,10*ROW('Hygiene Data'!H125))="","",OFFSET('Hygiene Data'!$H$12,0,10*ROW('Hygiene Data'!H125)))</f>
        <v/>
      </c>
      <c r="EC131" s="363" t="str">
        <f ca="1">+IF(OFFSET('Hygiene Data'!$H$13,0,10*ROW('Hygiene Data'!H125))="","",OFFSET('Hygiene Data'!$H$13,0,10*ROW('Hygiene Data'!H125)))</f>
        <v/>
      </c>
      <c r="ED131" s="363" t="str">
        <f ca="1">+IF(OFFSET('Hygiene Data'!$I$11,0,10*ROW('Hygiene Data'!I125))="","",OFFSET('Hygiene Data'!$I$11,0,10*ROW('Hygiene Data'!I125)))</f>
        <v/>
      </c>
      <c r="EE131" s="363" t="str">
        <f ca="1">+IF(OFFSET('Hygiene Data'!$I$12,0,10*ROW('Hygiene Data'!I125))="","",OFFSET('Hygiene Data'!$I$12,0,10*ROW('Hygiene Data'!I125)))</f>
        <v/>
      </c>
      <c r="EF131" s="363" t="str">
        <f ca="1">+IF(OFFSET('Hygiene Data'!$I$13,0,10*ROW('Hygiene Data'!I125))="","",OFFSET('Hygiene Data'!$I$13,0,10*ROW('Hygiene Data'!I125)))</f>
        <v/>
      </c>
    </row>
    <row r="132" spans="1:136" x14ac:dyDescent="0.25">
      <c r="A132" s="472" t="str">
        <f ca="1">+IF(OFFSET('Water Data'!$B$2,0,10*ROW('Water Data'!E126))="","",OFFSET('Water Data'!$B$2,0,10*ROW('Water Data'!E126)))</f>
        <v/>
      </c>
      <c r="B132" s="47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9" t="str">
        <f t="shared" ca="1" si="1"/>
        <v/>
      </c>
      <c r="D132" s="50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3" t="str">
        <f ca="1">+IF(OFFSET('Water Data'!$D$27,0,10*ROW('Water Data'!D126))="","",OFFSET('Water Data'!$D$27,0,10*ROW('Water Data'!D126)))</f>
        <v/>
      </c>
      <c r="BT132" s="363" t="str">
        <f ca="1">+IF(OFFSET('Water Data'!$D$28,0,10*ROW('Water Data'!D126))="","",OFFSET('Water Data'!$D$28,0,10*ROW('Water Data'!D126)))</f>
        <v/>
      </c>
      <c r="BU132" s="363" t="str">
        <f ca="1">+IF(OFFSET('Water Data'!$D$29,0,10*ROW('Water Data'!D126))="","",OFFSET('Water Data'!$D$29,0,10*ROW('Water Data'!D126)))</f>
        <v/>
      </c>
      <c r="BV132" s="363" t="str">
        <f ca="1">+IF(OFFSET('Water Data'!$E$27,0,10*ROW('Water Data'!E126))="","",OFFSET('Water Data'!$E$27,0,10*ROW('Water Data'!E126)))</f>
        <v/>
      </c>
      <c r="BW132" s="363" t="str">
        <f ca="1">+IF(OFFSET('Water Data'!$E$28,0,10*ROW('Water Data'!E126))="","",OFFSET('Water Data'!$E$28,0,10*ROW('Water Data'!E126)))</f>
        <v/>
      </c>
      <c r="BX132" s="363" t="str">
        <f ca="1">+IF(OFFSET('Water Data'!$E$29,0,10*ROW('Water Data'!E126))="","",OFFSET('Water Data'!$E$29,0,10*ROW('Water Data'!E126)))</f>
        <v/>
      </c>
      <c r="BY132" s="363" t="str">
        <f ca="1">+IF(OFFSET('Water Data'!$F$27,0,10*ROW('Water Data'!F126))="","",OFFSET('Water Data'!$F$27,0,10*ROW('Water Data'!F126)))</f>
        <v/>
      </c>
      <c r="BZ132" s="363" t="str">
        <f ca="1">+IF(OFFSET('Water Data'!$F$28,0,10*ROW('Water Data'!F126))="","",OFFSET('Water Data'!$F$28,0,10*ROW('Water Data'!F126)))</f>
        <v/>
      </c>
      <c r="CA132" s="363" t="str">
        <f ca="1">+IF(OFFSET('Water Data'!$F$29,0,10*ROW('Water Data'!F126))="","",OFFSET('Water Data'!$F$29,0,10*ROW('Water Data'!F126)))</f>
        <v/>
      </c>
      <c r="CB132" s="363" t="str">
        <f ca="1">+IF(OFFSET('Water Data'!$G$27,0,10*ROW('Water Data'!G126))="","",OFFSET('Water Data'!$G$27,0,10*ROW('Water Data'!G126)))</f>
        <v/>
      </c>
      <c r="CC132" s="363" t="str">
        <f ca="1">+IF(OFFSET('Water Data'!$G$28,0,10*ROW('Water Data'!G126))="","",OFFSET('Water Data'!$G$28,0,10*ROW('Water Data'!G126)))</f>
        <v/>
      </c>
      <c r="CD132" s="363" t="str">
        <f ca="1">+IF(OFFSET('Water Data'!$G$29,0,10*ROW('Water Data'!G126))="","",OFFSET('Water Data'!$G$29,0,10*ROW('Water Data'!G126)))</f>
        <v/>
      </c>
      <c r="CE132" s="363" t="str">
        <f ca="1">+IF(OFFSET('Water Data'!$H$27,0,10*ROW('Water Data'!H126))="","",OFFSET('Water Data'!$H$27,0,10*ROW('Water Data'!H126)))</f>
        <v/>
      </c>
      <c r="CF132" s="363" t="str">
        <f ca="1">+IF(OFFSET('Water Data'!$H$28,0,10*ROW('Water Data'!H126))="","",OFFSET('Water Data'!$H$28,0,10*ROW('Water Data'!H126)))</f>
        <v/>
      </c>
      <c r="CG132" s="363" t="str">
        <f ca="1">+IF(OFFSET('Water Data'!$H$29,0,10*ROW('Water Data'!H126))="","",OFFSET('Water Data'!$H$29,0,10*ROW('Water Data'!H126)))</f>
        <v/>
      </c>
      <c r="CH132" s="363" t="str">
        <f ca="1">+IF(OFFSET('Water Data'!$I$27,0,10*ROW('Water Data'!I126))="","",OFFSET('Water Data'!$I$27,0,10*ROW('Water Data'!I126)))</f>
        <v/>
      </c>
      <c r="CI132" s="363" t="str">
        <f ca="1">+IF(OFFSET('Water Data'!$I$28,0,10*ROW('Water Data'!I126))="","",OFFSET('Water Data'!$I$28,0,10*ROW('Water Data'!I126)))</f>
        <v/>
      </c>
      <c r="CJ132" s="363" t="str">
        <f ca="1">+IF(OFFSET('Water Data'!$I$29,0,10*ROW('Water Data'!I126))="","",OFFSET('Water Data'!$I$29,0,10*ROW('Water Data'!I126)))</f>
        <v/>
      </c>
      <c r="CK132" s="363" t="str">
        <f ca="1">+IF(OFFSET('Sanitation Data'!$D$28,0,10*ROW('Sanitation Data'!D126))="","",OFFSET('Sanitation Data'!$D$28,0,10*ROW('Sanitation Data'!D126)))</f>
        <v/>
      </c>
      <c r="CL132" s="363" t="str">
        <f ca="1">+IF(OFFSET('Sanitation Data'!$D$29,0,10*ROW('Sanitation Data'!D126))="","",OFFSET('Sanitation Data'!$D$29,0,10*ROW('Sanitation Data'!D126)))</f>
        <v/>
      </c>
      <c r="CM132" s="363" t="str">
        <f ca="1">+IF(OFFSET('Sanitation Data'!$D$30,0,10*ROW('Sanitation Data'!D126))="","",OFFSET('Sanitation Data'!$D$30,0,10*ROW('Sanitation Data'!D126)))</f>
        <v/>
      </c>
      <c r="CN132" s="363" t="str">
        <f ca="1">+IF(OFFSET('Sanitation Data'!$D$31,0,10*ROW('Sanitation Data'!D126))="","",OFFSET('Sanitation Data'!$D$31,0,10*ROW('Sanitation Data'!D126)))</f>
        <v/>
      </c>
      <c r="CO132" s="363" t="str">
        <f ca="1">+IF(OFFSET('Sanitation Data'!$D$32,0,10*ROW('Sanitation Data'!D126))="","",OFFSET('Sanitation Data'!$D$32,0,10*ROW('Sanitation Data'!D126)))</f>
        <v/>
      </c>
      <c r="CP132" s="363" t="str">
        <f ca="1">+IF(OFFSET('Sanitation Data'!$E$28,0,10*ROW('Sanitation Data'!E126))="","",OFFSET('Sanitation Data'!$E$28,0,10*ROW('Sanitation Data'!E126)))</f>
        <v/>
      </c>
      <c r="CQ132" s="363" t="str">
        <f ca="1">+IF(OFFSET('Sanitation Data'!$E$29,0,10*ROW('Sanitation Data'!E126))="","",OFFSET('Sanitation Data'!$E$29,0,10*ROW('Sanitation Data'!E126)))</f>
        <v/>
      </c>
      <c r="CR132" s="363" t="str">
        <f ca="1">+IF(OFFSET('Sanitation Data'!$E$30,0,10*ROW('Sanitation Data'!E126))="","",OFFSET('Sanitation Data'!$E$30,0,10*ROW('Sanitation Data'!E126)))</f>
        <v/>
      </c>
      <c r="CS132" s="363" t="str">
        <f ca="1">+IF(OFFSET('Sanitation Data'!$E$31,0,10*ROW('Sanitation Data'!E126))="","",OFFSET('Sanitation Data'!$E$31,0,10*ROW('Sanitation Data'!E126)))</f>
        <v/>
      </c>
      <c r="CT132" s="363" t="str">
        <f ca="1">+IF(OFFSET('Sanitation Data'!$E$32,0,10*ROW('Sanitation Data'!E126))="","",OFFSET('Sanitation Data'!$E$32,0,10*ROW('Sanitation Data'!E126)))</f>
        <v/>
      </c>
      <c r="CU132" s="363" t="str">
        <f ca="1">+IF(OFFSET('Sanitation Data'!$F$28,0,10*ROW('Sanitation Data'!F126))="","",OFFSET('Sanitation Data'!$F$28,0,10*ROW('Sanitation Data'!F126)))</f>
        <v/>
      </c>
      <c r="CV132" s="363" t="str">
        <f ca="1">+IF(OFFSET('Sanitation Data'!$F$29,0,10*ROW('Sanitation Data'!F126))="","",OFFSET('Sanitation Data'!$F$29,0,10*ROW('Sanitation Data'!F126)))</f>
        <v/>
      </c>
      <c r="CW132" s="363" t="str">
        <f ca="1">+IF(OFFSET('Sanitation Data'!$F$30,0,10*ROW('Sanitation Data'!F126))="","",OFFSET('Sanitation Data'!$F$30,0,10*ROW('Sanitation Data'!F126)))</f>
        <v/>
      </c>
      <c r="CX132" s="363" t="str">
        <f ca="1">+IF(OFFSET('Sanitation Data'!$F$31,0,10*ROW('Sanitation Data'!F126))="","",OFFSET('Sanitation Data'!$F$31,0,10*ROW('Sanitation Data'!F126)))</f>
        <v/>
      </c>
      <c r="CY132" s="363" t="str">
        <f ca="1">+IF(OFFSET('Sanitation Data'!$F$32,0,10*ROW('Sanitation Data'!F126))="","",OFFSET('Sanitation Data'!$F$32,0,10*ROW('Sanitation Data'!F126)))</f>
        <v/>
      </c>
      <c r="CZ132" s="363" t="str">
        <f ca="1">+IF(OFFSET('Sanitation Data'!$G$28,0,10*ROW('Sanitation Data'!G126))="","",OFFSET('Sanitation Data'!$G$28,0,10*ROW('Sanitation Data'!G126)))</f>
        <v/>
      </c>
      <c r="DA132" s="363" t="str">
        <f ca="1">+IF(OFFSET('Sanitation Data'!$G$29,0,10*ROW('Sanitation Data'!G126))="","",OFFSET('Sanitation Data'!$G$29,0,10*ROW('Sanitation Data'!G126)))</f>
        <v/>
      </c>
      <c r="DB132" s="363" t="str">
        <f ca="1">+IF(OFFSET('Sanitation Data'!$G$30,0,10*ROW('Sanitation Data'!G126))="","",OFFSET('Sanitation Data'!$G$30,0,10*ROW('Sanitation Data'!G126)))</f>
        <v/>
      </c>
      <c r="DC132" s="363" t="str">
        <f ca="1">+IF(OFFSET('Sanitation Data'!$G$31,0,10*ROW('Sanitation Data'!G126))="","",OFFSET('Sanitation Data'!$G$31,0,10*ROW('Sanitation Data'!G126)))</f>
        <v/>
      </c>
      <c r="DD132" s="363" t="str">
        <f ca="1">+IF(OFFSET('Sanitation Data'!$G$32,0,10*ROW('Sanitation Data'!G126))="","",OFFSET('Sanitation Data'!$G$32,0,10*ROW('Sanitation Data'!G126)))</f>
        <v/>
      </c>
      <c r="DE132" s="363" t="str">
        <f ca="1">+IF(OFFSET('Sanitation Data'!$H$28,0,10*ROW('Sanitation Data'!H126))="","",OFFSET('Sanitation Data'!$H$28,0,10*ROW('Sanitation Data'!H126)))</f>
        <v/>
      </c>
      <c r="DF132" s="363" t="str">
        <f ca="1">+IF(OFFSET('Sanitation Data'!$H$29,0,10*ROW('Sanitation Data'!H126))="","",OFFSET('Sanitation Data'!$H$29,0,10*ROW('Sanitation Data'!H126)))</f>
        <v/>
      </c>
      <c r="DG132" s="363" t="str">
        <f ca="1">+IF(OFFSET('Sanitation Data'!$H$30,0,10*ROW('Sanitation Data'!H126))="","",OFFSET('Sanitation Data'!$H$30,0,10*ROW('Sanitation Data'!H126)))</f>
        <v/>
      </c>
      <c r="DH132" s="363" t="str">
        <f ca="1">+IF(OFFSET('Sanitation Data'!$H$31,0,10*ROW('Sanitation Data'!H126))="","",OFFSET('Sanitation Data'!$H$31,0,10*ROW('Sanitation Data'!H126)))</f>
        <v/>
      </c>
      <c r="DI132" s="363" t="str">
        <f ca="1">+IF(OFFSET('Sanitation Data'!$H$32,0,10*ROW('Sanitation Data'!H126))="","",OFFSET('Sanitation Data'!$H$32,0,10*ROW('Sanitation Data'!H126)))</f>
        <v/>
      </c>
      <c r="DJ132" s="363" t="str">
        <f ca="1">+IF(OFFSET('Sanitation Data'!$I$28,0,10*ROW('Sanitation Data'!I126))="","",OFFSET('Sanitation Data'!$I$28,0,10*ROW('Sanitation Data'!I126)))</f>
        <v/>
      </c>
      <c r="DK132" s="363" t="str">
        <f ca="1">+IF(OFFSET('Sanitation Data'!$I$29,0,10*ROW('Sanitation Data'!I126))="","",OFFSET('Sanitation Data'!$I$29,0,10*ROW('Sanitation Data'!I126)))</f>
        <v/>
      </c>
      <c r="DL132" s="363" t="str">
        <f ca="1">+IF(OFFSET('Sanitation Data'!$I$30,0,10*ROW('Sanitation Data'!I126))="","",OFFSET('Sanitation Data'!$I$30,0,10*ROW('Sanitation Data'!I126)))</f>
        <v/>
      </c>
      <c r="DM132" s="363" t="str">
        <f ca="1">+IF(OFFSET('Sanitation Data'!$I$31,0,10*ROW('Sanitation Data'!I126))="","",OFFSET('Sanitation Data'!$I$31,0,10*ROW('Sanitation Data'!I126)))</f>
        <v/>
      </c>
      <c r="DN132" s="363" t="str">
        <f ca="1">+IF(OFFSET('Sanitation Data'!$I$32,0,10*ROW('Sanitation Data'!I126))="","",OFFSET('Sanitation Data'!$I$32,0,10*ROW('Sanitation Data'!I126)))</f>
        <v/>
      </c>
      <c r="DO132" s="363" t="str">
        <f ca="1">+IF(OFFSET('Hygiene Data'!$D$11,0,10*ROW('Hygiene Data'!D126))="","",OFFSET('Hygiene Data'!$D$11,0,10*ROW('Hygiene Data'!D126)))</f>
        <v/>
      </c>
      <c r="DP132" s="363" t="str">
        <f ca="1">+IF(OFFSET('Hygiene Data'!$D$12,0,10*ROW('Hygiene Data'!D126))="","",OFFSET('Hygiene Data'!$D$12,0,10*ROW('Hygiene Data'!D126)))</f>
        <v/>
      </c>
      <c r="DQ132" s="363" t="str">
        <f ca="1">+IF(OFFSET('Hygiene Data'!$D$13,0,10*ROW('Hygiene Data'!D126))="","",OFFSET('Hygiene Data'!$D$13,0,10*ROW('Hygiene Data'!D126)))</f>
        <v/>
      </c>
      <c r="DR132" s="363" t="str">
        <f ca="1">+IF(OFFSET('Hygiene Data'!$E$11,0,10*ROW('Hygiene Data'!E126))="","",OFFSET('Hygiene Data'!$E$11,0,10*ROW('Hygiene Data'!E126)))</f>
        <v/>
      </c>
      <c r="DS132" s="363" t="str">
        <f ca="1">+IF(OFFSET('Hygiene Data'!$E$12,0,10*ROW('Hygiene Data'!E126))="","",OFFSET('Hygiene Data'!$E$12,0,10*ROW('Hygiene Data'!E126)))</f>
        <v/>
      </c>
      <c r="DT132" s="363" t="str">
        <f ca="1">+IF(OFFSET('Hygiene Data'!$E$13,0,10*ROW('Hygiene Data'!E126))="","",OFFSET('Hygiene Data'!$E$13,0,10*ROW('Hygiene Data'!E126)))</f>
        <v/>
      </c>
      <c r="DU132" s="363" t="str">
        <f ca="1">+IF(OFFSET('Hygiene Data'!$F$11,0,10*ROW('Hygiene Data'!F126))="","",OFFSET('Hygiene Data'!$F$11,0,10*ROW('Hygiene Data'!F126)))</f>
        <v/>
      </c>
      <c r="DV132" s="363" t="str">
        <f ca="1">+IF(OFFSET('Hygiene Data'!$F$12,0,10*ROW('Hygiene Data'!F126))="","",OFFSET('Hygiene Data'!$F$12,0,10*ROW('Hygiene Data'!F126)))</f>
        <v/>
      </c>
      <c r="DW132" s="363" t="str">
        <f ca="1">+IF(OFFSET('Hygiene Data'!$F$13,0,10*ROW('Hygiene Data'!F126))="","",OFFSET('Hygiene Data'!$F$13,0,10*ROW('Hygiene Data'!F126)))</f>
        <v/>
      </c>
      <c r="DX132" s="363" t="str">
        <f ca="1">+IF(OFFSET('Hygiene Data'!$G$11,0,10*ROW('Hygiene Data'!G126))="","",OFFSET('Hygiene Data'!$G$11,0,10*ROW('Hygiene Data'!G126)))</f>
        <v/>
      </c>
      <c r="DY132" s="363" t="str">
        <f ca="1">+IF(OFFSET('Hygiene Data'!$G$12,0,10*ROW('Hygiene Data'!G126))="","",OFFSET('Hygiene Data'!$G$12,0,10*ROW('Hygiene Data'!G126)))</f>
        <v/>
      </c>
      <c r="DZ132" s="363" t="str">
        <f ca="1">+IF(OFFSET('Hygiene Data'!$G$13,0,10*ROW('Hygiene Data'!G126))="","",OFFSET('Hygiene Data'!$G$13,0,10*ROW('Hygiene Data'!G126)))</f>
        <v/>
      </c>
      <c r="EA132" s="363" t="str">
        <f ca="1">+IF(OFFSET('Hygiene Data'!$H$11,0,10*ROW('Hygiene Data'!H126))="","",OFFSET('Hygiene Data'!$H$11,0,10*ROW('Hygiene Data'!H126)))</f>
        <v/>
      </c>
      <c r="EB132" s="363" t="str">
        <f ca="1">+IF(OFFSET('Hygiene Data'!$H$12,0,10*ROW('Hygiene Data'!H126))="","",OFFSET('Hygiene Data'!$H$12,0,10*ROW('Hygiene Data'!H126)))</f>
        <v/>
      </c>
      <c r="EC132" s="363" t="str">
        <f ca="1">+IF(OFFSET('Hygiene Data'!$H$13,0,10*ROW('Hygiene Data'!H126))="","",OFFSET('Hygiene Data'!$H$13,0,10*ROW('Hygiene Data'!H126)))</f>
        <v/>
      </c>
      <c r="ED132" s="363" t="str">
        <f ca="1">+IF(OFFSET('Hygiene Data'!$I$11,0,10*ROW('Hygiene Data'!I126))="","",OFFSET('Hygiene Data'!$I$11,0,10*ROW('Hygiene Data'!I126)))</f>
        <v/>
      </c>
      <c r="EE132" s="363" t="str">
        <f ca="1">+IF(OFFSET('Hygiene Data'!$I$12,0,10*ROW('Hygiene Data'!I126))="","",OFFSET('Hygiene Data'!$I$12,0,10*ROW('Hygiene Data'!I126)))</f>
        <v/>
      </c>
      <c r="EF132" s="363" t="str">
        <f ca="1">+IF(OFFSET('Hygiene Data'!$I$13,0,10*ROW('Hygiene Data'!I126))="","",OFFSET('Hygiene Data'!$I$13,0,10*ROW('Hygiene Data'!I126)))</f>
        <v/>
      </c>
    </row>
    <row r="133" spans="1:136" x14ac:dyDescent="0.25">
      <c r="A133" s="472" t="str">
        <f ca="1">+IF(OFFSET('Water Data'!$B$2,0,10*ROW('Water Data'!E127))="","",OFFSET('Water Data'!$B$2,0,10*ROW('Water Data'!E127)))</f>
        <v/>
      </c>
      <c r="B133" s="47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9" t="str">
        <f t="shared" ca="1" si="1"/>
        <v/>
      </c>
      <c r="D133" s="50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3" t="str">
        <f ca="1">+IF(OFFSET('Water Data'!$D$27,0,10*ROW('Water Data'!D127))="","",OFFSET('Water Data'!$D$27,0,10*ROW('Water Data'!D127)))</f>
        <v/>
      </c>
      <c r="BT133" s="363" t="str">
        <f ca="1">+IF(OFFSET('Water Data'!$D$28,0,10*ROW('Water Data'!D127))="","",OFFSET('Water Data'!$D$28,0,10*ROW('Water Data'!D127)))</f>
        <v/>
      </c>
      <c r="BU133" s="363" t="str">
        <f ca="1">+IF(OFFSET('Water Data'!$D$29,0,10*ROW('Water Data'!D127))="","",OFFSET('Water Data'!$D$29,0,10*ROW('Water Data'!D127)))</f>
        <v/>
      </c>
      <c r="BV133" s="363" t="str">
        <f ca="1">+IF(OFFSET('Water Data'!$E$27,0,10*ROW('Water Data'!E127))="","",OFFSET('Water Data'!$E$27,0,10*ROW('Water Data'!E127)))</f>
        <v/>
      </c>
      <c r="BW133" s="363" t="str">
        <f ca="1">+IF(OFFSET('Water Data'!$E$28,0,10*ROW('Water Data'!E127))="","",OFFSET('Water Data'!$E$28,0,10*ROW('Water Data'!E127)))</f>
        <v/>
      </c>
      <c r="BX133" s="363" t="str">
        <f ca="1">+IF(OFFSET('Water Data'!$E$29,0,10*ROW('Water Data'!E127))="","",OFFSET('Water Data'!$E$29,0,10*ROW('Water Data'!E127)))</f>
        <v/>
      </c>
      <c r="BY133" s="363" t="str">
        <f ca="1">+IF(OFFSET('Water Data'!$F$27,0,10*ROW('Water Data'!F127))="","",OFFSET('Water Data'!$F$27,0,10*ROW('Water Data'!F127)))</f>
        <v/>
      </c>
      <c r="BZ133" s="363" t="str">
        <f ca="1">+IF(OFFSET('Water Data'!$F$28,0,10*ROW('Water Data'!F127))="","",OFFSET('Water Data'!$F$28,0,10*ROW('Water Data'!F127)))</f>
        <v/>
      </c>
      <c r="CA133" s="363" t="str">
        <f ca="1">+IF(OFFSET('Water Data'!$F$29,0,10*ROW('Water Data'!F127))="","",OFFSET('Water Data'!$F$29,0,10*ROW('Water Data'!F127)))</f>
        <v/>
      </c>
      <c r="CB133" s="363" t="str">
        <f ca="1">+IF(OFFSET('Water Data'!$G$27,0,10*ROW('Water Data'!G127))="","",OFFSET('Water Data'!$G$27,0,10*ROW('Water Data'!G127)))</f>
        <v/>
      </c>
      <c r="CC133" s="363" t="str">
        <f ca="1">+IF(OFFSET('Water Data'!$G$28,0,10*ROW('Water Data'!G127))="","",OFFSET('Water Data'!$G$28,0,10*ROW('Water Data'!G127)))</f>
        <v/>
      </c>
      <c r="CD133" s="363" t="str">
        <f ca="1">+IF(OFFSET('Water Data'!$G$29,0,10*ROW('Water Data'!G127))="","",OFFSET('Water Data'!$G$29,0,10*ROW('Water Data'!G127)))</f>
        <v/>
      </c>
      <c r="CE133" s="363" t="str">
        <f ca="1">+IF(OFFSET('Water Data'!$H$27,0,10*ROW('Water Data'!H127))="","",OFFSET('Water Data'!$H$27,0,10*ROW('Water Data'!H127)))</f>
        <v/>
      </c>
      <c r="CF133" s="363" t="str">
        <f ca="1">+IF(OFFSET('Water Data'!$H$28,0,10*ROW('Water Data'!H127))="","",OFFSET('Water Data'!$H$28,0,10*ROW('Water Data'!H127)))</f>
        <v/>
      </c>
      <c r="CG133" s="363" t="str">
        <f ca="1">+IF(OFFSET('Water Data'!$H$29,0,10*ROW('Water Data'!H127))="","",OFFSET('Water Data'!$H$29,0,10*ROW('Water Data'!H127)))</f>
        <v/>
      </c>
      <c r="CH133" s="363" t="str">
        <f ca="1">+IF(OFFSET('Water Data'!$I$27,0,10*ROW('Water Data'!I127))="","",OFFSET('Water Data'!$I$27,0,10*ROW('Water Data'!I127)))</f>
        <v/>
      </c>
      <c r="CI133" s="363" t="str">
        <f ca="1">+IF(OFFSET('Water Data'!$I$28,0,10*ROW('Water Data'!I127))="","",OFFSET('Water Data'!$I$28,0,10*ROW('Water Data'!I127)))</f>
        <v/>
      </c>
      <c r="CJ133" s="363" t="str">
        <f ca="1">+IF(OFFSET('Water Data'!$I$29,0,10*ROW('Water Data'!I127))="","",OFFSET('Water Data'!$I$29,0,10*ROW('Water Data'!I127)))</f>
        <v/>
      </c>
      <c r="CK133" s="363" t="str">
        <f ca="1">+IF(OFFSET('Sanitation Data'!$D$28,0,10*ROW('Sanitation Data'!D127))="","",OFFSET('Sanitation Data'!$D$28,0,10*ROW('Sanitation Data'!D127)))</f>
        <v/>
      </c>
      <c r="CL133" s="363" t="str">
        <f ca="1">+IF(OFFSET('Sanitation Data'!$D$29,0,10*ROW('Sanitation Data'!D127))="","",OFFSET('Sanitation Data'!$D$29,0,10*ROW('Sanitation Data'!D127)))</f>
        <v/>
      </c>
      <c r="CM133" s="363" t="str">
        <f ca="1">+IF(OFFSET('Sanitation Data'!$D$30,0,10*ROW('Sanitation Data'!D127))="","",OFFSET('Sanitation Data'!$D$30,0,10*ROW('Sanitation Data'!D127)))</f>
        <v/>
      </c>
      <c r="CN133" s="363" t="str">
        <f ca="1">+IF(OFFSET('Sanitation Data'!$D$31,0,10*ROW('Sanitation Data'!D127))="","",OFFSET('Sanitation Data'!$D$31,0,10*ROW('Sanitation Data'!D127)))</f>
        <v/>
      </c>
      <c r="CO133" s="363" t="str">
        <f ca="1">+IF(OFFSET('Sanitation Data'!$D$32,0,10*ROW('Sanitation Data'!D127))="","",OFFSET('Sanitation Data'!$D$32,0,10*ROW('Sanitation Data'!D127)))</f>
        <v/>
      </c>
      <c r="CP133" s="363" t="str">
        <f ca="1">+IF(OFFSET('Sanitation Data'!$E$28,0,10*ROW('Sanitation Data'!E127))="","",OFFSET('Sanitation Data'!$E$28,0,10*ROW('Sanitation Data'!E127)))</f>
        <v/>
      </c>
      <c r="CQ133" s="363" t="str">
        <f ca="1">+IF(OFFSET('Sanitation Data'!$E$29,0,10*ROW('Sanitation Data'!E127))="","",OFFSET('Sanitation Data'!$E$29,0,10*ROW('Sanitation Data'!E127)))</f>
        <v/>
      </c>
      <c r="CR133" s="363" t="str">
        <f ca="1">+IF(OFFSET('Sanitation Data'!$E$30,0,10*ROW('Sanitation Data'!E127))="","",OFFSET('Sanitation Data'!$E$30,0,10*ROW('Sanitation Data'!E127)))</f>
        <v/>
      </c>
      <c r="CS133" s="363" t="str">
        <f ca="1">+IF(OFFSET('Sanitation Data'!$E$31,0,10*ROW('Sanitation Data'!E127))="","",OFFSET('Sanitation Data'!$E$31,0,10*ROW('Sanitation Data'!E127)))</f>
        <v/>
      </c>
      <c r="CT133" s="363" t="str">
        <f ca="1">+IF(OFFSET('Sanitation Data'!$E$32,0,10*ROW('Sanitation Data'!E127))="","",OFFSET('Sanitation Data'!$E$32,0,10*ROW('Sanitation Data'!E127)))</f>
        <v/>
      </c>
      <c r="CU133" s="363" t="str">
        <f ca="1">+IF(OFFSET('Sanitation Data'!$F$28,0,10*ROW('Sanitation Data'!F127))="","",OFFSET('Sanitation Data'!$F$28,0,10*ROW('Sanitation Data'!F127)))</f>
        <v/>
      </c>
      <c r="CV133" s="363" t="str">
        <f ca="1">+IF(OFFSET('Sanitation Data'!$F$29,0,10*ROW('Sanitation Data'!F127))="","",OFFSET('Sanitation Data'!$F$29,0,10*ROW('Sanitation Data'!F127)))</f>
        <v/>
      </c>
      <c r="CW133" s="363" t="str">
        <f ca="1">+IF(OFFSET('Sanitation Data'!$F$30,0,10*ROW('Sanitation Data'!F127))="","",OFFSET('Sanitation Data'!$F$30,0,10*ROW('Sanitation Data'!F127)))</f>
        <v/>
      </c>
      <c r="CX133" s="363" t="str">
        <f ca="1">+IF(OFFSET('Sanitation Data'!$F$31,0,10*ROW('Sanitation Data'!F127))="","",OFFSET('Sanitation Data'!$F$31,0,10*ROW('Sanitation Data'!F127)))</f>
        <v/>
      </c>
      <c r="CY133" s="363" t="str">
        <f ca="1">+IF(OFFSET('Sanitation Data'!$F$32,0,10*ROW('Sanitation Data'!F127))="","",OFFSET('Sanitation Data'!$F$32,0,10*ROW('Sanitation Data'!F127)))</f>
        <v/>
      </c>
      <c r="CZ133" s="363" t="str">
        <f ca="1">+IF(OFFSET('Sanitation Data'!$G$28,0,10*ROW('Sanitation Data'!G127))="","",OFFSET('Sanitation Data'!$G$28,0,10*ROW('Sanitation Data'!G127)))</f>
        <v/>
      </c>
      <c r="DA133" s="363" t="str">
        <f ca="1">+IF(OFFSET('Sanitation Data'!$G$29,0,10*ROW('Sanitation Data'!G127))="","",OFFSET('Sanitation Data'!$G$29,0,10*ROW('Sanitation Data'!G127)))</f>
        <v/>
      </c>
      <c r="DB133" s="363" t="str">
        <f ca="1">+IF(OFFSET('Sanitation Data'!$G$30,0,10*ROW('Sanitation Data'!G127))="","",OFFSET('Sanitation Data'!$G$30,0,10*ROW('Sanitation Data'!G127)))</f>
        <v/>
      </c>
      <c r="DC133" s="363" t="str">
        <f ca="1">+IF(OFFSET('Sanitation Data'!$G$31,0,10*ROW('Sanitation Data'!G127))="","",OFFSET('Sanitation Data'!$G$31,0,10*ROW('Sanitation Data'!G127)))</f>
        <v/>
      </c>
      <c r="DD133" s="363" t="str">
        <f ca="1">+IF(OFFSET('Sanitation Data'!$G$32,0,10*ROW('Sanitation Data'!G127))="","",OFFSET('Sanitation Data'!$G$32,0,10*ROW('Sanitation Data'!G127)))</f>
        <v/>
      </c>
      <c r="DE133" s="363" t="str">
        <f ca="1">+IF(OFFSET('Sanitation Data'!$H$28,0,10*ROW('Sanitation Data'!H127))="","",OFFSET('Sanitation Data'!$H$28,0,10*ROW('Sanitation Data'!H127)))</f>
        <v/>
      </c>
      <c r="DF133" s="363" t="str">
        <f ca="1">+IF(OFFSET('Sanitation Data'!$H$29,0,10*ROW('Sanitation Data'!H127))="","",OFFSET('Sanitation Data'!$H$29,0,10*ROW('Sanitation Data'!H127)))</f>
        <v/>
      </c>
      <c r="DG133" s="363" t="str">
        <f ca="1">+IF(OFFSET('Sanitation Data'!$H$30,0,10*ROW('Sanitation Data'!H127))="","",OFFSET('Sanitation Data'!$H$30,0,10*ROW('Sanitation Data'!H127)))</f>
        <v/>
      </c>
      <c r="DH133" s="363" t="str">
        <f ca="1">+IF(OFFSET('Sanitation Data'!$H$31,0,10*ROW('Sanitation Data'!H127))="","",OFFSET('Sanitation Data'!$H$31,0,10*ROW('Sanitation Data'!H127)))</f>
        <v/>
      </c>
      <c r="DI133" s="363" t="str">
        <f ca="1">+IF(OFFSET('Sanitation Data'!$H$32,0,10*ROW('Sanitation Data'!H127))="","",OFFSET('Sanitation Data'!$H$32,0,10*ROW('Sanitation Data'!H127)))</f>
        <v/>
      </c>
      <c r="DJ133" s="363" t="str">
        <f ca="1">+IF(OFFSET('Sanitation Data'!$I$28,0,10*ROW('Sanitation Data'!I127))="","",OFFSET('Sanitation Data'!$I$28,0,10*ROW('Sanitation Data'!I127)))</f>
        <v/>
      </c>
      <c r="DK133" s="363" t="str">
        <f ca="1">+IF(OFFSET('Sanitation Data'!$I$29,0,10*ROW('Sanitation Data'!I127))="","",OFFSET('Sanitation Data'!$I$29,0,10*ROW('Sanitation Data'!I127)))</f>
        <v/>
      </c>
      <c r="DL133" s="363" t="str">
        <f ca="1">+IF(OFFSET('Sanitation Data'!$I$30,0,10*ROW('Sanitation Data'!I127))="","",OFFSET('Sanitation Data'!$I$30,0,10*ROW('Sanitation Data'!I127)))</f>
        <v/>
      </c>
      <c r="DM133" s="363" t="str">
        <f ca="1">+IF(OFFSET('Sanitation Data'!$I$31,0,10*ROW('Sanitation Data'!I127))="","",OFFSET('Sanitation Data'!$I$31,0,10*ROW('Sanitation Data'!I127)))</f>
        <v/>
      </c>
      <c r="DN133" s="363" t="str">
        <f ca="1">+IF(OFFSET('Sanitation Data'!$I$32,0,10*ROW('Sanitation Data'!I127))="","",OFFSET('Sanitation Data'!$I$32,0,10*ROW('Sanitation Data'!I127)))</f>
        <v/>
      </c>
      <c r="DO133" s="363" t="str">
        <f ca="1">+IF(OFFSET('Hygiene Data'!$D$11,0,10*ROW('Hygiene Data'!D127))="","",OFFSET('Hygiene Data'!$D$11,0,10*ROW('Hygiene Data'!D127)))</f>
        <v/>
      </c>
      <c r="DP133" s="363" t="str">
        <f ca="1">+IF(OFFSET('Hygiene Data'!$D$12,0,10*ROW('Hygiene Data'!D127))="","",OFFSET('Hygiene Data'!$D$12,0,10*ROW('Hygiene Data'!D127)))</f>
        <v/>
      </c>
      <c r="DQ133" s="363" t="str">
        <f ca="1">+IF(OFFSET('Hygiene Data'!$D$13,0,10*ROW('Hygiene Data'!D127))="","",OFFSET('Hygiene Data'!$D$13,0,10*ROW('Hygiene Data'!D127)))</f>
        <v/>
      </c>
      <c r="DR133" s="363" t="str">
        <f ca="1">+IF(OFFSET('Hygiene Data'!$E$11,0,10*ROW('Hygiene Data'!E127))="","",OFFSET('Hygiene Data'!$E$11,0,10*ROW('Hygiene Data'!E127)))</f>
        <v/>
      </c>
      <c r="DS133" s="363" t="str">
        <f ca="1">+IF(OFFSET('Hygiene Data'!$E$12,0,10*ROW('Hygiene Data'!E127))="","",OFFSET('Hygiene Data'!$E$12,0,10*ROW('Hygiene Data'!E127)))</f>
        <v/>
      </c>
      <c r="DT133" s="363" t="str">
        <f ca="1">+IF(OFFSET('Hygiene Data'!$E$13,0,10*ROW('Hygiene Data'!E127))="","",OFFSET('Hygiene Data'!$E$13,0,10*ROW('Hygiene Data'!E127)))</f>
        <v/>
      </c>
      <c r="DU133" s="363" t="str">
        <f ca="1">+IF(OFFSET('Hygiene Data'!$F$11,0,10*ROW('Hygiene Data'!F127))="","",OFFSET('Hygiene Data'!$F$11,0,10*ROW('Hygiene Data'!F127)))</f>
        <v/>
      </c>
      <c r="DV133" s="363" t="str">
        <f ca="1">+IF(OFFSET('Hygiene Data'!$F$12,0,10*ROW('Hygiene Data'!F127))="","",OFFSET('Hygiene Data'!$F$12,0,10*ROW('Hygiene Data'!F127)))</f>
        <v/>
      </c>
      <c r="DW133" s="363" t="str">
        <f ca="1">+IF(OFFSET('Hygiene Data'!$F$13,0,10*ROW('Hygiene Data'!F127))="","",OFFSET('Hygiene Data'!$F$13,0,10*ROW('Hygiene Data'!F127)))</f>
        <v/>
      </c>
      <c r="DX133" s="363" t="str">
        <f ca="1">+IF(OFFSET('Hygiene Data'!$G$11,0,10*ROW('Hygiene Data'!G127))="","",OFFSET('Hygiene Data'!$G$11,0,10*ROW('Hygiene Data'!G127)))</f>
        <v/>
      </c>
      <c r="DY133" s="363" t="str">
        <f ca="1">+IF(OFFSET('Hygiene Data'!$G$12,0,10*ROW('Hygiene Data'!G127))="","",OFFSET('Hygiene Data'!$G$12,0,10*ROW('Hygiene Data'!G127)))</f>
        <v/>
      </c>
      <c r="DZ133" s="363" t="str">
        <f ca="1">+IF(OFFSET('Hygiene Data'!$G$13,0,10*ROW('Hygiene Data'!G127))="","",OFFSET('Hygiene Data'!$G$13,0,10*ROW('Hygiene Data'!G127)))</f>
        <v/>
      </c>
      <c r="EA133" s="363" t="str">
        <f ca="1">+IF(OFFSET('Hygiene Data'!$H$11,0,10*ROW('Hygiene Data'!H127))="","",OFFSET('Hygiene Data'!$H$11,0,10*ROW('Hygiene Data'!H127)))</f>
        <v/>
      </c>
      <c r="EB133" s="363" t="str">
        <f ca="1">+IF(OFFSET('Hygiene Data'!$H$12,0,10*ROW('Hygiene Data'!H127))="","",OFFSET('Hygiene Data'!$H$12,0,10*ROW('Hygiene Data'!H127)))</f>
        <v/>
      </c>
      <c r="EC133" s="363" t="str">
        <f ca="1">+IF(OFFSET('Hygiene Data'!$H$13,0,10*ROW('Hygiene Data'!H127))="","",OFFSET('Hygiene Data'!$H$13,0,10*ROW('Hygiene Data'!H127)))</f>
        <v/>
      </c>
      <c r="ED133" s="363" t="str">
        <f ca="1">+IF(OFFSET('Hygiene Data'!$I$11,0,10*ROW('Hygiene Data'!I127))="","",OFFSET('Hygiene Data'!$I$11,0,10*ROW('Hygiene Data'!I127)))</f>
        <v/>
      </c>
      <c r="EE133" s="363" t="str">
        <f ca="1">+IF(OFFSET('Hygiene Data'!$I$12,0,10*ROW('Hygiene Data'!I127))="","",OFFSET('Hygiene Data'!$I$12,0,10*ROW('Hygiene Data'!I127)))</f>
        <v/>
      </c>
      <c r="EF133" s="363" t="str">
        <f ca="1">+IF(OFFSET('Hygiene Data'!$I$13,0,10*ROW('Hygiene Data'!I127))="","",OFFSET('Hygiene Data'!$I$13,0,10*ROW('Hygiene Data'!I127)))</f>
        <v/>
      </c>
    </row>
    <row r="134" spans="1:136" x14ac:dyDescent="0.25">
      <c r="A134" s="472" t="str">
        <f ca="1">+IF(OFFSET('Water Data'!$B$2,0,10*ROW('Water Data'!E128))="","",OFFSET('Water Data'!$B$2,0,10*ROW('Water Data'!E128)))</f>
        <v/>
      </c>
      <c r="B134" s="47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9" t="str">
        <f t="shared" ca="1" si="1"/>
        <v/>
      </c>
      <c r="D134" s="50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3" t="str">
        <f ca="1">+IF(OFFSET('Water Data'!$D$27,0,10*ROW('Water Data'!D128))="","",OFFSET('Water Data'!$D$27,0,10*ROW('Water Data'!D128)))</f>
        <v/>
      </c>
      <c r="BT134" s="363" t="str">
        <f ca="1">+IF(OFFSET('Water Data'!$D$28,0,10*ROW('Water Data'!D128))="","",OFFSET('Water Data'!$D$28,0,10*ROW('Water Data'!D128)))</f>
        <v/>
      </c>
      <c r="BU134" s="363" t="str">
        <f ca="1">+IF(OFFSET('Water Data'!$D$29,0,10*ROW('Water Data'!D128))="","",OFFSET('Water Data'!$D$29,0,10*ROW('Water Data'!D128)))</f>
        <v/>
      </c>
      <c r="BV134" s="363" t="str">
        <f ca="1">+IF(OFFSET('Water Data'!$E$27,0,10*ROW('Water Data'!E128))="","",OFFSET('Water Data'!$E$27,0,10*ROW('Water Data'!E128)))</f>
        <v/>
      </c>
      <c r="BW134" s="363" t="str">
        <f ca="1">+IF(OFFSET('Water Data'!$E$28,0,10*ROW('Water Data'!E128))="","",OFFSET('Water Data'!$E$28,0,10*ROW('Water Data'!E128)))</f>
        <v/>
      </c>
      <c r="BX134" s="363" t="str">
        <f ca="1">+IF(OFFSET('Water Data'!$E$29,0,10*ROW('Water Data'!E128))="","",OFFSET('Water Data'!$E$29,0,10*ROW('Water Data'!E128)))</f>
        <v/>
      </c>
      <c r="BY134" s="363" t="str">
        <f ca="1">+IF(OFFSET('Water Data'!$F$27,0,10*ROW('Water Data'!F128))="","",OFFSET('Water Data'!$F$27,0,10*ROW('Water Data'!F128)))</f>
        <v/>
      </c>
      <c r="BZ134" s="363" t="str">
        <f ca="1">+IF(OFFSET('Water Data'!$F$28,0,10*ROW('Water Data'!F128))="","",OFFSET('Water Data'!$F$28,0,10*ROW('Water Data'!F128)))</f>
        <v/>
      </c>
      <c r="CA134" s="363" t="str">
        <f ca="1">+IF(OFFSET('Water Data'!$F$29,0,10*ROW('Water Data'!F128))="","",OFFSET('Water Data'!$F$29,0,10*ROW('Water Data'!F128)))</f>
        <v/>
      </c>
      <c r="CB134" s="363" t="str">
        <f ca="1">+IF(OFFSET('Water Data'!$G$27,0,10*ROW('Water Data'!G128))="","",OFFSET('Water Data'!$G$27,0,10*ROW('Water Data'!G128)))</f>
        <v/>
      </c>
      <c r="CC134" s="363" t="str">
        <f ca="1">+IF(OFFSET('Water Data'!$G$28,0,10*ROW('Water Data'!G128))="","",OFFSET('Water Data'!$G$28,0,10*ROW('Water Data'!G128)))</f>
        <v/>
      </c>
      <c r="CD134" s="363" t="str">
        <f ca="1">+IF(OFFSET('Water Data'!$G$29,0,10*ROW('Water Data'!G128))="","",OFFSET('Water Data'!$G$29,0,10*ROW('Water Data'!G128)))</f>
        <v/>
      </c>
      <c r="CE134" s="363" t="str">
        <f ca="1">+IF(OFFSET('Water Data'!$H$27,0,10*ROW('Water Data'!H128))="","",OFFSET('Water Data'!$H$27,0,10*ROW('Water Data'!H128)))</f>
        <v/>
      </c>
      <c r="CF134" s="363" t="str">
        <f ca="1">+IF(OFFSET('Water Data'!$H$28,0,10*ROW('Water Data'!H128))="","",OFFSET('Water Data'!$H$28,0,10*ROW('Water Data'!H128)))</f>
        <v/>
      </c>
      <c r="CG134" s="363" t="str">
        <f ca="1">+IF(OFFSET('Water Data'!$H$29,0,10*ROW('Water Data'!H128))="","",OFFSET('Water Data'!$H$29,0,10*ROW('Water Data'!H128)))</f>
        <v/>
      </c>
      <c r="CH134" s="363" t="str">
        <f ca="1">+IF(OFFSET('Water Data'!$I$27,0,10*ROW('Water Data'!I128))="","",OFFSET('Water Data'!$I$27,0,10*ROW('Water Data'!I128)))</f>
        <v/>
      </c>
      <c r="CI134" s="363" t="str">
        <f ca="1">+IF(OFFSET('Water Data'!$I$28,0,10*ROW('Water Data'!I128))="","",OFFSET('Water Data'!$I$28,0,10*ROW('Water Data'!I128)))</f>
        <v/>
      </c>
      <c r="CJ134" s="363" t="str">
        <f ca="1">+IF(OFFSET('Water Data'!$I$29,0,10*ROW('Water Data'!I128))="","",OFFSET('Water Data'!$I$29,0,10*ROW('Water Data'!I128)))</f>
        <v/>
      </c>
      <c r="CK134" s="363" t="str">
        <f ca="1">+IF(OFFSET('Sanitation Data'!$D$28,0,10*ROW('Sanitation Data'!D128))="","",OFFSET('Sanitation Data'!$D$28,0,10*ROW('Sanitation Data'!D128)))</f>
        <v/>
      </c>
      <c r="CL134" s="363" t="str">
        <f ca="1">+IF(OFFSET('Sanitation Data'!$D$29,0,10*ROW('Sanitation Data'!D128))="","",OFFSET('Sanitation Data'!$D$29,0,10*ROW('Sanitation Data'!D128)))</f>
        <v/>
      </c>
      <c r="CM134" s="363" t="str">
        <f ca="1">+IF(OFFSET('Sanitation Data'!$D$30,0,10*ROW('Sanitation Data'!D128))="","",OFFSET('Sanitation Data'!$D$30,0,10*ROW('Sanitation Data'!D128)))</f>
        <v/>
      </c>
      <c r="CN134" s="363" t="str">
        <f ca="1">+IF(OFFSET('Sanitation Data'!$D$31,0,10*ROW('Sanitation Data'!D128))="","",OFFSET('Sanitation Data'!$D$31,0,10*ROW('Sanitation Data'!D128)))</f>
        <v/>
      </c>
      <c r="CO134" s="363" t="str">
        <f ca="1">+IF(OFFSET('Sanitation Data'!$D$32,0,10*ROW('Sanitation Data'!D128))="","",OFFSET('Sanitation Data'!$D$32,0,10*ROW('Sanitation Data'!D128)))</f>
        <v/>
      </c>
      <c r="CP134" s="363" t="str">
        <f ca="1">+IF(OFFSET('Sanitation Data'!$E$28,0,10*ROW('Sanitation Data'!E128))="","",OFFSET('Sanitation Data'!$E$28,0,10*ROW('Sanitation Data'!E128)))</f>
        <v/>
      </c>
      <c r="CQ134" s="363" t="str">
        <f ca="1">+IF(OFFSET('Sanitation Data'!$E$29,0,10*ROW('Sanitation Data'!E128))="","",OFFSET('Sanitation Data'!$E$29,0,10*ROW('Sanitation Data'!E128)))</f>
        <v/>
      </c>
      <c r="CR134" s="363" t="str">
        <f ca="1">+IF(OFFSET('Sanitation Data'!$E$30,0,10*ROW('Sanitation Data'!E128))="","",OFFSET('Sanitation Data'!$E$30,0,10*ROW('Sanitation Data'!E128)))</f>
        <v/>
      </c>
      <c r="CS134" s="363" t="str">
        <f ca="1">+IF(OFFSET('Sanitation Data'!$E$31,0,10*ROW('Sanitation Data'!E128))="","",OFFSET('Sanitation Data'!$E$31,0,10*ROW('Sanitation Data'!E128)))</f>
        <v/>
      </c>
      <c r="CT134" s="363" t="str">
        <f ca="1">+IF(OFFSET('Sanitation Data'!$E$32,0,10*ROW('Sanitation Data'!E128))="","",OFFSET('Sanitation Data'!$E$32,0,10*ROW('Sanitation Data'!E128)))</f>
        <v/>
      </c>
      <c r="CU134" s="363" t="str">
        <f ca="1">+IF(OFFSET('Sanitation Data'!$F$28,0,10*ROW('Sanitation Data'!F128))="","",OFFSET('Sanitation Data'!$F$28,0,10*ROW('Sanitation Data'!F128)))</f>
        <v/>
      </c>
      <c r="CV134" s="363" t="str">
        <f ca="1">+IF(OFFSET('Sanitation Data'!$F$29,0,10*ROW('Sanitation Data'!F128))="","",OFFSET('Sanitation Data'!$F$29,0,10*ROW('Sanitation Data'!F128)))</f>
        <v/>
      </c>
      <c r="CW134" s="363" t="str">
        <f ca="1">+IF(OFFSET('Sanitation Data'!$F$30,0,10*ROW('Sanitation Data'!F128))="","",OFFSET('Sanitation Data'!$F$30,0,10*ROW('Sanitation Data'!F128)))</f>
        <v/>
      </c>
      <c r="CX134" s="363" t="str">
        <f ca="1">+IF(OFFSET('Sanitation Data'!$F$31,0,10*ROW('Sanitation Data'!F128))="","",OFFSET('Sanitation Data'!$F$31,0,10*ROW('Sanitation Data'!F128)))</f>
        <v/>
      </c>
      <c r="CY134" s="363" t="str">
        <f ca="1">+IF(OFFSET('Sanitation Data'!$F$32,0,10*ROW('Sanitation Data'!F128))="","",OFFSET('Sanitation Data'!$F$32,0,10*ROW('Sanitation Data'!F128)))</f>
        <v/>
      </c>
      <c r="CZ134" s="363" t="str">
        <f ca="1">+IF(OFFSET('Sanitation Data'!$G$28,0,10*ROW('Sanitation Data'!G128))="","",OFFSET('Sanitation Data'!$G$28,0,10*ROW('Sanitation Data'!G128)))</f>
        <v/>
      </c>
      <c r="DA134" s="363" t="str">
        <f ca="1">+IF(OFFSET('Sanitation Data'!$G$29,0,10*ROW('Sanitation Data'!G128))="","",OFFSET('Sanitation Data'!$G$29,0,10*ROW('Sanitation Data'!G128)))</f>
        <v/>
      </c>
      <c r="DB134" s="363" t="str">
        <f ca="1">+IF(OFFSET('Sanitation Data'!$G$30,0,10*ROW('Sanitation Data'!G128))="","",OFFSET('Sanitation Data'!$G$30,0,10*ROW('Sanitation Data'!G128)))</f>
        <v/>
      </c>
      <c r="DC134" s="363" t="str">
        <f ca="1">+IF(OFFSET('Sanitation Data'!$G$31,0,10*ROW('Sanitation Data'!G128))="","",OFFSET('Sanitation Data'!$G$31,0,10*ROW('Sanitation Data'!G128)))</f>
        <v/>
      </c>
      <c r="DD134" s="363" t="str">
        <f ca="1">+IF(OFFSET('Sanitation Data'!$G$32,0,10*ROW('Sanitation Data'!G128))="","",OFFSET('Sanitation Data'!$G$32,0,10*ROW('Sanitation Data'!G128)))</f>
        <v/>
      </c>
      <c r="DE134" s="363" t="str">
        <f ca="1">+IF(OFFSET('Sanitation Data'!$H$28,0,10*ROW('Sanitation Data'!H128))="","",OFFSET('Sanitation Data'!$H$28,0,10*ROW('Sanitation Data'!H128)))</f>
        <v/>
      </c>
      <c r="DF134" s="363" t="str">
        <f ca="1">+IF(OFFSET('Sanitation Data'!$H$29,0,10*ROW('Sanitation Data'!H128))="","",OFFSET('Sanitation Data'!$H$29,0,10*ROW('Sanitation Data'!H128)))</f>
        <v/>
      </c>
      <c r="DG134" s="363" t="str">
        <f ca="1">+IF(OFFSET('Sanitation Data'!$H$30,0,10*ROW('Sanitation Data'!H128))="","",OFFSET('Sanitation Data'!$H$30,0,10*ROW('Sanitation Data'!H128)))</f>
        <v/>
      </c>
      <c r="DH134" s="363" t="str">
        <f ca="1">+IF(OFFSET('Sanitation Data'!$H$31,0,10*ROW('Sanitation Data'!H128))="","",OFFSET('Sanitation Data'!$H$31,0,10*ROW('Sanitation Data'!H128)))</f>
        <v/>
      </c>
      <c r="DI134" s="363" t="str">
        <f ca="1">+IF(OFFSET('Sanitation Data'!$H$32,0,10*ROW('Sanitation Data'!H128))="","",OFFSET('Sanitation Data'!$H$32,0,10*ROW('Sanitation Data'!H128)))</f>
        <v/>
      </c>
      <c r="DJ134" s="363" t="str">
        <f ca="1">+IF(OFFSET('Sanitation Data'!$I$28,0,10*ROW('Sanitation Data'!I128))="","",OFFSET('Sanitation Data'!$I$28,0,10*ROW('Sanitation Data'!I128)))</f>
        <v/>
      </c>
      <c r="DK134" s="363" t="str">
        <f ca="1">+IF(OFFSET('Sanitation Data'!$I$29,0,10*ROW('Sanitation Data'!I128))="","",OFFSET('Sanitation Data'!$I$29,0,10*ROW('Sanitation Data'!I128)))</f>
        <v/>
      </c>
      <c r="DL134" s="363" t="str">
        <f ca="1">+IF(OFFSET('Sanitation Data'!$I$30,0,10*ROW('Sanitation Data'!I128))="","",OFFSET('Sanitation Data'!$I$30,0,10*ROW('Sanitation Data'!I128)))</f>
        <v/>
      </c>
      <c r="DM134" s="363" t="str">
        <f ca="1">+IF(OFFSET('Sanitation Data'!$I$31,0,10*ROW('Sanitation Data'!I128))="","",OFFSET('Sanitation Data'!$I$31,0,10*ROW('Sanitation Data'!I128)))</f>
        <v/>
      </c>
      <c r="DN134" s="363" t="str">
        <f ca="1">+IF(OFFSET('Sanitation Data'!$I$32,0,10*ROW('Sanitation Data'!I128))="","",OFFSET('Sanitation Data'!$I$32,0,10*ROW('Sanitation Data'!I128)))</f>
        <v/>
      </c>
      <c r="DO134" s="363" t="str">
        <f ca="1">+IF(OFFSET('Hygiene Data'!$D$11,0,10*ROW('Hygiene Data'!D128))="","",OFFSET('Hygiene Data'!$D$11,0,10*ROW('Hygiene Data'!D128)))</f>
        <v/>
      </c>
      <c r="DP134" s="363" t="str">
        <f ca="1">+IF(OFFSET('Hygiene Data'!$D$12,0,10*ROW('Hygiene Data'!D128))="","",OFFSET('Hygiene Data'!$D$12,0,10*ROW('Hygiene Data'!D128)))</f>
        <v/>
      </c>
      <c r="DQ134" s="363" t="str">
        <f ca="1">+IF(OFFSET('Hygiene Data'!$D$13,0,10*ROW('Hygiene Data'!D128))="","",OFFSET('Hygiene Data'!$D$13,0,10*ROW('Hygiene Data'!D128)))</f>
        <v/>
      </c>
      <c r="DR134" s="363" t="str">
        <f ca="1">+IF(OFFSET('Hygiene Data'!$E$11,0,10*ROW('Hygiene Data'!E128))="","",OFFSET('Hygiene Data'!$E$11,0,10*ROW('Hygiene Data'!E128)))</f>
        <v/>
      </c>
      <c r="DS134" s="363" t="str">
        <f ca="1">+IF(OFFSET('Hygiene Data'!$E$12,0,10*ROW('Hygiene Data'!E128))="","",OFFSET('Hygiene Data'!$E$12,0,10*ROW('Hygiene Data'!E128)))</f>
        <v/>
      </c>
      <c r="DT134" s="363" t="str">
        <f ca="1">+IF(OFFSET('Hygiene Data'!$E$13,0,10*ROW('Hygiene Data'!E128))="","",OFFSET('Hygiene Data'!$E$13,0,10*ROW('Hygiene Data'!E128)))</f>
        <v/>
      </c>
      <c r="DU134" s="363" t="str">
        <f ca="1">+IF(OFFSET('Hygiene Data'!$F$11,0,10*ROW('Hygiene Data'!F128))="","",OFFSET('Hygiene Data'!$F$11,0,10*ROW('Hygiene Data'!F128)))</f>
        <v/>
      </c>
      <c r="DV134" s="363" t="str">
        <f ca="1">+IF(OFFSET('Hygiene Data'!$F$12,0,10*ROW('Hygiene Data'!F128))="","",OFFSET('Hygiene Data'!$F$12,0,10*ROW('Hygiene Data'!F128)))</f>
        <v/>
      </c>
      <c r="DW134" s="363" t="str">
        <f ca="1">+IF(OFFSET('Hygiene Data'!$F$13,0,10*ROW('Hygiene Data'!F128))="","",OFFSET('Hygiene Data'!$F$13,0,10*ROW('Hygiene Data'!F128)))</f>
        <v/>
      </c>
      <c r="DX134" s="363" t="str">
        <f ca="1">+IF(OFFSET('Hygiene Data'!$G$11,0,10*ROW('Hygiene Data'!G128))="","",OFFSET('Hygiene Data'!$G$11,0,10*ROW('Hygiene Data'!G128)))</f>
        <v/>
      </c>
      <c r="DY134" s="363" t="str">
        <f ca="1">+IF(OFFSET('Hygiene Data'!$G$12,0,10*ROW('Hygiene Data'!G128))="","",OFFSET('Hygiene Data'!$G$12,0,10*ROW('Hygiene Data'!G128)))</f>
        <v/>
      </c>
      <c r="DZ134" s="363" t="str">
        <f ca="1">+IF(OFFSET('Hygiene Data'!$G$13,0,10*ROW('Hygiene Data'!G128))="","",OFFSET('Hygiene Data'!$G$13,0,10*ROW('Hygiene Data'!G128)))</f>
        <v/>
      </c>
      <c r="EA134" s="363" t="str">
        <f ca="1">+IF(OFFSET('Hygiene Data'!$H$11,0,10*ROW('Hygiene Data'!H128))="","",OFFSET('Hygiene Data'!$H$11,0,10*ROW('Hygiene Data'!H128)))</f>
        <v/>
      </c>
      <c r="EB134" s="363" t="str">
        <f ca="1">+IF(OFFSET('Hygiene Data'!$H$12,0,10*ROW('Hygiene Data'!H128))="","",OFFSET('Hygiene Data'!$H$12,0,10*ROW('Hygiene Data'!H128)))</f>
        <v/>
      </c>
      <c r="EC134" s="363" t="str">
        <f ca="1">+IF(OFFSET('Hygiene Data'!$H$13,0,10*ROW('Hygiene Data'!H128))="","",OFFSET('Hygiene Data'!$H$13,0,10*ROW('Hygiene Data'!H128)))</f>
        <v/>
      </c>
      <c r="ED134" s="363" t="str">
        <f ca="1">+IF(OFFSET('Hygiene Data'!$I$11,0,10*ROW('Hygiene Data'!I128))="","",OFFSET('Hygiene Data'!$I$11,0,10*ROW('Hygiene Data'!I128)))</f>
        <v/>
      </c>
      <c r="EE134" s="363" t="str">
        <f ca="1">+IF(OFFSET('Hygiene Data'!$I$12,0,10*ROW('Hygiene Data'!I128))="","",OFFSET('Hygiene Data'!$I$12,0,10*ROW('Hygiene Data'!I128)))</f>
        <v/>
      </c>
      <c r="EF134" s="363" t="str">
        <f ca="1">+IF(OFFSET('Hygiene Data'!$I$13,0,10*ROW('Hygiene Data'!I128))="","",OFFSET('Hygiene Data'!$I$13,0,10*ROW('Hygiene Data'!I128)))</f>
        <v/>
      </c>
    </row>
    <row r="135" spans="1:136" x14ac:dyDescent="0.25">
      <c r="A135" s="472" t="str">
        <f ca="1">+IF(OFFSET('Water Data'!$B$2,0,10*ROW('Water Data'!E129))="","",OFFSET('Water Data'!$B$2,0,10*ROW('Water Data'!E129)))</f>
        <v/>
      </c>
      <c r="B135" s="47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9" t="str">
        <f t="shared" ref="C135:C198" ca="1" si="2">+IF(ISNUMBER(VALUE(MID(A135,5,4))), VALUE(MID(A135, 5,4)),"")</f>
        <v/>
      </c>
      <c r="D135" s="50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3" t="str">
        <f ca="1">+IF(OFFSET('Water Data'!$D$27,0,10*ROW('Water Data'!D129))="","",OFFSET('Water Data'!$D$27,0,10*ROW('Water Data'!D129)))</f>
        <v/>
      </c>
      <c r="BT135" s="363" t="str">
        <f ca="1">+IF(OFFSET('Water Data'!$D$28,0,10*ROW('Water Data'!D129))="","",OFFSET('Water Data'!$D$28,0,10*ROW('Water Data'!D129)))</f>
        <v/>
      </c>
      <c r="BU135" s="363" t="str">
        <f ca="1">+IF(OFFSET('Water Data'!$D$29,0,10*ROW('Water Data'!D129))="","",OFFSET('Water Data'!$D$29,0,10*ROW('Water Data'!D129)))</f>
        <v/>
      </c>
      <c r="BV135" s="363" t="str">
        <f ca="1">+IF(OFFSET('Water Data'!$E$27,0,10*ROW('Water Data'!E129))="","",OFFSET('Water Data'!$E$27,0,10*ROW('Water Data'!E129)))</f>
        <v/>
      </c>
      <c r="BW135" s="363" t="str">
        <f ca="1">+IF(OFFSET('Water Data'!$E$28,0,10*ROW('Water Data'!E129))="","",OFFSET('Water Data'!$E$28,0,10*ROW('Water Data'!E129)))</f>
        <v/>
      </c>
      <c r="BX135" s="363" t="str">
        <f ca="1">+IF(OFFSET('Water Data'!$E$29,0,10*ROW('Water Data'!E129))="","",OFFSET('Water Data'!$E$29,0,10*ROW('Water Data'!E129)))</f>
        <v/>
      </c>
      <c r="BY135" s="363" t="str">
        <f ca="1">+IF(OFFSET('Water Data'!$F$27,0,10*ROW('Water Data'!F129))="","",OFFSET('Water Data'!$F$27,0,10*ROW('Water Data'!F129)))</f>
        <v/>
      </c>
      <c r="BZ135" s="363" t="str">
        <f ca="1">+IF(OFFSET('Water Data'!$F$28,0,10*ROW('Water Data'!F129))="","",OFFSET('Water Data'!$F$28,0,10*ROW('Water Data'!F129)))</f>
        <v/>
      </c>
      <c r="CA135" s="363" t="str">
        <f ca="1">+IF(OFFSET('Water Data'!$F$29,0,10*ROW('Water Data'!F129))="","",OFFSET('Water Data'!$F$29,0,10*ROW('Water Data'!F129)))</f>
        <v/>
      </c>
      <c r="CB135" s="363" t="str">
        <f ca="1">+IF(OFFSET('Water Data'!$G$27,0,10*ROW('Water Data'!G129))="","",OFFSET('Water Data'!$G$27,0,10*ROW('Water Data'!G129)))</f>
        <v/>
      </c>
      <c r="CC135" s="363" t="str">
        <f ca="1">+IF(OFFSET('Water Data'!$G$28,0,10*ROW('Water Data'!G129))="","",OFFSET('Water Data'!$G$28,0,10*ROW('Water Data'!G129)))</f>
        <v/>
      </c>
      <c r="CD135" s="363" t="str">
        <f ca="1">+IF(OFFSET('Water Data'!$G$29,0,10*ROW('Water Data'!G129))="","",OFFSET('Water Data'!$G$29,0,10*ROW('Water Data'!G129)))</f>
        <v/>
      </c>
      <c r="CE135" s="363" t="str">
        <f ca="1">+IF(OFFSET('Water Data'!$H$27,0,10*ROW('Water Data'!H129))="","",OFFSET('Water Data'!$H$27,0,10*ROW('Water Data'!H129)))</f>
        <v/>
      </c>
      <c r="CF135" s="363" t="str">
        <f ca="1">+IF(OFFSET('Water Data'!$H$28,0,10*ROW('Water Data'!H129))="","",OFFSET('Water Data'!$H$28,0,10*ROW('Water Data'!H129)))</f>
        <v/>
      </c>
      <c r="CG135" s="363" t="str">
        <f ca="1">+IF(OFFSET('Water Data'!$H$29,0,10*ROW('Water Data'!H129))="","",OFFSET('Water Data'!$H$29,0,10*ROW('Water Data'!H129)))</f>
        <v/>
      </c>
      <c r="CH135" s="363" t="str">
        <f ca="1">+IF(OFFSET('Water Data'!$I$27,0,10*ROW('Water Data'!I129))="","",OFFSET('Water Data'!$I$27,0,10*ROW('Water Data'!I129)))</f>
        <v/>
      </c>
      <c r="CI135" s="363" t="str">
        <f ca="1">+IF(OFFSET('Water Data'!$I$28,0,10*ROW('Water Data'!I129))="","",OFFSET('Water Data'!$I$28,0,10*ROW('Water Data'!I129)))</f>
        <v/>
      </c>
      <c r="CJ135" s="363" t="str">
        <f ca="1">+IF(OFFSET('Water Data'!$I$29,0,10*ROW('Water Data'!I129))="","",OFFSET('Water Data'!$I$29,0,10*ROW('Water Data'!I129)))</f>
        <v/>
      </c>
      <c r="CK135" s="363" t="str">
        <f ca="1">+IF(OFFSET('Sanitation Data'!$D$28,0,10*ROW('Sanitation Data'!D129))="","",OFFSET('Sanitation Data'!$D$28,0,10*ROW('Sanitation Data'!D129)))</f>
        <v/>
      </c>
      <c r="CL135" s="363" t="str">
        <f ca="1">+IF(OFFSET('Sanitation Data'!$D$29,0,10*ROW('Sanitation Data'!D129))="","",OFFSET('Sanitation Data'!$D$29,0,10*ROW('Sanitation Data'!D129)))</f>
        <v/>
      </c>
      <c r="CM135" s="363" t="str">
        <f ca="1">+IF(OFFSET('Sanitation Data'!$D$30,0,10*ROW('Sanitation Data'!D129))="","",OFFSET('Sanitation Data'!$D$30,0,10*ROW('Sanitation Data'!D129)))</f>
        <v/>
      </c>
      <c r="CN135" s="363" t="str">
        <f ca="1">+IF(OFFSET('Sanitation Data'!$D$31,0,10*ROW('Sanitation Data'!D129))="","",OFFSET('Sanitation Data'!$D$31,0,10*ROW('Sanitation Data'!D129)))</f>
        <v/>
      </c>
      <c r="CO135" s="363" t="str">
        <f ca="1">+IF(OFFSET('Sanitation Data'!$D$32,0,10*ROW('Sanitation Data'!D129))="","",OFFSET('Sanitation Data'!$D$32,0,10*ROW('Sanitation Data'!D129)))</f>
        <v/>
      </c>
      <c r="CP135" s="363" t="str">
        <f ca="1">+IF(OFFSET('Sanitation Data'!$E$28,0,10*ROW('Sanitation Data'!E129))="","",OFFSET('Sanitation Data'!$E$28,0,10*ROW('Sanitation Data'!E129)))</f>
        <v/>
      </c>
      <c r="CQ135" s="363" t="str">
        <f ca="1">+IF(OFFSET('Sanitation Data'!$E$29,0,10*ROW('Sanitation Data'!E129))="","",OFFSET('Sanitation Data'!$E$29,0,10*ROW('Sanitation Data'!E129)))</f>
        <v/>
      </c>
      <c r="CR135" s="363" t="str">
        <f ca="1">+IF(OFFSET('Sanitation Data'!$E$30,0,10*ROW('Sanitation Data'!E129))="","",OFFSET('Sanitation Data'!$E$30,0,10*ROW('Sanitation Data'!E129)))</f>
        <v/>
      </c>
      <c r="CS135" s="363" t="str">
        <f ca="1">+IF(OFFSET('Sanitation Data'!$E$31,0,10*ROW('Sanitation Data'!E129))="","",OFFSET('Sanitation Data'!$E$31,0,10*ROW('Sanitation Data'!E129)))</f>
        <v/>
      </c>
      <c r="CT135" s="363" t="str">
        <f ca="1">+IF(OFFSET('Sanitation Data'!$E$32,0,10*ROW('Sanitation Data'!E129))="","",OFFSET('Sanitation Data'!$E$32,0,10*ROW('Sanitation Data'!E129)))</f>
        <v/>
      </c>
      <c r="CU135" s="363" t="str">
        <f ca="1">+IF(OFFSET('Sanitation Data'!$F$28,0,10*ROW('Sanitation Data'!F129))="","",OFFSET('Sanitation Data'!$F$28,0,10*ROW('Sanitation Data'!F129)))</f>
        <v/>
      </c>
      <c r="CV135" s="363" t="str">
        <f ca="1">+IF(OFFSET('Sanitation Data'!$F$29,0,10*ROW('Sanitation Data'!F129))="","",OFFSET('Sanitation Data'!$F$29,0,10*ROW('Sanitation Data'!F129)))</f>
        <v/>
      </c>
      <c r="CW135" s="363" t="str">
        <f ca="1">+IF(OFFSET('Sanitation Data'!$F$30,0,10*ROW('Sanitation Data'!F129))="","",OFFSET('Sanitation Data'!$F$30,0,10*ROW('Sanitation Data'!F129)))</f>
        <v/>
      </c>
      <c r="CX135" s="363" t="str">
        <f ca="1">+IF(OFFSET('Sanitation Data'!$F$31,0,10*ROW('Sanitation Data'!F129))="","",OFFSET('Sanitation Data'!$F$31,0,10*ROW('Sanitation Data'!F129)))</f>
        <v/>
      </c>
      <c r="CY135" s="363" t="str">
        <f ca="1">+IF(OFFSET('Sanitation Data'!$F$32,0,10*ROW('Sanitation Data'!F129))="","",OFFSET('Sanitation Data'!$F$32,0,10*ROW('Sanitation Data'!F129)))</f>
        <v/>
      </c>
      <c r="CZ135" s="363" t="str">
        <f ca="1">+IF(OFFSET('Sanitation Data'!$G$28,0,10*ROW('Sanitation Data'!G129))="","",OFFSET('Sanitation Data'!$G$28,0,10*ROW('Sanitation Data'!G129)))</f>
        <v/>
      </c>
      <c r="DA135" s="363" t="str">
        <f ca="1">+IF(OFFSET('Sanitation Data'!$G$29,0,10*ROW('Sanitation Data'!G129))="","",OFFSET('Sanitation Data'!$G$29,0,10*ROW('Sanitation Data'!G129)))</f>
        <v/>
      </c>
      <c r="DB135" s="363" t="str">
        <f ca="1">+IF(OFFSET('Sanitation Data'!$G$30,0,10*ROW('Sanitation Data'!G129))="","",OFFSET('Sanitation Data'!$G$30,0,10*ROW('Sanitation Data'!G129)))</f>
        <v/>
      </c>
      <c r="DC135" s="363" t="str">
        <f ca="1">+IF(OFFSET('Sanitation Data'!$G$31,0,10*ROW('Sanitation Data'!G129))="","",OFFSET('Sanitation Data'!$G$31,0,10*ROW('Sanitation Data'!G129)))</f>
        <v/>
      </c>
      <c r="DD135" s="363" t="str">
        <f ca="1">+IF(OFFSET('Sanitation Data'!$G$32,0,10*ROW('Sanitation Data'!G129))="","",OFFSET('Sanitation Data'!$G$32,0,10*ROW('Sanitation Data'!G129)))</f>
        <v/>
      </c>
      <c r="DE135" s="363" t="str">
        <f ca="1">+IF(OFFSET('Sanitation Data'!$H$28,0,10*ROW('Sanitation Data'!H129))="","",OFFSET('Sanitation Data'!$H$28,0,10*ROW('Sanitation Data'!H129)))</f>
        <v/>
      </c>
      <c r="DF135" s="363" t="str">
        <f ca="1">+IF(OFFSET('Sanitation Data'!$H$29,0,10*ROW('Sanitation Data'!H129))="","",OFFSET('Sanitation Data'!$H$29,0,10*ROW('Sanitation Data'!H129)))</f>
        <v/>
      </c>
      <c r="DG135" s="363" t="str">
        <f ca="1">+IF(OFFSET('Sanitation Data'!$H$30,0,10*ROW('Sanitation Data'!H129))="","",OFFSET('Sanitation Data'!$H$30,0,10*ROW('Sanitation Data'!H129)))</f>
        <v/>
      </c>
      <c r="DH135" s="363" t="str">
        <f ca="1">+IF(OFFSET('Sanitation Data'!$H$31,0,10*ROW('Sanitation Data'!H129))="","",OFFSET('Sanitation Data'!$H$31,0,10*ROW('Sanitation Data'!H129)))</f>
        <v/>
      </c>
      <c r="DI135" s="363" t="str">
        <f ca="1">+IF(OFFSET('Sanitation Data'!$H$32,0,10*ROW('Sanitation Data'!H129))="","",OFFSET('Sanitation Data'!$H$32,0,10*ROW('Sanitation Data'!H129)))</f>
        <v/>
      </c>
      <c r="DJ135" s="363" t="str">
        <f ca="1">+IF(OFFSET('Sanitation Data'!$I$28,0,10*ROW('Sanitation Data'!I129))="","",OFFSET('Sanitation Data'!$I$28,0,10*ROW('Sanitation Data'!I129)))</f>
        <v/>
      </c>
      <c r="DK135" s="363" t="str">
        <f ca="1">+IF(OFFSET('Sanitation Data'!$I$29,0,10*ROW('Sanitation Data'!I129))="","",OFFSET('Sanitation Data'!$I$29,0,10*ROW('Sanitation Data'!I129)))</f>
        <v/>
      </c>
      <c r="DL135" s="363" t="str">
        <f ca="1">+IF(OFFSET('Sanitation Data'!$I$30,0,10*ROW('Sanitation Data'!I129))="","",OFFSET('Sanitation Data'!$I$30,0,10*ROW('Sanitation Data'!I129)))</f>
        <v/>
      </c>
      <c r="DM135" s="363" t="str">
        <f ca="1">+IF(OFFSET('Sanitation Data'!$I$31,0,10*ROW('Sanitation Data'!I129))="","",OFFSET('Sanitation Data'!$I$31,0,10*ROW('Sanitation Data'!I129)))</f>
        <v/>
      </c>
      <c r="DN135" s="363" t="str">
        <f ca="1">+IF(OFFSET('Sanitation Data'!$I$32,0,10*ROW('Sanitation Data'!I129))="","",OFFSET('Sanitation Data'!$I$32,0,10*ROW('Sanitation Data'!I129)))</f>
        <v/>
      </c>
      <c r="DO135" s="363" t="str">
        <f ca="1">+IF(OFFSET('Hygiene Data'!$D$11,0,10*ROW('Hygiene Data'!D129))="","",OFFSET('Hygiene Data'!$D$11,0,10*ROW('Hygiene Data'!D129)))</f>
        <v/>
      </c>
      <c r="DP135" s="363" t="str">
        <f ca="1">+IF(OFFSET('Hygiene Data'!$D$12,0,10*ROW('Hygiene Data'!D129))="","",OFFSET('Hygiene Data'!$D$12,0,10*ROW('Hygiene Data'!D129)))</f>
        <v/>
      </c>
      <c r="DQ135" s="363" t="str">
        <f ca="1">+IF(OFFSET('Hygiene Data'!$D$13,0,10*ROW('Hygiene Data'!D129))="","",OFFSET('Hygiene Data'!$D$13,0,10*ROW('Hygiene Data'!D129)))</f>
        <v/>
      </c>
      <c r="DR135" s="363" t="str">
        <f ca="1">+IF(OFFSET('Hygiene Data'!$E$11,0,10*ROW('Hygiene Data'!E129))="","",OFFSET('Hygiene Data'!$E$11,0,10*ROW('Hygiene Data'!E129)))</f>
        <v/>
      </c>
      <c r="DS135" s="363" t="str">
        <f ca="1">+IF(OFFSET('Hygiene Data'!$E$12,0,10*ROW('Hygiene Data'!E129))="","",OFFSET('Hygiene Data'!$E$12,0,10*ROW('Hygiene Data'!E129)))</f>
        <v/>
      </c>
      <c r="DT135" s="363" t="str">
        <f ca="1">+IF(OFFSET('Hygiene Data'!$E$13,0,10*ROW('Hygiene Data'!E129))="","",OFFSET('Hygiene Data'!$E$13,0,10*ROW('Hygiene Data'!E129)))</f>
        <v/>
      </c>
      <c r="DU135" s="363" t="str">
        <f ca="1">+IF(OFFSET('Hygiene Data'!$F$11,0,10*ROW('Hygiene Data'!F129))="","",OFFSET('Hygiene Data'!$F$11,0,10*ROW('Hygiene Data'!F129)))</f>
        <v/>
      </c>
      <c r="DV135" s="363" t="str">
        <f ca="1">+IF(OFFSET('Hygiene Data'!$F$12,0,10*ROW('Hygiene Data'!F129))="","",OFFSET('Hygiene Data'!$F$12,0,10*ROW('Hygiene Data'!F129)))</f>
        <v/>
      </c>
      <c r="DW135" s="363" t="str">
        <f ca="1">+IF(OFFSET('Hygiene Data'!$F$13,0,10*ROW('Hygiene Data'!F129))="","",OFFSET('Hygiene Data'!$F$13,0,10*ROW('Hygiene Data'!F129)))</f>
        <v/>
      </c>
      <c r="DX135" s="363" t="str">
        <f ca="1">+IF(OFFSET('Hygiene Data'!$G$11,0,10*ROW('Hygiene Data'!G129))="","",OFFSET('Hygiene Data'!$G$11,0,10*ROW('Hygiene Data'!G129)))</f>
        <v/>
      </c>
      <c r="DY135" s="363" t="str">
        <f ca="1">+IF(OFFSET('Hygiene Data'!$G$12,0,10*ROW('Hygiene Data'!G129))="","",OFFSET('Hygiene Data'!$G$12,0,10*ROW('Hygiene Data'!G129)))</f>
        <v/>
      </c>
      <c r="DZ135" s="363" t="str">
        <f ca="1">+IF(OFFSET('Hygiene Data'!$G$13,0,10*ROW('Hygiene Data'!G129))="","",OFFSET('Hygiene Data'!$G$13,0,10*ROW('Hygiene Data'!G129)))</f>
        <v/>
      </c>
      <c r="EA135" s="363" t="str">
        <f ca="1">+IF(OFFSET('Hygiene Data'!$H$11,0,10*ROW('Hygiene Data'!H129))="","",OFFSET('Hygiene Data'!$H$11,0,10*ROW('Hygiene Data'!H129)))</f>
        <v/>
      </c>
      <c r="EB135" s="363" t="str">
        <f ca="1">+IF(OFFSET('Hygiene Data'!$H$12,0,10*ROW('Hygiene Data'!H129))="","",OFFSET('Hygiene Data'!$H$12,0,10*ROW('Hygiene Data'!H129)))</f>
        <v/>
      </c>
      <c r="EC135" s="363" t="str">
        <f ca="1">+IF(OFFSET('Hygiene Data'!$H$13,0,10*ROW('Hygiene Data'!H129))="","",OFFSET('Hygiene Data'!$H$13,0,10*ROW('Hygiene Data'!H129)))</f>
        <v/>
      </c>
      <c r="ED135" s="363" t="str">
        <f ca="1">+IF(OFFSET('Hygiene Data'!$I$11,0,10*ROW('Hygiene Data'!I129))="","",OFFSET('Hygiene Data'!$I$11,0,10*ROW('Hygiene Data'!I129)))</f>
        <v/>
      </c>
      <c r="EE135" s="363" t="str">
        <f ca="1">+IF(OFFSET('Hygiene Data'!$I$12,0,10*ROW('Hygiene Data'!I129))="","",OFFSET('Hygiene Data'!$I$12,0,10*ROW('Hygiene Data'!I129)))</f>
        <v/>
      </c>
      <c r="EF135" s="363" t="str">
        <f ca="1">+IF(OFFSET('Hygiene Data'!$I$13,0,10*ROW('Hygiene Data'!I129))="","",OFFSET('Hygiene Data'!$I$13,0,10*ROW('Hygiene Data'!I129)))</f>
        <v/>
      </c>
    </row>
    <row r="136" spans="1:136" x14ac:dyDescent="0.25">
      <c r="A136" s="472" t="str">
        <f ca="1">+IF(OFFSET('Water Data'!$B$2,0,10*ROW('Water Data'!E130))="","",OFFSET('Water Data'!$B$2,0,10*ROW('Water Data'!E130)))</f>
        <v/>
      </c>
      <c r="B136" s="47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9" t="str">
        <f t="shared" ca="1" si="2"/>
        <v/>
      </c>
      <c r="D136" s="50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3" t="str">
        <f ca="1">+IF(OFFSET('Water Data'!$D$27,0,10*ROW('Water Data'!D130))="","",OFFSET('Water Data'!$D$27,0,10*ROW('Water Data'!D130)))</f>
        <v/>
      </c>
      <c r="BT136" s="363" t="str">
        <f ca="1">+IF(OFFSET('Water Data'!$D$28,0,10*ROW('Water Data'!D130))="","",OFFSET('Water Data'!$D$28,0,10*ROW('Water Data'!D130)))</f>
        <v/>
      </c>
      <c r="BU136" s="363" t="str">
        <f ca="1">+IF(OFFSET('Water Data'!$D$29,0,10*ROW('Water Data'!D130))="","",OFFSET('Water Data'!$D$29,0,10*ROW('Water Data'!D130)))</f>
        <v/>
      </c>
      <c r="BV136" s="363" t="str">
        <f ca="1">+IF(OFFSET('Water Data'!$E$27,0,10*ROW('Water Data'!E130))="","",OFFSET('Water Data'!$E$27,0,10*ROW('Water Data'!E130)))</f>
        <v/>
      </c>
      <c r="BW136" s="363" t="str">
        <f ca="1">+IF(OFFSET('Water Data'!$E$28,0,10*ROW('Water Data'!E130))="","",OFFSET('Water Data'!$E$28,0,10*ROW('Water Data'!E130)))</f>
        <v/>
      </c>
      <c r="BX136" s="363" t="str">
        <f ca="1">+IF(OFFSET('Water Data'!$E$29,0,10*ROW('Water Data'!E130))="","",OFFSET('Water Data'!$E$29,0,10*ROW('Water Data'!E130)))</f>
        <v/>
      </c>
      <c r="BY136" s="363" t="str">
        <f ca="1">+IF(OFFSET('Water Data'!$F$27,0,10*ROW('Water Data'!F130))="","",OFFSET('Water Data'!$F$27,0,10*ROW('Water Data'!F130)))</f>
        <v/>
      </c>
      <c r="BZ136" s="363" t="str">
        <f ca="1">+IF(OFFSET('Water Data'!$F$28,0,10*ROW('Water Data'!F130))="","",OFFSET('Water Data'!$F$28,0,10*ROW('Water Data'!F130)))</f>
        <v/>
      </c>
      <c r="CA136" s="363" t="str">
        <f ca="1">+IF(OFFSET('Water Data'!$F$29,0,10*ROW('Water Data'!F130))="","",OFFSET('Water Data'!$F$29,0,10*ROW('Water Data'!F130)))</f>
        <v/>
      </c>
      <c r="CB136" s="363" t="str">
        <f ca="1">+IF(OFFSET('Water Data'!$G$27,0,10*ROW('Water Data'!G130))="","",OFFSET('Water Data'!$G$27,0,10*ROW('Water Data'!G130)))</f>
        <v/>
      </c>
      <c r="CC136" s="363" t="str">
        <f ca="1">+IF(OFFSET('Water Data'!$G$28,0,10*ROW('Water Data'!G130))="","",OFFSET('Water Data'!$G$28,0,10*ROW('Water Data'!G130)))</f>
        <v/>
      </c>
      <c r="CD136" s="363" t="str">
        <f ca="1">+IF(OFFSET('Water Data'!$G$29,0,10*ROW('Water Data'!G130))="","",OFFSET('Water Data'!$G$29,0,10*ROW('Water Data'!G130)))</f>
        <v/>
      </c>
      <c r="CE136" s="363" t="str">
        <f ca="1">+IF(OFFSET('Water Data'!$H$27,0,10*ROW('Water Data'!H130))="","",OFFSET('Water Data'!$H$27,0,10*ROW('Water Data'!H130)))</f>
        <v/>
      </c>
      <c r="CF136" s="363" t="str">
        <f ca="1">+IF(OFFSET('Water Data'!$H$28,0,10*ROW('Water Data'!H130))="","",OFFSET('Water Data'!$H$28,0,10*ROW('Water Data'!H130)))</f>
        <v/>
      </c>
      <c r="CG136" s="363" t="str">
        <f ca="1">+IF(OFFSET('Water Data'!$H$29,0,10*ROW('Water Data'!H130))="","",OFFSET('Water Data'!$H$29,0,10*ROW('Water Data'!H130)))</f>
        <v/>
      </c>
      <c r="CH136" s="363" t="str">
        <f ca="1">+IF(OFFSET('Water Data'!$I$27,0,10*ROW('Water Data'!I130))="","",OFFSET('Water Data'!$I$27,0,10*ROW('Water Data'!I130)))</f>
        <v/>
      </c>
      <c r="CI136" s="363" t="str">
        <f ca="1">+IF(OFFSET('Water Data'!$I$28,0,10*ROW('Water Data'!I130))="","",OFFSET('Water Data'!$I$28,0,10*ROW('Water Data'!I130)))</f>
        <v/>
      </c>
      <c r="CJ136" s="363" t="str">
        <f ca="1">+IF(OFFSET('Water Data'!$I$29,0,10*ROW('Water Data'!I130))="","",OFFSET('Water Data'!$I$29,0,10*ROW('Water Data'!I130)))</f>
        <v/>
      </c>
      <c r="CK136" s="363" t="str">
        <f ca="1">+IF(OFFSET('Sanitation Data'!$D$28,0,10*ROW('Sanitation Data'!D130))="","",OFFSET('Sanitation Data'!$D$28,0,10*ROW('Sanitation Data'!D130)))</f>
        <v/>
      </c>
      <c r="CL136" s="363" t="str">
        <f ca="1">+IF(OFFSET('Sanitation Data'!$D$29,0,10*ROW('Sanitation Data'!D130))="","",OFFSET('Sanitation Data'!$D$29,0,10*ROW('Sanitation Data'!D130)))</f>
        <v/>
      </c>
      <c r="CM136" s="363" t="str">
        <f ca="1">+IF(OFFSET('Sanitation Data'!$D$30,0,10*ROW('Sanitation Data'!D130))="","",OFFSET('Sanitation Data'!$D$30,0,10*ROW('Sanitation Data'!D130)))</f>
        <v/>
      </c>
      <c r="CN136" s="363" t="str">
        <f ca="1">+IF(OFFSET('Sanitation Data'!$D$31,0,10*ROW('Sanitation Data'!D130))="","",OFFSET('Sanitation Data'!$D$31,0,10*ROW('Sanitation Data'!D130)))</f>
        <v/>
      </c>
      <c r="CO136" s="363" t="str">
        <f ca="1">+IF(OFFSET('Sanitation Data'!$D$32,0,10*ROW('Sanitation Data'!D130))="","",OFFSET('Sanitation Data'!$D$32,0,10*ROW('Sanitation Data'!D130)))</f>
        <v/>
      </c>
      <c r="CP136" s="363" t="str">
        <f ca="1">+IF(OFFSET('Sanitation Data'!$E$28,0,10*ROW('Sanitation Data'!E130))="","",OFFSET('Sanitation Data'!$E$28,0,10*ROW('Sanitation Data'!E130)))</f>
        <v/>
      </c>
      <c r="CQ136" s="363" t="str">
        <f ca="1">+IF(OFFSET('Sanitation Data'!$E$29,0,10*ROW('Sanitation Data'!E130))="","",OFFSET('Sanitation Data'!$E$29,0,10*ROW('Sanitation Data'!E130)))</f>
        <v/>
      </c>
      <c r="CR136" s="363" t="str">
        <f ca="1">+IF(OFFSET('Sanitation Data'!$E$30,0,10*ROW('Sanitation Data'!E130))="","",OFFSET('Sanitation Data'!$E$30,0,10*ROW('Sanitation Data'!E130)))</f>
        <v/>
      </c>
      <c r="CS136" s="363" t="str">
        <f ca="1">+IF(OFFSET('Sanitation Data'!$E$31,0,10*ROW('Sanitation Data'!E130))="","",OFFSET('Sanitation Data'!$E$31,0,10*ROW('Sanitation Data'!E130)))</f>
        <v/>
      </c>
      <c r="CT136" s="363" t="str">
        <f ca="1">+IF(OFFSET('Sanitation Data'!$E$32,0,10*ROW('Sanitation Data'!E130))="","",OFFSET('Sanitation Data'!$E$32,0,10*ROW('Sanitation Data'!E130)))</f>
        <v/>
      </c>
      <c r="CU136" s="363" t="str">
        <f ca="1">+IF(OFFSET('Sanitation Data'!$F$28,0,10*ROW('Sanitation Data'!F130))="","",OFFSET('Sanitation Data'!$F$28,0,10*ROW('Sanitation Data'!F130)))</f>
        <v/>
      </c>
      <c r="CV136" s="363" t="str">
        <f ca="1">+IF(OFFSET('Sanitation Data'!$F$29,0,10*ROW('Sanitation Data'!F130))="","",OFFSET('Sanitation Data'!$F$29,0,10*ROW('Sanitation Data'!F130)))</f>
        <v/>
      </c>
      <c r="CW136" s="363" t="str">
        <f ca="1">+IF(OFFSET('Sanitation Data'!$F$30,0,10*ROW('Sanitation Data'!F130))="","",OFFSET('Sanitation Data'!$F$30,0,10*ROW('Sanitation Data'!F130)))</f>
        <v/>
      </c>
      <c r="CX136" s="363" t="str">
        <f ca="1">+IF(OFFSET('Sanitation Data'!$F$31,0,10*ROW('Sanitation Data'!F130))="","",OFFSET('Sanitation Data'!$F$31,0,10*ROW('Sanitation Data'!F130)))</f>
        <v/>
      </c>
      <c r="CY136" s="363" t="str">
        <f ca="1">+IF(OFFSET('Sanitation Data'!$F$32,0,10*ROW('Sanitation Data'!F130))="","",OFFSET('Sanitation Data'!$F$32,0,10*ROW('Sanitation Data'!F130)))</f>
        <v/>
      </c>
      <c r="CZ136" s="363" t="str">
        <f ca="1">+IF(OFFSET('Sanitation Data'!$G$28,0,10*ROW('Sanitation Data'!G130))="","",OFFSET('Sanitation Data'!$G$28,0,10*ROW('Sanitation Data'!G130)))</f>
        <v/>
      </c>
      <c r="DA136" s="363" t="str">
        <f ca="1">+IF(OFFSET('Sanitation Data'!$G$29,0,10*ROW('Sanitation Data'!G130))="","",OFFSET('Sanitation Data'!$G$29,0,10*ROW('Sanitation Data'!G130)))</f>
        <v/>
      </c>
      <c r="DB136" s="363" t="str">
        <f ca="1">+IF(OFFSET('Sanitation Data'!$G$30,0,10*ROW('Sanitation Data'!G130))="","",OFFSET('Sanitation Data'!$G$30,0,10*ROW('Sanitation Data'!G130)))</f>
        <v/>
      </c>
      <c r="DC136" s="363" t="str">
        <f ca="1">+IF(OFFSET('Sanitation Data'!$G$31,0,10*ROW('Sanitation Data'!G130))="","",OFFSET('Sanitation Data'!$G$31,0,10*ROW('Sanitation Data'!G130)))</f>
        <v/>
      </c>
      <c r="DD136" s="363" t="str">
        <f ca="1">+IF(OFFSET('Sanitation Data'!$G$32,0,10*ROW('Sanitation Data'!G130))="","",OFFSET('Sanitation Data'!$G$32,0,10*ROW('Sanitation Data'!G130)))</f>
        <v/>
      </c>
      <c r="DE136" s="363" t="str">
        <f ca="1">+IF(OFFSET('Sanitation Data'!$H$28,0,10*ROW('Sanitation Data'!H130))="","",OFFSET('Sanitation Data'!$H$28,0,10*ROW('Sanitation Data'!H130)))</f>
        <v/>
      </c>
      <c r="DF136" s="363" t="str">
        <f ca="1">+IF(OFFSET('Sanitation Data'!$H$29,0,10*ROW('Sanitation Data'!H130))="","",OFFSET('Sanitation Data'!$H$29,0,10*ROW('Sanitation Data'!H130)))</f>
        <v/>
      </c>
      <c r="DG136" s="363" t="str">
        <f ca="1">+IF(OFFSET('Sanitation Data'!$H$30,0,10*ROW('Sanitation Data'!H130))="","",OFFSET('Sanitation Data'!$H$30,0,10*ROW('Sanitation Data'!H130)))</f>
        <v/>
      </c>
      <c r="DH136" s="363" t="str">
        <f ca="1">+IF(OFFSET('Sanitation Data'!$H$31,0,10*ROW('Sanitation Data'!H130))="","",OFFSET('Sanitation Data'!$H$31,0,10*ROW('Sanitation Data'!H130)))</f>
        <v/>
      </c>
      <c r="DI136" s="363" t="str">
        <f ca="1">+IF(OFFSET('Sanitation Data'!$H$32,0,10*ROW('Sanitation Data'!H130))="","",OFFSET('Sanitation Data'!$H$32,0,10*ROW('Sanitation Data'!H130)))</f>
        <v/>
      </c>
      <c r="DJ136" s="363" t="str">
        <f ca="1">+IF(OFFSET('Sanitation Data'!$I$28,0,10*ROW('Sanitation Data'!I130))="","",OFFSET('Sanitation Data'!$I$28,0,10*ROW('Sanitation Data'!I130)))</f>
        <v/>
      </c>
      <c r="DK136" s="363" t="str">
        <f ca="1">+IF(OFFSET('Sanitation Data'!$I$29,0,10*ROW('Sanitation Data'!I130))="","",OFFSET('Sanitation Data'!$I$29,0,10*ROW('Sanitation Data'!I130)))</f>
        <v/>
      </c>
      <c r="DL136" s="363" t="str">
        <f ca="1">+IF(OFFSET('Sanitation Data'!$I$30,0,10*ROW('Sanitation Data'!I130))="","",OFFSET('Sanitation Data'!$I$30,0,10*ROW('Sanitation Data'!I130)))</f>
        <v/>
      </c>
      <c r="DM136" s="363" t="str">
        <f ca="1">+IF(OFFSET('Sanitation Data'!$I$31,0,10*ROW('Sanitation Data'!I130))="","",OFFSET('Sanitation Data'!$I$31,0,10*ROW('Sanitation Data'!I130)))</f>
        <v/>
      </c>
      <c r="DN136" s="363" t="str">
        <f ca="1">+IF(OFFSET('Sanitation Data'!$I$32,0,10*ROW('Sanitation Data'!I130))="","",OFFSET('Sanitation Data'!$I$32,0,10*ROW('Sanitation Data'!I130)))</f>
        <v/>
      </c>
      <c r="DO136" s="363" t="str">
        <f ca="1">+IF(OFFSET('Hygiene Data'!$D$11,0,10*ROW('Hygiene Data'!D130))="","",OFFSET('Hygiene Data'!$D$11,0,10*ROW('Hygiene Data'!D130)))</f>
        <v/>
      </c>
      <c r="DP136" s="363" t="str">
        <f ca="1">+IF(OFFSET('Hygiene Data'!$D$12,0,10*ROW('Hygiene Data'!D130))="","",OFFSET('Hygiene Data'!$D$12,0,10*ROW('Hygiene Data'!D130)))</f>
        <v/>
      </c>
      <c r="DQ136" s="363" t="str">
        <f ca="1">+IF(OFFSET('Hygiene Data'!$D$13,0,10*ROW('Hygiene Data'!D130))="","",OFFSET('Hygiene Data'!$D$13,0,10*ROW('Hygiene Data'!D130)))</f>
        <v/>
      </c>
      <c r="DR136" s="363" t="str">
        <f ca="1">+IF(OFFSET('Hygiene Data'!$E$11,0,10*ROW('Hygiene Data'!E130))="","",OFFSET('Hygiene Data'!$E$11,0,10*ROW('Hygiene Data'!E130)))</f>
        <v/>
      </c>
      <c r="DS136" s="363" t="str">
        <f ca="1">+IF(OFFSET('Hygiene Data'!$E$12,0,10*ROW('Hygiene Data'!E130))="","",OFFSET('Hygiene Data'!$E$12,0,10*ROW('Hygiene Data'!E130)))</f>
        <v/>
      </c>
      <c r="DT136" s="363" t="str">
        <f ca="1">+IF(OFFSET('Hygiene Data'!$E$13,0,10*ROW('Hygiene Data'!E130))="","",OFFSET('Hygiene Data'!$E$13,0,10*ROW('Hygiene Data'!E130)))</f>
        <v/>
      </c>
      <c r="DU136" s="363" t="str">
        <f ca="1">+IF(OFFSET('Hygiene Data'!$F$11,0,10*ROW('Hygiene Data'!F130))="","",OFFSET('Hygiene Data'!$F$11,0,10*ROW('Hygiene Data'!F130)))</f>
        <v/>
      </c>
      <c r="DV136" s="363" t="str">
        <f ca="1">+IF(OFFSET('Hygiene Data'!$F$12,0,10*ROW('Hygiene Data'!F130))="","",OFFSET('Hygiene Data'!$F$12,0,10*ROW('Hygiene Data'!F130)))</f>
        <v/>
      </c>
      <c r="DW136" s="363" t="str">
        <f ca="1">+IF(OFFSET('Hygiene Data'!$F$13,0,10*ROW('Hygiene Data'!F130))="","",OFFSET('Hygiene Data'!$F$13,0,10*ROW('Hygiene Data'!F130)))</f>
        <v/>
      </c>
      <c r="DX136" s="363" t="str">
        <f ca="1">+IF(OFFSET('Hygiene Data'!$G$11,0,10*ROW('Hygiene Data'!G130))="","",OFFSET('Hygiene Data'!$G$11,0,10*ROW('Hygiene Data'!G130)))</f>
        <v/>
      </c>
      <c r="DY136" s="363" t="str">
        <f ca="1">+IF(OFFSET('Hygiene Data'!$G$12,0,10*ROW('Hygiene Data'!G130))="","",OFFSET('Hygiene Data'!$G$12,0,10*ROW('Hygiene Data'!G130)))</f>
        <v/>
      </c>
      <c r="DZ136" s="363" t="str">
        <f ca="1">+IF(OFFSET('Hygiene Data'!$G$13,0,10*ROW('Hygiene Data'!G130))="","",OFFSET('Hygiene Data'!$G$13,0,10*ROW('Hygiene Data'!G130)))</f>
        <v/>
      </c>
      <c r="EA136" s="363" t="str">
        <f ca="1">+IF(OFFSET('Hygiene Data'!$H$11,0,10*ROW('Hygiene Data'!H130))="","",OFFSET('Hygiene Data'!$H$11,0,10*ROW('Hygiene Data'!H130)))</f>
        <v/>
      </c>
      <c r="EB136" s="363" t="str">
        <f ca="1">+IF(OFFSET('Hygiene Data'!$H$12,0,10*ROW('Hygiene Data'!H130))="","",OFFSET('Hygiene Data'!$H$12,0,10*ROW('Hygiene Data'!H130)))</f>
        <v/>
      </c>
      <c r="EC136" s="363" t="str">
        <f ca="1">+IF(OFFSET('Hygiene Data'!$H$13,0,10*ROW('Hygiene Data'!H130))="","",OFFSET('Hygiene Data'!$H$13,0,10*ROW('Hygiene Data'!H130)))</f>
        <v/>
      </c>
      <c r="ED136" s="363" t="str">
        <f ca="1">+IF(OFFSET('Hygiene Data'!$I$11,0,10*ROW('Hygiene Data'!I130))="","",OFFSET('Hygiene Data'!$I$11,0,10*ROW('Hygiene Data'!I130)))</f>
        <v/>
      </c>
      <c r="EE136" s="363" t="str">
        <f ca="1">+IF(OFFSET('Hygiene Data'!$I$12,0,10*ROW('Hygiene Data'!I130))="","",OFFSET('Hygiene Data'!$I$12,0,10*ROW('Hygiene Data'!I130)))</f>
        <v/>
      </c>
      <c r="EF136" s="363" t="str">
        <f ca="1">+IF(OFFSET('Hygiene Data'!$I$13,0,10*ROW('Hygiene Data'!I130))="","",OFFSET('Hygiene Data'!$I$13,0,10*ROW('Hygiene Data'!I130)))</f>
        <v/>
      </c>
    </row>
    <row r="137" spans="1:136" x14ac:dyDescent="0.25">
      <c r="A137" s="472" t="str">
        <f ca="1">+IF(OFFSET('Water Data'!$B$2,0,10*ROW('Water Data'!E131))="","",OFFSET('Water Data'!$B$2,0,10*ROW('Water Data'!E131)))</f>
        <v/>
      </c>
      <c r="B137" s="47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9" t="str">
        <f t="shared" ca="1" si="2"/>
        <v/>
      </c>
      <c r="D137" s="50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3" t="str">
        <f ca="1">+IF(OFFSET('Water Data'!$D$27,0,10*ROW('Water Data'!D131))="","",OFFSET('Water Data'!$D$27,0,10*ROW('Water Data'!D131)))</f>
        <v/>
      </c>
      <c r="BT137" s="363" t="str">
        <f ca="1">+IF(OFFSET('Water Data'!$D$28,0,10*ROW('Water Data'!D131))="","",OFFSET('Water Data'!$D$28,0,10*ROW('Water Data'!D131)))</f>
        <v/>
      </c>
      <c r="BU137" s="363" t="str">
        <f ca="1">+IF(OFFSET('Water Data'!$D$29,0,10*ROW('Water Data'!D131))="","",OFFSET('Water Data'!$D$29,0,10*ROW('Water Data'!D131)))</f>
        <v/>
      </c>
      <c r="BV137" s="363" t="str">
        <f ca="1">+IF(OFFSET('Water Data'!$E$27,0,10*ROW('Water Data'!E131))="","",OFFSET('Water Data'!$E$27,0,10*ROW('Water Data'!E131)))</f>
        <v/>
      </c>
      <c r="BW137" s="363" t="str">
        <f ca="1">+IF(OFFSET('Water Data'!$E$28,0,10*ROW('Water Data'!E131))="","",OFFSET('Water Data'!$E$28,0,10*ROW('Water Data'!E131)))</f>
        <v/>
      </c>
      <c r="BX137" s="363" t="str">
        <f ca="1">+IF(OFFSET('Water Data'!$E$29,0,10*ROW('Water Data'!E131))="","",OFFSET('Water Data'!$E$29,0,10*ROW('Water Data'!E131)))</f>
        <v/>
      </c>
      <c r="BY137" s="363" t="str">
        <f ca="1">+IF(OFFSET('Water Data'!$F$27,0,10*ROW('Water Data'!F131))="","",OFFSET('Water Data'!$F$27,0,10*ROW('Water Data'!F131)))</f>
        <v/>
      </c>
      <c r="BZ137" s="363" t="str">
        <f ca="1">+IF(OFFSET('Water Data'!$F$28,0,10*ROW('Water Data'!F131))="","",OFFSET('Water Data'!$F$28,0,10*ROW('Water Data'!F131)))</f>
        <v/>
      </c>
      <c r="CA137" s="363" t="str">
        <f ca="1">+IF(OFFSET('Water Data'!$F$29,0,10*ROW('Water Data'!F131))="","",OFFSET('Water Data'!$F$29,0,10*ROW('Water Data'!F131)))</f>
        <v/>
      </c>
      <c r="CB137" s="363" t="str">
        <f ca="1">+IF(OFFSET('Water Data'!$G$27,0,10*ROW('Water Data'!G131))="","",OFFSET('Water Data'!$G$27,0,10*ROW('Water Data'!G131)))</f>
        <v/>
      </c>
      <c r="CC137" s="363" t="str">
        <f ca="1">+IF(OFFSET('Water Data'!$G$28,0,10*ROW('Water Data'!G131))="","",OFFSET('Water Data'!$G$28,0,10*ROW('Water Data'!G131)))</f>
        <v/>
      </c>
      <c r="CD137" s="363" t="str">
        <f ca="1">+IF(OFFSET('Water Data'!$G$29,0,10*ROW('Water Data'!G131))="","",OFFSET('Water Data'!$G$29,0,10*ROW('Water Data'!G131)))</f>
        <v/>
      </c>
      <c r="CE137" s="363" t="str">
        <f ca="1">+IF(OFFSET('Water Data'!$H$27,0,10*ROW('Water Data'!H131))="","",OFFSET('Water Data'!$H$27,0,10*ROW('Water Data'!H131)))</f>
        <v/>
      </c>
      <c r="CF137" s="363" t="str">
        <f ca="1">+IF(OFFSET('Water Data'!$H$28,0,10*ROW('Water Data'!H131))="","",OFFSET('Water Data'!$H$28,0,10*ROW('Water Data'!H131)))</f>
        <v/>
      </c>
      <c r="CG137" s="363" t="str">
        <f ca="1">+IF(OFFSET('Water Data'!$H$29,0,10*ROW('Water Data'!H131))="","",OFFSET('Water Data'!$H$29,0,10*ROW('Water Data'!H131)))</f>
        <v/>
      </c>
      <c r="CH137" s="363" t="str">
        <f ca="1">+IF(OFFSET('Water Data'!$I$27,0,10*ROW('Water Data'!I131))="","",OFFSET('Water Data'!$I$27,0,10*ROW('Water Data'!I131)))</f>
        <v/>
      </c>
      <c r="CI137" s="363" t="str">
        <f ca="1">+IF(OFFSET('Water Data'!$I$28,0,10*ROW('Water Data'!I131))="","",OFFSET('Water Data'!$I$28,0,10*ROW('Water Data'!I131)))</f>
        <v/>
      </c>
      <c r="CJ137" s="363" t="str">
        <f ca="1">+IF(OFFSET('Water Data'!$I$29,0,10*ROW('Water Data'!I131))="","",OFFSET('Water Data'!$I$29,0,10*ROW('Water Data'!I131)))</f>
        <v/>
      </c>
      <c r="CK137" s="363" t="str">
        <f ca="1">+IF(OFFSET('Sanitation Data'!$D$28,0,10*ROW('Sanitation Data'!D131))="","",OFFSET('Sanitation Data'!$D$28,0,10*ROW('Sanitation Data'!D131)))</f>
        <v/>
      </c>
      <c r="CL137" s="363" t="str">
        <f ca="1">+IF(OFFSET('Sanitation Data'!$D$29,0,10*ROW('Sanitation Data'!D131))="","",OFFSET('Sanitation Data'!$D$29,0,10*ROW('Sanitation Data'!D131)))</f>
        <v/>
      </c>
      <c r="CM137" s="363" t="str">
        <f ca="1">+IF(OFFSET('Sanitation Data'!$D$30,0,10*ROW('Sanitation Data'!D131))="","",OFFSET('Sanitation Data'!$D$30,0,10*ROW('Sanitation Data'!D131)))</f>
        <v/>
      </c>
      <c r="CN137" s="363" t="str">
        <f ca="1">+IF(OFFSET('Sanitation Data'!$D$31,0,10*ROW('Sanitation Data'!D131))="","",OFFSET('Sanitation Data'!$D$31,0,10*ROW('Sanitation Data'!D131)))</f>
        <v/>
      </c>
      <c r="CO137" s="363" t="str">
        <f ca="1">+IF(OFFSET('Sanitation Data'!$D$32,0,10*ROW('Sanitation Data'!D131))="","",OFFSET('Sanitation Data'!$D$32,0,10*ROW('Sanitation Data'!D131)))</f>
        <v/>
      </c>
      <c r="CP137" s="363" t="str">
        <f ca="1">+IF(OFFSET('Sanitation Data'!$E$28,0,10*ROW('Sanitation Data'!E131))="","",OFFSET('Sanitation Data'!$E$28,0,10*ROW('Sanitation Data'!E131)))</f>
        <v/>
      </c>
      <c r="CQ137" s="363" t="str">
        <f ca="1">+IF(OFFSET('Sanitation Data'!$E$29,0,10*ROW('Sanitation Data'!E131))="","",OFFSET('Sanitation Data'!$E$29,0,10*ROW('Sanitation Data'!E131)))</f>
        <v/>
      </c>
      <c r="CR137" s="363" t="str">
        <f ca="1">+IF(OFFSET('Sanitation Data'!$E$30,0,10*ROW('Sanitation Data'!E131))="","",OFFSET('Sanitation Data'!$E$30,0,10*ROW('Sanitation Data'!E131)))</f>
        <v/>
      </c>
      <c r="CS137" s="363" t="str">
        <f ca="1">+IF(OFFSET('Sanitation Data'!$E$31,0,10*ROW('Sanitation Data'!E131))="","",OFFSET('Sanitation Data'!$E$31,0,10*ROW('Sanitation Data'!E131)))</f>
        <v/>
      </c>
      <c r="CT137" s="363" t="str">
        <f ca="1">+IF(OFFSET('Sanitation Data'!$E$32,0,10*ROW('Sanitation Data'!E131))="","",OFFSET('Sanitation Data'!$E$32,0,10*ROW('Sanitation Data'!E131)))</f>
        <v/>
      </c>
      <c r="CU137" s="363" t="str">
        <f ca="1">+IF(OFFSET('Sanitation Data'!$F$28,0,10*ROW('Sanitation Data'!F131))="","",OFFSET('Sanitation Data'!$F$28,0,10*ROW('Sanitation Data'!F131)))</f>
        <v/>
      </c>
      <c r="CV137" s="363" t="str">
        <f ca="1">+IF(OFFSET('Sanitation Data'!$F$29,0,10*ROW('Sanitation Data'!F131))="","",OFFSET('Sanitation Data'!$F$29,0,10*ROW('Sanitation Data'!F131)))</f>
        <v/>
      </c>
      <c r="CW137" s="363" t="str">
        <f ca="1">+IF(OFFSET('Sanitation Data'!$F$30,0,10*ROW('Sanitation Data'!F131))="","",OFFSET('Sanitation Data'!$F$30,0,10*ROW('Sanitation Data'!F131)))</f>
        <v/>
      </c>
      <c r="CX137" s="363" t="str">
        <f ca="1">+IF(OFFSET('Sanitation Data'!$F$31,0,10*ROW('Sanitation Data'!F131))="","",OFFSET('Sanitation Data'!$F$31,0,10*ROW('Sanitation Data'!F131)))</f>
        <v/>
      </c>
      <c r="CY137" s="363" t="str">
        <f ca="1">+IF(OFFSET('Sanitation Data'!$F$32,0,10*ROW('Sanitation Data'!F131))="","",OFFSET('Sanitation Data'!$F$32,0,10*ROW('Sanitation Data'!F131)))</f>
        <v/>
      </c>
      <c r="CZ137" s="363" t="str">
        <f ca="1">+IF(OFFSET('Sanitation Data'!$G$28,0,10*ROW('Sanitation Data'!G131))="","",OFFSET('Sanitation Data'!$G$28,0,10*ROW('Sanitation Data'!G131)))</f>
        <v/>
      </c>
      <c r="DA137" s="363" t="str">
        <f ca="1">+IF(OFFSET('Sanitation Data'!$G$29,0,10*ROW('Sanitation Data'!G131))="","",OFFSET('Sanitation Data'!$G$29,0,10*ROW('Sanitation Data'!G131)))</f>
        <v/>
      </c>
      <c r="DB137" s="363" t="str">
        <f ca="1">+IF(OFFSET('Sanitation Data'!$G$30,0,10*ROW('Sanitation Data'!G131))="","",OFFSET('Sanitation Data'!$G$30,0,10*ROW('Sanitation Data'!G131)))</f>
        <v/>
      </c>
      <c r="DC137" s="363" t="str">
        <f ca="1">+IF(OFFSET('Sanitation Data'!$G$31,0,10*ROW('Sanitation Data'!G131))="","",OFFSET('Sanitation Data'!$G$31,0,10*ROW('Sanitation Data'!G131)))</f>
        <v/>
      </c>
      <c r="DD137" s="363" t="str">
        <f ca="1">+IF(OFFSET('Sanitation Data'!$G$32,0,10*ROW('Sanitation Data'!G131))="","",OFFSET('Sanitation Data'!$G$32,0,10*ROW('Sanitation Data'!G131)))</f>
        <v/>
      </c>
      <c r="DE137" s="363" t="str">
        <f ca="1">+IF(OFFSET('Sanitation Data'!$H$28,0,10*ROW('Sanitation Data'!H131))="","",OFFSET('Sanitation Data'!$H$28,0,10*ROW('Sanitation Data'!H131)))</f>
        <v/>
      </c>
      <c r="DF137" s="363" t="str">
        <f ca="1">+IF(OFFSET('Sanitation Data'!$H$29,0,10*ROW('Sanitation Data'!H131))="","",OFFSET('Sanitation Data'!$H$29,0,10*ROW('Sanitation Data'!H131)))</f>
        <v/>
      </c>
      <c r="DG137" s="363" t="str">
        <f ca="1">+IF(OFFSET('Sanitation Data'!$H$30,0,10*ROW('Sanitation Data'!H131))="","",OFFSET('Sanitation Data'!$H$30,0,10*ROW('Sanitation Data'!H131)))</f>
        <v/>
      </c>
      <c r="DH137" s="363" t="str">
        <f ca="1">+IF(OFFSET('Sanitation Data'!$H$31,0,10*ROW('Sanitation Data'!H131))="","",OFFSET('Sanitation Data'!$H$31,0,10*ROW('Sanitation Data'!H131)))</f>
        <v/>
      </c>
      <c r="DI137" s="363" t="str">
        <f ca="1">+IF(OFFSET('Sanitation Data'!$H$32,0,10*ROW('Sanitation Data'!H131))="","",OFFSET('Sanitation Data'!$H$32,0,10*ROW('Sanitation Data'!H131)))</f>
        <v/>
      </c>
      <c r="DJ137" s="363" t="str">
        <f ca="1">+IF(OFFSET('Sanitation Data'!$I$28,0,10*ROW('Sanitation Data'!I131))="","",OFFSET('Sanitation Data'!$I$28,0,10*ROW('Sanitation Data'!I131)))</f>
        <v/>
      </c>
      <c r="DK137" s="363" t="str">
        <f ca="1">+IF(OFFSET('Sanitation Data'!$I$29,0,10*ROW('Sanitation Data'!I131))="","",OFFSET('Sanitation Data'!$I$29,0,10*ROW('Sanitation Data'!I131)))</f>
        <v/>
      </c>
      <c r="DL137" s="363" t="str">
        <f ca="1">+IF(OFFSET('Sanitation Data'!$I$30,0,10*ROW('Sanitation Data'!I131))="","",OFFSET('Sanitation Data'!$I$30,0,10*ROW('Sanitation Data'!I131)))</f>
        <v/>
      </c>
      <c r="DM137" s="363" t="str">
        <f ca="1">+IF(OFFSET('Sanitation Data'!$I$31,0,10*ROW('Sanitation Data'!I131))="","",OFFSET('Sanitation Data'!$I$31,0,10*ROW('Sanitation Data'!I131)))</f>
        <v/>
      </c>
      <c r="DN137" s="363" t="str">
        <f ca="1">+IF(OFFSET('Sanitation Data'!$I$32,0,10*ROW('Sanitation Data'!I131))="","",OFFSET('Sanitation Data'!$I$32,0,10*ROW('Sanitation Data'!I131)))</f>
        <v/>
      </c>
      <c r="DO137" s="363" t="str">
        <f ca="1">+IF(OFFSET('Hygiene Data'!$D$11,0,10*ROW('Hygiene Data'!D131))="","",OFFSET('Hygiene Data'!$D$11,0,10*ROW('Hygiene Data'!D131)))</f>
        <v/>
      </c>
      <c r="DP137" s="363" t="str">
        <f ca="1">+IF(OFFSET('Hygiene Data'!$D$12,0,10*ROW('Hygiene Data'!D131))="","",OFFSET('Hygiene Data'!$D$12,0,10*ROW('Hygiene Data'!D131)))</f>
        <v/>
      </c>
      <c r="DQ137" s="363" t="str">
        <f ca="1">+IF(OFFSET('Hygiene Data'!$D$13,0,10*ROW('Hygiene Data'!D131))="","",OFFSET('Hygiene Data'!$D$13,0,10*ROW('Hygiene Data'!D131)))</f>
        <v/>
      </c>
      <c r="DR137" s="363" t="str">
        <f ca="1">+IF(OFFSET('Hygiene Data'!$E$11,0,10*ROW('Hygiene Data'!E131))="","",OFFSET('Hygiene Data'!$E$11,0,10*ROW('Hygiene Data'!E131)))</f>
        <v/>
      </c>
      <c r="DS137" s="363" t="str">
        <f ca="1">+IF(OFFSET('Hygiene Data'!$E$12,0,10*ROW('Hygiene Data'!E131))="","",OFFSET('Hygiene Data'!$E$12,0,10*ROW('Hygiene Data'!E131)))</f>
        <v/>
      </c>
      <c r="DT137" s="363" t="str">
        <f ca="1">+IF(OFFSET('Hygiene Data'!$E$13,0,10*ROW('Hygiene Data'!E131))="","",OFFSET('Hygiene Data'!$E$13,0,10*ROW('Hygiene Data'!E131)))</f>
        <v/>
      </c>
      <c r="DU137" s="363" t="str">
        <f ca="1">+IF(OFFSET('Hygiene Data'!$F$11,0,10*ROW('Hygiene Data'!F131))="","",OFFSET('Hygiene Data'!$F$11,0,10*ROW('Hygiene Data'!F131)))</f>
        <v/>
      </c>
      <c r="DV137" s="363" t="str">
        <f ca="1">+IF(OFFSET('Hygiene Data'!$F$12,0,10*ROW('Hygiene Data'!F131))="","",OFFSET('Hygiene Data'!$F$12,0,10*ROW('Hygiene Data'!F131)))</f>
        <v/>
      </c>
      <c r="DW137" s="363" t="str">
        <f ca="1">+IF(OFFSET('Hygiene Data'!$F$13,0,10*ROW('Hygiene Data'!F131))="","",OFFSET('Hygiene Data'!$F$13,0,10*ROW('Hygiene Data'!F131)))</f>
        <v/>
      </c>
      <c r="DX137" s="363" t="str">
        <f ca="1">+IF(OFFSET('Hygiene Data'!$G$11,0,10*ROW('Hygiene Data'!G131))="","",OFFSET('Hygiene Data'!$G$11,0,10*ROW('Hygiene Data'!G131)))</f>
        <v/>
      </c>
      <c r="DY137" s="363" t="str">
        <f ca="1">+IF(OFFSET('Hygiene Data'!$G$12,0,10*ROW('Hygiene Data'!G131))="","",OFFSET('Hygiene Data'!$G$12,0,10*ROW('Hygiene Data'!G131)))</f>
        <v/>
      </c>
      <c r="DZ137" s="363" t="str">
        <f ca="1">+IF(OFFSET('Hygiene Data'!$G$13,0,10*ROW('Hygiene Data'!G131))="","",OFFSET('Hygiene Data'!$G$13,0,10*ROW('Hygiene Data'!G131)))</f>
        <v/>
      </c>
      <c r="EA137" s="363" t="str">
        <f ca="1">+IF(OFFSET('Hygiene Data'!$H$11,0,10*ROW('Hygiene Data'!H131))="","",OFFSET('Hygiene Data'!$H$11,0,10*ROW('Hygiene Data'!H131)))</f>
        <v/>
      </c>
      <c r="EB137" s="363" t="str">
        <f ca="1">+IF(OFFSET('Hygiene Data'!$H$12,0,10*ROW('Hygiene Data'!H131))="","",OFFSET('Hygiene Data'!$H$12,0,10*ROW('Hygiene Data'!H131)))</f>
        <v/>
      </c>
      <c r="EC137" s="363" t="str">
        <f ca="1">+IF(OFFSET('Hygiene Data'!$H$13,0,10*ROW('Hygiene Data'!H131))="","",OFFSET('Hygiene Data'!$H$13,0,10*ROW('Hygiene Data'!H131)))</f>
        <v/>
      </c>
      <c r="ED137" s="363" t="str">
        <f ca="1">+IF(OFFSET('Hygiene Data'!$I$11,0,10*ROW('Hygiene Data'!I131))="","",OFFSET('Hygiene Data'!$I$11,0,10*ROW('Hygiene Data'!I131)))</f>
        <v/>
      </c>
      <c r="EE137" s="363" t="str">
        <f ca="1">+IF(OFFSET('Hygiene Data'!$I$12,0,10*ROW('Hygiene Data'!I131))="","",OFFSET('Hygiene Data'!$I$12,0,10*ROW('Hygiene Data'!I131)))</f>
        <v/>
      </c>
      <c r="EF137" s="363" t="str">
        <f ca="1">+IF(OFFSET('Hygiene Data'!$I$13,0,10*ROW('Hygiene Data'!I131))="","",OFFSET('Hygiene Data'!$I$13,0,10*ROW('Hygiene Data'!I131)))</f>
        <v/>
      </c>
    </row>
    <row r="138" spans="1:136" x14ac:dyDescent="0.25">
      <c r="A138" s="472" t="str">
        <f ca="1">+IF(OFFSET('Water Data'!$B$2,0,10*ROW('Water Data'!E132))="","",OFFSET('Water Data'!$B$2,0,10*ROW('Water Data'!E132)))</f>
        <v/>
      </c>
      <c r="B138" s="47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9" t="str">
        <f t="shared" ca="1" si="2"/>
        <v/>
      </c>
      <c r="D138" s="50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3" t="str">
        <f ca="1">+IF(OFFSET('Water Data'!$D$27,0,10*ROW('Water Data'!D132))="","",OFFSET('Water Data'!$D$27,0,10*ROW('Water Data'!D132)))</f>
        <v/>
      </c>
      <c r="BT138" s="363" t="str">
        <f ca="1">+IF(OFFSET('Water Data'!$D$28,0,10*ROW('Water Data'!D132))="","",OFFSET('Water Data'!$D$28,0,10*ROW('Water Data'!D132)))</f>
        <v/>
      </c>
      <c r="BU138" s="363" t="str">
        <f ca="1">+IF(OFFSET('Water Data'!$D$29,0,10*ROW('Water Data'!D132))="","",OFFSET('Water Data'!$D$29,0,10*ROW('Water Data'!D132)))</f>
        <v/>
      </c>
      <c r="BV138" s="363" t="str">
        <f ca="1">+IF(OFFSET('Water Data'!$E$27,0,10*ROW('Water Data'!E132))="","",OFFSET('Water Data'!$E$27,0,10*ROW('Water Data'!E132)))</f>
        <v/>
      </c>
      <c r="BW138" s="363" t="str">
        <f ca="1">+IF(OFFSET('Water Data'!$E$28,0,10*ROW('Water Data'!E132))="","",OFFSET('Water Data'!$E$28,0,10*ROW('Water Data'!E132)))</f>
        <v/>
      </c>
      <c r="BX138" s="363" t="str">
        <f ca="1">+IF(OFFSET('Water Data'!$E$29,0,10*ROW('Water Data'!E132))="","",OFFSET('Water Data'!$E$29,0,10*ROW('Water Data'!E132)))</f>
        <v/>
      </c>
      <c r="BY138" s="363" t="str">
        <f ca="1">+IF(OFFSET('Water Data'!$F$27,0,10*ROW('Water Data'!F132))="","",OFFSET('Water Data'!$F$27,0,10*ROW('Water Data'!F132)))</f>
        <v/>
      </c>
      <c r="BZ138" s="363" t="str">
        <f ca="1">+IF(OFFSET('Water Data'!$F$28,0,10*ROW('Water Data'!F132))="","",OFFSET('Water Data'!$F$28,0,10*ROW('Water Data'!F132)))</f>
        <v/>
      </c>
      <c r="CA138" s="363" t="str">
        <f ca="1">+IF(OFFSET('Water Data'!$F$29,0,10*ROW('Water Data'!F132))="","",OFFSET('Water Data'!$F$29,0,10*ROW('Water Data'!F132)))</f>
        <v/>
      </c>
      <c r="CB138" s="363" t="str">
        <f ca="1">+IF(OFFSET('Water Data'!$G$27,0,10*ROW('Water Data'!G132))="","",OFFSET('Water Data'!$G$27,0,10*ROW('Water Data'!G132)))</f>
        <v/>
      </c>
      <c r="CC138" s="363" t="str">
        <f ca="1">+IF(OFFSET('Water Data'!$G$28,0,10*ROW('Water Data'!G132))="","",OFFSET('Water Data'!$G$28,0,10*ROW('Water Data'!G132)))</f>
        <v/>
      </c>
      <c r="CD138" s="363" t="str">
        <f ca="1">+IF(OFFSET('Water Data'!$G$29,0,10*ROW('Water Data'!G132))="","",OFFSET('Water Data'!$G$29,0,10*ROW('Water Data'!G132)))</f>
        <v/>
      </c>
      <c r="CE138" s="363" t="str">
        <f ca="1">+IF(OFFSET('Water Data'!$H$27,0,10*ROW('Water Data'!H132))="","",OFFSET('Water Data'!$H$27,0,10*ROW('Water Data'!H132)))</f>
        <v/>
      </c>
      <c r="CF138" s="363" t="str">
        <f ca="1">+IF(OFFSET('Water Data'!$H$28,0,10*ROW('Water Data'!H132))="","",OFFSET('Water Data'!$H$28,0,10*ROW('Water Data'!H132)))</f>
        <v/>
      </c>
      <c r="CG138" s="363" t="str">
        <f ca="1">+IF(OFFSET('Water Data'!$H$29,0,10*ROW('Water Data'!H132))="","",OFFSET('Water Data'!$H$29,0,10*ROW('Water Data'!H132)))</f>
        <v/>
      </c>
      <c r="CH138" s="363" t="str">
        <f ca="1">+IF(OFFSET('Water Data'!$I$27,0,10*ROW('Water Data'!I132))="","",OFFSET('Water Data'!$I$27,0,10*ROW('Water Data'!I132)))</f>
        <v/>
      </c>
      <c r="CI138" s="363" t="str">
        <f ca="1">+IF(OFFSET('Water Data'!$I$28,0,10*ROW('Water Data'!I132))="","",OFFSET('Water Data'!$I$28,0,10*ROW('Water Data'!I132)))</f>
        <v/>
      </c>
      <c r="CJ138" s="363" t="str">
        <f ca="1">+IF(OFFSET('Water Data'!$I$29,0,10*ROW('Water Data'!I132))="","",OFFSET('Water Data'!$I$29,0,10*ROW('Water Data'!I132)))</f>
        <v/>
      </c>
      <c r="CK138" s="363" t="str">
        <f ca="1">+IF(OFFSET('Sanitation Data'!$D$28,0,10*ROW('Sanitation Data'!D132))="","",OFFSET('Sanitation Data'!$D$28,0,10*ROW('Sanitation Data'!D132)))</f>
        <v/>
      </c>
      <c r="CL138" s="363" t="str">
        <f ca="1">+IF(OFFSET('Sanitation Data'!$D$29,0,10*ROW('Sanitation Data'!D132))="","",OFFSET('Sanitation Data'!$D$29,0,10*ROW('Sanitation Data'!D132)))</f>
        <v/>
      </c>
      <c r="CM138" s="363" t="str">
        <f ca="1">+IF(OFFSET('Sanitation Data'!$D$30,0,10*ROW('Sanitation Data'!D132))="","",OFFSET('Sanitation Data'!$D$30,0,10*ROW('Sanitation Data'!D132)))</f>
        <v/>
      </c>
      <c r="CN138" s="363" t="str">
        <f ca="1">+IF(OFFSET('Sanitation Data'!$D$31,0,10*ROW('Sanitation Data'!D132))="","",OFFSET('Sanitation Data'!$D$31,0,10*ROW('Sanitation Data'!D132)))</f>
        <v/>
      </c>
      <c r="CO138" s="363" t="str">
        <f ca="1">+IF(OFFSET('Sanitation Data'!$D$32,0,10*ROW('Sanitation Data'!D132))="","",OFFSET('Sanitation Data'!$D$32,0,10*ROW('Sanitation Data'!D132)))</f>
        <v/>
      </c>
      <c r="CP138" s="363" t="str">
        <f ca="1">+IF(OFFSET('Sanitation Data'!$E$28,0,10*ROW('Sanitation Data'!E132))="","",OFFSET('Sanitation Data'!$E$28,0,10*ROW('Sanitation Data'!E132)))</f>
        <v/>
      </c>
      <c r="CQ138" s="363" t="str">
        <f ca="1">+IF(OFFSET('Sanitation Data'!$E$29,0,10*ROW('Sanitation Data'!E132))="","",OFFSET('Sanitation Data'!$E$29,0,10*ROW('Sanitation Data'!E132)))</f>
        <v/>
      </c>
      <c r="CR138" s="363" t="str">
        <f ca="1">+IF(OFFSET('Sanitation Data'!$E$30,0,10*ROW('Sanitation Data'!E132))="","",OFFSET('Sanitation Data'!$E$30,0,10*ROW('Sanitation Data'!E132)))</f>
        <v/>
      </c>
      <c r="CS138" s="363" t="str">
        <f ca="1">+IF(OFFSET('Sanitation Data'!$E$31,0,10*ROW('Sanitation Data'!E132))="","",OFFSET('Sanitation Data'!$E$31,0,10*ROW('Sanitation Data'!E132)))</f>
        <v/>
      </c>
      <c r="CT138" s="363" t="str">
        <f ca="1">+IF(OFFSET('Sanitation Data'!$E$32,0,10*ROW('Sanitation Data'!E132))="","",OFFSET('Sanitation Data'!$E$32,0,10*ROW('Sanitation Data'!E132)))</f>
        <v/>
      </c>
      <c r="CU138" s="363" t="str">
        <f ca="1">+IF(OFFSET('Sanitation Data'!$F$28,0,10*ROW('Sanitation Data'!F132))="","",OFFSET('Sanitation Data'!$F$28,0,10*ROW('Sanitation Data'!F132)))</f>
        <v/>
      </c>
      <c r="CV138" s="363" t="str">
        <f ca="1">+IF(OFFSET('Sanitation Data'!$F$29,0,10*ROW('Sanitation Data'!F132))="","",OFFSET('Sanitation Data'!$F$29,0,10*ROW('Sanitation Data'!F132)))</f>
        <v/>
      </c>
      <c r="CW138" s="363" t="str">
        <f ca="1">+IF(OFFSET('Sanitation Data'!$F$30,0,10*ROW('Sanitation Data'!F132))="","",OFFSET('Sanitation Data'!$F$30,0,10*ROW('Sanitation Data'!F132)))</f>
        <v/>
      </c>
      <c r="CX138" s="363" t="str">
        <f ca="1">+IF(OFFSET('Sanitation Data'!$F$31,0,10*ROW('Sanitation Data'!F132))="","",OFFSET('Sanitation Data'!$F$31,0,10*ROW('Sanitation Data'!F132)))</f>
        <v/>
      </c>
      <c r="CY138" s="363" t="str">
        <f ca="1">+IF(OFFSET('Sanitation Data'!$F$32,0,10*ROW('Sanitation Data'!F132))="","",OFFSET('Sanitation Data'!$F$32,0,10*ROW('Sanitation Data'!F132)))</f>
        <v/>
      </c>
      <c r="CZ138" s="363" t="str">
        <f ca="1">+IF(OFFSET('Sanitation Data'!$G$28,0,10*ROW('Sanitation Data'!G132))="","",OFFSET('Sanitation Data'!$G$28,0,10*ROW('Sanitation Data'!G132)))</f>
        <v/>
      </c>
      <c r="DA138" s="363" t="str">
        <f ca="1">+IF(OFFSET('Sanitation Data'!$G$29,0,10*ROW('Sanitation Data'!G132))="","",OFFSET('Sanitation Data'!$G$29,0,10*ROW('Sanitation Data'!G132)))</f>
        <v/>
      </c>
      <c r="DB138" s="363" t="str">
        <f ca="1">+IF(OFFSET('Sanitation Data'!$G$30,0,10*ROW('Sanitation Data'!G132))="","",OFFSET('Sanitation Data'!$G$30,0,10*ROW('Sanitation Data'!G132)))</f>
        <v/>
      </c>
      <c r="DC138" s="363" t="str">
        <f ca="1">+IF(OFFSET('Sanitation Data'!$G$31,0,10*ROW('Sanitation Data'!G132))="","",OFFSET('Sanitation Data'!$G$31,0,10*ROW('Sanitation Data'!G132)))</f>
        <v/>
      </c>
      <c r="DD138" s="363" t="str">
        <f ca="1">+IF(OFFSET('Sanitation Data'!$G$32,0,10*ROW('Sanitation Data'!G132))="","",OFFSET('Sanitation Data'!$G$32,0,10*ROW('Sanitation Data'!G132)))</f>
        <v/>
      </c>
      <c r="DE138" s="363" t="str">
        <f ca="1">+IF(OFFSET('Sanitation Data'!$H$28,0,10*ROW('Sanitation Data'!H132))="","",OFFSET('Sanitation Data'!$H$28,0,10*ROW('Sanitation Data'!H132)))</f>
        <v/>
      </c>
      <c r="DF138" s="363" t="str">
        <f ca="1">+IF(OFFSET('Sanitation Data'!$H$29,0,10*ROW('Sanitation Data'!H132))="","",OFFSET('Sanitation Data'!$H$29,0,10*ROW('Sanitation Data'!H132)))</f>
        <v/>
      </c>
      <c r="DG138" s="363" t="str">
        <f ca="1">+IF(OFFSET('Sanitation Data'!$H$30,0,10*ROW('Sanitation Data'!H132))="","",OFFSET('Sanitation Data'!$H$30,0,10*ROW('Sanitation Data'!H132)))</f>
        <v/>
      </c>
      <c r="DH138" s="363" t="str">
        <f ca="1">+IF(OFFSET('Sanitation Data'!$H$31,0,10*ROW('Sanitation Data'!H132))="","",OFFSET('Sanitation Data'!$H$31,0,10*ROW('Sanitation Data'!H132)))</f>
        <v/>
      </c>
      <c r="DI138" s="363" t="str">
        <f ca="1">+IF(OFFSET('Sanitation Data'!$H$32,0,10*ROW('Sanitation Data'!H132))="","",OFFSET('Sanitation Data'!$H$32,0,10*ROW('Sanitation Data'!H132)))</f>
        <v/>
      </c>
      <c r="DJ138" s="363" t="str">
        <f ca="1">+IF(OFFSET('Sanitation Data'!$I$28,0,10*ROW('Sanitation Data'!I132))="","",OFFSET('Sanitation Data'!$I$28,0,10*ROW('Sanitation Data'!I132)))</f>
        <v/>
      </c>
      <c r="DK138" s="363" t="str">
        <f ca="1">+IF(OFFSET('Sanitation Data'!$I$29,0,10*ROW('Sanitation Data'!I132))="","",OFFSET('Sanitation Data'!$I$29,0,10*ROW('Sanitation Data'!I132)))</f>
        <v/>
      </c>
      <c r="DL138" s="363" t="str">
        <f ca="1">+IF(OFFSET('Sanitation Data'!$I$30,0,10*ROW('Sanitation Data'!I132))="","",OFFSET('Sanitation Data'!$I$30,0,10*ROW('Sanitation Data'!I132)))</f>
        <v/>
      </c>
      <c r="DM138" s="363" t="str">
        <f ca="1">+IF(OFFSET('Sanitation Data'!$I$31,0,10*ROW('Sanitation Data'!I132))="","",OFFSET('Sanitation Data'!$I$31,0,10*ROW('Sanitation Data'!I132)))</f>
        <v/>
      </c>
      <c r="DN138" s="363" t="str">
        <f ca="1">+IF(OFFSET('Sanitation Data'!$I$32,0,10*ROW('Sanitation Data'!I132))="","",OFFSET('Sanitation Data'!$I$32,0,10*ROW('Sanitation Data'!I132)))</f>
        <v/>
      </c>
      <c r="DO138" s="363" t="str">
        <f ca="1">+IF(OFFSET('Hygiene Data'!$D$11,0,10*ROW('Hygiene Data'!D132))="","",OFFSET('Hygiene Data'!$D$11,0,10*ROW('Hygiene Data'!D132)))</f>
        <v/>
      </c>
      <c r="DP138" s="363" t="str">
        <f ca="1">+IF(OFFSET('Hygiene Data'!$D$12,0,10*ROW('Hygiene Data'!D132))="","",OFFSET('Hygiene Data'!$D$12,0,10*ROW('Hygiene Data'!D132)))</f>
        <v/>
      </c>
      <c r="DQ138" s="363" t="str">
        <f ca="1">+IF(OFFSET('Hygiene Data'!$D$13,0,10*ROW('Hygiene Data'!D132))="","",OFFSET('Hygiene Data'!$D$13,0,10*ROW('Hygiene Data'!D132)))</f>
        <v/>
      </c>
      <c r="DR138" s="363" t="str">
        <f ca="1">+IF(OFFSET('Hygiene Data'!$E$11,0,10*ROW('Hygiene Data'!E132))="","",OFFSET('Hygiene Data'!$E$11,0,10*ROW('Hygiene Data'!E132)))</f>
        <v/>
      </c>
      <c r="DS138" s="363" t="str">
        <f ca="1">+IF(OFFSET('Hygiene Data'!$E$12,0,10*ROW('Hygiene Data'!E132))="","",OFFSET('Hygiene Data'!$E$12,0,10*ROW('Hygiene Data'!E132)))</f>
        <v/>
      </c>
      <c r="DT138" s="363" t="str">
        <f ca="1">+IF(OFFSET('Hygiene Data'!$E$13,0,10*ROW('Hygiene Data'!E132))="","",OFFSET('Hygiene Data'!$E$13,0,10*ROW('Hygiene Data'!E132)))</f>
        <v/>
      </c>
      <c r="DU138" s="363" t="str">
        <f ca="1">+IF(OFFSET('Hygiene Data'!$F$11,0,10*ROW('Hygiene Data'!F132))="","",OFFSET('Hygiene Data'!$F$11,0,10*ROW('Hygiene Data'!F132)))</f>
        <v/>
      </c>
      <c r="DV138" s="363" t="str">
        <f ca="1">+IF(OFFSET('Hygiene Data'!$F$12,0,10*ROW('Hygiene Data'!F132))="","",OFFSET('Hygiene Data'!$F$12,0,10*ROW('Hygiene Data'!F132)))</f>
        <v/>
      </c>
      <c r="DW138" s="363" t="str">
        <f ca="1">+IF(OFFSET('Hygiene Data'!$F$13,0,10*ROW('Hygiene Data'!F132))="","",OFFSET('Hygiene Data'!$F$13,0,10*ROW('Hygiene Data'!F132)))</f>
        <v/>
      </c>
      <c r="DX138" s="363" t="str">
        <f ca="1">+IF(OFFSET('Hygiene Data'!$G$11,0,10*ROW('Hygiene Data'!G132))="","",OFFSET('Hygiene Data'!$G$11,0,10*ROW('Hygiene Data'!G132)))</f>
        <v/>
      </c>
      <c r="DY138" s="363" t="str">
        <f ca="1">+IF(OFFSET('Hygiene Data'!$G$12,0,10*ROW('Hygiene Data'!G132))="","",OFFSET('Hygiene Data'!$G$12,0,10*ROW('Hygiene Data'!G132)))</f>
        <v/>
      </c>
      <c r="DZ138" s="363" t="str">
        <f ca="1">+IF(OFFSET('Hygiene Data'!$G$13,0,10*ROW('Hygiene Data'!G132))="","",OFFSET('Hygiene Data'!$G$13,0,10*ROW('Hygiene Data'!G132)))</f>
        <v/>
      </c>
      <c r="EA138" s="363" t="str">
        <f ca="1">+IF(OFFSET('Hygiene Data'!$H$11,0,10*ROW('Hygiene Data'!H132))="","",OFFSET('Hygiene Data'!$H$11,0,10*ROW('Hygiene Data'!H132)))</f>
        <v/>
      </c>
      <c r="EB138" s="363" t="str">
        <f ca="1">+IF(OFFSET('Hygiene Data'!$H$12,0,10*ROW('Hygiene Data'!H132))="","",OFFSET('Hygiene Data'!$H$12,0,10*ROW('Hygiene Data'!H132)))</f>
        <v/>
      </c>
      <c r="EC138" s="363" t="str">
        <f ca="1">+IF(OFFSET('Hygiene Data'!$H$13,0,10*ROW('Hygiene Data'!H132))="","",OFFSET('Hygiene Data'!$H$13,0,10*ROW('Hygiene Data'!H132)))</f>
        <v/>
      </c>
      <c r="ED138" s="363" t="str">
        <f ca="1">+IF(OFFSET('Hygiene Data'!$I$11,0,10*ROW('Hygiene Data'!I132))="","",OFFSET('Hygiene Data'!$I$11,0,10*ROW('Hygiene Data'!I132)))</f>
        <v/>
      </c>
      <c r="EE138" s="363" t="str">
        <f ca="1">+IF(OFFSET('Hygiene Data'!$I$12,0,10*ROW('Hygiene Data'!I132))="","",OFFSET('Hygiene Data'!$I$12,0,10*ROW('Hygiene Data'!I132)))</f>
        <v/>
      </c>
      <c r="EF138" s="363" t="str">
        <f ca="1">+IF(OFFSET('Hygiene Data'!$I$13,0,10*ROW('Hygiene Data'!I132))="","",OFFSET('Hygiene Data'!$I$13,0,10*ROW('Hygiene Data'!I132)))</f>
        <v/>
      </c>
    </row>
    <row r="139" spans="1:136" x14ac:dyDescent="0.25">
      <c r="A139" s="472" t="str">
        <f ca="1">+IF(OFFSET('Water Data'!$B$2,0,10*ROW('Water Data'!E133))="","",OFFSET('Water Data'!$B$2,0,10*ROW('Water Data'!E133)))</f>
        <v/>
      </c>
      <c r="B139" s="47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9" t="str">
        <f t="shared" ca="1" si="2"/>
        <v/>
      </c>
      <c r="D139" s="50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3" t="str">
        <f ca="1">+IF(OFFSET('Water Data'!$D$27,0,10*ROW('Water Data'!D133))="","",OFFSET('Water Data'!$D$27,0,10*ROW('Water Data'!D133)))</f>
        <v/>
      </c>
      <c r="BT139" s="363" t="str">
        <f ca="1">+IF(OFFSET('Water Data'!$D$28,0,10*ROW('Water Data'!D133))="","",OFFSET('Water Data'!$D$28,0,10*ROW('Water Data'!D133)))</f>
        <v/>
      </c>
      <c r="BU139" s="363" t="str">
        <f ca="1">+IF(OFFSET('Water Data'!$D$29,0,10*ROW('Water Data'!D133))="","",OFFSET('Water Data'!$D$29,0,10*ROW('Water Data'!D133)))</f>
        <v/>
      </c>
      <c r="BV139" s="363" t="str">
        <f ca="1">+IF(OFFSET('Water Data'!$E$27,0,10*ROW('Water Data'!E133))="","",OFFSET('Water Data'!$E$27,0,10*ROW('Water Data'!E133)))</f>
        <v/>
      </c>
      <c r="BW139" s="363" t="str">
        <f ca="1">+IF(OFFSET('Water Data'!$E$28,0,10*ROW('Water Data'!E133))="","",OFFSET('Water Data'!$E$28,0,10*ROW('Water Data'!E133)))</f>
        <v/>
      </c>
      <c r="BX139" s="363" t="str">
        <f ca="1">+IF(OFFSET('Water Data'!$E$29,0,10*ROW('Water Data'!E133))="","",OFFSET('Water Data'!$E$29,0,10*ROW('Water Data'!E133)))</f>
        <v/>
      </c>
      <c r="BY139" s="363" t="str">
        <f ca="1">+IF(OFFSET('Water Data'!$F$27,0,10*ROW('Water Data'!F133))="","",OFFSET('Water Data'!$F$27,0,10*ROW('Water Data'!F133)))</f>
        <v/>
      </c>
      <c r="BZ139" s="363" t="str">
        <f ca="1">+IF(OFFSET('Water Data'!$F$28,0,10*ROW('Water Data'!F133))="","",OFFSET('Water Data'!$F$28,0,10*ROW('Water Data'!F133)))</f>
        <v/>
      </c>
      <c r="CA139" s="363" t="str">
        <f ca="1">+IF(OFFSET('Water Data'!$F$29,0,10*ROW('Water Data'!F133))="","",OFFSET('Water Data'!$F$29,0,10*ROW('Water Data'!F133)))</f>
        <v/>
      </c>
      <c r="CB139" s="363" t="str">
        <f ca="1">+IF(OFFSET('Water Data'!$G$27,0,10*ROW('Water Data'!G133))="","",OFFSET('Water Data'!$G$27,0,10*ROW('Water Data'!G133)))</f>
        <v/>
      </c>
      <c r="CC139" s="363" t="str">
        <f ca="1">+IF(OFFSET('Water Data'!$G$28,0,10*ROW('Water Data'!G133))="","",OFFSET('Water Data'!$G$28,0,10*ROW('Water Data'!G133)))</f>
        <v/>
      </c>
      <c r="CD139" s="363" t="str">
        <f ca="1">+IF(OFFSET('Water Data'!$G$29,0,10*ROW('Water Data'!G133))="","",OFFSET('Water Data'!$G$29,0,10*ROW('Water Data'!G133)))</f>
        <v/>
      </c>
      <c r="CE139" s="363" t="str">
        <f ca="1">+IF(OFFSET('Water Data'!$H$27,0,10*ROW('Water Data'!H133))="","",OFFSET('Water Data'!$H$27,0,10*ROW('Water Data'!H133)))</f>
        <v/>
      </c>
      <c r="CF139" s="363" t="str">
        <f ca="1">+IF(OFFSET('Water Data'!$H$28,0,10*ROW('Water Data'!H133))="","",OFFSET('Water Data'!$H$28,0,10*ROW('Water Data'!H133)))</f>
        <v/>
      </c>
      <c r="CG139" s="363" t="str">
        <f ca="1">+IF(OFFSET('Water Data'!$H$29,0,10*ROW('Water Data'!H133))="","",OFFSET('Water Data'!$H$29,0,10*ROW('Water Data'!H133)))</f>
        <v/>
      </c>
      <c r="CH139" s="363" t="str">
        <f ca="1">+IF(OFFSET('Water Data'!$I$27,0,10*ROW('Water Data'!I133))="","",OFFSET('Water Data'!$I$27,0,10*ROW('Water Data'!I133)))</f>
        <v/>
      </c>
      <c r="CI139" s="363" t="str">
        <f ca="1">+IF(OFFSET('Water Data'!$I$28,0,10*ROW('Water Data'!I133))="","",OFFSET('Water Data'!$I$28,0,10*ROW('Water Data'!I133)))</f>
        <v/>
      </c>
      <c r="CJ139" s="363" t="str">
        <f ca="1">+IF(OFFSET('Water Data'!$I$29,0,10*ROW('Water Data'!I133))="","",OFFSET('Water Data'!$I$29,0,10*ROW('Water Data'!I133)))</f>
        <v/>
      </c>
      <c r="CK139" s="363" t="str">
        <f ca="1">+IF(OFFSET('Sanitation Data'!$D$28,0,10*ROW('Sanitation Data'!D133))="","",OFFSET('Sanitation Data'!$D$28,0,10*ROW('Sanitation Data'!D133)))</f>
        <v/>
      </c>
      <c r="CL139" s="363" t="str">
        <f ca="1">+IF(OFFSET('Sanitation Data'!$D$29,0,10*ROW('Sanitation Data'!D133))="","",OFFSET('Sanitation Data'!$D$29,0,10*ROW('Sanitation Data'!D133)))</f>
        <v/>
      </c>
      <c r="CM139" s="363" t="str">
        <f ca="1">+IF(OFFSET('Sanitation Data'!$D$30,0,10*ROW('Sanitation Data'!D133))="","",OFFSET('Sanitation Data'!$D$30,0,10*ROW('Sanitation Data'!D133)))</f>
        <v/>
      </c>
      <c r="CN139" s="363" t="str">
        <f ca="1">+IF(OFFSET('Sanitation Data'!$D$31,0,10*ROW('Sanitation Data'!D133))="","",OFFSET('Sanitation Data'!$D$31,0,10*ROW('Sanitation Data'!D133)))</f>
        <v/>
      </c>
      <c r="CO139" s="363" t="str">
        <f ca="1">+IF(OFFSET('Sanitation Data'!$D$32,0,10*ROW('Sanitation Data'!D133))="","",OFFSET('Sanitation Data'!$D$32,0,10*ROW('Sanitation Data'!D133)))</f>
        <v/>
      </c>
      <c r="CP139" s="363" t="str">
        <f ca="1">+IF(OFFSET('Sanitation Data'!$E$28,0,10*ROW('Sanitation Data'!E133))="","",OFFSET('Sanitation Data'!$E$28,0,10*ROW('Sanitation Data'!E133)))</f>
        <v/>
      </c>
      <c r="CQ139" s="363" t="str">
        <f ca="1">+IF(OFFSET('Sanitation Data'!$E$29,0,10*ROW('Sanitation Data'!E133))="","",OFFSET('Sanitation Data'!$E$29,0,10*ROW('Sanitation Data'!E133)))</f>
        <v/>
      </c>
      <c r="CR139" s="363" t="str">
        <f ca="1">+IF(OFFSET('Sanitation Data'!$E$30,0,10*ROW('Sanitation Data'!E133))="","",OFFSET('Sanitation Data'!$E$30,0,10*ROW('Sanitation Data'!E133)))</f>
        <v/>
      </c>
      <c r="CS139" s="363" t="str">
        <f ca="1">+IF(OFFSET('Sanitation Data'!$E$31,0,10*ROW('Sanitation Data'!E133))="","",OFFSET('Sanitation Data'!$E$31,0,10*ROW('Sanitation Data'!E133)))</f>
        <v/>
      </c>
      <c r="CT139" s="363" t="str">
        <f ca="1">+IF(OFFSET('Sanitation Data'!$E$32,0,10*ROW('Sanitation Data'!E133))="","",OFFSET('Sanitation Data'!$E$32,0,10*ROW('Sanitation Data'!E133)))</f>
        <v/>
      </c>
      <c r="CU139" s="363" t="str">
        <f ca="1">+IF(OFFSET('Sanitation Data'!$F$28,0,10*ROW('Sanitation Data'!F133))="","",OFFSET('Sanitation Data'!$F$28,0,10*ROW('Sanitation Data'!F133)))</f>
        <v/>
      </c>
      <c r="CV139" s="363" t="str">
        <f ca="1">+IF(OFFSET('Sanitation Data'!$F$29,0,10*ROW('Sanitation Data'!F133))="","",OFFSET('Sanitation Data'!$F$29,0,10*ROW('Sanitation Data'!F133)))</f>
        <v/>
      </c>
      <c r="CW139" s="363" t="str">
        <f ca="1">+IF(OFFSET('Sanitation Data'!$F$30,0,10*ROW('Sanitation Data'!F133))="","",OFFSET('Sanitation Data'!$F$30,0,10*ROW('Sanitation Data'!F133)))</f>
        <v/>
      </c>
      <c r="CX139" s="363" t="str">
        <f ca="1">+IF(OFFSET('Sanitation Data'!$F$31,0,10*ROW('Sanitation Data'!F133))="","",OFFSET('Sanitation Data'!$F$31,0,10*ROW('Sanitation Data'!F133)))</f>
        <v/>
      </c>
      <c r="CY139" s="363" t="str">
        <f ca="1">+IF(OFFSET('Sanitation Data'!$F$32,0,10*ROW('Sanitation Data'!F133))="","",OFFSET('Sanitation Data'!$F$32,0,10*ROW('Sanitation Data'!F133)))</f>
        <v/>
      </c>
      <c r="CZ139" s="363" t="str">
        <f ca="1">+IF(OFFSET('Sanitation Data'!$G$28,0,10*ROW('Sanitation Data'!G133))="","",OFFSET('Sanitation Data'!$G$28,0,10*ROW('Sanitation Data'!G133)))</f>
        <v/>
      </c>
      <c r="DA139" s="363" t="str">
        <f ca="1">+IF(OFFSET('Sanitation Data'!$G$29,0,10*ROW('Sanitation Data'!G133))="","",OFFSET('Sanitation Data'!$G$29,0,10*ROW('Sanitation Data'!G133)))</f>
        <v/>
      </c>
      <c r="DB139" s="363" t="str">
        <f ca="1">+IF(OFFSET('Sanitation Data'!$G$30,0,10*ROW('Sanitation Data'!G133))="","",OFFSET('Sanitation Data'!$G$30,0,10*ROW('Sanitation Data'!G133)))</f>
        <v/>
      </c>
      <c r="DC139" s="363" t="str">
        <f ca="1">+IF(OFFSET('Sanitation Data'!$G$31,0,10*ROW('Sanitation Data'!G133))="","",OFFSET('Sanitation Data'!$G$31,0,10*ROW('Sanitation Data'!G133)))</f>
        <v/>
      </c>
      <c r="DD139" s="363" t="str">
        <f ca="1">+IF(OFFSET('Sanitation Data'!$G$32,0,10*ROW('Sanitation Data'!G133))="","",OFFSET('Sanitation Data'!$G$32,0,10*ROW('Sanitation Data'!G133)))</f>
        <v/>
      </c>
      <c r="DE139" s="363" t="str">
        <f ca="1">+IF(OFFSET('Sanitation Data'!$H$28,0,10*ROW('Sanitation Data'!H133))="","",OFFSET('Sanitation Data'!$H$28,0,10*ROW('Sanitation Data'!H133)))</f>
        <v/>
      </c>
      <c r="DF139" s="363" t="str">
        <f ca="1">+IF(OFFSET('Sanitation Data'!$H$29,0,10*ROW('Sanitation Data'!H133))="","",OFFSET('Sanitation Data'!$H$29,0,10*ROW('Sanitation Data'!H133)))</f>
        <v/>
      </c>
      <c r="DG139" s="363" t="str">
        <f ca="1">+IF(OFFSET('Sanitation Data'!$H$30,0,10*ROW('Sanitation Data'!H133))="","",OFFSET('Sanitation Data'!$H$30,0,10*ROW('Sanitation Data'!H133)))</f>
        <v/>
      </c>
      <c r="DH139" s="363" t="str">
        <f ca="1">+IF(OFFSET('Sanitation Data'!$H$31,0,10*ROW('Sanitation Data'!H133))="","",OFFSET('Sanitation Data'!$H$31,0,10*ROW('Sanitation Data'!H133)))</f>
        <v/>
      </c>
      <c r="DI139" s="363" t="str">
        <f ca="1">+IF(OFFSET('Sanitation Data'!$H$32,0,10*ROW('Sanitation Data'!H133))="","",OFFSET('Sanitation Data'!$H$32,0,10*ROW('Sanitation Data'!H133)))</f>
        <v/>
      </c>
      <c r="DJ139" s="363" t="str">
        <f ca="1">+IF(OFFSET('Sanitation Data'!$I$28,0,10*ROW('Sanitation Data'!I133))="","",OFFSET('Sanitation Data'!$I$28,0,10*ROW('Sanitation Data'!I133)))</f>
        <v/>
      </c>
      <c r="DK139" s="363" t="str">
        <f ca="1">+IF(OFFSET('Sanitation Data'!$I$29,0,10*ROW('Sanitation Data'!I133))="","",OFFSET('Sanitation Data'!$I$29,0,10*ROW('Sanitation Data'!I133)))</f>
        <v/>
      </c>
      <c r="DL139" s="363" t="str">
        <f ca="1">+IF(OFFSET('Sanitation Data'!$I$30,0,10*ROW('Sanitation Data'!I133))="","",OFFSET('Sanitation Data'!$I$30,0,10*ROW('Sanitation Data'!I133)))</f>
        <v/>
      </c>
      <c r="DM139" s="363" t="str">
        <f ca="1">+IF(OFFSET('Sanitation Data'!$I$31,0,10*ROW('Sanitation Data'!I133))="","",OFFSET('Sanitation Data'!$I$31,0,10*ROW('Sanitation Data'!I133)))</f>
        <v/>
      </c>
      <c r="DN139" s="363" t="str">
        <f ca="1">+IF(OFFSET('Sanitation Data'!$I$32,0,10*ROW('Sanitation Data'!I133))="","",OFFSET('Sanitation Data'!$I$32,0,10*ROW('Sanitation Data'!I133)))</f>
        <v/>
      </c>
      <c r="DO139" s="363" t="str">
        <f ca="1">+IF(OFFSET('Hygiene Data'!$D$11,0,10*ROW('Hygiene Data'!D133))="","",OFFSET('Hygiene Data'!$D$11,0,10*ROW('Hygiene Data'!D133)))</f>
        <v/>
      </c>
      <c r="DP139" s="363" t="str">
        <f ca="1">+IF(OFFSET('Hygiene Data'!$D$12,0,10*ROW('Hygiene Data'!D133))="","",OFFSET('Hygiene Data'!$D$12,0,10*ROW('Hygiene Data'!D133)))</f>
        <v/>
      </c>
      <c r="DQ139" s="363" t="str">
        <f ca="1">+IF(OFFSET('Hygiene Data'!$D$13,0,10*ROW('Hygiene Data'!D133))="","",OFFSET('Hygiene Data'!$D$13,0,10*ROW('Hygiene Data'!D133)))</f>
        <v/>
      </c>
      <c r="DR139" s="363" t="str">
        <f ca="1">+IF(OFFSET('Hygiene Data'!$E$11,0,10*ROW('Hygiene Data'!E133))="","",OFFSET('Hygiene Data'!$E$11,0,10*ROW('Hygiene Data'!E133)))</f>
        <v/>
      </c>
      <c r="DS139" s="363" t="str">
        <f ca="1">+IF(OFFSET('Hygiene Data'!$E$12,0,10*ROW('Hygiene Data'!E133))="","",OFFSET('Hygiene Data'!$E$12,0,10*ROW('Hygiene Data'!E133)))</f>
        <v/>
      </c>
      <c r="DT139" s="363" t="str">
        <f ca="1">+IF(OFFSET('Hygiene Data'!$E$13,0,10*ROW('Hygiene Data'!E133))="","",OFFSET('Hygiene Data'!$E$13,0,10*ROW('Hygiene Data'!E133)))</f>
        <v/>
      </c>
      <c r="DU139" s="363" t="str">
        <f ca="1">+IF(OFFSET('Hygiene Data'!$F$11,0,10*ROW('Hygiene Data'!F133))="","",OFFSET('Hygiene Data'!$F$11,0,10*ROW('Hygiene Data'!F133)))</f>
        <v/>
      </c>
      <c r="DV139" s="363" t="str">
        <f ca="1">+IF(OFFSET('Hygiene Data'!$F$12,0,10*ROW('Hygiene Data'!F133))="","",OFFSET('Hygiene Data'!$F$12,0,10*ROW('Hygiene Data'!F133)))</f>
        <v/>
      </c>
      <c r="DW139" s="363" t="str">
        <f ca="1">+IF(OFFSET('Hygiene Data'!$F$13,0,10*ROW('Hygiene Data'!F133))="","",OFFSET('Hygiene Data'!$F$13,0,10*ROW('Hygiene Data'!F133)))</f>
        <v/>
      </c>
      <c r="DX139" s="363" t="str">
        <f ca="1">+IF(OFFSET('Hygiene Data'!$G$11,0,10*ROW('Hygiene Data'!G133))="","",OFFSET('Hygiene Data'!$G$11,0,10*ROW('Hygiene Data'!G133)))</f>
        <v/>
      </c>
      <c r="DY139" s="363" t="str">
        <f ca="1">+IF(OFFSET('Hygiene Data'!$G$12,0,10*ROW('Hygiene Data'!G133))="","",OFFSET('Hygiene Data'!$G$12,0,10*ROW('Hygiene Data'!G133)))</f>
        <v/>
      </c>
      <c r="DZ139" s="363" t="str">
        <f ca="1">+IF(OFFSET('Hygiene Data'!$G$13,0,10*ROW('Hygiene Data'!G133))="","",OFFSET('Hygiene Data'!$G$13,0,10*ROW('Hygiene Data'!G133)))</f>
        <v/>
      </c>
      <c r="EA139" s="363" t="str">
        <f ca="1">+IF(OFFSET('Hygiene Data'!$H$11,0,10*ROW('Hygiene Data'!H133))="","",OFFSET('Hygiene Data'!$H$11,0,10*ROW('Hygiene Data'!H133)))</f>
        <v/>
      </c>
      <c r="EB139" s="363" t="str">
        <f ca="1">+IF(OFFSET('Hygiene Data'!$H$12,0,10*ROW('Hygiene Data'!H133))="","",OFFSET('Hygiene Data'!$H$12,0,10*ROW('Hygiene Data'!H133)))</f>
        <v/>
      </c>
      <c r="EC139" s="363" t="str">
        <f ca="1">+IF(OFFSET('Hygiene Data'!$H$13,0,10*ROW('Hygiene Data'!H133))="","",OFFSET('Hygiene Data'!$H$13,0,10*ROW('Hygiene Data'!H133)))</f>
        <v/>
      </c>
      <c r="ED139" s="363" t="str">
        <f ca="1">+IF(OFFSET('Hygiene Data'!$I$11,0,10*ROW('Hygiene Data'!I133))="","",OFFSET('Hygiene Data'!$I$11,0,10*ROW('Hygiene Data'!I133)))</f>
        <v/>
      </c>
      <c r="EE139" s="363" t="str">
        <f ca="1">+IF(OFFSET('Hygiene Data'!$I$12,0,10*ROW('Hygiene Data'!I133))="","",OFFSET('Hygiene Data'!$I$12,0,10*ROW('Hygiene Data'!I133)))</f>
        <v/>
      </c>
      <c r="EF139" s="363" t="str">
        <f ca="1">+IF(OFFSET('Hygiene Data'!$I$13,0,10*ROW('Hygiene Data'!I133))="","",OFFSET('Hygiene Data'!$I$13,0,10*ROW('Hygiene Data'!I133)))</f>
        <v/>
      </c>
    </row>
    <row r="140" spans="1:136" x14ac:dyDescent="0.25">
      <c r="A140" s="472" t="str">
        <f ca="1">+IF(OFFSET('Water Data'!$B$2,0,10*ROW('Water Data'!E134))="","",OFFSET('Water Data'!$B$2,0,10*ROW('Water Data'!E134)))</f>
        <v/>
      </c>
      <c r="B140" s="47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9" t="str">
        <f t="shared" ca="1" si="2"/>
        <v/>
      </c>
      <c r="D140" s="50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3" t="str">
        <f ca="1">+IF(OFFSET('Water Data'!$D$27,0,10*ROW('Water Data'!D134))="","",OFFSET('Water Data'!$D$27,0,10*ROW('Water Data'!D134)))</f>
        <v/>
      </c>
      <c r="BT140" s="363" t="str">
        <f ca="1">+IF(OFFSET('Water Data'!$D$28,0,10*ROW('Water Data'!D134))="","",OFFSET('Water Data'!$D$28,0,10*ROW('Water Data'!D134)))</f>
        <v/>
      </c>
      <c r="BU140" s="363" t="str">
        <f ca="1">+IF(OFFSET('Water Data'!$D$29,0,10*ROW('Water Data'!D134))="","",OFFSET('Water Data'!$D$29,0,10*ROW('Water Data'!D134)))</f>
        <v/>
      </c>
      <c r="BV140" s="363" t="str">
        <f ca="1">+IF(OFFSET('Water Data'!$E$27,0,10*ROW('Water Data'!E134))="","",OFFSET('Water Data'!$E$27,0,10*ROW('Water Data'!E134)))</f>
        <v/>
      </c>
      <c r="BW140" s="363" t="str">
        <f ca="1">+IF(OFFSET('Water Data'!$E$28,0,10*ROW('Water Data'!E134))="","",OFFSET('Water Data'!$E$28,0,10*ROW('Water Data'!E134)))</f>
        <v/>
      </c>
      <c r="BX140" s="363" t="str">
        <f ca="1">+IF(OFFSET('Water Data'!$E$29,0,10*ROW('Water Data'!E134))="","",OFFSET('Water Data'!$E$29,0,10*ROW('Water Data'!E134)))</f>
        <v/>
      </c>
      <c r="BY140" s="363" t="str">
        <f ca="1">+IF(OFFSET('Water Data'!$F$27,0,10*ROW('Water Data'!F134))="","",OFFSET('Water Data'!$F$27,0,10*ROW('Water Data'!F134)))</f>
        <v/>
      </c>
      <c r="BZ140" s="363" t="str">
        <f ca="1">+IF(OFFSET('Water Data'!$F$28,0,10*ROW('Water Data'!F134))="","",OFFSET('Water Data'!$F$28,0,10*ROW('Water Data'!F134)))</f>
        <v/>
      </c>
      <c r="CA140" s="363" t="str">
        <f ca="1">+IF(OFFSET('Water Data'!$F$29,0,10*ROW('Water Data'!F134))="","",OFFSET('Water Data'!$F$29,0,10*ROW('Water Data'!F134)))</f>
        <v/>
      </c>
      <c r="CB140" s="363" t="str">
        <f ca="1">+IF(OFFSET('Water Data'!$G$27,0,10*ROW('Water Data'!G134))="","",OFFSET('Water Data'!$G$27,0,10*ROW('Water Data'!G134)))</f>
        <v/>
      </c>
      <c r="CC140" s="363" t="str">
        <f ca="1">+IF(OFFSET('Water Data'!$G$28,0,10*ROW('Water Data'!G134))="","",OFFSET('Water Data'!$G$28,0,10*ROW('Water Data'!G134)))</f>
        <v/>
      </c>
      <c r="CD140" s="363" t="str">
        <f ca="1">+IF(OFFSET('Water Data'!$G$29,0,10*ROW('Water Data'!G134))="","",OFFSET('Water Data'!$G$29,0,10*ROW('Water Data'!G134)))</f>
        <v/>
      </c>
      <c r="CE140" s="363" t="str">
        <f ca="1">+IF(OFFSET('Water Data'!$H$27,0,10*ROW('Water Data'!H134))="","",OFFSET('Water Data'!$H$27,0,10*ROW('Water Data'!H134)))</f>
        <v/>
      </c>
      <c r="CF140" s="363" t="str">
        <f ca="1">+IF(OFFSET('Water Data'!$H$28,0,10*ROW('Water Data'!H134))="","",OFFSET('Water Data'!$H$28,0,10*ROW('Water Data'!H134)))</f>
        <v/>
      </c>
      <c r="CG140" s="363" t="str">
        <f ca="1">+IF(OFFSET('Water Data'!$H$29,0,10*ROW('Water Data'!H134))="","",OFFSET('Water Data'!$H$29,0,10*ROW('Water Data'!H134)))</f>
        <v/>
      </c>
      <c r="CH140" s="363" t="str">
        <f ca="1">+IF(OFFSET('Water Data'!$I$27,0,10*ROW('Water Data'!I134))="","",OFFSET('Water Data'!$I$27,0,10*ROW('Water Data'!I134)))</f>
        <v/>
      </c>
      <c r="CI140" s="363" t="str">
        <f ca="1">+IF(OFFSET('Water Data'!$I$28,0,10*ROW('Water Data'!I134))="","",OFFSET('Water Data'!$I$28,0,10*ROW('Water Data'!I134)))</f>
        <v/>
      </c>
      <c r="CJ140" s="363" t="str">
        <f ca="1">+IF(OFFSET('Water Data'!$I$29,0,10*ROW('Water Data'!I134))="","",OFFSET('Water Data'!$I$29,0,10*ROW('Water Data'!I134)))</f>
        <v/>
      </c>
      <c r="CK140" s="363" t="str">
        <f ca="1">+IF(OFFSET('Sanitation Data'!$D$28,0,10*ROW('Sanitation Data'!D134))="","",OFFSET('Sanitation Data'!$D$28,0,10*ROW('Sanitation Data'!D134)))</f>
        <v/>
      </c>
      <c r="CL140" s="363" t="str">
        <f ca="1">+IF(OFFSET('Sanitation Data'!$D$29,0,10*ROW('Sanitation Data'!D134))="","",OFFSET('Sanitation Data'!$D$29,0,10*ROW('Sanitation Data'!D134)))</f>
        <v/>
      </c>
      <c r="CM140" s="363" t="str">
        <f ca="1">+IF(OFFSET('Sanitation Data'!$D$30,0,10*ROW('Sanitation Data'!D134))="","",OFFSET('Sanitation Data'!$D$30,0,10*ROW('Sanitation Data'!D134)))</f>
        <v/>
      </c>
      <c r="CN140" s="363" t="str">
        <f ca="1">+IF(OFFSET('Sanitation Data'!$D$31,0,10*ROW('Sanitation Data'!D134))="","",OFFSET('Sanitation Data'!$D$31,0,10*ROW('Sanitation Data'!D134)))</f>
        <v/>
      </c>
      <c r="CO140" s="363" t="str">
        <f ca="1">+IF(OFFSET('Sanitation Data'!$D$32,0,10*ROW('Sanitation Data'!D134))="","",OFFSET('Sanitation Data'!$D$32,0,10*ROW('Sanitation Data'!D134)))</f>
        <v/>
      </c>
      <c r="CP140" s="363" t="str">
        <f ca="1">+IF(OFFSET('Sanitation Data'!$E$28,0,10*ROW('Sanitation Data'!E134))="","",OFFSET('Sanitation Data'!$E$28,0,10*ROW('Sanitation Data'!E134)))</f>
        <v/>
      </c>
      <c r="CQ140" s="363" t="str">
        <f ca="1">+IF(OFFSET('Sanitation Data'!$E$29,0,10*ROW('Sanitation Data'!E134))="","",OFFSET('Sanitation Data'!$E$29,0,10*ROW('Sanitation Data'!E134)))</f>
        <v/>
      </c>
      <c r="CR140" s="363" t="str">
        <f ca="1">+IF(OFFSET('Sanitation Data'!$E$30,0,10*ROW('Sanitation Data'!E134))="","",OFFSET('Sanitation Data'!$E$30,0,10*ROW('Sanitation Data'!E134)))</f>
        <v/>
      </c>
      <c r="CS140" s="363" t="str">
        <f ca="1">+IF(OFFSET('Sanitation Data'!$E$31,0,10*ROW('Sanitation Data'!E134))="","",OFFSET('Sanitation Data'!$E$31,0,10*ROW('Sanitation Data'!E134)))</f>
        <v/>
      </c>
      <c r="CT140" s="363" t="str">
        <f ca="1">+IF(OFFSET('Sanitation Data'!$E$32,0,10*ROW('Sanitation Data'!E134))="","",OFFSET('Sanitation Data'!$E$32,0,10*ROW('Sanitation Data'!E134)))</f>
        <v/>
      </c>
      <c r="CU140" s="363" t="str">
        <f ca="1">+IF(OFFSET('Sanitation Data'!$F$28,0,10*ROW('Sanitation Data'!F134))="","",OFFSET('Sanitation Data'!$F$28,0,10*ROW('Sanitation Data'!F134)))</f>
        <v/>
      </c>
      <c r="CV140" s="363" t="str">
        <f ca="1">+IF(OFFSET('Sanitation Data'!$F$29,0,10*ROW('Sanitation Data'!F134))="","",OFFSET('Sanitation Data'!$F$29,0,10*ROW('Sanitation Data'!F134)))</f>
        <v/>
      </c>
      <c r="CW140" s="363" t="str">
        <f ca="1">+IF(OFFSET('Sanitation Data'!$F$30,0,10*ROW('Sanitation Data'!F134))="","",OFFSET('Sanitation Data'!$F$30,0,10*ROW('Sanitation Data'!F134)))</f>
        <v/>
      </c>
      <c r="CX140" s="363" t="str">
        <f ca="1">+IF(OFFSET('Sanitation Data'!$F$31,0,10*ROW('Sanitation Data'!F134))="","",OFFSET('Sanitation Data'!$F$31,0,10*ROW('Sanitation Data'!F134)))</f>
        <v/>
      </c>
      <c r="CY140" s="363" t="str">
        <f ca="1">+IF(OFFSET('Sanitation Data'!$F$32,0,10*ROW('Sanitation Data'!F134))="","",OFFSET('Sanitation Data'!$F$32,0,10*ROW('Sanitation Data'!F134)))</f>
        <v/>
      </c>
      <c r="CZ140" s="363" t="str">
        <f ca="1">+IF(OFFSET('Sanitation Data'!$G$28,0,10*ROW('Sanitation Data'!G134))="","",OFFSET('Sanitation Data'!$G$28,0,10*ROW('Sanitation Data'!G134)))</f>
        <v/>
      </c>
      <c r="DA140" s="363" t="str">
        <f ca="1">+IF(OFFSET('Sanitation Data'!$G$29,0,10*ROW('Sanitation Data'!G134))="","",OFFSET('Sanitation Data'!$G$29,0,10*ROW('Sanitation Data'!G134)))</f>
        <v/>
      </c>
      <c r="DB140" s="363" t="str">
        <f ca="1">+IF(OFFSET('Sanitation Data'!$G$30,0,10*ROW('Sanitation Data'!G134))="","",OFFSET('Sanitation Data'!$G$30,0,10*ROW('Sanitation Data'!G134)))</f>
        <v/>
      </c>
      <c r="DC140" s="363" t="str">
        <f ca="1">+IF(OFFSET('Sanitation Data'!$G$31,0,10*ROW('Sanitation Data'!G134))="","",OFFSET('Sanitation Data'!$G$31,0,10*ROW('Sanitation Data'!G134)))</f>
        <v/>
      </c>
      <c r="DD140" s="363" t="str">
        <f ca="1">+IF(OFFSET('Sanitation Data'!$G$32,0,10*ROW('Sanitation Data'!G134))="","",OFFSET('Sanitation Data'!$G$32,0,10*ROW('Sanitation Data'!G134)))</f>
        <v/>
      </c>
      <c r="DE140" s="363" t="str">
        <f ca="1">+IF(OFFSET('Sanitation Data'!$H$28,0,10*ROW('Sanitation Data'!H134))="","",OFFSET('Sanitation Data'!$H$28,0,10*ROW('Sanitation Data'!H134)))</f>
        <v/>
      </c>
      <c r="DF140" s="363" t="str">
        <f ca="1">+IF(OFFSET('Sanitation Data'!$H$29,0,10*ROW('Sanitation Data'!H134))="","",OFFSET('Sanitation Data'!$H$29,0,10*ROW('Sanitation Data'!H134)))</f>
        <v/>
      </c>
      <c r="DG140" s="363" t="str">
        <f ca="1">+IF(OFFSET('Sanitation Data'!$H$30,0,10*ROW('Sanitation Data'!H134))="","",OFFSET('Sanitation Data'!$H$30,0,10*ROW('Sanitation Data'!H134)))</f>
        <v/>
      </c>
      <c r="DH140" s="363" t="str">
        <f ca="1">+IF(OFFSET('Sanitation Data'!$H$31,0,10*ROW('Sanitation Data'!H134))="","",OFFSET('Sanitation Data'!$H$31,0,10*ROW('Sanitation Data'!H134)))</f>
        <v/>
      </c>
      <c r="DI140" s="363" t="str">
        <f ca="1">+IF(OFFSET('Sanitation Data'!$H$32,0,10*ROW('Sanitation Data'!H134))="","",OFFSET('Sanitation Data'!$H$32,0,10*ROW('Sanitation Data'!H134)))</f>
        <v/>
      </c>
      <c r="DJ140" s="363" t="str">
        <f ca="1">+IF(OFFSET('Sanitation Data'!$I$28,0,10*ROW('Sanitation Data'!I134))="","",OFFSET('Sanitation Data'!$I$28,0,10*ROW('Sanitation Data'!I134)))</f>
        <v/>
      </c>
      <c r="DK140" s="363" t="str">
        <f ca="1">+IF(OFFSET('Sanitation Data'!$I$29,0,10*ROW('Sanitation Data'!I134))="","",OFFSET('Sanitation Data'!$I$29,0,10*ROW('Sanitation Data'!I134)))</f>
        <v/>
      </c>
      <c r="DL140" s="363" t="str">
        <f ca="1">+IF(OFFSET('Sanitation Data'!$I$30,0,10*ROW('Sanitation Data'!I134))="","",OFFSET('Sanitation Data'!$I$30,0,10*ROW('Sanitation Data'!I134)))</f>
        <v/>
      </c>
      <c r="DM140" s="363" t="str">
        <f ca="1">+IF(OFFSET('Sanitation Data'!$I$31,0,10*ROW('Sanitation Data'!I134))="","",OFFSET('Sanitation Data'!$I$31,0,10*ROW('Sanitation Data'!I134)))</f>
        <v/>
      </c>
      <c r="DN140" s="363" t="str">
        <f ca="1">+IF(OFFSET('Sanitation Data'!$I$32,0,10*ROW('Sanitation Data'!I134))="","",OFFSET('Sanitation Data'!$I$32,0,10*ROW('Sanitation Data'!I134)))</f>
        <v/>
      </c>
      <c r="DO140" s="363" t="str">
        <f ca="1">+IF(OFFSET('Hygiene Data'!$D$11,0,10*ROW('Hygiene Data'!D134))="","",OFFSET('Hygiene Data'!$D$11,0,10*ROW('Hygiene Data'!D134)))</f>
        <v/>
      </c>
      <c r="DP140" s="363" t="str">
        <f ca="1">+IF(OFFSET('Hygiene Data'!$D$12,0,10*ROW('Hygiene Data'!D134))="","",OFFSET('Hygiene Data'!$D$12,0,10*ROW('Hygiene Data'!D134)))</f>
        <v/>
      </c>
      <c r="DQ140" s="363" t="str">
        <f ca="1">+IF(OFFSET('Hygiene Data'!$D$13,0,10*ROW('Hygiene Data'!D134))="","",OFFSET('Hygiene Data'!$D$13,0,10*ROW('Hygiene Data'!D134)))</f>
        <v/>
      </c>
      <c r="DR140" s="363" t="str">
        <f ca="1">+IF(OFFSET('Hygiene Data'!$E$11,0,10*ROW('Hygiene Data'!E134))="","",OFFSET('Hygiene Data'!$E$11,0,10*ROW('Hygiene Data'!E134)))</f>
        <v/>
      </c>
      <c r="DS140" s="363" t="str">
        <f ca="1">+IF(OFFSET('Hygiene Data'!$E$12,0,10*ROW('Hygiene Data'!E134))="","",OFFSET('Hygiene Data'!$E$12,0,10*ROW('Hygiene Data'!E134)))</f>
        <v/>
      </c>
      <c r="DT140" s="363" t="str">
        <f ca="1">+IF(OFFSET('Hygiene Data'!$E$13,0,10*ROW('Hygiene Data'!E134))="","",OFFSET('Hygiene Data'!$E$13,0,10*ROW('Hygiene Data'!E134)))</f>
        <v/>
      </c>
      <c r="DU140" s="363" t="str">
        <f ca="1">+IF(OFFSET('Hygiene Data'!$F$11,0,10*ROW('Hygiene Data'!F134))="","",OFFSET('Hygiene Data'!$F$11,0,10*ROW('Hygiene Data'!F134)))</f>
        <v/>
      </c>
      <c r="DV140" s="363" t="str">
        <f ca="1">+IF(OFFSET('Hygiene Data'!$F$12,0,10*ROW('Hygiene Data'!F134))="","",OFFSET('Hygiene Data'!$F$12,0,10*ROW('Hygiene Data'!F134)))</f>
        <v/>
      </c>
      <c r="DW140" s="363" t="str">
        <f ca="1">+IF(OFFSET('Hygiene Data'!$F$13,0,10*ROW('Hygiene Data'!F134))="","",OFFSET('Hygiene Data'!$F$13,0,10*ROW('Hygiene Data'!F134)))</f>
        <v/>
      </c>
      <c r="DX140" s="363" t="str">
        <f ca="1">+IF(OFFSET('Hygiene Data'!$G$11,0,10*ROW('Hygiene Data'!G134))="","",OFFSET('Hygiene Data'!$G$11,0,10*ROW('Hygiene Data'!G134)))</f>
        <v/>
      </c>
      <c r="DY140" s="363" t="str">
        <f ca="1">+IF(OFFSET('Hygiene Data'!$G$12,0,10*ROW('Hygiene Data'!G134))="","",OFFSET('Hygiene Data'!$G$12,0,10*ROW('Hygiene Data'!G134)))</f>
        <v/>
      </c>
      <c r="DZ140" s="363" t="str">
        <f ca="1">+IF(OFFSET('Hygiene Data'!$G$13,0,10*ROW('Hygiene Data'!G134))="","",OFFSET('Hygiene Data'!$G$13,0,10*ROW('Hygiene Data'!G134)))</f>
        <v/>
      </c>
      <c r="EA140" s="363" t="str">
        <f ca="1">+IF(OFFSET('Hygiene Data'!$H$11,0,10*ROW('Hygiene Data'!H134))="","",OFFSET('Hygiene Data'!$H$11,0,10*ROW('Hygiene Data'!H134)))</f>
        <v/>
      </c>
      <c r="EB140" s="363" t="str">
        <f ca="1">+IF(OFFSET('Hygiene Data'!$H$12,0,10*ROW('Hygiene Data'!H134))="","",OFFSET('Hygiene Data'!$H$12,0,10*ROW('Hygiene Data'!H134)))</f>
        <v/>
      </c>
      <c r="EC140" s="363" t="str">
        <f ca="1">+IF(OFFSET('Hygiene Data'!$H$13,0,10*ROW('Hygiene Data'!H134))="","",OFFSET('Hygiene Data'!$H$13,0,10*ROW('Hygiene Data'!H134)))</f>
        <v/>
      </c>
      <c r="ED140" s="363" t="str">
        <f ca="1">+IF(OFFSET('Hygiene Data'!$I$11,0,10*ROW('Hygiene Data'!I134))="","",OFFSET('Hygiene Data'!$I$11,0,10*ROW('Hygiene Data'!I134)))</f>
        <v/>
      </c>
      <c r="EE140" s="363" t="str">
        <f ca="1">+IF(OFFSET('Hygiene Data'!$I$12,0,10*ROW('Hygiene Data'!I134))="","",OFFSET('Hygiene Data'!$I$12,0,10*ROW('Hygiene Data'!I134)))</f>
        <v/>
      </c>
      <c r="EF140" s="363" t="str">
        <f ca="1">+IF(OFFSET('Hygiene Data'!$I$13,0,10*ROW('Hygiene Data'!I134))="","",OFFSET('Hygiene Data'!$I$13,0,10*ROW('Hygiene Data'!I134)))</f>
        <v/>
      </c>
    </row>
    <row r="141" spans="1:136" x14ac:dyDescent="0.25">
      <c r="A141" s="472" t="str">
        <f ca="1">+IF(OFFSET('Water Data'!$B$2,0,10*ROW('Water Data'!E135))="","",OFFSET('Water Data'!$B$2,0,10*ROW('Water Data'!E135)))</f>
        <v/>
      </c>
      <c r="B141" s="47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9" t="str">
        <f t="shared" ca="1" si="2"/>
        <v/>
      </c>
      <c r="D141" s="50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3" t="str">
        <f ca="1">+IF(OFFSET('Water Data'!$D$27,0,10*ROW('Water Data'!D135))="","",OFFSET('Water Data'!$D$27,0,10*ROW('Water Data'!D135)))</f>
        <v/>
      </c>
      <c r="BT141" s="363" t="str">
        <f ca="1">+IF(OFFSET('Water Data'!$D$28,0,10*ROW('Water Data'!D135))="","",OFFSET('Water Data'!$D$28,0,10*ROW('Water Data'!D135)))</f>
        <v/>
      </c>
      <c r="BU141" s="363" t="str">
        <f ca="1">+IF(OFFSET('Water Data'!$D$29,0,10*ROW('Water Data'!D135))="","",OFFSET('Water Data'!$D$29,0,10*ROW('Water Data'!D135)))</f>
        <v/>
      </c>
      <c r="BV141" s="363" t="str">
        <f ca="1">+IF(OFFSET('Water Data'!$E$27,0,10*ROW('Water Data'!E135))="","",OFFSET('Water Data'!$E$27,0,10*ROW('Water Data'!E135)))</f>
        <v/>
      </c>
      <c r="BW141" s="363" t="str">
        <f ca="1">+IF(OFFSET('Water Data'!$E$28,0,10*ROW('Water Data'!E135))="","",OFFSET('Water Data'!$E$28,0,10*ROW('Water Data'!E135)))</f>
        <v/>
      </c>
      <c r="BX141" s="363" t="str">
        <f ca="1">+IF(OFFSET('Water Data'!$E$29,0,10*ROW('Water Data'!E135))="","",OFFSET('Water Data'!$E$29,0,10*ROW('Water Data'!E135)))</f>
        <v/>
      </c>
      <c r="BY141" s="363" t="str">
        <f ca="1">+IF(OFFSET('Water Data'!$F$27,0,10*ROW('Water Data'!F135))="","",OFFSET('Water Data'!$F$27,0,10*ROW('Water Data'!F135)))</f>
        <v/>
      </c>
      <c r="BZ141" s="363" t="str">
        <f ca="1">+IF(OFFSET('Water Data'!$F$28,0,10*ROW('Water Data'!F135))="","",OFFSET('Water Data'!$F$28,0,10*ROW('Water Data'!F135)))</f>
        <v/>
      </c>
      <c r="CA141" s="363" t="str">
        <f ca="1">+IF(OFFSET('Water Data'!$F$29,0,10*ROW('Water Data'!F135))="","",OFFSET('Water Data'!$F$29,0,10*ROW('Water Data'!F135)))</f>
        <v/>
      </c>
      <c r="CB141" s="363" t="str">
        <f ca="1">+IF(OFFSET('Water Data'!$G$27,0,10*ROW('Water Data'!G135))="","",OFFSET('Water Data'!$G$27,0,10*ROW('Water Data'!G135)))</f>
        <v/>
      </c>
      <c r="CC141" s="363" t="str">
        <f ca="1">+IF(OFFSET('Water Data'!$G$28,0,10*ROW('Water Data'!G135))="","",OFFSET('Water Data'!$G$28,0,10*ROW('Water Data'!G135)))</f>
        <v/>
      </c>
      <c r="CD141" s="363" t="str">
        <f ca="1">+IF(OFFSET('Water Data'!$G$29,0,10*ROW('Water Data'!G135))="","",OFFSET('Water Data'!$G$29,0,10*ROW('Water Data'!G135)))</f>
        <v/>
      </c>
      <c r="CE141" s="363" t="str">
        <f ca="1">+IF(OFFSET('Water Data'!$H$27,0,10*ROW('Water Data'!H135))="","",OFFSET('Water Data'!$H$27,0,10*ROW('Water Data'!H135)))</f>
        <v/>
      </c>
      <c r="CF141" s="363" t="str">
        <f ca="1">+IF(OFFSET('Water Data'!$H$28,0,10*ROW('Water Data'!H135))="","",OFFSET('Water Data'!$H$28,0,10*ROW('Water Data'!H135)))</f>
        <v/>
      </c>
      <c r="CG141" s="363" t="str">
        <f ca="1">+IF(OFFSET('Water Data'!$H$29,0,10*ROW('Water Data'!H135))="","",OFFSET('Water Data'!$H$29,0,10*ROW('Water Data'!H135)))</f>
        <v/>
      </c>
      <c r="CH141" s="363" t="str">
        <f ca="1">+IF(OFFSET('Water Data'!$I$27,0,10*ROW('Water Data'!I135))="","",OFFSET('Water Data'!$I$27,0,10*ROW('Water Data'!I135)))</f>
        <v/>
      </c>
      <c r="CI141" s="363" t="str">
        <f ca="1">+IF(OFFSET('Water Data'!$I$28,0,10*ROW('Water Data'!I135))="","",OFFSET('Water Data'!$I$28,0,10*ROW('Water Data'!I135)))</f>
        <v/>
      </c>
      <c r="CJ141" s="363" t="str">
        <f ca="1">+IF(OFFSET('Water Data'!$I$29,0,10*ROW('Water Data'!I135))="","",OFFSET('Water Data'!$I$29,0,10*ROW('Water Data'!I135)))</f>
        <v/>
      </c>
      <c r="CK141" s="363" t="str">
        <f ca="1">+IF(OFFSET('Sanitation Data'!$D$28,0,10*ROW('Sanitation Data'!D135))="","",OFFSET('Sanitation Data'!$D$28,0,10*ROW('Sanitation Data'!D135)))</f>
        <v/>
      </c>
      <c r="CL141" s="363" t="str">
        <f ca="1">+IF(OFFSET('Sanitation Data'!$D$29,0,10*ROW('Sanitation Data'!D135))="","",OFFSET('Sanitation Data'!$D$29,0,10*ROW('Sanitation Data'!D135)))</f>
        <v/>
      </c>
      <c r="CM141" s="363" t="str">
        <f ca="1">+IF(OFFSET('Sanitation Data'!$D$30,0,10*ROW('Sanitation Data'!D135))="","",OFFSET('Sanitation Data'!$D$30,0,10*ROW('Sanitation Data'!D135)))</f>
        <v/>
      </c>
      <c r="CN141" s="363" t="str">
        <f ca="1">+IF(OFFSET('Sanitation Data'!$D$31,0,10*ROW('Sanitation Data'!D135))="","",OFFSET('Sanitation Data'!$D$31,0,10*ROW('Sanitation Data'!D135)))</f>
        <v/>
      </c>
      <c r="CO141" s="363" t="str">
        <f ca="1">+IF(OFFSET('Sanitation Data'!$D$32,0,10*ROW('Sanitation Data'!D135))="","",OFFSET('Sanitation Data'!$D$32,0,10*ROW('Sanitation Data'!D135)))</f>
        <v/>
      </c>
      <c r="CP141" s="363" t="str">
        <f ca="1">+IF(OFFSET('Sanitation Data'!$E$28,0,10*ROW('Sanitation Data'!E135))="","",OFFSET('Sanitation Data'!$E$28,0,10*ROW('Sanitation Data'!E135)))</f>
        <v/>
      </c>
      <c r="CQ141" s="363" t="str">
        <f ca="1">+IF(OFFSET('Sanitation Data'!$E$29,0,10*ROW('Sanitation Data'!E135))="","",OFFSET('Sanitation Data'!$E$29,0,10*ROW('Sanitation Data'!E135)))</f>
        <v/>
      </c>
      <c r="CR141" s="363" t="str">
        <f ca="1">+IF(OFFSET('Sanitation Data'!$E$30,0,10*ROW('Sanitation Data'!E135))="","",OFFSET('Sanitation Data'!$E$30,0,10*ROW('Sanitation Data'!E135)))</f>
        <v/>
      </c>
      <c r="CS141" s="363" t="str">
        <f ca="1">+IF(OFFSET('Sanitation Data'!$E$31,0,10*ROW('Sanitation Data'!E135))="","",OFFSET('Sanitation Data'!$E$31,0,10*ROW('Sanitation Data'!E135)))</f>
        <v/>
      </c>
      <c r="CT141" s="363" t="str">
        <f ca="1">+IF(OFFSET('Sanitation Data'!$E$32,0,10*ROW('Sanitation Data'!E135))="","",OFFSET('Sanitation Data'!$E$32,0,10*ROW('Sanitation Data'!E135)))</f>
        <v/>
      </c>
      <c r="CU141" s="363" t="str">
        <f ca="1">+IF(OFFSET('Sanitation Data'!$F$28,0,10*ROW('Sanitation Data'!F135))="","",OFFSET('Sanitation Data'!$F$28,0,10*ROW('Sanitation Data'!F135)))</f>
        <v/>
      </c>
      <c r="CV141" s="363" t="str">
        <f ca="1">+IF(OFFSET('Sanitation Data'!$F$29,0,10*ROW('Sanitation Data'!F135))="","",OFFSET('Sanitation Data'!$F$29,0,10*ROW('Sanitation Data'!F135)))</f>
        <v/>
      </c>
      <c r="CW141" s="363" t="str">
        <f ca="1">+IF(OFFSET('Sanitation Data'!$F$30,0,10*ROW('Sanitation Data'!F135))="","",OFFSET('Sanitation Data'!$F$30,0,10*ROW('Sanitation Data'!F135)))</f>
        <v/>
      </c>
      <c r="CX141" s="363" t="str">
        <f ca="1">+IF(OFFSET('Sanitation Data'!$F$31,0,10*ROW('Sanitation Data'!F135))="","",OFFSET('Sanitation Data'!$F$31,0,10*ROW('Sanitation Data'!F135)))</f>
        <v/>
      </c>
      <c r="CY141" s="363" t="str">
        <f ca="1">+IF(OFFSET('Sanitation Data'!$F$32,0,10*ROW('Sanitation Data'!F135))="","",OFFSET('Sanitation Data'!$F$32,0,10*ROW('Sanitation Data'!F135)))</f>
        <v/>
      </c>
      <c r="CZ141" s="363" t="str">
        <f ca="1">+IF(OFFSET('Sanitation Data'!$G$28,0,10*ROW('Sanitation Data'!G135))="","",OFFSET('Sanitation Data'!$G$28,0,10*ROW('Sanitation Data'!G135)))</f>
        <v/>
      </c>
      <c r="DA141" s="363" t="str">
        <f ca="1">+IF(OFFSET('Sanitation Data'!$G$29,0,10*ROW('Sanitation Data'!G135))="","",OFFSET('Sanitation Data'!$G$29,0,10*ROW('Sanitation Data'!G135)))</f>
        <v/>
      </c>
      <c r="DB141" s="363" t="str">
        <f ca="1">+IF(OFFSET('Sanitation Data'!$G$30,0,10*ROW('Sanitation Data'!G135))="","",OFFSET('Sanitation Data'!$G$30,0,10*ROW('Sanitation Data'!G135)))</f>
        <v/>
      </c>
      <c r="DC141" s="363" t="str">
        <f ca="1">+IF(OFFSET('Sanitation Data'!$G$31,0,10*ROW('Sanitation Data'!G135))="","",OFFSET('Sanitation Data'!$G$31,0,10*ROW('Sanitation Data'!G135)))</f>
        <v/>
      </c>
      <c r="DD141" s="363" t="str">
        <f ca="1">+IF(OFFSET('Sanitation Data'!$G$32,0,10*ROW('Sanitation Data'!G135))="","",OFFSET('Sanitation Data'!$G$32,0,10*ROW('Sanitation Data'!G135)))</f>
        <v/>
      </c>
      <c r="DE141" s="363" t="str">
        <f ca="1">+IF(OFFSET('Sanitation Data'!$H$28,0,10*ROW('Sanitation Data'!H135))="","",OFFSET('Sanitation Data'!$H$28,0,10*ROW('Sanitation Data'!H135)))</f>
        <v/>
      </c>
      <c r="DF141" s="363" t="str">
        <f ca="1">+IF(OFFSET('Sanitation Data'!$H$29,0,10*ROW('Sanitation Data'!H135))="","",OFFSET('Sanitation Data'!$H$29,0,10*ROW('Sanitation Data'!H135)))</f>
        <v/>
      </c>
      <c r="DG141" s="363" t="str">
        <f ca="1">+IF(OFFSET('Sanitation Data'!$H$30,0,10*ROW('Sanitation Data'!H135))="","",OFFSET('Sanitation Data'!$H$30,0,10*ROW('Sanitation Data'!H135)))</f>
        <v/>
      </c>
      <c r="DH141" s="363" t="str">
        <f ca="1">+IF(OFFSET('Sanitation Data'!$H$31,0,10*ROW('Sanitation Data'!H135))="","",OFFSET('Sanitation Data'!$H$31,0,10*ROW('Sanitation Data'!H135)))</f>
        <v/>
      </c>
      <c r="DI141" s="363" t="str">
        <f ca="1">+IF(OFFSET('Sanitation Data'!$H$32,0,10*ROW('Sanitation Data'!H135))="","",OFFSET('Sanitation Data'!$H$32,0,10*ROW('Sanitation Data'!H135)))</f>
        <v/>
      </c>
      <c r="DJ141" s="363" t="str">
        <f ca="1">+IF(OFFSET('Sanitation Data'!$I$28,0,10*ROW('Sanitation Data'!I135))="","",OFFSET('Sanitation Data'!$I$28,0,10*ROW('Sanitation Data'!I135)))</f>
        <v/>
      </c>
      <c r="DK141" s="363" t="str">
        <f ca="1">+IF(OFFSET('Sanitation Data'!$I$29,0,10*ROW('Sanitation Data'!I135))="","",OFFSET('Sanitation Data'!$I$29,0,10*ROW('Sanitation Data'!I135)))</f>
        <v/>
      </c>
      <c r="DL141" s="363" t="str">
        <f ca="1">+IF(OFFSET('Sanitation Data'!$I$30,0,10*ROW('Sanitation Data'!I135))="","",OFFSET('Sanitation Data'!$I$30,0,10*ROW('Sanitation Data'!I135)))</f>
        <v/>
      </c>
      <c r="DM141" s="363" t="str">
        <f ca="1">+IF(OFFSET('Sanitation Data'!$I$31,0,10*ROW('Sanitation Data'!I135))="","",OFFSET('Sanitation Data'!$I$31,0,10*ROW('Sanitation Data'!I135)))</f>
        <v/>
      </c>
      <c r="DN141" s="363" t="str">
        <f ca="1">+IF(OFFSET('Sanitation Data'!$I$32,0,10*ROW('Sanitation Data'!I135))="","",OFFSET('Sanitation Data'!$I$32,0,10*ROW('Sanitation Data'!I135)))</f>
        <v/>
      </c>
      <c r="DO141" s="363" t="str">
        <f ca="1">+IF(OFFSET('Hygiene Data'!$D$11,0,10*ROW('Hygiene Data'!D135))="","",OFFSET('Hygiene Data'!$D$11,0,10*ROW('Hygiene Data'!D135)))</f>
        <v/>
      </c>
      <c r="DP141" s="363" t="str">
        <f ca="1">+IF(OFFSET('Hygiene Data'!$D$12,0,10*ROW('Hygiene Data'!D135))="","",OFFSET('Hygiene Data'!$D$12,0,10*ROW('Hygiene Data'!D135)))</f>
        <v/>
      </c>
      <c r="DQ141" s="363" t="str">
        <f ca="1">+IF(OFFSET('Hygiene Data'!$D$13,0,10*ROW('Hygiene Data'!D135))="","",OFFSET('Hygiene Data'!$D$13,0,10*ROW('Hygiene Data'!D135)))</f>
        <v/>
      </c>
      <c r="DR141" s="363" t="str">
        <f ca="1">+IF(OFFSET('Hygiene Data'!$E$11,0,10*ROW('Hygiene Data'!E135))="","",OFFSET('Hygiene Data'!$E$11,0,10*ROW('Hygiene Data'!E135)))</f>
        <v/>
      </c>
      <c r="DS141" s="363" t="str">
        <f ca="1">+IF(OFFSET('Hygiene Data'!$E$12,0,10*ROW('Hygiene Data'!E135))="","",OFFSET('Hygiene Data'!$E$12,0,10*ROW('Hygiene Data'!E135)))</f>
        <v/>
      </c>
      <c r="DT141" s="363" t="str">
        <f ca="1">+IF(OFFSET('Hygiene Data'!$E$13,0,10*ROW('Hygiene Data'!E135))="","",OFFSET('Hygiene Data'!$E$13,0,10*ROW('Hygiene Data'!E135)))</f>
        <v/>
      </c>
      <c r="DU141" s="363" t="str">
        <f ca="1">+IF(OFFSET('Hygiene Data'!$F$11,0,10*ROW('Hygiene Data'!F135))="","",OFFSET('Hygiene Data'!$F$11,0,10*ROW('Hygiene Data'!F135)))</f>
        <v/>
      </c>
      <c r="DV141" s="363" t="str">
        <f ca="1">+IF(OFFSET('Hygiene Data'!$F$12,0,10*ROW('Hygiene Data'!F135))="","",OFFSET('Hygiene Data'!$F$12,0,10*ROW('Hygiene Data'!F135)))</f>
        <v/>
      </c>
      <c r="DW141" s="363" t="str">
        <f ca="1">+IF(OFFSET('Hygiene Data'!$F$13,0,10*ROW('Hygiene Data'!F135))="","",OFFSET('Hygiene Data'!$F$13,0,10*ROW('Hygiene Data'!F135)))</f>
        <v/>
      </c>
      <c r="DX141" s="363" t="str">
        <f ca="1">+IF(OFFSET('Hygiene Data'!$G$11,0,10*ROW('Hygiene Data'!G135))="","",OFFSET('Hygiene Data'!$G$11,0,10*ROW('Hygiene Data'!G135)))</f>
        <v/>
      </c>
      <c r="DY141" s="363" t="str">
        <f ca="1">+IF(OFFSET('Hygiene Data'!$G$12,0,10*ROW('Hygiene Data'!G135))="","",OFFSET('Hygiene Data'!$G$12,0,10*ROW('Hygiene Data'!G135)))</f>
        <v/>
      </c>
      <c r="DZ141" s="363" t="str">
        <f ca="1">+IF(OFFSET('Hygiene Data'!$G$13,0,10*ROW('Hygiene Data'!G135))="","",OFFSET('Hygiene Data'!$G$13,0,10*ROW('Hygiene Data'!G135)))</f>
        <v/>
      </c>
      <c r="EA141" s="363" t="str">
        <f ca="1">+IF(OFFSET('Hygiene Data'!$H$11,0,10*ROW('Hygiene Data'!H135))="","",OFFSET('Hygiene Data'!$H$11,0,10*ROW('Hygiene Data'!H135)))</f>
        <v/>
      </c>
      <c r="EB141" s="363" t="str">
        <f ca="1">+IF(OFFSET('Hygiene Data'!$H$12,0,10*ROW('Hygiene Data'!H135))="","",OFFSET('Hygiene Data'!$H$12,0,10*ROW('Hygiene Data'!H135)))</f>
        <v/>
      </c>
      <c r="EC141" s="363" t="str">
        <f ca="1">+IF(OFFSET('Hygiene Data'!$H$13,0,10*ROW('Hygiene Data'!H135))="","",OFFSET('Hygiene Data'!$H$13,0,10*ROW('Hygiene Data'!H135)))</f>
        <v/>
      </c>
      <c r="ED141" s="363" t="str">
        <f ca="1">+IF(OFFSET('Hygiene Data'!$I$11,0,10*ROW('Hygiene Data'!I135))="","",OFFSET('Hygiene Data'!$I$11,0,10*ROW('Hygiene Data'!I135)))</f>
        <v/>
      </c>
      <c r="EE141" s="363" t="str">
        <f ca="1">+IF(OFFSET('Hygiene Data'!$I$12,0,10*ROW('Hygiene Data'!I135))="","",OFFSET('Hygiene Data'!$I$12,0,10*ROW('Hygiene Data'!I135)))</f>
        <v/>
      </c>
      <c r="EF141" s="363" t="str">
        <f ca="1">+IF(OFFSET('Hygiene Data'!$I$13,0,10*ROW('Hygiene Data'!I135))="","",OFFSET('Hygiene Data'!$I$13,0,10*ROW('Hygiene Data'!I135)))</f>
        <v/>
      </c>
    </row>
    <row r="142" spans="1:136" x14ac:dyDescent="0.25">
      <c r="A142" s="472" t="str">
        <f ca="1">+IF(OFFSET('Water Data'!$B$2,0,10*ROW('Water Data'!E136))="","",OFFSET('Water Data'!$B$2,0,10*ROW('Water Data'!E136)))</f>
        <v/>
      </c>
      <c r="B142" s="47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9" t="str">
        <f t="shared" ca="1" si="2"/>
        <v/>
      </c>
      <c r="D142" s="50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3" t="str">
        <f ca="1">+IF(OFFSET('Water Data'!$D$27,0,10*ROW('Water Data'!D136))="","",OFFSET('Water Data'!$D$27,0,10*ROW('Water Data'!D136)))</f>
        <v/>
      </c>
      <c r="BT142" s="363" t="str">
        <f ca="1">+IF(OFFSET('Water Data'!$D$28,0,10*ROW('Water Data'!D136))="","",OFFSET('Water Data'!$D$28,0,10*ROW('Water Data'!D136)))</f>
        <v/>
      </c>
      <c r="BU142" s="363" t="str">
        <f ca="1">+IF(OFFSET('Water Data'!$D$29,0,10*ROW('Water Data'!D136))="","",OFFSET('Water Data'!$D$29,0,10*ROW('Water Data'!D136)))</f>
        <v/>
      </c>
      <c r="BV142" s="363" t="str">
        <f ca="1">+IF(OFFSET('Water Data'!$E$27,0,10*ROW('Water Data'!E136))="","",OFFSET('Water Data'!$E$27,0,10*ROW('Water Data'!E136)))</f>
        <v/>
      </c>
      <c r="BW142" s="363" t="str">
        <f ca="1">+IF(OFFSET('Water Data'!$E$28,0,10*ROW('Water Data'!E136))="","",OFFSET('Water Data'!$E$28,0,10*ROW('Water Data'!E136)))</f>
        <v/>
      </c>
      <c r="BX142" s="363" t="str">
        <f ca="1">+IF(OFFSET('Water Data'!$E$29,0,10*ROW('Water Data'!E136))="","",OFFSET('Water Data'!$E$29,0,10*ROW('Water Data'!E136)))</f>
        <v/>
      </c>
      <c r="BY142" s="363" t="str">
        <f ca="1">+IF(OFFSET('Water Data'!$F$27,0,10*ROW('Water Data'!F136))="","",OFFSET('Water Data'!$F$27,0,10*ROW('Water Data'!F136)))</f>
        <v/>
      </c>
      <c r="BZ142" s="363" t="str">
        <f ca="1">+IF(OFFSET('Water Data'!$F$28,0,10*ROW('Water Data'!F136))="","",OFFSET('Water Data'!$F$28,0,10*ROW('Water Data'!F136)))</f>
        <v/>
      </c>
      <c r="CA142" s="363" t="str">
        <f ca="1">+IF(OFFSET('Water Data'!$F$29,0,10*ROW('Water Data'!F136))="","",OFFSET('Water Data'!$F$29,0,10*ROW('Water Data'!F136)))</f>
        <v/>
      </c>
      <c r="CB142" s="363" t="str">
        <f ca="1">+IF(OFFSET('Water Data'!$G$27,0,10*ROW('Water Data'!G136))="","",OFFSET('Water Data'!$G$27,0,10*ROW('Water Data'!G136)))</f>
        <v/>
      </c>
      <c r="CC142" s="363" t="str">
        <f ca="1">+IF(OFFSET('Water Data'!$G$28,0,10*ROW('Water Data'!G136))="","",OFFSET('Water Data'!$G$28,0,10*ROW('Water Data'!G136)))</f>
        <v/>
      </c>
      <c r="CD142" s="363" t="str">
        <f ca="1">+IF(OFFSET('Water Data'!$G$29,0,10*ROW('Water Data'!G136))="","",OFFSET('Water Data'!$G$29,0,10*ROW('Water Data'!G136)))</f>
        <v/>
      </c>
      <c r="CE142" s="363" t="str">
        <f ca="1">+IF(OFFSET('Water Data'!$H$27,0,10*ROW('Water Data'!H136))="","",OFFSET('Water Data'!$H$27,0,10*ROW('Water Data'!H136)))</f>
        <v/>
      </c>
      <c r="CF142" s="363" t="str">
        <f ca="1">+IF(OFFSET('Water Data'!$H$28,0,10*ROW('Water Data'!H136))="","",OFFSET('Water Data'!$H$28,0,10*ROW('Water Data'!H136)))</f>
        <v/>
      </c>
      <c r="CG142" s="363" t="str">
        <f ca="1">+IF(OFFSET('Water Data'!$H$29,0,10*ROW('Water Data'!H136))="","",OFFSET('Water Data'!$H$29,0,10*ROW('Water Data'!H136)))</f>
        <v/>
      </c>
      <c r="CH142" s="363" t="str">
        <f ca="1">+IF(OFFSET('Water Data'!$I$27,0,10*ROW('Water Data'!I136))="","",OFFSET('Water Data'!$I$27,0,10*ROW('Water Data'!I136)))</f>
        <v/>
      </c>
      <c r="CI142" s="363" t="str">
        <f ca="1">+IF(OFFSET('Water Data'!$I$28,0,10*ROW('Water Data'!I136))="","",OFFSET('Water Data'!$I$28,0,10*ROW('Water Data'!I136)))</f>
        <v/>
      </c>
      <c r="CJ142" s="363" t="str">
        <f ca="1">+IF(OFFSET('Water Data'!$I$29,0,10*ROW('Water Data'!I136))="","",OFFSET('Water Data'!$I$29,0,10*ROW('Water Data'!I136)))</f>
        <v/>
      </c>
      <c r="CK142" s="363" t="str">
        <f ca="1">+IF(OFFSET('Sanitation Data'!$D$28,0,10*ROW('Sanitation Data'!D136))="","",OFFSET('Sanitation Data'!$D$28,0,10*ROW('Sanitation Data'!D136)))</f>
        <v/>
      </c>
      <c r="CL142" s="363" t="str">
        <f ca="1">+IF(OFFSET('Sanitation Data'!$D$29,0,10*ROW('Sanitation Data'!D136))="","",OFFSET('Sanitation Data'!$D$29,0,10*ROW('Sanitation Data'!D136)))</f>
        <v/>
      </c>
      <c r="CM142" s="363" t="str">
        <f ca="1">+IF(OFFSET('Sanitation Data'!$D$30,0,10*ROW('Sanitation Data'!D136))="","",OFFSET('Sanitation Data'!$D$30,0,10*ROW('Sanitation Data'!D136)))</f>
        <v/>
      </c>
      <c r="CN142" s="363" t="str">
        <f ca="1">+IF(OFFSET('Sanitation Data'!$D$31,0,10*ROW('Sanitation Data'!D136))="","",OFFSET('Sanitation Data'!$D$31,0,10*ROW('Sanitation Data'!D136)))</f>
        <v/>
      </c>
      <c r="CO142" s="363" t="str">
        <f ca="1">+IF(OFFSET('Sanitation Data'!$D$32,0,10*ROW('Sanitation Data'!D136))="","",OFFSET('Sanitation Data'!$D$32,0,10*ROW('Sanitation Data'!D136)))</f>
        <v/>
      </c>
      <c r="CP142" s="363" t="str">
        <f ca="1">+IF(OFFSET('Sanitation Data'!$E$28,0,10*ROW('Sanitation Data'!E136))="","",OFFSET('Sanitation Data'!$E$28,0,10*ROW('Sanitation Data'!E136)))</f>
        <v/>
      </c>
      <c r="CQ142" s="363" t="str">
        <f ca="1">+IF(OFFSET('Sanitation Data'!$E$29,0,10*ROW('Sanitation Data'!E136))="","",OFFSET('Sanitation Data'!$E$29,0,10*ROW('Sanitation Data'!E136)))</f>
        <v/>
      </c>
      <c r="CR142" s="363" t="str">
        <f ca="1">+IF(OFFSET('Sanitation Data'!$E$30,0,10*ROW('Sanitation Data'!E136))="","",OFFSET('Sanitation Data'!$E$30,0,10*ROW('Sanitation Data'!E136)))</f>
        <v/>
      </c>
      <c r="CS142" s="363" t="str">
        <f ca="1">+IF(OFFSET('Sanitation Data'!$E$31,0,10*ROW('Sanitation Data'!E136))="","",OFFSET('Sanitation Data'!$E$31,0,10*ROW('Sanitation Data'!E136)))</f>
        <v/>
      </c>
      <c r="CT142" s="363" t="str">
        <f ca="1">+IF(OFFSET('Sanitation Data'!$E$32,0,10*ROW('Sanitation Data'!E136))="","",OFFSET('Sanitation Data'!$E$32,0,10*ROW('Sanitation Data'!E136)))</f>
        <v/>
      </c>
      <c r="CU142" s="363" t="str">
        <f ca="1">+IF(OFFSET('Sanitation Data'!$F$28,0,10*ROW('Sanitation Data'!F136))="","",OFFSET('Sanitation Data'!$F$28,0,10*ROW('Sanitation Data'!F136)))</f>
        <v/>
      </c>
      <c r="CV142" s="363" t="str">
        <f ca="1">+IF(OFFSET('Sanitation Data'!$F$29,0,10*ROW('Sanitation Data'!F136))="","",OFFSET('Sanitation Data'!$F$29,0,10*ROW('Sanitation Data'!F136)))</f>
        <v/>
      </c>
      <c r="CW142" s="363" t="str">
        <f ca="1">+IF(OFFSET('Sanitation Data'!$F$30,0,10*ROW('Sanitation Data'!F136))="","",OFFSET('Sanitation Data'!$F$30,0,10*ROW('Sanitation Data'!F136)))</f>
        <v/>
      </c>
      <c r="CX142" s="363" t="str">
        <f ca="1">+IF(OFFSET('Sanitation Data'!$F$31,0,10*ROW('Sanitation Data'!F136))="","",OFFSET('Sanitation Data'!$F$31,0,10*ROW('Sanitation Data'!F136)))</f>
        <v/>
      </c>
      <c r="CY142" s="363" t="str">
        <f ca="1">+IF(OFFSET('Sanitation Data'!$F$32,0,10*ROW('Sanitation Data'!F136))="","",OFFSET('Sanitation Data'!$F$32,0,10*ROW('Sanitation Data'!F136)))</f>
        <v/>
      </c>
      <c r="CZ142" s="363" t="str">
        <f ca="1">+IF(OFFSET('Sanitation Data'!$G$28,0,10*ROW('Sanitation Data'!G136))="","",OFFSET('Sanitation Data'!$G$28,0,10*ROW('Sanitation Data'!G136)))</f>
        <v/>
      </c>
      <c r="DA142" s="363" t="str">
        <f ca="1">+IF(OFFSET('Sanitation Data'!$G$29,0,10*ROW('Sanitation Data'!G136))="","",OFFSET('Sanitation Data'!$G$29,0,10*ROW('Sanitation Data'!G136)))</f>
        <v/>
      </c>
      <c r="DB142" s="363" t="str">
        <f ca="1">+IF(OFFSET('Sanitation Data'!$G$30,0,10*ROW('Sanitation Data'!G136))="","",OFFSET('Sanitation Data'!$G$30,0,10*ROW('Sanitation Data'!G136)))</f>
        <v/>
      </c>
      <c r="DC142" s="363" t="str">
        <f ca="1">+IF(OFFSET('Sanitation Data'!$G$31,0,10*ROW('Sanitation Data'!G136))="","",OFFSET('Sanitation Data'!$G$31,0,10*ROW('Sanitation Data'!G136)))</f>
        <v/>
      </c>
      <c r="DD142" s="363" t="str">
        <f ca="1">+IF(OFFSET('Sanitation Data'!$G$32,0,10*ROW('Sanitation Data'!G136))="","",OFFSET('Sanitation Data'!$G$32,0,10*ROW('Sanitation Data'!G136)))</f>
        <v/>
      </c>
      <c r="DE142" s="363" t="str">
        <f ca="1">+IF(OFFSET('Sanitation Data'!$H$28,0,10*ROW('Sanitation Data'!H136))="","",OFFSET('Sanitation Data'!$H$28,0,10*ROW('Sanitation Data'!H136)))</f>
        <v/>
      </c>
      <c r="DF142" s="363" t="str">
        <f ca="1">+IF(OFFSET('Sanitation Data'!$H$29,0,10*ROW('Sanitation Data'!H136))="","",OFFSET('Sanitation Data'!$H$29,0,10*ROW('Sanitation Data'!H136)))</f>
        <v/>
      </c>
      <c r="DG142" s="363" t="str">
        <f ca="1">+IF(OFFSET('Sanitation Data'!$H$30,0,10*ROW('Sanitation Data'!H136))="","",OFFSET('Sanitation Data'!$H$30,0,10*ROW('Sanitation Data'!H136)))</f>
        <v/>
      </c>
      <c r="DH142" s="363" t="str">
        <f ca="1">+IF(OFFSET('Sanitation Data'!$H$31,0,10*ROW('Sanitation Data'!H136))="","",OFFSET('Sanitation Data'!$H$31,0,10*ROW('Sanitation Data'!H136)))</f>
        <v/>
      </c>
      <c r="DI142" s="363" t="str">
        <f ca="1">+IF(OFFSET('Sanitation Data'!$H$32,0,10*ROW('Sanitation Data'!H136))="","",OFFSET('Sanitation Data'!$H$32,0,10*ROW('Sanitation Data'!H136)))</f>
        <v/>
      </c>
      <c r="DJ142" s="363" t="str">
        <f ca="1">+IF(OFFSET('Sanitation Data'!$I$28,0,10*ROW('Sanitation Data'!I136))="","",OFFSET('Sanitation Data'!$I$28,0,10*ROW('Sanitation Data'!I136)))</f>
        <v/>
      </c>
      <c r="DK142" s="363" t="str">
        <f ca="1">+IF(OFFSET('Sanitation Data'!$I$29,0,10*ROW('Sanitation Data'!I136))="","",OFFSET('Sanitation Data'!$I$29,0,10*ROW('Sanitation Data'!I136)))</f>
        <v/>
      </c>
      <c r="DL142" s="363" t="str">
        <f ca="1">+IF(OFFSET('Sanitation Data'!$I$30,0,10*ROW('Sanitation Data'!I136))="","",OFFSET('Sanitation Data'!$I$30,0,10*ROW('Sanitation Data'!I136)))</f>
        <v/>
      </c>
      <c r="DM142" s="363" t="str">
        <f ca="1">+IF(OFFSET('Sanitation Data'!$I$31,0,10*ROW('Sanitation Data'!I136))="","",OFFSET('Sanitation Data'!$I$31,0,10*ROW('Sanitation Data'!I136)))</f>
        <v/>
      </c>
      <c r="DN142" s="363" t="str">
        <f ca="1">+IF(OFFSET('Sanitation Data'!$I$32,0,10*ROW('Sanitation Data'!I136))="","",OFFSET('Sanitation Data'!$I$32,0,10*ROW('Sanitation Data'!I136)))</f>
        <v/>
      </c>
      <c r="DO142" s="363" t="str">
        <f ca="1">+IF(OFFSET('Hygiene Data'!$D$11,0,10*ROW('Hygiene Data'!D136))="","",OFFSET('Hygiene Data'!$D$11,0,10*ROW('Hygiene Data'!D136)))</f>
        <v/>
      </c>
      <c r="DP142" s="363" t="str">
        <f ca="1">+IF(OFFSET('Hygiene Data'!$D$12,0,10*ROW('Hygiene Data'!D136))="","",OFFSET('Hygiene Data'!$D$12,0,10*ROW('Hygiene Data'!D136)))</f>
        <v/>
      </c>
      <c r="DQ142" s="363" t="str">
        <f ca="1">+IF(OFFSET('Hygiene Data'!$D$13,0,10*ROW('Hygiene Data'!D136))="","",OFFSET('Hygiene Data'!$D$13,0,10*ROW('Hygiene Data'!D136)))</f>
        <v/>
      </c>
      <c r="DR142" s="363" t="str">
        <f ca="1">+IF(OFFSET('Hygiene Data'!$E$11,0,10*ROW('Hygiene Data'!E136))="","",OFFSET('Hygiene Data'!$E$11,0,10*ROW('Hygiene Data'!E136)))</f>
        <v/>
      </c>
      <c r="DS142" s="363" t="str">
        <f ca="1">+IF(OFFSET('Hygiene Data'!$E$12,0,10*ROW('Hygiene Data'!E136))="","",OFFSET('Hygiene Data'!$E$12,0,10*ROW('Hygiene Data'!E136)))</f>
        <v/>
      </c>
      <c r="DT142" s="363" t="str">
        <f ca="1">+IF(OFFSET('Hygiene Data'!$E$13,0,10*ROW('Hygiene Data'!E136))="","",OFFSET('Hygiene Data'!$E$13,0,10*ROW('Hygiene Data'!E136)))</f>
        <v/>
      </c>
      <c r="DU142" s="363" t="str">
        <f ca="1">+IF(OFFSET('Hygiene Data'!$F$11,0,10*ROW('Hygiene Data'!F136))="","",OFFSET('Hygiene Data'!$F$11,0,10*ROW('Hygiene Data'!F136)))</f>
        <v/>
      </c>
      <c r="DV142" s="363" t="str">
        <f ca="1">+IF(OFFSET('Hygiene Data'!$F$12,0,10*ROW('Hygiene Data'!F136))="","",OFFSET('Hygiene Data'!$F$12,0,10*ROW('Hygiene Data'!F136)))</f>
        <v/>
      </c>
      <c r="DW142" s="363" t="str">
        <f ca="1">+IF(OFFSET('Hygiene Data'!$F$13,0,10*ROW('Hygiene Data'!F136))="","",OFFSET('Hygiene Data'!$F$13,0,10*ROW('Hygiene Data'!F136)))</f>
        <v/>
      </c>
      <c r="DX142" s="363" t="str">
        <f ca="1">+IF(OFFSET('Hygiene Data'!$G$11,0,10*ROW('Hygiene Data'!G136))="","",OFFSET('Hygiene Data'!$G$11,0,10*ROW('Hygiene Data'!G136)))</f>
        <v/>
      </c>
      <c r="DY142" s="363" t="str">
        <f ca="1">+IF(OFFSET('Hygiene Data'!$G$12,0,10*ROW('Hygiene Data'!G136))="","",OFFSET('Hygiene Data'!$G$12,0,10*ROW('Hygiene Data'!G136)))</f>
        <v/>
      </c>
      <c r="DZ142" s="363" t="str">
        <f ca="1">+IF(OFFSET('Hygiene Data'!$G$13,0,10*ROW('Hygiene Data'!G136))="","",OFFSET('Hygiene Data'!$G$13,0,10*ROW('Hygiene Data'!G136)))</f>
        <v/>
      </c>
      <c r="EA142" s="363" t="str">
        <f ca="1">+IF(OFFSET('Hygiene Data'!$H$11,0,10*ROW('Hygiene Data'!H136))="","",OFFSET('Hygiene Data'!$H$11,0,10*ROW('Hygiene Data'!H136)))</f>
        <v/>
      </c>
      <c r="EB142" s="363" t="str">
        <f ca="1">+IF(OFFSET('Hygiene Data'!$H$12,0,10*ROW('Hygiene Data'!H136))="","",OFFSET('Hygiene Data'!$H$12,0,10*ROW('Hygiene Data'!H136)))</f>
        <v/>
      </c>
      <c r="EC142" s="363" t="str">
        <f ca="1">+IF(OFFSET('Hygiene Data'!$H$13,0,10*ROW('Hygiene Data'!H136))="","",OFFSET('Hygiene Data'!$H$13,0,10*ROW('Hygiene Data'!H136)))</f>
        <v/>
      </c>
      <c r="ED142" s="363" t="str">
        <f ca="1">+IF(OFFSET('Hygiene Data'!$I$11,0,10*ROW('Hygiene Data'!I136))="","",OFFSET('Hygiene Data'!$I$11,0,10*ROW('Hygiene Data'!I136)))</f>
        <v/>
      </c>
      <c r="EE142" s="363" t="str">
        <f ca="1">+IF(OFFSET('Hygiene Data'!$I$12,0,10*ROW('Hygiene Data'!I136))="","",OFFSET('Hygiene Data'!$I$12,0,10*ROW('Hygiene Data'!I136)))</f>
        <v/>
      </c>
      <c r="EF142" s="363" t="str">
        <f ca="1">+IF(OFFSET('Hygiene Data'!$I$13,0,10*ROW('Hygiene Data'!I136))="","",OFFSET('Hygiene Data'!$I$13,0,10*ROW('Hygiene Data'!I136)))</f>
        <v/>
      </c>
    </row>
    <row r="143" spans="1:136" x14ac:dyDescent="0.25">
      <c r="A143" s="472" t="str">
        <f ca="1">+IF(OFFSET('Water Data'!$B$2,0,10*ROW('Water Data'!E137))="","",OFFSET('Water Data'!$B$2,0,10*ROW('Water Data'!E137)))</f>
        <v/>
      </c>
      <c r="B143" s="47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9" t="str">
        <f t="shared" ca="1" si="2"/>
        <v/>
      </c>
      <c r="D143" s="50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3" t="str">
        <f ca="1">+IF(OFFSET('Water Data'!$D$27,0,10*ROW('Water Data'!D137))="","",OFFSET('Water Data'!$D$27,0,10*ROW('Water Data'!D137)))</f>
        <v/>
      </c>
      <c r="BT143" s="363" t="str">
        <f ca="1">+IF(OFFSET('Water Data'!$D$28,0,10*ROW('Water Data'!D137))="","",OFFSET('Water Data'!$D$28,0,10*ROW('Water Data'!D137)))</f>
        <v/>
      </c>
      <c r="BU143" s="363" t="str">
        <f ca="1">+IF(OFFSET('Water Data'!$D$29,0,10*ROW('Water Data'!D137))="","",OFFSET('Water Data'!$D$29,0,10*ROW('Water Data'!D137)))</f>
        <v/>
      </c>
      <c r="BV143" s="363" t="str">
        <f ca="1">+IF(OFFSET('Water Data'!$E$27,0,10*ROW('Water Data'!E137))="","",OFFSET('Water Data'!$E$27,0,10*ROW('Water Data'!E137)))</f>
        <v/>
      </c>
      <c r="BW143" s="363" t="str">
        <f ca="1">+IF(OFFSET('Water Data'!$E$28,0,10*ROW('Water Data'!E137))="","",OFFSET('Water Data'!$E$28,0,10*ROW('Water Data'!E137)))</f>
        <v/>
      </c>
      <c r="BX143" s="363" t="str">
        <f ca="1">+IF(OFFSET('Water Data'!$E$29,0,10*ROW('Water Data'!E137))="","",OFFSET('Water Data'!$E$29,0,10*ROW('Water Data'!E137)))</f>
        <v/>
      </c>
      <c r="BY143" s="363" t="str">
        <f ca="1">+IF(OFFSET('Water Data'!$F$27,0,10*ROW('Water Data'!F137))="","",OFFSET('Water Data'!$F$27,0,10*ROW('Water Data'!F137)))</f>
        <v/>
      </c>
      <c r="BZ143" s="363" t="str">
        <f ca="1">+IF(OFFSET('Water Data'!$F$28,0,10*ROW('Water Data'!F137))="","",OFFSET('Water Data'!$F$28,0,10*ROW('Water Data'!F137)))</f>
        <v/>
      </c>
      <c r="CA143" s="363" t="str">
        <f ca="1">+IF(OFFSET('Water Data'!$F$29,0,10*ROW('Water Data'!F137))="","",OFFSET('Water Data'!$F$29,0,10*ROW('Water Data'!F137)))</f>
        <v/>
      </c>
      <c r="CB143" s="363" t="str">
        <f ca="1">+IF(OFFSET('Water Data'!$G$27,0,10*ROW('Water Data'!G137))="","",OFFSET('Water Data'!$G$27,0,10*ROW('Water Data'!G137)))</f>
        <v/>
      </c>
      <c r="CC143" s="363" t="str">
        <f ca="1">+IF(OFFSET('Water Data'!$G$28,0,10*ROW('Water Data'!G137))="","",OFFSET('Water Data'!$G$28,0,10*ROW('Water Data'!G137)))</f>
        <v/>
      </c>
      <c r="CD143" s="363" t="str">
        <f ca="1">+IF(OFFSET('Water Data'!$G$29,0,10*ROW('Water Data'!G137))="","",OFFSET('Water Data'!$G$29,0,10*ROW('Water Data'!G137)))</f>
        <v/>
      </c>
      <c r="CE143" s="363" t="str">
        <f ca="1">+IF(OFFSET('Water Data'!$H$27,0,10*ROW('Water Data'!H137))="","",OFFSET('Water Data'!$H$27,0,10*ROW('Water Data'!H137)))</f>
        <v/>
      </c>
      <c r="CF143" s="363" t="str">
        <f ca="1">+IF(OFFSET('Water Data'!$H$28,0,10*ROW('Water Data'!H137))="","",OFFSET('Water Data'!$H$28,0,10*ROW('Water Data'!H137)))</f>
        <v/>
      </c>
      <c r="CG143" s="363" t="str">
        <f ca="1">+IF(OFFSET('Water Data'!$H$29,0,10*ROW('Water Data'!H137))="","",OFFSET('Water Data'!$H$29,0,10*ROW('Water Data'!H137)))</f>
        <v/>
      </c>
      <c r="CH143" s="363" t="str">
        <f ca="1">+IF(OFFSET('Water Data'!$I$27,0,10*ROW('Water Data'!I137))="","",OFFSET('Water Data'!$I$27,0,10*ROW('Water Data'!I137)))</f>
        <v/>
      </c>
      <c r="CI143" s="363" t="str">
        <f ca="1">+IF(OFFSET('Water Data'!$I$28,0,10*ROW('Water Data'!I137))="","",OFFSET('Water Data'!$I$28,0,10*ROW('Water Data'!I137)))</f>
        <v/>
      </c>
      <c r="CJ143" s="363" t="str">
        <f ca="1">+IF(OFFSET('Water Data'!$I$29,0,10*ROW('Water Data'!I137))="","",OFFSET('Water Data'!$I$29,0,10*ROW('Water Data'!I137)))</f>
        <v/>
      </c>
      <c r="CK143" s="363" t="str">
        <f ca="1">+IF(OFFSET('Sanitation Data'!$D$28,0,10*ROW('Sanitation Data'!D137))="","",OFFSET('Sanitation Data'!$D$28,0,10*ROW('Sanitation Data'!D137)))</f>
        <v/>
      </c>
      <c r="CL143" s="363" t="str">
        <f ca="1">+IF(OFFSET('Sanitation Data'!$D$29,0,10*ROW('Sanitation Data'!D137))="","",OFFSET('Sanitation Data'!$D$29,0,10*ROW('Sanitation Data'!D137)))</f>
        <v/>
      </c>
      <c r="CM143" s="363" t="str">
        <f ca="1">+IF(OFFSET('Sanitation Data'!$D$30,0,10*ROW('Sanitation Data'!D137))="","",OFFSET('Sanitation Data'!$D$30,0,10*ROW('Sanitation Data'!D137)))</f>
        <v/>
      </c>
      <c r="CN143" s="363" t="str">
        <f ca="1">+IF(OFFSET('Sanitation Data'!$D$31,0,10*ROW('Sanitation Data'!D137))="","",OFFSET('Sanitation Data'!$D$31,0,10*ROW('Sanitation Data'!D137)))</f>
        <v/>
      </c>
      <c r="CO143" s="363" t="str">
        <f ca="1">+IF(OFFSET('Sanitation Data'!$D$32,0,10*ROW('Sanitation Data'!D137))="","",OFFSET('Sanitation Data'!$D$32,0,10*ROW('Sanitation Data'!D137)))</f>
        <v/>
      </c>
      <c r="CP143" s="363" t="str">
        <f ca="1">+IF(OFFSET('Sanitation Data'!$E$28,0,10*ROW('Sanitation Data'!E137))="","",OFFSET('Sanitation Data'!$E$28,0,10*ROW('Sanitation Data'!E137)))</f>
        <v/>
      </c>
      <c r="CQ143" s="363" t="str">
        <f ca="1">+IF(OFFSET('Sanitation Data'!$E$29,0,10*ROW('Sanitation Data'!E137))="","",OFFSET('Sanitation Data'!$E$29,0,10*ROW('Sanitation Data'!E137)))</f>
        <v/>
      </c>
      <c r="CR143" s="363" t="str">
        <f ca="1">+IF(OFFSET('Sanitation Data'!$E$30,0,10*ROW('Sanitation Data'!E137))="","",OFFSET('Sanitation Data'!$E$30,0,10*ROW('Sanitation Data'!E137)))</f>
        <v/>
      </c>
      <c r="CS143" s="363" t="str">
        <f ca="1">+IF(OFFSET('Sanitation Data'!$E$31,0,10*ROW('Sanitation Data'!E137))="","",OFFSET('Sanitation Data'!$E$31,0,10*ROW('Sanitation Data'!E137)))</f>
        <v/>
      </c>
      <c r="CT143" s="363" t="str">
        <f ca="1">+IF(OFFSET('Sanitation Data'!$E$32,0,10*ROW('Sanitation Data'!E137))="","",OFFSET('Sanitation Data'!$E$32,0,10*ROW('Sanitation Data'!E137)))</f>
        <v/>
      </c>
      <c r="CU143" s="363" t="str">
        <f ca="1">+IF(OFFSET('Sanitation Data'!$F$28,0,10*ROW('Sanitation Data'!F137))="","",OFFSET('Sanitation Data'!$F$28,0,10*ROW('Sanitation Data'!F137)))</f>
        <v/>
      </c>
      <c r="CV143" s="363" t="str">
        <f ca="1">+IF(OFFSET('Sanitation Data'!$F$29,0,10*ROW('Sanitation Data'!F137))="","",OFFSET('Sanitation Data'!$F$29,0,10*ROW('Sanitation Data'!F137)))</f>
        <v/>
      </c>
      <c r="CW143" s="363" t="str">
        <f ca="1">+IF(OFFSET('Sanitation Data'!$F$30,0,10*ROW('Sanitation Data'!F137))="","",OFFSET('Sanitation Data'!$F$30,0,10*ROW('Sanitation Data'!F137)))</f>
        <v/>
      </c>
      <c r="CX143" s="363" t="str">
        <f ca="1">+IF(OFFSET('Sanitation Data'!$F$31,0,10*ROW('Sanitation Data'!F137))="","",OFFSET('Sanitation Data'!$F$31,0,10*ROW('Sanitation Data'!F137)))</f>
        <v/>
      </c>
      <c r="CY143" s="363" t="str">
        <f ca="1">+IF(OFFSET('Sanitation Data'!$F$32,0,10*ROW('Sanitation Data'!F137))="","",OFFSET('Sanitation Data'!$F$32,0,10*ROW('Sanitation Data'!F137)))</f>
        <v/>
      </c>
      <c r="CZ143" s="363" t="str">
        <f ca="1">+IF(OFFSET('Sanitation Data'!$G$28,0,10*ROW('Sanitation Data'!G137))="","",OFFSET('Sanitation Data'!$G$28,0,10*ROW('Sanitation Data'!G137)))</f>
        <v/>
      </c>
      <c r="DA143" s="363" t="str">
        <f ca="1">+IF(OFFSET('Sanitation Data'!$G$29,0,10*ROW('Sanitation Data'!G137))="","",OFFSET('Sanitation Data'!$G$29,0,10*ROW('Sanitation Data'!G137)))</f>
        <v/>
      </c>
      <c r="DB143" s="363" t="str">
        <f ca="1">+IF(OFFSET('Sanitation Data'!$G$30,0,10*ROW('Sanitation Data'!G137))="","",OFFSET('Sanitation Data'!$G$30,0,10*ROW('Sanitation Data'!G137)))</f>
        <v/>
      </c>
      <c r="DC143" s="363" t="str">
        <f ca="1">+IF(OFFSET('Sanitation Data'!$G$31,0,10*ROW('Sanitation Data'!G137))="","",OFFSET('Sanitation Data'!$G$31,0,10*ROW('Sanitation Data'!G137)))</f>
        <v/>
      </c>
      <c r="DD143" s="363" t="str">
        <f ca="1">+IF(OFFSET('Sanitation Data'!$G$32,0,10*ROW('Sanitation Data'!G137))="","",OFFSET('Sanitation Data'!$G$32,0,10*ROW('Sanitation Data'!G137)))</f>
        <v/>
      </c>
      <c r="DE143" s="363" t="str">
        <f ca="1">+IF(OFFSET('Sanitation Data'!$H$28,0,10*ROW('Sanitation Data'!H137))="","",OFFSET('Sanitation Data'!$H$28,0,10*ROW('Sanitation Data'!H137)))</f>
        <v/>
      </c>
      <c r="DF143" s="363" t="str">
        <f ca="1">+IF(OFFSET('Sanitation Data'!$H$29,0,10*ROW('Sanitation Data'!H137))="","",OFFSET('Sanitation Data'!$H$29,0,10*ROW('Sanitation Data'!H137)))</f>
        <v/>
      </c>
      <c r="DG143" s="363" t="str">
        <f ca="1">+IF(OFFSET('Sanitation Data'!$H$30,0,10*ROW('Sanitation Data'!H137))="","",OFFSET('Sanitation Data'!$H$30,0,10*ROW('Sanitation Data'!H137)))</f>
        <v/>
      </c>
      <c r="DH143" s="363" t="str">
        <f ca="1">+IF(OFFSET('Sanitation Data'!$H$31,0,10*ROW('Sanitation Data'!H137))="","",OFFSET('Sanitation Data'!$H$31,0,10*ROW('Sanitation Data'!H137)))</f>
        <v/>
      </c>
      <c r="DI143" s="363" t="str">
        <f ca="1">+IF(OFFSET('Sanitation Data'!$H$32,0,10*ROW('Sanitation Data'!H137))="","",OFFSET('Sanitation Data'!$H$32,0,10*ROW('Sanitation Data'!H137)))</f>
        <v/>
      </c>
      <c r="DJ143" s="363" t="str">
        <f ca="1">+IF(OFFSET('Sanitation Data'!$I$28,0,10*ROW('Sanitation Data'!I137))="","",OFFSET('Sanitation Data'!$I$28,0,10*ROW('Sanitation Data'!I137)))</f>
        <v/>
      </c>
      <c r="DK143" s="363" t="str">
        <f ca="1">+IF(OFFSET('Sanitation Data'!$I$29,0,10*ROW('Sanitation Data'!I137))="","",OFFSET('Sanitation Data'!$I$29,0,10*ROW('Sanitation Data'!I137)))</f>
        <v/>
      </c>
      <c r="DL143" s="363" t="str">
        <f ca="1">+IF(OFFSET('Sanitation Data'!$I$30,0,10*ROW('Sanitation Data'!I137))="","",OFFSET('Sanitation Data'!$I$30,0,10*ROW('Sanitation Data'!I137)))</f>
        <v/>
      </c>
      <c r="DM143" s="363" t="str">
        <f ca="1">+IF(OFFSET('Sanitation Data'!$I$31,0,10*ROW('Sanitation Data'!I137))="","",OFFSET('Sanitation Data'!$I$31,0,10*ROW('Sanitation Data'!I137)))</f>
        <v/>
      </c>
      <c r="DN143" s="363" t="str">
        <f ca="1">+IF(OFFSET('Sanitation Data'!$I$32,0,10*ROW('Sanitation Data'!I137))="","",OFFSET('Sanitation Data'!$I$32,0,10*ROW('Sanitation Data'!I137)))</f>
        <v/>
      </c>
      <c r="DO143" s="363" t="str">
        <f ca="1">+IF(OFFSET('Hygiene Data'!$D$11,0,10*ROW('Hygiene Data'!D137))="","",OFFSET('Hygiene Data'!$D$11,0,10*ROW('Hygiene Data'!D137)))</f>
        <v/>
      </c>
      <c r="DP143" s="363" t="str">
        <f ca="1">+IF(OFFSET('Hygiene Data'!$D$12,0,10*ROW('Hygiene Data'!D137))="","",OFFSET('Hygiene Data'!$D$12,0,10*ROW('Hygiene Data'!D137)))</f>
        <v/>
      </c>
      <c r="DQ143" s="363" t="str">
        <f ca="1">+IF(OFFSET('Hygiene Data'!$D$13,0,10*ROW('Hygiene Data'!D137))="","",OFFSET('Hygiene Data'!$D$13,0,10*ROW('Hygiene Data'!D137)))</f>
        <v/>
      </c>
      <c r="DR143" s="363" t="str">
        <f ca="1">+IF(OFFSET('Hygiene Data'!$E$11,0,10*ROW('Hygiene Data'!E137))="","",OFFSET('Hygiene Data'!$E$11,0,10*ROW('Hygiene Data'!E137)))</f>
        <v/>
      </c>
      <c r="DS143" s="363" t="str">
        <f ca="1">+IF(OFFSET('Hygiene Data'!$E$12,0,10*ROW('Hygiene Data'!E137))="","",OFFSET('Hygiene Data'!$E$12,0,10*ROW('Hygiene Data'!E137)))</f>
        <v/>
      </c>
      <c r="DT143" s="363" t="str">
        <f ca="1">+IF(OFFSET('Hygiene Data'!$E$13,0,10*ROW('Hygiene Data'!E137))="","",OFFSET('Hygiene Data'!$E$13,0,10*ROW('Hygiene Data'!E137)))</f>
        <v/>
      </c>
      <c r="DU143" s="363" t="str">
        <f ca="1">+IF(OFFSET('Hygiene Data'!$F$11,0,10*ROW('Hygiene Data'!F137))="","",OFFSET('Hygiene Data'!$F$11,0,10*ROW('Hygiene Data'!F137)))</f>
        <v/>
      </c>
      <c r="DV143" s="363" t="str">
        <f ca="1">+IF(OFFSET('Hygiene Data'!$F$12,0,10*ROW('Hygiene Data'!F137))="","",OFFSET('Hygiene Data'!$F$12,0,10*ROW('Hygiene Data'!F137)))</f>
        <v/>
      </c>
      <c r="DW143" s="363" t="str">
        <f ca="1">+IF(OFFSET('Hygiene Data'!$F$13,0,10*ROW('Hygiene Data'!F137))="","",OFFSET('Hygiene Data'!$F$13,0,10*ROW('Hygiene Data'!F137)))</f>
        <v/>
      </c>
      <c r="DX143" s="363" t="str">
        <f ca="1">+IF(OFFSET('Hygiene Data'!$G$11,0,10*ROW('Hygiene Data'!G137))="","",OFFSET('Hygiene Data'!$G$11,0,10*ROW('Hygiene Data'!G137)))</f>
        <v/>
      </c>
      <c r="DY143" s="363" t="str">
        <f ca="1">+IF(OFFSET('Hygiene Data'!$G$12,0,10*ROW('Hygiene Data'!G137))="","",OFFSET('Hygiene Data'!$G$12,0,10*ROW('Hygiene Data'!G137)))</f>
        <v/>
      </c>
      <c r="DZ143" s="363" t="str">
        <f ca="1">+IF(OFFSET('Hygiene Data'!$G$13,0,10*ROW('Hygiene Data'!G137))="","",OFFSET('Hygiene Data'!$G$13,0,10*ROW('Hygiene Data'!G137)))</f>
        <v/>
      </c>
      <c r="EA143" s="363" t="str">
        <f ca="1">+IF(OFFSET('Hygiene Data'!$H$11,0,10*ROW('Hygiene Data'!H137))="","",OFFSET('Hygiene Data'!$H$11,0,10*ROW('Hygiene Data'!H137)))</f>
        <v/>
      </c>
      <c r="EB143" s="363" t="str">
        <f ca="1">+IF(OFFSET('Hygiene Data'!$H$12,0,10*ROW('Hygiene Data'!H137))="","",OFFSET('Hygiene Data'!$H$12,0,10*ROW('Hygiene Data'!H137)))</f>
        <v/>
      </c>
      <c r="EC143" s="363" t="str">
        <f ca="1">+IF(OFFSET('Hygiene Data'!$H$13,0,10*ROW('Hygiene Data'!H137))="","",OFFSET('Hygiene Data'!$H$13,0,10*ROW('Hygiene Data'!H137)))</f>
        <v/>
      </c>
      <c r="ED143" s="363" t="str">
        <f ca="1">+IF(OFFSET('Hygiene Data'!$I$11,0,10*ROW('Hygiene Data'!I137))="","",OFFSET('Hygiene Data'!$I$11,0,10*ROW('Hygiene Data'!I137)))</f>
        <v/>
      </c>
      <c r="EE143" s="363" t="str">
        <f ca="1">+IF(OFFSET('Hygiene Data'!$I$12,0,10*ROW('Hygiene Data'!I137))="","",OFFSET('Hygiene Data'!$I$12,0,10*ROW('Hygiene Data'!I137)))</f>
        <v/>
      </c>
      <c r="EF143" s="363" t="str">
        <f ca="1">+IF(OFFSET('Hygiene Data'!$I$13,0,10*ROW('Hygiene Data'!I137))="","",OFFSET('Hygiene Data'!$I$13,0,10*ROW('Hygiene Data'!I137)))</f>
        <v/>
      </c>
    </row>
    <row r="144" spans="1:136" x14ac:dyDescent="0.25">
      <c r="A144" s="472" t="str">
        <f ca="1">+IF(OFFSET('Water Data'!$B$2,0,10*ROW('Water Data'!E138))="","",OFFSET('Water Data'!$B$2,0,10*ROW('Water Data'!E138)))</f>
        <v/>
      </c>
      <c r="B144" s="47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9" t="str">
        <f t="shared" ca="1" si="2"/>
        <v/>
      </c>
      <c r="D144" s="50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3" t="str">
        <f ca="1">+IF(OFFSET('Water Data'!$D$27,0,10*ROW('Water Data'!D138))="","",OFFSET('Water Data'!$D$27,0,10*ROW('Water Data'!D138)))</f>
        <v/>
      </c>
      <c r="BT144" s="363" t="str">
        <f ca="1">+IF(OFFSET('Water Data'!$D$28,0,10*ROW('Water Data'!D138))="","",OFFSET('Water Data'!$D$28,0,10*ROW('Water Data'!D138)))</f>
        <v/>
      </c>
      <c r="BU144" s="363" t="str">
        <f ca="1">+IF(OFFSET('Water Data'!$D$29,0,10*ROW('Water Data'!D138))="","",OFFSET('Water Data'!$D$29,0,10*ROW('Water Data'!D138)))</f>
        <v/>
      </c>
      <c r="BV144" s="363" t="str">
        <f ca="1">+IF(OFFSET('Water Data'!$E$27,0,10*ROW('Water Data'!E138))="","",OFFSET('Water Data'!$E$27,0,10*ROW('Water Data'!E138)))</f>
        <v/>
      </c>
      <c r="BW144" s="363" t="str">
        <f ca="1">+IF(OFFSET('Water Data'!$E$28,0,10*ROW('Water Data'!E138))="","",OFFSET('Water Data'!$E$28,0,10*ROW('Water Data'!E138)))</f>
        <v/>
      </c>
      <c r="BX144" s="363" t="str">
        <f ca="1">+IF(OFFSET('Water Data'!$E$29,0,10*ROW('Water Data'!E138))="","",OFFSET('Water Data'!$E$29,0,10*ROW('Water Data'!E138)))</f>
        <v/>
      </c>
      <c r="BY144" s="363" t="str">
        <f ca="1">+IF(OFFSET('Water Data'!$F$27,0,10*ROW('Water Data'!F138))="","",OFFSET('Water Data'!$F$27,0,10*ROW('Water Data'!F138)))</f>
        <v/>
      </c>
      <c r="BZ144" s="363" t="str">
        <f ca="1">+IF(OFFSET('Water Data'!$F$28,0,10*ROW('Water Data'!F138))="","",OFFSET('Water Data'!$F$28,0,10*ROW('Water Data'!F138)))</f>
        <v/>
      </c>
      <c r="CA144" s="363" t="str">
        <f ca="1">+IF(OFFSET('Water Data'!$F$29,0,10*ROW('Water Data'!F138))="","",OFFSET('Water Data'!$F$29,0,10*ROW('Water Data'!F138)))</f>
        <v/>
      </c>
      <c r="CB144" s="363" t="str">
        <f ca="1">+IF(OFFSET('Water Data'!$G$27,0,10*ROW('Water Data'!G138))="","",OFFSET('Water Data'!$G$27,0,10*ROW('Water Data'!G138)))</f>
        <v/>
      </c>
      <c r="CC144" s="363" t="str">
        <f ca="1">+IF(OFFSET('Water Data'!$G$28,0,10*ROW('Water Data'!G138))="","",OFFSET('Water Data'!$G$28,0,10*ROW('Water Data'!G138)))</f>
        <v/>
      </c>
      <c r="CD144" s="363" t="str">
        <f ca="1">+IF(OFFSET('Water Data'!$G$29,0,10*ROW('Water Data'!G138))="","",OFFSET('Water Data'!$G$29,0,10*ROW('Water Data'!G138)))</f>
        <v/>
      </c>
      <c r="CE144" s="363" t="str">
        <f ca="1">+IF(OFFSET('Water Data'!$H$27,0,10*ROW('Water Data'!H138))="","",OFFSET('Water Data'!$H$27,0,10*ROW('Water Data'!H138)))</f>
        <v/>
      </c>
      <c r="CF144" s="363" t="str">
        <f ca="1">+IF(OFFSET('Water Data'!$H$28,0,10*ROW('Water Data'!H138))="","",OFFSET('Water Data'!$H$28,0,10*ROW('Water Data'!H138)))</f>
        <v/>
      </c>
      <c r="CG144" s="363" t="str">
        <f ca="1">+IF(OFFSET('Water Data'!$H$29,0,10*ROW('Water Data'!H138))="","",OFFSET('Water Data'!$H$29,0,10*ROW('Water Data'!H138)))</f>
        <v/>
      </c>
      <c r="CH144" s="363" t="str">
        <f ca="1">+IF(OFFSET('Water Data'!$I$27,0,10*ROW('Water Data'!I138))="","",OFFSET('Water Data'!$I$27,0,10*ROW('Water Data'!I138)))</f>
        <v/>
      </c>
      <c r="CI144" s="363" t="str">
        <f ca="1">+IF(OFFSET('Water Data'!$I$28,0,10*ROW('Water Data'!I138))="","",OFFSET('Water Data'!$I$28,0,10*ROW('Water Data'!I138)))</f>
        <v/>
      </c>
      <c r="CJ144" s="363" t="str">
        <f ca="1">+IF(OFFSET('Water Data'!$I$29,0,10*ROW('Water Data'!I138))="","",OFFSET('Water Data'!$I$29,0,10*ROW('Water Data'!I138)))</f>
        <v/>
      </c>
      <c r="CK144" s="363" t="str">
        <f ca="1">+IF(OFFSET('Sanitation Data'!$D$28,0,10*ROW('Sanitation Data'!D138))="","",OFFSET('Sanitation Data'!$D$28,0,10*ROW('Sanitation Data'!D138)))</f>
        <v/>
      </c>
      <c r="CL144" s="363" t="str">
        <f ca="1">+IF(OFFSET('Sanitation Data'!$D$29,0,10*ROW('Sanitation Data'!D138))="","",OFFSET('Sanitation Data'!$D$29,0,10*ROW('Sanitation Data'!D138)))</f>
        <v/>
      </c>
      <c r="CM144" s="363" t="str">
        <f ca="1">+IF(OFFSET('Sanitation Data'!$D$30,0,10*ROW('Sanitation Data'!D138))="","",OFFSET('Sanitation Data'!$D$30,0,10*ROW('Sanitation Data'!D138)))</f>
        <v/>
      </c>
      <c r="CN144" s="363" t="str">
        <f ca="1">+IF(OFFSET('Sanitation Data'!$D$31,0,10*ROW('Sanitation Data'!D138))="","",OFFSET('Sanitation Data'!$D$31,0,10*ROW('Sanitation Data'!D138)))</f>
        <v/>
      </c>
      <c r="CO144" s="363" t="str">
        <f ca="1">+IF(OFFSET('Sanitation Data'!$D$32,0,10*ROW('Sanitation Data'!D138))="","",OFFSET('Sanitation Data'!$D$32,0,10*ROW('Sanitation Data'!D138)))</f>
        <v/>
      </c>
      <c r="CP144" s="363" t="str">
        <f ca="1">+IF(OFFSET('Sanitation Data'!$E$28,0,10*ROW('Sanitation Data'!E138))="","",OFFSET('Sanitation Data'!$E$28,0,10*ROW('Sanitation Data'!E138)))</f>
        <v/>
      </c>
      <c r="CQ144" s="363" t="str">
        <f ca="1">+IF(OFFSET('Sanitation Data'!$E$29,0,10*ROW('Sanitation Data'!E138))="","",OFFSET('Sanitation Data'!$E$29,0,10*ROW('Sanitation Data'!E138)))</f>
        <v/>
      </c>
      <c r="CR144" s="363" t="str">
        <f ca="1">+IF(OFFSET('Sanitation Data'!$E$30,0,10*ROW('Sanitation Data'!E138))="","",OFFSET('Sanitation Data'!$E$30,0,10*ROW('Sanitation Data'!E138)))</f>
        <v/>
      </c>
      <c r="CS144" s="363" t="str">
        <f ca="1">+IF(OFFSET('Sanitation Data'!$E$31,0,10*ROW('Sanitation Data'!E138))="","",OFFSET('Sanitation Data'!$E$31,0,10*ROW('Sanitation Data'!E138)))</f>
        <v/>
      </c>
      <c r="CT144" s="363" t="str">
        <f ca="1">+IF(OFFSET('Sanitation Data'!$E$32,0,10*ROW('Sanitation Data'!E138))="","",OFFSET('Sanitation Data'!$E$32,0,10*ROW('Sanitation Data'!E138)))</f>
        <v/>
      </c>
      <c r="CU144" s="363" t="str">
        <f ca="1">+IF(OFFSET('Sanitation Data'!$F$28,0,10*ROW('Sanitation Data'!F138))="","",OFFSET('Sanitation Data'!$F$28,0,10*ROW('Sanitation Data'!F138)))</f>
        <v/>
      </c>
      <c r="CV144" s="363" t="str">
        <f ca="1">+IF(OFFSET('Sanitation Data'!$F$29,0,10*ROW('Sanitation Data'!F138))="","",OFFSET('Sanitation Data'!$F$29,0,10*ROW('Sanitation Data'!F138)))</f>
        <v/>
      </c>
      <c r="CW144" s="363" t="str">
        <f ca="1">+IF(OFFSET('Sanitation Data'!$F$30,0,10*ROW('Sanitation Data'!F138))="","",OFFSET('Sanitation Data'!$F$30,0,10*ROW('Sanitation Data'!F138)))</f>
        <v/>
      </c>
      <c r="CX144" s="363" t="str">
        <f ca="1">+IF(OFFSET('Sanitation Data'!$F$31,0,10*ROW('Sanitation Data'!F138))="","",OFFSET('Sanitation Data'!$F$31,0,10*ROW('Sanitation Data'!F138)))</f>
        <v/>
      </c>
      <c r="CY144" s="363" t="str">
        <f ca="1">+IF(OFFSET('Sanitation Data'!$F$32,0,10*ROW('Sanitation Data'!F138))="","",OFFSET('Sanitation Data'!$F$32,0,10*ROW('Sanitation Data'!F138)))</f>
        <v/>
      </c>
      <c r="CZ144" s="363" t="str">
        <f ca="1">+IF(OFFSET('Sanitation Data'!$G$28,0,10*ROW('Sanitation Data'!G138))="","",OFFSET('Sanitation Data'!$G$28,0,10*ROW('Sanitation Data'!G138)))</f>
        <v/>
      </c>
      <c r="DA144" s="363" t="str">
        <f ca="1">+IF(OFFSET('Sanitation Data'!$G$29,0,10*ROW('Sanitation Data'!G138))="","",OFFSET('Sanitation Data'!$G$29,0,10*ROW('Sanitation Data'!G138)))</f>
        <v/>
      </c>
      <c r="DB144" s="363" t="str">
        <f ca="1">+IF(OFFSET('Sanitation Data'!$G$30,0,10*ROW('Sanitation Data'!G138))="","",OFFSET('Sanitation Data'!$G$30,0,10*ROW('Sanitation Data'!G138)))</f>
        <v/>
      </c>
      <c r="DC144" s="363" t="str">
        <f ca="1">+IF(OFFSET('Sanitation Data'!$G$31,0,10*ROW('Sanitation Data'!G138))="","",OFFSET('Sanitation Data'!$G$31,0,10*ROW('Sanitation Data'!G138)))</f>
        <v/>
      </c>
      <c r="DD144" s="363" t="str">
        <f ca="1">+IF(OFFSET('Sanitation Data'!$G$32,0,10*ROW('Sanitation Data'!G138))="","",OFFSET('Sanitation Data'!$G$32,0,10*ROW('Sanitation Data'!G138)))</f>
        <v/>
      </c>
      <c r="DE144" s="363" t="str">
        <f ca="1">+IF(OFFSET('Sanitation Data'!$H$28,0,10*ROW('Sanitation Data'!H138))="","",OFFSET('Sanitation Data'!$H$28,0,10*ROW('Sanitation Data'!H138)))</f>
        <v/>
      </c>
      <c r="DF144" s="363" t="str">
        <f ca="1">+IF(OFFSET('Sanitation Data'!$H$29,0,10*ROW('Sanitation Data'!H138))="","",OFFSET('Sanitation Data'!$H$29,0,10*ROW('Sanitation Data'!H138)))</f>
        <v/>
      </c>
      <c r="DG144" s="363" t="str">
        <f ca="1">+IF(OFFSET('Sanitation Data'!$H$30,0,10*ROW('Sanitation Data'!H138))="","",OFFSET('Sanitation Data'!$H$30,0,10*ROW('Sanitation Data'!H138)))</f>
        <v/>
      </c>
      <c r="DH144" s="363" t="str">
        <f ca="1">+IF(OFFSET('Sanitation Data'!$H$31,0,10*ROW('Sanitation Data'!H138))="","",OFFSET('Sanitation Data'!$H$31,0,10*ROW('Sanitation Data'!H138)))</f>
        <v/>
      </c>
      <c r="DI144" s="363" t="str">
        <f ca="1">+IF(OFFSET('Sanitation Data'!$H$32,0,10*ROW('Sanitation Data'!H138))="","",OFFSET('Sanitation Data'!$H$32,0,10*ROW('Sanitation Data'!H138)))</f>
        <v/>
      </c>
      <c r="DJ144" s="363" t="str">
        <f ca="1">+IF(OFFSET('Sanitation Data'!$I$28,0,10*ROW('Sanitation Data'!I138))="","",OFFSET('Sanitation Data'!$I$28,0,10*ROW('Sanitation Data'!I138)))</f>
        <v/>
      </c>
      <c r="DK144" s="363" t="str">
        <f ca="1">+IF(OFFSET('Sanitation Data'!$I$29,0,10*ROW('Sanitation Data'!I138))="","",OFFSET('Sanitation Data'!$I$29,0,10*ROW('Sanitation Data'!I138)))</f>
        <v/>
      </c>
      <c r="DL144" s="363" t="str">
        <f ca="1">+IF(OFFSET('Sanitation Data'!$I$30,0,10*ROW('Sanitation Data'!I138))="","",OFFSET('Sanitation Data'!$I$30,0,10*ROW('Sanitation Data'!I138)))</f>
        <v/>
      </c>
      <c r="DM144" s="363" t="str">
        <f ca="1">+IF(OFFSET('Sanitation Data'!$I$31,0,10*ROW('Sanitation Data'!I138))="","",OFFSET('Sanitation Data'!$I$31,0,10*ROW('Sanitation Data'!I138)))</f>
        <v/>
      </c>
      <c r="DN144" s="363" t="str">
        <f ca="1">+IF(OFFSET('Sanitation Data'!$I$32,0,10*ROW('Sanitation Data'!I138))="","",OFFSET('Sanitation Data'!$I$32,0,10*ROW('Sanitation Data'!I138)))</f>
        <v/>
      </c>
      <c r="DO144" s="363" t="str">
        <f ca="1">+IF(OFFSET('Hygiene Data'!$D$11,0,10*ROW('Hygiene Data'!D138))="","",OFFSET('Hygiene Data'!$D$11,0,10*ROW('Hygiene Data'!D138)))</f>
        <v/>
      </c>
      <c r="DP144" s="363" t="str">
        <f ca="1">+IF(OFFSET('Hygiene Data'!$D$12,0,10*ROW('Hygiene Data'!D138))="","",OFFSET('Hygiene Data'!$D$12,0,10*ROW('Hygiene Data'!D138)))</f>
        <v/>
      </c>
      <c r="DQ144" s="363" t="str">
        <f ca="1">+IF(OFFSET('Hygiene Data'!$D$13,0,10*ROW('Hygiene Data'!D138))="","",OFFSET('Hygiene Data'!$D$13,0,10*ROW('Hygiene Data'!D138)))</f>
        <v/>
      </c>
      <c r="DR144" s="363" t="str">
        <f ca="1">+IF(OFFSET('Hygiene Data'!$E$11,0,10*ROW('Hygiene Data'!E138))="","",OFFSET('Hygiene Data'!$E$11,0,10*ROW('Hygiene Data'!E138)))</f>
        <v/>
      </c>
      <c r="DS144" s="363" t="str">
        <f ca="1">+IF(OFFSET('Hygiene Data'!$E$12,0,10*ROW('Hygiene Data'!E138))="","",OFFSET('Hygiene Data'!$E$12,0,10*ROW('Hygiene Data'!E138)))</f>
        <v/>
      </c>
      <c r="DT144" s="363" t="str">
        <f ca="1">+IF(OFFSET('Hygiene Data'!$E$13,0,10*ROW('Hygiene Data'!E138))="","",OFFSET('Hygiene Data'!$E$13,0,10*ROW('Hygiene Data'!E138)))</f>
        <v/>
      </c>
      <c r="DU144" s="363" t="str">
        <f ca="1">+IF(OFFSET('Hygiene Data'!$F$11,0,10*ROW('Hygiene Data'!F138))="","",OFFSET('Hygiene Data'!$F$11,0,10*ROW('Hygiene Data'!F138)))</f>
        <v/>
      </c>
      <c r="DV144" s="363" t="str">
        <f ca="1">+IF(OFFSET('Hygiene Data'!$F$12,0,10*ROW('Hygiene Data'!F138))="","",OFFSET('Hygiene Data'!$F$12,0,10*ROW('Hygiene Data'!F138)))</f>
        <v/>
      </c>
      <c r="DW144" s="363" t="str">
        <f ca="1">+IF(OFFSET('Hygiene Data'!$F$13,0,10*ROW('Hygiene Data'!F138))="","",OFFSET('Hygiene Data'!$F$13,0,10*ROW('Hygiene Data'!F138)))</f>
        <v/>
      </c>
      <c r="DX144" s="363" t="str">
        <f ca="1">+IF(OFFSET('Hygiene Data'!$G$11,0,10*ROW('Hygiene Data'!G138))="","",OFFSET('Hygiene Data'!$G$11,0,10*ROW('Hygiene Data'!G138)))</f>
        <v/>
      </c>
      <c r="DY144" s="363" t="str">
        <f ca="1">+IF(OFFSET('Hygiene Data'!$G$12,0,10*ROW('Hygiene Data'!G138))="","",OFFSET('Hygiene Data'!$G$12,0,10*ROW('Hygiene Data'!G138)))</f>
        <v/>
      </c>
      <c r="DZ144" s="363" t="str">
        <f ca="1">+IF(OFFSET('Hygiene Data'!$G$13,0,10*ROW('Hygiene Data'!G138))="","",OFFSET('Hygiene Data'!$G$13,0,10*ROW('Hygiene Data'!G138)))</f>
        <v/>
      </c>
      <c r="EA144" s="363" t="str">
        <f ca="1">+IF(OFFSET('Hygiene Data'!$H$11,0,10*ROW('Hygiene Data'!H138))="","",OFFSET('Hygiene Data'!$H$11,0,10*ROW('Hygiene Data'!H138)))</f>
        <v/>
      </c>
      <c r="EB144" s="363" t="str">
        <f ca="1">+IF(OFFSET('Hygiene Data'!$H$12,0,10*ROW('Hygiene Data'!H138))="","",OFFSET('Hygiene Data'!$H$12,0,10*ROW('Hygiene Data'!H138)))</f>
        <v/>
      </c>
      <c r="EC144" s="363" t="str">
        <f ca="1">+IF(OFFSET('Hygiene Data'!$H$13,0,10*ROW('Hygiene Data'!H138))="","",OFFSET('Hygiene Data'!$H$13,0,10*ROW('Hygiene Data'!H138)))</f>
        <v/>
      </c>
      <c r="ED144" s="363" t="str">
        <f ca="1">+IF(OFFSET('Hygiene Data'!$I$11,0,10*ROW('Hygiene Data'!I138))="","",OFFSET('Hygiene Data'!$I$11,0,10*ROW('Hygiene Data'!I138)))</f>
        <v/>
      </c>
      <c r="EE144" s="363" t="str">
        <f ca="1">+IF(OFFSET('Hygiene Data'!$I$12,0,10*ROW('Hygiene Data'!I138))="","",OFFSET('Hygiene Data'!$I$12,0,10*ROW('Hygiene Data'!I138)))</f>
        <v/>
      </c>
      <c r="EF144" s="363" t="str">
        <f ca="1">+IF(OFFSET('Hygiene Data'!$I$13,0,10*ROW('Hygiene Data'!I138))="","",OFFSET('Hygiene Data'!$I$13,0,10*ROW('Hygiene Data'!I138)))</f>
        <v/>
      </c>
    </row>
    <row r="145" spans="1:136" x14ac:dyDescent="0.25">
      <c r="A145" s="472" t="str">
        <f ca="1">+IF(OFFSET('Water Data'!$B$2,0,10*ROW('Water Data'!E139))="","",OFFSET('Water Data'!$B$2,0,10*ROW('Water Data'!E139)))</f>
        <v/>
      </c>
      <c r="B145" s="47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9" t="str">
        <f t="shared" ca="1" si="2"/>
        <v/>
      </c>
      <c r="D145" s="50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3" t="str">
        <f ca="1">+IF(OFFSET('Water Data'!$D$27,0,10*ROW('Water Data'!D139))="","",OFFSET('Water Data'!$D$27,0,10*ROW('Water Data'!D139)))</f>
        <v/>
      </c>
      <c r="BT145" s="363" t="str">
        <f ca="1">+IF(OFFSET('Water Data'!$D$28,0,10*ROW('Water Data'!D139))="","",OFFSET('Water Data'!$D$28,0,10*ROW('Water Data'!D139)))</f>
        <v/>
      </c>
      <c r="BU145" s="363" t="str">
        <f ca="1">+IF(OFFSET('Water Data'!$D$29,0,10*ROW('Water Data'!D139))="","",OFFSET('Water Data'!$D$29,0,10*ROW('Water Data'!D139)))</f>
        <v/>
      </c>
      <c r="BV145" s="363" t="str">
        <f ca="1">+IF(OFFSET('Water Data'!$E$27,0,10*ROW('Water Data'!E139))="","",OFFSET('Water Data'!$E$27,0,10*ROW('Water Data'!E139)))</f>
        <v/>
      </c>
      <c r="BW145" s="363" t="str">
        <f ca="1">+IF(OFFSET('Water Data'!$E$28,0,10*ROW('Water Data'!E139))="","",OFFSET('Water Data'!$E$28,0,10*ROW('Water Data'!E139)))</f>
        <v/>
      </c>
      <c r="BX145" s="363" t="str">
        <f ca="1">+IF(OFFSET('Water Data'!$E$29,0,10*ROW('Water Data'!E139))="","",OFFSET('Water Data'!$E$29,0,10*ROW('Water Data'!E139)))</f>
        <v/>
      </c>
      <c r="BY145" s="363" t="str">
        <f ca="1">+IF(OFFSET('Water Data'!$F$27,0,10*ROW('Water Data'!F139))="","",OFFSET('Water Data'!$F$27,0,10*ROW('Water Data'!F139)))</f>
        <v/>
      </c>
      <c r="BZ145" s="363" t="str">
        <f ca="1">+IF(OFFSET('Water Data'!$F$28,0,10*ROW('Water Data'!F139))="","",OFFSET('Water Data'!$F$28,0,10*ROW('Water Data'!F139)))</f>
        <v/>
      </c>
      <c r="CA145" s="363" t="str">
        <f ca="1">+IF(OFFSET('Water Data'!$F$29,0,10*ROW('Water Data'!F139))="","",OFFSET('Water Data'!$F$29,0,10*ROW('Water Data'!F139)))</f>
        <v/>
      </c>
      <c r="CB145" s="363" t="str">
        <f ca="1">+IF(OFFSET('Water Data'!$G$27,0,10*ROW('Water Data'!G139))="","",OFFSET('Water Data'!$G$27,0,10*ROW('Water Data'!G139)))</f>
        <v/>
      </c>
      <c r="CC145" s="363" t="str">
        <f ca="1">+IF(OFFSET('Water Data'!$G$28,0,10*ROW('Water Data'!G139))="","",OFFSET('Water Data'!$G$28,0,10*ROW('Water Data'!G139)))</f>
        <v/>
      </c>
      <c r="CD145" s="363" t="str">
        <f ca="1">+IF(OFFSET('Water Data'!$G$29,0,10*ROW('Water Data'!G139))="","",OFFSET('Water Data'!$G$29,0,10*ROW('Water Data'!G139)))</f>
        <v/>
      </c>
      <c r="CE145" s="363" t="str">
        <f ca="1">+IF(OFFSET('Water Data'!$H$27,0,10*ROW('Water Data'!H139))="","",OFFSET('Water Data'!$H$27,0,10*ROW('Water Data'!H139)))</f>
        <v/>
      </c>
      <c r="CF145" s="363" t="str">
        <f ca="1">+IF(OFFSET('Water Data'!$H$28,0,10*ROW('Water Data'!H139))="","",OFFSET('Water Data'!$H$28,0,10*ROW('Water Data'!H139)))</f>
        <v/>
      </c>
      <c r="CG145" s="363" t="str">
        <f ca="1">+IF(OFFSET('Water Data'!$H$29,0,10*ROW('Water Data'!H139))="","",OFFSET('Water Data'!$H$29,0,10*ROW('Water Data'!H139)))</f>
        <v/>
      </c>
      <c r="CH145" s="363" t="str">
        <f ca="1">+IF(OFFSET('Water Data'!$I$27,0,10*ROW('Water Data'!I139))="","",OFFSET('Water Data'!$I$27,0,10*ROW('Water Data'!I139)))</f>
        <v/>
      </c>
      <c r="CI145" s="363" t="str">
        <f ca="1">+IF(OFFSET('Water Data'!$I$28,0,10*ROW('Water Data'!I139))="","",OFFSET('Water Data'!$I$28,0,10*ROW('Water Data'!I139)))</f>
        <v/>
      </c>
      <c r="CJ145" s="363" t="str">
        <f ca="1">+IF(OFFSET('Water Data'!$I$29,0,10*ROW('Water Data'!I139))="","",OFFSET('Water Data'!$I$29,0,10*ROW('Water Data'!I139)))</f>
        <v/>
      </c>
      <c r="CK145" s="363" t="str">
        <f ca="1">+IF(OFFSET('Sanitation Data'!$D$28,0,10*ROW('Sanitation Data'!D139))="","",OFFSET('Sanitation Data'!$D$28,0,10*ROW('Sanitation Data'!D139)))</f>
        <v/>
      </c>
      <c r="CL145" s="363" t="str">
        <f ca="1">+IF(OFFSET('Sanitation Data'!$D$29,0,10*ROW('Sanitation Data'!D139))="","",OFFSET('Sanitation Data'!$D$29,0,10*ROW('Sanitation Data'!D139)))</f>
        <v/>
      </c>
      <c r="CM145" s="363" t="str">
        <f ca="1">+IF(OFFSET('Sanitation Data'!$D$30,0,10*ROW('Sanitation Data'!D139))="","",OFFSET('Sanitation Data'!$D$30,0,10*ROW('Sanitation Data'!D139)))</f>
        <v/>
      </c>
      <c r="CN145" s="363" t="str">
        <f ca="1">+IF(OFFSET('Sanitation Data'!$D$31,0,10*ROW('Sanitation Data'!D139))="","",OFFSET('Sanitation Data'!$D$31,0,10*ROW('Sanitation Data'!D139)))</f>
        <v/>
      </c>
      <c r="CO145" s="363" t="str">
        <f ca="1">+IF(OFFSET('Sanitation Data'!$D$32,0,10*ROW('Sanitation Data'!D139))="","",OFFSET('Sanitation Data'!$D$32,0,10*ROW('Sanitation Data'!D139)))</f>
        <v/>
      </c>
      <c r="CP145" s="363" t="str">
        <f ca="1">+IF(OFFSET('Sanitation Data'!$E$28,0,10*ROW('Sanitation Data'!E139))="","",OFFSET('Sanitation Data'!$E$28,0,10*ROW('Sanitation Data'!E139)))</f>
        <v/>
      </c>
      <c r="CQ145" s="363" t="str">
        <f ca="1">+IF(OFFSET('Sanitation Data'!$E$29,0,10*ROW('Sanitation Data'!E139))="","",OFFSET('Sanitation Data'!$E$29,0,10*ROW('Sanitation Data'!E139)))</f>
        <v/>
      </c>
      <c r="CR145" s="363" t="str">
        <f ca="1">+IF(OFFSET('Sanitation Data'!$E$30,0,10*ROW('Sanitation Data'!E139))="","",OFFSET('Sanitation Data'!$E$30,0,10*ROW('Sanitation Data'!E139)))</f>
        <v/>
      </c>
      <c r="CS145" s="363" t="str">
        <f ca="1">+IF(OFFSET('Sanitation Data'!$E$31,0,10*ROW('Sanitation Data'!E139))="","",OFFSET('Sanitation Data'!$E$31,0,10*ROW('Sanitation Data'!E139)))</f>
        <v/>
      </c>
      <c r="CT145" s="363" t="str">
        <f ca="1">+IF(OFFSET('Sanitation Data'!$E$32,0,10*ROW('Sanitation Data'!E139))="","",OFFSET('Sanitation Data'!$E$32,0,10*ROW('Sanitation Data'!E139)))</f>
        <v/>
      </c>
      <c r="CU145" s="363" t="str">
        <f ca="1">+IF(OFFSET('Sanitation Data'!$F$28,0,10*ROW('Sanitation Data'!F139))="","",OFFSET('Sanitation Data'!$F$28,0,10*ROW('Sanitation Data'!F139)))</f>
        <v/>
      </c>
      <c r="CV145" s="363" t="str">
        <f ca="1">+IF(OFFSET('Sanitation Data'!$F$29,0,10*ROW('Sanitation Data'!F139))="","",OFFSET('Sanitation Data'!$F$29,0,10*ROW('Sanitation Data'!F139)))</f>
        <v/>
      </c>
      <c r="CW145" s="363" t="str">
        <f ca="1">+IF(OFFSET('Sanitation Data'!$F$30,0,10*ROW('Sanitation Data'!F139))="","",OFFSET('Sanitation Data'!$F$30,0,10*ROW('Sanitation Data'!F139)))</f>
        <v/>
      </c>
      <c r="CX145" s="363" t="str">
        <f ca="1">+IF(OFFSET('Sanitation Data'!$F$31,0,10*ROW('Sanitation Data'!F139))="","",OFFSET('Sanitation Data'!$F$31,0,10*ROW('Sanitation Data'!F139)))</f>
        <v/>
      </c>
      <c r="CY145" s="363" t="str">
        <f ca="1">+IF(OFFSET('Sanitation Data'!$F$32,0,10*ROW('Sanitation Data'!F139))="","",OFFSET('Sanitation Data'!$F$32,0,10*ROW('Sanitation Data'!F139)))</f>
        <v/>
      </c>
      <c r="CZ145" s="363" t="str">
        <f ca="1">+IF(OFFSET('Sanitation Data'!$G$28,0,10*ROW('Sanitation Data'!G139))="","",OFFSET('Sanitation Data'!$G$28,0,10*ROW('Sanitation Data'!G139)))</f>
        <v/>
      </c>
      <c r="DA145" s="363" t="str">
        <f ca="1">+IF(OFFSET('Sanitation Data'!$G$29,0,10*ROW('Sanitation Data'!G139))="","",OFFSET('Sanitation Data'!$G$29,0,10*ROW('Sanitation Data'!G139)))</f>
        <v/>
      </c>
      <c r="DB145" s="363" t="str">
        <f ca="1">+IF(OFFSET('Sanitation Data'!$G$30,0,10*ROW('Sanitation Data'!G139))="","",OFFSET('Sanitation Data'!$G$30,0,10*ROW('Sanitation Data'!G139)))</f>
        <v/>
      </c>
      <c r="DC145" s="363" t="str">
        <f ca="1">+IF(OFFSET('Sanitation Data'!$G$31,0,10*ROW('Sanitation Data'!G139))="","",OFFSET('Sanitation Data'!$G$31,0,10*ROW('Sanitation Data'!G139)))</f>
        <v/>
      </c>
      <c r="DD145" s="363" t="str">
        <f ca="1">+IF(OFFSET('Sanitation Data'!$G$32,0,10*ROW('Sanitation Data'!G139))="","",OFFSET('Sanitation Data'!$G$32,0,10*ROW('Sanitation Data'!G139)))</f>
        <v/>
      </c>
      <c r="DE145" s="363" t="str">
        <f ca="1">+IF(OFFSET('Sanitation Data'!$H$28,0,10*ROW('Sanitation Data'!H139))="","",OFFSET('Sanitation Data'!$H$28,0,10*ROW('Sanitation Data'!H139)))</f>
        <v/>
      </c>
      <c r="DF145" s="363" t="str">
        <f ca="1">+IF(OFFSET('Sanitation Data'!$H$29,0,10*ROW('Sanitation Data'!H139))="","",OFFSET('Sanitation Data'!$H$29,0,10*ROW('Sanitation Data'!H139)))</f>
        <v/>
      </c>
      <c r="DG145" s="363" t="str">
        <f ca="1">+IF(OFFSET('Sanitation Data'!$H$30,0,10*ROW('Sanitation Data'!H139))="","",OFFSET('Sanitation Data'!$H$30,0,10*ROW('Sanitation Data'!H139)))</f>
        <v/>
      </c>
      <c r="DH145" s="363" t="str">
        <f ca="1">+IF(OFFSET('Sanitation Data'!$H$31,0,10*ROW('Sanitation Data'!H139))="","",OFFSET('Sanitation Data'!$H$31,0,10*ROW('Sanitation Data'!H139)))</f>
        <v/>
      </c>
      <c r="DI145" s="363" t="str">
        <f ca="1">+IF(OFFSET('Sanitation Data'!$H$32,0,10*ROW('Sanitation Data'!H139))="","",OFFSET('Sanitation Data'!$H$32,0,10*ROW('Sanitation Data'!H139)))</f>
        <v/>
      </c>
      <c r="DJ145" s="363" t="str">
        <f ca="1">+IF(OFFSET('Sanitation Data'!$I$28,0,10*ROW('Sanitation Data'!I139))="","",OFFSET('Sanitation Data'!$I$28,0,10*ROW('Sanitation Data'!I139)))</f>
        <v/>
      </c>
      <c r="DK145" s="363" t="str">
        <f ca="1">+IF(OFFSET('Sanitation Data'!$I$29,0,10*ROW('Sanitation Data'!I139))="","",OFFSET('Sanitation Data'!$I$29,0,10*ROW('Sanitation Data'!I139)))</f>
        <v/>
      </c>
      <c r="DL145" s="363" t="str">
        <f ca="1">+IF(OFFSET('Sanitation Data'!$I$30,0,10*ROW('Sanitation Data'!I139))="","",OFFSET('Sanitation Data'!$I$30,0,10*ROW('Sanitation Data'!I139)))</f>
        <v/>
      </c>
      <c r="DM145" s="363" t="str">
        <f ca="1">+IF(OFFSET('Sanitation Data'!$I$31,0,10*ROW('Sanitation Data'!I139))="","",OFFSET('Sanitation Data'!$I$31,0,10*ROW('Sanitation Data'!I139)))</f>
        <v/>
      </c>
      <c r="DN145" s="363" t="str">
        <f ca="1">+IF(OFFSET('Sanitation Data'!$I$32,0,10*ROW('Sanitation Data'!I139))="","",OFFSET('Sanitation Data'!$I$32,0,10*ROW('Sanitation Data'!I139)))</f>
        <v/>
      </c>
      <c r="DO145" s="363" t="str">
        <f ca="1">+IF(OFFSET('Hygiene Data'!$D$11,0,10*ROW('Hygiene Data'!D139))="","",OFFSET('Hygiene Data'!$D$11,0,10*ROW('Hygiene Data'!D139)))</f>
        <v/>
      </c>
      <c r="DP145" s="363" t="str">
        <f ca="1">+IF(OFFSET('Hygiene Data'!$D$12,0,10*ROW('Hygiene Data'!D139))="","",OFFSET('Hygiene Data'!$D$12,0,10*ROW('Hygiene Data'!D139)))</f>
        <v/>
      </c>
      <c r="DQ145" s="363" t="str">
        <f ca="1">+IF(OFFSET('Hygiene Data'!$D$13,0,10*ROW('Hygiene Data'!D139))="","",OFFSET('Hygiene Data'!$D$13,0,10*ROW('Hygiene Data'!D139)))</f>
        <v/>
      </c>
      <c r="DR145" s="363" t="str">
        <f ca="1">+IF(OFFSET('Hygiene Data'!$E$11,0,10*ROW('Hygiene Data'!E139))="","",OFFSET('Hygiene Data'!$E$11,0,10*ROW('Hygiene Data'!E139)))</f>
        <v/>
      </c>
      <c r="DS145" s="363" t="str">
        <f ca="1">+IF(OFFSET('Hygiene Data'!$E$12,0,10*ROW('Hygiene Data'!E139))="","",OFFSET('Hygiene Data'!$E$12,0,10*ROW('Hygiene Data'!E139)))</f>
        <v/>
      </c>
      <c r="DT145" s="363" t="str">
        <f ca="1">+IF(OFFSET('Hygiene Data'!$E$13,0,10*ROW('Hygiene Data'!E139))="","",OFFSET('Hygiene Data'!$E$13,0,10*ROW('Hygiene Data'!E139)))</f>
        <v/>
      </c>
      <c r="DU145" s="363" t="str">
        <f ca="1">+IF(OFFSET('Hygiene Data'!$F$11,0,10*ROW('Hygiene Data'!F139))="","",OFFSET('Hygiene Data'!$F$11,0,10*ROW('Hygiene Data'!F139)))</f>
        <v/>
      </c>
      <c r="DV145" s="363" t="str">
        <f ca="1">+IF(OFFSET('Hygiene Data'!$F$12,0,10*ROW('Hygiene Data'!F139))="","",OFFSET('Hygiene Data'!$F$12,0,10*ROW('Hygiene Data'!F139)))</f>
        <v/>
      </c>
      <c r="DW145" s="363" t="str">
        <f ca="1">+IF(OFFSET('Hygiene Data'!$F$13,0,10*ROW('Hygiene Data'!F139))="","",OFFSET('Hygiene Data'!$F$13,0,10*ROW('Hygiene Data'!F139)))</f>
        <v/>
      </c>
      <c r="DX145" s="363" t="str">
        <f ca="1">+IF(OFFSET('Hygiene Data'!$G$11,0,10*ROW('Hygiene Data'!G139))="","",OFFSET('Hygiene Data'!$G$11,0,10*ROW('Hygiene Data'!G139)))</f>
        <v/>
      </c>
      <c r="DY145" s="363" t="str">
        <f ca="1">+IF(OFFSET('Hygiene Data'!$G$12,0,10*ROW('Hygiene Data'!G139))="","",OFFSET('Hygiene Data'!$G$12,0,10*ROW('Hygiene Data'!G139)))</f>
        <v/>
      </c>
      <c r="DZ145" s="363" t="str">
        <f ca="1">+IF(OFFSET('Hygiene Data'!$G$13,0,10*ROW('Hygiene Data'!G139))="","",OFFSET('Hygiene Data'!$G$13,0,10*ROW('Hygiene Data'!G139)))</f>
        <v/>
      </c>
      <c r="EA145" s="363" t="str">
        <f ca="1">+IF(OFFSET('Hygiene Data'!$H$11,0,10*ROW('Hygiene Data'!H139))="","",OFFSET('Hygiene Data'!$H$11,0,10*ROW('Hygiene Data'!H139)))</f>
        <v/>
      </c>
      <c r="EB145" s="363" t="str">
        <f ca="1">+IF(OFFSET('Hygiene Data'!$H$12,0,10*ROW('Hygiene Data'!H139))="","",OFFSET('Hygiene Data'!$H$12,0,10*ROW('Hygiene Data'!H139)))</f>
        <v/>
      </c>
      <c r="EC145" s="363" t="str">
        <f ca="1">+IF(OFFSET('Hygiene Data'!$H$13,0,10*ROW('Hygiene Data'!H139))="","",OFFSET('Hygiene Data'!$H$13,0,10*ROW('Hygiene Data'!H139)))</f>
        <v/>
      </c>
      <c r="ED145" s="363" t="str">
        <f ca="1">+IF(OFFSET('Hygiene Data'!$I$11,0,10*ROW('Hygiene Data'!I139))="","",OFFSET('Hygiene Data'!$I$11,0,10*ROW('Hygiene Data'!I139)))</f>
        <v/>
      </c>
      <c r="EE145" s="363" t="str">
        <f ca="1">+IF(OFFSET('Hygiene Data'!$I$12,0,10*ROW('Hygiene Data'!I139))="","",OFFSET('Hygiene Data'!$I$12,0,10*ROW('Hygiene Data'!I139)))</f>
        <v/>
      </c>
      <c r="EF145" s="363" t="str">
        <f ca="1">+IF(OFFSET('Hygiene Data'!$I$13,0,10*ROW('Hygiene Data'!I139))="","",OFFSET('Hygiene Data'!$I$13,0,10*ROW('Hygiene Data'!I139)))</f>
        <v/>
      </c>
    </row>
    <row r="146" spans="1:136" x14ac:dyDescent="0.25">
      <c r="A146" s="472" t="str">
        <f ca="1">+IF(OFFSET('Water Data'!$B$2,0,10*ROW('Water Data'!E140))="","",OFFSET('Water Data'!$B$2,0,10*ROW('Water Data'!E140)))</f>
        <v/>
      </c>
      <c r="B146" s="47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9" t="str">
        <f t="shared" ca="1" si="2"/>
        <v/>
      </c>
      <c r="D146" s="50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3" t="str">
        <f ca="1">+IF(OFFSET('Water Data'!$D$27,0,10*ROW('Water Data'!D140))="","",OFFSET('Water Data'!$D$27,0,10*ROW('Water Data'!D140)))</f>
        <v/>
      </c>
      <c r="BT146" s="363" t="str">
        <f ca="1">+IF(OFFSET('Water Data'!$D$28,0,10*ROW('Water Data'!D140))="","",OFFSET('Water Data'!$D$28,0,10*ROW('Water Data'!D140)))</f>
        <v/>
      </c>
      <c r="BU146" s="363" t="str">
        <f ca="1">+IF(OFFSET('Water Data'!$D$29,0,10*ROW('Water Data'!D140))="","",OFFSET('Water Data'!$D$29,0,10*ROW('Water Data'!D140)))</f>
        <v/>
      </c>
      <c r="BV146" s="363" t="str">
        <f ca="1">+IF(OFFSET('Water Data'!$E$27,0,10*ROW('Water Data'!E140))="","",OFFSET('Water Data'!$E$27,0,10*ROW('Water Data'!E140)))</f>
        <v/>
      </c>
      <c r="BW146" s="363" t="str">
        <f ca="1">+IF(OFFSET('Water Data'!$E$28,0,10*ROW('Water Data'!E140))="","",OFFSET('Water Data'!$E$28,0,10*ROW('Water Data'!E140)))</f>
        <v/>
      </c>
      <c r="BX146" s="363" t="str">
        <f ca="1">+IF(OFFSET('Water Data'!$E$29,0,10*ROW('Water Data'!E140))="","",OFFSET('Water Data'!$E$29,0,10*ROW('Water Data'!E140)))</f>
        <v/>
      </c>
      <c r="BY146" s="363" t="str">
        <f ca="1">+IF(OFFSET('Water Data'!$F$27,0,10*ROW('Water Data'!F140))="","",OFFSET('Water Data'!$F$27,0,10*ROW('Water Data'!F140)))</f>
        <v/>
      </c>
      <c r="BZ146" s="363" t="str">
        <f ca="1">+IF(OFFSET('Water Data'!$F$28,0,10*ROW('Water Data'!F140))="","",OFFSET('Water Data'!$F$28,0,10*ROW('Water Data'!F140)))</f>
        <v/>
      </c>
      <c r="CA146" s="363" t="str">
        <f ca="1">+IF(OFFSET('Water Data'!$F$29,0,10*ROW('Water Data'!F140))="","",OFFSET('Water Data'!$F$29,0,10*ROW('Water Data'!F140)))</f>
        <v/>
      </c>
      <c r="CB146" s="363" t="str">
        <f ca="1">+IF(OFFSET('Water Data'!$G$27,0,10*ROW('Water Data'!G140))="","",OFFSET('Water Data'!$G$27,0,10*ROW('Water Data'!G140)))</f>
        <v/>
      </c>
      <c r="CC146" s="363" t="str">
        <f ca="1">+IF(OFFSET('Water Data'!$G$28,0,10*ROW('Water Data'!G140))="","",OFFSET('Water Data'!$G$28,0,10*ROW('Water Data'!G140)))</f>
        <v/>
      </c>
      <c r="CD146" s="363" t="str">
        <f ca="1">+IF(OFFSET('Water Data'!$G$29,0,10*ROW('Water Data'!G140))="","",OFFSET('Water Data'!$G$29,0,10*ROW('Water Data'!G140)))</f>
        <v/>
      </c>
      <c r="CE146" s="363" t="str">
        <f ca="1">+IF(OFFSET('Water Data'!$H$27,0,10*ROW('Water Data'!H140))="","",OFFSET('Water Data'!$H$27,0,10*ROW('Water Data'!H140)))</f>
        <v/>
      </c>
      <c r="CF146" s="363" t="str">
        <f ca="1">+IF(OFFSET('Water Data'!$H$28,0,10*ROW('Water Data'!H140))="","",OFFSET('Water Data'!$H$28,0,10*ROW('Water Data'!H140)))</f>
        <v/>
      </c>
      <c r="CG146" s="363" t="str">
        <f ca="1">+IF(OFFSET('Water Data'!$H$29,0,10*ROW('Water Data'!H140))="","",OFFSET('Water Data'!$H$29,0,10*ROW('Water Data'!H140)))</f>
        <v/>
      </c>
      <c r="CH146" s="363" t="str">
        <f ca="1">+IF(OFFSET('Water Data'!$I$27,0,10*ROW('Water Data'!I140))="","",OFFSET('Water Data'!$I$27,0,10*ROW('Water Data'!I140)))</f>
        <v/>
      </c>
      <c r="CI146" s="363" t="str">
        <f ca="1">+IF(OFFSET('Water Data'!$I$28,0,10*ROW('Water Data'!I140))="","",OFFSET('Water Data'!$I$28,0,10*ROW('Water Data'!I140)))</f>
        <v/>
      </c>
      <c r="CJ146" s="363" t="str">
        <f ca="1">+IF(OFFSET('Water Data'!$I$29,0,10*ROW('Water Data'!I140))="","",OFFSET('Water Data'!$I$29,0,10*ROW('Water Data'!I140)))</f>
        <v/>
      </c>
      <c r="CK146" s="363" t="str">
        <f ca="1">+IF(OFFSET('Sanitation Data'!$D$28,0,10*ROW('Sanitation Data'!D140))="","",OFFSET('Sanitation Data'!$D$28,0,10*ROW('Sanitation Data'!D140)))</f>
        <v/>
      </c>
      <c r="CL146" s="363" t="str">
        <f ca="1">+IF(OFFSET('Sanitation Data'!$D$29,0,10*ROW('Sanitation Data'!D140))="","",OFFSET('Sanitation Data'!$D$29,0,10*ROW('Sanitation Data'!D140)))</f>
        <v/>
      </c>
      <c r="CM146" s="363" t="str">
        <f ca="1">+IF(OFFSET('Sanitation Data'!$D$30,0,10*ROW('Sanitation Data'!D140))="","",OFFSET('Sanitation Data'!$D$30,0,10*ROW('Sanitation Data'!D140)))</f>
        <v/>
      </c>
      <c r="CN146" s="363" t="str">
        <f ca="1">+IF(OFFSET('Sanitation Data'!$D$31,0,10*ROW('Sanitation Data'!D140))="","",OFFSET('Sanitation Data'!$D$31,0,10*ROW('Sanitation Data'!D140)))</f>
        <v/>
      </c>
      <c r="CO146" s="363" t="str">
        <f ca="1">+IF(OFFSET('Sanitation Data'!$D$32,0,10*ROW('Sanitation Data'!D140))="","",OFFSET('Sanitation Data'!$D$32,0,10*ROW('Sanitation Data'!D140)))</f>
        <v/>
      </c>
      <c r="CP146" s="363" t="str">
        <f ca="1">+IF(OFFSET('Sanitation Data'!$E$28,0,10*ROW('Sanitation Data'!E140))="","",OFFSET('Sanitation Data'!$E$28,0,10*ROW('Sanitation Data'!E140)))</f>
        <v/>
      </c>
      <c r="CQ146" s="363" t="str">
        <f ca="1">+IF(OFFSET('Sanitation Data'!$E$29,0,10*ROW('Sanitation Data'!E140))="","",OFFSET('Sanitation Data'!$E$29,0,10*ROW('Sanitation Data'!E140)))</f>
        <v/>
      </c>
      <c r="CR146" s="363" t="str">
        <f ca="1">+IF(OFFSET('Sanitation Data'!$E$30,0,10*ROW('Sanitation Data'!E140))="","",OFFSET('Sanitation Data'!$E$30,0,10*ROW('Sanitation Data'!E140)))</f>
        <v/>
      </c>
      <c r="CS146" s="363" t="str">
        <f ca="1">+IF(OFFSET('Sanitation Data'!$E$31,0,10*ROW('Sanitation Data'!E140))="","",OFFSET('Sanitation Data'!$E$31,0,10*ROW('Sanitation Data'!E140)))</f>
        <v/>
      </c>
      <c r="CT146" s="363" t="str">
        <f ca="1">+IF(OFFSET('Sanitation Data'!$E$32,0,10*ROW('Sanitation Data'!E140))="","",OFFSET('Sanitation Data'!$E$32,0,10*ROW('Sanitation Data'!E140)))</f>
        <v/>
      </c>
      <c r="CU146" s="363" t="str">
        <f ca="1">+IF(OFFSET('Sanitation Data'!$F$28,0,10*ROW('Sanitation Data'!F140))="","",OFFSET('Sanitation Data'!$F$28,0,10*ROW('Sanitation Data'!F140)))</f>
        <v/>
      </c>
      <c r="CV146" s="363" t="str">
        <f ca="1">+IF(OFFSET('Sanitation Data'!$F$29,0,10*ROW('Sanitation Data'!F140))="","",OFFSET('Sanitation Data'!$F$29,0,10*ROW('Sanitation Data'!F140)))</f>
        <v/>
      </c>
      <c r="CW146" s="363" t="str">
        <f ca="1">+IF(OFFSET('Sanitation Data'!$F$30,0,10*ROW('Sanitation Data'!F140))="","",OFFSET('Sanitation Data'!$F$30,0,10*ROW('Sanitation Data'!F140)))</f>
        <v/>
      </c>
      <c r="CX146" s="363" t="str">
        <f ca="1">+IF(OFFSET('Sanitation Data'!$F$31,0,10*ROW('Sanitation Data'!F140))="","",OFFSET('Sanitation Data'!$F$31,0,10*ROW('Sanitation Data'!F140)))</f>
        <v/>
      </c>
      <c r="CY146" s="363" t="str">
        <f ca="1">+IF(OFFSET('Sanitation Data'!$F$32,0,10*ROW('Sanitation Data'!F140))="","",OFFSET('Sanitation Data'!$F$32,0,10*ROW('Sanitation Data'!F140)))</f>
        <v/>
      </c>
      <c r="CZ146" s="363" t="str">
        <f ca="1">+IF(OFFSET('Sanitation Data'!$G$28,0,10*ROW('Sanitation Data'!G140))="","",OFFSET('Sanitation Data'!$G$28,0,10*ROW('Sanitation Data'!G140)))</f>
        <v/>
      </c>
      <c r="DA146" s="363" t="str">
        <f ca="1">+IF(OFFSET('Sanitation Data'!$G$29,0,10*ROW('Sanitation Data'!G140))="","",OFFSET('Sanitation Data'!$G$29,0,10*ROW('Sanitation Data'!G140)))</f>
        <v/>
      </c>
      <c r="DB146" s="363" t="str">
        <f ca="1">+IF(OFFSET('Sanitation Data'!$G$30,0,10*ROW('Sanitation Data'!G140))="","",OFFSET('Sanitation Data'!$G$30,0,10*ROW('Sanitation Data'!G140)))</f>
        <v/>
      </c>
      <c r="DC146" s="363" t="str">
        <f ca="1">+IF(OFFSET('Sanitation Data'!$G$31,0,10*ROW('Sanitation Data'!G140))="","",OFFSET('Sanitation Data'!$G$31,0,10*ROW('Sanitation Data'!G140)))</f>
        <v/>
      </c>
      <c r="DD146" s="363" t="str">
        <f ca="1">+IF(OFFSET('Sanitation Data'!$G$32,0,10*ROW('Sanitation Data'!G140))="","",OFFSET('Sanitation Data'!$G$32,0,10*ROW('Sanitation Data'!G140)))</f>
        <v/>
      </c>
      <c r="DE146" s="363" t="str">
        <f ca="1">+IF(OFFSET('Sanitation Data'!$H$28,0,10*ROW('Sanitation Data'!H140))="","",OFFSET('Sanitation Data'!$H$28,0,10*ROW('Sanitation Data'!H140)))</f>
        <v/>
      </c>
      <c r="DF146" s="363" t="str">
        <f ca="1">+IF(OFFSET('Sanitation Data'!$H$29,0,10*ROW('Sanitation Data'!H140))="","",OFFSET('Sanitation Data'!$H$29,0,10*ROW('Sanitation Data'!H140)))</f>
        <v/>
      </c>
      <c r="DG146" s="363" t="str">
        <f ca="1">+IF(OFFSET('Sanitation Data'!$H$30,0,10*ROW('Sanitation Data'!H140))="","",OFFSET('Sanitation Data'!$H$30,0,10*ROW('Sanitation Data'!H140)))</f>
        <v/>
      </c>
      <c r="DH146" s="363" t="str">
        <f ca="1">+IF(OFFSET('Sanitation Data'!$H$31,0,10*ROW('Sanitation Data'!H140))="","",OFFSET('Sanitation Data'!$H$31,0,10*ROW('Sanitation Data'!H140)))</f>
        <v/>
      </c>
      <c r="DI146" s="363" t="str">
        <f ca="1">+IF(OFFSET('Sanitation Data'!$H$32,0,10*ROW('Sanitation Data'!H140))="","",OFFSET('Sanitation Data'!$H$32,0,10*ROW('Sanitation Data'!H140)))</f>
        <v/>
      </c>
      <c r="DJ146" s="363" t="str">
        <f ca="1">+IF(OFFSET('Sanitation Data'!$I$28,0,10*ROW('Sanitation Data'!I140))="","",OFFSET('Sanitation Data'!$I$28,0,10*ROW('Sanitation Data'!I140)))</f>
        <v/>
      </c>
      <c r="DK146" s="363" t="str">
        <f ca="1">+IF(OFFSET('Sanitation Data'!$I$29,0,10*ROW('Sanitation Data'!I140))="","",OFFSET('Sanitation Data'!$I$29,0,10*ROW('Sanitation Data'!I140)))</f>
        <v/>
      </c>
      <c r="DL146" s="363" t="str">
        <f ca="1">+IF(OFFSET('Sanitation Data'!$I$30,0,10*ROW('Sanitation Data'!I140))="","",OFFSET('Sanitation Data'!$I$30,0,10*ROW('Sanitation Data'!I140)))</f>
        <v/>
      </c>
      <c r="DM146" s="363" t="str">
        <f ca="1">+IF(OFFSET('Sanitation Data'!$I$31,0,10*ROW('Sanitation Data'!I140))="","",OFFSET('Sanitation Data'!$I$31,0,10*ROW('Sanitation Data'!I140)))</f>
        <v/>
      </c>
      <c r="DN146" s="363" t="str">
        <f ca="1">+IF(OFFSET('Sanitation Data'!$I$32,0,10*ROW('Sanitation Data'!I140))="","",OFFSET('Sanitation Data'!$I$32,0,10*ROW('Sanitation Data'!I140)))</f>
        <v/>
      </c>
      <c r="DO146" s="363" t="str">
        <f ca="1">+IF(OFFSET('Hygiene Data'!$D$11,0,10*ROW('Hygiene Data'!D140))="","",OFFSET('Hygiene Data'!$D$11,0,10*ROW('Hygiene Data'!D140)))</f>
        <v/>
      </c>
      <c r="DP146" s="363" t="str">
        <f ca="1">+IF(OFFSET('Hygiene Data'!$D$12,0,10*ROW('Hygiene Data'!D140))="","",OFFSET('Hygiene Data'!$D$12,0,10*ROW('Hygiene Data'!D140)))</f>
        <v/>
      </c>
      <c r="DQ146" s="363" t="str">
        <f ca="1">+IF(OFFSET('Hygiene Data'!$D$13,0,10*ROW('Hygiene Data'!D140))="","",OFFSET('Hygiene Data'!$D$13,0,10*ROW('Hygiene Data'!D140)))</f>
        <v/>
      </c>
      <c r="DR146" s="363" t="str">
        <f ca="1">+IF(OFFSET('Hygiene Data'!$E$11,0,10*ROW('Hygiene Data'!E140))="","",OFFSET('Hygiene Data'!$E$11,0,10*ROW('Hygiene Data'!E140)))</f>
        <v/>
      </c>
      <c r="DS146" s="363" t="str">
        <f ca="1">+IF(OFFSET('Hygiene Data'!$E$12,0,10*ROW('Hygiene Data'!E140))="","",OFFSET('Hygiene Data'!$E$12,0,10*ROW('Hygiene Data'!E140)))</f>
        <v/>
      </c>
      <c r="DT146" s="363" t="str">
        <f ca="1">+IF(OFFSET('Hygiene Data'!$E$13,0,10*ROW('Hygiene Data'!E140))="","",OFFSET('Hygiene Data'!$E$13,0,10*ROW('Hygiene Data'!E140)))</f>
        <v/>
      </c>
      <c r="DU146" s="363" t="str">
        <f ca="1">+IF(OFFSET('Hygiene Data'!$F$11,0,10*ROW('Hygiene Data'!F140))="","",OFFSET('Hygiene Data'!$F$11,0,10*ROW('Hygiene Data'!F140)))</f>
        <v/>
      </c>
      <c r="DV146" s="363" t="str">
        <f ca="1">+IF(OFFSET('Hygiene Data'!$F$12,0,10*ROW('Hygiene Data'!F140))="","",OFFSET('Hygiene Data'!$F$12,0,10*ROW('Hygiene Data'!F140)))</f>
        <v/>
      </c>
      <c r="DW146" s="363" t="str">
        <f ca="1">+IF(OFFSET('Hygiene Data'!$F$13,0,10*ROW('Hygiene Data'!F140))="","",OFFSET('Hygiene Data'!$F$13,0,10*ROW('Hygiene Data'!F140)))</f>
        <v/>
      </c>
      <c r="DX146" s="363" t="str">
        <f ca="1">+IF(OFFSET('Hygiene Data'!$G$11,0,10*ROW('Hygiene Data'!G140))="","",OFFSET('Hygiene Data'!$G$11,0,10*ROW('Hygiene Data'!G140)))</f>
        <v/>
      </c>
      <c r="DY146" s="363" t="str">
        <f ca="1">+IF(OFFSET('Hygiene Data'!$G$12,0,10*ROW('Hygiene Data'!G140))="","",OFFSET('Hygiene Data'!$G$12,0,10*ROW('Hygiene Data'!G140)))</f>
        <v/>
      </c>
      <c r="DZ146" s="363" t="str">
        <f ca="1">+IF(OFFSET('Hygiene Data'!$G$13,0,10*ROW('Hygiene Data'!G140))="","",OFFSET('Hygiene Data'!$G$13,0,10*ROW('Hygiene Data'!G140)))</f>
        <v/>
      </c>
      <c r="EA146" s="363" t="str">
        <f ca="1">+IF(OFFSET('Hygiene Data'!$H$11,0,10*ROW('Hygiene Data'!H140))="","",OFFSET('Hygiene Data'!$H$11,0,10*ROW('Hygiene Data'!H140)))</f>
        <v/>
      </c>
      <c r="EB146" s="363" t="str">
        <f ca="1">+IF(OFFSET('Hygiene Data'!$H$12,0,10*ROW('Hygiene Data'!H140))="","",OFFSET('Hygiene Data'!$H$12,0,10*ROW('Hygiene Data'!H140)))</f>
        <v/>
      </c>
      <c r="EC146" s="363" t="str">
        <f ca="1">+IF(OFFSET('Hygiene Data'!$H$13,0,10*ROW('Hygiene Data'!H140))="","",OFFSET('Hygiene Data'!$H$13,0,10*ROW('Hygiene Data'!H140)))</f>
        <v/>
      </c>
      <c r="ED146" s="363" t="str">
        <f ca="1">+IF(OFFSET('Hygiene Data'!$I$11,0,10*ROW('Hygiene Data'!I140))="","",OFFSET('Hygiene Data'!$I$11,0,10*ROW('Hygiene Data'!I140)))</f>
        <v/>
      </c>
      <c r="EE146" s="363" t="str">
        <f ca="1">+IF(OFFSET('Hygiene Data'!$I$12,0,10*ROW('Hygiene Data'!I140))="","",OFFSET('Hygiene Data'!$I$12,0,10*ROW('Hygiene Data'!I140)))</f>
        <v/>
      </c>
      <c r="EF146" s="363" t="str">
        <f ca="1">+IF(OFFSET('Hygiene Data'!$I$13,0,10*ROW('Hygiene Data'!I140))="","",OFFSET('Hygiene Data'!$I$13,0,10*ROW('Hygiene Data'!I140)))</f>
        <v/>
      </c>
    </row>
    <row r="147" spans="1:136" x14ac:dyDescent="0.25">
      <c r="A147" s="472" t="str">
        <f ca="1">+IF(OFFSET('Water Data'!$B$2,0,10*ROW('Water Data'!E141))="","",OFFSET('Water Data'!$B$2,0,10*ROW('Water Data'!E141)))</f>
        <v/>
      </c>
      <c r="B147" s="47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9" t="str">
        <f t="shared" ca="1" si="2"/>
        <v/>
      </c>
      <c r="D147" s="50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3" t="str">
        <f ca="1">+IF(OFFSET('Water Data'!$D$27,0,10*ROW('Water Data'!D141))="","",OFFSET('Water Data'!$D$27,0,10*ROW('Water Data'!D141)))</f>
        <v/>
      </c>
      <c r="BT147" s="363" t="str">
        <f ca="1">+IF(OFFSET('Water Data'!$D$28,0,10*ROW('Water Data'!D141))="","",OFFSET('Water Data'!$D$28,0,10*ROW('Water Data'!D141)))</f>
        <v/>
      </c>
      <c r="BU147" s="363" t="str">
        <f ca="1">+IF(OFFSET('Water Data'!$D$29,0,10*ROW('Water Data'!D141))="","",OFFSET('Water Data'!$D$29,0,10*ROW('Water Data'!D141)))</f>
        <v/>
      </c>
      <c r="BV147" s="363" t="str">
        <f ca="1">+IF(OFFSET('Water Data'!$E$27,0,10*ROW('Water Data'!E141))="","",OFFSET('Water Data'!$E$27,0,10*ROW('Water Data'!E141)))</f>
        <v/>
      </c>
      <c r="BW147" s="363" t="str">
        <f ca="1">+IF(OFFSET('Water Data'!$E$28,0,10*ROW('Water Data'!E141))="","",OFFSET('Water Data'!$E$28,0,10*ROW('Water Data'!E141)))</f>
        <v/>
      </c>
      <c r="BX147" s="363" t="str">
        <f ca="1">+IF(OFFSET('Water Data'!$E$29,0,10*ROW('Water Data'!E141))="","",OFFSET('Water Data'!$E$29,0,10*ROW('Water Data'!E141)))</f>
        <v/>
      </c>
      <c r="BY147" s="363" t="str">
        <f ca="1">+IF(OFFSET('Water Data'!$F$27,0,10*ROW('Water Data'!F141))="","",OFFSET('Water Data'!$F$27,0,10*ROW('Water Data'!F141)))</f>
        <v/>
      </c>
      <c r="BZ147" s="363" t="str">
        <f ca="1">+IF(OFFSET('Water Data'!$F$28,0,10*ROW('Water Data'!F141))="","",OFFSET('Water Data'!$F$28,0,10*ROW('Water Data'!F141)))</f>
        <v/>
      </c>
      <c r="CA147" s="363" t="str">
        <f ca="1">+IF(OFFSET('Water Data'!$F$29,0,10*ROW('Water Data'!F141))="","",OFFSET('Water Data'!$F$29,0,10*ROW('Water Data'!F141)))</f>
        <v/>
      </c>
      <c r="CB147" s="363" t="str">
        <f ca="1">+IF(OFFSET('Water Data'!$G$27,0,10*ROW('Water Data'!G141))="","",OFFSET('Water Data'!$G$27,0,10*ROW('Water Data'!G141)))</f>
        <v/>
      </c>
      <c r="CC147" s="363" t="str">
        <f ca="1">+IF(OFFSET('Water Data'!$G$28,0,10*ROW('Water Data'!G141))="","",OFFSET('Water Data'!$G$28,0,10*ROW('Water Data'!G141)))</f>
        <v/>
      </c>
      <c r="CD147" s="363" t="str">
        <f ca="1">+IF(OFFSET('Water Data'!$G$29,0,10*ROW('Water Data'!G141))="","",OFFSET('Water Data'!$G$29,0,10*ROW('Water Data'!G141)))</f>
        <v/>
      </c>
      <c r="CE147" s="363" t="str">
        <f ca="1">+IF(OFFSET('Water Data'!$H$27,0,10*ROW('Water Data'!H141))="","",OFFSET('Water Data'!$H$27,0,10*ROW('Water Data'!H141)))</f>
        <v/>
      </c>
      <c r="CF147" s="363" t="str">
        <f ca="1">+IF(OFFSET('Water Data'!$H$28,0,10*ROW('Water Data'!H141))="","",OFFSET('Water Data'!$H$28,0,10*ROW('Water Data'!H141)))</f>
        <v/>
      </c>
      <c r="CG147" s="363" t="str">
        <f ca="1">+IF(OFFSET('Water Data'!$H$29,0,10*ROW('Water Data'!H141))="","",OFFSET('Water Data'!$H$29,0,10*ROW('Water Data'!H141)))</f>
        <v/>
      </c>
      <c r="CH147" s="363" t="str">
        <f ca="1">+IF(OFFSET('Water Data'!$I$27,0,10*ROW('Water Data'!I141))="","",OFFSET('Water Data'!$I$27,0,10*ROW('Water Data'!I141)))</f>
        <v/>
      </c>
      <c r="CI147" s="363" t="str">
        <f ca="1">+IF(OFFSET('Water Data'!$I$28,0,10*ROW('Water Data'!I141))="","",OFFSET('Water Data'!$I$28,0,10*ROW('Water Data'!I141)))</f>
        <v/>
      </c>
      <c r="CJ147" s="363" t="str">
        <f ca="1">+IF(OFFSET('Water Data'!$I$29,0,10*ROW('Water Data'!I141))="","",OFFSET('Water Data'!$I$29,0,10*ROW('Water Data'!I141)))</f>
        <v/>
      </c>
      <c r="CK147" s="363" t="str">
        <f ca="1">+IF(OFFSET('Sanitation Data'!$D$28,0,10*ROW('Sanitation Data'!D141))="","",OFFSET('Sanitation Data'!$D$28,0,10*ROW('Sanitation Data'!D141)))</f>
        <v/>
      </c>
      <c r="CL147" s="363" t="str">
        <f ca="1">+IF(OFFSET('Sanitation Data'!$D$29,0,10*ROW('Sanitation Data'!D141))="","",OFFSET('Sanitation Data'!$D$29,0,10*ROW('Sanitation Data'!D141)))</f>
        <v/>
      </c>
      <c r="CM147" s="363" t="str">
        <f ca="1">+IF(OFFSET('Sanitation Data'!$D$30,0,10*ROW('Sanitation Data'!D141))="","",OFFSET('Sanitation Data'!$D$30,0,10*ROW('Sanitation Data'!D141)))</f>
        <v/>
      </c>
      <c r="CN147" s="363" t="str">
        <f ca="1">+IF(OFFSET('Sanitation Data'!$D$31,0,10*ROW('Sanitation Data'!D141))="","",OFFSET('Sanitation Data'!$D$31,0,10*ROW('Sanitation Data'!D141)))</f>
        <v/>
      </c>
      <c r="CO147" s="363" t="str">
        <f ca="1">+IF(OFFSET('Sanitation Data'!$D$32,0,10*ROW('Sanitation Data'!D141))="","",OFFSET('Sanitation Data'!$D$32,0,10*ROW('Sanitation Data'!D141)))</f>
        <v/>
      </c>
      <c r="CP147" s="363" t="str">
        <f ca="1">+IF(OFFSET('Sanitation Data'!$E$28,0,10*ROW('Sanitation Data'!E141))="","",OFFSET('Sanitation Data'!$E$28,0,10*ROW('Sanitation Data'!E141)))</f>
        <v/>
      </c>
      <c r="CQ147" s="363" t="str">
        <f ca="1">+IF(OFFSET('Sanitation Data'!$E$29,0,10*ROW('Sanitation Data'!E141))="","",OFFSET('Sanitation Data'!$E$29,0,10*ROW('Sanitation Data'!E141)))</f>
        <v/>
      </c>
      <c r="CR147" s="363" t="str">
        <f ca="1">+IF(OFFSET('Sanitation Data'!$E$30,0,10*ROW('Sanitation Data'!E141))="","",OFFSET('Sanitation Data'!$E$30,0,10*ROW('Sanitation Data'!E141)))</f>
        <v/>
      </c>
      <c r="CS147" s="363" t="str">
        <f ca="1">+IF(OFFSET('Sanitation Data'!$E$31,0,10*ROW('Sanitation Data'!E141))="","",OFFSET('Sanitation Data'!$E$31,0,10*ROW('Sanitation Data'!E141)))</f>
        <v/>
      </c>
      <c r="CT147" s="363" t="str">
        <f ca="1">+IF(OFFSET('Sanitation Data'!$E$32,0,10*ROW('Sanitation Data'!E141))="","",OFFSET('Sanitation Data'!$E$32,0,10*ROW('Sanitation Data'!E141)))</f>
        <v/>
      </c>
      <c r="CU147" s="363" t="str">
        <f ca="1">+IF(OFFSET('Sanitation Data'!$F$28,0,10*ROW('Sanitation Data'!F141))="","",OFFSET('Sanitation Data'!$F$28,0,10*ROW('Sanitation Data'!F141)))</f>
        <v/>
      </c>
      <c r="CV147" s="363" t="str">
        <f ca="1">+IF(OFFSET('Sanitation Data'!$F$29,0,10*ROW('Sanitation Data'!F141))="","",OFFSET('Sanitation Data'!$F$29,0,10*ROW('Sanitation Data'!F141)))</f>
        <v/>
      </c>
      <c r="CW147" s="363" t="str">
        <f ca="1">+IF(OFFSET('Sanitation Data'!$F$30,0,10*ROW('Sanitation Data'!F141))="","",OFFSET('Sanitation Data'!$F$30,0,10*ROW('Sanitation Data'!F141)))</f>
        <v/>
      </c>
      <c r="CX147" s="363" t="str">
        <f ca="1">+IF(OFFSET('Sanitation Data'!$F$31,0,10*ROW('Sanitation Data'!F141))="","",OFFSET('Sanitation Data'!$F$31,0,10*ROW('Sanitation Data'!F141)))</f>
        <v/>
      </c>
      <c r="CY147" s="363" t="str">
        <f ca="1">+IF(OFFSET('Sanitation Data'!$F$32,0,10*ROW('Sanitation Data'!F141))="","",OFFSET('Sanitation Data'!$F$32,0,10*ROW('Sanitation Data'!F141)))</f>
        <v/>
      </c>
      <c r="CZ147" s="363" t="str">
        <f ca="1">+IF(OFFSET('Sanitation Data'!$G$28,0,10*ROW('Sanitation Data'!G141))="","",OFFSET('Sanitation Data'!$G$28,0,10*ROW('Sanitation Data'!G141)))</f>
        <v/>
      </c>
      <c r="DA147" s="363" t="str">
        <f ca="1">+IF(OFFSET('Sanitation Data'!$G$29,0,10*ROW('Sanitation Data'!G141))="","",OFFSET('Sanitation Data'!$G$29,0,10*ROW('Sanitation Data'!G141)))</f>
        <v/>
      </c>
      <c r="DB147" s="363" t="str">
        <f ca="1">+IF(OFFSET('Sanitation Data'!$G$30,0,10*ROW('Sanitation Data'!G141))="","",OFFSET('Sanitation Data'!$G$30,0,10*ROW('Sanitation Data'!G141)))</f>
        <v/>
      </c>
      <c r="DC147" s="363" t="str">
        <f ca="1">+IF(OFFSET('Sanitation Data'!$G$31,0,10*ROW('Sanitation Data'!G141))="","",OFFSET('Sanitation Data'!$G$31,0,10*ROW('Sanitation Data'!G141)))</f>
        <v/>
      </c>
      <c r="DD147" s="363" t="str">
        <f ca="1">+IF(OFFSET('Sanitation Data'!$G$32,0,10*ROW('Sanitation Data'!G141))="","",OFFSET('Sanitation Data'!$G$32,0,10*ROW('Sanitation Data'!G141)))</f>
        <v/>
      </c>
      <c r="DE147" s="363" t="str">
        <f ca="1">+IF(OFFSET('Sanitation Data'!$H$28,0,10*ROW('Sanitation Data'!H141))="","",OFFSET('Sanitation Data'!$H$28,0,10*ROW('Sanitation Data'!H141)))</f>
        <v/>
      </c>
      <c r="DF147" s="363" t="str">
        <f ca="1">+IF(OFFSET('Sanitation Data'!$H$29,0,10*ROW('Sanitation Data'!H141))="","",OFFSET('Sanitation Data'!$H$29,0,10*ROW('Sanitation Data'!H141)))</f>
        <v/>
      </c>
      <c r="DG147" s="363" t="str">
        <f ca="1">+IF(OFFSET('Sanitation Data'!$H$30,0,10*ROW('Sanitation Data'!H141))="","",OFFSET('Sanitation Data'!$H$30,0,10*ROW('Sanitation Data'!H141)))</f>
        <v/>
      </c>
      <c r="DH147" s="363" t="str">
        <f ca="1">+IF(OFFSET('Sanitation Data'!$H$31,0,10*ROW('Sanitation Data'!H141))="","",OFFSET('Sanitation Data'!$H$31,0,10*ROW('Sanitation Data'!H141)))</f>
        <v/>
      </c>
      <c r="DI147" s="363" t="str">
        <f ca="1">+IF(OFFSET('Sanitation Data'!$H$32,0,10*ROW('Sanitation Data'!H141))="","",OFFSET('Sanitation Data'!$H$32,0,10*ROW('Sanitation Data'!H141)))</f>
        <v/>
      </c>
      <c r="DJ147" s="363" t="str">
        <f ca="1">+IF(OFFSET('Sanitation Data'!$I$28,0,10*ROW('Sanitation Data'!I141))="","",OFFSET('Sanitation Data'!$I$28,0,10*ROW('Sanitation Data'!I141)))</f>
        <v/>
      </c>
      <c r="DK147" s="363" t="str">
        <f ca="1">+IF(OFFSET('Sanitation Data'!$I$29,0,10*ROW('Sanitation Data'!I141))="","",OFFSET('Sanitation Data'!$I$29,0,10*ROW('Sanitation Data'!I141)))</f>
        <v/>
      </c>
      <c r="DL147" s="363" t="str">
        <f ca="1">+IF(OFFSET('Sanitation Data'!$I$30,0,10*ROW('Sanitation Data'!I141))="","",OFFSET('Sanitation Data'!$I$30,0,10*ROW('Sanitation Data'!I141)))</f>
        <v/>
      </c>
      <c r="DM147" s="363" t="str">
        <f ca="1">+IF(OFFSET('Sanitation Data'!$I$31,0,10*ROW('Sanitation Data'!I141))="","",OFFSET('Sanitation Data'!$I$31,0,10*ROW('Sanitation Data'!I141)))</f>
        <v/>
      </c>
      <c r="DN147" s="363" t="str">
        <f ca="1">+IF(OFFSET('Sanitation Data'!$I$32,0,10*ROW('Sanitation Data'!I141))="","",OFFSET('Sanitation Data'!$I$32,0,10*ROW('Sanitation Data'!I141)))</f>
        <v/>
      </c>
      <c r="DO147" s="363" t="str">
        <f ca="1">+IF(OFFSET('Hygiene Data'!$D$11,0,10*ROW('Hygiene Data'!D141))="","",OFFSET('Hygiene Data'!$D$11,0,10*ROW('Hygiene Data'!D141)))</f>
        <v/>
      </c>
      <c r="DP147" s="363" t="str">
        <f ca="1">+IF(OFFSET('Hygiene Data'!$D$12,0,10*ROW('Hygiene Data'!D141))="","",OFFSET('Hygiene Data'!$D$12,0,10*ROW('Hygiene Data'!D141)))</f>
        <v/>
      </c>
      <c r="DQ147" s="363" t="str">
        <f ca="1">+IF(OFFSET('Hygiene Data'!$D$13,0,10*ROW('Hygiene Data'!D141))="","",OFFSET('Hygiene Data'!$D$13,0,10*ROW('Hygiene Data'!D141)))</f>
        <v/>
      </c>
      <c r="DR147" s="363" t="str">
        <f ca="1">+IF(OFFSET('Hygiene Data'!$E$11,0,10*ROW('Hygiene Data'!E141))="","",OFFSET('Hygiene Data'!$E$11,0,10*ROW('Hygiene Data'!E141)))</f>
        <v/>
      </c>
      <c r="DS147" s="363" t="str">
        <f ca="1">+IF(OFFSET('Hygiene Data'!$E$12,0,10*ROW('Hygiene Data'!E141))="","",OFFSET('Hygiene Data'!$E$12,0,10*ROW('Hygiene Data'!E141)))</f>
        <v/>
      </c>
      <c r="DT147" s="363" t="str">
        <f ca="1">+IF(OFFSET('Hygiene Data'!$E$13,0,10*ROW('Hygiene Data'!E141))="","",OFFSET('Hygiene Data'!$E$13,0,10*ROW('Hygiene Data'!E141)))</f>
        <v/>
      </c>
      <c r="DU147" s="363" t="str">
        <f ca="1">+IF(OFFSET('Hygiene Data'!$F$11,0,10*ROW('Hygiene Data'!F141))="","",OFFSET('Hygiene Data'!$F$11,0,10*ROW('Hygiene Data'!F141)))</f>
        <v/>
      </c>
      <c r="DV147" s="363" t="str">
        <f ca="1">+IF(OFFSET('Hygiene Data'!$F$12,0,10*ROW('Hygiene Data'!F141))="","",OFFSET('Hygiene Data'!$F$12,0,10*ROW('Hygiene Data'!F141)))</f>
        <v/>
      </c>
      <c r="DW147" s="363" t="str">
        <f ca="1">+IF(OFFSET('Hygiene Data'!$F$13,0,10*ROW('Hygiene Data'!F141))="","",OFFSET('Hygiene Data'!$F$13,0,10*ROW('Hygiene Data'!F141)))</f>
        <v/>
      </c>
      <c r="DX147" s="363" t="str">
        <f ca="1">+IF(OFFSET('Hygiene Data'!$G$11,0,10*ROW('Hygiene Data'!G141))="","",OFFSET('Hygiene Data'!$G$11,0,10*ROW('Hygiene Data'!G141)))</f>
        <v/>
      </c>
      <c r="DY147" s="363" t="str">
        <f ca="1">+IF(OFFSET('Hygiene Data'!$G$12,0,10*ROW('Hygiene Data'!G141))="","",OFFSET('Hygiene Data'!$G$12,0,10*ROW('Hygiene Data'!G141)))</f>
        <v/>
      </c>
      <c r="DZ147" s="363" t="str">
        <f ca="1">+IF(OFFSET('Hygiene Data'!$G$13,0,10*ROW('Hygiene Data'!G141))="","",OFFSET('Hygiene Data'!$G$13,0,10*ROW('Hygiene Data'!G141)))</f>
        <v/>
      </c>
      <c r="EA147" s="363" t="str">
        <f ca="1">+IF(OFFSET('Hygiene Data'!$H$11,0,10*ROW('Hygiene Data'!H141))="","",OFFSET('Hygiene Data'!$H$11,0,10*ROW('Hygiene Data'!H141)))</f>
        <v/>
      </c>
      <c r="EB147" s="363" t="str">
        <f ca="1">+IF(OFFSET('Hygiene Data'!$H$12,0,10*ROW('Hygiene Data'!H141))="","",OFFSET('Hygiene Data'!$H$12,0,10*ROW('Hygiene Data'!H141)))</f>
        <v/>
      </c>
      <c r="EC147" s="363" t="str">
        <f ca="1">+IF(OFFSET('Hygiene Data'!$H$13,0,10*ROW('Hygiene Data'!H141))="","",OFFSET('Hygiene Data'!$H$13,0,10*ROW('Hygiene Data'!H141)))</f>
        <v/>
      </c>
      <c r="ED147" s="363" t="str">
        <f ca="1">+IF(OFFSET('Hygiene Data'!$I$11,0,10*ROW('Hygiene Data'!I141))="","",OFFSET('Hygiene Data'!$I$11,0,10*ROW('Hygiene Data'!I141)))</f>
        <v/>
      </c>
      <c r="EE147" s="363" t="str">
        <f ca="1">+IF(OFFSET('Hygiene Data'!$I$12,0,10*ROW('Hygiene Data'!I141))="","",OFFSET('Hygiene Data'!$I$12,0,10*ROW('Hygiene Data'!I141)))</f>
        <v/>
      </c>
      <c r="EF147" s="363" t="str">
        <f ca="1">+IF(OFFSET('Hygiene Data'!$I$13,0,10*ROW('Hygiene Data'!I141))="","",OFFSET('Hygiene Data'!$I$13,0,10*ROW('Hygiene Data'!I141)))</f>
        <v/>
      </c>
    </row>
    <row r="148" spans="1:136" x14ac:dyDescent="0.25">
      <c r="A148" s="472" t="str">
        <f ca="1">+IF(OFFSET('Water Data'!$B$2,0,10*ROW('Water Data'!E142))="","",OFFSET('Water Data'!$B$2,0,10*ROW('Water Data'!E142)))</f>
        <v/>
      </c>
      <c r="B148" s="47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9" t="str">
        <f t="shared" ca="1" si="2"/>
        <v/>
      </c>
      <c r="D148" s="50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3" t="str">
        <f ca="1">+IF(OFFSET('Water Data'!$D$27,0,10*ROW('Water Data'!D142))="","",OFFSET('Water Data'!$D$27,0,10*ROW('Water Data'!D142)))</f>
        <v/>
      </c>
      <c r="BT148" s="363" t="str">
        <f ca="1">+IF(OFFSET('Water Data'!$D$28,0,10*ROW('Water Data'!D142))="","",OFFSET('Water Data'!$D$28,0,10*ROW('Water Data'!D142)))</f>
        <v/>
      </c>
      <c r="BU148" s="363" t="str">
        <f ca="1">+IF(OFFSET('Water Data'!$D$29,0,10*ROW('Water Data'!D142))="","",OFFSET('Water Data'!$D$29,0,10*ROW('Water Data'!D142)))</f>
        <v/>
      </c>
      <c r="BV148" s="363" t="str">
        <f ca="1">+IF(OFFSET('Water Data'!$E$27,0,10*ROW('Water Data'!E142))="","",OFFSET('Water Data'!$E$27,0,10*ROW('Water Data'!E142)))</f>
        <v/>
      </c>
      <c r="BW148" s="363" t="str">
        <f ca="1">+IF(OFFSET('Water Data'!$E$28,0,10*ROW('Water Data'!E142))="","",OFFSET('Water Data'!$E$28,0,10*ROW('Water Data'!E142)))</f>
        <v/>
      </c>
      <c r="BX148" s="363" t="str">
        <f ca="1">+IF(OFFSET('Water Data'!$E$29,0,10*ROW('Water Data'!E142))="","",OFFSET('Water Data'!$E$29,0,10*ROW('Water Data'!E142)))</f>
        <v/>
      </c>
      <c r="BY148" s="363" t="str">
        <f ca="1">+IF(OFFSET('Water Data'!$F$27,0,10*ROW('Water Data'!F142))="","",OFFSET('Water Data'!$F$27,0,10*ROW('Water Data'!F142)))</f>
        <v/>
      </c>
      <c r="BZ148" s="363" t="str">
        <f ca="1">+IF(OFFSET('Water Data'!$F$28,0,10*ROW('Water Data'!F142))="","",OFFSET('Water Data'!$F$28,0,10*ROW('Water Data'!F142)))</f>
        <v/>
      </c>
      <c r="CA148" s="363" t="str">
        <f ca="1">+IF(OFFSET('Water Data'!$F$29,0,10*ROW('Water Data'!F142))="","",OFFSET('Water Data'!$F$29,0,10*ROW('Water Data'!F142)))</f>
        <v/>
      </c>
      <c r="CB148" s="363" t="str">
        <f ca="1">+IF(OFFSET('Water Data'!$G$27,0,10*ROW('Water Data'!G142))="","",OFFSET('Water Data'!$G$27,0,10*ROW('Water Data'!G142)))</f>
        <v/>
      </c>
      <c r="CC148" s="363" t="str">
        <f ca="1">+IF(OFFSET('Water Data'!$G$28,0,10*ROW('Water Data'!G142))="","",OFFSET('Water Data'!$G$28,0,10*ROW('Water Data'!G142)))</f>
        <v/>
      </c>
      <c r="CD148" s="363" t="str">
        <f ca="1">+IF(OFFSET('Water Data'!$G$29,0,10*ROW('Water Data'!G142))="","",OFFSET('Water Data'!$G$29,0,10*ROW('Water Data'!G142)))</f>
        <v/>
      </c>
      <c r="CE148" s="363" t="str">
        <f ca="1">+IF(OFFSET('Water Data'!$H$27,0,10*ROW('Water Data'!H142))="","",OFFSET('Water Data'!$H$27,0,10*ROW('Water Data'!H142)))</f>
        <v/>
      </c>
      <c r="CF148" s="363" t="str">
        <f ca="1">+IF(OFFSET('Water Data'!$H$28,0,10*ROW('Water Data'!H142))="","",OFFSET('Water Data'!$H$28,0,10*ROW('Water Data'!H142)))</f>
        <v/>
      </c>
      <c r="CG148" s="363" t="str">
        <f ca="1">+IF(OFFSET('Water Data'!$H$29,0,10*ROW('Water Data'!H142))="","",OFFSET('Water Data'!$H$29,0,10*ROW('Water Data'!H142)))</f>
        <v/>
      </c>
      <c r="CH148" s="363" t="str">
        <f ca="1">+IF(OFFSET('Water Data'!$I$27,0,10*ROW('Water Data'!I142))="","",OFFSET('Water Data'!$I$27,0,10*ROW('Water Data'!I142)))</f>
        <v/>
      </c>
      <c r="CI148" s="363" t="str">
        <f ca="1">+IF(OFFSET('Water Data'!$I$28,0,10*ROW('Water Data'!I142))="","",OFFSET('Water Data'!$I$28,0,10*ROW('Water Data'!I142)))</f>
        <v/>
      </c>
      <c r="CJ148" s="363" t="str">
        <f ca="1">+IF(OFFSET('Water Data'!$I$29,0,10*ROW('Water Data'!I142))="","",OFFSET('Water Data'!$I$29,0,10*ROW('Water Data'!I142)))</f>
        <v/>
      </c>
      <c r="CK148" s="363" t="str">
        <f ca="1">+IF(OFFSET('Sanitation Data'!$D$28,0,10*ROW('Sanitation Data'!D142))="","",OFFSET('Sanitation Data'!$D$28,0,10*ROW('Sanitation Data'!D142)))</f>
        <v/>
      </c>
      <c r="CL148" s="363" t="str">
        <f ca="1">+IF(OFFSET('Sanitation Data'!$D$29,0,10*ROW('Sanitation Data'!D142))="","",OFFSET('Sanitation Data'!$D$29,0,10*ROW('Sanitation Data'!D142)))</f>
        <v/>
      </c>
      <c r="CM148" s="363" t="str">
        <f ca="1">+IF(OFFSET('Sanitation Data'!$D$30,0,10*ROW('Sanitation Data'!D142))="","",OFFSET('Sanitation Data'!$D$30,0,10*ROW('Sanitation Data'!D142)))</f>
        <v/>
      </c>
      <c r="CN148" s="363" t="str">
        <f ca="1">+IF(OFFSET('Sanitation Data'!$D$31,0,10*ROW('Sanitation Data'!D142))="","",OFFSET('Sanitation Data'!$D$31,0,10*ROW('Sanitation Data'!D142)))</f>
        <v/>
      </c>
      <c r="CO148" s="363" t="str">
        <f ca="1">+IF(OFFSET('Sanitation Data'!$D$32,0,10*ROW('Sanitation Data'!D142))="","",OFFSET('Sanitation Data'!$D$32,0,10*ROW('Sanitation Data'!D142)))</f>
        <v/>
      </c>
      <c r="CP148" s="363" t="str">
        <f ca="1">+IF(OFFSET('Sanitation Data'!$E$28,0,10*ROW('Sanitation Data'!E142))="","",OFFSET('Sanitation Data'!$E$28,0,10*ROW('Sanitation Data'!E142)))</f>
        <v/>
      </c>
      <c r="CQ148" s="363" t="str">
        <f ca="1">+IF(OFFSET('Sanitation Data'!$E$29,0,10*ROW('Sanitation Data'!E142))="","",OFFSET('Sanitation Data'!$E$29,0,10*ROW('Sanitation Data'!E142)))</f>
        <v/>
      </c>
      <c r="CR148" s="363" t="str">
        <f ca="1">+IF(OFFSET('Sanitation Data'!$E$30,0,10*ROW('Sanitation Data'!E142))="","",OFFSET('Sanitation Data'!$E$30,0,10*ROW('Sanitation Data'!E142)))</f>
        <v/>
      </c>
      <c r="CS148" s="363" t="str">
        <f ca="1">+IF(OFFSET('Sanitation Data'!$E$31,0,10*ROW('Sanitation Data'!E142))="","",OFFSET('Sanitation Data'!$E$31,0,10*ROW('Sanitation Data'!E142)))</f>
        <v/>
      </c>
      <c r="CT148" s="363" t="str">
        <f ca="1">+IF(OFFSET('Sanitation Data'!$E$32,0,10*ROW('Sanitation Data'!E142))="","",OFFSET('Sanitation Data'!$E$32,0,10*ROW('Sanitation Data'!E142)))</f>
        <v/>
      </c>
      <c r="CU148" s="363" t="str">
        <f ca="1">+IF(OFFSET('Sanitation Data'!$F$28,0,10*ROW('Sanitation Data'!F142))="","",OFFSET('Sanitation Data'!$F$28,0,10*ROW('Sanitation Data'!F142)))</f>
        <v/>
      </c>
      <c r="CV148" s="363" t="str">
        <f ca="1">+IF(OFFSET('Sanitation Data'!$F$29,0,10*ROW('Sanitation Data'!F142))="","",OFFSET('Sanitation Data'!$F$29,0,10*ROW('Sanitation Data'!F142)))</f>
        <v/>
      </c>
      <c r="CW148" s="363" t="str">
        <f ca="1">+IF(OFFSET('Sanitation Data'!$F$30,0,10*ROW('Sanitation Data'!F142))="","",OFFSET('Sanitation Data'!$F$30,0,10*ROW('Sanitation Data'!F142)))</f>
        <v/>
      </c>
      <c r="CX148" s="363" t="str">
        <f ca="1">+IF(OFFSET('Sanitation Data'!$F$31,0,10*ROW('Sanitation Data'!F142))="","",OFFSET('Sanitation Data'!$F$31,0,10*ROW('Sanitation Data'!F142)))</f>
        <v/>
      </c>
      <c r="CY148" s="363" t="str">
        <f ca="1">+IF(OFFSET('Sanitation Data'!$F$32,0,10*ROW('Sanitation Data'!F142))="","",OFFSET('Sanitation Data'!$F$32,0,10*ROW('Sanitation Data'!F142)))</f>
        <v/>
      </c>
      <c r="CZ148" s="363" t="str">
        <f ca="1">+IF(OFFSET('Sanitation Data'!$G$28,0,10*ROW('Sanitation Data'!G142))="","",OFFSET('Sanitation Data'!$G$28,0,10*ROW('Sanitation Data'!G142)))</f>
        <v/>
      </c>
      <c r="DA148" s="363" t="str">
        <f ca="1">+IF(OFFSET('Sanitation Data'!$G$29,0,10*ROW('Sanitation Data'!G142))="","",OFFSET('Sanitation Data'!$G$29,0,10*ROW('Sanitation Data'!G142)))</f>
        <v/>
      </c>
      <c r="DB148" s="363" t="str">
        <f ca="1">+IF(OFFSET('Sanitation Data'!$G$30,0,10*ROW('Sanitation Data'!G142))="","",OFFSET('Sanitation Data'!$G$30,0,10*ROW('Sanitation Data'!G142)))</f>
        <v/>
      </c>
      <c r="DC148" s="363" t="str">
        <f ca="1">+IF(OFFSET('Sanitation Data'!$G$31,0,10*ROW('Sanitation Data'!G142))="","",OFFSET('Sanitation Data'!$G$31,0,10*ROW('Sanitation Data'!G142)))</f>
        <v/>
      </c>
      <c r="DD148" s="363" t="str">
        <f ca="1">+IF(OFFSET('Sanitation Data'!$G$32,0,10*ROW('Sanitation Data'!G142))="","",OFFSET('Sanitation Data'!$G$32,0,10*ROW('Sanitation Data'!G142)))</f>
        <v/>
      </c>
      <c r="DE148" s="363" t="str">
        <f ca="1">+IF(OFFSET('Sanitation Data'!$H$28,0,10*ROW('Sanitation Data'!H142))="","",OFFSET('Sanitation Data'!$H$28,0,10*ROW('Sanitation Data'!H142)))</f>
        <v/>
      </c>
      <c r="DF148" s="363" t="str">
        <f ca="1">+IF(OFFSET('Sanitation Data'!$H$29,0,10*ROW('Sanitation Data'!H142))="","",OFFSET('Sanitation Data'!$H$29,0,10*ROW('Sanitation Data'!H142)))</f>
        <v/>
      </c>
      <c r="DG148" s="363" t="str">
        <f ca="1">+IF(OFFSET('Sanitation Data'!$H$30,0,10*ROW('Sanitation Data'!H142))="","",OFFSET('Sanitation Data'!$H$30,0,10*ROW('Sanitation Data'!H142)))</f>
        <v/>
      </c>
      <c r="DH148" s="363" t="str">
        <f ca="1">+IF(OFFSET('Sanitation Data'!$H$31,0,10*ROW('Sanitation Data'!H142))="","",OFFSET('Sanitation Data'!$H$31,0,10*ROW('Sanitation Data'!H142)))</f>
        <v/>
      </c>
      <c r="DI148" s="363" t="str">
        <f ca="1">+IF(OFFSET('Sanitation Data'!$H$32,0,10*ROW('Sanitation Data'!H142))="","",OFFSET('Sanitation Data'!$H$32,0,10*ROW('Sanitation Data'!H142)))</f>
        <v/>
      </c>
      <c r="DJ148" s="363" t="str">
        <f ca="1">+IF(OFFSET('Sanitation Data'!$I$28,0,10*ROW('Sanitation Data'!I142))="","",OFFSET('Sanitation Data'!$I$28,0,10*ROW('Sanitation Data'!I142)))</f>
        <v/>
      </c>
      <c r="DK148" s="363" t="str">
        <f ca="1">+IF(OFFSET('Sanitation Data'!$I$29,0,10*ROW('Sanitation Data'!I142))="","",OFFSET('Sanitation Data'!$I$29,0,10*ROW('Sanitation Data'!I142)))</f>
        <v/>
      </c>
      <c r="DL148" s="363" t="str">
        <f ca="1">+IF(OFFSET('Sanitation Data'!$I$30,0,10*ROW('Sanitation Data'!I142))="","",OFFSET('Sanitation Data'!$I$30,0,10*ROW('Sanitation Data'!I142)))</f>
        <v/>
      </c>
      <c r="DM148" s="363" t="str">
        <f ca="1">+IF(OFFSET('Sanitation Data'!$I$31,0,10*ROW('Sanitation Data'!I142))="","",OFFSET('Sanitation Data'!$I$31,0,10*ROW('Sanitation Data'!I142)))</f>
        <v/>
      </c>
      <c r="DN148" s="363" t="str">
        <f ca="1">+IF(OFFSET('Sanitation Data'!$I$32,0,10*ROW('Sanitation Data'!I142))="","",OFFSET('Sanitation Data'!$I$32,0,10*ROW('Sanitation Data'!I142)))</f>
        <v/>
      </c>
      <c r="DO148" s="363" t="str">
        <f ca="1">+IF(OFFSET('Hygiene Data'!$D$11,0,10*ROW('Hygiene Data'!D142))="","",OFFSET('Hygiene Data'!$D$11,0,10*ROW('Hygiene Data'!D142)))</f>
        <v/>
      </c>
      <c r="DP148" s="363" t="str">
        <f ca="1">+IF(OFFSET('Hygiene Data'!$D$12,0,10*ROW('Hygiene Data'!D142))="","",OFFSET('Hygiene Data'!$D$12,0,10*ROW('Hygiene Data'!D142)))</f>
        <v/>
      </c>
      <c r="DQ148" s="363" t="str">
        <f ca="1">+IF(OFFSET('Hygiene Data'!$D$13,0,10*ROW('Hygiene Data'!D142))="","",OFFSET('Hygiene Data'!$D$13,0,10*ROW('Hygiene Data'!D142)))</f>
        <v/>
      </c>
      <c r="DR148" s="363" t="str">
        <f ca="1">+IF(OFFSET('Hygiene Data'!$E$11,0,10*ROW('Hygiene Data'!E142))="","",OFFSET('Hygiene Data'!$E$11,0,10*ROW('Hygiene Data'!E142)))</f>
        <v/>
      </c>
      <c r="DS148" s="363" t="str">
        <f ca="1">+IF(OFFSET('Hygiene Data'!$E$12,0,10*ROW('Hygiene Data'!E142))="","",OFFSET('Hygiene Data'!$E$12,0,10*ROW('Hygiene Data'!E142)))</f>
        <v/>
      </c>
      <c r="DT148" s="363" t="str">
        <f ca="1">+IF(OFFSET('Hygiene Data'!$E$13,0,10*ROW('Hygiene Data'!E142))="","",OFFSET('Hygiene Data'!$E$13,0,10*ROW('Hygiene Data'!E142)))</f>
        <v/>
      </c>
      <c r="DU148" s="363" t="str">
        <f ca="1">+IF(OFFSET('Hygiene Data'!$F$11,0,10*ROW('Hygiene Data'!F142))="","",OFFSET('Hygiene Data'!$F$11,0,10*ROW('Hygiene Data'!F142)))</f>
        <v/>
      </c>
      <c r="DV148" s="363" t="str">
        <f ca="1">+IF(OFFSET('Hygiene Data'!$F$12,0,10*ROW('Hygiene Data'!F142))="","",OFFSET('Hygiene Data'!$F$12,0,10*ROW('Hygiene Data'!F142)))</f>
        <v/>
      </c>
      <c r="DW148" s="363" t="str">
        <f ca="1">+IF(OFFSET('Hygiene Data'!$F$13,0,10*ROW('Hygiene Data'!F142))="","",OFFSET('Hygiene Data'!$F$13,0,10*ROW('Hygiene Data'!F142)))</f>
        <v/>
      </c>
      <c r="DX148" s="363" t="str">
        <f ca="1">+IF(OFFSET('Hygiene Data'!$G$11,0,10*ROW('Hygiene Data'!G142))="","",OFFSET('Hygiene Data'!$G$11,0,10*ROW('Hygiene Data'!G142)))</f>
        <v/>
      </c>
      <c r="DY148" s="363" t="str">
        <f ca="1">+IF(OFFSET('Hygiene Data'!$G$12,0,10*ROW('Hygiene Data'!G142))="","",OFFSET('Hygiene Data'!$G$12,0,10*ROW('Hygiene Data'!G142)))</f>
        <v/>
      </c>
      <c r="DZ148" s="363" t="str">
        <f ca="1">+IF(OFFSET('Hygiene Data'!$G$13,0,10*ROW('Hygiene Data'!G142))="","",OFFSET('Hygiene Data'!$G$13,0,10*ROW('Hygiene Data'!G142)))</f>
        <v/>
      </c>
      <c r="EA148" s="363" t="str">
        <f ca="1">+IF(OFFSET('Hygiene Data'!$H$11,0,10*ROW('Hygiene Data'!H142))="","",OFFSET('Hygiene Data'!$H$11,0,10*ROW('Hygiene Data'!H142)))</f>
        <v/>
      </c>
      <c r="EB148" s="363" t="str">
        <f ca="1">+IF(OFFSET('Hygiene Data'!$H$12,0,10*ROW('Hygiene Data'!H142))="","",OFFSET('Hygiene Data'!$H$12,0,10*ROW('Hygiene Data'!H142)))</f>
        <v/>
      </c>
      <c r="EC148" s="363" t="str">
        <f ca="1">+IF(OFFSET('Hygiene Data'!$H$13,0,10*ROW('Hygiene Data'!H142))="","",OFFSET('Hygiene Data'!$H$13,0,10*ROW('Hygiene Data'!H142)))</f>
        <v/>
      </c>
      <c r="ED148" s="363" t="str">
        <f ca="1">+IF(OFFSET('Hygiene Data'!$I$11,0,10*ROW('Hygiene Data'!I142))="","",OFFSET('Hygiene Data'!$I$11,0,10*ROW('Hygiene Data'!I142)))</f>
        <v/>
      </c>
      <c r="EE148" s="363" t="str">
        <f ca="1">+IF(OFFSET('Hygiene Data'!$I$12,0,10*ROW('Hygiene Data'!I142))="","",OFFSET('Hygiene Data'!$I$12,0,10*ROW('Hygiene Data'!I142)))</f>
        <v/>
      </c>
      <c r="EF148" s="363" t="str">
        <f ca="1">+IF(OFFSET('Hygiene Data'!$I$13,0,10*ROW('Hygiene Data'!I142))="","",OFFSET('Hygiene Data'!$I$13,0,10*ROW('Hygiene Data'!I142)))</f>
        <v/>
      </c>
    </row>
    <row r="149" spans="1:136" x14ac:dyDescent="0.25">
      <c r="A149" s="472" t="str">
        <f ca="1">+IF(OFFSET('Water Data'!$B$2,0,10*ROW('Water Data'!E143))="","",OFFSET('Water Data'!$B$2,0,10*ROW('Water Data'!E143)))</f>
        <v/>
      </c>
      <c r="B149" s="47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9" t="str">
        <f t="shared" ca="1" si="2"/>
        <v/>
      </c>
      <c r="D149" s="50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3" t="str">
        <f ca="1">+IF(OFFSET('Water Data'!$D$27,0,10*ROW('Water Data'!D143))="","",OFFSET('Water Data'!$D$27,0,10*ROW('Water Data'!D143)))</f>
        <v/>
      </c>
      <c r="BT149" s="363" t="str">
        <f ca="1">+IF(OFFSET('Water Data'!$D$28,0,10*ROW('Water Data'!D143))="","",OFFSET('Water Data'!$D$28,0,10*ROW('Water Data'!D143)))</f>
        <v/>
      </c>
      <c r="BU149" s="363" t="str">
        <f ca="1">+IF(OFFSET('Water Data'!$D$29,0,10*ROW('Water Data'!D143))="","",OFFSET('Water Data'!$D$29,0,10*ROW('Water Data'!D143)))</f>
        <v/>
      </c>
      <c r="BV149" s="363" t="str">
        <f ca="1">+IF(OFFSET('Water Data'!$E$27,0,10*ROW('Water Data'!E143))="","",OFFSET('Water Data'!$E$27,0,10*ROW('Water Data'!E143)))</f>
        <v/>
      </c>
      <c r="BW149" s="363" t="str">
        <f ca="1">+IF(OFFSET('Water Data'!$E$28,0,10*ROW('Water Data'!E143))="","",OFFSET('Water Data'!$E$28,0,10*ROW('Water Data'!E143)))</f>
        <v/>
      </c>
      <c r="BX149" s="363" t="str">
        <f ca="1">+IF(OFFSET('Water Data'!$E$29,0,10*ROW('Water Data'!E143))="","",OFFSET('Water Data'!$E$29,0,10*ROW('Water Data'!E143)))</f>
        <v/>
      </c>
      <c r="BY149" s="363" t="str">
        <f ca="1">+IF(OFFSET('Water Data'!$F$27,0,10*ROW('Water Data'!F143))="","",OFFSET('Water Data'!$F$27,0,10*ROW('Water Data'!F143)))</f>
        <v/>
      </c>
      <c r="BZ149" s="363" t="str">
        <f ca="1">+IF(OFFSET('Water Data'!$F$28,0,10*ROW('Water Data'!F143))="","",OFFSET('Water Data'!$F$28,0,10*ROW('Water Data'!F143)))</f>
        <v/>
      </c>
      <c r="CA149" s="363" t="str">
        <f ca="1">+IF(OFFSET('Water Data'!$F$29,0,10*ROW('Water Data'!F143))="","",OFFSET('Water Data'!$F$29,0,10*ROW('Water Data'!F143)))</f>
        <v/>
      </c>
      <c r="CB149" s="363" t="str">
        <f ca="1">+IF(OFFSET('Water Data'!$G$27,0,10*ROW('Water Data'!G143))="","",OFFSET('Water Data'!$G$27,0,10*ROW('Water Data'!G143)))</f>
        <v/>
      </c>
      <c r="CC149" s="363" t="str">
        <f ca="1">+IF(OFFSET('Water Data'!$G$28,0,10*ROW('Water Data'!G143))="","",OFFSET('Water Data'!$G$28,0,10*ROW('Water Data'!G143)))</f>
        <v/>
      </c>
      <c r="CD149" s="363" t="str">
        <f ca="1">+IF(OFFSET('Water Data'!$G$29,0,10*ROW('Water Data'!G143))="","",OFFSET('Water Data'!$G$29,0,10*ROW('Water Data'!G143)))</f>
        <v/>
      </c>
      <c r="CE149" s="363" t="str">
        <f ca="1">+IF(OFFSET('Water Data'!$H$27,0,10*ROW('Water Data'!H143))="","",OFFSET('Water Data'!$H$27,0,10*ROW('Water Data'!H143)))</f>
        <v/>
      </c>
      <c r="CF149" s="363" t="str">
        <f ca="1">+IF(OFFSET('Water Data'!$H$28,0,10*ROW('Water Data'!H143))="","",OFFSET('Water Data'!$H$28,0,10*ROW('Water Data'!H143)))</f>
        <v/>
      </c>
      <c r="CG149" s="363" t="str">
        <f ca="1">+IF(OFFSET('Water Data'!$H$29,0,10*ROW('Water Data'!H143))="","",OFFSET('Water Data'!$H$29,0,10*ROW('Water Data'!H143)))</f>
        <v/>
      </c>
      <c r="CH149" s="363" t="str">
        <f ca="1">+IF(OFFSET('Water Data'!$I$27,0,10*ROW('Water Data'!I143))="","",OFFSET('Water Data'!$I$27,0,10*ROW('Water Data'!I143)))</f>
        <v/>
      </c>
      <c r="CI149" s="363" t="str">
        <f ca="1">+IF(OFFSET('Water Data'!$I$28,0,10*ROW('Water Data'!I143))="","",OFFSET('Water Data'!$I$28,0,10*ROW('Water Data'!I143)))</f>
        <v/>
      </c>
      <c r="CJ149" s="363" t="str">
        <f ca="1">+IF(OFFSET('Water Data'!$I$29,0,10*ROW('Water Data'!I143))="","",OFFSET('Water Data'!$I$29,0,10*ROW('Water Data'!I143)))</f>
        <v/>
      </c>
      <c r="CK149" s="363" t="str">
        <f ca="1">+IF(OFFSET('Sanitation Data'!$D$28,0,10*ROW('Sanitation Data'!D143))="","",OFFSET('Sanitation Data'!$D$28,0,10*ROW('Sanitation Data'!D143)))</f>
        <v/>
      </c>
      <c r="CL149" s="363" t="str">
        <f ca="1">+IF(OFFSET('Sanitation Data'!$D$29,0,10*ROW('Sanitation Data'!D143))="","",OFFSET('Sanitation Data'!$D$29,0,10*ROW('Sanitation Data'!D143)))</f>
        <v/>
      </c>
      <c r="CM149" s="363" t="str">
        <f ca="1">+IF(OFFSET('Sanitation Data'!$D$30,0,10*ROW('Sanitation Data'!D143))="","",OFFSET('Sanitation Data'!$D$30,0,10*ROW('Sanitation Data'!D143)))</f>
        <v/>
      </c>
      <c r="CN149" s="363" t="str">
        <f ca="1">+IF(OFFSET('Sanitation Data'!$D$31,0,10*ROW('Sanitation Data'!D143))="","",OFFSET('Sanitation Data'!$D$31,0,10*ROW('Sanitation Data'!D143)))</f>
        <v/>
      </c>
      <c r="CO149" s="363" t="str">
        <f ca="1">+IF(OFFSET('Sanitation Data'!$D$32,0,10*ROW('Sanitation Data'!D143))="","",OFFSET('Sanitation Data'!$D$32,0,10*ROW('Sanitation Data'!D143)))</f>
        <v/>
      </c>
      <c r="CP149" s="363" t="str">
        <f ca="1">+IF(OFFSET('Sanitation Data'!$E$28,0,10*ROW('Sanitation Data'!E143))="","",OFFSET('Sanitation Data'!$E$28,0,10*ROW('Sanitation Data'!E143)))</f>
        <v/>
      </c>
      <c r="CQ149" s="363" t="str">
        <f ca="1">+IF(OFFSET('Sanitation Data'!$E$29,0,10*ROW('Sanitation Data'!E143))="","",OFFSET('Sanitation Data'!$E$29,0,10*ROW('Sanitation Data'!E143)))</f>
        <v/>
      </c>
      <c r="CR149" s="363" t="str">
        <f ca="1">+IF(OFFSET('Sanitation Data'!$E$30,0,10*ROW('Sanitation Data'!E143))="","",OFFSET('Sanitation Data'!$E$30,0,10*ROW('Sanitation Data'!E143)))</f>
        <v/>
      </c>
      <c r="CS149" s="363" t="str">
        <f ca="1">+IF(OFFSET('Sanitation Data'!$E$31,0,10*ROW('Sanitation Data'!E143))="","",OFFSET('Sanitation Data'!$E$31,0,10*ROW('Sanitation Data'!E143)))</f>
        <v/>
      </c>
      <c r="CT149" s="363" t="str">
        <f ca="1">+IF(OFFSET('Sanitation Data'!$E$32,0,10*ROW('Sanitation Data'!E143))="","",OFFSET('Sanitation Data'!$E$32,0,10*ROW('Sanitation Data'!E143)))</f>
        <v/>
      </c>
      <c r="CU149" s="363" t="str">
        <f ca="1">+IF(OFFSET('Sanitation Data'!$F$28,0,10*ROW('Sanitation Data'!F143))="","",OFFSET('Sanitation Data'!$F$28,0,10*ROW('Sanitation Data'!F143)))</f>
        <v/>
      </c>
      <c r="CV149" s="363" t="str">
        <f ca="1">+IF(OFFSET('Sanitation Data'!$F$29,0,10*ROW('Sanitation Data'!F143))="","",OFFSET('Sanitation Data'!$F$29,0,10*ROW('Sanitation Data'!F143)))</f>
        <v/>
      </c>
      <c r="CW149" s="363" t="str">
        <f ca="1">+IF(OFFSET('Sanitation Data'!$F$30,0,10*ROW('Sanitation Data'!F143))="","",OFFSET('Sanitation Data'!$F$30,0,10*ROW('Sanitation Data'!F143)))</f>
        <v/>
      </c>
      <c r="CX149" s="363" t="str">
        <f ca="1">+IF(OFFSET('Sanitation Data'!$F$31,0,10*ROW('Sanitation Data'!F143))="","",OFFSET('Sanitation Data'!$F$31,0,10*ROW('Sanitation Data'!F143)))</f>
        <v/>
      </c>
      <c r="CY149" s="363" t="str">
        <f ca="1">+IF(OFFSET('Sanitation Data'!$F$32,0,10*ROW('Sanitation Data'!F143))="","",OFFSET('Sanitation Data'!$F$32,0,10*ROW('Sanitation Data'!F143)))</f>
        <v/>
      </c>
      <c r="CZ149" s="363" t="str">
        <f ca="1">+IF(OFFSET('Sanitation Data'!$G$28,0,10*ROW('Sanitation Data'!G143))="","",OFFSET('Sanitation Data'!$G$28,0,10*ROW('Sanitation Data'!G143)))</f>
        <v/>
      </c>
      <c r="DA149" s="363" t="str">
        <f ca="1">+IF(OFFSET('Sanitation Data'!$G$29,0,10*ROW('Sanitation Data'!G143))="","",OFFSET('Sanitation Data'!$G$29,0,10*ROW('Sanitation Data'!G143)))</f>
        <v/>
      </c>
      <c r="DB149" s="363" t="str">
        <f ca="1">+IF(OFFSET('Sanitation Data'!$G$30,0,10*ROW('Sanitation Data'!G143))="","",OFFSET('Sanitation Data'!$G$30,0,10*ROW('Sanitation Data'!G143)))</f>
        <v/>
      </c>
      <c r="DC149" s="363" t="str">
        <f ca="1">+IF(OFFSET('Sanitation Data'!$G$31,0,10*ROW('Sanitation Data'!G143))="","",OFFSET('Sanitation Data'!$G$31,0,10*ROW('Sanitation Data'!G143)))</f>
        <v/>
      </c>
      <c r="DD149" s="363" t="str">
        <f ca="1">+IF(OFFSET('Sanitation Data'!$G$32,0,10*ROW('Sanitation Data'!G143))="","",OFFSET('Sanitation Data'!$G$32,0,10*ROW('Sanitation Data'!G143)))</f>
        <v/>
      </c>
      <c r="DE149" s="363" t="str">
        <f ca="1">+IF(OFFSET('Sanitation Data'!$H$28,0,10*ROW('Sanitation Data'!H143))="","",OFFSET('Sanitation Data'!$H$28,0,10*ROW('Sanitation Data'!H143)))</f>
        <v/>
      </c>
      <c r="DF149" s="363" t="str">
        <f ca="1">+IF(OFFSET('Sanitation Data'!$H$29,0,10*ROW('Sanitation Data'!H143))="","",OFFSET('Sanitation Data'!$H$29,0,10*ROW('Sanitation Data'!H143)))</f>
        <v/>
      </c>
      <c r="DG149" s="363" t="str">
        <f ca="1">+IF(OFFSET('Sanitation Data'!$H$30,0,10*ROW('Sanitation Data'!H143))="","",OFFSET('Sanitation Data'!$H$30,0,10*ROW('Sanitation Data'!H143)))</f>
        <v/>
      </c>
      <c r="DH149" s="363" t="str">
        <f ca="1">+IF(OFFSET('Sanitation Data'!$H$31,0,10*ROW('Sanitation Data'!H143))="","",OFFSET('Sanitation Data'!$H$31,0,10*ROW('Sanitation Data'!H143)))</f>
        <v/>
      </c>
      <c r="DI149" s="363" t="str">
        <f ca="1">+IF(OFFSET('Sanitation Data'!$H$32,0,10*ROW('Sanitation Data'!H143))="","",OFFSET('Sanitation Data'!$H$32,0,10*ROW('Sanitation Data'!H143)))</f>
        <v/>
      </c>
      <c r="DJ149" s="363" t="str">
        <f ca="1">+IF(OFFSET('Sanitation Data'!$I$28,0,10*ROW('Sanitation Data'!I143))="","",OFFSET('Sanitation Data'!$I$28,0,10*ROW('Sanitation Data'!I143)))</f>
        <v/>
      </c>
      <c r="DK149" s="363" t="str">
        <f ca="1">+IF(OFFSET('Sanitation Data'!$I$29,0,10*ROW('Sanitation Data'!I143))="","",OFFSET('Sanitation Data'!$I$29,0,10*ROW('Sanitation Data'!I143)))</f>
        <v/>
      </c>
      <c r="DL149" s="363" t="str">
        <f ca="1">+IF(OFFSET('Sanitation Data'!$I$30,0,10*ROW('Sanitation Data'!I143))="","",OFFSET('Sanitation Data'!$I$30,0,10*ROW('Sanitation Data'!I143)))</f>
        <v/>
      </c>
      <c r="DM149" s="363" t="str">
        <f ca="1">+IF(OFFSET('Sanitation Data'!$I$31,0,10*ROW('Sanitation Data'!I143))="","",OFFSET('Sanitation Data'!$I$31,0,10*ROW('Sanitation Data'!I143)))</f>
        <v/>
      </c>
      <c r="DN149" s="363" t="str">
        <f ca="1">+IF(OFFSET('Sanitation Data'!$I$32,0,10*ROW('Sanitation Data'!I143))="","",OFFSET('Sanitation Data'!$I$32,0,10*ROW('Sanitation Data'!I143)))</f>
        <v/>
      </c>
      <c r="DO149" s="363" t="str">
        <f ca="1">+IF(OFFSET('Hygiene Data'!$D$11,0,10*ROW('Hygiene Data'!D143))="","",OFFSET('Hygiene Data'!$D$11,0,10*ROW('Hygiene Data'!D143)))</f>
        <v/>
      </c>
      <c r="DP149" s="363" t="str">
        <f ca="1">+IF(OFFSET('Hygiene Data'!$D$12,0,10*ROW('Hygiene Data'!D143))="","",OFFSET('Hygiene Data'!$D$12,0,10*ROW('Hygiene Data'!D143)))</f>
        <v/>
      </c>
      <c r="DQ149" s="363" t="str">
        <f ca="1">+IF(OFFSET('Hygiene Data'!$D$13,0,10*ROW('Hygiene Data'!D143))="","",OFFSET('Hygiene Data'!$D$13,0,10*ROW('Hygiene Data'!D143)))</f>
        <v/>
      </c>
      <c r="DR149" s="363" t="str">
        <f ca="1">+IF(OFFSET('Hygiene Data'!$E$11,0,10*ROW('Hygiene Data'!E143))="","",OFFSET('Hygiene Data'!$E$11,0,10*ROW('Hygiene Data'!E143)))</f>
        <v/>
      </c>
      <c r="DS149" s="363" t="str">
        <f ca="1">+IF(OFFSET('Hygiene Data'!$E$12,0,10*ROW('Hygiene Data'!E143))="","",OFFSET('Hygiene Data'!$E$12,0,10*ROW('Hygiene Data'!E143)))</f>
        <v/>
      </c>
      <c r="DT149" s="363" t="str">
        <f ca="1">+IF(OFFSET('Hygiene Data'!$E$13,0,10*ROW('Hygiene Data'!E143))="","",OFFSET('Hygiene Data'!$E$13,0,10*ROW('Hygiene Data'!E143)))</f>
        <v/>
      </c>
      <c r="DU149" s="363" t="str">
        <f ca="1">+IF(OFFSET('Hygiene Data'!$F$11,0,10*ROW('Hygiene Data'!F143))="","",OFFSET('Hygiene Data'!$F$11,0,10*ROW('Hygiene Data'!F143)))</f>
        <v/>
      </c>
      <c r="DV149" s="363" t="str">
        <f ca="1">+IF(OFFSET('Hygiene Data'!$F$12,0,10*ROW('Hygiene Data'!F143))="","",OFFSET('Hygiene Data'!$F$12,0,10*ROW('Hygiene Data'!F143)))</f>
        <v/>
      </c>
      <c r="DW149" s="363" t="str">
        <f ca="1">+IF(OFFSET('Hygiene Data'!$F$13,0,10*ROW('Hygiene Data'!F143))="","",OFFSET('Hygiene Data'!$F$13,0,10*ROW('Hygiene Data'!F143)))</f>
        <v/>
      </c>
      <c r="DX149" s="363" t="str">
        <f ca="1">+IF(OFFSET('Hygiene Data'!$G$11,0,10*ROW('Hygiene Data'!G143))="","",OFFSET('Hygiene Data'!$G$11,0,10*ROW('Hygiene Data'!G143)))</f>
        <v/>
      </c>
      <c r="DY149" s="363" t="str">
        <f ca="1">+IF(OFFSET('Hygiene Data'!$G$12,0,10*ROW('Hygiene Data'!G143))="","",OFFSET('Hygiene Data'!$G$12,0,10*ROW('Hygiene Data'!G143)))</f>
        <v/>
      </c>
      <c r="DZ149" s="363" t="str">
        <f ca="1">+IF(OFFSET('Hygiene Data'!$G$13,0,10*ROW('Hygiene Data'!G143))="","",OFFSET('Hygiene Data'!$G$13,0,10*ROW('Hygiene Data'!G143)))</f>
        <v/>
      </c>
      <c r="EA149" s="363" t="str">
        <f ca="1">+IF(OFFSET('Hygiene Data'!$H$11,0,10*ROW('Hygiene Data'!H143))="","",OFFSET('Hygiene Data'!$H$11,0,10*ROW('Hygiene Data'!H143)))</f>
        <v/>
      </c>
      <c r="EB149" s="363" t="str">
        <f ca="1">+IF(OFFSET('Hygiene Data'!$H$12,0,10*ROW('Hygiene Data'!H143))="","",OFFSET('Hygiene Data'!$H$12,0,10*ROW('Hygiene Data'!H143)))</f>
        <v/>
      </c>
      <c r="EC149" s="363" t="str">
        <f ca="1">+IF(OFFSET('Hygiene Data'!$H$13,0,10*ROW('Hygiene Data'!H143))="","",OFFSET('Hygiene Data'!$H$13,0,10*ROW('Hygiene Data'!H143)))</f>
        <v/>
      </c>
      <c r="ED149" s="363" t="str">
        <f ca="1">+IF(OFFSET('Hygiene Data'!$I$11,0,10*ROW('Hygiene Data'!I143))="","",OFFSET('Hygiene Data'!$I$11,0,10*ROW('Hygiene Data'!I143)))</f>
        <v/>
      </c>
      <c r="EE149" s="363" t="str">
        <f ca="1">+IF(OFFSET('Hygiene Data'!$I$12,0,10*ROW('Hygiene Data'!I143))="","",OFFSET('Hygiene Data'!$I$12,0,10*ROW('Hygiene Data'!I143)))</f>
        <v/>
      </c>
      <c r="EF149" s="363" t="str">
        <f ca="1">+IF(OFFSET('Hygiene Data'!$I$13,0,10*ROW('Hygiene Data'!I143))="","",OFFSET('Hygiene Data'!$I$13,0,10*ROW('Hygiene Data'!I143)))</f>
        <v/>
      </c>
    </row>
    <row r="150" spans="1:136" x14ac:dyDescent="0.25">
      <c r="A150" s="472" t="str">
        <f ca="1">+IF(OFFSET('Water Data'!$B$2,0,10*ROW('Water Data'!E144))="","",OFFSET('Water Data'!$B$2,0,10*ROW('Water Data'!E144)))</f>
        <v/>
      </c>
      <c r="B150" s="47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9" t="str">
        <f t="shared" ca="1" si="2"/>
        <v/>
      </c>
      <c r="D150" s="50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3" t="str">
        <f ca="1">+IF(OFFSET('Water Data'!$D$27,0,10*ROW('Water Data'!D144))="","",OFFSET('Water Data'!$D$27,0,10*ROW('Water Data'!D144)))</f>
        <v/>
      </c>
      <c r="BT150" s="363" t="str">
        <f ca="1">+IF(OFFSET('Water Data'!$D$28,0,10*ROW('Water Data'!D144))="","",OFFSET('Water Data'!$D$28,0,10*ROW('Water Data'!D144)))</f>
        <v/>
      </c>
      <c r="BU150" s="363" t="str">
        <f ca="1">+IF(OFFSET('Water Data'!$D$29,0,10*ROW('Water Data'!D144))="","",OFFSET('Water Data'!$D$29,0,10*ROW('Water Data'!D144)))</f>
        <v/>
      </c>
      <c r="BV150" s="363" t="str">
        <f ca="1">+IF(OFFSET('Water Data'!$E$27,0,10*ROW('Water Data'!E144))="","",OFFSET('Water Data'!$E$27,0,10*ROW('Water Data'!E144)))</f>
        <v/>
      </c>
      <c r="BW150" s="363" t="str">
        <f ca="1">+IF(OFFSET('Water Data'!$E$28,0,10*ROW('Water Data'!E144))="","",OFFSET('Water Data'!$E$28,0,10*ROW('Water Data'!E144)))</f>
        <v/>
      </c>
      <c r="BX150" s="363" t="str">
        <f ca="1">+IF(OFFSET('Water Data'!$E$29,0,10*ROW('Water Data'!E144))="","",OFFSET('Water Data'!$E$29,0,10*ROW('Water Data'!E144)))</f>
        <v/>
      </c>
      <c r="BY150" s="363" t="str">
        <f ca="1">+IF(OFFSET('Water Data'!$F$27,0,10*ROW('Water Data'!F144))="","",OFFSET('Water Data'!$F$27,0,10*ROW('Water Data'!F144)))</f>
        <v/>
      </c>
      <c r="BZ150" s="363" t="str">
        <f ca="1">+IF(OFFSET('Water Data'!$F$28,0,10*ROW('Water Data'!F144))="","",OFFSET('Water Data'!$F$28,0,10*ROW('Water Data'!F144)))</f>
        <v/>
      </c>
      <c r="CA150" s="363" t="str">
        <f ca="1">+IF(OFFSET('Water Data'!$F$29,0,10*ROW('Water Data'!F144))="","",OFFSET('Water Data'!$F$29,0,10*ROW('Water Data'!F144)))</f>
        <v/>
      </c>
      <c r="CB150" s="363" t="str">
        <f ca="1">+IF(OFFSET('Water Data'!$G$27,0,10*ROW('Water Data'!G144))="","",OFFSET('Water Data'!$G$27,0,10*ROW('Water Data'!G144)))</f>
        <v/>
      </c>
      <c r="CC150" s="363" t="str">
        <f ca="1">+IF(OFFSET('Water Data'!$G$28,0,10*ROW('Water Data'!G144))="","",OFFSET('Water Data'!$G$28,0,10*ROW('Water Data'!G144)))</f>
        <v/>
      </c>
      <c r="CD150" s="363" t="str">
        <f ca="1">+IF(OFFSET('Water Data'!$G$29,0,10*ROW('Water Data'!G144))="","",OFFSET('Water Data'!$G$29,0,10*ROW('Water Data'!G144)))</f>
        <v/>
      </c>
      <c r="CE150" s="363" t="str">
        <f ca="1">+IF(OFFSET('Water Data'!$H$27,0,10*ROW('Water Data'!H144))="","",OFFSET('Water Data'!$H$27,0,10*ROW('Water Data'!H144)))</f>
        <v/>
      </c>
      <c r="CF150" s="363" t="str">
        <f ca="1">+IF(OFFSET('Water Data'!$H$28,0,10*ROW('Water Data'!H144))="","",OFFSET('Water Data'!$H$28,0,10*ROW('Water Data'!H144)))</f>
        <v/>
      </c>
      <c r="CG150" s="363" t="str">
        <f ca="1">+IF(OFFSET('Water Data'!$H$29,0,10*ROW('Water Data'!H144))="","",OFFSET('Water Data'!$H$29,0,10*ROW('Water Data'!H144)))</f>
        <v/>
      </c>
      <c r="CH150" s="363" t="str">
        <f ca="1">+IF(OFFSET('Water Data'!$I$27,0,10*ROW('Water Data'!I144))="","",OFFSET('Water Data'!$I$27,0,10*ROW('Water Data'!I144)))</f>
        <v/>
      </c>
      <c r="CI150" s="363" t="str">
        <f ca="1">+IF(OFFSET('Water Data'!$I$28,0,10*ROW('Water Data'!I144))="","",OFFSET('Water Data'!$I$28,0,10*ROW('Water Data'!I144)))</f>
        <v/>
      </c>
      <c r="CJ150" s="363" t="str">
        <f ca="1">+IF(OFFSET('Water Data'!$I$29,0,10*ROW('Water Data'!I144))="","",OFFSET('Water Data'!$I$29,0,10*ROW('Water Data'!I144)))</f>
        <v/>
      </c>
      <c r="CK150" s="363" t="str">
        <f ca="1">+IF(OFFSET('Sanitation Data'!$D$28,0,10*ROW('Sanitation Data'!D144))="","",OFFSET('Sanitation Data'!$D$28,0,10*ROW('Sanitation Data'!D144)))</f>
        <v/>
      </c>
      <c r="CL150" s="363" t="str">
        <f ca="1">+IF(OFFSET('Sanitation Data'!$D$29,0,10*ROW('Sanitation Data'!D144))="","",OFFSET('Sanitation Data'!$D$29,0,10*ROW('Sanitation Data'!D144)))</f>
        <v/>
      </c>
      <c r="CM150" s="363" t="str">
        <f ca="1">+IF(OFFSET('Sanitation Data'!$D$30,0,10*ROW('Sanitation Data'!D144))="","",OFFSET('Sanitation Data'!$D$30,0,10*ROW('Sanitation Data'!D144)))</f>
        <v/>
      </c>
      <c r="CN150" s="363" t="str">
        <f ca="1">+IF(OFFSET('Sanitation Data'!$D$31,0,10*ROW('Sanitation Data'!D144))="","",OFFSET('Sanitation Data'!$D$31,0,10*ROW('Sanitation Data'!D144)))</f>
        <v/>
      </c>
      <c r="CO150" s="363" t="str">
        <f ca="1">+IF(OFFSET('Sanitation Data'!$D$32,0,10*ROW('Sanitation Data'!D144))="","",OFFSET('Sanitation Data'!$D$32,0,10*ROW('Sanitation Data'!D144)))</f>
        <v/>
      </c>
      <c r="CP150" s="363" t="str">
        <f ca="1">+IF(OFFSET('Sanitation Data'!$E$28,0,10*ROW('Sanitation Data'!E144))="","",OFFSET('Sanitation Data'!$E$28,0,10*ROW('Sanitation Data'!E144)))</f>
        <v/>
      </c>
      <c r="CQ150" s="363" t="str">
        <f ca="1">+IF(OFFSET('Sanitation Data'!$E$29,0,10*ROW('Sanitation Data'!E144))="","",OFFSET('Sanitation Data'!$E$29,0,10*ROW('Sanitation Data'!E144)))</f>
        <v/>
      </c>
      <c r="CR150" s="363" t="str">
        <f ca="1">+IF(OFFSET('Sanitation Data'!$E$30,0,10*ROW('Sanitation Data'!E144))="","",OFFSET('Sanitation Data'!$E$30,0,10*ROW('Sanitation Data'!E144)))</f>
        <v/>
      </c>
      <c r="CS150" s="363" t="str">
        <f ca="1">+IF(OFFSET('Sanitation Data'!$E$31,0,10*ROW('Sanitation Data'!E144))="","",OFFSET('Sanitation Data'!$E$31,0,10*ROW('Sanitation Data'!E144)))</f>
        <v/>
      </c>
      <c r="CT150" s="363" t="str">
        <f ca="1">+IF(OFFSET('Sanitation Data'!$E$32,0,10*ROW('Sanitation Data'!E144))="","",OFFSET('Sanitation Data'!$E$32,0,10*ROW('Sanitation Data'!E144)))</f>
        <v/>
      </c>
      <c r="CU150" s="363" t="str">
        <f ca="1">+IF(OFFSET('Sanitation Data'!$F$28,0,10*ROW('Sanitation Data'!F144))="","",OFFSET('Sanitation Data'!$F$28,0,10*ROW('Sanitation Data'!F144)))</f>
        <v/>
      </c>
      <c r="CV150" s="363" t="str">
        <f ca="1">+IF(OFFSET('Sanitation Data'!$F$29,0,10*ROW('Sanitation Data'!F144))="","",OFFSET('Sanitation Data'!$F$29,0,10*ROW('Sanitation Data'!F144)))</f>
        <v/>
      </c>
      <c r="CW150" s="363" t="str">
        <f ca="1">+IF(OFFSET('Sanitation Data'!$F$30,0,10*ROW('Sanitation Data'!F144))="","",OFFSET('Sanitation Data'!$F$30,0,10*ROW('Sanitation Data'!F144)))</f>
        <v/>
      </c>
      <c r="CX150" s="363" t="str">
        <f ca="1">+IF(OFFSET('Sanitation Data'!$F$31,0,10*ROW('Sanitation Data'!F144))="","",OFFSET('Sanitation Data'!$F$31,0,10*ROW('Sanitation Data'!F144)))</f>
        <v/>
      </c>
      <c r="CY150" s="363" t="str">
        <f ca="1">+IF(OFFSET('Sanitation Data'!$F$32,0,10*ROW('Sanitation Data'!F144))="","",OFFSET('Sanitation Data'!$F$32,0,10*ROW('Sanitation Data'!F144)))</f>
        <v/>
      </c>
      <c r="CZ150" s="363" t="str">
        <f ca="1">+IF(OFFSET('Sanitation Data'!$G$28,0,10*ROW('Sanitation Data'!G144))="","",OFFSET('Sanitation Data'!$G$28,0,10*ROW('Sanitation Data'!G144)))</f>
        <v/>
      </c>
      <c r="DA150" s="363" t="str">
        <f ca="1">+IF(OFFSET('Sanitation Data'!$G$29,0,10*ROW('Sanitation Data'!G144))="","",OFFSET('Sanitation Data'!$G$29,0,10*ROW('Sanitation Data'!G144)))</f>
        <v/>
      </c>
      <c r="DB150" s="363" t="str">
        <f ca="1">+IF(OFFSET('Sanitation Data'!$G$30,0,10*ROW('Sanitation Data'!G144))="","",OFFSET('Sanitation Data'!$G$30,0,10*ROW('Sanitation Data'!G144)))</f>
        <v/>
      </c>
      <c r="DC150" s="363" t="str">
        <f ca="1">+IF(OFFSET('Sanitation Data'!$G$31,0,10*ROW('Sanitation Data'!G144))="","",OFFSET('Sanitation Data'!$G$31,0,10*ROW('Sanitation Data'!G144)))</f>
        <v/>
      </c>
      <c r="DD150" s="363" t="str">
        <f ca="1">+IF(OFFSET('Sanitation Data'!$G$32,0,10*ROW('Sanitation Data'!G144))="","",OFFSET('Sanitation Data'!$G$32,0,10*ROW('Sanitation Data'!G144)))</f>
        <v/>
      </c>
      <c r="DE150" s="363" t="str">
        <f ca="1">+IF(OFFSET('Sanitation Data'!$H$28,0,10*ROW('Sanitation Data'!H144))="","",OFFSET('Sanitation Data'!$H$28,0,10*ROW('Sanitation Data'!H144)))</f>
        <v/>
      </c>
      <c r="DF150" s="363" t="str">
        <f ca="1">+IF(OFFSET('Sanitation Data'!$H$29,0,10*ROW('Sanitation Data'!H144))="","",OFFSET('Sanitation Data'!$H$29,0,10*ROW('Sanitation Data'!H144)))</f>
        <v/>
      </c>
      <c r="DG150" s="363" t="str">
        <f ca="1">+IF(OFFSET('Sanitation Data'!$H$30,0,10*ROW('Sanitation Data'!H144))="","",OFFSET('Sanitation Data'!$H$30,0,10*ROW('Sanitation Data'!H144)))</f>
        <v/>
      </c>
      <c r="DH150" s="363" t="str">
        <f ca="1">+IF(OFFSET('Sanitation Data'!$H$31,0,10*ROW('Sanitation Data'!H144))="","",OFFSET('Sanitation Data'!$H$31,0,10*ROW('Sanitation Data'!H144)))</f>
        <v/>
      </c>
      <c r="DI150" s="363" t="str">
        <f ca="1">+IF(OFFSET('Sanitation Data'!$H$32,0,10*ROW('Sanitation Data'!H144))="","",OFFSET('Sanitation Data'!$H$32,0,10*ROW('Sanitation Data'!H144)))</f>
        <v/>
      </c>
      <c r="DJ150" s="363" t="str">
        <f ca="1">+IF(OFFSET('Sanitation Data'!$I$28,0,10*ROW('Sanitation Data'!I144))="","",OFFSET('Sanitation Data'!$I$28,0,10*ROW('Sanitation Data'!I144)))</f>
        <v/>
      </c>
      <c r="DK150" s="363" t="str">
        <f ca="1">+IF(OFFSET('Sanitation Data'!$I$29,0,10*ROW('Sanitation Data'!I144))="","",OFFSET('Sanitation Data'!$I$29,0,10*ROW('Sanitation Data'!I144)))</f>
        <v/>
      </c>
      <c r="DL150" s="363" t="str">
        <f ca="1">+IF(OFFSET('Sanitation Data'!$I$30,0,10*ROW('Sanitation Data'!I144))="","",OFFSET('Sanitation Data'!$I$30,0,10*ROW('Sanitation Data'!I144)))</f>
        <v/>
      </c>
      <c r="DM150" s="363" t="str">
        <f ca="1">+IF(OFFSET('Sanitation Data'!$I$31,0,10*ROW('Sanitation Data'!I144))="","",OFFSET('Sanitation Data'!$I$31,0,10*ROW('Sanitation Data'!I144)))</f>
        <v/>
      </c>
      <c r="DN150" s="363" t="str">
        <f ca="1">+IF(OFFSET('Sanitation Data'!$I$32,0,10*ROW('Sanitation Data'!I144))="","",OFFSET('Sanitation Data'!$I$32,0,10*ROW('Sanitation Data'!I144)))</f>
        <v/>
      </c>
      <c r="DO150" s="363" t="str">
        <f ca="1">+IF(OFFSET('Hygiene Data'!$D$11,0,10*ROW('Hygiene Data'!D144))="","",OFFSET('Hygiene Data'!$D$11,0,10*ROW('Hygiene Data'!D144)))</f>
        <v/>
      </c>
      <c r="DP150" s="363" t="str">
        <f ca="1">+IF(OFFSET('Hygiene Data'!$D$12,0,10*ROW('Hygiene Data'!D144))="","",OFFSET('Hygiene Data'!$D$12,0,10*ROW('Hygiene Data'!D144)))</f>
        <v/>
      </c>
      <c r="DQ150" s="363" t="str">
        <f ca="1">+IF(OFFSET('Hygiene Data'!$D$13,0,10*ROW('Hygiene Data'!D144))="","",OFFSET('Hygiene Data'!$D$13,0,10*ROW('Hygiene Data'!D144)))</f>
        <v/>
      </c>
      <c r="DR150" s="363" t="str">
        <f ca="1">+IF(OFFSET('Hygiene Data'!$E$11,0,10*ROW('Hygiene Data'!E144))="","",OFFSET('Hygiene Data'!$E$11,0,10*ROW('Hygiene Data'!E144)))</f>
        <v/>
      </c>
      <c r="DS150" s="363" t="str">
        <f ca="1">+IF(OFFSET('Hygiene Data'!$E$12,0,10*ROW('Hygiene Data'!E144))="","",OFFSET('Hygiene Data'!$E$12,0,10*ROW('Hygiene Data'!E144)))</f>
        <v/>
      </c>
      <c r="DT150" s="363" t="str">
        <f ca="1">+IF(OFFSET('Hygiene Data'!$E$13,0,10*ROW('Hygiene Data'!E144))="","",OFFSET('Hygiene Data'!$E$13,0,10*ROW('Hygiene Data'!E144)))</f>
        <v/>
      </c>
      <c r="DU150" s="363" t="str">
        <f ca="1">+IF(OFFSET('Hygiene Data'!$F$11,0,10*ROW('Hygiene Data'!F144))="","",OFFSET('Hygiene Data'!$F$11,0,10*ROW('Hygiene Data'!F144)))</f>
        <v/>
      </c>
      <c r="DV150" s="363" t="str">
        <f ca="1">+IF(OFFSET('Hygiene Data'!$F$12,0,10*ROW('Hygiene Data'!F144))="","",OFFSET('Hygiene Data'!$F$12,0,10*ROW('Hygiene Data'!F144)))</f>
        <v/>
      </c>
      <c r="DW150" s="363" t="str">
        <f ca="1">+IF(OFFSET('Hygiene Data'!$F$13,0,10*ROW('Hygiene Data'!F144))="","",OFFSET('Hygiene Data'!$F$13,0,10*ROW('Hygiene Data'!F144)))</f>
        <v/>
      </c>
      <c r="DX150" s="363" t="str">
        <f ca="1">+IF(OFFSET('Hygiene Data'!$G$11,0,10*ROW('Hygiene Data'!G144))="","",OFFSET('Hygiene Data'!$G$11,0,10*ROW('Hygiene Data'!G144)))</f>
        <v/>
      </c>
      <c r="DY150" s="363" t="str">
        <f ca="1">+IF(OFFSET('Hygiene Data'!$G$12,0,10*ROW('Hygiene Data'!G144))="","",OFFSET('Hygiene Data'!$G$12,0,10*ROW('Hygiene Data'!G144)))</f>
        <v/>
      </c>
      <c r="DZ150" s="363" t="str">
        <f ca="1">+IF(OFFSET('Hygiene Data'!$G$13,0,10*ROW('Hygiene Data'!G144))="","",OFFSET('Hygiene Data'!$G$13,0,10*ROW('Hygiene Data'!G144)))</f>
        <v/>
      </c>
      <c r="EA150" s="363" t="str">
        <f ca="1">+IF(OFFSET('Hygiene Data'!$H$11,0,10*ROW('Hygiene Data'!H144))="","",OFFSET('Hygiene Data'!$H$11,0,10*ROW('Hygiene Data'!H144)))</f>
        <v/>
      </c>
      <c r="EB150" s="363" t="str">
        <f ca="1">+IF(OFFSET('Hygiene Data'!$H$12,0,10*ROW('Hygiene Data'!H144))="","",OFFSET('Hygiene Data'!$H$12,0,10*ROW('Hygiene Data'!H144)))</f>
        <v/>
      </c>
      <c r="EC150" s="363" t="str">
        <f ca="1">+IF(OFFSET('Hygiene Data'!$H$13,0,10*ROW('Hygiene Data'!H144))="","",OFFSET('Hygiene Data'!$H$13,0,10*ROW('Hygiene Data'!H144)))</f>
        <v/>
      </c>
      <c r="ED150" s="363" t="str">
        <f ca="1">+IF(OFFSET('Hygiene Data'!$I$11,0,10*ROW('Hygiene Data'!I144))="","",OFFSET('Hygiene Data'!$I$11,0,10*ROW('Hygiene Data'!I144)))</f>
        <v/>
      </c>
      <c r="EE150" s="363" t="str">
        <f ca="1">+IF(OFFSET('Hygiene Data'!$I$12,0,10*ROW('Hygiene Data'!I144))="","",OFFSET('Hygiene Data'!$I$12,0,10*ROW('Hygiene Data'!I144)))</f>
        <v/>
      </c>
      <c r="EF150" s="363" t="str">
        <f ca="1">+IF(OFFSET('Hygiene Data'!$I$13,0,10*ROW('Hygiene Data'!I144))="","",OFFSET('Hygiene Data'!$I$13,0,10*ROW('Hygiene Data'!I144)))</f>
        <v/>
      </c>
    </row>
    <row r="151" spans="1:136" x14ac:dyDescent="0.25">
      <c r="A151" s="472" t="str">
        <f ca="1">+IF(OFFSET('Water Data'!$B$2,0,10*ROW('Water Data'!E145))="","",OFFSET('Water Data'!$B$2,0,10*ROW('Water Data'!E145)))</f>
        <v/>
      </c>
      <c r="B151" s="47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9" t="str">
        <f t="shared" ca="1" si="2"/>
        <v/>
      </c>
      <c r="D151" s="50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3" t="str">
        <f ca="1">+IF(OFFSET('Water Data'!$D$27,0,10*ROW('Water Data'!D145))="","",OFFSET('Water Data'!$D$27,0,10*ROW('Water Data'!D145)))</f>
        <v/>
      </c>
      <c r="BT151" s="363" t="str">
        <f ca="1">+IF(OFFSET('Water Data'!$D$28,0,10*ROW('Water Data'!D145))="","",OFFSET('Water Data'!$D$28,0,10*ROW('Water Data'!D145)))</f>
        <v/>
      </c>
      <c r="BU151" s="363" t="str">
        <f ca="1">+IF(OFFSET('Water Data'!$D$29,0,10*ROW('Water Data'!D145))="","",OFFSET('Water Data'!$D$29,0,10*ROW('Water Data'!D145)))</f>
        <v/>
      </c>
      <c r="BV151" s="363" t="str">
        <f ca="1">+IF(OFFSET('Water Data'!$E$27,0,10*ROW('Water Data'!E145))="","",OFFSET('Water Data'!$E$27,0,10*ROW('Water Data'!E145)))</f>
        <v/>
      </c>
      <c r="BW151" s="363" t="str">
        <f ca="1">+IF(OFFSET('Water Data'!$E$28,0,10*ROW('Water Data'!E145))="","",OFFSET('Water Data'!$E$28,0,10*ROW('Water Data'!E145)))</f>
        <v/>
      </c>
      <c r="BX151" s="363" t="str">
        <f ca="1">+IF(OFFSET('Water Data'!$E$29,0,10*ROW('Water Data'!E145))="","",OFFSET('Water Data'!$E$29,0,10*ROW('Water Data'!E145)))</f>
        <v/>
      </c>
      <c r="BY151" s="363" t="str">
        <f ca="1">+IF(OFFSET('Water Data'!$F$27,0,10*ROW('Water Data'!F145))="","",OFFSET('Water Data'!$F$27,0,10*ROW('Water Data'!F145)))</f>
        <v/>
      </c>
      <c r="BZ151" s="363" t="str">
        <f ca="1">+IF(OFFSET('Water Data'!$F$28,0,10*ROW('Water Data'!F145))="","",OFFSET('Water Data'!$F$28,0,10*ROW('Water Data'!F145)))</f>
        <v/>
      </c>
      <c r="CA151" s="363" t="str">
        <f ca="1">+IF(OFFSET('Water Data'!$F$29,0,10*ROW('Water Data'!F145))="","",OFFSET('Water Data'!$F$29,0,10*ROW('Water Data'!F145)))</f>
        <v/>
      </c>
      <c r="CB151" s="363" t="str">
        <f ca="1">+IF(OFFSET('Water Data'!$G$27,0,10*ROW('Water Data'!G145))="","",OFFSET('Water Data'!$G$27,0,10*ROW('Water Data'!G145)))</f>
        <v/>
      </c>
      <c r="CC151" s="363" t="str">
        <f ca="1">+IF(OFFSET('Water Data'!$G$28,0,10*ROW('Water Data'!G145))="","",OFFSET('Water Data'!$G$28,0,10*ROW('Water Data'!G145)))</f>
        <v/>
      </c>
      <c r="CD151" s="363" t="str">
        <f ca="1">+IF(OFFSET('Water Data'!$G$29,0,10*ROW('Water Data'!G145))="","",OFFSET('Water Data'!$G$29,0,10*ROW('Water Data'!G145)))</f>
        <v/>
      </c>
      <c r="CE151" s="363" t="str">
        <f ca="1">+IF(OFFSET('Water Data'!$H$27,0,10*ROW('Water Data'!H145))="","",OFFSET('Water Data'!$H$27,0,10*ROW('Water Data'!H145)))</f>
        <v/>
      </c>
      <c r="CF151" s="363" t="str">
        <f ca="1">+IF(OFFSET('Water Data'!$H$28,0,10*ROW('Water Data'!H145))="","",OFFSET('Water Data'!$H$28,0,10*ROW('Water Data'!H145)))</f>
        <v/>
      </c>
      <c r="CG151" s="363" t="str">
        <f ca="1">+IF(OFFSET('Water Data'!$H$29,0,10*ROW('Water Data'!H145))="","",OFFSET('Water Data'!$H$29,0,10*ROW('Water Data'!H145)))</f>
        <v/>
      </c>
      <c r="CH151" s="363" t="str">
        <f ca="1">+IF(OFFSET('Water Data'!$I$27,0,10*ROW('Water Data'!I145))="","",OFFSET('Water Data'!$I$27,0,10*ROW('Water Data'!I145)))</f>
        <v/>
      </c>
      <c r="CI151" s="363" t="str">
        <f ca="1">+IF(OFFSET('Water Data'!$I$28,0,10*ROW('Water Data'!I145))="","",OFFSET('Water Data'!$I$28,0,10*ROW('Water Data'!I145)))</f>
        <v/>
      </c>
      <c r="CJ151" s="363" t="str">
        <f ca="1">+IF(OFFSET('Water Data'!$I$29,0,10*ROW('Water Data'!I145))="","",OFFSET('Water Data'!$I$29,0,10*ROW('Water Data'!I145)))</f>
        <v/>
      </c>
      <c r="CK151" s="363" t="str">
        <f ca="1">+IF(OFFSET('Sanitation Data'!$D$28,0,10*ROW('Sanitation Data'!D145))="","",OFFSET('Sanitation Data'!$D$28,0,10*ROW('Sanitation Data'!D145)))</f>
        <v/>
      </c>
      <c r="CL151" s="363" t="str">
        <f ca="1">+IF(OFFSET('Sanitation Data'!$D$29,0,10*ROW('Sanitation Data'!D145))="","",OFFSET('Sanitation Data'!$D$29,0,10*ROW('Sanitation Data'!D145)))</f>
        <v/>
      </c>
      <c r="CM151" s="363" t="str">
        <f ca="1">+IF(OFFSET('Sanitation Data'!$D$30,0,10*ROW('Sanitation Data'!D145))="","",OFFSET('Sanitation Data'!$D$30,0,10*ROW('Sanitation Data'!D145)))</f>
        <v/>
      </c>
      <c r="CN151" s="363" t="str">
        <f ca="1">+IF(OFFSET('Sanitation Data'!$D$31,0,10*ROW('Sanitation Data'!D145))="","",OFFSET('Sanitation Data'!$D$31,0,10*ROW('Sanitation Data'!D145)))</f>
        <v/>
      </c>
      <c r="CO151" s="363" t="str">
        <f ca="1">+IF(OFFSET('Sanitation Data'!$D$32,0,10*ROW('Sanitation Data'!D145))="","",OFFSET('Sanitation Data'!$D$32,0,10*ROW('Sanitation Data'!D145)))</f>
        <v/>
      </c>
      <c r="CP151" s="363" t="str">
        <f ca="1">+IF(OFFSET('Sanitation Data'!$E$28,0,10*ROW('Sanitation Data'!E145))="","",OFFSET('Sanitation Data'!$E$28,0,10*ROW('Sanitation Data'!E145)))</f>
        <v/>
      </c>
      <c r="CQ151" s="363" t="str">
        <f ca="1">+IF(OFFSET('Sanitation Data'!$E$29,0,10*ROW('Sanitation Data'!E145))="","",OFFSET('Sanitation Data'!$E$29,0,10*ROW('Sanitation Data'!E145)))</f>
        <v/>
      </c>
      <c r="CR151" s="363" t="str">
        <f ca="1">+IF(OFFSET('Sanitation Data'!$E$30,0,10*ROW('Sanitation Data'!E145))="","",OFFSET('Sanitation Data'!$E$30,0,10*ROW('Sanitation Data'!E145)))</f>
        <v/>
      </c>
      <c r="CS151" s="363" t="str">
        <f ca="1">+IF(OFFSET('Sanitation Data'!$E$31,0,10*ROW('Sanitation Data'!E145))="","",OFFSET('Sanitation Data'!$E$31,0,10*ROW('Sanitation Data'!E145)))</f>
        <v/>
      </c>
      <c r="CT151" s="363" t="str">
        <f ca="1">+IF(OFFSET('Sanitation Data'!$E$32,0,10*ROW('Sanitation Data'!E145))="","",OFFSET('Sanitation Data'!$E$32,0,10*ROW('Sanitation Data'!E145)))</f>
        <v/>
      </c>
      <c r="CU151" s="363" t="str">
        <f ca="1">+IF(OFFSET('Sanitation Data'!$F$28,0,10*ROW('Sanitation Data'!F145))="","",OFFSET('Sanitation Data'!$F$28,0,10*ROW('Sanitation Data'!F145)))</f>
        <v/>
      </c>
      <c r="CV151" s="363" t="str">
        <f ca="1">+IF(OFFSET('Sanitation Data'!$F$29,0,10*ROW('Sanitation Data'!F145))="","",OFFSET('Sanitation Data'!$F$29,0,10*ROW('Sanitation Data'!F145)))</f>
        <v/>
      </c>
      <c r="CW151" s="363" t="str">
        <f ca="1">+IF(OFFSET('Sanitation Data'!$F$30,0,10*ROW('Sanitation Data'!F145))="","",OFFSET('Sanitation Data'!$F$30,0,10*ROW('Sanitation Data'!F145)))</f>
        <v/>
      </c>
      <c r="CX151" s="363" t="str">
        <f ca="1">+IF(OFFSET('Sanitation Data'!$F$31,0,10*ROW('Sanitation Data'!F145))="","",OFFSET('Sanitation Data'!$F$31,0,10*ROW('Sanitation Data'!F145)))</f>
        <v/>
      </c>
      <c r="CY151" s="363" t="str">
        <f ca="1">+IF(OFFSET('Sanitation Data'!$F$32,0,10*ROW('Sanitation Data'!F145))="","",OFFSET('Sanitation Data'!$F$32,0,10*ROW('Sanitation Data'!F145)))</f>
        <v/>
      </c>
      <c r="CZ151" s="363" t="str">
        <f ca="1">+IF(OFFSET('Sanitation Data'!$G$28,0,10*ROW('Sanitation Data'!G145))="","",OFFSET('Sanitation Data'!$G$28,0,10*ROW('Sanitation Data'!G145)))</f>
        <v/>
      </c>
      <c r="DA151" s="363" t="str">
        <f ca="1">+IF(OFFSET('Sanitation Data'!$G$29,0,10*ROW('Sanitation Data'!G145))="","",OFFSET('Sanitation Data'!$G$29,0,10*ROW('Sanitation Data'!G145)))</f>
        <v/>
      </c>
      <c r="DB151" s="363" t="str">
        <f ca="1">+IF(OFFSET('Sanitation Data'!$G$30,0,10*ROW('Sanitation Data'!G145))="","",OFFSET('Sanitation Data'!$G$30,0,10*ROW('Sanitation Data'!G145)))</f>
        <v/>
      </c>
      <c r="DC151" s="363" t="str">
        <f ca="1">+IF(OFFSET('Sanitation Data'!$G$31,0,10*ROW('Sanitation Data'!G145))="","",OFFSET('Sanitation Data'!$G$31,0,10*ROW('Sanitation Data'!G145)))</f>
        <v/>
      </c>
      <c r="DD151" s="363" t="str">
        <f ca="1">+IF(OFFSET('Sanitation Data'!$G$32,0,10*ROW('Sanitation Data'!G145))="","",OFFSET('Sanitation Data'!$G$32,0,10*ROW('Sanitation Data'!G145)))</f>
        <v/>
      </c>
      <c r="DE151" s="363" t="str">
        <f ca="1">+IF(OFFSET('Sanitation Data'!$H$28,0,10*ROW('Sanitation Data'!H145))="","",OFFSET('Sanitation Data'!$H$28,0,10*ROW('Sanitation Data'!H145)))</f>
        <v/>
      </c>
      <c r="DF151" s="363" t="str">
        <f ca="1">+IF(OFFSET('Sanitation Data'!$H$29,0,10*ROW('Sanitation Data'!H145))="","",OFFSET('Sanitation Data'!$H$29,0,10*ROW('Sanitation Data'!H145)))</f>
        <v/>
      </c>
      <c r="DG151" s="363" t="str">
        <f ca="1">+IF(OFFSET('Sanitation Data'!$H$30,0,10*ROW('Sanitation Data'!H145))="","",OFFSET('Sanitation Data'!$H$30,0,10*ROW('Sanitation Data'!H145)))</f>
        <v/>
      </c>
      <c r="DH151" s="363" t="str">
        <f ca="1">+IF(OFFSET('Sanitation Data'!$H$31,0,10*ROW('Sanitation Data'!H145))="","",OFFSET('Sanitation Data'!$H$31,0,10*ROW('Sanitation Data'!H145)))</f>
        <v/>
      </c>
      <c r="DI151" s="363" t="str">
        <f ca="1">+IF(OFFSET('Sanitation Data'!$H$32,0,10*ROW('Sanitation Data'!H145))="","",OFFSET('Sanitation Data'!$H$32,0,10*ROW('Sanitation Data'!H145)))</f>
        <v/>
      </c>
      <c r="DJ151" s="363" t="str">
        <f ca="1">+IF(OFFSET('Sanitation Data'!$I$28,0,10*ROW('Sanitation Data'!I145))="","",OFFSET('Sanitation Data'!$I$28,0,10*ROW('Sanitation Data'!I145)))</f>
        <v/>
      </c>
      <c r="DK151" s="363" t="str">
        <f ca="1">+IF(OFFSET('Sanitation Data'!$I$29,0,10*ROW('Sanitation Data'!I145))="","",OFFSET('Sanitation Data'!$I$29,0,10*ROW('Sanitation Data'!I145)))</f>
        <v/>
      </c>
      <c r="DL151" s="363" t="str">
        <f ca="1">+IF(OFFSET('Sanitation Data'!$I$30,0,10*ROW('Sanitation Data'!I145))="","",OFFSET('Sanitation Data'!$I$30,0,10*ROW('Sanitation Data'!I145)))</f>
        <v/>
      </c>
      <c r="DM151" s="363" t="str">
        <f ca="1">+IF(OFFSET('Sanitation Data'!$I$31,0,10*ROW('Sanitation Data'!I145))="","",OFFSET('Sanitation Data'!$I$31,0,10*ROW('Sanitation Data'!I145)))</f>
        <v/>
      </c>
      <c r="DN151" s="363" t="str">
        <f ca="1">+IF(OFFSET('Sanitation Data'!$I$32,0,10*ROW('Sanitation Data'!I145))="","",OFFSET('Sanitation Data'!$I$32,0,10*ROW('Sanitation Data'!I145)))</f>
        <v/>
      </c>
      <c r="DO151" s="363" t="str">
        <f ca="1">+IF(OFFSET('Hygiene Data'!$D$11,0,10*ROW('Hygiene Data'!D145))="","",OFFSET('Hygiene Data'!$D$11,0,10*ROW('Hygiene Data'!D145)))</f>
        <v/>
      </c>
      <c r="DP151" s="363" t="str">
        <f ca="1">+IF(OFFSET('Hygiene Data'!$D$12,0,10*ROW('Hygiene Data'!D145))="","",OFFSET('Hygiene Data'!$D$12,0,10*ROW('Hygiene Data'!D145)))</f>
        <v/>
      </c>
      <c r="DQ151" s="363" t="str">
        <f ca="1">+IF(OFFSET('Hygiene Data'!$D$13,0,10*ROW('Hygiene Data'!D145))="","",OFFSET('Hygiene Data'!$D$13,0,10*ROW('Hygiene Data'!D145)))</f>
        <v/>
      </c>
      <c r="DR151" s="363" t="str">
        <f ca="1">+IF(OFFSET('Hygiene Data'!$E$11,0,10*ROW('Hygiene Data'!E145))="","",OFFSET('Hygiene Data'!$E$11,0,10*ROW('Hygiene Data'!E145)))</f>
        <v/>
      </c>
      <c r="DS151" s="363" t="str">
        <f ca="1">+IF(OFFSET('Hygiene Data'!$E$12,0,10*ROW('Hygiene Data'!E145))="","",OFFSET('Hygiene Data'!$E$12,0,10*ROW('Hygiene Data'!E145)))</f>
        <v/>
      </c>
      <c r="DT151" s="363" t="str">
        <f ca="1">+IF(OFFSET('Hygiene Data'!$E$13,0,10*ROW('Hygiene Data'!E145))="","",OFFSET('Hygiene Data'!$E$13,0,10*ROW('Hygiene Data'!E145)))</f>
        <v/>
      </c>
      <c r="DU151" s="363" t="str">
        <f ca="1">+IF(OFFSET('Hygiene Data'!$F$11,0,10*ROW('Hygiene Data'!F145))="","",OFFSET('Hygiene Data'!$F$11,0,10*ROW('Hygiene Data'!F145)))</f>
        <v/>
      </c>
      <c r="DV151" s="363" t="str">
        <f ca="1">+IF(OFFSET('Hygiene Data'!$F$12,0,10*ROW('Hygiene Data'!F145))="","",OFFSET('Hygiene Data'!$F$12,0,10*ROW('Hygiene Data'!F145)))</f>
        <v/>
      </c>
      <c r="DW151" s="363" t="str">
        <f ca="1">+IF(OFFSET('Hygiene Data'!$F$13,0,10*ROW('Hygiene Data'!F145))="","",OFFSET('Hygiene Data'!$F$13,0,10*ROW('Hygiene Data'!F145)))</f>
        <v/>
      </c>
      <c r="DX151" s="363" t="str">
        <f ca="1">+IF(OFFSET('Hygiene Data'!$G$11,0,10*ROW('Hygiene Data'!G145))="","",OFFSET('Hygiene Data'!$G$11,0,10*ROW('Hygiene Data'!G145)))</f>
        <v/>
      </c>
      <c r="DY151" s="363" t="str">
        <f ca="1">+IF(OFFSET('Hygiene Data'!$G$12,0,10*ROW('Hygiene Data'!G145))="","",OFFSET('Hygiene Data'!$G$12,0,10*ROW('Hygiene Data'!G145)))</f>
        <v/>
      </c>
      <c r="DZ151" s="363" t="str">
        <f ca="1">+IF(OFFSET('Hygiene Data'!$G$13,0,10*ROW('Hygiene Data'!G145))="","",OFFSET('Hygiene Data'!$G$13,0,10*ROW('Hygiene Data'!G145)))</f>
        <v/>
      </c>
      <c r="EA151" s="363" t="str">
        <f ca="1">+IF(OFFSET('Hygiene Data'!$H$11,0,10*ROW('Hygiene Data'!H145))="","",OFFSET('Hygiene Data'!$H$11,0,10*ROW('Hygiene Data'!H145)))</f>
        <v/>
      </c>
      <c r="EB151" s="363" t="str">
        <f ca="1">+IF(OFFSET('Hygiene Data'!$H$12,0,10*ROW('Hygiene Data'!H145))="","",OFFSET('Hygiene Data'!$H$12,0,10*ROW('Hygiene Data'!H145)))</f>
        <v/>
      </c>
      <c r="EC151" s="363" t="str">
        <f ca="1">+IF(OFFSET('Hygiene Data'!$H$13,0,10*ROW('Hygiene Data'!H145))="","",OFFSET('Hygiene Data'!$H$13,0,10*ROW('Hygiene Data'!H145)))</f>
        <v/>
      </c>
      <c r="ED151" s="363" t="str">
        <f ca="1">+IF(OFFSET('Hygiene Data'!$I$11,0,10*ROW('Hygiene Data'!I145))="","",OFFSET('Hygiene Data'!$I$11,0,10*ROW('Hygiene Data'!I145)))</f>
        <v/>
      </c>
      <c r="EE151" s="363" t="str">
        <f ca="1">+IF(OFFSET('Hygiene Data'!$I$12,0,10*ROW('Hygiene Data'!I145))="","",OFFSET('Hygiene Data'!$I$12,0,10*ROW('Hygiene Data'!I145)))</f>
        <v/>
      </c>
      <c r="EF151" s="363" t="str">
        <f ca="1">+IF(OFFSET('Hygiene Data'!$I$13,0,10*ROW('Hygiene Data'!I145))="","",OFFSET('Hygiene Data'!$I$13,0,10*ROW('Hygiene Data'!I145)))</f>
        <v/>
      </c>
    </row>
    <row r="152" spans="1:136" x14ac:dyDescent="0.25">
      <c r="A152" s="472" t="str">
        <f ca="1">+IF(OFFSET('Water Data'!$B$2,0,10*ROW('Water Data'!E146))="","",OFFSET('Water Data'!$B$2,0,10*ROW('Water Data'!E146)))</f>
        <v/>
      </c>
      <c r="B152" s="47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9" t="str">
        <f t="shared" ca="1" si="2"/>
        <v/>
      </c>
      <c r="D152" s="50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3" t="str">
        <f ca="1">+IF(OFFSET('Water Data'!$D$27,0,10*ROW('Water Data'!D146))="","",OFFSET('Water Data'!$D$27,0,10*ROW('Water Data'!D146)))</f>
        <v/>
      </c>
      <c r="BT152" s="363" t="str">
        <f ca="1">+IF(OFFSET('Water Data'!$D$28,0,10*ROW('Water Data'!D146))="","",OFFSET('Water Data'!$D$28,0,10*ROW('Water Data'!D146)))</f>
        <v/>
      </c>
      <c r="BU152" s="363" t="str">
        <f ca="1">+IF(OFFSET('Water Data'!$D$29,0,10*ROW('Water Data'!D146))="","",OFFSET('Water Data'!$D$29,0,10*ROW('Water Data'!D146)))</f>
        <v/>
      </c>
      <c r="BV152" s="363" t="str">
        <f ca="1">+IF(OFFSET('Water Data'!$E$27,0,10*ROW('Water Data'!E146))="","",OFFSET('Water Data'!$E$27,0,10*ROW('Water Data'!E146)))</f>
        <v/>
      </c>
      <c r="BW152" s="363" t="str">
        <f ca="1">+IF(OFFSET('Water Data'!$E$28,0,10*ROW('Water Data'!E146))="","",OFFSET('Water Data'!$E$28,0,10*ROW('Water Data'!E146)))</f>
        <v/>
      </c>
      <c r="BX152" s="363" t="str">
        <f ca="1">+IF(OFFSET('Water Data'!$E$29,0,10*ROW('Water Data'!E146))="","",OFFSET('Water Data'!$E$29,0,10*ROW('Water Data'!E146)))</f>
        <v/>
      </c>
      <c r="BY152" s="363" t="str">
        <f ca="1">+IF(OFFSET('Water Data'!$F$27,0,10*ROW('Water Data'!F146))="","",OFFSET('Water Data'!$F$27,0,10*ROW('Water Data'!F146)))</f>
        <v/>
      </c>
      <c r="BZ152" s="363" t="str">
        <f ca="1">+IF(OFFSET('Water Data'!$F$28,0,10*ROW('Water Data'!F146))="","",OFFSET('Water Data'!$F$28,0,10*ROW('Water Data'!F146)))</f>
        <v/>
      </c>
      <c r="CA152" s="363" t="str">
        <f ca="1">+IF(OFFSET('Water Data'!$F$29,0,10*ROW('Water Data'!F146))="","",OFFSET('Water Data'!$F$29,0,10*ROW('Water Data'!F146)))</f>
        <v/>
      </c>
      <c r="CB152" s="363" t="str">
        <f ca="1">+IF(OFFSET('Water Data'!$G$27,0,10*ROW('Water Data'!G146))="","",OFFSET('Water Data'!$G$27,0,10*ROW('Water Data'!G146)))</f>
        <v/>
      </c>
      <c r="CC152" s="363" t="str">
        <f ca="1">+IF(OFFSET('Water Data'!$G$28,0,10*ROW('Water Data'!G146))="","",OFFSET('Water Data'!$G$28,0,10*ROW('Water Data'!G146)))</f>
        <v/>
      </c>
      <c r="CD152" s="363" t="str">
        <f ca="1">+IF(OFFSET('Water Data'!$G$29,0,10*ROW('Water Data'!G146))="","",OFFSET('Water Data'!$G$29,0,10*ROW('Water Data'!G146)))</f>
        <v/>
      </c>
      <c r="CE152" s="363" t="str">
        <f ca="1">+IF(OFFSET('Water Data'!$H$27,0,10*ROW('Water Data'!H146))="","",OFFSET('Water Data'!$H$27,0,10*ROW('Water Data'!H146)))</f>
        <v/>
      </c>
      <c r="CF152" s="363" t="str">
        <f ca="1">+IF(OFFSET('Water Data'!$H$28,0,10*ROW('Water Data'!H146))="","",OFFSET('Water Data'!$H$28,0,10*ROW('Water Data'!H146)))</f>
        <v/>
      </c>
      <c r="CG152" s="363" t="str">
        <f ca="1">+IF(OFFSET('Water Data'!$H$29,0,10*ROW('Water Data'!H146))="","",OFFSET('Water Data'!$H$29,0,10*ROW('Water Data'!H146)))</f>
        <v/>
      </c>
      <c r="CH152" s="363" t="str">
        <f ca="1">+IF(OFFSET('Water Data'!$I$27,0,10*ROW('Water Data'!I146))="","",OFFSET('Water Data'!$I$27,0,10*ROW('Water Data'!I146)))</f>
        <v/>
      </c>
      <c r="CI152" s="363" t="str">
        <f ca="1">+IF(OFFSET('Water Data'!$I$28,0,10*ROW('Water Data'!I146))="","",OFFSET('Water Data'!$I$28,0,10*ROW('Water Data'!I146)))</f>
        <v/>
      </c>
      <c r="CJ152" s="363" t="str">
        <f ca="1">+IF(OFFSET('Water Data'!$I$29,0,10*ROW('Water Data'!I146))="","",OFFSET('Water Data'!$I$29,0,10*ROW('Water Data'!I146)))</f>
        <v/>
      </c>
      <c r="CK152" s="363" t="str">
        <f ca="1">+IF(OFFSET('Sanitation Data'!$D$28,0,10*ROW('Sanitation Data'!D146))="","",OFFSET('Sanitation Data'!$D$28,0,10*ROW('Sanitation Data'!D146)))</f>
        <v/>
      </c>
      <c r="CL152" s="363" t="str">
        <f ca="1">+IF(OFFSET('Sanitation Data'!$D$29,0,10*ROW('Sanitation Data'!D146))="","",OFFSET('Sanitation Data'!$D$29,0,10*ROW('Sanitation Data'!D146)))</f>
        <v/>
      </c>
      <c r="CM152" s="363" t="str">
        <f ca="1">+IF(OFFSET('Sanitation Data'!$D$30,0,10*ROW('Sanitation Data'!D146))="","",OFFSET('Sanitation Data'!$D$30,0,10*ROW('Sanitation Data'!D146)))</f>
        <v/>
      </c>
      <c r="CN152" s="363" t="str">
        <f ca="1">+IF(OFFSET('Sanitation Data'!$D$31,0,10*ROW('Sanitation Data'!D146))="","",OFFSET('Sanitation Data'!$D$31,0,10*ROW('Sanitation Data'!D146)))</f>
        <v/>
      </c>
      <c r="CO152" s="363" t="str">
        <f ca="1">+IF(OFFSET('Sanitation Data'!$D$32,0,10*ROW('Sanitation Data'!D146))="","",OFFSET('Sanitation Data'!$D$32,0,10*ROW('Sanitation Data'!D146)))</f>
        <v/>
      </c>
      <c r="CP152" s="363" t="str">
        <f ca="1">+IF(OFFSET('Sanitation Data'!$E$28,0,10*ROW('Sanitation Data'!E146))="","",OFFSET('Sanitation Data'!$E$28,0,10*ROW('Sanitation Data'!E146)))</f>
        <v/>
      </c>
      <c r="CQ152" s="363" t="str">
        <f ca="1">+IF(OFFSET('Sanitation Data'!$E$29,0,10*ROW('Sanitation Data'!E146))="","",OFFSET('Sanitation Data'!$E$29,0,10*ROW('Sanitation Data'!E146)))</f>
        <v/>
      </c>
      <c r="CR152" s="363" t="str">
        <f ca="1">+IF(OFFSET('Sanitation Data'!$E$30,0,10*ROW('Sanitation Data'!E146))="","",OFFSET('Sanitation Data'!$E$30,0,10*ROW('Sanitation Data'!E146)))</f>
        <v/>
      </c>
      <c r="CS152" s="363" t="str">
        <f ca="1">+IF(OFFSET('Sanitation Data'!$E$31,0,10*ROW('Sanitation Data'!E146))="","",OFFSET('Sanitation Data'!$E$31,0,10*ROW('Sanitation Data'!E146)))</f>
        <v/>
      </c>
      <c r="CT152" s="363" t="str">
        <f ca="1">+IF(OFFSET('Sanitation Data'!$E$32,0,10*ROW('Sanitation Data'!E146))="","",OFFSET('Sanitation Data'!$E$32,0,10*ROW('Sanitation Data'!E146)))</f>
        <v/>
      </c>
      <c r="CU152" s="363" t="str">
        <f ca="1">+IF(OFFSET('Sanitation Data'!$F$28,0,10*ROW('Sanitation Data'!F146))="","",OFFSET('Sanitation Data'!$F$28,0,10*ROW('Sanitation Data'!F146)))</f>
        <v/>
      </c>
      <c r="CV152" s="363" t="str">
        <f ca="1">+IF(OFFSET('Sanitation Data'!$F$29,0,10*ROW('Sanitation Data'!F146))="","",OFFSET('Sanitation Data'!$F$29,0,10*ROW('Sanitation Data'!F146)))</f>
        <v/>
      </c>
      <c r="CW152" s="363" t="str">
        <f ca="1">+IF(OFFSET('Sanitation Data'!$F$30,0,10*ROW('Sanitation Data'!F146))="","",OFFSET('Sanitation Data'!$F$30,0,10*ROW('Sanitation Data'!F146)))</f>
        <v/>
      </c>
      <c r="CX152" s="363" t="str">
        <f ca="1">+IF(OFFSET('Sanitation Data'!$F$31,0,10*ROW('Sanitation Data'!F146))="","",OFFSET('Sanitation Data'!$F$31,0,10*ROW('Sanitation Data'!F146)))</f>
        <v/>
      </c>
      <c r="CY152" s="363" t="str">
        <f ca="1">+IF(OFFSET('Sanitation Data'!$F$32,0,10*ROW('Sanitation Data'!F146))="","",OFFSET('Sanitation Data'!$F$32,0,10*ROW('Sanitation Data'!F146)))</f>
        <v/>
      </c>
      <c r="CZ152" s="363" t="str">
        <f ca="1">+IF(OFFSET('Sanitation Data'!$G$28,0,10*ROW('Sanitation Data'!G146))="","",OFFSET('Sanitation Data'!$G$28,0,10*ROW('Sanitation Data'!G146)))</f>
        <v/>
      </c>
      <c r="DA152" s="363" t="str">
        <f ca="1">+IF(OFFSET('Sanitation Data'!$G$29,0,10*ROW('Sanitation Data'!G146))="","",OFFSET('Sanitation Data'!$G$29,0,10*ROW('Sanitation Data'!G146)))</f>
        <v/>
      </c>
      <c r="DB152" s="363" t="str">
        <f ca="1">+IF(OFFSET('Sanitation Data'!$G$30,0,10*ROW('Sanitation Data'!G146))="","",OFFSET('Sanitation Data'!$G$30,0,10*ROW('Sanitation Data'!G146)))</f>
        <v/>
      </c>
      <c r="DC152" s="363" t="str">
        <f ca="1">+IF(OFFSET('Sanitation Data'!$G$31,0,10*ROW('Sanitation Data'!G146))="","",OFFSET('Sanitation Data'!$G$31,0,10*ROW('Sanitation Data'!G146)))</f>
        <v/>
      </c>
      <c r="DD152" s="363" t="str">
        <f ca="1">+IF(OFFSET('Sanitation Data'!$G$32,0,10*ROW('Sanitation Data'!G146))="","",OFFSET('Sanitation Data'!$G$32,0,10*ROW('Sanitation Data'!G146)))</f>
        <v/>
      </c>
      <c r="DE152" s="363" t="str">
        <f ca="1">+IF(OFFSET('Sanitation Data'!$H$28,0,10*ROW('Sanitation Data'!H146))="","",OFFSET('Sanitation Data'!$H$28,0,10*ROW('Sanitation Data'!H146)))</f>
        <v/>
      </c>
      <c r="DF152" s="363" t="str">
        <f ca="1">+IF(OFFSET('Sanitation Data'!$H$29,0,10*ROW('Sanitation Data'!H146))="","",OFFSET('Sanitation Data'!$H$29,0,10*ROW('Sanitation Data'!H146)))</f>
        <v/>
      </c>
      <c r="DG152" s="363" t="str">
        <f ca="1">+IF(OFFSET('Sanitation Data'!$H$30,0,10*ROW('Sanitation Data'!H146))="","",OFFSET('Sanitation Data'!$H$30,0,10*ROW('Sanitation Data'!H146)))</f>
        <v/>
      </c>
      <c r="DH152" s="363" t="str">
        <f ca="1">+IF(OFFSET('Sanitation Data'!$H$31,0,10*ROW('Sanitation Data'!H146))="","",OFFSET('Sanitation Data'!$H$31,0,10*ROW('Sanitation Data'!H146)))</f>
        <v/>
      </c>
      <c r="DI152" s="363" t="str">
        <f ca="1">+IF(OFFSET('Sanitation Data'!$H$32,0,10*ROW('Sanitation Data'!H146))="","",OFFSET('Sanitation Data'!$H$32,0,10*ROW('Sanitation Data'!H146)))</f>
        <v/>
      </c>
      <c r="DJ152" s="363" t="str">
        <f ca="1">+IF(OFFSET('Sanitation Data'!$I$28,0,10*ROW('Sanitation Data'!I146))="","",OFFSET('Sanitation Data'!$I$28,0,10*ROW('Sanitation Data'!I146)))</f>
        <v/>
      </c>
      <c r="DK152" s="363" t="str">
        <f ca="1">+IF(OFFSET('Sanitation Data'!$I$29,0,10*ROW('Sanitation Data'!I146))="","",OFFSET('Sanitation Data'!$I$29,0,10*ROW('Sanitation Data'!I146)))</f>
        <v/>
      </c>
      <c r="DL152" s="363" t="str">
        <f ca="1">+IF(OFFSET('Sanitation Data'!$I$30,0,10*ROW('Sanitation Data'!I146))="","",OFFSET('Sanitation Data'!$I$30,0,10*ROW('Sanitation Data'!I146)))</f>
        <v/>
      </c>
      <c r="DM152" s="363" t="str">
        <f ca="1">+IF(OFFSET('Sanitation Data'!$I$31,0,10*ROW('Sanitation Data'!I146))="","",OFFSET('Sanitation Data'!$I$31,0,10*ROW('Sanitation Data'!I146)))</f>
        <v/>
      </c>
      <c r="DN152" s="363" t="str">
        <f ca="1">+IF(OFFSET('Sanitation Data'!$I$32,0,10*ROW('Sanitation Data'!I146))="","",OFFSET('Sanitation Data'!$I$32,0,10*ROW('Sanitation Data'!I146)))</f>
        <v/>
      </c>
      <c r="DO152" s="363" t="str">
        <f ca="1">+IF(OFFSET('Hygiene Data'!$D$11,0,10*ROW('Hygiene Data'!D146))="","",OFFSET('Hygiene Data'!$D$11,0,10*ROW('Hygiene Data'!D146)))</f>
        <v/>
      </c>
      <c r="DP152" s="363" t="str">
        <f ca="1">+IF(OFFSET('Hygiene Data'!$D$12,0,10*ROW('Hygiene Data'!D146))="","",OFFSET('Hygiene Data'!$D$12,0,10*ROW('Hygiene Data'!D146)))</f>
        <v/>
      </c>
      <c r="DQ152" s="363" t="str">
        <f ca="1">+IF(OFFSET('Hygiene Data'!$D$13,0,10*ROW('Hygiene Data'!D146))="","",OFFSET('Hygiene Data'!$D$13,0,10*ROW('Hygiene Data'!D146)))</f>
        <v/>
      </c>
      <c r="DR152" s="363" t="str">
        <f ca="1">+IF(OFFSET('Hygiene Data'!$E$11,0,10*ROW('Hygiene Data'!E146))="","",OFFSET('Hygiene Data'!$E$11,0,10*ROW('Hygiene Data'!E146)))</f>
        <v/>
      </c>
      <c r="DS152" s="363" t="str">
        <f ca="1">+IF(OFFSET('Hygiene Data'!$E$12,0,10*ROW('Hygiene Data'!E146))="","",OFFSET('Hygiene Data'!$E$12,0,10*ROW('Hygiene Data'!E146)))</f>
        <v/>
      </c>
      <c r="DT152" s="363" t="str">
        <f ca="1">+IF(OFFSET('Hygiene Data'!$E$13,0,10*ROW('Hygiene Data'!E146))="","",OFFSET('Hygiene Data'!$E$13,0,10*ROW('Hygiene Data'!E146)))</f>
        <v/>
      </c>
      <c r="DU152" s="363" t="str">
        <f ca="1">+IF(OFFSET('Hygiene Data'!$F$11,0,10*ROW('Hygiene Data'!F146))="","",OFFSET('Hygiene Data'!$F$11,0,10*ROW('Hygiene Data'!F146)))</f>
        <v/>
      </c>
      <c r="DV152" s="363" t="str">
        <f ca="1">+IF(OFFSET('Hygiene Data'!$F$12,0,10*ROW('Hygiene Data'!F146))="","",OFFSET('Hygiene Data'!$F$12,0,10*ROW('Hygiene Data'!F146)))</f>
        <v/>
      </c>
      <c r="DW152" s="363" t="str">
        <f ca="1">+IF(OFFSET('Hygiene Data'!$F$13,0,10*ROW('Hygiene Data'!F146))="","",OFFSET('Hygiene Data'!$F$13,0,10*ROW('Hygiene Data'!F146)))</f>
        <v/>
      </c>
      <c r="DX152" s="363" t="str">
        <f ca="1">+IF(OFFSET('Hygiene Data'!$G$11,0,10*ROW('Hygiene Data'!G146))="","",OFFSET('Hygiene Data'!$G$11,0,10*ROW('Hygiene Data'!G146)))</f>
        <v/>
      </c>
      <c r="DY152" s="363" t="str">
        <f ca="1">+IF(OFFSET('Hygiene Data'!$G$12,0,10*ROW('Hygiene Data'!G146))="","",OFFSET('Hygiene Data'!$G$12,0,10*ROW('Hygiene Data'!G146)))</f>
        <v/>
      </c>
      <c r="DZ152" s="363" t="str">
        <f ca="1">+IF(OFFSET('Hygiene Data'!$G$13,0,10*ROW('Hygiene Data'!G146))="","",OFFSET('Hygiene Data'!$G$13,0,10*ROW('Hygiene Data'!G146)))</f>
        <v/>
      </c>
      <c r="EA152" s="363" t="str">
        <f ca="1">+IF(OFFSET('Hygiene Data'!$H$11,0,10*ROW('Hygiene Data'!H146))="","",OFFSET('Hygiene Data'!$H$11,0,10*ROW('Hygiene Data'!H146)))</f>
        <v/>
      </c>
      <c r="EB152" s="363" t="str">
        <f ca="1">+IF(OFFSET('Hygiene Data'!$H$12,0,10*ROW('Hygiene Data'!H146))="","",OFFSET('Hygiene Data'!$H$12,0,10*ROW('Hygiene Data'!H146)))</f>
        <v/>
      </c>
      <c r="EC152" s="363" t="str">
        <f ca="1">+IF(OFFSET('Hygiene Data'!$H$13,0,10*ROW('Hygiene Data'!H146))="","",OFFSET('Hygiene Data'!$H$13,0,10*ROW('Hygiene Data'!H146)))</f>
        <v/>
      </c>
      <c r="ED152" s="363" t="str">
        <f ca="1">+IF(OFFSET('Hygiene Data'!$I$11,0,10*ROW('Hygiene Data'!I146))="","",OFFSET('Hygiene Data'!$I$11,0,10*ROW('Hygiene Data'!I146)))</f>
        <v/>
      </c>
      <c r="EE152" s="363" t="str">
        <f ca="1">+IF(OFFSET('Hygiene Data'!$I$12,0,10*ROW('Hygiene Data'!I146))="","",OFFSET('Hygiene Data'!$I$12,0,10*ROW('Hygiene Data'!I146)))</f>
        <v/>
      </c>
      <c r="EF152" s="363" t="str">
        <f ca="1">+IF(OFFSET('Hygiene Data'!$I$13,0,10*ROW('Hygiene Data'!I146))="","",OFFSET('Hygiene Data'!$I$13,0,10*ROW('Hygiene Data'!I146)))</f>
        <v/>
      </c>
    </row>
    <row r="153" spans="1:136" x14ac:dyDescent="0.25">
      <c r="A153" s="472" t="str">
        <f ca="1">+IF(OFFSET('Water Data'!$B$2,0,10*ROW('Water Data'!E147))="","",OFFSET('Water Data'!$B$2,0,10*ROW('Water Data'!E147)))</f>
        <v/>
      </c>
      <c r="B153" s="47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9" t="str">
        <f t="shared" ca="1" si="2"/>
        <v/>
      </c>
      <c r="D153" s="50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3" t="str">
        <f ca="1">+IF(OFFSET('Water Data'!$D$27,0,10*ROW('Water Data'!D147))="","",OFFSET('Water Data'!$D$27,0,10*ROW('Water Data'!D147)))</f>
        <v/>
      </c>
      <c r="BT153" s="363" t="str">
        <f ca="1">+IF(OFFSET('Water Data'!$D$28,0,10*ROW('Water Data'!D147))="","",OFFSET('Water Data'!$D$28,0,10*ROW('Water Data'!D147)))</f>
        <v/>
      </c>
      <c r="BU153" s="363" t="str">
        <f ca="1">+IF(OFFSET('Water Data'!$D$29,0,10*ROW('Water Data'!D147))="","",OFFSET('Water Data'!$D$29,0,10*ROW('Water Data'!D147)))</f>
        <v/>
      </c>
      <c r="BV153" s="363" t="str">
        <f ca="1">+IF(OFFSET('Water Data'!$E$27,0,10*ROW('Water Data'!E147))="","",OFFSET('Water Data'!$E$27,0,10*ROW('Water Data'!E147)))</f>
        <v/>
      </c>
      <c r="BW153" s="363" t="str">
        <f ca="1">+IF(OFFSET('Water Data'!$E$28,0,10*ROW('Water Data'!E147))="","",OFFSET('Water Data'!$E$28,0,10*ROW('Water Data'!E147)))</f>
        <v/>
      </c>
      <c r="BX153" s="363" t="str">
        <f ca="1">+IF(OFFSET('Water Data'!$E$29,0,10*ROW('Water Data'!E147))="","",OFFSET('Water Data'!$E$29,0,10*ROW('Water Data'!E147)))</f>
        <v/>
      </c>
      <c r="BY153" s="363" t="str">
        <f ca="1">+IF(OFFSET('Water Data'!$F$27,0,10*ROW('Water Data'!F147))="","",OFFSET('Water Data'!$F$27,0,10*ROW('Water Data'!F147)))</f>
        <v/>
      </c>
      <c r="BZ153" s="363" t="str">
        <f ca="1">+IF(OFFSET('Water Data'!$F$28,0,10*ROW('Water Data'!F147))="","",OFFSET('Water Data'!$F$28,0,10*ROW('Water Data'!F147)))</f>
        <v/>
      </c>
      <c r="CA153" s="363" t="str">
        <f ca="1">+IF(OFFSET('Water Data'!$F$29,0,10*ROW('Water Data'!F147))="","",OFFSET('Water Data'!$F$29,0,10*ROW('Water Data'!F147)))</f>
        <v/>
      </c>
      <c r="CB153" s="363" t="str">
        <f ca="1">+IF(OFFSET('Water Data'!$G$27,0,10*ROW('Water Data'!G147))="","",OFFSET('Water Data'!$G$27,0,10*ROW('Water Data'!G147)))</f>
        <v/>
      </c>
      <c r="CC153" s="363" t="str">
        <f ca="1">+IF(OFFSET('Water Data'!$G$28,0,10*ROW('Water Data'!G147))="","",OFFSET('Water Data'!$G$28,0,10*ROW('Water Data'!G147)))</f>
        <v/>
      </c>
      <c r="CD153" s="363" t="str">
        <f ca="1">+IF(OFFSET('Water Data'!$G$29,0,10*ROW('Water Data'!G147))="","",OFFSET('Water Data'!$G$29,0,10*ROW('Water Data'!G147)))</f>
        <v/>
      </c>
      <c r="CE153" s="363" t="str">
        <f ca="1">+IF(OFFSET('Water Data'!$H$27,0,10*ROW('Water Data'!H147))="","",OFFSET('Water Data'!$H$27,0,10*ROW('Water Data'!H147)))</f>
        <v/>
      </c>
      <c r="CF153" s="363" t="str">
        <f ca="1">+IF(OFFSET('Water Data'!$H$28,0,10*ROW('Water Data'!H147))="","",OFFSET('Water Data'!$H$28,0,10*ROW('Water Data'!H147)))</f>
        <v/>
      </c>
      <c r="CG153" s="363" t="str">
        <f ca="1">+IF(OFFSET('Water Data'!$H$29,0,10*ROW('Water Data'!H147))="","",OFFSET('Water Data'!$H$29,0,10*ROW('Water Data'!H147)))</f>
        <v/>
      </c>
      <c r="CH153" s="363" t="str">
        <f ca="1">+IF(OFFSET('Water Data'!$I$27,0,10*ROW('Water Data'!I147))="","",OFFSET('Water Data'!$I$27,0,10*ROW('Water Data'!I147)))</f>
        <v/>
      </c>
      <c r="CI153" s="363" t="str">
        <f ca="1">+IF(OFFSET('Water Data'!$I$28,0,10*ROW('Water Data'!I147))="","",OFFSET('Water Data'!$I$28,0,10*ROW('Water Data'!I147)))</f>
        <v/>
      </c>
      <c r="CJ153" s="363" t="str">
        <f ca="1">+IF(OFFSET('Water Data'!$I$29,0,10*ROW('Water Data'!I147))="","",OFFSET('Water Data'!$I$29,0,10*ROW('Water Data'!I147)))</f>
        <v/>
      </c>
      <c r="CK153" s="363" t="str">
        <f ca="1">+IF(OFFSET('Sanitation Data'!$D$28,0,10*ROW('Sanitation Data'!D147))="","",OFFSET('Sanitation Data'!$D$28,0,10*ROW('Sanitation Data'!D147)))</f>
        <v/>
      </c>
      <c r="CL153" s="363" t="str">
        <f ca="1">+IF(OFFSET('Sanitation Data'!$D$29,0,10*ROW('Sanitation Data'!D147))="","",OFFSET('Sanitation Data'!$D$29,0,10*ROW('Sanitation Data'!D147)))</f>
        <v/>
      </c>
      <c r="CM153" s="363" t="str">
        <f ca="1">+IF(OFFSET('Sanitation Data'!$D$30,0,10*ROW('Sanitation Data'!D147))="","",OFFSET('Sanitation Data'!$D$30,0,10*ROW('Sanitation Data'!D147)))</f>
        <v/>
      </c>
      <c r="CN153" s="363" t="str">
        <f ca="1">+IF(OFFSET('Sanitation Data'!$D$31,0,10*ROW('Sanitation Data'!D147))="","",OFFSET('Sanitation Data'!$D$31,0,10*ROW('Sanitation Data'!D147)))</f>
        <v/>
      </c>
      <c r="CO153" s="363" t="str">
        <f ca="1">+IF(OFFSET('Sanitation Data'!$D$32,0,10*ROW('Sanitation Data'!D147))="","",OFFSET('Sanitation Data'!$D$32,0,10*ROW('Sanitation Data'!D147)))</f>
        <v/>
      </c>
      <c r="CP153" s="363" t="str">
        <f ca="1">+IF(OFFSET('Sanitation Data'!$E$28,0,10*ROW('Sanitation Data'!E147))="","",OFFSET('Sanitation Data'!$E$28,0,10*ROW('Sanitation Data'!E147)))</f>
        <v/>
      </c>
      <c r="CQ153" s="363" t="str">
        <f ca="1">+IF(OFFSET('Sanitation Data'!$E$29,0,10*ROW('Sanitation Data'!E147))="","",OFFSET('Sanitation Data'!$E$29,0,10*ROW('Sanitation Data'!E147)))</f>
        <v/>
      </c>
      <c r="CR153" s="363" t="str">
        <f ca="1">+IF(OFFSET('Sanitation Data'!$E$30,0,10*ROW('Sanitation Data'!E147))="","",OFFSET('Sanitation Data'!$E$30,0,10*ROW('Sanitation Data'!E147)))</f>
        <v/>
      </c>
      <c r="CS153" s="363" t="str">
        <f ca="1">+IF(OFFSET('Sanitation Data'!$E$31,0,10*ROW('Sanitation Data'!E147))="","",OFFSET('Sanitation Data'!$E$31,0,10*ROW('Sanitation Data'!E147)))</f>
        <v/>
      </c>
      <c r="CT153" s="363" t="str">
        <f ca="1">+IF(OFFSET('Sanitation Data'!$E$32,0,10*ROW('Sanitation Data'!E147))="","",OFFSET('Sanitation Data'!$E$32,0,10*ROW('Sanitation Data'!E147)))</f>
        <v/>
      </c>
      <c r="CU153" s="363" t="str">
        <f ca="1">+IF(OFFSET('Sanitation Data'!$F$28,0,10*ROW('Sanitation Data'!F147))="","",OFFSET('Sanitation Data'!$F$28,0,10*ROW('Sanitation Data'!F147)))</f>
        <v/>
      </c>
      <c r="CV153" s="363" t="str">
        <f ca="1">+IF(OFFSET('Sanitation Data'!$F$29,0,10*ROW('Sanitation Data'!F147))="","",OFFSET('Sanitation Data'!$F$29,0,10*ROW('Sanitation Data'!F147)))</f>
        <v/>
      </c>
      <c r="CW153" s="363" t="str">
        <f ca="1">+IF(OFFSET('Sanitation Data'!$F$30,0,10*ROW('Sanitation Data'!F147))="","",OFFSET('Sanitation Data'!$F$30,0,10*ROW('Sanitation Data'!F147)))</f>
        <v/>
      </c>
      <c r="CX153" s="363" t="str">
        <f ca="1">+IF(OFFSET('Sanitation Data'!$F$31,0,10*ROW('Sanitation Data'!F147))="","",OFFSET('Sanitation Data'!$F$31,0,10*ROW('Sanitation Data'!F147)))</f>
        <v/>
      </c>
      <c r="CY153" s="363" t="str">
        <f ca="1">+IF(OFFSET('Sanitation Data'!$F$32,0,10*ROW('Sanitation Data'!F147))="","",OFFSET('Sanitation Data'!$F$32,0,10*ROW('Sanitation Data'!F147)))</f>
        <v/>
      </c>
      <c r="CZ153" s="363" t="str">
        <f ca="1">+IF(OFFSET('Sanitation Data'!$G$28,0,10*ROW('Sanitation Data'!G147))="","",OFFSET('Sanitation Data'!$G$28,0,10*ROW('Sanitation Data'!G147)))</f>
        <v/>
      </c>
      <c r="DA153" s="363" t="str">
        <f ca="1">+IF(OFFSET('Sanitation Data'!$G$29,0,10*ROW('Sanitation Data'!G147))="","",OFFSET('Sanitation Data'!$G$29,0,10*ROW('Sanitation Data'!G147)))</f>
        <v/>
      </c>
      <c r="DB153" s="363" t="str">
        <f ca="1">+IF(OFFSET('Sanitation Data'!$G$30,0,10*ROW('Sanitation Data'!G147))="","",OFFSET('Sanitation Data'!$G$30,0,10*ROW('Sanitation Data'!G147)))</f>
        <v/>
      </c>
      <c r="DC153" s="363" t="str">
        <f ca="1">+IF(OFFSET('Sanitation Data'!$G$31,0,10*ROW('Sanitation Data'!G147))="","",OFFSET('Sanitation Data'!$G$31,0,10*ROW('Sanitation Data'!G147)))</f>
        <v/>
      </c>
      <c r="DD153" s="363" t="str">
        <f ca="1">+IF(OFFSET('Sanitation Data'!$G$32,0,10*ROW('Sanitation Data'!G147))="","",OFFSET('Sanitation Data'!$G$32,0,10*ROW('Sanitation Data'!G147)))</f>
        <v/>
      </c>
      <c r="DE153" s="363" t="str">
        <f ca="1">+IF(OFFSET('Sanitation Data'!$H$28,0,10*ROW('Sanitation Data'!H147))="","",OFFSET('Sanitation Data'!$H$28,0,10*ROW('Sanitation Data'!H147)))</f>
        <v/>
      </c>
      <c r="DF153" s="363" t="str">
        <f ca="1">+IF(OFFSET('Sanitation Data'!$H$29,0,10*ROW('Sanitation Data'!H147))="","",OFFSET('Sanitation Data'!$H$29,0,10*ROW('Sanitation Data'!H147)))</f>
        <v/>
      </c>
      <c r="DG153" s="363" t="str">
        <f ca="1">+IF(OFFSET('Sanitation Data'!$H$30,0,10*ROW('Sanitation Data'!H147))="","",OFFSET('Sanitation Data'!$H$30,0,10*ROW('Sanitation Data'!H147)))</f>
        <v/>
      </c>
      <c r="DH153" s="363" t="str">
        <f ca="1">+IF(OFFSET('Sanitation Data'!$H$31,0,10*ROW('Sanitation Data'!H147))="","",OFFSET('Sanitation Data'!$H$31,0,10*ROW('Sanitation Data'!H147)))</f>
        <v/>
      </c>
      <c r="DI153" s="363" t="str">
        <f ca="1">+IF(OFFSET('Sanitation Data'!$H$32,0,10*ROW('Sanitation Data'!H147))="","",OFFSET('Sanitation Data'!$H$32,0,10*ROW('Sanitation Data'!H147)))</f>
        <v/>
      </c>
      <c r="DJ153" s="363" t="str">
        <f ca="1">+IF(OFFSET('Sanitation Data'!$I$28,0,10*ROW('Sanitation Data'!I147))="","",OFFSET('Sanitation Data'!$I$28,0,10*ROW('Sanitation Data'!I147)))</f>
        <v/>
      </c>
      <c r="DK153" s="363" t="str">
        <f ca="1">+IF(OFFSET('Sanitation Data'!$I$29,0,10*ROW('Sanitation Data'!I147))="","",OFFSET('Sanitation Data'!$I$29,0,10*ROW('Sanitation Data'!I147)))</f>
        <v/>
      </c>
      <c r="DL153" s="363" t="str">
        <f ca="1">+IF(OFFSET('Sanitation Data'!$I$30,0,10*ROW('Sanitation Data'!I147))="","",OFFSET('Sanitation Data'!$I$30,0,10*ROW('Sanitation Data'!I147)))</f>
        <v/>
      </c>
      <c r="DM153" s="363" t="str">
        <f ca="1">+IF(OFFSET('Sanitation Data'!$I$31,0,10*ROW('Sanitation Data'!I147))="","",OFFSET('Sanitation Data'!$I$31,0,10*ROW('Sanitation Data'!I147)))</f>
        <v/>
      </c>
      <c r="DN153" s="363" t="str">
        <f ca="1">+IF(OFFSET('Sanitation Data'!$I$32,0,10*ROW('Sanitation Data'!I147))="","",OFFSET('Sanitation Data'!$I$32,0,10*ROW('Sanitation Data'!I147)))</f>
        <v/>
      </c>
      <c r="DO153" s="363" t="str">
        <f ca="1">+IF(OFFSET('Hygiene Data'!$D$11,0,10*ROW('Hygiene Data'!D147))="","",OFFSET('Hygiene Data'!$D$11,0,10*ROW('Hygiene Data'!D147)))</f>
        <v/>
      </c>
      <c r="DP153" s="363" t="str">
        <f ca="1">+IF(OFFSET('Hygiene Data'!$D$12,0,10*ROW('Hygiene Data'!D147))="","",OFFSET('Hygiene Data'!$D$12,0,10*ROW('Hygiene Data'!D147)))</f>
        <v/>
      </c>
      <c r="DQ153" s="363" t="str">
        <f ca="1">+IF(OFFSET('Hygiene Data'!$D$13,0,10*ROW('Hygiene Data'!D147))="","",OFFSET('Hygiene Data'!$D$13,0,10*ROW('Hygiene Data'!D147)))</f>
        <v/>
      </c>
      <c r="DR153" s="363" t="str">
        <f ca="1">+IF(OFFSET('Hygiene Data'!$E$11,0,10*ROW('Hygiene Data'!E147))="","",OFFSET('Hygiene Data'!$E$11,0,10*ROW('Hygiene Data'!E147)))</f>
        <v/>
      </c>
      <c r="DS153" s="363" t="str">
        <f ca="1">+IF(OFFSET('Hygiene Data'!$E$12,0,10*ROW('Hygiene Data'!E147))="","",OFFSET('Hygiene Data'!$E$12,0,10*ROW('Hygiene Data'!E147)))</f>
        <v/>
      </c>
      <c r="DT153" s="363" t="str">
        <f ca="1">+IF(OFFSET('Hygiene Data'!$E$13,0,10*ROW('Hygiene Data'!E147))="","",OFFSET('Hygiene Data'!$E$13,0,10*ROW('Hygiene Data'!E147)))</f>
        <v/>
      </c>
      <c r="DU153" s="363" t="str">
        <f ca="1">+IF(OFFSET('Hygiene Data'!$F$11,0,10*ROW('Hygiene Data'!F147))="","",OFFSET('Hygiene Data'!$F$11,0,10*ROW('Hygiene Data'!F147)))</f>
        <v/>
      </c>
      <c r="DV153" s="363" t="str">
        <f ca="1">+IF(OFFSET('Hygiene Data'!$F$12,0,10*ROW('Hygiene Data'!F147))="","",OFFSET('Hygiene Data'!$F$12,0,10*ROW('Hygiene Data'!F147)))</f>
        <v/>
      </c>
      <c r="DW153" s="363" t="str">
        <f ca="1">+IF(OFFSET('Hygiene Data'!$F$13,0,10*ROW('Hygiene Data'!F147))="","",OFFSET('Hygiene Data'!$F$13,0,10*ROW('Hygiene Data'!F147)))</f>
        <v/>
      </c>
      <c r="DX153" s="363" t="str">
        <f ca="1">+IF(OFFSET('Hygiene Data'!$G$11,0,10*ROW('Hygiene Data'!G147))="","",OFFSET('Hygiene Data'!$G$11,0,10*ROW('Hygiene Data'!G147)))</f>
        <v/>
      </c>
      <c r="DY153" s="363" t="str">
        <f ca="1">+IF(OFFSET('Hygiene Data'!$G$12,0,10*ROW('Hygiene Data'!G147))="","",OFFSET('Hygiene Data'!$G$12,0,10*ROW('Hygiene Data'!G147)))</f>
        <v/>
      </c>
      <c r="DZ153" s="363" t="str">
        <f ca="1">+IF(OFFSET('Hygiene Data'!$G$13,0,10*ROW('Hygiene Data'!G147))="","",OFFSET('Hygiene Data'!$G$13,0,10*ROW('Hygiene Data'!G147)))</f>
        <v/>
      </c>
      <c r="EA153" s="363" t="str">
        <f ca="1">+IF(OFFSET('Hygiene Data'!$H$11,0,10*ROW('Hygiene Data'!H147))="","",OFFSET('Hygiene Data'!$H$11,0,10*ROW('Hygiene Data'!H147)))</f>
        <v/>
      </c>
      <c r="EB153" s="363" t="str">
        <f ca="1">+IF(OFFSET('Hygiene Data'!$H$12,0,10*ROW('Hygiene Data'!H147))="","",OFFSET('Hygiene Data'!$H$12,0,10*ROW('Hygiene Data'!H147)))</f>
        <v/>
      </c>
      <c r="EC153" s="363" t="str">
        <f ca="1">+IF(OFFSET('Hygiene Data'!$H$13,0,10*ROW('Hygiene Data'!H147))="","",OFFSET('Hygiene Data'!$H$13,0,10*ROW('Hygiene Data'!H147)))</f>
        <v/>
      </c>
      <c r="ED153" s="363" t="str">
        <f ca="1">+IF(OFFSET('Hygiene Data'!$I$11,0,10*ROW('Hygiene Data'!I147))="","",OFFSET('Hygiene Data'!$I$11,0,10*ROW('Hygiene Data'!I147)))</f>
        <v/>
      </c>
      <c r="EE153" s="363" t="str">
        <f ca="1">+IF(OFFSET('Hygiene Data'!$I$12,0,10*ROW('Hygiene Data'!I147))="","",OFFSET('Hygiene Data'!$I$12,0,10*ROW('Hygiene Data'!I147)))</f>
        <v/>
      </c>
      <c r="EF153" s="363" t="str">
        <f ca="1">+IF(OFFSET('Hygiene Data'!$I$13,0,10*ROW('Hygiene Data'!I147))="","",OFFSET('Hygiene Data'!$I$13,0,10*ROW('Hygiene Data'!I147)))</f>
        <v/>
      </c>
    </row>
    <row r="154" spans="1:136" x14ac:dyDescent="0.25">
      <c r="A154" s="472" t="str">
        <f ca="1">+IF(OFFSET('Water Data'!$B$2,0,10*ROW('Water Data'!E148))="","",OFFSET('Water Data'!$B$2,0,10*ROW('Water Data'!E148)))</f>
        <v/>
      </c>
      <c r="B154" s="47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9" t="str">
        <f t="shared" ca="1" si="2"/>
        <v/>
      </c>
      <c r="D154" s="50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3" t="str">
        <f ca="1">+IF(OFFSET('Water Data'!$D$27,0,10*ROW('Water Data'!D148))="","",OFFSET('Water Data'!$D$27,0,10*ROW('Water Data'!D148)))</f>
        <v/>
      </c>
      <c r="BT154" s="363" t="str">
        <f ca="1">+IF(OFFSET('Water Data'!$D$28,0,10*ROW('Water Data'!D148))="","",OFFSET('Water Data'!$D$28,0,10*ROW('Water Data'!D148)))</f>
        <v/>
      </c>
      <c r="BU154" s="363" t="str">
        <f ca="1">+IF(OFFSET('Water Data'!$D$29,0,10*ROW('Water Data'!D148))="","",OFFSET('Water Data'!$D$29,0,10*ROW('Water Data'!D148)))</f>
        <v/>
      </c>
      <c r="BV154" s="363" t="str">
        <f ca="1">+IF(OFFSET('Water Data'!$E$27,0,10*ROW('Water Data'!E148))="","",OFFSET('Water Data'!$E$27,0,10*ROW('Water Data'!E148)))</f>
        <v/>
      </c>
      <c r="BW154" s="363" t="str">
        <f ca="1">+IF(OFFSET('Water Data'!$E$28,0,10*ROW('Water Data'!E148))="","",OFFSET('Water Data'!$E$28,0,10*ROW('Water Data'!E148)))</f>
        <v/>
      </c>
      <c r="BX154" s="363" t="str">
        <f ca="1">+IF(OFFSET('Water Data'!$E$29,0,10*ROW('Water Data'!E148))="","",OFFSET('Water Data'!$E$29,0,10*ROW('Water Data'!E148)))</f>
        <v/>
      </c>
      <c r="BY154" s="363" t="str">
        <f ca="1">+IF(OFFSET('Water Data'!$F$27,0,10*ROW('Water Data'!F148))="","",OFFSET('Water Data'!$F$27,0,10*ROW('Water Data'!F148)))</f>
        <v/>
      </c>
      <c r="BZ154" s="363" t="str">
        <f ca="1">+IF(OFFSET('Water Data'!$F$28,0,10*ROW('Water Data'!F148))="","",OFFSET('Water Data'!$F$28,0,10*ROW('Water Data'!F148)))</f>
        <v/>
      </c>
      <c r="CA154" s="363" t="str">
        <f ca="1">+IF(OFFSET('Water Data'!$F$29,0,10*ROW('Water Data'!F148))="","",OFFSET('Water Data'!$F$29,0,10*ROW('Water Data'!F148)))</f>
        <v/>
      </c>
      <c r="CB154" s="363" t="str">
        <f ca="1">+IF(OFFSET('Water Data'!$G$27,0,10*ROW('Water Data'!G148))="","",OFFSET('Water Data'!$G$27,0,10*ROW('Water Data'!G148)))</f>
        <v/>
      </c>
      <c r="CC154" s="363" t="str">
        <f ca="1">+IF(OFFSET('Water Data'!$G$28,0,10*ROW('Water Data'!G148))="","",OFFSET('Water Data'!$G$28,0,10*ROW('Water Data'!G148)))</f>
        <v/>
      </c>
      <c r="CD154" s="363" t="str">
        <f ca="1">+IF(OFFSET('Water Data'!$G$29,0,10*ROW('Water Data'!G148))="","",OFFSET('Water Data'!$G$29,0,10*ROW('Water Data'!G148)))</f>
        <v/>
      </c>
      <c r="CE154" s="363" t="str">
        <f ca="1">+IF(OFFSET('Water Data'!$H$27,0,10*ROW('Water Data'!H148))="","",OFFSET('Water Data'!$H$27,0,10*ROW('Water Data'!H148)))</f>
        <v/>
      </c>
      <c r="CF154" s="363" t="str">
        <f ca="1">+IF(OFFSET('Water Data'!$H$28,0,10*ROW('Water Data'!H148))="","",OFFSET('Water Data'!$H$28,0,10*ROW('Water Data'!H148)))</f>
        <v/>
      </c>
      <c r="CG154" s="363" t="str">
        <f ca="1">+IF(OFFSET('Water Data'!$H$29,0,10*ROW('Water Data'!H148))="","",OFFSET('Water Data'!$H$29,0,10*ROW('Water Data'!H148)))</f>
        <v/>
      </c>
      <c r="CH154" s="363" t="str">
        <f ca="1">+IF(OFFSET('Water Data'!$I$27,0,10*ROW('Water Data'!I148))="","",OFFSET('Water Data'!$I$27,0,10*ROW('Water Data'!I148)))</f>
        <v/>
      </c>
      <c r="CI154" s="363" t="str">
        <f ca="1">+IF(OFFSET('Water Data'!$I$28,0,10*ROW('Water Data'!I148))="","",OFFSET('Water Data'!$I$28,0,10*ROW('Water Data'!I148)))</f>
        <v/>
      </c>
      <c r="CJ154" s="363" t="str">
        <f ca="1">+IF(OFFSET('Water Data'!$I$29,0,10*ROW('Water Data'!I148))="","",OFFSET('Water Data'!$I$29,0,10*ROW('Water Data'!I148)))</f>
        <v/>
      </c>
      <c r="CK154" s="363" t="str">
        <f ca="1">+IF(OFFSET('Sanitation Data'!$D$28,0,10*ROW('Sanitation Data'!D148))="","",OFFSET('Sanitation Data'!$D$28,0,10*ROW('Sanitation Data'!D148)))</f>
        <v/>
      </c>
      <c r="CL154" s="363" t="str">
        <f ca="1">+IF(OFFSET('Sanitation Data'!$D$29,0,10*ROW('Sanitation Data'!D148))="","",OFFSET('Sanitation Data'!$D$29,0,10*ROW('Sanitation Data'!D148)))</f>
        <v/>
      </c>
      <c r="CM154" s="363" t="str">
        <f ca="1">+IF(OFFSET('Sanitation Data'!$D$30,0,10*ROW('Sanitation Data'!D148))="","",OFFSET('Sanitation Data'!$D$30,0,10*ROW('Sanitation Data'!D148)))</f>
        <v/>
      </c>
      <c r="CN154" s="363" t="str">
        <f ca="1">+IF(OFFSET('Sanitation Data'!$D$31,0,10*ROW('Sanitation Data'!D148))="","",OFFSET('Sanitation Data'!$D$31,0,10*ROW('Sanitation Data'!D148)))</f>
        <v/>
      </c>
      <c r="CO154" s="363" t="str">
        <f ca="1">+IF(OFFSET('Sanitation Data'!$D$32,0,10*ROW('Sanitation Data'!D148))="","",OFFSET('Sanitation Data'!$D$32,0,10*ROW('Sanitation Data'!D148)))</f>
        <v/>
      </c>
      <c r="CP154" s="363" t="str">
        <f ca="1">+IF(OFFSET('Sanitation Data'!$E$28,0,10*ROW('Sanitation Data'!E148))="","",OFFSET('Sanitation Data'!$E$28,0,10*ROW('Sanitation Data'!E148)))</f>
        <v/>
      </c>
      <c r="CQ154" s="363" t="str">
        <f ca="1">+IF(OFFSET('Sanitation Data'!$E$29,0,10*ROW('Sanitation Data'!E148))="","",OFFSET('Sanitation Data'!$E$29,0,10*ROW('Sanitation Data'!E148)))</f>
        <v/>
      </c>
      <c r="CR154" s="363" t="str">
        <f ca="1">+IF(OFFSET('Sanitation Data'!$E$30,0,10*ROW('Sanitation Data'!E148))="","",OFFSET('Sanitation Data'!$E$30,0,10*ROW('Sanitation Data'!E148)))</f>
        <v/>
      </c>
      <c r="CS154" s="363" t="str">
        <f ca="1">+IF(OFFSET('Sanitation Data'!$E$31,0,10*ROW('Sanitation Data'!E148))="","",OFFSET('Sanitation Data'!$E$31,0,10*ROW('Sanitation Data'!E148)))</f>
        <v/>
      </c>
      <c r="CT154" s="363" t="str">
        <f ca="1">+IF(OFFSET('Sanitation Data'!$E$32,0,10*ROW('Sanitation Data'!E148))="","",OFFSET('Sanitation Data'!$E$32,0,10*ROW('Sanitation Data'!E148)))</f>
        <v/>
      </c>
      <c r="CU154" s="363" t="str">
        <f ca="1">+IF(OFFSET('Sanitation Data'!$F$28,0,10*ROW('Sanitation Data'!F148))="","",OFFSET('Sanitation Data'!$F$28,0,10*ROW('Sanitation Data'!F148)))</f>
        <v/>
      </c>
      <c r="CV154" s="363" t="str">
        <f ca="1">+IF(OFFSET('Sanitation Data'!$F$29,0,10*ROW('Sanitation Data'!F148))="","",OFFSET('Sanitation Data'!$F$29,0,10*ROW('Sanitation Data'!F148)))</f>
        <v/>
      </c>
      <c r="CW154" s="363" t="str">
        <f ca="1">+IF(OFFSET('Sanitation Data'!$F$30,0,10*ROW('Sanitation Data'!F148))="","",OFFSET('Sanitation Data'!$F$30,0,10*ROW('Sanitation Data'!F148)))</f>
        <v/>
      </c>
      <c r="CX154" s="363" t="str">
        <f ca="1">+IF(OFFSET('Sanitation Data'!$F$31,0,10*ROW('Sanitation Data'!F148))="","",OFFSET('Sanitation Data'!$F$31,0,10*ROW('Sanitation Data'!F148)))</f>
        <v/>
      </c>
      <c r="CY154" s="363" t="str">
        <f ca="1">+IF(OFFSET('Sanitation Data'!$F$32,0,10*ROW('Sanitation Data'!F148))="","",OFFSET('Sanitation Data'!$F$32,0,10*ROW('Sanitation Data'!F148)))</f>
        <v/>
      </c>
      <c r="CZ154" s="363" t="str">
        <f ca="1">+IF(OFFSET('Sanitation Data'!$G$28,0,10*ROW('Sanitation Data'!G148))="","",OFFSET('Sanitation Data'!$G$28,0,10*ROW('Sanitation Data'!G148)))</f>
        <v/>
      </c>
      <c r="DA154" s="363" t="str">
        <f ca="1">+IF(OFFSET('Sanitation Data'!$G$29,0,10*ROW('Sanitation Data'!G148))="","",OFFSET('Sanitation Data'!$G$29,0,10*ROW('Sanitation Data'!G148)))</f>
        <v/>
      </c>
      <c r="DB154" s="363" t="str">
        <f ca="1">+IF(OFFSET('Sanitation Data'!$G$30,0,10*ROW('Sanitation Data'!G148))="","",OFFSET('Sanitation Data'!$G$30,0,10*ROW('Sanitation Data'!G148)))</f>
        <v/>
      </c>
      <c r="DC154" s="363" t="str">
        <f ca="1">+IF(OFFSET('Sanitation Data'!$G$31,0,10*ROW('Sanitation Data'!G148))="","",OFFSET('Sanitation Data'!$G$31,0,10*ROW('Sanitation Data'!G148)))</f>
        <v/>
      </c>
      <c r="DD154" s="363" t="str">
        <f ca="1">+IF(OFFSET('Sanitation Data'!$G$32,0,10*ROW('Sanitation Data'!G148))="","",OFFSET('Sanitation Data'!$G$32,0,10*ROW('Sanitation Data'!G148)))</f>
        <v/>
      </c>
      <c r="DE154" s="363" t="str">
        <f ca="1">+IF(OFFSET('Sanitation Data'!$H$28,0,10*ROW('Sanitation Data'!H148))="","",OFFSET('Sanitation Data'!$H$28,0,10*ROW('Sanitation Data'!H148)))</f>
        <v/>
      </c>
      <c r="DF154" s="363" t="str">
        <f ca="1">+IF(OFFSET('Sanitation Data'!$H$29,0,10*ROW('Sanitation Data'!H148))="","",OFFSET('Sanitation Data'!$H$29,0,10*ROW('Sanitation Data'!H148)))</f>
        <v/>
      </c>
      <c r="DG154" s="363" t="str">
        <f ca="1">+IF(OFFSET('Sanitation Data'!$H$30,0,10*ROW('Sanitation Data'!H148))="","",OFFSET('Sanitation Data'!$H$30,0,10*ROW('Sanitation Data'!H148)))</f>
        <v/>
      </c>
      <c r="DH154" s="363" t="str">
        <f ca="1">+IF(OFFSET('Sanitation Data'!$H$31,0,10*ROW('Sanitation Data'!H148))="","",OFFSET('Sanitation Data'!$H$31,0,10*ROW('Sanitation Data'!H148)))</f>
        <v/>
      </c>
      <c r="DI154" s="363" t="str">
        <f ca="1">+IF(OFFSET('Sanitation Data'!$H$32,0,10*ROW('Sanitation Data'!H148))="","",OFFSET('Sanitation Data'!$H$32,0,10*ROW('Sanitation Data'!H148)))</f>
        <v/>
      </c>
      <c r="DJ154" s="363" t="str">
        <f ca="1">+IF(OFFSET('Sanitation Data'!$I$28,0,10*ROW('Sanitation Data'!I148))="","",OFFSET('Sanitation Data'!$I$28,0,10*ROW('Sanitation Data'!I148)))</f>
        <v/>
      </c>
      <c r="DK154" s="363" t="str">
        <f ca="1">+IF(OFFSET('Sanitation Data'!$I$29,0,10*ROW('Sanitation Data'!I148))="","",OFFSET('Sanitation Data'!$I$29,0,10*ROW('Sanitation Data'!I148)))</f>
        <v/>
      </c>
      <c r="DL154" s="363" t="str">
        <f ca="1">+IF(OFFSET('Sanitation Data'!$I$30,0,10*ROW('Sanitation Data'!I148))="","",OFFSET('Sanitation Data'!$I$30,0,10*ROW('Sanitation Data'!I148)))</f>
        <v/>
      </c>
      <c r="DM154" s="363" t="str">
        <f ca="1">+IF(OFFSET('Sanitation Data'!$I$31,0,10*ROW('Sanitation Data'!I148))="","",OFFSET('Sanitation Data'!$I$31,0,10*ROW('Sanitation Data'!I148)))</f>
        <v/>
      </c>
      <c r="DN154" s="363" t="str">
        <f ca="1">+IF(OFFSET('Sanitation Data'!$I$32,0,10*ROW('Sanitation Data'!I148))="","",OFFSET('Sanitation Data'!$I$32,0,10*ROW('Sanitation Data'!I148)))</f>
        <v/>
      </c>
      <c r="DO154" s="363" t="str">
        <f ca="1">+IF(OFFSET('Hygiene Data'!$D$11,0,10*ROW('Hygiene Data'!D148))="","",OFFSET('Hygiene Data'!$D$11,0,10*ROW('Hygiene Data'!D148)))</f>
        <v/>
      </c>
      <c r="DP154" s="363" t="str">
        <f ca="1">+IF(OFFSET('Hygiene Data'!$D$12,0,10*ROW('Hygiene Data'!D148))="","",OFFSET('Hygiene Data'!$D$12,0,10*ROW('Hygiene Data'!D148)))</f>
        <v/>
      </c>
      <c r="DQ154" s="363" t="str">
        <f ca="1">+IF(OFFSET('Hygiene Data'!$D$13,0,10*ROW('Hygiene Data'!D148))="","",OFFSET('Hygiene Data'!$D$13,0,10*ROW('Hygiene Data'!D148)))</f>
        <v/>
      </c>
      <c r="DR154" s="363" t="str">
        <f ca="1">+IF(OFFSET('Hygiene Data'!$E$11,0,10*ROW('Hygiene Data'!E148))="","",OFFSET('Hygiene Data'!$E$11,0,10*ROW('Hygiene Data'!E148)))</f>
        <v/>
      </c>
      <c r="DS154" s="363" t="str">
        <f ca="1">+IF(OFFSET('Hygiene Data'!$E$12,0,10*ROW('Hygiene Data'!E148))="","",OFFSET('Hygiene Data'!$E$12,0,10*ROW('Hygiene Data'!E148)))</f>
        <v/>
      </c>
      <c r="DT154" s="363" t="str">
        <f ca="1">+IF(OFFSET('Hygiene Data'!$E$13,0,10*ROW('Hygiene Data'!E148))="","",OFFSET('Hygiene Data'!$E$13,0,10*ROW('Hygiene Data'!E148)))</f>
        <v/>
      </c>
      <c r="DU154" s="363" t="str">
        <f ca="1">+IF(OFFSET('Hygiene Data'!$F$11,0,10*ROW('Hygiene Data'!F148))="","",OFFSET('Hygiene Data'!$F$11,0,10*ROW('Hygiene Data'!F148)))</f>
        <v/>
      </c>
      <c r="DV154" s="363" t="str">
        <f ca="1">+IF(OFFSET('Hygiene Data'!$F$12,0,10*ROW('Hygiene Data'!F148))="","",OFFSET('Hygiene Data'!$F$12,0,10*ROW('Hygiene Data'!F148)))</f>
        <v/>
      </c>
      <c r="DW154" s="363" t="str">
        <f ca="1">+IF(OFFSET('Hygiene Data'!$F$13,0,10*ROW('Hygiene Data'!F148))="","",OFFSET('Hygiene Data'!$F$13,0,10*ROW('Hygiene Data'!F148)))</f>
        <v/>
      </c>
      <c r="DX154" s="363" t="str">
        <f ca="1">+IF(OFFSET('Hygiene Data'!$G$11,0,10*ROW('Hygiene Data'!G148))="","",OFFSET('Hygiene Data'!$G$11,0,10*ROW('Hygiene Data'!G148)))</f>
        <v/>
      </c>
      <c r="DY154" s="363" t="str">
        <f ca="1">+IF(OFFSET('Hygiene Data'!$G$12,0,10*ROW('Hygiene Data'!G148))="","",OFFSET('Hygiene Data'!$G$12,0,10*ROW('Hygiene Data'!G148)))</f>
        <v/>
      </c>
      <c r="DZ154" s="363" t="str">
        <f ca="1">+IF(OFFSET('Hygiene Data'!$G$13,0,10*ROW('Hygiene Data'!G148))="","",OFFSET('Hygiene Data'!$G$13,0,10*ROW('Hygiene Data'!G148)))</f>
        <v/>
      </c>
      <c r="EA154" s="363" t="str">
        <f ca="1">+IF(OFFSET('Hygiene Data'!$H$11,0,10*ROW('Hygiene Data'!H148))="","",OFFSET('Hygiene Data'!$H$11,0,10*ROW('Hygiene Data'!H148)))</f>
        <v/>
      </c>
      <c r="EB154" s="363" t="str">
        <f ca="1">+IF(OFFSET('Hygiene Data'!$H$12,0,10*ROW('Hygiene Data'!H148))="","",OFFSET('Hygiene Data'!$H$12,0,10*ROW('Hygiene Data'!H148)))</f>
        <v/>
      </c>
      <c r="EC154" s="363" t="str">
        <f ca="1">+IF(OFFSET('Hygiene Data'!$H$13,0,10*ROW('Hygiene Data'!H148))="","",OFFSET('Hygiene Data'!$H$13,0,10*ROW('Hygiene Data'!H148)))</f>
        <v/>
      </c>
      <c r="ED154" s="363" t="str">
        <f ca="1">+IF(OFFSET('Hygiene Data'!$I$11,0,10*ROW('Hygiene Data'!I148))="","",OFFSET('Hygiene Data'!$I$11,0,10*ROW('Hygiene Data'!I148)))</f>
        <v/>
      </c>
      <c r="EE154" s="363" t="str">
        <f ca="1">+IF(OFFSET('Hygiene Data'!$I$12,0,10*ROW('Hygiene Data'!I148))="","",OFFSET('Hygiene Data'!$I$12,0,10*ROW('Hygiene Data'!I148)))</f>
        <v/>
      </c>
      <c r="EF154" s="363" t="str">
        <f ca="1">+IF(OFFSET('Hygiene Data'!$I$13,0,10*ROW('Hygiene Data'!I148))="","",OFFSET('Hygiene Data'!$I$13,0,10*ROW('Hygiene Data'!I148)))</f>
        <v/>
      </c>
    </row>
    <row r="155" spans="1:136" x14ac:dyDescent="0.25">
      <c r="A155" s="472" t="str">
        <f ca="1">+IF(OFFSET('Water Data'!$B$2,0,10*ROW('Water Data'!E149))="","",OFFSET('Water Data'!$B$2,0,10*ROW('Water Data'!E149)))</f>
        <v/>
      </c>
      <c r="B155" s="47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9" t="str">
        <f t="shared" ca="1" si="2"/>
        <v/>
      </c>
      <c r="D155" s="50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3" t="str">
        <f ca="1">+IF(OFFSET('Water Data'!$D$27,0,10*ROW('Water Data'!D149))="","",OFFSET('Water Data'!$D$27,0,10*ROW('Water Data'!D149)))</f>
        <v/>
      </c>
      <c r="BT155" s="363" t="str">
        <f ca="1">+IF(OFFSET('Water Data'!$D$28,0,10*ROW('Water Data'!D149))="","",OFFSET('Water Data'!$D$28,0,10*ROW('Water Data'!D149)))</f>
        <v/>
      </c>
      <c r="BU155" s="363" t="str">
        <f ca="1">+IF(OFFSET('Water Data'!$D$29,0,10*ROW('Water Data'!D149))="","",OFFSET('Water Data'!$D$29,0,10*ROW('Water Data'!D149)))</f>
        <v/>
      </c>
      <c r="BV155" s="363" t="str">
        <f ca="1">+IF(OFFSET('Water Data'!$E$27,0,10*ROW('Water Data'!E149))="","",OFFSET('Water Data'!$E$27,0,10*ROW('Water Data'!E149)))</f>
        <v/>
      </c>
      <c r="BW155" s="363" t="str">
        <f ca="1">+IF(OFFSET('Water Data'!$E$28,0,10*ROW('Water Data'!E149))="","",OFFSET('Water Data'!$E$28,0,10*ROW('Water Data'!E149)))</f>
        <v/>
      </c>
      <c r="BX155" s="363" t="str">
        <f ca="1">+IF(OFFSET('Water Data'!$E$29,0,10*ROW('Water Data'!E149))="","",OFFSET('Water Data'!$E$29,0,10*ROW('Water Data'!E149)))</f>
        <v/>
      </c>
      <c r="BY155" s="363" t="str">
        <f ca="1">+IF(OFFSET('Water Data'!$F$27,0,10*ROW('Water Data'!F149))="","",OFFSET('Water Data'!$F$27,0,10*ROW('Water Data'!F149)))</f>
        <v/>
      </c>
      <c r="BZ155" s="363" t="str">
        <f ca="1">+IF(OFFSET('Water Data'!$F$28,0,10*ROW('Water Data'!F149))="","",OFFSET('Water Data'!$F$28,0,10*ROW('Water Data'!F149)))</f>
        <v/>
      </c>
      <c r="CA155" s="363" t="str">
        <f ca="1">+IF(OFFSET('Water Data'!$F$29,0,10*ROW('Water Data'!F149))="","",OFFSET('Water Data'!$F$29,0,10*ROW('Water Data'!F149)))</f>
        <v/>
      </c>
      <c r="CB155" s="363" t="str">
        <f ca="1">+IF(OFFSET('Water Data'!$G$27,0,10*ROW('Water Data'!G149))="","",OFFSET('Water Data'!$G$27,0,10*ROW('Water Data'!G149)))</f>
        <v/>
      </c>
      <c r="CC155" s="363" t="str">
        <f ca="1">+IF(OFFSET('Water Data'!$G$28,0,10*ROW('Water Data'!G149))="","",OFFSET('Water Data'!$G$28,0,10*ROW('Water Data'!G149)))</f>
        <v/>
      </c>
      <c r="CD155" s="363" t="str">
        <f ca="1">+IF(OFFSET('Water Data'!$G$29,0,10*ROW('Water Data'!G149))="","",OFFSET('Water Data'!$G$29,0,10*ROW('Water Data'!G149)))</f>
        <v/>
      </c>
      <c r="CE155" s="363" t="str">
        <f ca="1">+IF(OFFSET('Water Data'!$H$27,0,10*ROW('Water Data'!H149))="","",OFFSET('Water Data'!$H$27,0,10*ROW('Water Data'!H149)))</f>
        <v/>
      </c>
      <c r="CF155" s="363" t="str">
        <f ca="1">+IF(OFFSET('Water Data'!$H$28,0,10*ROW('Water Data'!H149))="","",OFFSET('Water Data'!$H$28,0,10*ROW('Water Data'!H149)))</f>
        <v/>
      </c>
      <c r="CG155" s="363" t="str">
        <f ca="1">+IF(OFFSET('Water Data'!$H$29,0,10*ROW('Water Data'!H149))="","",OFFSET('Water Data'!$H$29,0,10*ROW('Water Data'!H149)))</f>
        <v/>
      </c>
      <c r="CH155" s="363" t="str">
        <f ca="1">+IF(OFFSET('Water Data'!$I$27,0,10*ROW('Water Data'!I149))="","",OFFSET('Water Data'!$I$27,0,10*ROW('Water Data'!I149)))</f>
        <v/>
      </c>
      <c r="CI155" s="363" t="str">
        <f ca="1">+IF(OFFSET('Water Data'!$I$28,0,10*ROW('Water Data'!I149))="","",OFFSET('Water Data'!$I$28,0,10*ROW('Water Data'!I149)))</f>
        <v/>
      </c>
      <c r="CJ155" s="363" t="str">
        <f ca="1">+IF(OFFSET('Water Data'!$I$29,0,10*ROW('Water Data'!I149))="","",OFFSET('Water Data'!$I$29,0,10*ROW('Water Data'!I149)))</f>
        <v/>
      </c>
      <c r="CK155" s="363" t="str">
        <f ca="1">+IF(OFFSET('Sanitation Data'!$D$28,0,10*ROW('Sanitation Data'!D149))="","",OFFSET('Sanitation Data'!$D$28,0,10*ROW('Sanitation Data'!D149)))</f>
        <v/>
      </c>
      <c r="CL155" s="363" t="str">
        <f ca="1">+IF(OFFSET('Sanitation Data'!$D$29,0,10*ROW('Sanitation Data'!D149))="","",OFFSET('Sanitation Data'!$D$29,0,10*ROW('Sanitation Data'!D149)))</f>
        <v/>
      </c>
      <c r="CM155" s="363" t="str">
        <f ca="1">+IF(OFFSET('Sanitation Data'!$D$30,0,10*ROW('Sanitation Data'!D149))="","",OFFSET('Sanitation Data'!$D$30,0,10*ROW('Sanitation Data'!D149)))</f>
        <v/>
      </c>
      <c r="CN155" s="363" t="str">
        <f ca="1">+IF(OFFSET('Sanitation Data'!$D$31,0,10*ROW('Sanitation Data'!D149))="","",OFFSET('Sanitation Data'!$D$31,0,10*ROW('Sanitation Data'!D149)))</f>
        <v/>
      </c>
      <c r="CO155" s="363" t="str">
        <f ca="1">+IF(OFFSET('Sanitation Data'!$D$32,0,10*ROW('Sanitation Data'!D149))="","",OFFSET('Sanitation Data'!$D$32,0,10*ROW('Sanitation Data'!D149)))</f>
        <v/>
      </c>
      <c r="CP155" s="363" t="str">
        <f ca="1">+IF(OFFSET('Sanitation Data'!$E$28,0,10*ROW('Sanitation Data'!E149))="","",OFFSET('Sanitation Data'!$E$28,0,10*ROW('Sanitation Data'!E149)))</f>
        <v/>
      </c>
      <c r="CQ155" s="363" t="str">
        <f ca="1">+IF(OFFSET('Sanitation Data'!$E$29,0,10*ROW('Sanitation Data'!E149))="","",OFFSET('Sanitation Data'!$E$29,0,10*ROW('Sanitation Data'!E149)))</f>
        <v/>
      </c>
      <c r="CR155" s="363" t="str">
        <f ca="1">+IF(OFFSET('Sanitation Data'!$E$30,0,10*ROW('Sanitation Data'!E149))="","",OFFSET('Sanitation Data'!$E$30,0,10*ROW('Sanitation Data'!E149)))</f>
        <v/>
      </c>
      <c r="CS155" s="363" t="str">
        <f ca="1">+IF(OFFSET('Sanitation Data'!$E$31,0,10*ROW('Sanitation Data'!E149))="","",OFFSET('Sanitation Data'!$E$31,0,10*ROW('Sanitation Data'!E149)))</f>
        <v/>
      </c>
      <c r="CT155" s="363" t="str">
        <f ca="1">+IF(OFFSET('Sanitation Data'!$E$32,0,10*ROW('Sanitation Data'!E149))="","",OFFSET('Sanitation Data'!$E$32,0,10*ROW('Sanitation Data'!E149)))</f>
        <v/>
      </c>
      <c r="CU155" s="363" t="str">
        <f ca="1">+IF(OFFSET('Sanitation Data'!$F$28,0,10*ROW('Sanitation Data'!F149))="","",OFFSET('Sanitation Data'!$F$28,0,10*ROW('Sanitation Data'!F149)))</f>
        <v/>
      </c>
      <c r="CV155" s="363" t="str">
        <f ca="1">+IF(OFFSET('Sanitation Data'!$F$29,0,10*ROW('Sanitation Data'!F149))="","",OFFSET('Sanitation Data'!$F$29,0,10*ROW('Sanitation Data'!F149)))</f>
        <v/>
      </c>
      <c r="CW155" s="363" t="str">
        <f ca="1">+IF(OFFSET('Sanitation Data'!$F$30,0,10*ROW('Sanitation Data'!F149))="","",OFFSET('Sanitation Data'!$F$30,0,10*ROW('Sanitation Data'!F149)))</f>
        <v/>
      </c>
      <c r="CX155" s="363" t="str">
        <f ca="1">+IF(OFFSET('Sanitation Data'!$F$31,0,10*ROW('Sanitation Data'!F149))="","",OFFSET('Sanitation Data'!$F$31,0,10*ROW('Sanitation Data'!F149)))</f>
        <v/>
      </c>
      <c r="CY155" s="363" t="str">
        <f ca="1">+IF(OFFSET('Sanitation Data'!$F$32,0,10*ROW('Sanitation Data'!F149))="","",OFFSET('Sanitation Data'!$F$32,0,10*ROW('Sanitation Data'!F149)))</f>
        <v/>
      </c>
      <c r="CZ155" s="363" t="str">
        <f ca="1">+IF(OFFSET('Sanitation Data'!$G$28,0,10*ROW('Sanitation Data'!G149))="","",OFFSET('Sanitation Data'!$G$28,0,10*ROW('Sanitation Data'!G149)))</f>
        <v/>
      </c>
      <c r="DA155" s="363" t="str">
        <f ca="1">+IF(OFFSET('Sanitation Data'!$G$29,0,10*ROW('Sanitation Data'!G149))="","",OFFSET('Sanitation Data'!$G$29,0,10*ROW('Sanitation Data'!G149)))</f>
        <v/>
      </c>
      <c r="DB155" s="363" t="str">
        <f ca="1">+IF(OFFSET('Sanitation Data'!$G$30,0,10*ROW('Sanitation Data'!G149))="","",OFFSET('Sanitation Data'!$G$30,0,10*ROW('Sanitation Data'!G149)))</f>
        <v/>
      </c>
      <c r="DC155" s="363" t="str">
        <f ca="1">+IF(OFFSET('Sanitation Data'!$G$31,0,10*ROW('Sanitation Data'!G149))="","",OFFSET('Sanitation Data'!$G$31,0,10*ROW('Sanitation Data'!G149)))</f>
        <v/>
      </c>
      <c r="DD155" s="363" t="str">
        <f ca="1">+IF(OFFSET('Sanitation Data'!$G$32,0,10*ROW('Sanitation Data'!G149))="","",OFFSET('Sanitation Data'!$G$32,0,10*ROW('Sanitation Data'!G149)))</f>
        <v/>
      </c>
      <c r="DE155" s="363" t="str">
        <f ca="1">+IF(OFFSET('Sanitation Data'!$H$28,0,10*ROW('Sanitation Data'!H149))="","",OFFSET('Sanitation Data'!$H$28,0,10*ROW('Sanitation Data'!H149)))</f>
        <v/>
      </c>
      <c r="DF155" s="363" t="str">
        <f ca="1">+IF(OFFSET('Sanitation Data'!$H$29,0,10*ROW('Sanitation Data'!H149))="","",OFFSET('Sanitation Data'!$H$29,0,10*ROW('Sanitation Data'!H149)))</f>
        <v/>
      </c>
      <c r="DG155" s="363" t="str">
        <f ca="1">+IF(OFFSET('Sanitation Data'!$H$30,0,10*ROW('Sanitation Data'!H149))="","",OFFSET('Sanitation Data'!$H$30,0,10*ROW('Sanitation Data'!H149)))</f>
        <v/>
      </c>
      <c r="DH155" s="363" t="str">
        <f ca="1">+IF(OFFSET('Sanitation Data'!$H$31,0,10*ROW('Sanitation Data'!H149))="","",OFFSET('Sanitation Data'!$H$31,0,10*ROW('Sanitation Data'!H149)))</f>
        <v/>
      </c>
      <c r="DI155" s="363" t="str">
        <f ca="1">+IF(OFFSET('Sanitation Data'!$H$32,0,10*ROW('Sanitation Data'!H149))="","",OFFSET('Sanitation Data'!$H$32,0,10*ROW('Sanitation Data'!H149)))</f>
        <v/>
      </c>
      <c r="DJ155" s="363" t="str">
        <f ca="1">+IF(OFFSET('Sanitation Data'!$I$28,0,10*ROW('Sanitation Data'!I149))="","",OFFSET('Sanitation Data'!$I$28,0,10*ROW('Sanitation Data'!I149)))</f>
        <v/>
      </c>
      <c r="DK155" s="363" t="str">
        <f ca="1">+IF(OFFSET('Sanitation Data'!$I$29,0,10*ROW('Sanitation Data'!I149))="","",OFFSET('Sanitation Data'!$I$29,0,10*ROW('Sanitation Data'!I149)))</f>
        <v/>
      </c>
      <c r="DL155" s="363" t="str">
        <f ca="1">+IF(OFFSET('Sanitation Data'!$I$30,0,10*ROW('Sanitation Data'!I149))="","",OFFSET('Sanitation Data'!$I$30,0,10*ROW('Sanitation Data'!I149)))</f>
        <v/>
      </c>
      <c r="DM155" s="363" t="str">
        <f ca="1">+IF(OFFSET('Sanitation Data'!$I$31,0,10*ROW('Sanitation Data'!I149))="","",OFFSET('Sanitation Data'!$I$31,0,10*ROW('Sanitation Data'!I149)))</f>
        <v/>
      </c>
      <c r="DN155" s="363" t="str">
        <f ca="1">+IF(OFFSET('Sanitation Data'!$I$32,0,10*ROW('Sanitation Data'!I149))="","",OFFSET('Sanitation Data'!$I$32,0,10*ROW('Sanitation Data'!I149)))</f>
        <v/>
      </c>
      <c r="DO155" s="363" t="str">
        <f ca="1">+IF(OFFSET('Hygiene Data'!$D$11,0,10*ROW('Hygiene Data'!D149))="","",OFFSET('Hygiene Data'!$D$11,0,10*ROW('Hygiene Data'!D149)))</f>
        <v/>
      </c>
      <c r="DP155" s="363" t="str">
        <f ca="1">+IF(OFFSET('Hygiene Data'!$D$12,0,10*ROW('Hygiene Data'!D149))="","",OFFSET('Hygiene Data'!$D$12,0,10*ROW('Hygiene Data'!D149)))</f>
        <v/>
      </c>
      <c r="DQ155" s="363" t="str">
        <f ca="1">+IF(OFFSET('Hygiene Data'!$D$13,0,10*ROW('Hygiene Data'!D149))="","",OFFSET('Hygiene Data'!$D$13,0,10*ROW('Hygiene Data'!D149)))</f>
        <v/>
      </c>
      <c r="DR155" s="363" t="str">
        <f ca="1">+IF(OFFSET('Hygiene Data'!$E$11,0,10*ROW('Hygiene Data'!E149))="","",OFFSET('Hygiene Data'!$E$11,0,10*ROW('Hygiene Data'!E149)))</f>
        <v/>
      </c>
      <c r="DS155" s="363" t="str">
        <f ca="1">+IF(OFFSET('Hygiene Data'!$E$12,0,10*ROW('Hygiene Data'!E149))="","",OFFSET('Hygiene Data'!$E$12,0,10*ROW('Hygiene Data'!E149)))</f>
        <v/>
      </c>
      <c r="DT155" s="363" t="str">
        <f ca="1">+IF(OFFSET('Hygiene Data'!$E$13,0,10*ROW('Hygiene Data'!E149))="","",OFFSET('Hygiene Data'!$E$13,0,10*ROW('Hygiene Data'!E149)))</f>
        <v/>
      </c>
      <c r="DU155" s="363" t="str">
        <f ca="1">+IF(OFFSET('Hygiene Data'!$F$11,0,10*ROW('Hygiene Data'!F149))="","",OFFSET('Hygiene Data'!$F$11,0,10*ROW('Hygiene Data'!F149)))</f>
        <v/>
      </c>
      <c r="DV155" s="363" t="str">
        <f ca="1">+IF(OFFSET('Hygiene Data'!$F$12,0,10*ROW('Hygiene Data'!F149))="","",OFFSET('Hygiene Data'!$F$12,0,10*ROW('Hygiene Data'!F149)))</f>
        <v/>
      </c>
      <c r="DW155" s="363" t="str">
        <f ca="1">+IF(OFFSET('Hygiene Data'!$F$13,0,10*ROW('Hygiene Data'!F149))="","",OFFSET('Hygiene Data'!$F$13,0,10*ROW('Hygiene Data'!F149)))</f>
        <v/>
      </c>
      <c r="DX155" s="363" t="str">
        <f ca="1">+IF(OFFSET('Hygiene Data'!$G$11,0,10*ROW('Hygiene Data'!G149))="","",OFFSET('Hygiene Data'!$G$11,0,10*ROW('Hygiene Data'!G149)))</f>
        <v/>
      </c>
      <c r="DY155" s="363" t="str">
        <f ca="1">+IF(OFFSET('Hygiene Data'!$G$12,0,10*ROW('Hygiene Data'!G149))="","",OFFSET('Hygiene Data'!$G$12,0,10*ROW('Hygiene Data'!G149)))</f>
        <v/>
      </c>
      <c r="DZ155" s="363" t="str">
        <f ca="1">+IF(OFFSET('Hygiene Data'!$G$13,0,10*ROW('Hygiene Data'!G149))="","",OFFSET('Hygiene Data'!$G$13,0,10*ROW('Hygiene Data'!G149)))</f>
        <v/>
      </c>
      <c r="EA155" s="363" t="str">
        <f ca="1">+IF(OFFSET('Hygiene Data'!$H$11,0,10*ROW('Hygiene Data'!H149))="","",OFFSET('Hygiene Data'!$H$11,0,10*ROW('Hygiene Data'!H149)))</f>
        <v/>
      </c>
      <c r="EB155" s="363" t="str">
        <f ca="1">+IF(OFFSET('Hygiene Data'!$H$12,0,10*ROW('Hygiene Data'!H149))="","",OFFSET('Hygiene Data'!$H$12,0,10*ROW('Hygiene Data'!H149)))</f>
        <v/>
      </c>
      <c r="EC155" s="363" t="str">
        <f ca="1">+IF(OFFSET('Hygiene Data'!$H$13,0,10*ROW('Hygiene Data'!H149))="","",OFFSET('Hygiene Data'!$H$13,0,10*ROW('Hygiene Data'!H149)))</f>
        <v/>
      </c>
      <c r="ED155" s="363" t="str">
        <f ca="1">+IF(OFFSET('Hygiene Data'!$I$11,0,10*ROW('Hygiene Data'!I149))="","",OFFSET('Hygiene Data'!$I$11,0,10*ROW('Hygiene Data'!I149)))</f>
        <v/>
      </c>
      <c r="EE155" s="363" t="str">
        <f ca="1">+IF(OFFSET('Hygiene Data'!$I$12,0,10*ROW('Hygiene Data'!I149))="","",OFFSET('Hygiene Data'!$I$12,0,10*ROW('Hygiene Data'!I149)))</f>
        <v/>
      </c>
      <c r="EF155" s="363" t="str">
        <f ca="1">+IF(OFFSET('Hygiene Data'!$I$13,0,10*ROW('Hygiene Data'!I149))="","",OFFSET('Hygiene Data'!$I$13,0,10*ROW('Hygiene Data'!I149)))</f>
        <v/>
      </c>
    </row>
    <row r="156" spans="1:136" x14ac:dyDescent="0.25">
      <c r="A156" s="472" t="str">
        <f ca="1">+IF(OFFSET('Water Data'!$B$2,0,10*ROW('Water Data'!E150))="","",OFFSET('Water Data'!$B$2,0,10*ROW('Water Data'!E150)))</f>
        <v/>
      </c>
      <c r="B156" s="47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9" t="str">
        <f t="shared" ca="1" si="2"/>
        <v/>
      </c>
      <c r="D156" s="50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3" t="str">
        <f ca="1">+IF(OFFSET('Water Data'!$D$27,0,10*ROW('Water Data'!D150))="","",OFFSET('Water Data'!$D$27,0,10*ROW('Water Data'!D150)))</f>
        <v/>
      </c>
      <c r="BT156" s="363" t="str">
        <f ca="1">+IF(OFFSET('Water Data'!$D$28,0,10*ROW('Water Data'!D150))="","",OFFSET('Water Data'!$D$28,0,10*ROW('Water Data'!D150)))</f>
        <v/>
      </c>
      <c r="BU156" s="363" t="str">
        <f ca="1">+IF(OFFSET('Water Data'!$D$29,0,10*ROW('Water Data'!D150))="","",OFFSET('Water Data'!$D$29,0,10*ROW('Water Data'!D150)))</f>
        <v/>
      </c>
      <c r="BV156" s="363" t="str">
        <f ca="1">+IF(OFFSET('Water Data'!$E$27,0,10*ROW('Water Data'!E150))="","",OFFSET('Water Data'!$E$27,0,10*ROW('Water Data'!E150)))</f>
        <v/>
      </c>
      <c r="BW156" s="363" t="str">
        <f ca="1">+IF(OFFSET('Water Data'!$E$28,0,10*ROW('Water Data'!E150))="","",OFFSET('Water Data'!$E$28,0,10*ROW('Water Data'!E150)))</f>
        <v/>
      </c>
      <c r="BX156" s="363" t="str">
        <f ca="1">+IF(OFFSET('Water Data'!$E$29,0,10*ROW('Water Data'!E150))="","",OFFSET('Water Data'!$E$29,0,10*ROW('Water Data'!E150)))</f>
        <v/>
      </c>
      <c r="BY156" s="363" t="str">
        <f ca="1">+IF(OFFSET('Water Data'!$F$27,0,10*ROW('Water Data'!F150))="","",OFFSET('Water Data'!$F$27,0,10*ROW('Water Data'!F150)))</f>
        <v/>
      </c>
      <c r="BZ156" s="363" t="str">
        <f ca="1">+IF(OFFSET('Water Data'!$F$28,0,10*ROW('Water Data'!F150))="","",OFFSET('Water Data'!$F$28,0,10*ROW('Water Data'!F150)))</f>
        <v/>
      </c>
      <c r="CA156" s="363" t="str">
        <f ca="1">+IF(OFFSET('Water Data'!$F$29,0,10*ROW('Water Data'!F150))="","",OFFSET('Water Data'!$F$29,0,10*ROW('Water Data'!F150)))</f>
        <v/>
      </c>
      <c r="CB156" s="363" t="str">
        <f ca="1">+IF(OFFSET('Water Data'!$G$27,0,10*ROW('Water Data'!G150))="","",OFFSET('Water Data'!$G$27,0,10*ROW('Water Data'!G150)))</f>
        <v/>
      </c>
      <c r="CC156" s="363" t="str">
        <f ca="1">+IF(OFFSET('Water Data'!$G$28,0,10*ROW('Water Data'!G150))="","",OFFSET('Water Data'!$G$28,0,10*ROW('Water Data'!G150)))</f>
        <v/>
      </c>
      <c r="CD156" s="363" t="str">
        <f ca="1">+IF(OFFSET('Water Data'!$G$29,0,10*ROW('Water Data'!G150))="","",OFFSET('Water Data'!$G$29,0,10*ROW('Water Data'!G150)))</f>
        <v/>
      </c>
      <c r="CE156" s="363" t="str">
        <f ca="1">+IF(OFFSET('Water Data'!$H$27,0,10*ROW('Water Data'!H150))="","",OFFSET('Water Data'!$H$27,0,10*ROW('Water Data'!H150)))</f>
        <v/>
      </c>
      <c r="CF156" s="363" t="str">
        <f ca="1">+IF(OFFSET('Water Data'!$H$28,0,10*ROW('Water Data'!H150))="","",OFFSET('Water Data'!$H$28,0,10*ROW('Water Data'!H150)))</f>
        <v/>
      </c>
      <c r="CG156" s="363" t="str">
        <f ca="1">+IF(OFFSET('Water Data'!$H$29,0,10*ROW('Water Data'!H150))="","",OFFSET('Water Data'!$H$29,0,10*ROW('Water Data'!H150)))</f>
        <v/>
      </c>
      <c r="CH156" s="363" t="str">
        <f ca="1">+IF(OFFSET('Water Data'!$I$27,0,10*ROW('Water Data'!I150))="","",OFFSET('Water Data'!$I$27,0,10*ROW('Water Data'!I150)))</f>
        <v/>
      </c>
      <c r="CI156" s="363" t="str">
        <f ca="1">+IF(OFFSET('Water Data'!$I$28,0,10*ROW('Water Data'!I150))="","",OFFSET('Water Data'!$I$28,0,10*ROW('Water Data'!I150)))</f>
        <v/>
      </c>
      <c r="CJ156" s="363" t="str">
        <f ca="1">+IF(OFFSET('Water Data'!$I$29,0,10*ROW('Water Data'!I150))="","",OFFSET('Water Data'!$I$29,0,10*ROW('Water Data'!I150)))</f>
        <v/>
      </c>
      <c r="CK156" s="363" t="str">
        <f ca="1">+IF(OFFSET('Sanitation Data'!$D$28,0,10*ROW('Sanitation Data'!D150))="","",OFFSET('Sanitation Data'!$D$28,0,10*ROW('Sanitation Data'!D150)))</f>
        <v/>
      </c>
      <c r="CL156" s="363" t="str">
        <f ca="1">+IF(OFFSET('Sanitation Data'!$D$29,0,10*ROW('Sanitation Data'!D150))="","",OFFSET('Sanitation Data'!$D$29,0,10*ROW('Sanitation Data'!D150)))</f>
        <v/>
      </c>
      <c r="CM156" s="363" t="str">
        <f ca="1">+IF(OFFSET('Sanitation Data'!$D$30,0,10*ROW('Sanitation Data'!D150))="","",OFFSET('Sanitation Data'!$D$30,0,10*ROW('Sanitation Data'!D150)))</f>
        <v/>
      </c>
      <c r="CN156" s="363" t="str">
        <f ca="1">+IF(OFFSET('Sanitation Data'!$D$31,0,10*ROW('Sanitation Data'!D150))="","",OFFSET('Sanitation Data'!$D$31,0,10*ROW('Sanitation Data'!D150)))</f>
        <v/>
      </c>
      <c r="CO156" s="363" t="str">
        <f ca="1">+IF(OFFSET('Sanitation Data'!$D$32,0,10*ROW('Sanitation Data'!D150))="","",OFFSET('Sanitation Data'!$D$32,0,10*ROW('Sanitation Data'!D150)))</f>
        <v/>
      </c>
      <c r="CP156" s="363" t="str">
        <f ca="1">+IF(OFFSET('Sanitation Data'!$E$28,0,10*ROW('Sanitation Data'!E150))="","",OFFSET('Sanitation Data'!$E$28,0,10*ROW('Sanitation Data'!E150)))</f>
        <v/>
      </c>
      <c r="CQ156" s="363" t="str">
        <f ca="1">+IF(OFFSET('Sanitation Data'!$E$29,0,10*ROW('Sanitation Data'!E150))="","",OFFSET('Sanitation Data'!$E$29,0,10*ROW('Sanitation Data'!E150)))</f>
        <v/>
      </c>
      <c r="CR156" s="363" t="str">
        <f ca="1">+IF(OFFSET('Sanitation Data'!$E$30,0,10*ROW('Sanitation Data'!E150))="","",OFFSET('Sanitation Data'!$E$30,0,10*ROW('Sanitation Data'!E150)))</f>
        <v/>
      </c>
      <c r="CS156" s="363" t="str">
        <f ca="1">+IF(OFFSET('Sanitation Data'!$E$31,0,10*ROW('Sanitation Data'!E150))="","",OFFSET('Sanitation Data'!$E$31,0,10*ROW('Sanitation Data'!E150)))</f>
        <v/>
      </c>
      <c r="CT156" s="363" t="str">
        <f ca="1">+IF(OFFSET('Sanitation Data'!$E$32,0,10*ROW('Sanitation Data'!E150))="","",OFFSET('Sanitation Data'!$E$32,0,10*ROW('Sanitation Data'!E150)))</f>
        <v/>
      </c>
      <c r="CU156" s="363" t="str">
        <f ca="1">+IF(OFFSET('Sanitation Data'!$F$28,0,10*ROW('Sanitation Data'!F150))="","",OFFSET('Sanitation Data'!$F$28,0,10*ROW('Sanitation Data'!F150)))</f>
        <v/>
      </c>
      <c r="CV156" s="363" t="str">
        <f ca="1">+IF(OFFSET('Sanitation Data'!$F$29,0,10*ROW('Sanitation Data'!F150))="","",OFFSET('Sanitation Data'!$F$29,0,10*ROW('Sanitation Data'!F150)))</f>
        <v/>
      </c>
      <c r="CW156" s="363" t="str">
        <f ca="1">+IF(OFFSET('Sanitation Data'!$F$30,0,10*ROW('Sanitation Data'!F150))="","",OFFSET('Sanitation Data'!$F$30,0,10*ROW('Sanitation Data'!F150)))</f>
        <v/>
      </c>
      <c r="CX156" s="363" t="str">
        <f ca="1">+IF(OFFSET('Sanitation Data'!$F$31,0,10*ROW('Sanitation Data'!F150))="","",OFFSET('Sanitation Data'!$F$31,0,10*ROW('Sanitation Data'!F150)))</f>
        <v/>
      </c>
      <c r="CY156" s="363" t="str">
        <f ca="1">+IF(OFFSET('Sanitation Data'!$F$32,0,10*ROW('Sanitation Data'!F150))="","",OFFSET('Sanitation Data'!$F$32,0,10*ROW('Sanitation Data'!F150)))</f>
        <v/>
      </c>
      <c r="CZ156" s="363" t="str">
        <f ca="1">+IF(OFFSET('Sanitation Data'!$G$28,0,10*ROW('Sanitation Data'!G150))="","",OFFSET('Sanitation Data'!$G$28,0,10*ROW('Sanitation Data'!G150)))</f>
        <v/>
      </c>
      <c r="DA156" s="363" t="str">
        <f ca="1">+IF(OFFSET('Sanitation Data'!$G$29,0,10*ROW('Sanitation Data'!G150))="","",OFFSET('Sanitation Data'!$G$29,0,10*ROW('Sanitation Data'!G150)))</f>
        <v/>
      </c>
      <c r="DB156" s="363" t="str">
        <f ca="1">+IF(OFFSET('Sanitation Data'!$G$30,0,10*ROW('Sanitation Data'!G150))="","",OFFSET('Sanitation Data'!$G$30,0,10*ROW('Sanitation Data'!G150)))</f>
        <v/>
      </c>
      <c r="DC156" s="363" t="str">
        <f ca="1">+IF(OFFSET('Sanitation Data'!$G$31,0,10*ROW('Sanitation Data'!G150))="","",OFFSET('Sanitation Data'!$G$31,0,10*ROW('Sanitation Data'!G150)))</f>
        <v/>
      </c>
      <c r="DD156" s="363" t="str">
        <f ca="1">+IF(OFFSET('Sanitation Data'!$G$32,0,10*ROW('Sanitation Data'!G150))="","",OFFSET('Sanitation Data'!$G$32,0,10*ROW('Sanitation Data'!G150)))</f>
        <v/>
      </c>
      <c r="DE156" s="363" t="str">
        <f ca="1">+IF(OFFSET('Sanitation Data'!$H$28,0,10*ROW('Sanitation Data'!H150))="","",OFFSET('Sanitation Data'!$H$28,0,10*ROW('Sanitation Data'!H150)))</f>
        <v/>
      </c>
      <c r="DF156" s="363" t="str">
        <f ca="1">+IF(OFFSET('Sanitation Data'!$H$29,0,10*ROW('Sanitation Data'!H150))="","",OFFSET('Sanitation Data'!$H$29,0,10*ROW('Sanitation Data'!H150)))</f>
        <v/>
      </c>
      <c r="DG156" s="363" t="str">
        <f ca="1">+IF(OFFSET('Sanitation Data'!$H$30,0,10*ROW('Sanitation Data'!H150))="","",OFFSET('Sanitation Data'!$H$30,0,10*ROW('Sanitation Data'!H150)))</f>
        <v/>
      </c>
      <c r="DH156" s="363" t="str">
        <f ca="1">+IF(OFFSET('Sanitation Data'!$H$31,0,10*ROW('Sanitation Data'!H150))="","",OFFSET('Sanitation Data'!$H$31,0,10*ROW('Sanitation Data'!H150)))</f>
        <v/>
      </c>
      <c r="DI156" s="363" t="str">
        <f ca="1">+IF(OFFSET('Sanitation Data'!$H$32,0,10*ROW('Sanitation Data'!H150))="","",OFFSET('Sanitation Data'!$H$32,0,10*ROW('Sanitation Data'!H150)))</f>
        <v/>
      </c>
      <c r="DJ156" s="363" t="str">
        <f ca="1">+IF(OFFSET('Sanitation Data'!$I$28,0,10*ROW('Sanitation Data'!I150))="","",OFFSET('Sanitation Data'!$I$28,0,10*ROW('Sanitation Data'!I150)))</f>
        <v/>
      </c>
      <c r="DK156" s="363" t="str">
        <f ca="1">+IF(OFFSET('Sanitation Data'!$I$29,0,10*ROW('Sanitation Data'!I150))="","",OFFSET('Sanitation Data'!$I$29,0,10*ROW('Sanitation Data'!I150)))</f>
        <v/>
      </c>
      <c r="DL156" s="363" t="str">
        <f ca="1">+IF(OFFSET('Sanitation Data'!$I$30,0,10*ROW('Sanitation Data'!I150))="","",OFFSET('Sanitation Data'!$I$30,0,10*ROW('Sanitation Data'!I150)))</f>
        <v/>
      </c>
      <c r="DM156" s="363" t="str">
        <f ca="1">+IF(OFFSET('Sanitation Data'!$I$31,0,10*ROW('Sanitation Data'!I150))="","",OFFSET('Sanitation Data'!$I$31,0,10*ROW('Sanitation Data'!I150)))</f>
        <v/>
      </c>
      <c r="DN156" s="363" t="str">
        <f ca="1">+IF(OFFSET('Sanitation Data'!$I$32,0,10*ROW('Sanitation Data'!I150))="","",OFFSET('Sanitation Data'!$I$32,0,10*ROW('Sanitation Data'!I150)))</f>
        <v/>
      </c>
      <c r="DO156" s="363" t="str">
        <f ca="1">+IF(OFFSET('Hygiene Data'!$D$11,0,10*ROW('Hygiene Data'!D150))="","",OFFSET('Hygiene Data'!$D$11,0,10*ROW('Hygiene Data'!D150)))</f>
        <v/>
      </c>
      <c r="DP156" s="363" t="str">
        <f ca="1">+IF(OFFSET('Hygiene Data'!$D$12,0,10*ROW('Hygiene Data'!D150))="","",OFFSET('Hygiene Data'!$D$12,0,10*ROW('Hygiene Data'!D150)))</f>
        <v/>
      </c>
      <c r="DQ156" s="363" t="str">
        <f ca="1">+IF(OFFSET('Hygiene Data'!$D$13,0,10*ROW('Hygiene Data'!D150))="","",OFFSET('Hygiene Data'!$D$13,0,10*ROW('Hygiene Data'!D150)))</f>
        <v/>
      </c>
      <c r="DR156" s="363" t="str">
        <f ca="1">+IF(OFFSET('Hygiene Data'!$E$11,0,10*ROW('Hygiene Data'!E150))="","",OFFSET('Hygiene Data'!$E$11,0,10*ROW('Hygiene Data'!E150)))</f>
        <v/>
      </c>
      <c r="DS156" s="363" t="str">
        <f ca="1">+IF(OFFSET('Hygiene Data'!$E$12,0,10*ROW('Hygiene Data'!E150))="","",OFFSET('Hygiene Data'!$E$12,0,10*ROW('Hygiene Data'!E150)))</f>
        <v/>
      </c>
      <c r="DT156" s="363" t="str">
        <f ca="1">+IF(OFFSET('Hygiene Data'!$E$13,0,10*ROW('Hygiene Data'!E150))="","",OFFSET('Hygiene Data'!$E$13,0,10*ROW('Hygiene Data'!E150)))</f>
        <v/>
      </c>
      <c r="DU156" s="363" t="str">
        <f ca="1">+IF(OFFSET('Hygiene Data'!$F$11,0,10*ROW('Hygiene Data'!F150))="","",OFFSET('Hygiene Data'!$F$11,0,10*ROW('Hygiene Data'!F150)))</f>
        <v/>
      </c>
      <c r="DV156" s="363" t="str">
        <f ca="1">+IF(OFFSET('Hygiene Data'!$F$12,0,10*ROW('Hygiene Data'!F150))="","",OFFSET('Hygiene Data'!$F$12,0,10*ROW('Hygiene Data'!F150)))</f>
        <v/>
      </c>
      <c r="DW156" s="363" t="str">
        <f ca="1">+IF(OFFSET('Hygiene Data'!$F$13,0,10*ROW('Hygiene Data'!F150))="","",OFFSET('Hygiene Data'!$F$13,0,10*ROW('Hygiene Data'!F150)))</f>
        <v/>
      </c>
      <c r="DX156" s="363" t="str">
        <f ca="1">+IF(OFFSET('Hygiene Data'!$G$11,0,10*ROW('Hygiene Data'!G150))="","",OFFSET('Hygiene Data'!$G$11,0,10*ROW('Hygiene Data'!G150)))</f>
        <v/>
      </c>
      <c r="DY156" s="363" t="str">
        <f ca="1">+IF(OFFSET('Hygiene Data'!$G$12,0,10*ROW('Hygiene Data'!G150))="","",OFFSET('Hygiene Data'!$G$12,0,10*ROW('Hygiene Data'!G150)))</f>
        <v/>
      </c>
      <c r="DZ156" s="363" t="str">
        <f ca="1">+IF(OFFSET('Hygiene Data'!$G$13,0,10*ROW('Hygiene Data'!G150))="","",OFFSET('Hygiene Data'!$G$13,0,10*ROW('Hygiene Data'!G150)))</f>
        <v/>
      </c>
      <c r="EA156" s="363" t="str">
        <f ca="1">+IF(OFFSET('Hygiene Data'!$H$11,0,10*ROW('Hygiene Data'!H150))="","",OFFSET('Hygiene Data'!$H$11,0,10*ROW('Hygiene Data'!H150)))</f>
        <v/>
      </c>
      <c r="EB156" s="363" t="str">
        <f ca="1">+IF(OFFSET('Hygiene Data'!$H$12,0,10*ROW('Hygiene Data'!H150))="","",OFFSET('Hygiene Data'!$H$12,0,10*ROW('Hygiene Data'!H150)))</f>
        <v/>
      </c>
      <c r="EC156" s="363" t="str">
        <f ca="1">+IF(OFFSET('Hygiene Data'!$H$13,0,10*ROW('Hygiene Data'!H150))="","",OFFSET('Hygiene Data'!$H$13,0,10*ROW('Hygiene Data'!H150)))</f>
        <v/>
      </c>
      <c r="ED156" s="363" t="str">
        <f ca="1">+IF(OFFSET('Hygiene Data'!$I$11,0,10*ROW('Hygiene Data'!I150))="","",OFFSET('Hygiene Data'!$I$11,0,10*ROW('Hygiene Data'!I150)))</f>
        <v/>
      </c>
      <c r="EE156" s="363" t="str">
        <f ca="1">+IF(OFFSET('Hygiene Data'!$I$12,0,10*ROW('Hygiene Data'!I150))="","",OFFSET('Hygiene Data'!$I$12,0,10*ROW('Hygiene Data'!I150)))</f>
        <v/>
      </c>
      <c r="EF156" s="363" t="str">
        <f ca="1">+IF(OFFSET('Hygiene Data'!$I$13,0,10*ROW('Hygiene Data'!I150))="","",OFFSET('Hygiene Data'!$I$13,0,10*ROW('Hygiene Data'!I150)))</f>
        <v/>
      </c>
    </row>
    <row r="157" spans="1:136" x14ac:dyDescent="0.25">
      <c r="A157" s="472" t="str">
        <f ca="1">+IF(OFFSET('Water Data'!$B$2,0,10*ROW('Water Data'!E151))="","",OFFSET('Water Data'!$B$2,0,10*ROW('Water Data'!E151)))</f>
        <v/>
      </c>
      <c r="B157" s="47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9" t="str">
        <f t="shared" ca="1" si="2"/>
        <v/>
      </c>
      <c r="D157" s="50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3" t="str">
        <f ca="1">+IF(OFFSET('Water Data'!$D$27,0,10*ROW('Water Data'!D151))="","",OFFSET('Water Data'!$D$27,0,10*ROW('Water Data'!D151)))</f>
        <v/>
      </c>
      <c r="BT157" s="363" t="str">
        <f ca="1">+IF(OFFSET('Water Data'!$D$28,0,10*ROW('Water Data'!D151))="","",OFFSET('Water Data'!$D$28,0,10*ROW('Water Data'!D151)))</f>
        <v/>
      </c>
      <c r="BU157" s="363" t="str">
        <f ca="1">+IF(OFFSET('Water Data'!$D$29,0,10*ROW('Water Data'!D151))="","",OFFSET('Water Data'!$D$29,0,10*ROW('Water Data'!D151)))</f>
        <v/>
      </c>
      <c r="BV157" s="363" t="str">
        <f ca="1">+IF(OFFSET('Water Data'!$E$27,0,10*ROW('Water Data'!E151))="","",OFFSET('Water Data'!$E$27,0,10*ROW('Water Data'!E151)))</f>
        <v/>
      </c>
      <c r="BW157" s="363" t="str">
        <f ca="1">+IF(OFFSET('Water Data'!$E$28,0,10*ROW('Water Data'!E151))="","",OFFSET('Water Data'!$E$28,0,10*ROW('Water Data'!E151)))</f>
        <v/>
      </c>
      <c r="BX157" s="363" t="str">
        <f ca="1">+IF(OFFSET('Water Data'!$E$29,0,10*ROW('Water Data'!E151))="","",OFFSET('Water Data'!$E$29,0,10*ROW('Water Data'!E151)))</f>
        <v/>
      </c>
      <c r="BY157" s="363" t="str">
        <f ca="1">+IF(OFFSET('Water Data'!$F$27,0,10*ROW('Water Data'!F151))="","",OFFSET('Water Data'!$F$27,0,10*ROW('Water Data'!F151)))</f>
        <v/>
      </c>
      <c r="BZ157" s="363" t="str">
        <f ca="1">+IF(OFFSET('Water Data'!$F$28,0,10*ROW('Water Data'!F151))="","",OFFSET('Water Data'!$F$28,0,10*ROW('Water Data'!F151)))</f>
        <v/>
      </c>
      <c r="CA157" s="363" t="str">
        <f ca="1">+IF(OFFSET('Water Data'!$F$29,0,10*ROW('Water Data'!F151))="","",OFFSET('Water Data'!$F$29,0,10*ROW('Water Data'!F151)))</f>
        <v/>
      </c>
      <c r="CB157" s="363" t="str">
        <f ca="1">+IF(OFFSET('Water Data'!$G$27,0,10*ROW('Water Data'!G151))="","",OFFSET('Water Data'!$G$27,0,10*ROW('Water Data'!G151)))</f>
        <v/>
      </c>
      <c r="CC157" s="363" t="str">
        <f ca="1">+IF(OFFSET('Water Data'!$G$28,0,10*ROW('Water Data'!G151))="","",OFFSET('Water Data'!$G$28,0,10*ROW('Water Data'!G151)))</f>
        <v/>
      </c>
      <c r="CD157" s="363" t="str">
        <f ca="1">+IF(OFFSET('Water Data'!$G$29,0,10*ROW('Water Data'!G151))="","",OFFSET('Water Data'!$G$29,0,10*ROW('Water Data'!G151)))</f>
        <v/>
      </c>
      <c r="CE157" s="363" t="str">
        <f ca="1">+IF(OFFSET('Water Data'!$H$27,0,10*ROW('Water Data'!H151))="","",OFFSET('Water Data'!$H$27,0,10*ROW('Water Data'!H151)))</f>
        <v/>
      </c>
      <c r="CF157" s="363" t="str">
        <f ca="1">+IF(OFFSET('Water Data'!$H$28,0,10*ROW('Water Data'!H151))="","",OFFSET('Water Data'!$H$28,0,10*ROW('Water Data'!H151)))</f>
        <v/>
      </c>
      <c r="CG157" s="363" t="str">
        <f ca="1">+IF(OFFSET('Water Data'!$H$29,0,10*ROW('Water Data'!H151))="","",OFFSET('Water Data'!$H$29,0,10*ROW('Water Data'!H151)))</f>
        <v/>
      </c>
      <c r="CH157" s="363" t="str">
        <f ca="1">+IF(OFFSET('Water Data'!$I$27,0,10*ROW('Water Data'!I151))="","",OFFSET('Water Data'!$I$27,0,10*ROW('Water Data'!I151)))</f>
        <v/>
      </c>
      <c r="CI157" s="363" t="str">
        <f ca="1">+IF(OFFSET('Water Data'!$I$28,0,10*ROW('Water Data'!I151))="","",OFFSET('Water Data'!$I$28,0,10*ROW('Water Data'!I151)))</f>
        <v/>
      </c>
      <c r="CJ157" s="363" t="str">
        <f ca="1">+IF(OFFSET('Water Data'!$I$29,0,10*ROW('Water Data'!I151))="","",OFFSET('Water Data'!$I$29,0,10*ROW('Water Data'!I151)))</f>
        <v/>
      </c>
      <c r="CK157" s="363" t="str">
        <f ca="1">+IF(OFFSET('Sanitation Data'!$D$28,0,10*ROW('Sanitation Data'!D151))="","",OFFSET('Sanitation Data'!$D$28,0,10*ROW('Sanitation Data'!D151)))</f>
        <v/>
      </c>
      <c r="CL157" s="363" t="str">
        <f ca="1">+IF(OFFSET('Sanitation Data'!$D$29,0,10*ROW('Sanitation Data'!D151))="","",OFFSET('Sanitation Data'!$D$29,0,10*ROW('Sanitation Data'!D151)))</f>
        <v/>
      </c>
      <c r="CM157" s="363" t="str">
        <f ca="1">+IF(OFFSET('Sanitation Data'!$D$30,0,10*ROW('Sanitation Data'!D151))="","",OFFSET('Sanitation Data'!$D$30,0,10*ROW('Sanitation Data'!D151)))</f>
        <v/>
      </c>
      <c r="CN157" s="363" t="str">
        <f ca="1">+IF(OFFSET('Sanitation Data'!$D$31,0,10*ROW('Sanitation Data'!D151))="","",OFFSET('Sanitation Data'!$D$31,0,10*ROW('Sanitation Data'!D151)))</f>
        <v/>
      </c>
      <c r="CO157" s="363" t="str">
        <f ca="1">+IF(OFFSET('Sanitation Data'!$D$32,0,10*ROW('Sanitation Data'!D151))="","",OFFSET('Sanitation Data'!$D$32,0,10*ROW('Sanitation Data'!D151)))</f>
        <v/>
      </c>
      <c r="CP157" s="363" t="str">
        <f ca="1">+IF(OFFSET('Sanitation Data'!$E$28,0,10*ROW('Sanitation Data'!E151))="","",OFFSET('Sanitation Data'!$E$28,0,10*ROW('Sanitation Data'!E151)))</f>
        <v/>
      </c>
      <c r="CQ157" s="363" t="str">
        <f ca="1">+IF(OFFSET('Sanitation Data'!$E$29,0,10*ROW('Sanitation Data'!E151))="","",OFFSET('Sanitation Data'!$E$29,0,10*ROW('Sanitation Data'!E151)))</f>
        <v/>
      </c>
      <c r="CR157" s="363" t="str">
        <f ca="1">+IF(OFFSET('Sanitation Data'!$E$30,0,10*ROW('Sanitation Data'!E151))="","",OFFSET('Sanitation Data'!$E$30,0,10*ROW('Sanitation Data'!E151)))</f>
        <v/>
      </c>
      <c r="CS157" s="363" t="str">
        <f ca="1">+IF(OFFSET('Sanitation Data'!$E$31,0,10*ROW('Sanitation Data'!E151))="","",OFFSET('Sanitation Data'!$E$31,0,10*ROW('Sanitation Data'!E151)))</f>
        <v/>
      </c>
      <c r="CT157" s="363" t="str">
        <f ca="1">+IF(OFFSET('Sanitation Data'!$E$32,0,10*ROW('Sanitation Data'!E151))="","",OFFSET('Sanitation Data'!$E$32,0,10*ROW('Sanitation Data'!E151)))</f>
        <v/>
      </c>
      <c r="CU157" s="363" t="str">
        <f ca="1">+IF(OFFSET('Sanitation Data'!$F$28,0,10*ROW('Sanitation Data'!F151))="","",OFFSET('Sanitation Data'!$F$28,0,10*ROW('Sanitation Data'!F151)))</f>
        <v/>
      </c>
      <c r="CV157" s="363" t="str">
        <f ca="1">+IF(OFFSET('Sanitation Data'!$F$29,0,10*ROW('Sanitation Data'!F151))="","",OFFSET('Sanitation Data'!$F$29,0,10*ROW('Sanitation Data'!F151)))</f>
        <v/>
      </c>
      <c r="CW157" s="363" t="str">
        <f ca="1">+IF(OFFSET('Sanitation Data'!$F$30,0,10*ROW('Sanitation Data'!F151))="","",OFFSET('Sanitation Data'!$F$30,0,10*ROW('Sanitation Data'!F151)))</f>
        <v/>
      </c>
      <c r="CX157" s="363" t="str">
        <f ca="1">+IF(OFFSET('Sanitation Data'!$F$31,0,10*ROW('Sanitation Data'!F151))="","",OFFSET('Sanitation Data'!$F$31,0,10*ROW('Sanitation Data'!F151)))</f>
        <v/>
      </c>
      <c r="CY157" s="363" t="str">
        <f ca="1">+IF(OFFSET('Sanitation Data'!$F$32,0,10*ROW('Sanitation Data'!F151))="","",OFFSET('Sanitation Data'!$F$32,0,10*ROW('Sanitation Data'!F151)))</f>
        <v/>
      </c>
      <c r="CZ157" s="363" t="str">
        <f ca="1">+IF(OFFSET('Sanitation Data'!$G$28,0,10*ROW('Sanitation Data'!G151))="","",OFFSET('Sanitation Data'!$G$28,0,10*ROW('Sanitation Data'!G151)))</f>
        <v/>
      </c>
      <c r="DA157" s="363" t="str">
        <f ca="1">+IF(OFFSET('Sanitation Data'!$G$29,0,10*ROW('Sanitation Data'!G151))="","",OFFSET('Sanitation Data'!$G$29,0,10*ROW('Sanitation Data'!G151)))</f>
        <v/>
      </c>
      <c r="DB157" s="363" t="str">
        <f ca="1">+IF(OFFSET('Sanitation Data'!$G$30,0,10*ROW('Sanitation Data'!G151))="","",OFFSET('Sanitation Data'!$G$30,0,10*ROW('Sanitation Data'!G151)))</f>
        <v/>
      </c>
      <c r="DC157" s="363" t="str">
        <f ca="1">+IF(OFFSET('Sanitation Data'!$G$31,0,10*ROW('Sanitation Data'!G151))="","",OFFSET('Sanitation Data'!$G$31,0,10*ROW('Sanitation Data'!G151)))</f>
        <v/>
      </c>
      <c r="DD157" s="363" t="str">
        <f ca="1">+IF(OFFSET('Sanitation Data'!$G$32,0,10*ROW('Sanitation Data'!G151))="","",OFFSET('Sanitation Data'!$G$32,0,10*ROW('Sanitation Data'!G151)))</f>
        <v/>
      </c>
      <c r="DE157" s="363" t="str">
        <f ca="1">+IF(OFFSET('Sanitation Data'!$H$28,0,10*ROW('Sanitation Data'!H151))="","",OFFSET('Sanitation Data'!$H$28,0,10*ROW('Sanitation Data'!H151)))</f>
        <v/>
      </c>
      <c r="DF157" s="363" t="str">
        <f ca="1">+IF(OFFSET('Sanitation Data'!$H$29,0,10*ROW('Sanitation Data'!H151))="","",OFFSET('Sanitation Data'!$H$29,0,10*ROW('Sanitation Data'!H151)))</f>
        <v/>
      </c>
      <c r="DG157" s="363" t="str">
        <f ca="1">+IF(OFFSET('Sanitation Data'!$H$30,0,10*ROW('Sanitation Data'!H151))="","",OFFSET('Sanitation Data'!$H$30,0,10*ROW('Sanitation Data'!H151)))</f>
        <v/>
      </c>
      <c r="DH157" s="363" t="str">
        <f ca="1">+IF(OFFSET('Sanitation Data'!$H$31,0,10*ROW('Sanitation Data'!H151))="","",OFFSET('Sanitation Data'!$H$31,0,10*ROW('Sanitation Data'!H151)))</f>
        <v/>
      </c>
      <c r="DI157" s="363" t="str">
        <f ca="1">+IF(OFFSET('Sanitation Data'!$H$32,0,10*ROW('Sanitation Data'!H151))="","",OFFSET('Sanitation Data'!$H$32,0,10*ROW('Sanitation Data'!H151)))</f>
        <v/>
      </c>
      <c r="DJ157" s="363" t="str">
        <f ca="1">+IF(OFFSET('Sanitation Data'!$I$28,0,10*ROW('Sanitation Data'!I151))="","",OFFSET('Sanitation Data'!$I$28,0,10*ROW('Sanitation Data'!I151)))</f>
        <v/>
      </c>
      <c r="DK157" s="363" t="str">
        <f ca="1">+IF(OFFSET('Sanitation Data'!$I$29,0,10*ROW('Sanitation Data'!I151))="","",OFFSET('Sanitation Data'!$I$29,0,10*ROW('Sanitation Data'!I151)))</f>
        <v/>
      </c>
      <c r="DL157" s="363" t="str">
        <f ca="1">+IF(OFFSET('Sanitation Data'!$I$30,0,10*ROW('Sanitation Data'!I151))="","",OFFSET('Sanitation Data'!$I$30,0,10*ROW('Sanitation Data'!I151)))</f>
        <v/>
      </c>
      <c r="DM157" s="363" t="str">
        <f ca="1">+IF(OFFSET('Sanitation Data'!$I$31,0,10*ROW('Sanitation Data'!I151))="","",OFFSET('Sanitation Data'!$I$31,0,10*ROW('Sanitation Data'!I151)))</f>
        <v/>
      </c>
      <c r="DN157" s="363" t="str">
        <f ca="1">+IF(OFFSET('Sanitation Data'!$I$32,0,10*ROW('Sanitation Data'!I151))="","",OFFSET('Sanitation Data'!$I$32,0,10*ROW('Sanitation Data'!I151)))</f>
        <v/>
      </c>
      <c r="DO157" s="363" t="str">
        <f ca="1">+IF(OFFSET('Hygiene Data'!$D$11,0,10*ROW('Hygiene Data'!D151))="","",OFFSET('Hygiene Data'!$D$11,0,10*ROW('Hygiene Data'!D151)))</f>
        <v/>
      </c>
      <c r="DP157" s="363" t="str">
        <f ca="1">+IF(OFFSET('Hygiene Data'!$D$12,0,10*ROW('Hygiene Data'!D151))="","",OFFSET('Hygiene Data'!$D$12,0,10*ROW('Hygiene Data'!D151)))</f>
        <v/>
      </c>
      <c r="DQ157" s="363" t="str">
        <f ca="1">+IF(OFFSET('Hygiene Data'!$D$13,0,10*ROW('Hygiene Data'!D151))="","",OFFSET('Hygiene Data'!$D$13,0,10*ROW('Hygiene Data'!D151)))</f>
        <v/>
      </c>
      <c r="DR157" s="363" t="str">
        <f ca="1">+IF(OFFSET('Hygiene Data'!$E$11,0,10*ROW('Hygiene Data'!E151))="","",OFFSET('Hygiene Data'!$E$11,0,10*ROW('Hygiene Data'!E151)))</f>
        <v/>
      </c>
      <c r="DS157" s="363" t="str">
        <f ca="1">+IF(OFFSET('Hygiene Data'!$E$12,0,10*ROW('Hygiene Data'!E151))="","",OFFSET('Hygiene Data'!$E$12,0,10*ROW('Hygiene Data'!E151)))</f>
        <v/>
      </c>
      <c r="DT157" s="363" t="str">
        <f ca="1">+IF(OFFSET('Hygiene Data'!$E$13,0,10*ROW('Hygiene Data'!E151))="","",OFFSET('Hygiene Data'!$E$13,0,10*ROW('Hygiene Data'!E151)))</f>
        <v/>
      </c>
      <c r="DU157" s="363" t="str">
        <f ca="1">+IF(OFFSET('Hygiene Data'!$F$11,0,10*ROW('Hygiene Data'!F151))="","",OFFSET('Hygiene Data'!$F$11,0,10*ROW('Hygiene Data'!F151)))</f>
        <v/>
      </c>
      <c r="DV157" s="363" t="str">
        <f ca="1">+IF(OFFSET('Hygiene Data'!$F$12,0,10*ROW('Hygiene Data'!F151))="","",OFFSET('Hygiene Data'!$F$12,0,10*ROW('Hygiene Data'!F151)))</f>
        <v/>
      </c>
      <c r="DW157" s="363" t="str">
        <f ca="1">+IF(OFFSET('Hygiene Data'!$F$13,0,10*ROW('Hygiene Data'!F151))="","",OFFSET('Hygiene Data'!$F$13,0,10*ROW('Hygiene Data'!F151)))</f>
        <v/>
      </c>
      <c r="DX157" s="363" t="str">
        <f ca="1">+IF(OFFSET('Hygiene Data'!$G$11,0,10*ROW('Hygiene Data'!G151))="","",OFFSET('Hygiene Data'!$G$11,0,10*ROW('Hygiene Data'!G151)))</f>
        <v/>
      </c>
      <c r="DY157" s="363" t="str">
        <f ca="1">+IF(OFFSET('Hygiene Data'!$G$12,0,10*ROW('Hygiene Data'!G151))="","",OFFSET('Hygiene Data'!$G$12,0,10*ROW('Hygiene Data'!G151)))</f>
        <v/>
      </c>
      <c r="DZ157" s="363" t="str">
        <f ca="1">+IF(OFFSET('Hygiene Data'!$G$13,0,10*ROW('Hygiene Data'!G151))="","",OFFSET('Hygiene Data'!$G$13,0,10*ROW('Hygiene Data'!G151)))</f>
        <v/>
      </c>
      <c r="EA157" s="363" t="str">
        <f ca="1">+IF(OFFSET('Hygiene Data'!$H$11,0,10*ROW('Hygiene Data'!H151))="","",OFFSET('Hygiene Data'!$H$11,0,10*ROW('Hygiene Data'!H151)))</f>
        <v/>
      </c>
      <c r="EB157" s="363" t="str">
        <f ca="1">+IF(OFFSET('Hygiene Data'!$H$12,0,10*ROW('Hygiene Data'!H151))="","",OFFSET('Hygiene Data'!$H$12,0,10*ROW('Hygiene Data'!H151)))</f>
        <v/>
      </c>
      <c r="EC157" s="363" t="str">
        <f ca="1">+IF(OFFSET('Hygiene Data'!$H$13,0,10*ROW('Hygiene Data'!H151))="","",OFFSET('Hygiene Data'!$H$13,0,10*ROW('Hygiene Data'!H151)))</f>
        <v/>
      </c>
      <c r="ED157" s="363" t="str">
        <f ca="1">+IF(OFFSET('Hygiene Data'!$I$11,0,10*ROW('Hygiene Data'!I151))="","",OFFSET('Hygiene Data'!$I$11,0,10*ROW('Hygiene Data'!I151)))</f>
        <v/>
      </c>
      <c r="EE157" s="363" t="str">
        <f ca="1">+IF(OFFSET('Hygiene Data'!$I$12,0,10*ROW('Hygiene Data'!I151))="","",OFFSET('Hygiene Data'!$I$12,0,10*ROW('Hygiene Data'!I151)))</f>
        <v/>
      </c>
      <c r="EF157" s="363" t="str">
        <f ca="1">+IF(OFFSET('Hygiene Data'!$I$13,0,10*ROW('Hygiene Data'!I151))="","",OFFSET('Hygiene Data'!$I$13,0,10*ROW('Hygiene Data'!I151)))</f>
        <v/>
      </c>
    </row>
    <row r="158" spans="1:136" x14ac:dyDescent="0.25">
      <c r="A158" s="472" t="str">
        <f ca="1">+IF(OFFSET('Water Data'!$B$2,0,10*ROW('Water Data'!E152))="","",OFFSET('Water Data'!$B$2,0,10*ROW('Water Data'!E152)))</f>
        <v/>
      </c>
      <c r="B158" s="47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9" t="str">
        <f t="shared" ca="1" si="2"/>
        <v/>
      </c>
      <c r="D158" s="50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3" t="str">
        <f ca="1">+IF(OFFSET('Water Data'!$D$27,0,10*ROW('Water Data'!D152))="","",OFFSET('Water Data'!$D$27,0,10*ROW('Water Data'!D152)))</f>
        <v/>
      </c>
      <c r="BT158" s="363" t="str">
        <f ca="1">+IF(OFFSET('Water Data'!$D$28,0,10*ROW('Water Data'!D152))="","",OFFSET('Water Data'!$D$28,0,10*ROW('Water Data'!D152)))</f>
        <v/>
      </c>
      <c r="BU158" s="363" t="str">
        <f ca="1">+IF(OFFSET('Water Data'!$D$29,0,10*ROW('Water Data'!D152))="","",OFFSET('Water Data'!$D$29,0,10*ROW('Water Data'!D152)))</f>
        <v/>
      </c>
      <c r="BV158" s="363" t="str">
        <f ca="1">+IF(OFFSET('Water Data'!$E$27,0,10*ROW('Water Data'!E152))="","",OFFSET('Water Data'!$E$27,0,10*ROW('Water Data'!E152)))</f>
        <v/>
      </c>
      <c r="BW158" s="363" t="str">
        <f ca="1">+IF(OFFSET('Water Data'!$E$28,0,10*ROW('Water Data'!E152))="","",OFFSET('Water Data'!$E$28,0,10*ROW('Water Data'!E152)))</f>
        <v/>
      </c>
      <c r="BX158" s="363" t="str">
        <f ca="1">+IF(OFFSET('Water Data'!$E$29,0,10*ROW('Water Data'!E152))="","",OFFSET('Water Data'!$E$29,0,10*ROW('Water Data'!E152)))</f>
        <v/>
      </c>
      <c r="BY158" s="363" t="str">
        <f ca="1">+IF(OFFSET('Water Data'!$F$27,0,10*ROW('Water Data'!F152))="","",OFFSET('Water Data'!$F$27,0,10*ROW('Water Data'!F152)))</f>
        <v/>
      </c>
      <c r="BZ158" s="363" t="str">
        <f ca="1">+IF(OFFSET('Water Data'!$F$28,0,10*ROW('Water Data'!F152))="","",OFFSET('Water Data'!$F$28,0,10*ROW('Water Data'!F152)))</f>
        <v/>
      </c>
      <c r="CA158" s="363" t="str">
        <f ca="1">+IF(OFFSET('Water Data'!$F$29,0,10*ROW('Water Data'!F152))="","",OFFSET('Water Data'!$F$29,0,10*ROW('Water Data'!F152)))</f>
        <v/>
      </c>
      <c r="CB158" s="363" t="str">
        <f ca="1">+IF(OFFSET('Water Data'!$G$27,0,10*ROW('Water Data'!G152))="","",OFFSET('Water Data'!$G$27,0,10*ROW('Water Data'!G152)))</f>
        <v/>
      </c>
      <c r="CC158" s="363" t="str">
        <f ca="1">+IF(OFFSET('Water Data'!$G$28,0,10*ROW('Water Data'!G152))="","",OFFSET('Water Data'!$G$28,0,10*ROW('Water Data'!G152)))</f>
        <v/>
      </c>
      <c r="CD158" s="363" t="str">
        <f ca="1">+IF(OFFSET('Water Data'!$G$29,0,10*ROW('Water Data'!G152))="","",OFFSET('Water Data'!$G$29,0,10*ROW('Water Data'!G152)))</f>
        <v/>
      </c>
      <c r="CE158" s="363" t="str">
        <f ca="1">+IF(OFFSET('Water Data'!$H$27,0,10*ROW('Water Data'!H152))="","",OFFSET('Water Data'!$H$27,0,10*ROW('Water Data'!H152)))</f>
        <v/>
      </c>
      <c r="CF158" s="363" t="str">
        <f ca="1">+IF(OFFSET('Water Data'!$H$28,0,10*ROW('Water Data'!H152))="","",OFFSET('Water Data'!$H$28,0,10*ROW('Water Data'!H152)))</f>
        <v/>
      </c>
      <c r="CG158" s="363" t="str">
        <f ca="1">+IF(OFFSET('Water Data'!$H$29,0,10*ROW('Water Data'!H152))="","",OFFSET('Water Data'!$H$29,0,10*ROW('Water Data'!H152)))</f>
        <v/>
      </c>
      <c r="CH158" s="363" t="str">
        <f ca="1">+IF(OFFSET('Water Data'!$I$27,0,10*ROW('Water Data'!I152))="","",OFFSET('Water Data'!$I$27,0,10*ROW('Water Data'!I152)))</f>
        <v/>
      </c>
      <c r="CI158" s="363" t="str">
        <f ca="1">+IF(OFFSET('Water Data'!$I$28,0,10*ROW('Water Data'!I152))="","",OFFSET('Water Data'!$I$28,0,10*ROW('Water Data'!I152)))</f>
        <v/>
      </c>
      <c r="CJ158" s="363" t="str">
        <f ca="1">+IF(OFFSET('Water Data'!$I$29,0,10*ROW('Water Data'!I152))="","",OFFSET('Water Data'!$I$29,0,10*ROW('Water Data'!I152)))</f>
        <v/>
      </c>
      <c r="CK158" s="363" t="str">
        <f ca="1">+IF(OFFSET('Sanitation Data'!$D$28,0,10*ROW('Sanitation Data'!D152))="","",OFFSET('Sanitation Data'!$D$28,0,10*ROW('Sanitation Data'!D152)))</f>
        <v/>
      </c>
      <c r="CL158" s="363" t="str">
        <f ca="1">+IF(OFFSET('Sanitation Data'!$D$29,0,10*ROW('Sanitation Data'!D152))="","",OFFSET('Sanitation Data'!$D$29,0,10*ROW('Sanitation Data'!D152)))</f>
        <v/>
      </c>
      <c r="CM158" s="363" t="str">
        <f ca="1">+IF(OFFSET('Sanitation Data'!$D$30,0,10*ROW('Sanitation Data'!D152))="","",OFFSET('Sanitation Data'!$D$30,0,10*ROW('Sanitation Data'!D152)))</f>
        <v/>
      </c>
      <c r="CN158" s="363" t="str">
        <f ca="1">+IF(OFFSET('Sanitation Data'!$D$31,0,10*ROW('Sanitation Data'!D152))="","",OFFSET('Sanitation Data'!$D$31,0,10*ROW('Sanitation Data'!D152)))</f>
        <v/>
      </c>
      <c r="CO158" s="363" t="str">
        <f ca="1">+IF(OFFSET('Sanitation Data'!$D$32,0,10*ROW('Sanitation Data'!D152))="","",OFFSET('Sanitation Data'!$D$32,0,10*ROW('Sanitation Data'!D152)))</f>
        <v/>
      </c>
      <c r="CP158" s="363" t="str">
        <f ca="1">+IF(OFFSET('Sanitation Data'!$E$28,0,10*ROW('Sanitation Data'!E152))="","",OFFSET('Sanitation Data'!$E$28,0,10*ROW('Sanitation Data'!E152)))</f>
        <v/>
      </c>
      <c r="CQ158" s="363" t="str">
        <f ca="1">+IF(OFFSET('Sanitation Data'!$E$29,0,10*ROW('Sanitation Data'!E152))="","",OFFSET('Sanitation Data'!$E$29,0,10*ROW('Sanitation Data'!E152)))</f>
        <v/>
      </c>
      <c r="CR158" s="363" t="str">
        <f ca="1">+IF(OFFSET('Sanitation Data'!$E$30,0,10*ROW('Sanitation Data'!E152))="","",OFFSET('Sanitation Data'!$E$30,0,10*ROW('Sanitation Data'!E152)))</f>
        <v/>
      </c>
      <c r="CS158" s="363" t="str">
        <f ca="1">+IF(OFFSET('Sanitation Data'!$E$31,0,10*ROW('Sanitation Data'!E152))="","",OFFSET('Sanitation Data'!$E$31,0,10*ROW('Sanitation Data'!E152)))</f>
        <v/>
      </c>
      <c r="CT158" s="363" t="str">
        <f ca="1">+IF(OFFSET('Sanitation Data'!$E$32,0,10*ROW('Sanitation Data'!E152))="","",OFFSET('Sanitation Data'!$E$32,0,10*ROW('Sanitation Data'!E152)))</f>
        <v/>
      </c>
      <c r="CU158" s="363" t="str">
        <f ca="1">+IF(OFFSET('Sanitation Data'!$F$28,0,10*ROW('Sanitation Data'!F152))="","",OFFSET('Sanitation Data'!$F$28,0,10*ROW('Sanitation Data'!F152)))</f>
        <v/>
      </c>
      <c r="CV158" s="363" t="str">
        <f ca="1">+IF(OFFSET('Sanitation Data'!$F$29,0,10*ROW('Sanitation Data'!F152))="","",OFFSET('Sanitation Data'!$F$29,0,10*ROW('Sanitation Data'!F152)))</f>
        <v/>
      </c>
      <c r="CW158" s="363" t="str">
        <f ca="1">+IF(OFFSET('Sanitation Data'!$F$30,0,10*ROW('Sanitation Data'!F152))="","",OFFSET('Sanitation Data'!$F$30,0,10*ROW('Sanitation Data'!F152)))</f>
        <v/>
      </c>
      <c r="CX158" s="363" t="str">
        <f ca="1">+IF(OFFSET('Sanitation Data'!$F$31,0,10*ROW('Sanitation Data'!F152))="","",OFFSET('Sanitation Data'!$F$31,0,10*ROW('Sanitation Data'!F152)))</f>
        <v/>
      </c>
      <c r="CY158" s="363" t="str">
        <f ca="1">+IF(OFFSET('Sanitation Data'!$F$32,0,10*ROW('Sanitation Data'!F152))="","",OFFSET('Sanitation Data'!$F$32,0,10*ROW('Sanitation Data'!F152)))</f>
        <v/>
      </c>
      <c r="CZ158" s="363" t="str">
        <f ca="1">+IF(OFFSET('Sanitation Data'!$G$28,0,10*ROW('Sanitation Data'!G152))="","",OFFSET('Sanitation Data'!$G$28,0,10*ROW('Sanitation Data'!G152)))</f>
        <v/>
      </c>
      <c r="DA158" s="363" t="str">
        <f ca="1">+IF(OFFSET('Sanitation Data'!$G$29,0,10*ROW('Sanitation Data'!G152))="","",OFFSET('Sanitation Data'!$G$29,0,10*ROW('Sanitation Data'!G152)))</f>
        <v/>
      </c>
      <c r="DB158" s="363" t="str">
        <f ca="1">+IF(OFFSET('Sanitation Data'!$G$30,0,10*ROW('Sanitation Data'!G152))="","",OFFSET('Sanitation Data'!$G$30,0,10*ROW('Sanitation Data'!G152)))</f>
        <v/>
      </c>
      <c r="DC158" s="363" t="str">
        <f ca="1">+IF(OFFSET('Sanitation Data'!$G$31,0,10*ROW('Sanitation Data'!G152))="","",OFFSET('Sanitation Data'!$G$31,0,10*ROW('Sanitation Data'!G152)))</f>
        <v/>
      </c>
      <c r="DD158" s="363" t="str">
        <f ca="1">+IF(OFFSET('Sanitation Data'!$G$32,0,10*ROW('Sanitation Data'!G152))="","",OFFSET('Sanitation Data'!$G$32,0,10*ROW('Sanitation Data'!G152)))</f>
        <v/>
      </c>
      <c r="DE158" s="363" t="str">
        <f ca="1">+IF(OFFSET('Sanitation Data'!$H$28,0,10*ROW('Sanitation Data'!H152))="","",OFFSET('Sanitation Data'!$H$28,0,10*ROW('Sanitation Data'!H152)))</f>
        <v/>
      </c>
      <c r="DF158" s="363" t="str">
        <f ca="1">+IF(OFFSET('Sanitation Data'!$H$29,0,10*ROW('Sanitation Data'!H152))="","",OFFSET('Sanitation Data'!$H$29,0,10*ROW('Sanitation Data'!H152)))</f>
        <v/>
      </c>
      <c r="DG158" s="363" t="str">
        <f ca="1">+IF(OFFSET('Sanitation Data'!$H$30,0,10*ROW('Sanitation Data'!H152))="","",OFFSET('Sanitation Data'!$H$30,0,10*ROW('Sanitation Data'!H152)))</f>
        <v/>
      </c>
      <c r="DH158" s="363" t="str">
        <f ca="1">+IF(OFFSET('Sanitation Data'!$H$31,0,10*ROW('Sanitation Data'!H152))="","",OFFSET('Sanitation Data'!$H$31,0,10*ROW('Sanitation Data'!H152)))</f>
        <v/>
      </c>
      <c r="DI158" s="363" t="str">
        <f ca="1">+IF(OFFSET('Sanitation Data'!$H$32,0,10*ROW('Sanitation Data'!H152))="","",OFFSET('Sanitation Data'!$H$32,0,10*ROW('Sanitation Data'!H152)))</f>
        <v/>
      </c>
      <c r="DJ158" s="363" t="str">
        <f ca="1">+IF(OFFSET('Sanitation Data'!$I$28,0,10*ROW('Sanitation Data'!I152))="","",OFFSET('Sanitation Data'!$I$28,0,10*ROW('Sanitation Data'!I152)))</f>
        <v/>
      </c>
      <c r="DK158" s="363" t="str">
        <f ca="1">+IF(OFFSET('Sanitation Data'!$I$29,0,10*ROW('Sanitation Data'!I152))="","",OFFSET('Sanitation Data'!$I$29,0,10*ROW('Sanitation Data'!I152)))</f>
        <v/>
      </c>
      <c r="DL158" s="363" t="str">
        <f ca="1">+IF(OFFSET('Sanitation Data'!$I$30,0,10*ROW('Sanitation Data'!I152))="","",OFFSET('Sanitation Data'!$I$30,0,10*ROW('Sanitation Data'!I152)))</f>
        <v/>
      </c>
      <c r="DM158" s="363" t="str">
        <f ca="1">+IF(OFFSET('Sanitation Data'!$I$31,0,10*ROW('Sanitation Data'!I152))="","",OFFSET('Sanitation Data'!$I$31,0,10*ROW('Sanitation Data'!I152)))</f>
        <v/>
      </c>
      <c r="DN158" s="363" t="str">
        <f ca="1">+IF(OFFSET('Sanitation Data'!$I$32,0,10*ROW('Sanitation Data'!I152))="","",OFFSET('Sanitation Data'!$I$32,0,10*ROW('Sanitation Data'!I152)))</f>
        <v/>
      </c>
      <c r="DO158" s="363" t="str">
        <f ca="1">+IF(OFFSET('Hygiene Data'!$D$11,0,10*ROW('Hygiene Data'!D152))="","",OFFSET('Hygiene Data'!$D$11,0,10*ROW('Hygiene Data'!D152)))</f>
        <v/>
      </c>
      <c r="DP158" s="363" t="str">
        <f ca="1">+IF(OFFSET('Hygiene Data'!$D$12,0,10*ROW('Hygiene Data'!D152))="","",OFFSET('Hygiene Data'!$D$12,0,10*ROW('Hygiene Data'!D152)))</f>
        <v/>
      </c>
      <c r="DQ158" s="363" t="str">
        <f ca="1">+IF(OFFSET('Hygiene Data'!$D$13,0,10*ROW('Hygiene Data'!D152))="","",OFFSET('Hygiene Data'!$D$13,0,10*ROW('Hygiene Data'!D152)))</f>
        <v/>
      </c>
      <c r="DR158" s="363" t="str">
        <f ca="1">+IF(OFFSET('Hygiene Data'!$E$11,0,10*ROW('Hygiene Data'!E152))="","",OFFSET('Hygiene Data'!$E$11,0,10*ROW('Hygiene Data'!E152)))</f>
        <v/>
      </c>
      <c r="DS158" s="363" t="str">
        <f ca="1">+IF(OFFSET('Hygiene Data'!$E$12,0,10*ROW('Hygiene Data'!E152))="","",OFFSET('Hygiene Data'!$E$12,0,10*ROW('Hygiene Data'!E152)))</f>
        <v/>
      </c>
      <c r="DT158" s="363" t="str">
        <f ca="1">+IF(OFFSET('Hygiene Data'!$E$13,0,10*ROW('Hygiene Data'!E152))="","",OFFSET('Hygiene Data'!$E$13,0,10*ROW('Hygiene Data'!E152)))</f>
        <v/>
      </c>
      <c r="DU158" s="363" t="str">
        <f ca="1">+IF(OFFSET('Hygiene Data'!$F$11,0,10*ROW('Hygiene Data'!F152))="","",OFFSET('Hygiene Data'!$F$11,0,10*ROW('Hygiene Data'!F152)))</f>
        <v/>
      </c>
      <c r="DV158" s="363" t="str">
        <f ca="1">+IF(OFFSET('Hygiene Data'!$F$12,0,10*ROW('Hygiene Data'!F152))="","",OFFSET('Hygiene Data'!$F$12,0,10*ROW('Hygiene Data'!F152)))</f>
        <v/>
      </c>
      <c r="DW158" s="363" t="str">
        <f ca="1">+IF(OFFSET('Hygiene Data'!$F$13,0,10*ROW('Hygiene Data'!F152))="","",OFFSET('Hygiene Data'!$F$13,0,10*ROW('Hygiene Data'!F152)))</f>
        <v/>
      </c>
      <c r="DX158" s="363" t="str">
        <f ca="1">+IF(OFFSET('Hygiene Data'!$G$11,0,10*ROW('Hygiene Data'!G152))="","",OFFSET('Hygiene Data'!$G$11,0,10*ROW('Hygiene Data'!G152)))</f>
        <v/>
      </c>
      <c r="DY158" s="363" t="str">
        <f ca="1">+IF(OFFSET('Hygiene Data'!$G$12,0,10*ROW('Hygiene Data'!G152))="","",OFFSET('Hygiene Data'!$G$12,0,10*ROW('Hygiene Data'!G152)))</f>
        <v/>
      </c>
      <c r="DZ158" s="363" t="str">
        <f ca="1">+IF(OFFSET('Hygiene Data'!$G$13,0,10*ROW('Hygiene Data'!G152))="","",OFFSET('Hygiene Data'!$G$13,0,10*ROW('Hygiene Data'!G152)))</f>
        <v/>
      </c>
      <c r="EA158" s="363" t="str">
        <f ca="1">+IF(OFFSET('Hygiene Data'!$H$11,0,10*ROW('Hygiene Data'!H152))="","",OFFSET('Hygiene Data'!$H$11,0,10*ROW('Hygiene Data'!H152)))</f>
        <v/>
      </c>
      <c r="EB158" s="363" t="str">
        <f ca="1">+IF(OFFSET('Hygiene Data'!$H$12,0,10*ROW('Hygiene Data'!H152))="","",OFFSET('Hygiene Data'!$H$12,0,10*ROW('Hygiene Data'!H152)))</f>
        <v/>
      </c>
      <c r="EC158" s="363" t="str">
        <f ca="1">+IF(OFFSET('Hygiene Data'!$H$13,0,10*ROW('Hygiene Data'!H152))="","",OFFSET('Hygiene Data'!$H$13,0,10*ROW('Hygiene Data'!H152)))</f>
        <v/>
      </c>
      <c r="ED158" s="363" t="str">
        <f ca="1">+IF(OFFSET('Hygiene Data'!$I$11,0,10*ROW('Hygiene Data'!I152))="","",OFFSET('Hygiene Data'!$I$11,0,10*ROW('Hygiene Data'!I152)))</f>
        <v/>
      </c>
      <c r="EE158" s="363" t="str">
        <f ca="1">+IF(OFFSET('Hygiene Data'!$I$12,0,10*ROW('Hygiene Data'!I152))="","",OFFSET('Hygiene Data'!$I$12,0,10*ROW('Hygiene Data'!I152)))</f>
        <v/>
      </c>
      <c r="EF158" s="363" t="str">
        <f ca="1">+IF(OFFSET('Hygiene Data'!$I$13,0,10*ROW('Hygiene Data'!I152))="","",OFFSET('Hygiene Data'!$I$13,0,10*ROW('Hygiene Data'!I152)))</f>
        <v/>
      </c>
    </row>
    <row r="159" spans="1:136" x14ac:dyDescent="0.25">
      <c r="A159" s="472" t="str">
        <f ca="1">+IF(OFFSET('Water Data'!$B$2,0,10*ROW('Water Data'!E153))="","",OFFSET('Water Data'!$B$2,0,10*ROW('Water Data'!E153)))</f>
        <v/>
      </c>
      <c r="B159" s="47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9" t="str">
        <f t="shared" ca="1" si="2"/>
        <v/>
      </c>
      <c r="D159" s="50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3" t="str">
        <f ca="1">+IF(OFFSET('Water Data'!$D$27,0,10*ROW('Water Data'!D153))="","",OFFSET('Water Data'!$D$27,0,10*ROW('Water Data'!D153)))</f>
        <v/>
      </c>
      <c r="BT159" s="363" t="str">
        <f ca="1">+IF(OFFSET('Water Data'!$D$28,0,10*ROW('Water Data'!D153))="","",OFFSET('Water Data'!$D$28,0,10*ROW('Water Data'!D153)))</f>
        <v/>
      </c>
      <c r="BU159" s="363" t="str">
        <f ca="1">+IF(OFFSET('Water Data'!$D$29,0,10*ROW('Water Data'!D153))="","",OFFSET('Water Data'!$D$29,0,10*ROW('Water Data'!D153)))</f>
        <v/>
      </c>
      <c r="BV159" s="363" t="str">
        <f ca="1">+IF(OFFSET('Water Data'!$E$27,0,10*ROW('Water Data'!E153))="","",OFFSET('Water Data'!$E$27,0,10*ROW('Water Data'!E153)))</f>
        <v/>
      </c>
      <c r="BW159" s="363" t="str">
        <f ca="1">+IF(OFFSET('Water Data'!$E$28,0,10*ROW('Water Data'!E153))="","",OFFSET('Water Data'!$E$28,0,10*ROW('Water Data'!E153)))</f>
        <v/>
      </c>
      <c r="BX159" s="363" t="str">
        <f ca="1">+IF(OFFSET('Water Data'!$E$29,0,10*ROW('Water Data'!E153))="","",OFFSET('Water Data'!$E$29,0,10*ROW('Water Data'!E153)))</f>
        <v/>
      </c>
      <c r="BY159" s="363" t="str">
        <f ca="1">+IF(OFFSET('Water Data'!$F$27,0,10*ROW('Water Data'!F153))="","",OFFSET('Water Data'!$F$27,0,10*ROW('Water Data'!F153)))</f>
        <v/>
      </c>
      <c r="BZ159" s="363" t="str">
        <f ca="1">+IF(OFFSET('Water Data'!$F$28,0,10*ROW('Water Data'!F153))="","",OFFSET('Water Data'!$F$28,0,10*ROW('Water Data'!F153)))</f>
        <v/>
      </c>
      <c r="CA159" s="363" t="str">
        <f ca="1">+IF(OFFSET('Water Data'!$F$29,0,10*ROW('Water Data'!F153))="","",OFFSET('Water Data'!$F$29,0,10*ROW('Water Data'!F153)))</f>
        <v/>
      </c>
      <c r="CB159" s="363" t="str">
        <f ca="1">+IF(OFFSET('Water Data'!$G$27,0,10*ROW('Water Data'!G153))="","",OFFSET('Water Data'!$G$27,0,10*ROW('Water Data'!G153)))</f>
        <v/>
      </c>
      <c r="CC159" s="363" t="str">
        <f ca="1">+IF(OFFSET('Water Data'!$G$28,0,10*ROW('Water Data'!G153))="","",OFFSET('Water Data'!$G$28,0,10*ROW('Water Data'!G153)))</f>
        <v/>
      </c>
      <c r="CD159" s="363" t="str">
        <f ca="1">+IF(OFFSET('Water Data'!$G$29,0,10*ROW('Water Data'!G153))="","",OFFSET('Water Data'!$G$29,0,10*ROW('Water Data'!G153)))</f>
        <v/>
      </c>
      <c r="CE159" s="363" t="str">
        <f ca="1">+IF(OFFSET('Water Data'!$H$27,0,10*ROW('Water Data'!H153))="","",OFFSET('Water Data'!$H$27,0,10*ROW('Water Data'!H153)))</f>
        <v/>
      </c>
      <c r="CF159" s="363" t="str">
        <f ca="1">+IF(OFFSET('Water Data'!$H$28,0,10*ROW('Water Data'!H153))="","",OFFSET('Water Data'!$H$28,0,10*ROW('Water Data'!H153)))</f>
        <v/>
      </c>
      <c r="CG159" s="363" t="str">
        <f ca="1">+IF(OFFSET('Water Data'!$H$29,0,10*ROW('Water Data'!H153))="","",OFFSET('Water Data'!$H$29,0,10*ROW('Water Data'!H153)))</f>
        <v/>
      </c>
      <c r="CH159" s="363" t="str">
        <f ca="1">+IF(OFFSET('Water Data'!$I$27,0,10*ROW('Water Data'!I153))="","",OFFSET('Water Data'!$I$27,0,10*ROW('Water Data'!I153)))</f>
        <v/>
      </c>
      <c r="CI159" s="363" t="str">
        <f ca="1">+IF(OFFSET('Water Data'!$I$28,0,10*ROW('Water Data'!I153))="","",OFFSET('Water Data'!$I$28,0,10*ROW('Water Data'!I153)))</f>
        <v/>
      </c>
      <c r="CJ159" s="363" t="str">
        <f ca="1">+IF(OFFSET('Water Data'!$I$29,0,10*ROW('Water Data'!I153))="","",OFFSET('Water Data'!$I$29,0,10*ROW('Water Data'!I153)))</f>
        <v/>
      </c>
      <c r="CK159" s="363" t="str">
        <f ca="1">+IF(OFFSET('Sanitation Data'!$D$28,0,10*ROW('Sanitation Data'!D153))="","",OFFSET('Sanitation Data'!$D$28,0,10*ROW('Sanitation Data'!D153)))</f>
        <v/>
      </c>
      <c r="CL159" s="363" t="str">
        <f ca="1">+IF(OFFSET('Sanitation Data'!$D$29,0,10*ROW('Sanitation Data'!D153))="","",OFFSET('Sanitation Data'!$D$29,0,10*ROW('Sanitation Data'!D153)))</f>
        <v/>
      </c>
      <c r="CM159" s="363" t="str">
        <f ca="1">+IF(OFFSET('Sanitation Data'!$D$30,0,10*ROW('Sanitation Data'!D153))="","",OFFSET('Sanitation Data'!$D$30,0,10*ROW('Sanitation Data'!D153)))</f>
        <v/>
      </c>
      <c r="CN159" s="363" t="str">
        <f ca="1">+IF(OFFSET('Sanitation Data'!$D$31,0,10*ROW('Sanitation Data'!D153))="","",OFFSET('Sanitation Data'!$D$31,0,10*ROW('Sanitation Data'!D153)))</f>
        <v/>
      </c>
      <c r="CO159" s="363" t="str">
        <f ca="1">+IF(OFFSET('Sanitation Data'!$D$32,0,10*ROW('Sanitation Data'!D153))="","",OFFSET('Sanitation Data'!$D$32,0,10*ROW('Sanitation Data'!D153)))</f>
        <v/>
      </c>
      <c r="CP159" s="363" t="str">
        <f ca="1">+IF(OFFSET('Sanitation Data'!$E$28,0,10*ROW('Sanitation Data'!E153))="","",OFFSET('Sanitation Data'!$E$28,0,10*ROW('Sanitation Data'!E153)))</f>
        <v/>
      </c>
      <c r="CQ159" s="363" t="str">
        <f ca="1">+IF(OFFSET('Sanitation Data'!$E$29,0,10*ROW('Sanitation Data'!E153))="","",OFFSET('Sanitation Data'!$E$29,0,10*ROW('Sanitation Data'!E153)))</f>
        <v/>
      </c>
      <c r="CR159" s="363" t="str">
        <f ca="1">+IF(OFFSET('Sanitation Data'!$E$30,0,10*ROW('Sanitation Data'!E153))="","",OFFSET('Sanitation Data'!$E$30,0,10*ROW('Sanitation Data'!E153)))</f>
        <v/>
      </c>
      <c r="CS159" s="363" t="str">
        <f ca="1">+IF(OFFSET('Sanitation Data'!$E$31,0,10*ROW('Sanitation Data'!E153))="","",OFFSET('Sanitation Data'!$E$31,0,10*ROW('Sanitation Data'!E153)))</f>
        <v/>
      </c>
      <c r="CT159" s="363" t="str">
        <f ca="1">+IF(OFFSET('Sanitation Data'!$E$32,0,10*ROW('Sanitation Data'!E153))="","",OFFSET('Sanitation Data'!$E$32,0,10*ROW('Sanitation Data'!E153)))</f>
        <v/>
      </c>
      <c r="CU159" s="363" t="str">
        <f ca="1">+IF(OFFSET('Sanitation Data'!$F$28,0,10*ROW('Sanitation Data'!F153))="","",OFFSET('Sanitation Data'!$F$28,0,10*ROW('Sanitation Data'!F153)))</f>
        <v/>
      </c>
      <c r="CV159" s="363" t="str">
        <f ca="1">+IF(OFFSET('Sanitation Data'!$F$29,0,10*ROW('Sanitation Data'!F153))="","",OFFSET('Sanitation Data'!$F$29,0,10*ROW('Sanitation Data'!F153)))</f>
        <v/>
      </c>
      <c r="CW159" s="363" t="str">
        <f ca="1">+IF(OFFSET('Sanitation Data'!$F$30,0,10*ROW('Sanitation Data'!F153))="","",OFFSET('Sanitation Data'!$F$30,0,10*ROW('Sanitation Data'!F153)))</f>
        <v/>
      </c>
      <c r="CX159" s="363" t="str">
        <f ca="1">+IF(OFFSET('Sanitation Data'!$F$31,0,10*ROW('Sanitation Data'!F153))="","",OFFSET('Sanitation Data'!$F$31,0,10*ROW('Sanitation Data'!F153)))</f>
        <v/>
      </c>
      <c r="CY159" s="363" t="str">
        <f ca="1">+IF(OFFSET('Sanitation Data'!$F$32,0,10*ROW('Sanitation Data'!F153))="","",OFFSET('Sanitation Data'!$F$32,0,10*ROW('Sanitation Data'!F153)))</f>
        <v/>
      </c>
      <c r="CZ159" s="363" t="str">
        <f ca="1">+IF(OFFSET('Sanitation Data'!$G$28,0,10*ROW('Sanitation Data'!G153))="","",OFFSET('Sanitation Data'!$G$28,0,10*ROW('Sanitation Data'!G153)))</f>
        <v/>
      </c>
      <c r="DA159" s="363" t="str">
        <f ca="1">+IF(OFFSET('Sanitation Data'!$G$29,0,10*ROW('Sanitation Data'!G153))="","",OFFSET('Sanitation Data'!$G$29,0,10*ROW('Sanitation Data'!G153)))</f>
        <v/>
      </c>
      <c r="DB159" s="363" t="str">
        <f ca="1">+IF(OFFSET('Sanitation Data'!$G$30,0,10*ROW('Sanitation Data'!G153))="","",OFFSET('Sanitation Data'!$G$30,0,10*ROW('Sanitation Data'!G153)))</f>
        <v/>
      </c>
      <c r="DC159" s="363" t="str">
        <f ca="1">+IF(OFFSET('Sanitation Data'!$G$31,0,10*ROW('Sanitation Data'!G153))="","",OFFSET('Sanitation Data'!$G$31,0,10*ROW('Sanitation Data'!G153)))</f>
        <v/>
      </c>
      <c r="DD159" s="363" t="str">
        <f ca="1">+IF(OFFSET('Sanitation Data'!$G$32,0,10*ROW('Sanitation Data'!G153))="","",OFFSET('Sanitation Data'!$G$32,0,10*ROW('Sanitation Data'!G153)))</f>
        <v/>
      </c>
      <c r="DE159" s="363" t="str">
        <f ca="1">+IF(OFFSET('Sanitation Data'!$H$28,0,10*ROW('Sanitation Data'!H153))="","",OFFSET('Sanitation Data'!$H$28,0,10*ROW('Sanitation Data'!H153)))</f>
        <v/>
      </c>
      <c r="DF159" s="363" t="str">
        <f ca="1">+IF(OFFSET('Sanitation Data'!$H$29,0,10*ROW('Sanitation Data'!H153))="","",OFFSET('Sanitation Data'!$H$29,0,10*ROW('Sanitation Data'!H153)))</f>
        <v/>
      </c>
      <c r="DG159" s="363" t="str">
        <f ca="1">+IF(OFFSET('Sanitation Data'!$H$30,0,10*ROW('Sanitation Data'!H153))="","",OFFSET('Sanitation Data'!$H$30,0,10*ROW('Sanitation Data'!H153)))</f>
        <v/>
      </c>
      <c r="DH159" s="363" t="str">
        <f ca="1">+IF(OFFSET('Sanitation Data'!$H$31,0,10*ROW('Sanitation Data'!H153))="","",OFFSET('Sanitation Data'!$H$31,0,10*ROW('Sanitation Data'!H153)))</f>
        <v/>
      </c>
      <c r="DI159" s="363" t="str">
        <f ca="1">+IF(OFFSET('Sanitation Data'!$H$32,0,10*ROW('Sanitation Data'!H153))="","",OFFSET('Sanitation Data'!$H$32,0,10*ROW('Sanitation Data'!H153)))</f>
        <v/>
      </c>
      <c r="DJ159" s="363" t="str">
        <f ca="1">+IF(OFFSET('Sanitation Data'!$I$28,0,10*ROW('Sanitation Data'!I153))="","",OFFSET('Sanitation Data'!$I$28,0,10*ROW('Sanitation Data'!I153)))</f>
        <v/>
      </c>
      <c r="DK159" s="363" t="str">
        <f ca="1">+IF(OFFSET('Sanitation Data'!$I$29,0,10*ROW('Sanitation Data'!I153))="","",OFFSET('Sanitation Data'!$I$29,0,10*ROW('Sanitation Data'!I153)))</f>
        <v/>
      </c>
      <c r="DL159" s="363" t="str">
        <f ca="1">+IF(OFFSET('Sanitation Data'!$I$30,0,10*ROW('Sanitation Data'!I153))="","",OFFSET('Sanitation Data'!$I$30,0,10*ROW('Sanitation Data'!I153)))</f>
        <v/>
      </c>
      <c r="DM159" s="363" t="str">
        <f ca="1">+IF(OFFSET('Sanitation Data'!$I$31,0,10*ROW('Sanitation Data'!I153))="","",OFFSET('Sanitation Data'!$I$31,0,10*ROW('Sanitation Data'!I153)))</f>
        <v/>
      </c>
      <c r="DN159" s="363" t="str">
        <f ca="1">+IF(OFFSET('Sanitation Data'!$I$32,0,10*ROW('Sanitation Data'!I153))="","",OFFSET('Sanitation Data'!$I$32,0,10*ROW('Sanitation Data'!I153)))</f>
        <v/>
      </c>
      <c r="DO159" s="363" t="str">
        <f ca="1">+IF(OFFSET('Hygiene Data'!$D$11,0,10*ROW('Hygiene Data'!D153))="","",OFFSET('Hygiene Data'!$D$11,0,10*ROW('Hygiene Data'!D153)))</f>
        <v/>
      </c>
      <c r="DP159" s="363" t="str">
        <f ca="1">+IF(OFFSET('Hygiene Data'!$D$12,0,10*ROW('Hygiene Data'!D153))="","",OFFSET('Hygiene Data'!$D$12,0,10*ROW('Hygiene Data'!D153)))</f>
        <v/>
      </c>
      <c r="DQ159" s="363" t="str">
        <f ca="1">+IF(OFFSET('Hygiene Data'!$D$13,0,10*ROW('Hygiene Data'!D153))="","",OFFSET('Hygiene Data'!$D$13,0,10*ROW('Hygiene Data'!D153)))</f>
        <v/>
      </c>
      <c r="DR159" s="363" t="str">
        <f ca="1">+IF(OFFSET('Hygiene Data'!$E$11,0,10*ROW('Hygiene Data'!E153))="","",OFFSET('Hygiene Data'!$E$11,0,10*ROW('Hygiene Data'!E153)))</f>
        <v/>
      </c>
      <c r="DS159" s="363" t="str">
        <f ca="1">+IF(OFFSET('Hygiene Data'!$E$12,0,10*ROW('Hygiene Data'!E153))="","",OFFSET('Hygiene Data'!$E$12,0,10*ROW('Hygiene Data'!E153)))</f>
        <v/>
      </c>
      <c r="DT159" s="363" t="str">
        <f ca="1">+IF(OFFSET('Hygiene Data'!$E$13,0,10*ROW('Hygiene Data'!E153))="","",OFFSET('Hygiene Data'!$E$13,0,10*ROW('Hygiene Data'!E153)))</f>
        <v/>
      </c>
      <c r="DU159" s="363" t="str">
        <f ca="1">+IF(OFFSET('Hygiene Data'!$F$11,0,10*ROW('Hygiene Data'!F153))="","",OFFSET('Hygiene Data'!$F$11,0,10*ROW('Hygiene Data'!F153)))</f>
        <v/>
      </c>
      <c r="DV159" s="363" t="str">
        <f ca="1">+IF(OFFSET('Hygiene Data'!$F$12,0,10*ROW('Hygiene Data'!F153))="","",OFFSET('Hygiene Data'!$F$12,0,10*ROW('Hygiene Data'!F153)))</f>
        <v/>
      </c>
      <c r="DW159" s="363" t="str">
        <f ca="1">+IF(OFFSET('Hygiene Data'!$F$13,0,10*ROW('Hygiene Data'!F153))="","",OFFSET('Hygiene Data'!$F$13,0,10*ROW('Hygiene Data'!F153)))</f>
        <v/>
      </c>
      <c r="DX159" s="363" t="str">
        <f ca="1">+IF(OFFSET('Hygiene Data'!$G$11,0,10*ROW('Hygiene Data'!G153))="","",OFFSET('Hygiene Data'!$G$11,0,10*ROW('Hygiene Data'!G153)))</f>
        <v/>
      </c>
      <c r="DY159" s="363" t="str">
        <f ca="1">+IF(OFFSET('Hygiene Data'!$G$12,0,10*ROW('Hygiene Data'!G153))="","",OFFSET('Hygiene Data'!$G$12,0,10*ROW('Hygiene Data'!G153)))</f>
        <v/>
      </c>
      <c r="DZ159" s="363" t="str">
        <f ca="1">+IF(OFFSET('Hygiene Data'!$G$13,0,10*ROW('Hygiene Data'!G153))="","",OFFSET('Hygiene Data'!$G$13,0,10*ROW('Hygiene Data'!G153)))</f>
        <v/>
      </c>
      <c r="EA159" s="363" t="str">
        <f ca="1">+IF(OFFSET('Hygiene Data'!$H$11,0,10*ROW('Hygiene Data'!H153))="","",OFFSET('Hygiene Data'!$H$11,0,10*ROW('Hygiene Data'!H153)))</f>
        <v/>
      </c>
      <c r="EB159" s="363" t="str">
        <f ca="1">+IF(OFFSET('Hygiene Data'!$H$12,0,10*ROW('Hygiene Data'!H153))="","",OFFSET('Hygiene Data'!$H$12,0,10*ROW('Hygiene Data'!H153)))</f>
        <v/>
      </c>
      <c r="EC159" s="363" t="str">
        <f ca="1">+IF(OFFSET('Hygiene Data'!$H$13,0,10*ROW('Hygiene Data'!H153))="","",OFFSET('Hygiene Data'!$H$13,0,10*ROW('Hygiene Data'!H153)))</f>
        <v/>
      </c>
      <c r="ED159" s="363" t="str">
        <f ca="1">+IF(OFFSET('Hygiene Data'!$I$11,0,10*ROW('Hygiene Data'!I153))="","",OFFSET('Hygiene Data'!$I$11,0,10*ROW('Hygiene Data'!I153)))</f>
        <v/>
      </c>
      <c r="EE159" s="363" t="str">
        <f ca="1">+IF(OFFSET('Hygiene Data'!$I$12,0,10*ROW('Hygiene Data'!I153))="","",OFFSET('Hygiene Data'!$I$12,0,10*ROW('Hygiene Data'!I153)))</f>
        <v/>
      </c>
      <c r="EF159" s="363" t="str">
        <f ca="1">+IF(OFFSET('Hygiene Data'!$I$13,0,10*ROW('Hygiene Data'!I153))="","",OFFSET('Hygiene Data'!$I$13,0,10*ROW('Hygiene Data'!I153)))</f>
        <v/>
      </c>
    </row>
    <row r="160" spans="1:136" x14ac:dyDescent="0.25">
      <c r="A160" s="472" t="str">
        <f ca="1">+IF(OFFSET('Water Data'!$B$2,0,10*ROW('Water Data'!E154))="","",OFFSET('Water Data'!$B$2,0,10*ROW('Water Data'!E154)))</f>
        <v/>
      </c>
      <c r="B160" s="47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9" t="str">
        <f t="shared" ca="1" si="2"/>
        <v/>
      </c>
      <c r="D160" s="50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3" t="str">
        <f ca="1">+IF(OFFSET('Water Data'!$D$27,0,10*ROW('Water Data'!D154))="","",OFFSET('Water Data'!$D$27,0,10*ROW('Water Data'!D154)))</f>
        <v/>
      </c>
      <c r="BT160" s="363" t="str">
        <f ca="1">+IF(OFFSET('Water Data'!$D$28,0,10*ROW('Water Data'!D154))="","",OFFSET('Water Data'!$D$28,0,10*ROW('Water Data'!D154)))</f>
        <v/>
      </c>
      <c r="BU160" s="363" t="str">
        <f ca="1">+IF(OFFSET('Water Data'!$D$29,0,10*ROW('Water Data'!D154))="","",OFFSET('Water Data'!$D$29,0,10*ROW('Water Data'!D154)))</f>
        <v/>
      </c>
      <c r="BV160" s="363" t="str">
        <f ca="1">+IF(OFFSET('Water Data'!$E$27,0,10*ROW('Water Data'!E154))="","",OFFSET('Water Data'!$E$27,0,10*ROW('Water Data'!E154)))</f>
        <v/>
      </c>
      <c r="BW160" s="363" t="str">
        <f ca="1">+IF(OFFSET('Water Data'!$E$28,0,10*ROW('Water Data'!E154))="","",OFFSET('Water Data'!$E$28,0,10*ROW('Water Data'!E154)))</f>
        <v/>
      </c>
      <c r="BX160" s="363" t="str">
        <f ca="1">+IF(OFFSET('Water Data'!$E$29,0,10*ROW('Water Data'!E154))="","",OFFSET('Water Data'!$E$29,0,10*ROW('Water Data'!E154)))</f>
        <v/>
      </c>
      <c r="BY160" s="363" t="str">
        <f ca="1">+IF(OFFSET('Water Data'!$F$27,0,10*ROW('Water Data'!F154))="","",OFFSET('Water Data'!$F$27,0,10*ROW('Water Data'!F154)))</f>
        <v/>
      </c>
      <c r="BZ160" s="363" t="str">
        <f ca="1">+IF(OFFSET('Water Data'!$F$28,0,10*ROW('Water Data'!F154))="","",OFFSET('Water Data'!$F$28,0,10*ROW('Water Data'!F154)))</f>
        <v/>
      </c>
      <c r="CA160" s="363" t="str">
        <f ca="1">+IF(OFFSET('Water Data'!$F$29,0,10*ROW('Water Data'!F154))="","",OFFSET('Water Data'!$F$29,0,10*ROW('Water Data'!F154)))</f>
        <v/>
      </c>
      <c r="CB160" s="363" t="str">
        <f ca="1">+IF(OFFSET('Water Data'!$G$27,0,10*ROW('Water Data'!G154))="","",OFFSET('Water Data'!$G$27,0,10*ROW('Water Data'!G154)))</f>
        <v/>
      </c>
      <c r="CC160" s="363" t="str">
        <f ca="1">+IF(OFFSET('Water Data'!$G$28,0,10*ROW('Water Data'!G154))="","",OFFSET('Water Data'!$G$28,0,10*ROW('Water Data'!G154)))</f>
        <v/>
      </c>
      <c r="CD160" s="363" t="str">
        <f ca="1">+IF(OFFSET('Water Data'!$G$29,0,10*ROW('Water Data'!G154))="","",OFFSET('Water Data'!$G$29,0,10*ROW('Water Data'!G154)))</f>
        <v/>
      </c>
      <c r="CE160" s="363" t="str">
        <f ca="1">+IF(OFFSET('Water Data'!$H$27,0,10*ROW('Water Data'!H154))="","",OFFSET('Water Data'!$H$27,0,10*ROW('Water Data'!H154)))</f>
        <v/>
      </c>
      <c r="CF160" s="363" t="str">
        <f ca="1">+IF(OFFSET('Water Data'!$H$28,0,10*ROW('Water Data'!H154))="","",OFFSET('Water Data'!$H$28,0,10*ROW('Water Data'!H154)))</f>
        <v/>
      </c>
      <c r="CG160" s="363" t="str">
        <f ca="1">+IF(OFFSET('Water Data'!$H$29,0,10*ROW('Water Data'!H154))="","",OFFSET('Water Data'!$H$29,0,10*ROW('Water Data'!H154)))</f>
        <v/>
      </c>
      <c r="CH160" s="363" t="str">
        <f ca="1">+IF(OFFSET('Water Data'!$I$27,0,10*ROW('Water Data'!I154))="","",OFFSET('Water Data'!$I$27,0,10*ROW('Water Data'!I154)))</f>
        <v/>
      </c>
      <c r="CI160" s="363" t="str">
        <f ca="1">+IF(OFFSET('Water Data'!$I$28,0,10*ROW('Water Data'!I154))="","",OFFSET('Water Data'!$I$28,0,10*ROW('Water Data'!I154)))</f>
        <v/>
      </c>
      <c r="CJ160" s="363" t="str">
        <f ca="1">+IF(OFFSET('Water Data'!$I$29,0,10*ROW('Water Data'!I154))="","",OFFSET('Water Data'!$I$29,0,10*ROW('Water Data'!I154)))</f>
        <v/>
      </c>
      <c r="CK160" s="363" t="str">
        <f ca="1">+IF(OFFSET('Sanitation Data'!$D$28,0,10*ROW('Sanitation Data'!D154))="","",OFFSET('Sanitation Data'!$D$28,0,10*ROW('Sanitation Data'!D154)))</f>
        <v/>
      </c>
      <c r="CL160" s="363" t="str">
        <f ca="1">+IF(OFFSET('Sanitation Data'!$D$29,0,10*ROW('Sanitation Data'!D154))="","",OFFSET('Sanitation Data'!$D$29,0,10*ROW('Sanitation Data'!D154)))</f>
        <v/>
      </c>
      <c r="CM160" s="363" t="str">
        <f ca="1">+IF(OFFSET('Sanitation Data'!$D$30,0,10*ROW('Sanitation Data'!D154))="","",OFFSET('Sanitation Data'!$D$30,0,10*ROW('Sanitation Data'!D154)))</f>
        <v/>
      </c>
      <c r="CN160" s="363" t="str">
        <f ca="1">+IF(OFFSET('Sanitation Data'!$D$31,0,10*ROW('Sanitation Data'!D154))="","",OFFSET('Sanitation Data'!$D$31,0,10*ROW('Sanitation Data'!D154)))</f>
        <v/>
      </c>
      <c r="CO160" s="363" t="str">
        <f ca="1">+IF(OFFSET('Sanitation Data'!$D$32,0,10*ROW('Sanitation Data'!D154))="","",OFFSET('Sanitation Data'!$D$32,0,10*ROW('Sanitation Data'!D154)))</f>
        <v/>
      </c>
      <c r="CP160" s="363" t="str">
        <f ca="1">+IF(OFFSET('Sanitation Data'!$E$28,0,10*ROW('Sanitation Data'!E154))="","",OFFSET('Sanitation Data'!$E$28,0,10*ROW('Sanitation Data'!E154)))</f>
        <v/>
      </c>
      <c r="CQ160" s="363" t="str">
        <f ca="1">+IF(OFFSET('Sanitation Data'!$E$29,0,10*ROW('Sanitation Data'!E154))="","",OFFSET('Sanitation Data'!$E$29,0,10*ROW('Sanitation Data'!E154)))</f>
        <v/>
      </c>
      <c r="CR160" s="363" t="str">
        <f ca="1">+IF(OFFSET('Sanitation Data'!$E$30,0,10*ROW('Sanitation Data'!E154))="","",OFFSET('Sanitation Data'!$E$30,0,10*ROW('Sanitation Data'!E154)))</f>
        <v/>
      </c>
      <c r="CS160" s="363" t="str">
        <f ca="1">+IF(OFFSET('Sanitation Data'!$E$31,0,10*ROW('Sanitation Data'!E154))="","",OFFSET('Sanitation Data'!$E$31,0,10*ROW('Sanitation Data'!E154)))</f>
        <v/>
      </c>
      <c r="CT160" s="363" t="str">
        <f ca="1">+IF(OFFSET('Sanitation Data'!$E$32,0,10*ROW('Sanitation Data'!E154))="","",OFFSET('Sanitation Data'!$E$32,0,10*ROW('Sanitation Data'!E154)))</f>
        <v/>
      </c>
      <c r="CU160" s="363" t="str">
        <f ca="1">+IF(OFFSET('Sanitation Data'!$F$28,0,10*ROW('Sanitation Data'!F154))="","",OFFSET('Sanitation Data'!$F$28,0,10*ROW('Sanitation Data'!F154)))</f>
        <v/>
      </c>
      <c r="CV160" s="363" t="str">
        <f ca="1">+IF(OFFSET('Sanitation Data'!$F$29,0,10*ROW('Sanitation Data'!F154))="","",OFFSET('Sanitation Data'!$F$29,0,10*ROW('Sanitation Data'!F154)))</f>
        <v/>
      </c>
      <c r="CW160" s="363" t="str">
        <f ca="1">+IF(OFFSET('Sanitation Data'!$F$30,0,10*ROW('Sanitation Data'!F154))="","",OFFSET('Sanitation Data'!$F$30,0,10*ROW('Sanitation Data'!F154)))</f>
        <v/>
      </c>
      <c r="CX160" s="363" t="str">
        <f ca="1">+IF(OFFSET('Sanitation Data'!$F$31,0,10*ROW('Sanitation Data'!F154))="","",OFFSET('Sanitation Data'!$F$31,0,10*ROW('Sanitation Data'!F154)))</f>
        <v/>
      </c>
      <c r="CY160" s="363" t="str">
        <f ca="1">+IF(OFFSET('Sanitation Data'!$F$32,0,10*ROW('Sanitation Data'!F154))="","",OFFSET('Sanitation Data'!$F$32,0,10*ROW('Sanitation Data'!F154)))</f>
        <v/>
      </c>
      <c r="CZ160" s="363" t="str">
        <f ca="1">+IF(OFFSET('Sanitation Data'!$G$28,0,10*ROW('Sanitation Data'!G154))="","",OFFSET('Sanitation Data'!$G$28,0,10*ROW('Sanitation Data'!G154)))</f>
        <v/>
      </c>
      <c r="DA160" s="363" t="str">
        <f ca="1">+IF(OFFSET('Sanitation Data'!$G$29,0,10*ROW('Sanitation Data'!G154))="","",OFFSET('Sanitation Data'!$G$29,0,10*ROW('Sanitation Data'!G154)))</f>
        <v/>
      </c>
      <c r="DB160" s="363" t="str">
        <f ca="1">+IF(OFFSET('Sanitation Data'!$G$30,0,10*ROW('Sanitation Data'!G154))="","",OFFSET('Sanitation Data'!$G$30,0,10*ROW('Sanitation Data'!G154)))</f>
        <v/>
      </c>
      <c r="DC160" s="363" t="str">
        <f ca="1">+IF(OFFSET('Sanitation Data'!$G$31,0,10*ROW('Sanitation Data'!G154))="","",OFFSET('Sanitation Data'!$G$31,0,10*ROW('Sanitation Data'!G154)))</f>
        <v/>
      </c>
      <c r="DD160" s="363" t="str">
        <f ca="1">+IF(OFFSET('Sanitation Data'!$G$32,0,10*ROW('Sanitation Data'!G154))="","",OFFSET('Sanitation Data'!$G$32,0,10*ROW('Sanitation Data'!G154)))</f>
        <v/>
      </c>
      <c r="DE160" s="363" t="str">
        <f ca="1">+IF(OFFSET('Sanitation Data'!$H$28,0,10*ROW('Sanitation Data'!H154))="","",OFFSET('Sanitation Data'!$H$28,0,10*ROW('Sanitation Data'!H154)))</f>
        <v/>
      </c>
      <c r="DF160" s="363" t="str">
        <f ca="1">+IF(OFFSET('Sanitation Data'!$H$29,0,10*ROW('Sanitation Data'!H154))="","",OFFSET('Sanitation Data'!$H$29,0,10*ROW('Sanitation Data'!H154)))</f>
        <v/>
      </c>
      <c r="DG160" s="363" t="str">
        <f ca="1">+IF(OFFSET('Sanitation Data'!$H$30,0,10*ROW('Sanitation Data'!H154))="","",OFFSET('Sanitation Data'!$H$30,0,10*ROW('Sanitation Data'!H154)))</f>
        <v/>
      </c>
      <c r="DH160" s="363" t="str">
        <f ca="1">+IF(OFFSET('Sanitation Data'!$H$31,0,10*ROW('Sanitation Data'!H154))="","",OFFSET('Sanitation Data'!$H$31,0,10*ROW('Sanitation Data'!H154)))</f>
        <v/>
      </c>
      <c r="DI160" s="363" t="str">
        <f ca="1">+IF(OFFSET('Sanitation Data'!$H$32,0,10*ROW('Sanitation Data'!H154))="","",OFFSET('Sanitation Data'!$H$32,0,10*ROW('Sanitation Data'!H154)))</f>
        <v/>
      </c>
      <c r="DJ160" s="363" t="str">
        <f ca="1">+IF(OFFSET('Sanitation Data'!$I$28,0,10*ROW('Sanitation Data'!I154))="","",OFFSET('Sanitation Data'!$I$28,0,10*ROW('Sanitation Data'!I154)))</f>
        <v/>
      </c>
      <c r="DK160" s="363" t="str">
        <f ca="1">+IF(OFFSET('Sanitation Data'!$I$29,0,10*ROW('Sanitation Data'!I154))="","",OFFSET('Sanitation Data'!$I$29,0,10*ROW('Sanitation Data'!I154)))</f>
        <v/>
      </c>
      <c r="DL160" s="363" t="str">
        <f ca="1">+IF(OFFSET('Sanitation Data'!$I$30,0,10*ROW('Sanitation Data'!I154))="","",OFFSET('Sanitation Data'!$I$30,0,10*ROW('Sanitation Data'!I154)))</f>
        <v/>
      </c>
      <c r="DM160" s="363" t="str">
        <f ca="1">+IF(OFFSET('Sanitation Data'!$I$31,0,10*ROW('Sanitation Data'!I154))="","",OFFSET('Sanitation Data'!$I$31,0,10*ROW('Sanitation Data'!I154)))</f>
        <v/>
      </c>
      <c r="DN160" s="363" t="str">
        <f ca="1">+IF(OFFSET('Sanitation Data'!$I$32,0,10*ROW('Sanitation Data'!I154))="","",OFFSET('Sanitation Data'!$I$32,0,10*ROW('Sanitation Data'!I154)))</f>
        <v/>
      </c>
      <c r="DO160" s="363" t="str">
        <f ca="1">+IF(OFFSET('Hygiene Data'!$D$11,0,10*ROW('Hygiene Data'!D154))="","",OFFSET('Hygiene Data'!$D$11,0,10*ROW('Hygiene Data'!D154)))</f>
        <v/>
      </c>
      <c r="DP160" s="363" t="str">
        <f ca="1">+IF(OFFSET('Hygiene Data'!$D$12,0,10*ROW('Hygiene Data'!D154))="","",OFFSET('Hygiene Data'!$D$12,0,10*ROW('Hygiene Data'!D154)))</f>
        <v/>
      </c>
      <c r="DQ160" s="363" t="str">
        <f ca="1">+IF(OFFSET('Hygiene Data'!$D$13,0,10*ROW('Hygiene Data'!D154))="","",OFFSET('Hygiene Data'!$D$13,0,10*ROW('Hygiene Data'!D154)))</f>
        <v/>
      </c>
      <c r="DR160" s="363" t="str">
        <f ca="1">+IF(OFFSET('Hygiene Data'!$E$11,0,10*ROW('Hygiene Data'!E154))="","",OFFSET('Hygiene Data'!$E$11,0,10*ROW('Hygiene Data'!E154)))</f>
        <v/>
      </c>
      <c r="DS160" s="363" t="str">
        <f ca="1">+IF(OFFSET('Hygiene Data'!$E$12,0,10*ROW('Hygiene Data'!E154))="","",OFFSET('Hygiene Data'!$E$12,0,10*ROW('Hygiene Data'!E154)))</f>
        <v/>
      </c>
      <c r="DT160" s="363" t="str">
        <f ca="1">+IF(OFFSET('Hygiene Data'!$E$13,0,10*ROW('Hygiene Data'!E154))="","",OFFSET('Hygiene Data'!$E$13,0,10*ROW('Hygiene Data'!E154)))</f>
        <v/>
      </c>
      <c r="DU160" s="363" t="str">
        <f ca="1">+IF(OFFSET('Hygiene Data'!$F$11,0,10*ROW('Hygiene Data'!F154))="","",OFFSET('Hygiene Data'!$F$11,0,10*ROW('Hygiene Data'!F154)))</f>
        <v/>
      </c>
      <c r="DV160" s="363" t="str">
        <f ca="1">+IF(OFFSET('Hygiene Data'!$F$12,0,10*ROW('Hygiene Data'!F154))="","",OFFSET('Hygiene Data'!$F$12,0,10*ROW('Hygiene Data'!F154)))</f>
        <v/>
      </c>
      <c r="DW160" s="363" t="str">
        <f ca="1">+IF(OFFSET('Hygiene Data'!$F$13,0,10*ROW('Hygiene Data'!F154))="","",OFFSET('Hygiene Data'!$F$13,0,10*ROW('Hygiene Data'!F154)))</f>
        <v/>
      </c>
      <c r="DX160" s="363" t="str">
        <f ca="1">+IF(OFFSET('Hygiene Data'!$G$11,0,10*ROW('Hygiene Data'!G154))="","",OFFSET('Hygiene Data'!$G$11,0,10*ROW('Hygiene Data'!G154)))</f>
        <v/>
      </c>
      <c r="DY160" s="363" t="str">
        <f ca="1">+IF(OFFSET('Hygiene Data'!$G$12,0,10*ROW('Hygiene Data'!G154))="","",OFFSET('Hygiene Data'!$G$12,0,10*ROW('Hygiene Data'!G154)))</f>
        <v/>
      </c>
      <c r="DZ160" s="363" t="str">
        <f ca="1">+IF(OFFSET('Hygiene Data'!$G$13,0,10*ROW('Hygiene Data'!G154))="","",OFFSET('Hygiene Data'!$G$13,0,10*ROW('Hygiene Data'!G154)))</f>
        <v/>
      </c>
      <c r="EA160" s="363" t="str">
        <f ca="1">+IF(OFFSET('Hygiene Data'!$H$11,0,10*ROW('Hygiene Data'!H154))="","",OFFSET('Hygiene Data'!$H$11,0,10*ROW('Hygiene Data'!H154)))</f>
        <v/>
      </c>
      <c r="EB160" s="363" t="str">
        <f ca="1">+IF(OFFSET('Hygiene Data'!$H$12,0,10*ROW('Hygiene Data'!H154))="","",OFFSET('Hygiene Data'!$H$12,0,10*ROW('Hygiene Data'!H154)))</f>
        <v/>
      </c>
      <c r="EC160" s="363" t="str">
        <f ca="1">+IF(OFFSET('Hygiene Data'!$H$13,0,10*ROW('Hygiene Data'!H154))="","",OFFSET('Hygiene Data'!$H$13,0,10*ROW('Hygiene Data'!H154)))</f>
        <v/>
      </c>
      <c r="ED160" s="363" t="str">
        <f ca="1">+IF(OFFSET('Hygiene Data'!$I$11,0,10*ROW('Hygiene Data'!I154))="","",OFFSET('Hygiene Data'!$I$11,0,10*ROW('Hygiene Data'!I154)))</f>
        <v/>
      </c>
      <c r="EE160" s="363" t="str">
        <f ca="1">+IF(OFFSET('Hygiene Data'!$I$12,0,10*ROW('Hygiene Data'!I154))="","",OFFSET('Hygiene Data'!$I$12,0,10*ROW('Hygiene Data'!I154)))</f>
        <v/>
      </c>
      <c r="EF160" s="363" t="str">
        <f ca="1">+IF(OFFSET('Hygiene Data'!$I$13,0,10*ROW('Hygiene Data'!I154))="","",OFFSET('Hygiene Data'!$I$13,0,10*ROW('Hygiene Data'!I154)))</f>
        <v/>
      </c>
    </row>
    <row r="161" spans="1:136" x14ac:dyDescent="0.25">
      <c r="A161" s="472" t="str">
        <f ca="1">+IF(OFFSET('Water Data'!$B$2,0,10*ROW('Water Data'!E155))="","",OFFSET('Water Data'!$B$2,0,10*ROW('Water Data'!E155)))</f>
        <v/>
      </c>
      <c r="B161" s="47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9" t="str">
        <f t="shared" ca="1" si="2"/>
        <v/>
      </c>
      <c r="D161" s="50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3" t="str">
        <f ca="1">+IF(OFFSET('Water Data'!$D$27,0,10*ROW('Water Data'!D155))="","",OFFSET('Water Data'!$D$27,0,10*ROW('Water Data'!D155)))</f>
        <v/>
      </c>
      <c r="BT161" s="363" t="str">
        <f ca="1">+IF(OFFSET('Water Data'!$D$28,0,10*ROW('Water Data'!D155))="","",OFFSET('Water Data'!$D$28,0,10*ROW('Water Data'!D155)))</f>
        <v/>
      </c>
      <c r="BU161" s="363" t="str">
        <f ca="1">+IF(OFFSET('Water Data'!$D$29,0,10*ROW('Water Data'!D155))="","",OFFSET('Water Data'!$D$29,0,10*ROW('Water Data'!D155)))</f>
        <v/>
      </c>
      <c r="BV161" s="363" t="str">
        <f ca="1">+IF(OFFSET('Water Data'!$E$27,0,10*ROW('Water Data'!E155))="","",OFFSET('Water Data'!$E$27,0,10*ROW('Water Data'!E155)))</f>
        <v/>
      </c>
      <c r="BW161" s="363" t="str">
        <f ca="1">+IF(OFFSET('Water Data'!$E$28,0,10*ROW('Water Data'!E155))="","",OFFSET('Water Data'!$E$28,0,10*ROW('Water Data'!E155)))</f>
        <v/>
      </c>
      <c r="BX161" s="363" t="str">
        <f ca="1">+IF(OFFSET('Water Data'!$E$29,0,10*ROW('Water Data'!E155))="","",OFFSET('Water Data'!$E$29,0,10*ROW('Water Data'!E155)))</f>
        <v/>
      </c>
      <c r="BY161" s="363" t="str">
        <f ca="1">+IF(OFFSET('Water Data'!$F$27,0,10*ROW('Water Data'!F155))="","",OFFSET('Water Data'!$F$27,0,10*ROW('Water Data'!F155)))</f>
        <v/>
      </c>
      <c r="BZ161" s="363" t="str">
        <f ca="1">+IF(OFFSET('Water Data'!$F$28,0,10*ROW('Water Data'!F155))="","",OFFSET('Water Data'!$F$28,0,10*ROW('Water Data'!F155)))</f>
        <v/>
      </c>
      <c r="CA161" s="363" t="str">
        <f ca="1">+IF(OFFSET('Water Data'!$F$29,0,10*ROW('Water Data'!F155))="","",OFFSET('Water Data'!$F$29,0,10*ROW('Water Data'!F155)))</f>
        <v/>
      </c>
      <c r="CB161" s="363" t="str">
        <f ca="1">+IF(OFFSET('Water Data'!$G$27,0,10*ROW('Water Data'!G155))="","",OFFSET('Water Data'!$G$27,0,10*ROW('Water Data'!G155)))</f>
        <v/>
      </c>
      <c r="CC161" s="363" t="str">
        <f ca="1">+IF(OFFSET('Water Data'!$G$28,0,10*ROW('Water Data'!G155))="","",OFFSET('Water Data'!$G$28,0,10*ROW('Water Data'!G155)))</f>
        <v/>
      </c>
      <c r="CD161" s="363" t="str">
        <f ca="1">+IF(OFFSET('Water Data'!$G$29,0,10*ROW('Water Data'!G155))="","",OFFSET('Water Data'!$G$29,0,10*ROW('Water Data'!G155)))</f>
        <v/>
      </c>
      <c r="CE161" s="363" t="str">
        <f ca="1">+IF(OFFSET('Water Data'!$H$27,0,10*ROW('Water Data'!H155))="","",OFFSET('Water Data'!$H$27,0,10*ROW('Water Data'!H155)))</f>
        <v/>
      </c>
      <c r="CF161" s="363" t="str">
        <f ca="1">+IF(OFFSET('Water Data'!$H$28,0,10*ROW('Water Data'!H155))="","",OFFSET('Water Data'!$H$28,0,10*ROW('Water Data'!H155)))</f>
        <v/>
      </c>
      <c r="CG161" s="363" t="str">
        <f ca="1">+IF(OFFSET('Water Data'!$H$29,0,10*ROW('Water Data'!H155))="","",OFFSET('Water Data'!$H$29,0,10*ROW('Water Data'!H155)))</f>
        <v/>
      </c>
      <c r="CH161" s="363" t="str">
        <f ca="1">+IF(OFFSET('Water Data'!$I$27,0,10*ROW('Water Data'!I155))="","",OFFSET('Water Data'!$I$27,0,10*ROW('Water Data'!I155)))</f>
        <v/>
      </c>
      <c r="CI161" s="363" t="str">
        <f ca="1">+IF(OFFSET('Water Data'!$I$28,0,10*ROW('Water Data'!I155))="","",OFFSET('Water Data'!$I$28,0,10*ROW('Water Data'!I155)))</f>
        <v/>
      </c>
      <c r="CJ161" s="363" t="str">
        <f ca="1">+IF(OFFSET('Water Data'!$I$29,0,10*ROW('Water Data'!I155))="","",OFFSET('Water Data'!$I$29,0,10*ROW('Water Data'!I155)))</f>
        <v/>
      </c>
      <c r="CK161" s="363" t="str">
        <f ca="1">+IF(OFFSET('Sanitation Data'!$D$28,0,10*ROW('Sanitation Data'!D155))="","",OFFSET('Sanitation Data'!$D$28,0,10*ROW('Sanitation Data'!D155)))</f>
        <v/>
      </c>
      <c r="CL161" s="363" t="str">
        <f ca="1">+IF(OFFSET('Sanitation Data'!$D$29,0,10*ROW('Sanitation Data'!D155))="","",OFFSET('Sanitation Data'!$D$29,0,10*ROW('Sanitation Data'!D155)))</f>
        <v/>
      </c>
      <c r="CM161" s="363" t="str">
        <f ca="1">+IF(OFFSET('Sanitation Data'!$D$30,0,10*ROW('Sanitation Data'!D155))="","",OFFSET('Sanitation Data'!$D$30,0,10*ROW('Sanitation Data'!D155)))</f>
        <v/>
      </c>
      <c r="CN161" s="363" t="str">
        <f ca="1">+IF(OFFSET('Sanitation Data'!$D$31,0,10*ROW('Sanitation Data'!D155))="","",OFFSET('Sanitation Data'!$D$31,0,10*ROW('Sanitation Data'!D155)))</f>
        <v/>
      </c>
      <c r="CO161" s="363" t="str">
        <f ca="1">+IF(OFFSET('Sanitation Data'!$D$32,0,10*ROW('Sanitation Data'!D155))="","",OFFSET('Sanitation Data'!$D$32,0,10*ROW('Sanitation Data'!D155)))</f>
        <v/>
      </c>
      <c r="CP161" s="363" t="str">
        <f ca="1">+IF(OFFSET('Sanitation Data'!$E$28,0,10*ROW('Sanitation Data'!E155))="","",OFFSET('Sanitation Data'!$E$28,0,10*ROW('Sanitation Data'!E155)))</f>
        <v/>
      </c>
      <c r="CQ161" s="363" t="str">
        <f ca="1">+IF(OFFSET('Sanitation Data'!$E$29,0,10*ROW('Sanitation Data'!E155))="","",OFFSET('Sanitation Data'!$E$29,0,10*ROW('Sanitation Data'!E155)))</f>
        <v/>
      </c>
      <c r="CR161" s="363" t="str">
        <f ca="1">+IF(OFFSET('Sanitation Data'!$E$30,0,10*ROW('Sanitation Data'!E155))="","",OFFSET('Sanitation Data'!$E$30,0,10*ROW('Sanitation Data'!E155)))</f>
        <v/>
      </c>
      <c r="CS161" s="363" t="str">
        <f ca="1">+IF(OFFSET('Sanitation Data'!$E$31,0,10*ROW('Sanitation Data'!E155))="","",OFFSET('Sanitation Data'!$E$31,0,10*ROW('Sanitation Data'!E155)))</f>
        <v/>
      </c>
      <c r="CT161" s="363" t="str">
        <f ca="1">+IF(OFFSET('Sanitation Data'!$E$32,0,10*ROW('Sanitation Data'!E155))="","",OFFSET('Sanitation Data'!$E$32,0,10*ROW('Sanitation Data'!E155)))</f>
        <v/>
      </c>
      <c r="CU161" s="363" t="str">
        <f ca="1">+IF(OFFSET('Sanitation Data'!$F$28,0,10*ROW('Sanitation Data'!F155))="","",OFFSET('Sanitation Data'!$F$28,0,10*ROW('Sanitation Data'!F155)))</f>
        <v/>
      </c>
      <c r="CV161" s="363" t="str">
        <f ca="1">+IF(OFFSET('Sanitation Data'!$F$29,0,10*ROW('Sanitation Data'!F155))="","",OFFSET('Sanitation Data'!$F$29,0,10*ROW('Sanitation Data'!F155)))</f>
        <v/>
      </c>
      <c r="CW161" s="363" t="str">
        <f ca="1">+IF(OFFSET('Sanitation Data'!$F$30,0,10*ROW('Sanitation Data'!F155))="","",OFFSET('Sanitation Data'!$F$30,0,10*ROW('Sanitation Data'!F155)))</f>
        <v/>
      </c>
      <c r="CX161" s="363" t="str">
        <f ca="1">+IF(OFFSET('Sanitation Data'!$F$31,0,10*ROW('Sanitation Data'!F155))="","",OFFSET('Sanitation Data'!$F$31,0,10*ROW('Sanitation Data'!F155)))</f>
        <v/>
      </c>
      <c r="CY161" s="363" t="str">
        <f ca="1">+IF(OFFSET('Sanitation Data'!$F$32,0,10*ROW('Sanitation Data'!F155))="","",OFFSET('Sanitation Data'!$F$32,0,10*ROW('Sanitation Data'!F155)))</f>
        <v/>
      </c>
      <c r="CZ161" s="363" t="str">
        <f ca="1">+IF(OFFSET('Sanitation Data'!$G$28,0,10*ROW('Sanitation Data'!G155))="","",OFFSET('Sanitation Data'!$G$28,0,10*ROW('Sanitation Data'!G155)))</f>
        <v/>
      </c>
      <c r="DA161" s="363" t="str">
        <f ca="1">+IF(OFFSET('Sanitation Data'!$G$29,0,10*ROW('Sanitation Data'!G155))="","",OFFSET('Sanitation Data'!$G$29,0,10*ROW('Sanitation Data'!G155)))</f>
        <v/>
      </c>
      <c r="DB161" s="363" t="str">
        <f ca="1">+IF(OFFSET('Sanitation Data'!$G$30,0,10*ROW('Sanitation Data'!G155))="","",OFFSET('Sanitation Data'!$G$30,0,10*ROW('Sanitation Data'!G155)))</f>
        <v/>
      </c>
      <c r="DC161" s="363" t="str">
        <f ca="1">+IF(OFFSET('Sanitation Data'!$G$31,0,10*ROW('Sanitation Data'!G155))="","",OFFSET('Sanitation Data'!$G$31,0,10*ROW('Sanitation Data'!G155)))</f>
        <v/>
      </c>
      <c r="DD161" s="363" t="str">
        <f ca="1">+IF(OFFSET('Sanitation Data'!$G$32,0,10*ROW('Sanitation Data'!G155))="","",OFFSET('Sanitation Data'!$G$32,0,10*ROW('Sanitation Data'!G155)))</f>
        <v/>
      </c>
      <c r="DE161" s="363" t="str">
        <f ca="1">+IF(OFFSET('Sanitation Data'!$H$28,0,10*ROW('Sanitation Data'!H155))="","",OFFSET('Sanitation Data'!$H$28,0,10*ROW('Sanitation Data'!H155)))</f>
        <v/>
      </c>
      <c r="DF161" s="363" t="str">
        <f ca="1">+IF(OFFSET('Sanitation Data'!$H$29,0,10*ROW('Sanitation Data'!H155))="","",OFFSET('Sanitation Data'!$H$29,0,10*ROW('Sanitation Data'!H155)))</f>
        <v/>
      </c>
      <c r="DG161" s="363" t="str">
        <f ca="1">+IF(OFFSET('Sanitation Data'!$H$30,0,10*ROW('Sanitation Data'!H155))="","",OFFSET('Sanitation Data'!$H$30,0,10*ROW('Sanitation Data'!H155)))</f>
        <v/>
      </c>
      <c r="DH161" s="363" t="str">
        <f ca="1">+IF(OFFSET('Sanitation Data'!$H$31,0,10*ROW('Sanitation Data'!H155))="","",OFFSET('Sanitation Data'!$H$31,0,10*ROW('Sanitation Data'!H155)))</f>
        <v/>
      </c>
      <c r="DI161" s="363" t="str">
        <f ca="1">+IF(OFFSET('Sanitation Data'!$H$32,0,10*ROW('Sanitation Data'!H155))="","",OFFSET('Sanitation Data'!$H$32,0,10*ROW('Sanitation Data'!H155)))</f>
        <v/>
      </c>
      <c r="DJ161" s="363" t="str">
        <f ca="1">+IF(OFFSET('Sanitation Data'!$I$28,0,10*ROW('Sanitation Data'!I155))="","",OFFSET('Sanitation Data'!$I$28,0,10*ROW('Sanitation Data'!I155)))</f>
        <v/>
      </c>
      <c r="DK161" s="363" t="str">
        <f ca="1">+IF(OFFSET('Sanitation Data'!$I$29,0,10*ROW('Sanitation Data'!I155))="","",OFFSET('Sanitation Data'!$I$29,0,10*ROW('Sanitation Data'!I155)))</f>
        <v/>
      </c>
      <c r="DL161" s="363" t="str">
        <f ca="1">+IF(OFFSET('Sanitation Data'!$I$30,0,10*ROW('Sanitation Data'!I155))="","",OFFSET('Sanitation Data'!$I$30,0,10*ROW('Sanitation Data'!I155)))</f>
        <v/>
      </c>
      <c r="DM161" s="363" t="str">
        <f ca="1">+IF(OFFSET('Sanitation Data'!$I$31,0,10*ROW('Sanitation Data'!I155))="","",OFFSET('Sanitation Data'!$I$31,0,10*ROW('Sanitation Data'!I155)))</f>
        <v/>
      </c>
      <c r="DN161" s="363" t="str">
        <f ca="1">+IF(OFFSET('Sanitation Data'!$I$32,0,10*ROW('Sanitation Data'!I155))="","",OFFSET('Sanitation Data'!$I$32,0,10*ROW('Sanitation Data'!I155)))</f>
        <v/>
      </c>
      <c r="DO161" s="363" t="str">
        <f ca="1">+IF(OFFSET('Hygiene Data'!$D$11,0,10*ROW('Hygiene Data'!D155))="","",OFFSET('Hygiene Data'!$D$11,0,10*ROW('Hygiene Data'!D155)))</f>
        <v/>
      </c>
      <c r="DP161" s="363" t="str">
        <f ca="1">+IF(OFFSET('Hygiene Data'!$D$12,0,10*ROW('Hygiene Data'!D155))="","",OFFSET('Hygiene Data'!$D$12,0,10*ROW('Hygiene Data'!D155)))</f>
        <v/>
      </c>
      <c r="DQ161" s="363" t="str">
        <f ca="1">+IF(OFFSET('Hygiene Data'!$D$13,0,10*ROW('Hygiene Data'!D155))="","",OFFSET('Hygiene Data'!$D$13,0,10*ROW('Hygiene Data'!D155)))</f>
        <v/>
      </c>
      <c r="DR161" s="363" t="str">
        <f ca="1">+IF(OFFSET('Hygiene Data'!$E$11,0,10*ROW('Hygiene Data'!E155))="","",OFFSET('Hygiene Data'!$E$11,0,10*ROW('Hygiene Data'!E155)))</f>
        <v/>
      </c>
      <c r="DS161" s="363" t="str">
        <f ca="1">+IF(OFFSET('Hygiene Data'!$E$12,0,10*ROW('Hygiene Data'!E155))="","",OFFSET('Hygiene Data'!$E$12,0,10*ROW('Hygiene Data'!E155)))</f>
        <v/>
      </c>
      <c r="DT161" s="363" t="str">
        <f ca="1">+IF(OFFSET('Hygiene Data'!$E$13,0,10*ROW('Hygiene Data'!E155))="","",OFFSET('Hygiene Data'!$E$13,0,10*ROW('Hygiene Data'!E155)))</f>
        <v/>
      </c>
      <c r="DU161" s="363" t="str">
        <f ca="1">+IF(OFFSET('Hygiene Data'!$F$11,0,10*ROW('Hygiene Data'!F155))="","",OFFSET('Hygiene Data'!$F$11,0,10*ROW('Hygiene Data'!F155)))</f>
        <v/>
      </c>
      <c r="DV161" s="363" t="str">
        <f ca="1">+IF(OFFSET('Hygiene Data'!$F$12,0,10*ROW('Hygiene Data'!F155))="","",OFFSET('Hygiene Data'!$F$12,0,10*ROW('Hygiene Data'!F155)))</f>
        <v/>
      </c>
      <c r="DW161" s="363" t="str">
        <f ca="1">+IF(OFFSET('Hygiene Data'!$F$13,0,10*ROW('Hygiene Data'!F155))="","",OFFSET('Hygiene Data'!$F$13,0,10*ROW('Hygiene Data'!F155)))</f>
        <v/>
      </c>
      <c r="DX161" s="363" t="str">
        <f ca="1">+IF(OFFSET('Hygiene Data'!$G$11,0,10*ROW('Hygiene Data'!G155))="","",OFFSET('Hygiene Data'!$G$11,0,10*ROW('Hygiene Data'!G155)))</f>
        <v/>
      </c>
      <c r="DY161" s="363" t="str">
        <f ca="1">+IF(OFFSET('Hygiene Data'!$G$12,0,10*ROW('Hygiene Data'!G155))="","",OFFSET('Hygiene Data'!$G$12,0,10*ROW('Hygiene Data'!G155)))</f>
        <v/>
      </c>
      <c r="DZ161" s="363" t="str">
        <f ca="1">+IF(OFFSET('Hygiene Data'!$G$13,0,10*ROW('Hygiene Data'!G155))="","",OFFSET('Hygiene Data'!$G$13,0,10*ROW('Hygiene Data'!G155)))</f>
        <v/>
      </c>
      <c r="EA161" s="363" t="str">
        <f ca="1">+IF(OFFSET('Hygiene Data'!$H$11,0,10*ROW('Hygiene Data'!H155))="","",OFFSET('Hygiene Data'!$H$11,0,10*ROW('Hygiene Data'!H155)))</f>
        <v/>
      </c>
      <c r="EB161" s="363" t="str">
        <f ca="1">+IF(OFFSET('Hygiene Data'!$H$12,0,10*ROW('Hygiene Data'!H155))="","",OFFSET('Hygiene Data'!$H$12,0,10*ROW('Hygiene Data'!H155)))</f>
        <v/>
      </c>
      <c r="EC161" s="363" t="str">
        <f ca="1">+IF(OFFSET('Hygiene Data'!$H$13,0,10*ROW('Hygiene Data'!H155))="","",OFFSET('Hygiene Data'!$H$13,0,10*ROW('Hygiene Data'!H155)))</f>
        <v/>
      </c>
      <c r="ED161" s="363" t="str">
        <f ca="1">+IF(OFFSET('Hygiene Data'!$I$11,0,10*ROW('Hygiene Data'!I155))="","",OFFSET('Hygiene Data'!$I$11,0,10*ROW('Hygiene Data'!I155)))</f>
        <v/>
      </c>
      <c r="EE161" s="363" t="str">
        <f ca="1">+IF(OFFSET('Hygiene Data'!$I$12,0,10*ROW('Hygiene Data'!I155))="","",OFFSET('Hygiene Data'!$I$12,0,10*ROW('Hygiene Data'!I155)))</f>
        <v/>
      </c>
      <c r="EF161" s="363" t="str">
        <f ca="1">+IF(OFFSET('Hygiene Data'!$I$13,0,10*ROW('Hygiene Data'!I155))="","",OFFSET('Hygiene Data'!$I$13,0,10*ROW('Hygiene Data'!I155)))</f>
        <v/>
      </c>
    </row>
    <row r="162" spans="1:136" x14ac:dyDescent="0.25">
      <c r="A162" s="472" t="str">
        <f ca="1">+IF(OFFSET('Water Data'!$B$2,0,10*ROW('Water Data'!E156))="","",OFFSET('Water Data'!$B$2,0,10*ROW('Water Data'!E156)))</f>
        <v/>
      </c>
      <c r="B162" s="47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9" t="str">
        <f t="shared" ca="1" si="2"/>
        <v/>
      </c>
      <c r="D162" s="50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3" t="str">
        <f ca="1">+IF(OFFSET('Water Data'!$D$27,0,10*ROW('Water Data'!D156))="","",OFFSET('Water Data'!$D$27,0,10*ROW('Water Data'!D156)))</f>
        <v/>
      </c>
      <c r="BT162" s="363" t="str">
        <f ca="1">+IF(OFFSET('Water Data'!$D$28,0,10*ROW('Water Data'!D156))="","",OFFSET('Water Data'!$D$28,0,10*ROW('Water Data'!D156)))</f>
        <v/>
      </c>
      <c r="BU162" s="363" t="str">
        <f ca="1">+IF(OFFSET('Water Data'!$D$29,0,10*ROW('Water Data'!D156))="","",OFFSET('Water Data'!$D$29,0,10*ROW('Water Data'!D156)))</f>
        <v/>
      </c>
      <c r="BV162" s="363" t="str">
        <f ca="1">+IF(OFFSET('Water Data'!$E$27,0,10*ROW('Water Data'!E156))="","",OFFSET('Water Data'!$E$27,0,10*ROW('Water Data'!E156)))</f>
        <v/>
      </c>
      <c r="BW162" s="363" t="str">
        <f ca="1">+IF(OFFSET('Water Data'!$E$28,0,10*ROW('Water Data'!E156))="","",OFFSET('Water Data'!$E$28,0,10*ROW('Water Data'!E156)))</f>
        <v/>
      </c>
      <c r="BX162" s="363" t="str">
        <f ca="1">+IF(OFFSET('Water Data'!$E$29,0,10*ROW('Water Data'!E156))="","",OFFSET('Water Data'!$E$29,0,10*ROW('Water Data'!E156)))</f>
        <v/>
      </c>
      <c r="BY162" s="363" t="str">
        <f ca="1">+IF(OFFSET('Water Data'!$F$27,0,10*ROW('Water Data'!F156))="","",OFFSET('Water Data'!$F$27,0,10*ROW('Water Data'!F156)))</f>
        <v/>
      </c>
      <c r="BZ162" s="363" t="str">
        <f ca="1">+IF(OFFSET('Water Data'!$F$28,0,10*ROW('Water Data'!F156))="","",OFFSET('Water Data'!$F$28,0,10*ROW('Water Data'!F156)))</f>
        <v/>
      </c>
      <c r="CA162" s="363" t="str">
        <f ca="1">+IF(OFFSET('Water Data'!$F$29,0,10*ROW('Water Data'!F156))="","",OFFSET('Water Data'!$F$29,0,10*ROW('Water Data'!F156)))</f>
        <v/>
      </c>
      <c r="CB162" s="363" t="str">
        <f ca="1">+IF(OFFSET('Water Data'!$G$27,0,10*ROW('Water Data'!G156))="","",OFFSET('Water Data'!$G$27,0,10*ROW('Water Data'!G156)))</f>
        <v/>
      </c>
      <c r="CC162" s="363" t="str">
        <f ca="1">+IF(OFFSET('Water Data'!$G$28,0,10*ROW('Water Data'!G156))="","",OFFSET('Water Data'!$G$28,0,10*ROW('Water Data'!G156)))</f>
        <v/>
      </c>
      <c r="CD162" s="363" t="str">
        <f ca="1">+IF(OFFSET('Water Data'!$G$29,0,10*ROW('Water Data'!G156))="","",OFFSET('Water Data'!$G$29,0,10*ROW('Water Data'!G156)))</f>
        <v/>
      </c>
      <c r="CE162" s="363" t="str">
        <f ca="1">+IF(OFFSET('Water Data'!$H$27,0,10*ROW('Water Data'!H156))="","",OFFSET('Water Data'!$H$27,0,10*ROW('Water Data'!H156)))</f>
        <v/>
      </c>
      <c r="CF162" s="363" t="str">
        <f ca="1">+IF(OFFSET('Water Data'!$H$28,0,10*ROW('Water Data'!H156))="","",OFFSET('Water Data'!$H$28,0,10*ROW('Water Data'!H156)))</f>
        <v/>
      </c>
      <c r="CG162" s="363" t="str">
        <f ca="1">+IF(OFFSET('Water Data'!$H$29,0,10*ROW('Water Data'!H156))="","",OFFSET('Water Data'!$H$29,0,10*ROW('Water Data'!H156)))</f>
        <v/>
      </c>
      <c r="CH162" s="363" t="str">
        <f ca="1">+IF(OFFSET('Water Data'!$I$27,0,10*ROW('Water Data'!I156))="","",OFFSET('Water Data'!$I$27,0,10*ROW('Water Data'!I156)))</f>
        <v/>
      </c>
      <c r="CI162" s="363" t="str">
        <f ca="1">+IF(OFFSET('Water Data'!$I$28,0,10*ROW('Water Data'!I156))="","",OFFSET('Water Data'!$I$28,0,10*ROW('Water Data'!I156)))</f>
        <v/>
      </c>
      <c r="CJ162" s="363" t="str">
        <f ca="1">+IF(OFFSET('Water Data'!$I$29,0,10*ROW('Water Data'!I156))="","",OFFSET('Water Data'!$I$29,0,10*ROW('Water Data'!I156)))</f>
        <v/>
      </c>
      <c r="CK162" s="363" t="str">
        <f ca="1">+IF(OFFSET('Sanitation Data'!$D$28,0,10*ROW('Sanitation Data'!D156))="","",OFFSET('Sanitation Data'!$D$28,0,10*ROW('Sanitation Data'!D156)))</f>
        <v/>
      </c>
      <c r="CL162" s="363" t="str">
        <f ca="1">+IF(OFFSET('Sanitation Data'!$D$29,0,10*ROW('Sanitation Data'!D156))="","",OFFSET('Sanitation Data'!$D$29,0,10*ROW('Sanitation Data'!D156)))</f>
        <v/>
      </c>
      <c r="CM162" s="363" t="str">
        <f ca="1">+IF(OFFSET('Sanitation Data'!$D$30,0,10*ROW('Sanitation Data'!D156))="","",OFFSET('Sanitation Data'!$D$30,0,10*ROW('Sanitation Data'!D156)))</f>
        <v/>
      </c>
      <c r="CN162" s="363" t="str">
        <f ca="1">+IF(OFFSET('Sanitation Data'!$D$31,0,10*ROW('Sanitation Data'!D156))="","",OFFSET('Sanitation Data'!$D$31,0,10*ROW('Sanitation Data'!D156)))</f>
        <v/>
      </c>
      <c r="CO162" s="363" t="str">
        <f ca="1">+IF(OFFSET('Sanitation Data'!$D$32,0,10*ROW('Sanitation Data'!D156))="","",OFFSET('Sanitation Data'!$D$32,0,10*ROW('Sanitation Data'!D156)))</f>
        <v/>
      </c>
      <c r="CP162" s="363" t="str">
        <f ca="1">+IF(OFFSET('Sanitation Data'!$E$28,0,10*ROW('Sanitation Data'!E156))="","",OFFSET('Sanitation Data'!$E$28,0,10*ROW('Sanitation Data'!E156)))</f>
        <v/>
      </c>
      <c r="CQ162" s="363" t="str">
        <f ca="1">+IF(OFFSET('Sanitation Data'!$E$29,0,10*ROW('Sanitation Data'!E156))="","",OFFSET('Sanitation Data'!$E$29,0,10*ROW('Sanitation Data'!E156)))</f>
        <v/>
      </c>
      <c r="CR162" s="363" t="str">
        <f ca="1">+IF(OFFSET('Sanitation Data'!$E$30,0,10*ROW('Sanitation Data'!E156))="","",OFFSET('Sanitation Data'!$E$30,0,10*ROW('Sanitation Data'!E156)))</f>
        <v/>
      </c>
      <c r="CS162" s="363" t="str">
        <f ca="1">+IF(OFFSET('Sanitation Data'!$E$31,0,10*ROW('Sanitation Data'!E156))="","",OFFSET('Sanitation Data'!$E$31,0,10*ROW('Sanitation Data'!E156)))</f>
        <v/>
      </c>
      <c r="CT162" s="363" t="str">
        <f ca="1">+IF(OFFSET('Sanitation Data'!$E$32,0,10*ROW('Sanitation Data'!E156))="","",OFFSET('Sanitation Data'!$E$32,0,10*ROW('Sanitation Data'!E156)))</f>
        <v/>
      </c>
      <c r="CU162" s="363" t="str">
        <f ca="1">+IF(OFFSET('Sanitation Data'!$F$28,0,10*ROW('Sanitation Data'!F156))="","",OFFSET('Sanitation Data'!$F$28,0,10*ROW('Sanitation Data'!F156)))</f>
        <v/>
      </c>
      <c r="CV162" s="363" t="str">
        <f ca="1">+IF(OFFSET('Sanitation Data'!$F$29,0,10*ROW('Sanitation Data'!F156))="","",OFFSET('Sanitation Data'!$F$29,0,10*ROW('Sanitation Data'!F156)))</f>
        <v/>
      </c>
      <c r="CW162" s="363" t="str">
        <f ca="1">+IF(OFFSET('Sanitation Data'!$F$30,0,10*ROW('Sanitation Data'!F156))="","",OFFSET('Sanitation Data'!$F$30,0,10*ROW('Sanitation Data'!F156)))</f>
        <v/>
      </c>
      <c r="CX162" s="363" t="str">
        <f ca="1">+IF(OFFSET('Sanitation Data'!$F$31,0,10*ROW('Sanitation Data'!F156))="","",OFFSET('Sanitation Data'!$F$31,0,10*ROW('Sanitation Data'!F156)))</f>
        <v/>
      </c>
      <c r="CY162" s="363" t="str">
        <f ca="1">+IF(OFFSET('Sanitation Data'!$F$32,0,10*ROW('Sanitation Data'!F156))="","",OFFSET('Sanitation Data'!$F$32,0,10*ROW('Sanitation Data'!F156)))</f>
        <v/>
      </c>
      <c r="CZ162" s="363" t="str">
        <f ca="1">+IF(OFFSET('Sanitation Data'!$G$28,0,10*ROW('Sanitation Data'!G156))="","",OFFSET('Sanitation Data'!$G$28,0,10*ROW('Sanitation Data'!G156)))</f>
        <v/>
      </c>
      <c r="DA162" s="363" t="str">
        <f ca="1">+IF(OFFSET('Sanitation Data'!$G$29,0,10*ROW('Sanitation Data'!G156))="","",OFFSET('Sanitation Data'!$G$29,0,10*ROW('Sanitation Data'!G156)))</f>
        <v/>
      </c>
      <c r="DB162" s="363" t="str">
        <f ca="1">+IF(OFFSET('Sanitation Data'!$G$30,0,10*ROW('Sanitation Data'!G156))="","",OFFSET('Sanitation Data'!$G$30,0,10*ROW('Sanitation Data'!G156)))</f>
        <v/>
      </c>
      <c r="DC162" s="363" t="str">
        <f ca="1">+IF(OFFSET('Sanitation Data'!$G$31,0,10*ROW('Sanitation Data'!G156))="","",OFFSET('Sanitation Data'!$G$31,0,10*ROW('Sanitation Data'!G156)))</f>
        <v/>
      </c>
      <c r="DD162" s="363" t="str">
        <f ca="1">+IF(OFFSET('Sanitation Data'!$G$32,0,10*ROW('Sanitation Data'!G156))="","",OFFSET('Sanitation Data'!$G$32,0,10*ROW('Sanitation Data'!G156)))</f>
        <v/>
      </c>
      <c r="DE162" s="363" t="str">
        <f ca="1">+IF(OFFSET('Sanitation Data'!$H$28,0,10*ROW('Sanitation Data'!H156))="","",OFFSET('Sanitation Data'!$H$28,0,10*ROW('Sanitation Data'!H156)))</f>
        <v/>
      </c>
      <c r="DF162" s="363" t="str">
        <f ca="1">+IF(OFFSET('Sanitation Data'!$H$29,0,10*ROW('Sanitation Data'!H156))="","",OFFSET('Sanitation Data'!$H$29,0,10*ROW('Sanitation Data'!H156)))</f>
        <v/>
      </c>
      <c r="DG162" s="363" t="str">
        <f ca="1">+IF(OFFSET('Sanitation Data'!$H$30,0,10*ROW('Sanitation Data'!H156))="","",OFFSET('Sanitation Data'!$H$30,0,10*ROW('Sanitation Data'!H156)))</f>
        <v/>
      </c>
      <c r="DH162" s="363" t="str">
        <f ca="1">+IF(OFFSET('Sanitation Data'!$H$31,0,10*ROW('Sanitation Data'!H156))="","",OFFSET('Sanitation Data'!$H$31,0,10*ROW('Sanitation Data'!H156)))</f>
        <v/>
      </c>
      <c r="DI162" s="363" t="str">
        <f ca="1">+IF(OFFSET('Sanitation Data'!$H$32,0,10*ROW('Sanitation Data'!H156))="","",OFFSET('Sanitation Data'!$H$32,0,10*ROW('Sanitation Data'!H156)))</f>
        <v/>
      </c>
      <c r="DJ162" s="363" t="str">
        <f ca="1">+IF(OFFSET('Sanitation Data'!$I$28,0,10*ROW('Sanitation Data'!I156))="","",OFFSET('Sanitation Data'!$I$28,0,10*ROW('Sanitation Data'!I156)))</f>
        <v/>
      </c>
      <c r="DK162" s="363" t="str">
        <f ca="1">+IF(OFFSET('Sanitation Data'!$I$29,0,10*ROW('Sanitation Data'!I156))="","",OFFSET('Sanitation Data'!$I$29,0,10*ROW('Sanitation Data'!I156)))</f>
        <v/>
      </c>
      <c r="DL162" s="363" t="str">
        <f ca="1">+IF(OFFSET('Sanitation Data'!$I$30,0,10*ROW('Sanitation Data'!I156))="","",OFFSET('Sanitation Data'!$I$30,0,10*ROW('Sanitation Data'!I156)))</f>
        <v/>
      </c>
      <c r="DM162" s="363" t="str">
        <f ca="1">+IF(OFFSET('Sanitation Data'!$I$31,0,10*ROW('Sanitation Data'!I156))="","",OFFSET('Sanitation Data'!$I$31,0,10*ROW('Sanitation Data'!I156)))</f>
        <v/>
      </c>
      <c r="DN162" s="363" t="str">
        <f ca="1">+IF(OFFSET('Sanitation Data'!$I$32,0,10*ROW('Sanitation Data'!I156))="","",OFFSET('Sanitation Data'!$I$32,0,10*ROW('Sanitation Data'!I156)))</f>
        <v/>
      </c>
      <c r="DO162" s="363" t="str">
        <f ca="1">+IF(OFFSET('Hygiene Data'!$D$11,0,10*ROW('Hygiene Data'!D156))="","",OFFSET('Hygiene Data'!$D$11,0,10*ROW('Hygiene Data'!D156)))</f>
        <v/>
      </c>
      <c r="DP162" s="363" t="str">
        <f ca="1">+IF(OFFSET('Hygiene Data'!$D$12,0,10*ROW('Hygiene Data'!D156))="","",OFFSET('Hygiene Data'!$D$12,0,10*ROW('Hygiene Data'!D156)))</f>
        <v/>
      </c>
      <c r="DQ162" s="363" t="str">
        <f ca="1">+IF(OFFSET('Hygiene Data'!$D$13,0,10*ROW('Hygiene Data'!D156))="","",OFFSET('Hygiene Data'!$D$13,0,10*ROW('Hygiene Data'!D156)))</f>
        <v/>
      </c>
      <c r="DR162" s="363" t="str">
        <f ca="1">+IF(OFFSET('Hygiene Data'!$E$11,0,10*ROW('Hygiene Data'!E156))="","",OFFSET('Hygiene Data'!$E$11,0,10*ROW('Hygiene Data'!E156)))</f>
        <v/>
      </c>
      <c r="DS162" s="363" t="str">
        <f ca="1">+IF(OFFSET('Hygiene Data'!$E$12,0,10*ROW('Hygiene Data'!E156))="","",OFFSET('Hygiene Data'!$E$12,0,10*ROW('Hygiene Data'!E156)))</f>
        <v/>
      </c>
      <c r="DT162" s="363" t="str">
        <f ca="1">+IF(OFFSET('Hygiene Data'!$E$13,0,10*ROW('Hygiene Data'!E156))="","",OFFSET('Hygiene Data'!$E$13,0,10*ROW('Hygiene Data'!E156)))</f>
        <v/>
      </c>
      <c r="DU162" s="363" t="str">
        <f ca="1">+IF(OFFSET('Hygiene Data'!$F$11,0,10*ROW('Hygiene Data'!F156))="","",OFFSET('Hygiene Data'!$F$11,0,10*ROW('Hygiene Data'!F156)))</f>
        <v/>
      </c>
      <c r="DV162" s="363" t="str">
        <f ca="1">+IF(OFFSET('Hygiene Data'!$F$12,0,10*ROW('Hygiene Data'!F156))="","",OFFSET('Hygiene Data'!$F$12,0,10*ROW('Hygiene Data'!F156)))</f>
        <v/>
      </c>
      <c r="DW162" s="363" t="str">
        <f ca="1">+IF(OFFSET('Hygiene Data'!$F$13,0,10*ROW('Hygiene Data'!F156))="","",OFFSET('Hygiene Data'!$F$13,0,10*ROW('Hygiene Data'!F156)))</f>
        <v/>
      </c>
      <c r="DX162" s="363" t="str">
        <f ca="1">+IF(OFFSET('Hygiene Data'!$G$11,0,10*ROW('Hygiene Data'!G156))="","",OFFSET('Hygiene Data'!$G$11,0,10*ROW('Hygiene Data'!G156)))</f>
        <v/>
      </c>
      <c r="DY162" s="363" t="str">
        <f ca="1">+IF(OFFSET('Hygiene Data'!$G$12,0,10*ROW('Hygiene Data'!G156))="","",OFFSET('Hygiene Data'!$G$12,0,10*ROW('Hygiene Data'!G156)))</f>
        <v/>
      </c>
      <c r="DZ162" s="363" t="str">
        <f ca="1">+IF(OFFSET('Hygiene Data'!$G$13,0,10*ROW('Hygiene Data'!G156))="","",OFFSET('Hygiene Data'!$G$13,0,10*ROW('Hygiene Data'!G156)))</f>
        <v/>
      </c>
      <c r="EA162" s="363" t="str">
        <f ca="1">+IF(OFFSET('Hygiene Data'!$H$11,0,10*ROW('Hygiene Data'!H156))="","",OFFSET('Hygiene Data'!$H$11,0,10*ROW('Hygiene Data'!H156)))</f>
        <v/>
      </c>
      <c r="EB162" s="363" t="str">
        <f ca="1">+IF(OFFSET('Hygiene Data'!$H$12,0,10*ROW('Hygiene Data'!H156))="","",OFFSET('Hygiene Data'!$H$12,0,10*ROW('Hygiene Data'!H156)))</f>
        <v/>
      </c>
      <c r="EC162" s="363" t="str">
        <f ca="1">+IF(OFFSET('Hygiene Data'!$H$13,0,10*ROW('Hygiene Data'!H156))="","",OFFSET('Hygiene Data'!$H$13,0,10*ROW('Hygiene Data'!H156)))</f>
        <v/>
      </c>
      <c r="ED162" s="363" t="str">
        <f ca="1">+IF(OFFSET('Hygiene Data'!$I$11,0,10*ROW('Hygiene Data'!I156))="","",OFFSET('Hygiene Data'!$I$11,0,10*ROW('Hygiene Data'!I156)))</f>
        <v/>
      </c>
      <c r="EE162" s="363" t="str">
        <f ca="1">+IF(OFFSET('Hygiene Data'!$I$12,0,10*ROW('Hygiene Data'!I156))="","",OFFSET('Hygiene Data'!$I$12,0,10*ROW('Hygiene Data'!I156)))</f>
        <v/>
      </c>
      <c r="EF162" s="363" t="str">
        <f ca="1">+IF(OFFSET('Hygiene Data'!$I$13,0,10*ROW('Hygiene Data'!I156))="","",OFFSET('Hygiene Data'!$I$13,0,10*ROW('Hygiene Data'!I156)))</f>
        <v/>
      </c>
    </row>
    <row r="163" spans="1:136" x14ac:dyDescent="0.25">
      <c r="A163" s="472" t="str">
        <f ca="1">+IF(OFFSET('Water Data'!$B$2,0,10*ROW('Water Data'!E157))="","",OFFSET('Water Data'!$B$2,0,10*ROW('Water Data'!E157)))</f>
        <v/>
      </c>
      <c r="B163" s="47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9" t="str">
        <f t="shared" ca="1" si="2"/>
        <v/>
      </c>
      <c r="D163" s="50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3" t="str">
        <f ca="1">+IF(OFFSET('Water Data'!$D$27,0,10*ROW('Water Data'!D157))="","",OFFSET('Water Data'!$D$27,0,10*ROW('Water Data'!D157)))</f>
        <v/>
      </c>
      <c r="BT163" s="363" t="str">
        <f ca="1">+IF(OFFSET('Water Data'!$D$28,0,10*ROW('Water Data'!D157))="","",OFFSET('Water Data'!$D$28,0,10*ROW('Water Data'!D157)))</f>
        <v/>
      </c>
      <c r="BU163" s="363" t="str">
        <f ca="1">+IF(OFFSET('Water Data'!$D$29,0,10*ROW('Water Data'!D157))="","",OFFSET('Water Data'!$D$29,0,10*ROW('Water Data'!D157)))</f>
        <v/>
      </c>
      <c r="BV163" s="363" t="str">
        <f ca="1">+IF(OFFSET('Water Data'!$E$27,0,10*ROW('Water Data'!E157))="","",OFFSET('Water Data'!$E$27,0,10*ROW('Water Data'!E157)))</f>
        <v/>
      </c>
      <c r="BW163" s="363" t="str">
        <f ca="1">+IF(OFFSET('Water Data'!$E$28,0,10*ROW('Water Data'!E157))="","",OFFSET('Water Data'!$E$28,0,10*ROW('Water Data'!E157)))</f>
        <v/>
      </c>
      <c r="BX163" s="363" t="str">
        <f ca="1">+IF(OFFSET('Water Data'!$E$29,0,10*ROW('Water Data'!E157))="","",OFFSET('Water Data'!$E$29,0,10*ROW('Water Data'!E157)))</f>
        <v/>
      </c>
      <c r="BY163" s="363" t="str">
        <f ca="1">+IF(OFFSET('Water Data'!$F$27,0,10*ROW('Water Data'!F157))="","",OFFSET('Water Data'!$F$27,0,10*ROW('Water Data'!F157)))</f>
        <v/>
      </c>
      <c r="BZ163" s="363" t="str">
        <f ca="1">+IF(OFFSET('Water Data'!$F$28,0,10*ROW('Water Data'!F157))="","",OFFSET('Water Data'!$F$28,0,10*ROW('Water Data'!F157)))</f>
        <v/>
      </c>
      <c r="CA163" s="363" t="str">
        <f ca="1">+IF(OFFSET('Water Data'!$F$29,0,10*ROW('Water Data'!F157))="","",OFFSET('Water Data'!$F$29,0,10*ROW('Water Data'!F157)))</f>
        <v/>
      </c>
      <c r="CB163" s="363" t="str">
        <f ca="1">+IF(OFFSET('Water Data'!$G$27,0,10*ROW('Water Data'!G157))="","",OFFSET('Water Data'!$G$27,0,10*ROW('Water Data'!G157)))</f>
        <v/>
      </c>
      <c r="CC163" s="363" t="str">
        <f ca="1">+IF(OFFSET('Water Data'!$G$28,0,10*ROW('Water Data'!G157))="","",OFFSET('Water Data'!$G$28,0,10*ROW('Water Data'!G157)))</f>
        <v/>
      </c>
      <c r="CD163" s="363" t="str">
        <f ca="1">+IF(OFFSET('Water Data'!$G$29,0,10*ROW('Water Data'!G157))="","",OFFSET('Water Data'!$G$29,0,10*ROW('Water Data'!G157)))</f>
        <v/>
      </c>
      <c r="CE163" s="363" t="str">
        <f ca="1">+IF(OFFSET('Water Data'!$H$27,0,10*ROW('Water Data'!H157))="","",OFFSET('Water Data'!$H$27,0,10*ROW('Water Data'!H157)))</f>
        <v/>
      </c>
      <c r="CF163" s="363" t="str">
        <f ca="1">+IF(OFFSET('Water Data'!$H$28,0,10*ROW('Water Data'!H157))="","",OFFSET('Water Data'!$H$28,0,10*ROW('Water Data'!H157)))</f>
        <v/>
      </c>
      <c r="CG163" s="363" t="str">
        <f ca="1">+IF(OFFSET('Water Data'!$H$29,0,10*ROW('Water Data'!H157))="","",OFFSET('Water Data'!$H$29,0,10*ROW('Water Data'!H157)))</f>
        <v/>
      </c>
      <c r="CH163" s="363" t="str">
        <f ca="1">+IF(OFFSET('Water Data'!$I$27,0,10*ROW('Water Data'!I157))="","",OFFSET('Water Data'!$I$27,0,10*ROW('Water Data'!I157)))</f>
        <v/>
      </c>
      <c r="CI163" s="363" t="str">
        <f ca="1">+IF(OFFSET('Water Data'!$I$28,0,10*ROW('Water Data'!I157))="","",OFFSET('Water Data'!$I$28,0,10*ROW('Water Data'!I157)))</f>
        <v/>
      </c>
      <c r="CJ163" s="363" t="str">
        <f ca="1">+IF(OFFSET('Water Data'!$I$29,0,10*ROW('Water Data'!I157))="","",OFFSET('Water Data'!$I$29,0,10*ROW('Water Data'!I157)))</f>
        <v/>
      </c>
      <c r="CK163" s="363" t="str">
        <f ca="1">+IF(OFFSET('Sanitation Data'!$D$28,0,10*ROW('Sanitation Data'!D157))="","",OFFSET('Sanitation Data'!$D$28,0,10*ROW('Sanitation Data'!D157)))</f>
        <v/>
      </c>
      <c r="CL163" s="363" t="str">
        <f ca="1">+IF(OFFSET('Sanitation Data'!$D$29,0,10*ROW('Sanitation Data'!D157))="","",OFFSET('Sanitation Data'!$D$29,0,10*ROW('Sanitation Data'!D157)))</f>
        <v/>
      </c>
      <c r="CM163" s="363" t="str">
        <f ca="1">+IF(OFFSET('Sanitation Data'!$D$30,0,10*ROW('Sanitation Data'!D157))="","",OFFSET('Sanitation Data'!$D$30,0,10*ROW('Sanitation Data'!D157)))</f>
        <v/>
      </c>
      <c r="CN163" s="363" t="str">
        <f ca="1">+IF(OFFSET('Sanitation Data'!$D$31,0,10*ROW('Sanitation Data'!D157))="","",OFFSET('Sanitation Data'!$D$31,0,10*ROW('Sanitation Data'!D157)))</f>
        <v/>
      </c>
      <c r="CO163" s="363" t="str">
        <f ca="1">+IF(OFFSET('Sanitation Data'!$D$32,0,10*ROW('Sanitation Data'!D157))="","",OFFSET('Sanitation Data'!$D$32,0,10*ROW('Sanitation Data'!D157)))</f>
        <v/>
      </c>
      <c r="CP163" s="363" t="str">
        <f ca="1">+IF(OFFSET('Sanitation Data'!$E$28,0,10*ROW('Sanitation Data'!E157))="","",OFFSET('Sanitation Data'!$E$28,0,10*ROW('Sanitation Data'!E157)))</f>
        <v/>
      </c>
      <c r="CQ163" s="363" t="str">
        <f ca="1">+IF(OFFSET('Sanitation Data'!$E$29,0,10*ROW('Sanitation Data'!E157))="","",OFFSET('Sanitation Data'!$E$29,0,10*ROW('Sanitation Data'!E157)))</f>
        <v/>
      </c>
      <c r="CR163" s="363" t="str">
        <f ca="1">+IF(OFFSET('Sanitation Data'!$E$30,0,10*ROW('Sanitation Data'!E157))="","",OFFSET('Sanitation Data'!$E$30,0,10*ROW('Sanitation Data'!E157)))</f>
        <v/>
      </c>
      <c r="CS163" s="363" t="str">
        <f ca="1">+IF(OFFSET('Sanitation Data'!$E$31,0,10*ROW('Sanitation Data'!E157))="","",OFFSET('Sanitation Data'!$E$31,0,10*ROW('Sanitation Data'!E157)))</f>
        <v/>
      </c>
      <c r="CT163" s="363" t="str">
        <f ca="1">+IF(OFFSET('Sanitation Data'!$E$32,0,10*ROW('Sanitation Data'!E157))="","",OFFSET('Sanitation Data'!$E$32,0,10*ROW('Sanitation Data'!E157)))</f>
        <v/>
      </c>
      <c r="CU163" s="363" t="str">
        <f ca="1">+IF(OFFSET('Sanitation Data'!$F$28,0,10*ROW('Sanitation Data'!F157))="","",OFFSET('Sanitation Data'!$F$28,0,10*ROW('Sanitation Data'!F157)))</f>
        <v/>
      </c>
      <c r="CV163" s="363" t="str">
        <f ca="1">+IF(OFFSET('Sanitation Data'!$F$29,0,10*ROW('Sanitation Data'!F157))="","",OFFSET('Sanitation Data'!$F$29,0,10*ROW('Sanitation Data'!F157)))</f>
        <v/>
      </c>
      <c r="CW163" s="363" t="str">
        <f ca="1">+IF(OFFSET('Sanitation Data'!$F$30,0,10*ROW('Sanitation Data'!F157))="","",OFFSET('Sanitation Data'!$F$30,0,10*ROW('Sanitation Data'!F157)))</f>
        <v/>
      </c>
      <c r="CX163" s="363" t="str">
        <f ca="1">+IF(OFFSET('Sanitation Data'!$F$31,0,10*ROW('Sanitation Data'!F157))="","",OFFSET('Sanitation Data'!$F$31,0,10*ROW('Sanitation Data'!F157)))</f>
        <v/>
      </c>
      <c r="CY163" s="363" t="str">
        <f ca="1">+IF(OFFSET('Sanitation Data'!$F$32,0,10*ROW('Sanitation Data'!F157))="","",OFFSET('Sanitation Data'!$F$32,0,10*ROW('Sanitation Data'!F157)))</f>
        <v/>
      </c>
      <c r="CZ163" s="363" t="str">
        <f ca="1">+IF(OFFSET('Sanitation Data'!$G$28,0,10*ROW('Sanitation Data'!G157))="","",OFFSET('Sanitation Data'!$G$28,0,10*ROW('Sanitation Data'!G157)))</f>
        <v/>
      </c>
      <c r="DA163" s="363" t="str">
        <f ca="1">+IF(OFFSET('Sanitation Data'!$G$29,0,10*ROW('Sanitation Data'!G157))="","",OFFSET('Sanitation Data'!$G$29,0,10*ROW('Sanitation Data'!G157)))</f>
        <v/>
      </c>
      <c r="DB163" s="363" t="str">
        <f ca="1">+IF(OFFSET('Sanitation Data'!$G$30,0,10*ROW('Sanitation Data'!G157))="","",OFFSET('Sanitation Data'!$G$30,0,10*ROW('Sanitation Data'!G157)))</f>
        <v/>
      </c>
      <c r="DC163" s="363" t="str">
        <f ca="1">+IF(OFFSET('Sanitation Data'!$G$31,0,10*ROW('Sanitation Data'!G157))="","",OFFSET('Sanitation Data'!$G$31,0,10*ROW('Sanitation Data'!G157)))</f>
        <v/>
      </c>
      <c r="DD163" s="363" t="str">
        <f ca="1">+IF(OFFSET('Sanitation Data'!$G$32,0,10*ROW('Sanitation Data'!G157))="","",OFFSET('Sanitation Data'!$G$32,0,10*ROW('Sanitation Data'!G157)))</f>
        <v/>
      </c>
      <c r="DE163" s="363" t="str">
        <f ca="1">+IF(OFFSET('Sanitation Data'!$H$28,0,10*ROW('Sanitation Data'!H157))="","",OFFSET('Sanitation Data'!$H$28,0,10*ROW('Sanitation Data'!H157)))</f>
        <v/>
      </c>
      <c r="DF163" s="363" t="str">
        <f ca="1">+IF(OFFSET('Sanitation Data'!$H$29,0,10*ROW('Sanitation Data'!H157))="","",OFFSET('Sanitation Data'!$H$29,0,10*ROW('Sanitation Data'!H157)))</f>
        <v/>
      </c>
      <c r="DG163" s="363" t="str">
        <f ca="1">+IF(OFFSET('Sanitation Data'!$H$30,0,10*ROW('Sanitation Data'!H157))="","",OFFSET('Sanitation Data'!$H$30,0,10*ROW('Sanitation Data'!H157)))</f>
        <v/>
      </c>
      <c r="DH163" s="363" t="str">
        <f ca="1">+IF(OFFSET('Sanitation Data'!$H$31,0,10*ROW('Sanitation Data'!H157))="","",OFFSET('Sanitation Data'!$H$31,0,10*ROW('Sanitation Data'!H157)))</f>
        <v/>
      </c>
      <c r="DI163" s="363" t="str">
        <f ca="1">+IF(OFFSET('Sanitation Data'!$H$32,0,10*ROW('Sanitation Data'!H157))="","",OFFSET('Sanitation Data'!$H$32,0,10*ROW('Sanitation Data'!H157)))</f>
        <v/>
      </c>
      <c r="DJ163" s="363" t="str">
        <f ca="1">+IF(OFFSET('Sanitation Data'!$I$28,0,10*ROW('Sanitation Data'!I157))="","",OFFSET('Sanitation Data'!$I$28,0,10*ROW('Sanitation Data'!I157)))</f>
        <v/>
      </c>
      <c r="DK163" s="363" t="str">
        <f ca="1">+IF(OFFSET('Sanitation Data'!$I$29,0,10*ROW('Sanitation Data'!I157))="","",OFFSET('Sanitation Data'!$I$29,0,10*ROW('Sanitation Data'!I157)))</f>
        <v/>
      </c>
      <c r="DL163" s="363" t="str">
        <f ca="1">+IF(OFFSET('Sanitation Data'!$I$30,0,10*ROW('Sanitation Data'!I157))="","",OFFSET('Sanitation Data'!$I$30,0,10*ROW('Sanitation Data'!I157)))</f>
        <v/>
      </c>
      <c r="DM163" s="363" t="str">
        <f ca="1">+IF(OFFSET('Sanitation Data'!$I$31,0,10*ROW('Sanitation Data'!I157))="","",OFFSET('Sanitation Data'!$I$31,0,10*ROW('Sanitation Data'!I157)))</f>
        <v/>
      </c>
      <c r="DN163" s="363" t="str">
        <f ca="1">+IF(OFFSET('Sanitation Data'!$I$32,0,10*ROW('Sanitation Data'!I157))="","",OFFSET('Sanitation Data'!$I$32,0,10*ROW('Sanitation Data'!I157)))</f>
        <v/>
      </c>
      <c r="DO163" s="363" t="str">
        <f ca="1">+IF(OFFSET('Hygiene Data'!$D$11,0,10*ROW('Hygiene Data'!D157))="","",OFFSET('Hygiene Data'!$D$11,0,10*ROW('Hygiene Data'!D157)))</f>
        <v/>
      </c>
      <c r="DP163" s="363" t="str">
        <f ca="1">+IF(OFFSET('Hygiene Data'!$D$12,0,10*ROW('Hygiene Data'!D157))="","",OFFSET('Hygiene Data'!$D$12,0,10*ROW('Hygiene Data'!D157)))</f>
        <v/>
      </c>
      <c r="DQ163" s="363" t="str">
        <f ca="1">+IF(OFFSET('Hygiene Data'!$D$13,0,10*ROW('Hygiene Data'!D157))="","",OFFSET('Hygiene Data'!$D$13,0,10*ROW('Hygiene Data'!D157)))</f>
        <v/>
      </c>
      <c r="DR163" s="363" t="str">
        <f ca="1">+IF(OFFSET('Hygiene Data'!$E$11,0,10*ROW('Hygiene Data'!E157))="","",OFFSET('Hygiene Data'!$E$11,0,10*ROW('Hygiene Data'!E157)))</f>
        <v/>
      </c>
      <c r="DS163" s="363" t="str">
        <f ca="1">+IF(OFFSET('Hygiene Data'!$E$12,0,10*ROW('Hygiene Data'!E157))="","",OFFSET('Hygiene Data'!$E$12,0,10*ROW('Hygiene Data'!E157)))</f>
        <v/>
      </c>
      <c r="DT163" s="363" t="str">
        <f ca="1">+IF(OFFSET('Hygiene Data'!$E$13,0,10*ROW('Hygiene Data'!E157))="","",OFFSET('Hygiene Data'!$E$13,0,10*ROW('Hygiene Data'!E157)))</f>
        <v/>
      </c>
      <c r="DU163" s="363" t="str">
        <f ca="1">+IF(OFFSET('Hygiene Data'!$F$11,0,10*ROW('Hygiene Data'!F157))="","",OFFSET('Hygiene Data'!$F$11,0,10*ROW('Hygiene Data'!F157)))</f>
        <v/>
      </c>
      <c r="DV163" s="363" t="str">
        <f ca="1">+IF(OFFSET('Hygiene Data'!$F$12,0,10*ROW('Hygiene Data'!F157))="","",OFFSET('Hygiene Data'!$F$12,0,10*ROW('Hygiene Data'!F157)))</f>
        <v/>
      </c>
      <c r="DW163" s="363" t="str">
        <f ca="1">+IF(OFFSET('Hygiene Data'!$F$13,0,10*ROW('Hygiene Data'!F157))="","",OFFSET('Hygiene Data'!$F$13,0,10*ROW('Hygiene Data'!F157)))</f>
        <v/>
      </c>
      <c r="DX163" s="363" t="str">
        <f ca="1">+IF(OFFSET('Hygiene Data'!$G$11,0,10*ROW('Hygiene Data'!G157))="","",OFFSET('Hygiene Data'!$G$11,0,10*ROW('Hygiene Data'!G157)))</f>
        <v/>
      </c>
      <c r="DY163" s="363" t="str">
        <f ca="1">+IF(OFFSET('Hygiene Data'!$G$12,0,10*ROW('Hygiene Data'!G157))="","",OFFSET('Hygiene Data'!$G$12,0,10*ROW('Hygiene Data'!G157)))</f>
        <v/>
      </c>
      <c r="DZ163" s="363" t="str">
        <f ca="1">+IF(OFFSET('Hygiene Data'!$G$13,0,10*ROW('Hygiene Data'!G157))="","",OFFSET('Hygiene Data'!$G$13,0,10*ROW('Hygiene Data'!G157)))</f>
        <v/>
      </c>
      <c r="EA163" s="363" t="str">
        <f ca="1">+IF(OFFSET('Hygiene Data'!$H$11,0,10*ROW('Hygiene Data'!H157))="","",OFFSET('Hygiene Data'!$H$11,0,10*ROW('Hygiene Data'!H157)))</f>
        <v/>
      </c>
      <c r="EB163" s="363" t="str">
        <f ca="1">+IF(OFFSET('Hygiene Data'!$H$12,0,10*ROW('Hygiene Data'!H157))="","",OFFSET('Hygiene Data'!$H$12,0,10*ROW('Hygiene Data'!H157)))</f>
        <v/>
      </c>
      <c r="EC163" s="363" t="str">
        <f ca="1">+IF(OFFSET('Hygiene Data'!$H$13,0,10*ROW('Hygiene Data'!H157))="","",OFFSET('Hygiene Data'!$H$13,0,10*ROW('Hygiene Data'!H157)))</f>
        <v/>
      </c>
      <c r="ED163" s="363" t="str">
        <f ca="1">+IF(OFFSET('Hygiene Data'!$I$11,0,10*ROW('Hygiene Data'!I157))="","",OFFSET('Hygiene Data'!$I$11,0,10*ROW('Hygiene Data'!I157)))</f>
        <v/>
      </c>
      <c r="EE163" s="363" t="str">
        <f ca="1">+IF(OFFSET('Hygiene Data'!$I$12,0,10*ROW('Hygiene Data'!I157))="","",OFFSET('Hygiene Data'!$I$12,0,10*ROW('Hygiene Data'!I157)))</f>
        <v/>
      </c>
      <c r="EF163" s="363" t="str">
        <f ca="1">+IF(OFFSET('Hygiene Data'!$I$13,0,10*ROW('Hygiene Data'!I157))="","",OFFSET('Hygiene Data'!$I$13,0,10*ROW('Hygiene Data'!I157)))</f>
        <v/>
      </c>
    </row>
    <row r="164" spans="1:136" x14ac:dyDescent="0.25">
      <c r="A164" s="472" t="str">
        <f ca="1">+IF(OFFSET('Water Data'!$B$2,0,10*ROW('Water Data'!E158))="","",OFFSET('Water Data'!$B$2,0,10*ROW('Water Data'!E158)))</f>
        <v/>
      </c>
      <c r="B164" s="47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9" t="str">
        <f t="shared" ca="1" si="2"/>
        <v/>
      </c>
      <c r="D164" s="50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3" t="str">
        <f ca="1">+IF(OFFSET('Water Data'!$D$27,0,10*ROW('Water Data'!D158))="","",OFFSET('Water Data'!$D$27,0,10*ROW('Water Data'!D158)))</f>
        <v/>
      </c>
      <c r="BT164" s="363" t="str">
        <f ca="1">+IF(OFFSET('Water Data'!$D$28,0,10*ROW('Water Data'!D158))="","",OFFSET('Water Data'!$D$28,0,10*ROW('Water Data'!D158)))</f>
        <v/>
      </c>
      <c r="BU164" s="363" t="str">
        <f ca="1">+IF(OFFSET('Water Data'!$D$29,0,10*ROW('Water Data'!D158))="","",OFFSET('Water Data'!$D$29,0,10*ROW('Water Data'!D158)))</f>
        <v/>
      </c>
      <c r="BV164" s="363" t="str">
        <f ca="1">+IF(OFFSET('Water Data'!$E$27,0,10*ROW('Water Data'!E158))="","",OFFSET('Water Data'!$E$27,0,10*ROW('Water Data'!E158)))</f>
        <v/>
      </c>
      <c r="BW164" s="363" t="str">
        <f ca="1">+IF(OFFSET('Water Data'!$E$28,0,10*ROW('Water Data'!E158))="","",OFFSET('Water Data'!$E$28,0,10*ROW('Water Data'!E158)))</f>
        <v/>
      </c>
      <c r="BX164" s="363" t="str">
        <f ca="1">+IF(OFFSET('Water Data'!$E$29,0,10*ROW('Water Data'!E158))="","",OFFSET('Water Data'!$E$29,0,10*ROW('Water Data'!E158)))</f>
        <v/>
      </c>
      <c r="BY164" s="363" t="str">
        <f ca="1">+IF(OFFSET('Water Data'!$F$27,0,10*ROW('Water Data'!F158))="","",OFFSET('Water Data'!$F$27,0,10*ROW('Water Data'!F158)))</f>
        <v/>
      </c>
      <c r="BZ164" s="363" t="str">
        <f ca="1">+IF(OFFSET('Water Data'!$F$28,0,10*ROW('Water Data'!F158))="","",OFFSET('Water Data'!$F$28,0,10*ROW('Water Data'!F158)))</f>
        <v/>
      </c>
      <c r="CA164" s="363" t="str">
        <f ca="1">+IF(OFFSET('Water Data'!$F$29,0,10*ROW('Water Data'!F158))="","",OFFSET('Water Data'!$F$29,0,10*ROW('Water Data'!F158)))</f>
        <v/>
      </c>
      <c r="CB164" s="363" t="str">
        <f ca="1">+IF(OFFSET('Water Data'!$G$27,0,10*ROW('Water Data'!G158))="","",OFFSET('Water Data'!$G$27,0,10*ROW('Water Data'!G158)))</f>
        <v/>
      </c>
      <c r="CC164" s="363" t="str">
        <f ca="1">+IF(OFFSET('Water Data'!$G$28,0,10*ROW('Water Data'!G158))="","",OFFSET('Water Data'!$G$28,0,10*ROW('Water Data'!G158)))</f>
        <v/>
      </c>
      <c r="CD164" s="363" t="str">
        <f ca="1">+IF(OFFSET('Water Data'!$G$29,0,10*ROW('Water Data'!G158))="","",OFFSET('Water Data'!$G$29,0,10*ROW('Water Data'!G158)))</f>
        <v/>
      </c>
      <c r="CE164" s="363" t="str">
        <f ca="1">+IF(OFFSET('Water Data'!$H$27,0,10*ROW('Water Data'!H158))="","",OFFSET('Water Data'!$H$27,0,10*ROW('Water Data'!H158)))</f>
        <v/>
      </c>
      <c r="CF164" s="363" t="str">
        <f ca="1">+IF(OFFSET('Water Data'!$H$28,0,10*ROW('Water Data'!H158))="","",OFFSET('Water Data'!$H$28,0,10*ROW('Water Data'!H158)))</f>
        <v/>
      </c>
      <c r="CG164" s="363" t="str">
        <f ca="1">+IF(OFFSET('Water Data'!$H$29,0,10*ROW('Water Data'!H158))="","",OFFSET('Water Data'!$H$29,0,10*ROW('Water Data'!H158)))</f>
        <v/>
      </c>
      <c r="CH164" s="363" t="str">
        <f ca="1">+IF(OFFSET('Water Data'!$I$27,0,10*ROW('Water Data'!I158))="","",OFFSET('Water Data'!$I$27,0,10*ROW('Water Data'!I158)))</f>
        <v/>
      </c>
      <c r="CI164" s="363" t="str">
        <f ca="1">+IF(OFFSET('Water Data'!$I$28,0,10*ROW('Water Data'!I158))="","",OFFSET('Water Data'!$I$28,0,10*ROW('Water Data'!I158)))</f>
        <v/>
      </c>
      <c r="CJ164" s="363" t="str">
        <f ca="1">+IF(OFFSET('Water Data'!$I$29,0,10*ROW('Water Data'!I158))="","",OFFSET('Water Data'!$I$29,0,10*ROW('Water Data'!I158)))</f>
        <v/>
      </c>
      <c r="CK164" s="363" t="str">
        <f ca="1">+IF(OFFSET('Sanitation Data'!$D$28,0,10*ROW('Sanitation Data'!D158))="","",OFFSET('Sanitation Data'!$D$28,0,10*ROW('Sanitation Data'!D158)))</f>
        <v/>
      </c>
      <c r="CL164" s="363" t="str">
        <f ca="1">+IF(OFFSET('Sanitation Data'!$D$29,0,10*ROW('Sanitation Data'!D158))="","",OFFSET('Sanitation Data'!$D$29,0,10*ROW('Sanitation Data'!D158)))</f>
        <v/>
      </c>
      <c r="CM164" s="363" t="str">
        <f ca="1">+IF(OFFSET('Sanitation Data'!$D$30,0,10*ROW('Sanitation Data'!D158))="","",OFFSET('Sanitation Data'!$D$30,0,10*ROW('Sanitation Data'!D158)))</f>
        <v/>
      </c>
      <c r="CN164" s="363" t="str">
        <f ca="1">+IF(OFFSET('Sanitation Data'!$D$31,0,10*ROW('Sanitation Data'!D158))="","",OFFSET('Sanitation Data'!$D$31,0,10*ROW('Sanitation Data'!D158)))</f>
        <v/>
      </c>
      <c r="CO164" s="363" t="str">
        <f ca="1">+IF(OFFSET('Sanitation Data'!$D$32,0,10*ROW('Sanitation Data'!D158))="","",OFFSET('Sanitation Data'!$D$32,0,10*ROW('Sanitation Data'!D158)))</f>
        <v/>
      </c>
      <c r="CP164" s="363" t="str">
        <f ca="1">+IF(OFFSET('Sanitation Data'!$E$28,0,10*ROW('Sanitation Data'!E158))="","",OFFSET('Sanitation Data'!$E$28,0,10*ROW('Sanitation Data'!E158)))</f>
        <v/>
      </c>
      <c r="CQ164" s="363" t="str">
        <f ca="1">+IF(OFFSET('Sanitation Data'!$E$29,0,10*ROW('Sanitation Data'!E158))="","",OFFSET('Sanitation Data'!$E$29,0,10*ROW('Sanitation Data'!E158)))</f>
        <v/>
      </c>
      <c r="CR164" s="363" t="str">
        <f ca="1">+IF(OFFSET('Sanitation Data'!$E$30,0,10*ROW('Sanitation Data'!E158))="","",OFFSET('Sanitation Data'!$E$30,0,10*ROW('Sanitation Data'!E158)))</f>
        <v/>
      </c>
      <c r="CS164" s="363" t="str">
        <f ca="1">+IF(OFFSET('Sanitation Data'!$E$31,0,10*ROW('Sanitation Data'!E158))="","",OFFSET('Sanitation Data'!$E$31,0,10*ROW('Sanitation Data'!E158)))</f>
        <v/>
      </c>
      <c r="CT164" s="363" t="str">
        <f ca="1">+IF(OFFSET('Sanitation Data'!$E$32,0,10*ROW('Sanitation Data'!E158))="","",OFFSET('Sanitation Data'!$E$32,0,10*ROW('Sanitation Data'!E158)))</f>
        <v/>
      </c>
      <c r="CU164" s="363" t="str">
        <f ca="1">+IF(OFFSET('Sanitation Data'!$F$28,0,10*ROW('Sanitation Data'!F158))="","",OFFSET('Sanitation Data'!$F$28,0,10*ROW('Sanitation Data'!F158)))</f>
        <v/>
      </c>
      <c r="CV164" s="363" t="str">
        <f ca="1">+IF(OFFSET('Sanitation Data'!$F$29,0,10*ROW('Sanitation Data'!F158))="","",OFFSET('Sanitation Data'!$F$29,0,10*ROW('Sanitation Data'!F158)))</f>
        <v/>
      </c>
      <c r="CW164" s="363" t="str">
        <f ca="1">+IF(OFFSET('Sanitation Data'!$F$30,0,10*ROW('Sanitation Data'!F158))="","",OFFSET('Sanitation Data'!$F$30,0,10*ROW('Sanitation Data'!F158)))</f>
        <v/>
      </c>
      <c r="CX164" s="363" t="str">
        <f ca="1">+IF(OFFSET('Sanitation Data'!$F$31,0,10*ROW('Sanitation Data'!F158))="","",OFFSET('Sanitation Data'!$F$31,0,10*ROW('Sanitation Data'!F158)))</f>
        <v/>
      </c>
      <c r="CY164" s="363" t="str">
        <f ca="1">+IF(OFFSET('Sanitation Data'!$F$32,0,10*ROW('Sanitation Data'!F158))="","",OFFSET('Sanitation Data'!$F$32,0,10*ROW('Sanitation Data'!F158)))</f>
        <v/>
      </c>
      <c r="CZ164" s="363" t="str">
        <f ca="1">+IF(OFFSET('Sanitation Data'!$G$28,0,10*ROW('Sanitation Data'!G158))="","",OFFSET('Sanitation Data'!$G$28,0,10*ROW('Sanitation Data'!G158)))</f>
        <v/>
      </c>
      <c r="DA164" s="363" t="str">
        <f ca="1">+IF(OFFSET('Sanitation Data'!$G$29,0,10*ROW('Sanitation Data'!G158))="","",OFFSET('Sanitation Data'!$G$29,0,10*ROW('Sanitation Data'!G158)))</f>
        <v/>
      </c>
      <c r="DB164" s="363" t="str">
        <f ca="1">+IF(OFFSET('Sanitation Data'!$G$30,0,10*ROW('Sanitation Data'!G158))="","",OFFSET('Sanitation Data'!$G$30,0,10*ROW('Sanitation Data'!G158)))</f>
        <v/>
      </c>
      <c r="DC164" s="363" t="str">
        <f ca="1">+IF(OFFSET('Sanitation Data'!$G$31,0,10*ROW('Sanitation Data'!G158))="","",OFFSET('Sanitation Data'!$G$31,0,10*ROW('Sanitation Data'!G158)))</f>
        <v/>
      </c>
      <c r="DD164" s="363" t="str">
        <f ca="1">+IF(OFFSET('Sanitation Data'!$G$32,0,10*ROW('Sanitation Data'!G158))="","",OFFSET('Sanitation Data'!$G$32,0,10*ROW('Sanitation Data'!G158)))</f>
        <v/>
      </c>
      <c r="DE164" s="363" t="str">
        <f ca="1">+IF(OFFSET('Sanitation Data'!$H$28,0,10*ROW('Sanitation Data'!H158))="","",OFFSET('Sanitation Data'!$H$28,0,10*ROW('Sanitation Data'!H158)))</f>
        <v/>
      </c>
      <c r="DF164" s="363" t="str">
        <f ca="1">+IF(OFFSET('Sanitation Data'!$H$29,0,10*ROW('Sanitation Data'!H158))="","",OFFSET('Sanitation Data'!$H$29,0,10*ROW('Sanitation Data'!H158)))</f>
        <v/>
      </c>
      <c r="DG164" s="363" t="str">
        <f ca="1">+IF(OFFSET('Sanitation Data'!$H$30,0,10*ROW('Sanitation Data'!H158))="","",OFFSET('Sanitation Data'!$H$30,0,10*ROW('Sanitation Data'!H158)))</f>
        <v/>
      </c>
      <c r="DH164" s="363" t="str">
        <f ca="1">+IF(OFFSET('Sanitation Data'!$H$31,0,10*ROW('Sanitation Data'!H158))="","",OFFSET('Sanitation Data'!$H$31,0,10*ROW('Sanitation Data'!H158)))</f>
        <v/>
      </c>
      <c r="DI164" s="363" t="str">
        <f ca="1">+IF(OFFSET('Sanitation Data'!$H$32,0,10*ROW('Sanitation Data'!H158))="","",OFFSET('Sanitation Data'!$H$32,0,10*ROW('Sanitation Data'!H158)))</f>
        <v/>
      </c>
      <c r="DJ164" s="363" t="str">
        <f ca="1">+IF(OFFSET('Sanitation Data'!$I$28,0,10*ROW('Sanitation Data'!I158))="","",OFFSET('Sanitation Data'!$I$28,0,10*ROW('Sanitation Data'!I158)))</f>
        <v/>
      </c>
      <c r="DK164" s="363" t="str">
        <f ca="1">+IF(OFFSET('Sanitation Data'!$I$29,0,10*ROW('Sanitation Data'!I158))="","",OFFSET('Sanitation Data'!$I$29,0,10*ROW('Sanitation Data'!I158)))</f>
        <v/>
      </c>
      <c r="DL164" s="363" t="str">
        <f ca="1">+IF(OFFSET('Sanitation Data'!$I$30,0,10*ROW('Sanitation Data'!I158))="","",OFFSET('Sanitation Data'!$I$30,0,10*ROW('Sanitation Data'!I158)))</f>
        <v/>
      </c>
      <c r="DM164" s="363" t="str">
        <f ca="1">+IF(OFFSET('Sanitation Data'!$I$31,0,10*ROW('Sanitation Data'!I158))="","",OFFSET('Sanitation Data'!$I$31,0,10*ROW('Sanitation Data'!I158)))</f>
        <v/>
      </c>
      <c r="DN164" s="363" t="str">
        <f ca="1">+IF(OFFSET('Sanitation Data'!$I$32,0,10*ROW('Sanitation Data'!I158))="","",OFFSET('Sanitation Data'!$I$32,0,10*ROW('Sanitation Data'!I158)))</f>
        <v/>
      </c>
      <c r="DO164" s="363" t="str">
        <f ca="1">+IF(OFFSET('Hygiene Data'!$D$11,0,10*ROW('Hygiene Data'!D158))="","",OFFSET('Hygiene Data'!$D$11,0,10*ROW('Hygiene Data'!D158)))</f>
        <v/>
      </c>
      <c r="DP164" s="363" t="str">
        <f ca="1">+IF(OFFSET('Hygiene Data'!$D$12,0,10*ROW('Hygiene Data'!D158))="","",OFFSET('Hygiene Data'!$D$12,0,10*ROW('Hygiene Data'!D158)))</f>
        <v/>
      </c>
      <c r="DQ164" s="363" t="str">
        <f ca="1">+IF(OFFSET('Hygiene Data'!$D$13,0,10*ROW('Hygiene Data'!D158))="","",OFFSET('Hygiene Data'!$D$13,0,10*ROW('Hygiene Data'!D158)))</f>
        <v/>
      </c>
      <c r="DR164" s="363" t="str">
        <f ca="1">+IF(OFFSET('Hygiene Data'!$E$11,0,10*ROW('Hygiene Data'!E158))="","",OFFSET('Hygiene Data'!$E$11,0,10*ROW('Hygiene Data'!E158)))</f>
        <v/>
      </c>
      <c r="DS164" s="363" t="str">
        <f ca="1">+IF(OFFSET('Hygiene Data'!$E$12,0,10*ROW('Hygiene Data'!E158))="","",OFFSET('Hygiene Data'!$E$12,0,10*ROW('Hygiene Data'!E158)))</f>
        <v/>
      </c>
      <c r="DT164" s="363" t="str">
        <f ca="1">+IF(OFFSET('Hygiene Data'!$E$13,0,10*ROW('Hygiene Data'!E158))="","",OFFSET('Hygiene Data'!$E$13,0,10*ROW('Hygiene Data'!E158)))</f>
        <v/>
      </c>
      <c r="DU164" s="363" t="str">
        <f ca="1">+IF(OFFSET('Hygiene Data'!$F$11,0,10*ROW('Hygiene Data'!F158))="","",OFFSET('Hygiene Data'!$F$11,0,10*ROW('Hygiene Data'!F158)))</f>
        <v/>
      </c>
      <c r="DV164" s="363" t="str">
        <f ca="1">+IF(OFFSET('Hygiene Data'!$F$12,0,10*ROW('Hygiene Data'!F158))="","",OFFSET('Hygiene Data'!$F$12,0,10*ROW('Hygiene Data'!F158)))</f>
        <v/>
      </c>
      <c r="DW164" s="363" t="str">
        <f ca="1">+IF(OFFSET('Hygiene Data'!$F$13,0,10*ROW('Hygiene Data'!F158))="","",OFFSET('Hygiene Data'!$F$13,0,10*ROW('Hygiene Data'!F158)))</f>
        <v/>
      </c>
      <c r="DX164" s="363" t="str">
        <f ca="1">+IF(OFFSET('Hygiene Data'!$G$11,0,10*ROW('Hygiene Data'!G158))="","",OFFSET('Hygiene Data'!$G$11,0,10*ROW('Hygiene Data'!G158)))</f>
        <v/>
      </c>
      <c r="DY164" s="363" t="str">
        <f ca="1">+IF(OFFSET('Hygiene Data'!$G$12,0,10*ROW('Hygiene Data'!G158))="","",OFFSET('Hygiene Data'!$G$12,0,10*ROW('Hygiene Data'!G158)))</f>
        <v/>
      </c>
      <c r="DZ164" s="363" t="str">
        <f ca="1">+IF(OFFSET('Hygiene Data'!$G$13,0,10*ROW('Hygiene Data'!G158))="","",OFFSET('Hygiene Data'!$G$13,0,10*ROW('Hygiene Data'!G158)))</f>
        <v/>
      </c>
      <c r="EA164" s="363" t="str">
        <f ca="1">+IF(OFFSET('Hygiene Data'!$H$11,0,10*ROW('Hygiene Data'!H158))="","",OFFSET('Hygiene Data'!$H$11,0,10*ROW('Hygiene Data'!H158)))</f>
        <v/>
      </c>
      <c r="EB164" s="363" t="str">
        <f ca="1">+IF(OFFSET('Hygiene Data'!$H$12,0,10*ROW('Hygiene Data'!H158))="","",OFFSET('Hygiene Data'!$H$12,0,10*ROW('Hygiene Data'!H158)))</f>
        <v/>
      </c>
      <c r="EC164" s="363" t="str">
        <f ca="1">+IF(OFFSET('Hygiene Data'!$H$13,0,10*ROW('Hygiene Data'!H158))="","",OFFSET('Hygiene Data'!$H$13,0,10*ROW('Hygiene Data'!H158)))</f>
        <v/>
      </c>
      <c r="ED164" s="363" t="str">
        <f ca="1">+IF(OFFSET('Hygiene Data'!$I$11,0,10*ROW('Hygiene Data'!I158))="","",OFFSET('Hygiene Data'!$I$11,0,10*ROW('Hygiene Data'!I158)))</f>
        <v/>
      </c>
      <c r="EE164" s="363" t="str">
        <f ca="1">+IF(OFFSET('Hygiene Data'!$I$12,0,10*ROW('Hygiene Data'!I158))="","",OFFSET('Hygiene Data'!$I$12,0,10*ROW('Hygiene Data'!I158)))</f>
        <v/>
      </c>
      <c r="EF164" s="363" t="str">
        <f ca="1">+IF(OFFSET('Hygiene Data'!$I$13,0,10*ROW('Hygiene Data'!I158))="","",OFFSET('Hygiene Data'!$I$13,0,10*ROW('Hygiene Data'!I158)))</f>
        <v/>
      </c>
    </row>
    <row r="165" spans="1:136" x14ac:dyDescent="0.25">
      <c r="A165" s="472" t="str">
        <f ca="1">+IF(OFFSET('Water Data'!$B$2,0,10*ROW('Water Data'!E159))="","",OFFSET('Water Data'!$B$2,0,10*ROW('Water Data'!E159)))</f>
        <v/>
      </c>
      <c r="B165" s="47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9" t="str">
        <f t="shared" ca="1" si="2"/>
        <v/>
      </c>
      <c r="D165" s="50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3" t="str">
        <f ca="1">+IF(OFFSET('Water Data'!$D$27,0,10*ROW('Water Data'!D159))="","",OFFSET('Water Data'!$D$27,0,10*ROW('Water Data'!D159)))</f>
        <v/>
      </c>
      <c r="BT165" s="363" t="str">
        <f ca="1">+IF(OFFSET('Water Data'!$D$28,0,10*ROW('Water Data'!D159))="","",OFFSET('Water Data'!$D$28,0,10*ROW('Water Data'!D159)))</f>
        <v/>
      </c>
      <c r="BU165" s="363" t="str">
        <f ca="1">+IF(OFFSET('Water Data'!$D$29,0,10*ROW('Water Data'!D159))="","",OFFSET('Water Data'!$D$29,0,10*ROW('Water Data'!D159)))</f>
        <v/>
      </c>
      <c r="BV165" s="363" t="str">
        <f ca="1">+IF(OFFSET('Water Data'!$E$27,0,10*ROW('Water Data'!E159))="","",OFFSET('Water Data'!$E$27,0,10*ROW('Water Data'!E159)))</f>
        <v/>
      </c>
      <c r="BW165" s="363" t="str">
        <f ca="1">+IF(OFFSET('Water Data'!$E$28,0,10*ROW('Water Data'!E159))="","",OFFSET('Water Data'!$E$28,0,10*ROW('Water Data'!E159)))</f>
        <v/>
      </c>
      <c r="BX165" s="363" t="str">
        <f ca="1">+IF(OFFSET('Water Data'!$E$29,0,10*ROW('Water Data'!E159))="","",OFFSET('Water Data'!$E$29,0,10*ROW('Water Data'!E159)))</f>
        <v/>
      </c>
      <c r="BY165" s="363" t="str">
        <f ca="1">+IF(OFFSET('Water Data'!$F$27,0,10*ROW('Water Data'!F159))="","",OFFSET('Water Data'!$F$27,0,10*ROW('Water Data'!F159)))</f>
        <v/>
      </c>
      <c r="BZ165" s="363" t="str">
        <f ca="1">+IF(OFFSET('Water Data'!$F$28,0,10*ROW('Water Data'!F159))="","",OFFSET('Water Data'!$F$28,0,10*ROW('Water Data'!F159)))</f>
        <v/>
      </c>
      <c r="CA165" s="363" t="str">
        <f ca="1">+IF(OFFSET('Water Data'!$F$29,0,10*ROW('Water Data'!F159))="","",OFFSET('Water Data'!$F$29,0,10*ROW('Water Data'!F159)))</f>
        <v/>
      </c>
      <c r="CB165" s="363" t="str">
        <f ca="1">+IF(OFFSET('Water Data'!$G$27,0,10*ROW('Water Data'!G159))="","",OFFSET('Water Data'!$G$27,0,10*ROW('Water Data'!G159)))</f>
        <v/>
      </c>
      <c r="CC165" s="363" t="str">
        <f ca="1">+IF(OFFSET('Water Data'!$G$28,0,10*ROW('Water Data'!G159))="","",OFFSET('Water Data'!$G$28,0,10*ROW('Water Data'!G159)))</f>
        <v/>
      </c>
      <c r="CD165" s="363" t="str">
        <f ca="1">+IF(OFFSET('Water Data'!$G$29,0,10*ROW('Water Data'!G159))="","",OFFSET('Water Data'!$G$29,0,10*ROW('Water Data'!G159)))</f>
        <v/>
      </c>
      <c r="CE165" s="363" t="str">
        <f ca="1">+IF(OFFSET('Water Data'!$H$27,0,10*ROW('Water Data'!H159))="","",OFFSET('Water Data'!$H$27,0,10*ROW('Water Data'!H159)))</f>
        <v/>
      </c>
      <c r="CF165" s="363" t="str">
        <f ca="1">+IF(OFFSET('Water Data'!$H$28,0,10*ROW('Water Data'!H159))="","",OFFSET('Water Data'!$H$28,0,10*ROW('Water Data'!H159)))</f>
        <v/>
      </c>
      <c r="CG165" s="363" t="str">
        <f ca="1">+IF(OFFSET('Water Data'!$H$29,0,10*ROW('Water Data'!H159))="","",OFFSET('Water Data'!$H$29,0,10*ROW('Water Data'!H159)))</f>
        <v/>
      </c>
      <c r="CH165" s="363" t="str">
        <f ca="1">+IF(OFFSET('Water Data'!$I$27,0,10*ROW('Water Data'!I159))="","",OFFSET('Water Data'!$I$27,0,10*ROW('Water Data'!I159)))</f>
        <v/>
      </c>
      <c r="CI165" s="363" t="str">
        <f ca="1">+IF(OFFSET('Water Data'!$I$28,0,10*ROW('Water Data'!I159))="","",OFFSET('Water Data'!$I$28,0,10*ROW('Water Data'!I159)))</f>
        <v/>
      </c>
      <c r="CJ165" s="363" t="str">
        <f ca="1">+IF(OFFSET('Water Data'!$I$29,0,10*ROW('Water Data'!I159))="","",OFFSET('Water Data'!$I$29,0,10*ROW('Water Data'!I159)))</f>
        <v/>
      </c>
      <c r="CK165" s="363" t="str">
        <f ca="1">+IF(OFFSET('Sanitation Data'!$D$28,0,10*ROW('Sanitation Data'!D159))="","",OFFSET('Sanitation Data'!$D$28,0,10*ROW('Sanitation Data'!D159)))</f>
        <v/>
      </c>
      <c r="CL165" s="363" t="str">
        <f ca="1">+IF(OFFSET('Sanitation Data'!$D$29,0,10*ROW('Sanitation Data'!D159))="","",OFFSET('Sanitation Data'!$D$29,0,10*ROW('Sanitation Data'!D159)))</f>
        <v/>
      </c>
      <c r="CM165" s="363" t="str">
        <f ca="1">+IF(OFFSET('Sanitation Data'!$D$30,0,10*ROW('Sanitation Data'!D159))="","",OFFSET('Sanitation Data'!$D$30,0,10*ROW('Sanitation Data'!D159)))</f>
        <v/>
      </c>
      <c r="CN165" s="363" t="str">
        <f ca="1">+IF(OFFSET('Sanitation Data'!$D$31,0,10*ROW('Sanitation Data'!D159))="","",OFFSET('Sanitation Data'!$D$31,0,10*ROW('Sanitation Data'!D159)))</f>
        <v/>
      </c>
      <c r="CO165" s="363" t="str">
        <f ca="1">+IF(OFFSET('Sanitation Data'!$D$32,0,10*ROW('Sanitation Data'!D159))="","",OFFSET('Sanitation Data'!$D$32,0,10*ROW('Sanitation Data'!D159)))</f>
        <v/>
      </c>
      <c r="CP165" s="363" t="str">
        <f ca="1">+IF(OFFSET('Sanitation Data'!$E$28,0,10*ROW('Sanitation Data'!E159))="","",OFFSET('Sanitation Data'!$E$28,0,10*ROW('Sanitation Data'!E159)))</f>
        <v/>
      </c>
      <c r="CQ165" s="363" t="str">
        <f ca="1">+IF(OFFSET('Sanitation Data'!$E$29,0,10*ROW('Sanitation Data'!E159))="","",OFFSET('Sanitation Data'!$E$29,0,10*ROW('Sanitation Data'!E159)))</f>
        <v/>
      </c>
      <c r="CR165" s="363" t="str">
        <f ca="1">+IF(OFFSET('Sanitation Data'!$E$30,0,10*ROW('Sanitation Data'!E159))="","",OFFSET('Sanitation Data'!$E$30,0,10*ROW('Sanitation Data'!E159)))</f>
        <v/>
      </c>
      <c r="CS165" s="363" t="str">
        <f ca="1">+IF(OFFSET('Sanitation Data'!$E$31,0,10*ROW('Sanitation Data'!E159))="","",OFFSET('Sanitation Data'!$E$31,0,10*ROW('Sanitation Data'!E159)))</f>
        <v/>
      </c>
      <c r="CT165" s="363" t="str">
        <f ca="1">+IF(OFFSET('Sanitation Data'!$E$32,0,10*ROW('Sanitation Data'!E159))="","",OFFSET('Sanitation Data'!$E$32,0,10*ROW('Sanitation Data'!E159)))</f>
        <v/>
      </c>
      <c r="CU165" s="363" t="str">
        <f ca="1">+IF(OFFSET('Sanitation Data'!$F$28,0,10*ROW('Sanitation Data'!F159))="","",OFFSET('Sanitation Data'!$F$28,0,10*ROW('Sanitation Data'!F159)))</f>
        <v/>
      </c>
      <c r="CV165" s="363" t="str">
        <f ca="1">+IF(OFFSET('Sanitation Data'!$F$29,0,10*ROW('Sanitation Data'!F159))="","",OFFSET('Sanitation Data'!$F$29,0,10*ROW('Sanitation Data'!F159)))</f>
        <v/>
      </c>
      <c r="CW165" s="363" t="str">
        <f ca="1">+IF(OFFSET('Sanitation Data'!$F$30,0,10*ROW('Sanitation Data'!F159))="","",OFFSET('Sanitation Data'!$F$30,0,10*ROW('Sanitation Data'!F159)))</f>
        <v/>
      </c>
      <c r="CX165" s="363" t="str">
        <f ca="1">+IF(OFFSET('Sanitation Data'!$F$31,0,10*ROW('Sanitation Data'!F159))="","",OFFSET('Sanitation Data'!$F$31,0,10*ROW('Sanitation Data'!F159)))</f>
        <v/>
      </c>
      <c r="CY165" s="363" t="str">
        <f ca="1">+IF(OFFSET('Sanitation Data'!$F$32,0,10*ROW('Sanitation Data'!F159))="","",OFFSET('Sanitation Data'!$F$32,0,10*ROW('Sanitation Data'!F159)))</f>
        <v/>
      </c>
      <c r="CZ165" s="363" t="str">
        <f ca="1">+IF(OFFSET('Sanitation Data'!$G$28,0,10*ROW('Sanitation Data'!G159))="","",OFFSET('Sanitation Data'!$G$28,0,10*ROW('Sanitation Data'!G159)))</f>
        <v/>
      </c>
      <c r="DA165" s="363" t="str">
        <f ca="1">+IF(OFFSET('Sanitation Data'!$G$29,0,10*ROW('Sanitation Data'!G159))="","",OFFSET('Sanitation Data'!$G$29,0,10*ROW('Sanitation Data'!G159)))</f>
        <v/>
      </c>
      <c r="DB165" s="363" t="str">
        <f ca="1">+IF(OFFSET('Sanitation Data'!$G$30,0,10*ROW('Sanitation Data'!G159))="","",OFFSET('Sanitation Data'!$G$30,0,10*ROW('Sanitation Data'!G159)))</f>
        <v/>
      </c>
      <c r="DC165" s="363" t="str">
        <f ca="1">+IF(OFFSET('Sanitation Data'!$G$31,0,10*ROW('Sanitation Data'!G159))="","",OFFSET('Sanitation Data'!$G$31,0,10*ROW('Sanitation Data'!G159)))</f>
        <v/>
      </c>
      <c r="DD165" s="363" t="str">
        <f ca="1">+IF(OFFSET('Sanitation Data'!$G$32,0,10*ROW('Sanitation Data'!G159))="","",OFFSET('Sanitation Data'!$G$32,0,10*ROW('Sanitation Data'!G159)))</f>
        <v/>
      </c>
      <c r="DE165" s="363" t="str">
        <f ca="1">+IF(OFFSET('Sanitation Data'!$H$28,0,10*ROW('Sanitation Data'!H159))="","",OFFSET('Sanitation Data'!$H$28,0,10*ROW('Sanitation Data'!H159)))</f>
        <v/>
      </c>
      <c r="DF165" s="363" t="str">
        <f ca="1">+IF(OFFSET('Sanitation Data'!$H$29,0,10*ROW('Sanitation Data'!H159))="","",OFFSET('Sanitation Data'!$H$29,0,10*ROW('Sanitation Data'!H159)))</f>
        <v/>
      </c>
      <c r="DG165" s="363" t="str">
        <f ca="1">+IF(OFFSET('Sanitation Data'!$H$30,0,10*ROW('Sanitation Data'!H159))="","",OFFSET('Sanitation Data'!$H$30,0,10*ROW('Sanitation Data'!H159)))</f>
        <v/>
      </c>
      <c r="DH165" s="363" t="str">
        <f ca="1">+IF(OFFSET('Sanitation Data'!$H$31,0,10*ROW('Sanitation Data'!H159))="","",OFFSET('Sanitation Data'!$H$31,0,10*ROW('Sanitation Data'!H159)))</f>
        <v/>
      </c>
      <c r="DI165" s="363" t="str">
        <f ca="1">+IF(OFFSET('Sanitation Data'!$H$32,0,10*ROW('Sanitation Data'!H159))="","",OFFSET('Sanitation Data'!$H$32,0,10*ROW('Sanitation Data'!H159)))</f>
        <v/>
      </c>
      <c r="DJ165" s="363" t="str">
        <f ca="1">+IF(OFFSET('Sanitation Data'!$I$28,0,10*ROW('Sanitation Data'!I159))="","",OFFSET('Sanitation Data'!$I$28,0,10*ROW('Sanitation Data'!I159)))</f>
        <v/>
      </c>
      <c r="DK165" s="363" t="str">
        <f ca="1">+IF(OFFSET('Sanitation Data'!$I$29,0,10*ROW('Sanitation Data'!I159))="","",OFFSET('Sanitation Data'!$I$29,0,10*ROW('Sanitation Data'!I159)))</f>
        <v/>
      </c>
      <c r="DL165" s="363" t="str">
        <f ca="1">+IF(OFFSET('Sanitation Data'!$I$30,0,10*ROW('Sanitation Data'!I159))="","",OFFSET('Sanitation Data'!$I$30,0,10*ROW('Sanitation Data'!I159)))</f>
        <v/>
      </c>
      <c r="DM165" s="363" t="str">
        <f ca="1">+IF(OFFSET('Sanitation Data'!$I$31,0,10*ROW('Sanitation Data'!I159))="","",OFFSET('Sanitation Data'!$I$31,0,10*ROW('Sanitation Data'!I159)))</f>
        <v/>
      </c>
      <c r="DN165" s="363" t="str">
        <f ca="1">+IF(OFFSET('Sanitation Data'!$I$32,0,10*ROW('Sanitation Data'!I159))="","",OFFSET('Sanitation Data'!$I$32,0,10*ROW('Sanitation Data'!I159)))</f>
        <v/>
      </c>
      <c r="DO165" s="363" t="str">
        <f ca="1">+IF(OFFSET('Hygiene Data'!$D$11,0,10*ROW('Hygiene Data'!D159))="","",OFFSET('Hygiene Data'!$D$11,0,10*ROW('Hygiene Data'!D159)))</f>
        <v/>
      </c>
      <c r="DP165" s="363" t="str">
        <f ca="1">+IF(OFFSET('Hygiene Data'!$D$12,0,10*ROW('Hygiene Data'!D159))="","",OFFSET('Hygiene Data'!$D$12,0,10*ROW('Hygiene Data'!D159)))</f>
        <v/>
      </c>
      <c r="DQ165" s="363" t="str">
        <f ca="1">+IF(OFFSET('Hygiene Data'!$D$13,0,10*ROW('Hygiene Data'!D159))="","",OFFSET('Hygiene Data'!$D$13,0,10*ROW('Hygiene Data'!D159)))</f>
        <v/>
      </c>
      <c r="DR165" s="363" t="str">
        <f ca="1">+IF(OFFSET('Hygiene Data'!$E$11,0,10*ROW('Hygiene Data'!E159))="","",OFFSET('Hygiene Data'!$E$11,0,10*ROW('Hygiene Data'!E159)))</f>
        <v/>
      </c>
      <c r="DS165" s="363" t="str">
        <f ca="1">+IF(OFFSET('Hygiene Data'!$E$12,0,10*ROW('Hygiene Data'!E159))="","",OFFSET('Hygiene Data'!$E$12,0,10*ROW('Hygiene Data'!E159)))</f>
        <v/>
      </c>
      <c r="DT165" s="363" t="str">
        <f ca="1">+IF(OFFSET('Hygiene Data'!$E$13,0,10*ROW('Hygiene Data'!E159))="","",OFFSET('Hygiene Data'!$E$13,0,10*ROW('Hygiene Data'!E159)))</f>
        <v/>
      </c>
      <c r="DU165" s="363" t="str">
        <f ca="1">+IF(OFFSET('Hygiene Data'!$F$11,0,10*ROW('Hygiene Data'!F159))="","",OFFSET('Hygiene Data'!$F$11,0,10*ROW('Hygiene Data'!F159)))</f>
        <v/>
      </c>
      <c r="DV165" s="363" t="str">
        <f ca="1">+IF(OFFSET('Hygiene Data'!$F$12,0,10*ROW('Hygiene Data'!F159))="","",OFFSET('Hygiene Data'!$F$12,0,10*ROW('Hygiene Data'!F159)))</f>
        <v/>
      </c>
      <c r="DW165" s="363" t="str">
        <f ca="1">+IF(OFFSET('Hygiene Data'!$F$13,0,10*ROW('Hygiene Data'!F159))="","",OFFSET('Hygiene Data'!$F$13,0,10*ROW('Hygiene Data'!F159)))</f>
        <v/>
      </c>
      <c r="DX165" s="363" t="str">
        <f ca="1">+IF(OFFSET('Hygiene Data'!$G$11,0,10*ROW('Hygiene Data'!G159))="","",OFFSET('Hygiene Data'!$G$11,0,10*ROW('Hygiene Data'!G159)))</f>
        <v/>
      </c>
      <c r="DY165" s="363" t="str">
        <f ca="1">+IF(OFFSET('Hygiene Data'!$G$12,0,10*ROW('Hygiene Data'!G159))="","",OFFSET('Hygiene Data'!$G$12,0,10*ROW('Hygiene Data'!G159)))</f>
        <v/>
      </c>
      <c r="DZ165" s="363" t="str">
        <f ca="1">+IF(OFFSET('Hygiene Data'!$G$13,0,10*ROW('Hygiene Data'!G159))="","",OFFSET('Hygiene Data'!$G$13,0,10*ROW('Hygiene Data'!G159)))</f>
        <v/>
      </c>
      <c r="EA165" s="363" t="str">
        <f ca="1">+IF(OFFSET('Hygiene Data'!$H$11,0,10*ROW('Hygiene Data'!H159))="","",OFFSET('Hygiene Data'!$H$11,0,10*ROW('Hygiene Data'!H159)))</f>
        <v/>
      </c>
      <c r="EB165" s="363" t="str">
        <f ca="1">+IF(OFFSET('Hygiene Data'!$H$12,0,10*ROW('Hygiene Data'!H159))="","",OFFSET('Hygiene Data'!$H$12,0,10*ROW('Hygiene Data'!H159)))</f>
        <v/>
      </c>
      <c r="EC165" s="363" t="str">
        <f ca="1">+IF(OFFSET('Hygiene Data'!$H$13,0,10*ROW('Hygiene Data'!H159))="","",OFFSET('Hygiene Data'!$H$13,0,10*ROW('Hygiene Data'!H159)))</f>
        <v/>
      </c>
      <c r="ED165" s="363" t="str">
        <f ca="1">+IF(OFFSET('Hygiene Data'!$I$11,0,10*ROW('Hygiene Data'!I159))="","",OFFSET('Hygiene Data'!$I$11,0,10*ROW('Hygiene Data'!I159)))</f>
        <v/>
      </c>
      <c r="EE165" s="363" t="str">
        <f ca="1">+IF(OFFSET('Hygiene Data'!$I$12,0,10*ROW('Hygiene Data'!I159))="","",OFFSET('Hygiene Data'!$I$12,0,10*ROW('Hygiene Data'!I159)))</f>
        <v/>
      </c>
      <c r="EF165" s="363" t="str">
        <f ca="1">+IF(OFFSET('Hygiene Data'!$I$13,0,10*ROW('Hygiene Data'!I159))="","",OFFSET('Hygiene Data'!$I$13,0,10*ROW('Hygiene Data'!I159)))</f>
        <v/>
      </c>
    </row>
    <row r="166" spans="1:136" x14ac:dyDescent="0.25">
      <c r="A166" s="472" t="str">
        <f ca="1">+IF(OFFSET('Water Data'!$B$2,0,10*ROW('Water Data'!E160))="","",OFFSET('Water Data'!$B$2,0,10*ROW('Water Data'!E160)))</f>
        <v/>
      </c>
      <c r="B166" s="47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9" t="str">
        <f t="shared" ca="1" si="2"/>
        <v/>
      </c>
      <c r="D166" s="50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3" t="str">
        <f ca="1">+IF(OFFSET('Water Data'!$D$27,0,10*ROW('Water Data'!D160))="","",OFFSET('Water Data'!$D$27,0,10*ROW('Water Data'!D160)))</f>
        <v/>
      </c>
      <c r="BT166" s="363" t="str">
        <f ca="1">+IF(OFFSET('Water Data'!$D$28,0,10*ROW('Water Data'!D160))="","",OFFSET('Water Data'!$D$28,0,10*ROW('Water Data'!D160)))</f>
        <v/>
      </c>
      <c r="BU166" s="363" t="str">
        <f ca="1">+IF(OFFSET('Water Data'!$D$29,0,10*ROW('Water Data'!D160))="","",OFFSET('Water Data'!$D$29,0,10*ROW('Water Data'!D160)))</f>
        <v/>
      </c>
      <c r="BV166" s="363" t="str">
        <f ca="1">+IF(OFFSET('Water Data'!$E$27,0,10*ROW('Water Data'!E160))="","",OFFSET('Water Data'!$E$27,0,10*ROW('Water Data'!E160)))</f>
        <v/>
      </c>
      <c r="BW166" s="363" t="str">
        <f ca="1">+IF(OFFSET('Water Data'!$E$28,0,10*ROW('Water Data'!E160))="","",OFFSET('Water Data'!$E$28,0,10*ROW('Water Data'!E160)))</f>
        <v/>
      </c>
      <c r="BX166" s="363" t="str">
        <f ca="1">+IF(OFFSET('Water Data'!$E$29,0,10*ROW('Water Data'!E160))="","",OFFSET('Water Data'!$E$29,0,10*ROW('Water Data'!E160)))</f>
        <v/>
      </c>
      <c r="BY166" s="363" t="str">
        <f ca="1">+IF(OFFSET('Water Data'!$F$27,0,10*ROW('Water Data'!F160))="","",OFFSET('Water Data'!$F$27,0,10*ROW('Water Data'!F160)))</f>
        <v/>
      </c>
      <c r="BZ166" s="363" t="str">
        <f ca="1">+IF(OFFSET('Water Data'!$F$28,0,10*ROW('Water Data'!F160))="","",OFFSET('Water Data'!$F$28,0,10*ROW('Water Data'!F160)))</f>
        <v/>
      </c>
      <c r="CA166" s="363" t="str">
        <f ca="1">+IF(OFFSET('Water Data'!$F$29,0,10*ROW('Water Data'!F160))="","",OFFSET('Water Data'!$F$29,0,10*ROW('Water Data'!F160)))</f>
        <v/>
      </c>
      <c r="CB166" s="363" t="str">
        <f ca="1">+IF(OFFSET('Water Data'!$G$27,0,10*ROW('Water Data'!G160))="","",OFFSET('Water Data'!$G$27,0,10*ROW('Water Data'!G160)))</f>
        <v/>
      </c>
      <c r="CC166" s="363" t="str">
        <f ca="1">+IF(OFFSET('Water Data'!$G$28,0,10*ROW('Water Data'!G160))="","",OFFSET('Water Data'!$G$28,0,10*ROW('Water Data'!G160)))</f>
        <v/>
      </c>
      <c r="CD166" s="363" t="str">
        <f ca="1">+IF(OFFSET('Water Data'!$G$29,0,10*ROW('Water Data'!G160))="","",OFFSET('Water Data'!$G$29,0,10*ROW('Water Data'!G160)))</f>
        <v/>
      </c>
      <c r="CE166" s="363" t="str">
        <f ca="1">+IF(OFFSET('Water Data'!$H$27,0,10*ROW('Water Data'!H160))="","",OFFSET('Water Data'!$H$27,0,10*ROW('Water Data'!H160)))</f>
        <v/>
      </c>
      <c r="CF166" s="363" t="str">
        <f ca="1">+IF(OFFSET('Water Data'!$H$28,0,10*ROW('Water Data'!H160))="","",OFFSET('Water Data'!$H$28,0,10*ROW('Water Data'!H160)))</f>
        <v/>
      </c>
      <c r="CG166" s="363" t="str">
        <f ca="1">+IF(OFFSET('Water Data'!$H$29,0,10*ROW('Water Data'!H160))="","",OFFSET('Water Data'!$H$29,0,10*ROW('Water Data'!H160)))</f>
        <v/>
      </c>
      <c r="CH166" s="363" t="str">
        <f ca="1">+IF(OFFSET('Water Data'!$I$27,0,10*ROW('Water Data'!I160))="","",OFFSET('Water Data'!$I$27,0,10*ROW('Water Data'!I160)))</f>
        <v/>
      </c>
      <c r="CI166" s="363" t="str">
        <f ca="1">+IF(OFFSET('Water Data'!$I$28,0,10*ROW('Water Data'!I160))="","",OFFSET('Water Data'!$I$28,0,10*ROW('Water Data'!I160)))</f>
        <v/>
      </c>
      <c r="CJ166" s="363" t="str">
        <f ca="1">+IF(OFFSET('Water Data'!$I$29,0,10*ROW('Water Data'!I160))="","",OFFSET('Water Data'!$I$29,0,10*ROW('Water Data'!I160)))</f>
        <v/>
      </c>
      <c r="CK166" s="363" t="str">
        <f ca="1">+IF(OFFSET('Sanitation Data'!$D$28,0,10*ROW('Sanitation Data'!D160))="","",OFFSET('Sanitation Data'!$D$28,0,10*ROW('Sanitation Data'!D160)))</f>
        <v/>
      </c>
      <c r="CL166" s="363" t="str">
        <f ca="1">+IF(OFFSET('Sanitation Data'!$D$29,0,10*ROW('Sanitation Data'!D160))="","",OFFSET('Sanitation Data'!$D$29,0,10*ROW('Sanitation Data'!D160)))</f>
        <v/>
      </c>
      <c r="CM166" s="363" t="str">
        <f ca="1">+IF(OFFSET('Sanitation Data'!$D$30,0,10*ROW('Sanitation Data'!D160))="","",OFFSET('Sanitation Data'!$D$30,0,10*ROW('Sanitation Data'!D160)))</f>
        <v/>
      </c>
      <c r="CN166" s="363" t="str">
        <f ca="1">+IF(OFFSET('Sanitation Data'!$D$31,0,10*ROW('Sanitation Data'!D160))="","",OFFSET('Sanitation Data'!$D$31,0,10*ROW('Sanitation Data'!D160)))</f>
        <v/>
      </c>
      <c r="CO166" s="363" t="str">
        <f ca="1">+IF(OFFSET('Sanitation Data'!$D$32,0,10*ROW('Sanitation Data'!D160))="","",OFFSET('Sanitation Data'!$D$32,0,10*ROW('Sanitation Data'!D160)))</f>
        <v/>
      </c>
      <c r="CP166" s="363" t="str">
        <f ca="1">+IF(OFFSET('Sanitation Data'!$E$28,0,10*ROW('Sanitation Data'!E160))="","",OFFSET('Sanitation Data'!$E$28,0,10*ROW('Sanitation Data'!E160)))</f>
        <v/>
      </c>
      <c r="CQ166" s="363" t="str">
        <f ca="1">+IF(OFFSET('Sanitation Data'!$E$29,0,10*ROW('Sanitation Data'!E160))="","",OFFSET('Sanitation Data'!$E$29,0,10*ROW('Sanitation Data'!E160)))</f>
        <v/>
      </c>
      <c r="CR166" s="363" t="str">
        <f ca="1">+IF(OFFSET('Sanitation Data'!$E$30,0,10*ROW('Sanitation Data'!E160))="","",OFFSET('Sanitation Data'!$E$30,0,10*ROW('Sanitation Data'!E160)))</f>
        <v/>
      </c>
      <c r="CS166" s="363" t="str">
        <f ca="1">+IF(OFFSET('Sanitation Data'!$E$31,0,10*ROW('Sanitation Data'!E160))="","",OFFSET('Sanitation Data'!$E$31,0,10*ROW('Sanitation Data'!E160)))</f>
        <v/>
      </c>
      <c r="CT166" s="363" t="str">
        <f ca="1">+IF(OFFSET('Sanitation Data'!$E$32,0,10*ROW('Sanitation Data'!E160))="","",OFFSET('Sanitation Data'!$E$32,0,10*ROW('Sanitation Data'!E160)))</f>
        <v/>
      </c>
      <c r="CU166" s="363" t="str">
        <f ca="1">+IF(OFFSET('Sanitation Data'!$F$28,0,10*ROW('Sanitation Data'!F160))="","",OFFSET('Sanitation Data'!$F$28,0,10*ROW('Sanitation Data'!F160)))</f>
        <v/>
      </c>
      <c r="CV166" s="363" t="str">
        <f ca="1">+IF(OFFSET('Sanitation Data'!$F$29,0,10*ROW('Sanitation Data'!F160))="","",OFFSET('Sanitation Data'!$F$29,0,10*ROW('Sanitation Data'!F160)))</f>
        <v/>
      </c>
      <c r="CW166" s="363" t="str">
        <f ca="1">+IF(OFFSET('Sanitation Data'!$F$30,0,10*ROW('Sanitation Data'!F160))="","",OFFSET('Sanitation Data'!$F$30,0,10*ROW('Sanitation Data'!F160)))</f>
        <v/>
      </c>
      <c r="CX166" s="363" t="str">
        <f ca="1">+IF(OFFSET('Sanitation Data'!$F$31,0,10*ROW('Sanitation Data'!F160))="","",OFFSET('Sanitation Data'!$F$31,0,10*ROW('Sanitation Data'!F160)))</f>
        <v/>
      </c>
      <c r="CY166" s="363" t="str">
        <f ca="1">+IF(OFFSET('Sanitation Data'!$F$32,0,10*ROW('Sanitation Data'!F160))="","",OFFSET('Sanitation Data'!$F$32,0,10*ROW('Sanitation Data'!F160)))</f>
        <v/>
      </c>
      <c r="CZ166" s="363" t="str">
        <f ca="1">+IF(OFFSET('Sanitation Data'!$G$28,0,10*ROW('Sanitation Data'!G160))="","",OFFSET('Sanitation Data'!$G$28,0,10*ROW('Sanitation Data'!G160)))</f>
        <v/>
      </c>
      <c r="DA166" s="363" t="str">
        <f ca="1">+IF(OFFSET('Sanitation Data'!$G$29,0,10*ROW('Sanitation Data'!G160))="","",OFFSET('Sanitation Data'!$G$29,0,10*ROW('Sanitation Data'!G160)))</f>
        <v/>
      </c>
      <c r="DB166" s="363" t="str">
        <f ca="1">+IF(OFFSET('Sanitation Data'!$G$30,0,10*ROW('Sanitation Data'!G160))="","",OFFSET('Sanitation Data'!$G$30,0,10*ROW('Sanitation Data'!G160)))</f>
        <v/>
      </c>
      <c r="DC166" s="363" t="str">
        <f ca="1">+IF(OFFSET('Sanitation Data'!$G$31,0,10*ROW('Sanitation Data'!G160))="","",OFFSET('Sanitation Data'!$G$31,0,10*ROW('Sanitation Data'!G160)))</f>
        <v/>
      </c>
      <c r="DD166" s="363" t="str">
        <f ca="1">+IF(OFFSET('Sanitation Data'!$G$32,0,10*ROW('Sanitation Data'!G160))="","",OFFSET('Sanitation Data'!$G$32,0,10*ROW('Sanitation Data'!G160)))</f>
        <v/>
      </c>
      <c r="DE166" s="363" t="str">
        <f ca="1">+IF(OFFSET('Sanitation Data'!$H$28,0,10*ROW('Sanitation Data'!H160))="","",OFFSET('Sanitation Data'!$H$28,0,10*ROW('Sanitation Data'!H160)))</f>
        <v/>
      </c>
      <c r="DF166" s="363" t="str">
        <f ca="1">+IF(OFFSET('Sanitation Data'!$H$29,0,10*ROW('Sanitation Data'!H160))="","",OFFSET('Sanitation Data'!$H$29,0,10*ROW('Sanitation Data'!H160)))</f>
        <v/>
      </c>
      <c r="DG166" s="363" t="str">
        <f ca="1">+IF(OFFSET('Sanitation Data'!$H$30,0,10*ROW('Sanitation Data'!H160))="","",OFFSET('Sanitation Data'!$H$30,0,10*ROW('Sanitation Data'!H160)))</f>
        <v/>
      </c>
      <c r="DH166" s="363" t="str">
        <f ca="1">+IF(OFFSET('Sanitation Data'!$H$31,0,10*ROW('Sanitation Data'!H160))="","",OFFSET('Sanitation Data'!$H$31,0,10*ROW('Sanitation Data'!H160)))</f>
        <v/>
      </c>
      <c r="DI166" s="363" t="str">
        <f ca="1">+IF(OFFSET('Sanitation Data'!$H$32,0,10*ROW('Sanitation Data'!H160))="","",OFFSET('Sanitation Data'!$H$32,0,10*ROW('Sanitation Data'!H160)))</f>
        <v/>
      </c>
      <c r="DJ166" s="363" t="str">
        <f ca="1">+IF(OFFSET('Sanitation Data'!$I$28,0,10*ROW('Sanitation Data'!I160))="","",OFFSET('Sanitation Data'!$I$28,0,10*ROW('Sanitation Data'!I160)))</f>
        <v/>
      </c>
      <c r="DK166" s="363" t="str">
        <f ca="1">+IF(OFFSET('Sanitation Data'!$I$29,0,10*ROW('Sanitation Data'!I160))="","",OFFSET('Sanitation Data'!$I$29,0,10*ROW('Sanitation Data'!I160)))</f>
        <v/>
      </c>
      <c r="DL166" s="363" t="str">
        <f ca="1">+IF(OFFSET('Sanitation Data'!$I$30,0,10*ROW('Sanitation Data'!I160))="","",OFFSET('Sanitation Data'!$I$30,0,10*ROW('Sanitation Data'!I160)))</f>
        <v/>
      </c>
      <c r="DM166" s="363" t="str">
        <f ca="1">+IF(OFFSET('Sanitation Data'!$I$31,0,10*ROW('Sanitation Data'!I160))="","",OFFSET('Sanitation Data'!$I$31,0,10*ROW('Sanitation Data'!I160)))</f>
        <v/>
      </c>
      <c r="DN166" s="363" t="str">
        <f ca="1">+IF(OFFSET('Sanitation Data'!$I$32,0,10*ROW('Sanitation Data'!I160))="","",OFFSET('Sanitation Data'!$I$32,0,10*ROW('Sanitation Data'!I160)))</f>
        <v/>
      </c>
      <c r="DO166" s="363" t="str">
        <f ca="1">+IF(OFFSET('Hygiene Data'!$D$11,0,10*ROW('Hygiene Data'!D160))="","",OFFSET('Hygiene Data'!$D$11,0,10*ROW('Hygiene Data'!D160)))</f>
        <v/>
      </c>
      <c r="DP166" s="363" t="str">
        <f ca="1">+IF(OFFSET('Hygiene Data'!$D$12,0,10*ROW('Hygiene Data'!D160))="","",OFFSET('Hygiene Data'!$D$12,0,10*ROW('Hygiene Data'!D160)))</f>
        <v/>
      </c>
      <c r="DQ166" s="363" t="str">
        <f ca="1">+IF(OFFSET('Hygiene Data'!$D$13,0,10*ROW('Hygiene Data'!D160))="","",OFFSET('Hygiene Data'!$D$13,0,10*ROW('Hygiene Data'!D160)))</f>
        <v/>
      </c>
      <c r="DR166" s="363" t="str">
        <f ca="1">+IF(OFFSET('Hygiene Data'!$E$11,0,10*ROW('Hygiene Data'!E160))="","",OFFSET('Hygiene Data'!$E$11,0,10*ROW('Hygiene Data'!E160)))</f>
        <v/>
      </c>
      <c r="DS166" s="363" t="str">
        <f ca="1">+IF(OFFSET('Hygiene Data'!$E$12,0,10*ROW('Hygiene Data'!E160))="","",OFFSET('Hygiene Data'!$E$12,0,10*ROW('Hygiene Data'!E160)))</f>
        <v/>
      </c>
      <c r="DT166" s="363" t="str">
        <f ca="1">+IF(OFFSET('Hygiene Data'!$E$13,0,10*ROW('Hygiene Data'!E160))="","",OFFSET('Hygiene Data'!$E$13,0,10*ROW('Hygiene Data'!E160)))</f>
        <v/>
      </c>
      <c r="DU166" s="363" t="str">
        <f ca="1">+IF(OFFSET('Hygiene Data'!$F$11,0,10*ROW('Hygiene Data'!F160))="","",OFFSET('Hygiene Data'!$F$11,0,10*ROW('Hygiene Data'!F160)))</f>
        <v/>
      </c>
      <c r="DV166" s="363" t="str">
        <f ca="1">+IF(OFFSET('Hygiene Data'!$F$12,0,10*ROW('Hygiene Data'!F160))="","",OFFSET('Hygiene Data'!$F$12,0,10*ROW('Hygiene Data'!F160)))</f>
        <v/>
      </c>
      <c r="DW166" s="363" t="str">
        <f ca="1">+IF(OFFSET('Hygiene Data'!$F$13,0,10*ROW('Hygiene Data'!F160))="","",OFFSET('Hygiene Data'!$F$13,0,10*ROW('Hygiene Data'!F160)))</f>
        <v/>
      </c>
      <c r="DX166" s="363" t="str">
        <f ca="1">+IF(OFFSET('Hygiene Data'!$G$11,0,10*ROW('Hygiene Data'!G160))="","",OFFSET('Hygiene Data'!$G$11,0,10*ROW('Hygiene Data'!G160)))</f>
        <v/>
      </c>
      <c r="DY166" s="363" t="str">
        <f ca="1">+IF(OFFSET('Hygiene Data'!$G$12,0,10*ROW('Hygiene Data'!G160))="","",OFFSET('Hygiene Data'!$G$12,0,10*ROW('Hygiene Data'!G160)))</f>
        <v/>
      </c>
      <c r="DZ166" s="363" t="str">
        <f ca="1">+IF(OFFSET('Hygiene Data'!$G$13,0,10*ROW('Hygiene Data'!G160))="","",OFFSET('Hygiene Data'!$G$13,0,10*ROW('Hygiene Data'!G160)))</f>
        <v/>
      </c>
      <c r="EA166" s="363" t="str">
        <f ca="1">+IF(OFFSET('Hygiene Data'!$H$11,0,10*ROW('Hygiene Data'!H160))="","",OFFSET('Hygiene Data'!$H$11,0,10*ROW('Hygiene Data'!H160)))</f>
        <v/>
      </c>
      <c r="EB166" s="363" t="str">
        <f ca="1">+IF(OFFSET('Hygiene Data'!$H$12,0,10*ROW('Hygiene Data'!H160))="","",OFFSET('Hygiene Data'!$H$12,0,10*ROW('Hygiene Data'!H160)))</f>
        <v/>
      </c>
      <c r="EC166" s="363" t="str">
        <f ca="1">+IF(OFFSET('Hygiene Data'!$H$13,0,10*ROW('Hygiene Data'!H160))="","",OFFSET('Hygiene Data'!$H$13,0,10*ROW('Hygiene Data'!H160)))</f>
        <v/>
      </c>
      <c r="ED166" s="363" t="str">
        <f ca="1">+IF(OFFSET('Hygiene Data'!$I$11,0,10*ROW('Hygiene Data'!I160))="","",OFFSET('Hygiene Data'!$I$11,0,10*ROW('Hygiene Data'!I160)))</f>
        <v/>
      </c>
      <c r="EE166" s="363" t="str">
        <f ca="1">+IF(OFFSET('Hygiene Data'!$I$12,0,10*ROW('Hygiene Data'!I160))="","",OFFSET('Hygiene Data'!$I$12,0,10*ROW('Hygiene Data'!I160)))</f>
        <v/>
      </c>
      <c r="EF166" s="363" t="str">
        <f ca="1">+IF(OFFSET('Hygiene Data'!$I$13,0,10*ROW('Hygiene Data'!I160))="","",OFFSET('Hygiene Data'!$I$13,0,10*ROW('Hygiene Data'!I160)))</f>
        <v/>
      </c>
    </row>
    <row r="167" spans="1:136" x14ac:dyDescent="0.25">
      <c r="A167" s="472" t="str">
        <f ca="1">+IF(OFFSET('Water Data'!$B$2,0,10*ROW('Water Data'!E161))="","",OFFSET('Water Data'!$B$2,0,10*ROW('Water Data'!E161)))</f>
        <v/>
      </c>
      <c r="B167" s="47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9" t="str">
        <f t="shared" ca="1" si="2"/>
        <v/>
      </c>
      <c r="D167" s="50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3" t="str">
        <f ca="1">+IF(OFFSET('Water Data'!$D$27,0,10*ROW('Water Data'!D161))="","",OFFSET('Water Data'!$D$27,0,10*ROW('Water Data'!D161)))</f>
        <v/>
      </c>
      <c r="BT167" s="363" t="str">
        <f ca="1">+IF(OFFSET('Water Data'!$D$28,0,10*ROW('Water Data'!D161))="","",OFFSET('Water Data'!$D$28,0,10*ROW('Water Data'!D161)))</f>
        <v/>
      </c>
      <c r="BU167" s="363" t="str">
        <f ca="1">+IF(OFFSET('Water Data'!$D$29,0,10*ROW('Water Data'!D161))="","",OFFSET('Water Data'!$D$29,0,10*ROW('Water Data'!D161)))</f>
        <v/>
      </c>
      <c r="BV167" s="363" t="str">
        <f ca="1">+IF(OFFSET('Water Data'!$E$27,0,10*ROW('Water Data'!E161))="","",OFFSET('Water Data'!$E$27,0,10*ROW('Water Data'!E161)))</f>
        <v/>
      </c>
      <c r="BW167" s="363" t="str">
        <f ca="1">+IF(OFFSET('Water Data'!$E$28,0,10*ROW('Water Data'!E161))="","",OFFSET('Water Data'!$E$28,0,10*ROW('Water Data'!E161)))</f>
        <v/>
      </c>
      <c r="BX167" s="363" t="str">
        <f ca="1">+IF(OFFSET('Water Data'!$E$29,0,10*ROW('Water Data'!E161))="","",OFFSET('Water Data'!$E$29,0,10*ROW('Water Data'!E161)))</f>
        <v/>
      </c>
      <c r="BY167" s="363" t="str">
        <f ca="1">+IF(OFFSET('Water Data'!$F$27,0,10*ROW('Water Data'!F161))="","",OFFSET('Water Data'!$F$27,0,10*ROW('Water Data'!F161)))</f>
        <v/>
      </c>
      <c r="BZ167" s="363" t="str">
        <f ca="1">+IF(OFFSET('Water Data'!$F$28,0,10*ROW('Water Data'!F161))="","",OFFSET('Water Data'!$F$28,0,10*ROW('Water Data'!F161)))</f>
        <v/>
      </c>
      <c r="CA167" s="363" t="str">
        <f ca="1">+IF(OFFSET('Water Data'!$F$29,0,10*ROW('Water Data'!F161))="","",OFFSET('Water Data'!$F$29,0,10*ROW('Water Data'!F161)))</f>
        <v/>
      </c>
      <c r="CB167" s="363" t="str">
        <f ca="1">+IF(OFFSET('Water Data'!$G$27,0,10*ROW('Water Data'!G161))="","",OFFSET('Water Data'!$G$27,0,10*ROW('Water Data'!G161)))</f>
        <v/>
      </c>
      <c r="CC167" s="363" t="str">
        <f ca="1">+IF(OFFSET('Water Data'!$G$28,0,10*ROW('Water Data'!G161))="","",OFFSET('Water Data'!$G$28,0,10*ROW('Water Data'!G161)))</f>
        <v/>
      </c>
      <c r="CD167" s="363" t="str">
        <f ca="1">+IF(OFFSET('Water Data'!$G$29,0,10*ROW('Water Data'!G161))="","",OFFSET('Water Data'!$G$29,0,10*ROW('Water Data'!G161)))</f>
        <v/>
      </c>
      <c r="CE167" s="363" t="str">
        <f ca="1">+IF(OFFSET('Water Data'!$H$27,0,10*ROW('Water Data'!H161))="","",OFFSET('Water Data'!$H$27,0,10*ROW('Water Data'!H161)))</f>
        <v/>
      </c>
      <c r="CF167" s="363" t="str">
        <f ca="1">+IF(OFFSET('Water Data'!$H$28,0,10*ROW('Water Data'!H161))="","",OFFSET('Water Data'!$H$28,0,10*ROW('Water Data'!H161)))</f>
        <v/>
      </c>
      <c r="CG167" s="363" t="str">
        <f ca="1">+IF(OFFSET('Water Data'!$H$29,0,10*ROW('Water Data'!H161))="","",OFFSET('Water Data'!$H$29,0,10*ROW('Water Data'!H161)))</f>
        <v/>
      </c>
      <c r="CH167" s="363" t="str">
        <f ca="1">+IF(OFFSET('Water Data'!$I$27,0,10*ROW('Water Data'!I161))="","",OFFSET('Water Data'!$I$27,0,10*ROW('Water Data'!I161)))</f>
        <v/>
      </c>
      <c r="CI167" s="363" t="str">
        <f ca="1">+IF(OFFSET('Water Data'!$I$28,0,10*ROW('Water Data'!I161))="","",OFFSET('Water Data'!$I$28,0,10*ROW('Water Data'!I161)))</f>
        <v/>
      </c>
      <c r="CJ167" s="363" t="str">
        <f ca="1">+IF(OFFSET('Water Data'!$I$29,0,10*ROW('Water Data'!I161))="","",OFFSET('Water Data'!$I$29,0,10*ROW('Water Data'!I161)))</f>
        <v/>
      </c>
      <c r="CK167" s="363" t="str">
        <f ca="1">+IF(OFFSET('Sanitation Data'!$D$28,0,10*ROW('Sanitation Data'!D161))="","",OFFSET('Sanitation Data'!$D$28,0,10*ROW('Sanitation Data'!D161)))</f>
        <v/>
      </c>
      <c r="CL167" s="363" t="str">
        <f ca="1">+IF(OFFSET('Sanitation Data'!$D$29,0,10*ROW('Sanitation Data'!D161))="","",OFFSET('Sanitation Data'!$D$29,0,10*ROW('Sanitation Data'!D161)))</f>
        <v/>
      </c>
      <c r="CM167" s="363" t="str">
        <f ca="1">+IF(OFFSET('Sanitation Data'!$D$30,0,10*ROW('Sanitation Data'!D161))="","",OFFSET('Sanitation Data'!$D$30,0,10*ROW('Sanitation Data'!D161)))</f>
        <v/>
      </c>
      <c r="CN167" s="363" t="str">
        <f ca="1">+IF(OFFSET('Sanitation Data'!$D$31,0,10*ROW('Sanitation Data'!D161))="","",OFFSET('Sanitation Data'!$D$31,0,10*ROW('Sanitation Data'!D161)))</f>
        <v/>
      </c>
      <c r="CO167" s="363" t="str">
        <f ca="1">+IF(OFFSET('Sanitation Data'!$D$32,0,10*ROW('Sanitation Data'!D161))="","",OFFSET('Sanitation Data'!$D$32,0,10*ROW('Sanitation Data'!D161)))</f>
        <v/>
      </c>
      <c r="CP167" s="363" t="str">
        <f ca="1">+IF(OFFSET('Sanitation Data'!$E$28,0,10*ROW('Sanitation Data'!E161))="","",OFFSET('Sanitation Data'!$E$28,0,10*ROW('Sanitation Data'!E161)))</f>
        <v/>
      </c>
      <c r="CQ167" s="363" t="str">
        <f ca="1">+IF(OFFSET('Sanitation Data'!$E$29,0,10*ROW('Sanitation Data'!E161))="","",OFFSET('Sanitation Data'!$E$29,0,10*ROW('Sanitation Data'!E161)))</f>
        <v/>
      </c>
      <c r="CR167" s="363" t="str">
        <f ca="1">+IF(OFFSET('Sanitation Data'!$E$30,0,10*ROW('Sanitation Data'!E161))="","",OFFSET('Sanitation Data'!$E$30,0,10*ROW('Sanitation Data'!E161)))</f>
        <v/>
      </c>
      <c r="CS167" s="363" t="str">
        <f ca="1">+IF(OFFSET('Sanitation Data'!$E$31,0,10*ROW('Sanitation Data'!E161))="","",OFFSET('Sanitation Data'!$E$31,0,10*ROW('Sanitation Data'!E161)))</f>
        <v/>
      </c>
      <c r="CT167" s="363" t="str">
        <f ca="1">+IF(OFFSET('Sanitation Data'!$E$32,0,10*ROW('Sanitation Data'!E161))="","",OFFSET('Sanitation Data'!$E$32,0,10*ROW('Sanitation Data'!E161)))</f>
        <v/>
      </c>
      <c r="CU167" s="363" t="str">
        <f ca="1">+IF(OFFSET('Sanitation Data'!$F$28,0,10*ROW('Sanitation Data'!F161))="","",OFFSET('Sanitation Data'!$F$28,0,10*ROW('Sanitation Data'!F161)))</f>
        <v/>
      </c>
      <c r="CV167" s="363" t="str">
        <f ca="1">+IF(OFFSET('Sanitation Data'!$F$29,0,10*ROW('Sanitation Data'!F161))="","",OFFSET('Sanitation Data'!$F$29,0,10*ROW('Sanitation Data'!F161)))</f>
        <v/>
      </c>
      <c r="CW167" s="363" t="str">
        <f ca="1">+IF(OFFSET('Sanitation Data'!$F$30,0,10*ROW('Sanitation Data'!F161))="","",OFFSET('Sanitation Data'!$F$30,0,10*ROW('Sanitation Data'!F161)))</f>
        <v/>
      </c>
      <c r="CX167" s="363" t="str">
        <f ca="1">+IF(OFFSET('Sanitation Data'!$F$31,0,10*ROW('Sanitation Data'!F161))="","",OFFSET('Sanitation Data'!$F$31,0,10*ROW('Sanitation Data'!F161)))</f>
        <v/>
      </c>
      <c r="CY167" s="363" t="str">
        <f ca="1">+IF(OFFSET('Sanitation Data'!$F$32,0,10*ROW('Sanitation Data'!F161))="","",OFFSET('Sanitation Data'!$F$32,0,10*ROW('Sanitation Data'!F161)))</f>
        <v/>
      </c>
      <c r="CZ167" s="363" t="str">
        <f ca="1">+IF(OFFSET('Sanitation Data'!$G$28,0,10*ROW('Sanitation Data'!G161))="","",OFFSET('Sanitation Data'!$G$28,0,10*ROW('Sanitation Data'!G161)))</f>
        <v/>
      </c>
      <c r="DA167" s="363" t="str">
        <f ca="1">+IF(OFFSET('Sanitation Data'!$G$29,0,10*ROW('Sanitation Data'!G161))="","",OFFSET('Sanitation Data'!$G$29,0,10*ROW('Sanitation Data'!G161)))</f>
        <v/>
      </c>
      <c r="DB167" s="363" t="str">
        <f ca="1">+IF(OFFSET('Sanitation Data'!$G$30,0,10*ROW('Sanitation Data'!G161))="","",OFFSET('Sanitation Data'!$G$30,0,10*ROW('Sanitation Data'!G161)))</f>
        <v/>
      </c>
      <c r="DC167" s="363" t="str">
        <f ca="1">+IF(OFFSET('Sanitation Data'!$G$31,0,10*ROW('Sanitation Data'!G161))="","",OFFSET('Sanitation Data'!$G$31,0,10*ROW('Sanitation Data'!G161)))</f>
        <v/>
      </c>
      <c r="DD167" s="363" t="str">
        <f ca="1">+IF(OFFSET('Sanitation Data'!$G$32,0,10*ROW('Sanitation Data'!G161))="","",OFFSET('Sanitation Data'!$G$32,0,10*ROW('Sanitation Data'!G161)))</f>
        <v/>
      </c>
      <c r="DE167" s="363" t="str">
        <f ca="1">+IF(OFFSET('Sanitation Data'!$H$28,0,10*ROW('Sanitation Data'!H161))="","",OFFSET('Sanitation Data'!$H$28,0,10*ROW('Sanitation Data'!H161)))</f>
        <v/>
      </c>
      <c r="DF167" s="363" t="str">
        <f ca="1">+IF(OFFSET('Sanitation Data'!$H$29,0,10*ROW('Sanitation Data'!H161))="","",OFFSET('Sanitation Data'!$H$29,0,10*ROW('Sanitation Data'!H161)))</f>
        <v/>
      </c>
      <c r="DG167" s="363" t="str">
        <f ca="1">+IF(OFFSET('Sanitation Data'!$H$30,0,10*ROW('Sanitation Data'!H161))="","",OFFSET('Sanitation Data'!$H$30,0,10*ROW('Sanitation Data'!H161)))</f>
        <v/>
      </c>
      <c r="DH167" s="363" t="str">
        <f ca="1">+IF(OFFSET('Sanitation Data'!$H$31,0,10*ROW('Sanitation Data'!H161))="","",OFFSET('Sanitation Data'!$H$31,0,10*ROW('Sanitation Data'!H161)))</f>
        <v/>
      </c>
      <c r="DI167" s="363" t="str">
        <f ca="1">+IF(OFFSET('Sanitation Data'!$H$32,0,10*ROW('Sanitation Data'!H161))="","",OFFSET('Sanitation Data'!$H$32,0,10*ROW('Sanitation Data'!H161)))</f>
        <v/>
      </c>
      <c r="DJ167" s="363" t="str">
        <f ca="1">+IF(OFFSET('Sanitation Data'!$I$28,0,10*ROW('Sanitation Data'!I161))="","",OFFSET('Sanitation Data'!$I$28,0,10*ROW('Sanitation Data'!I161)))</f>
        <v/>
      </c>
      <c r="DK167" s="363" t="str">
        <f ca="1">+IF(OFFSET('Sanitation Data'!$I$29,0,10*ROW('Sanitation Data'!I161))="","",OFFSET('Sanitation Data'!$I$29,0,10*ROW('Sanitation Data'!I161)))</f>
        <v/>
      </c>
      <c r="DL167" s="363" t="str">
        <f ca="1">+IF(OFFSET('Sanitation Data'!$I$30,0,10*ROW('Sanitation Data'!I161))="","",OFFSET('Sanitation Data'!$I$30,0,10*ROW('Sanitation Data'!I161)))</f>
        <v/>
      </c>
      <c r="DM167" s="363" t="str">
        <f ca="1">+IF(OFFSET('Sanitation Data'!$I$31,0,10*ROW('Sanitation Data'!I161))="","",OFFSET('Sanitation Data'!$I$31,0,10*ROW('Sanitation Data'!I161)))</f>
        <v/>
      </c>
      <c r="DN167" s="363" t="str">
        <f ca="1">+IF(OFFSET('Sanitation Data'!$I$32,0,10*ROW('Sanitation Data'!I161))="","",OFFSET('Sanitation Data'!$I$32,0,10*ROW('Sanitation Data'!I161)))</f>
        <v/>
      </c>
      <c r="DO167" s="363" t="str">
        <f ca="1">+IF(OFFSET('Hygiene Data'!$D$11,0,10*ROW('Hygiene Data'!D161))="","",OFFSET('Hygiene Data'!$D$11,0,10*ROW('Hygiene Data'!D161)))</f>
        <v/>
      </c>
      <c r="DP167" s="363" t="str">
        <f ca="1">+IF(OFFSET('Hygiene Data'!$D$12,0,10*ROW('Hygiene Data'!D161))="","",OFFSET('Hygiene Data'!$D$12,0,10*ROW('Hygiene Data'!D161)))</f>
        <v/>
      </c>
      <c r="DQ167" s="363" t="str">
        <f ca="1">+IF(OFFSET('Hygiene Data'!$D$13,0,10*ROW('Hygiene Data'!D161))="","",OFFSET('Hygiene Data'!$D$13,0,10*ROW('Hygiene Data'!D161)))</f>
        <v/>
      </c>
      <c r="DR167" s="363" t="str">
        <f ca="1">+IF(OFFSET('Hygiene Data'!$E$11,0,10*ROW('Hygiene Data'!E161))="","",OFFSET('Hygiene Data'!$E$11,0,10*ROW('Hygiene Data'!E161)))</f>
        <v/>
      </c>
      <c r="DS167" s="363" t="str">
        <f ca="1">+IF(OFFSET('Hygiene Data'!$E$12,0,10*ROW('Hygiene Data'!E161))="","",OFFSET('Hygiene Data'!$E$12,0,10*ROW('Hygiene Data'!E161)))</f>
        <v/>
      </c>
      <c r="DT167" s="363" t="str">
        <f ca="1">+IF(OFFSET('Hygiene Data'!$E$13,0,10*ROW('Hygiene Data'!E161))="","",OFFSET('Hygiene Data'!$E$13,0,10*ROW('Hygiene Data'!E161)))</f>
        <v/>
      </c>
      <c r="DU167" s="363" t="str">
        <f ca="1">+IF(OFFSET('Hygiene Data'!$F$11,0,10*ROW('Hygiene Data'!F161))="","",OFFSET('Hygiene Data'!$F$11,0,10*ROW('Hygiene Data'!F161)))</f>
        <v/>
      </c>
      <c r="DV167" s="363" t="str">
        <f ca="1">+IF(OFFSET('Hygiene Data'!$F$12,0,10*ROW('Hygiene Data'!F161))="","",OFFSET('Hygiene Data'!$F$12,0,10*ROW('Hygiene Data'!F161)))</f>
        <v/>
      </c>
      <c r="DW167" s="363" t="str">
        <f ca="1">+IF(OFFSET('Hygiene Data'!$F$13,0,10*ROW('Hygiene Data'!F161))="","",OFFSET('Hygiene Data'!$F$13,0,10*ROW('Hygiene Data'!F161)))</f>
        <v/>
      </c>
      <c r="DX167" s="363" t="str">
        <f ca="1">+IF(OFFSET('Hygiene Data'!$G$11,0,10*ROW('Hygiene Data'!G161))="","",OFFSET('Hygiene Data'!$G$11,0,10*ROW('Hygiene Data'!G161)))</f>
        <v/>
      </c>
      <c r="DY167" s="363" t="str">
        <f ca="1">+IF(OFFSET('Hygiene Data'!$G$12,0,10*ROW('Hygiene Data'!G161))="","",OFFSET('Hygiene Data'!$G$12,0,10*ROW('Hygiene Data'!G161)))</f>
        <v/>
      </c>
      <c r="DZ167" s="363" t="str">
        <f ca="1">+IF(OFFSET('Hygiene Data'!$G$13,0,10*ROW('Hygiene Data'!G161))="","",OFFSET('Hygiene Data'!$G$13,0,10*ROW('Hygiene Data'!G161)))</f>
        <v/>
      </c>
      <c r="EA167" s="363" t="str">
        <f ca="1">+IF(OFFSET('Hygiene Data'!$H$11,0,10*ROW('Hygiene Data'!H161))="","",OFFSET('Hygiene Data'!$H$11,0,10*ROW('Hygiene Data'!H161)))</f>
        <v/>
      </c>
      <c r="EB167" s="363" t="str">
        <f ca="1">+IF(OFFSET('Hygiene Data'!$H$12,0,10*ROW('Hygiene Data'!H161))="","",OFFSET('Hygiene Data'!$H$12,0,10*ROW('Hygiene Data'!H161)))</f>
        <v/>
      </c>
      <c r="EC167" s="363" t="str">
        <f ca="1">+IF(OFFSET('Hygiene Data'!$H$13,0,10*ROW('Hygiene Data'!H161))="","",OFFSET('Hygiene Data'!$H$13,0,10*ROW('Hygiene Data'!H161)))</f>
        <v/>
      </c>
      <c r="ED167" s="363" t="str">
        <f ca="1">+IF(OFFSET('Hygiene Data'!$I$11,0,10*ROW('Hygiene Data'!I161))="","",OFFSET('Hygiene Data'!$I$11,0,10*ROW('Hygiene Data'!I161)))</f>
        <v/>
      </c>
      <c r="EE167" s="363" t="str">
        <f ca="1">+IF(OFFSET('Hygiene Data'!$I$12,0,10*ROW('Hygiene Data'!I161))="","",OFFSET('Hygiene Data'!$I$12,0,10*ROW('Hygiene Data'!I161)))</f>
        <v/>
      </c>
      <c r="EF167" s="363" t="str">
        <f ca="1">+IF(OFFSET('Hygiene Data'!$I$13,0,10*ROW('Hygiene Data'!I161))="","",OFFSET('Hygiene Data'!$I$13,0,10*ROW('Hygiene Data'!I161)))</f>
        <v/>
      </c>
    </row>
    <row r="168" spans="1:136" x14ac:dyDescent="0.25">
      <c r="A168" s="472" t="str">
        <f ca="1">+IF(OFFSET('Water Data'!$B$2,0,10*ROW('Water Data'!E162))="","",OFFSET('Water Data'!$B$2,0,10*ROW('Water Data'!E162)))</f>
        <v/>
      </c>
      <c r="B168" s="47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9" t="str">
        <f t="shared" ca="1" si="2"/>
        <v/>
      </c>
      <c r="D168" s="50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3" t="str">
        <f ca="1">+IF(OFFSET('Water Data'!$D$27,0,10*ROW('Water Data'!D162))="","",OFFSET('Water Data'!$D$27,0,10*ROW('Water Data'!D162)))</f>
        <v/>
      </c>
      <c r="BT168" s="363" t="str">
        <f ca="1">+IF(OFFSET('Water Data'!$D$28,0,10*ROW('Water Data'!D162))="","",OFFSET('Water Data'!$D$28,0,10*ROW('Water Data'!D162)))</f>
        <v/>
      </c>
      <c r="BU168" s="363" t="str">
        <f ca="1">+IF(OFFSET('Water Data'!$D$29,0,10*ROW('Water Data'!D162))="","",OFFSET('Water Data'!$D$29,0,10*ROW('Water Data'!D162)))</f>
        <v/>
      </c>
      <c r="BV168" s="363" t="str">
        <f ca="1">+IF(OFFSET('Water Data'!$E$27,0,10*ROW('Water Data'!E162))="","",OFFSET('Water Data'!$E$27,0,10*ROW('Water Data'!E162)))</f>
        <v/>
      </c>
      <c r="BW168" s="363" t="str">
        <f ca="1">+IF(OFFSET('Water Data'!$E$28,0,10*ROW('Water Data'!E162))="","",OFFSET('Water Data'!$E$28,0,10*ROW('Water Data'!E162)))</f>
        <v/>
      </c>
      <c r="BX168" s="363" t="str">
        <f ca="1">+IF(OFFSET('Water Data'!$E$29,0,10*ROW('Water Data'!E162))="","",OFFSET('Water Data'!$E$29,0,10*ROW('Water Data'!E162)))</f>
        <v/>
      </c>
      <c r="BY168" s="363" t="str">
        <f ca="1">+IF(OFFSET('Water Data'!$F$27,0,10*ROW('Water Data'!F162))="","",OFFSET('Water Data'!$F$27,0,10*ROW('Water Data'!F162)))</f>
        <v/>
      </c>
      <c r="BZ168" s="363" t="str">
        <f ca="1">+IF(OFFSET('Water Data'!$F$28,0,10*ROW('Water Data'!F162))="","",OFFSET('Water Data'!$F$28,0,10*ROW('Water Data'!F162)))</f>
        <v/>
      </c>
      <c r="CA168" s="363" t="str">
        <f ca="1">+IF(OFFSET('Water Data'!$F$29,0,10*ROW('Water Data'!F162))="","",OFFSET('Water Data'!$F$29,0,10*ROW('Water Data'!F162)))</f>
        <v/>
      </c>
      <c r="CB168" s="363" t="str">
        <f ca="1">+IF(OFFSET('Water Data'!$G$27,0,10*ROW('Water Data'!G162))="","",OFFSET('Water Data'!$G$27,0,10*ROW('Water Data'!G162)))</f>
        <v/>
      </c>
      <c r="CC168" s="363" t="str">
        <f ca="1">+IF(OFFSET('Water Data'!$G$28,0,10*ROW('Water Data'!G162))="","",OFFSET('Water Data'!$G$28,0,10*ROW('Water Data'!G162)))</f>
        <v/>
      </c>
      <c r="CD168" s="363" t="str">
        <f ca="1">+IF(OFFSET('Water Data'!$G$29,0,10*ROW('Water Data'!G162))="","",OFFSET('Water Data'!$G$29,0,10*ROW('Water Data'!G162)))</f>
        <v/>
      </c>
      <c r="CE168" s="363" t="str">
        <f ca="1">+IF(OFFSET('Water Data'!$H$27,0,10*ROW('Water Data'!H162))="","",OFFSET('Water Data'!$H$27,0,10*ROW('Water Data'!H162)))</f>
        <v/>
      </c>
      <c r="CF168" s="363" t="str">
        <f ca="1">+IF(OFFSET('Water Data'!$H$28,0,10*ROW('Water Data'!H162))="","",OFFSET('Water Data'!$H$28,0,10*ROW('Water Data'!H162)))</f>
        <v/>
      </c>
      <c r="CG168" s="363" t="str">
        <f ca="1">+IF(OFFSET('Water Data'!$H$29,0,10*ROW('Water Data'!H162))="","",OFFSET('Water Data'!$H$29,0,10*ROW('Water Data'!H162)))</f>
        <v/>
      </c>
      <c r="CH168" s="363" t="str">
        <f ca="1">+IF(OFFSET('Water Data'!$I$27,0,10*ROW('Water Data'!I162))="","",OFFSET('Water Data'!$I$27,0,10*ROW('Water Data'!I162)))</f>
        <v/>
      </c>
      <c r="CI168" s="363" t="str">
        <f ca="1">+IF(OFFSET('Water Data'!$I$28,0,10*ROW('Water Data'!I162))="","",OFFSET('Water Data'!$I$28,0,10*ROW('Water Data'!I162)))</f>
        <v/>
      </c>
      <c r="CJ168" s="363" t="str">
        <f ca="1">+IF(OFFSET('Water Data'!$I$29,0,10*ROW('Water Data'!I162))="","",OFFSET('Water Data'!$I$29,0,10*ROW('Water Data'!I162)))</f>
        <v/>
      </c>
      <c r="CK168" s="363" t="str">
        <f ca="1">+IF(OFFSET('Sanitation Data'!$D$28,0,10*ROW('Sanitation Data'!D162))="","",OFFSET('Sanitation Data'!$D$28,0,10*ROW('Sanitation Data'!D162)))</f>
        <v/>
      </c>
      <c r="CL168" s="363" t="str">
        <f ca="1">+IF(OFFSET('Sanitation Data'!$D$29,0,10*ROW('Sanitation Data'!D162))="","",OFFSET('Sanitation Data'!$D$29,0,10*ROW('Sanitation Data'!D162)))</f>
        <v/>
      </c>
      <c r="CM168" s="363" t="str">
        <f ca="1">+IF(OFFSET('Sanitation Data'!$D$30,0,10*ROW('Sanitation Data'!D162))="","",OFFSET('Sanitation Data'!$D$30,0,10*ROW('Sanitation Data'!D162)))</f>
        <v/>
      </c>
      <c r="CN168" s="363" t="str">
        <f ca="1">+IF(OFFSET('Sanitation Data'!$D$31,0,10*ROW('Sanitation Data'!D162))="","",OFFSET('Sanitation Data'!$D$31,0,10*ROW('Sanitation Data'!D162)))</f>
        <v/>
      </c>
      <c r="CO168" s="363" t="str">
        <f ca="1">+IF(OFFSET('Sanitation Data'!$D$32,0,10*ROW('Sanitation Data'!D162))="","",OFFSET('Sanitation Data'!$D$32,0,10*ROW('Sanitation Data'!D162)))</f>
        <v/>
      </c>
      <c r="CP168" s="363" t="str">
        <f ca="1">+IF(OFFSET('Sanitation Data'!$E$28,0,10*ROW('Sanitation Data'!E162))="","",OFFSET('Sanitation Data'!$E$28,0,10*ROW('Sanitation Data'!E162)))</f>
        <v/>
      </c>
      <c r="CQ168" s="363" t="str">
        <f ca="1">+IF(OFFSET('Sanitation Data'!$E$29,0,10*ROW('Sanitation Data'!E162))="","",OFFSET('Sanitation Data'!$E$29,0,10*ROW('Sanitation Data'!E162)))</f>
        <v/>
      </c>
      <c r="CR168" s="363" t="str">
        <f ca="1">+IF(OFFSET('Sanitation Data'!$E$30,0,10*ROW('Sanitation Data'!E162))="","",OFFSET('Sanitation Data'!$E$30,0,10*ROW('Sanitation Data'!E162)))</f>
        <v/>
      </c>
      <c r="CS168" s="363" t="str">
        <f ca="1">+IF(OFFSET('Sanitation Data'!$E$31,0,10*ROW('Sanitation Data'!E162))="","",OFFSET('Sanitation Data'!$E$31,0,10*ROW('Sanitation Data'!E162)))</f>
        <v/>
      </c>
      <c r="CT168" s="363" t="str">
        <f ca="1">+IF(OFFSET('Sanitation Data'!$E$32,0,10*ROW('Sanitation Data'!E162))="","",OFFSET('Sanitation Data'!$E$32,0,10*ROW('Sanitation Data'!E162)))</f>
        <v/>
      </c>
      <c r="CU168" s="363" t="str">
        <f ca="1">+IF(OFFSET('Sanitation Data'!$F$28,0,10*ROW('Sanitation Data'!F162))="","",OFFSET('Sanitation Data'!$F$28,0,10*ROW('Sanitation Data'!F162)))</f>
        <v/>
      </c>
      <c r="CV168" s="363" t="str">
        <f ca="1">+IF(OFFSET('Sanitation Data'!$F$29,0,10*ROW('Sanitation Data'!F162))="","",OFFSET('Sanitation Data'!$F$29,0,10*ROW('Sanitation Data'!F162)))</f>
        <v/>
      </c>
      <c r="CW168" s="363" t="str">
        <f ca="1">+IF(OFFSET('Sanitation Data'!$F$30,0,10*ROW('Sanitation Data'!F162))="","",OFFSET('Sanitation Data'!$F$30,0,10*ROW('Sanitation Data'!F162)))</f>
        <v/>
      </c>
      <c r="CX168" s="363" t="str">
        <f ca="1">+IF(OFFSET('Sanitation Data'!$F$31,0,10*ROW('Sanitation Data'!F162))="","",OFFSET('Sanitation Data'!$F$31,0,10*ROW('Sanitation Data'!F162)))</f>
        <v/>
      </c>
      <c r="CY168" s="363" t="str">
        <f ca="1">+IF(OFFSET('Sanitation Data'!$F$32,0,10*ROW('Sanitation Data'!F162))="","",OFFSET('Sanitation Data'!$F$32,0,10*ROW('Sanitation Data'!F162)))</f>
        <v/>
      </c>
      <c r="CZ168" s="363" t="str">
        <f ca="1">+IF(OFFSET('Sanitation Data'!$G$28,0,10*ROW('Sanitation Data'!G162))="","",OFFSET('Sanitation Data'!$G$28,0,10*ROW('Sanitation Data'!G162)))</f>
        <v/>
      </c>
      <c r="DA168" s="363" t="str">
        <f ca="1">+IF(OFFSET('Sanitation Data'!$G$29,0,10*ROW('Sanitation Data'!G162))="","",OFFSET('Sanitation Data'!$G$29,0,10*ROW('Sanitation Data'!G162)))</f>
        <v/>
      </c>
      <c r="DB168" s="363" t="str">
        <f ca="1">+IF(OFFSET('Sanitation Data'!$G$30,0,10*ROW('Sanitation Data'!G162))="","",OFFSET('Sanitation Data'!$G$30,0,10*ROW('Sanitation Data'!G162)))</f>
        <v/>
      </c>
      <c r="DC168" s="363" t="str">
        <f ca="1">+IF(OFFSET('Sanitation Data'!$G$31,0,10*ROW('Sanitation Data'!G162))="","",OFFSET('Sanitation Data'!$G$31,0,10*ROW('Sanitation Data'!G162)))</f>
        <v/>
      </c>
      <c r="DD168" s="363" t="str">
        <f ca="1">+IF(OFFSET('Sanitation Data'!$G$32,0,10*ROW('Sanitation Data'!G162))="","",OFFSET('Sanitation Data'!$G$32,0,10*ROW('Sanitation Data'!G162)))</f>
        <v/>
      </c>
      <c r="DE168" s="363" t="str">
        <f ca="1">+IF(OFFSET('Sanitation Data'!$H$28,0,10*ROW('Sanitation Data'!H162))="","",OFFSET('Sanitation Data'!$H$28,0,10*ROW('Sanitation Data'!H162)))</f>
        <v/>
      </c>
      <c r="DF168" s="363" t="str">
        <f ca="1">+IF(OFFSET('Sanitation Data'!$H$29,0,10*ROW('Sanitation Data'!H162))="","",OFFSET('Sanitation Data'!$H$29,0,10*ROW('Sanitation Data'!H162)))</f>
        <v/>
      </c>
      <c r="DG168" s="363" t="str">
        <f ca="1">+IF(OFFSET('Sanitation Data'!$H$30,0,10*ROW('Sanitation Data'!H162))="","",OFFSET('Sanitation Data'!$H$30,0,10*ROW('Sanitation Data'!H162)))</f>
        <v/>
      </c>
      <c r="DH168" s="363" t="str">
        <f ca="1">+IF(OFFSET('Sanitation Data'!$H$31,0,10*ROW('Sanitation Data'!H162))="","",OFFSET('Sanitation Data'!$H$31,0,10*ROW('Sanitation Data'!H162)))</f>
        <v/>
      </c>
      <c r="DI168" s="363" t="str">
        <f ca="1">+IF(OFFSET('Sanitation Data'!$H$32,0,10*ROW('Sanitation Data'!H162))="","",OFFSET('Sanitation Data'!$H$32,0,10*ROW('Sanitation Data'!H162)))</f>
        <v/>
      </c>
      <c r="DJ168" s="363" t="str">
        <f ca="1">+IF(OFFSET('Sanitation Data'!$I$28,0,10*ROW('Sanitation Data'!I162))="","",OFFSET('Sanitation Data'!$I$28,0,10*ROW('Sanitation Data'!I162)))</f>
        <v/>
      </c>
      <c r="DK168" s="363" t="str">
        <f ca="1">+IF(OFFSET('Sanitation Data'!$I$29,0,10*ROW('Sanitation Data'!I162))="","",OFFSET('Sanitation Data'!$I$29,0,10*ROW('Sanitation Data'!I162)))</f>
        <v/>
      </c>
      <c r="DL168" s="363" t="str">
        <f ca="1">+IF(OFFSET('Sanitation Data'!$I$30,0,10*ROW('Sanitation Data'!I162))="","",OFFSET('Sanitation Data'!$I$30,0,10*ROW('Sanitation Data'!I162)))</f>
        <v/>
      </c>
      <c r="DM168" s="363" t="str">
        <f ca="1">+IF(OFFSET('Sanitation Data'!$I$31,0,10*ROW('Sanitation Data'!I162))="","",OFFSET('Sanitation Data'!$I$31,0,10*ROW('Sanitation Data'!I162)))</f>
        <v/>
      </c>
      <c r="DN168" s="363" t="str">
        <f ca="1">+IF(OFFSET('Sanitation Data'!$I$32,0,10*ROW('Sanitation Data'!I162))="","",OFFSET('Sanitation Data'!$I$32,0,10*ROW('Sanitation Data'!I162)))</f>
        <v/>
      </c>
      <c r="DO168" s="363" t="str">
        <f ca="1">+IF(OFFSET('Hygiene Data'!$D$11,0,10*ROW('Hygiene Data'!D162))="","",OFFSET('Hygiene Data'!$D$11,0,10*ROW('Hygiene Data'!D162)))</f>
        <v/>
      </c>
      <c r="DP168" s="363" t="str">
        <f ca="1">+IF(OFFSET('Hygiene Data'!$D$12,0,10*ROW('Hygiene Data'!D162))="","",OFFSET('Hygiene Data'!$D$12,0,10*ROW('Hygiene Data'!D162)))</f>
        <v/>
      </c>
      <c r="DQ168" s="363" t="str">
        <f ca="1">+IF(OFFSET('Hygiene Data'!$D$13,0,10*ROW('Hygiene Data'!D162))="","",OFFSET('Hygiene Data'!$D$13,0,10*ROW('Hygiene Data'!D162)))</f>
        <v/>
      </c>
      <c r="DR168" s="363" t="str">
        <f ca="1">+IF(OFFSET('Hygiene Data'!$E$11,0,10*ROW('Hygiene Data'!E162))="","",OFFSET('Hygiene Data'!$E$11,0,10*ROW('Hygiene Data'!E162)))</f>
        <v/>
      </c>
      <c r="DS168" s="363" t="str">
        <f ca="1">+IF(OFFSET('Hygiene Data'!$E$12,0,10*ROW('Hygiene Data'!E162))="","",OFFSET('Hygiene Data'!$E$12,0,10*ROW('Hygiene Data'!E162)))</f>
        <v/>
      </c>
      <c r="DT168" s="363" t="str">
        <f ca="1">+IF(OFFSET('Hygiene Data'!$E$13,0,10*ROW('Hygiene Data'!E162))="","",OFFSET('Hygiene Data'!$E$13,0,10*ROW('Hygiene Data'!E162)))</f>
        <v/>
      </c>
      <c r="DU168" s="363" t="str">
        <f ca="1">+IF(OFFSET('Hygiene Data'!$F$11,0,10*ROW('Hygiene Data'!F162))="","",OFFSET('Hygiene Data'!$F$11,0,10*ROW('Hygiene Data'!F162)))</f>
        <v/>
      </c>
      <c r="DV168" s="363" t="str">
        <f ca="1">+IF(OFFSET('Hygiene Data'!$F$12,0,10*ROW('Hygiene Data'!F162))="","",OFFSET('Hygiene Data'!$F$12,0,10*ROW('Hygiene Data'!F162)))</f>
        <v/>
      </c>
      <c r="DW168" s="363" t="str">
        <f ca="1">+IF(OFFSET('Hygiene Data'!$F$13,0,10*ROW('Hygiene Data'!F162))="","",OFFSET('Hygiene Data'!$F$13,0,10*ROW('Hygiene Data'!F162)))</f>
        <v/>
      </c>
      <c r="DX168" s="363" t="str">
        <f ca="1">+IF(OFFSET('Hygiene Data'!$G$11,0,10*ROW('Hygiene Data'!G162))="","",OFFSET('Hygiene Data'!$G$11,0,10*ROW('Hygiene Data'!G162)))</f>
        <v/>
      </c>
      <c r="DY168" s="363" t="str">
        <f ca="1">+IF(OFFSET('Hygiene Data'!$G$12,0,10*ROW('Hygiene Data'!G162))="","",OFFSET('Hygiene Data'!$G$12,0,10*ROW('Hygiene Data'!G162)))</f>
        <v/>
      </c>
      <c r="DZ168" s="363" t="str">
        <f ca="1">+IF(OFFSET('Hygiene Data'!$G$13,0,10*ROW('Hygiene Data'!G162))="","",OFFSET('Hygiene Data'!$G$13,0,10*ROW('Hygiene Data'!G162)))</f>
        <v/>
      </c>
      <c r="EA168" s="363" t="str">
        <f ca="1">+IF(OFFSET('Hygiene Data'!$H$11,0,10*ROW('Hygiene Data'!H162))="","",OFFSET('Hygiene Data'!$H$11,0,10*ROW('Hygiene Data'!H162)))</f>
        <v/>
      </c>
      <c r="EB168" s="363" t="str">
        <f ca="1">+IF(OFFSET('Hygiene Data'!$H$12,0,10*ROW('Hygiene Data'!H162))="","",OFFSET('Hygiene Data'!$H$12,0,10*ROW('Hygiene Data'!H162)))</f>
        <v/>
      </c>
      <c r="EC168" s="363" t="str">
        <f ca="1">+IF(OFFSET('Hygiene Data'!$H$13,0,10*ROW('Hygiene Data'!H162))="","",OFFSET('Hygiene Data'!$H$13,0,10*ROW('Hygiene Data'!H162)))</f>
        <v/>
      </c>
      <c r="ED168" s="363" t="str">
        <f ca="1">+IF(OFFSET('Hygiene Data'!$I$11,0,10*ROW('Hygiene Data'!I162))="","",OFFSET('Hygiene Data'!$I$11,0,10*ROW('Hygiene Data'!I162)))</f>
        <v/>
      </c>
      <c r="EE168" s="363" t="str">
        <f ca="1">+IF(OFFSET('Hygiene Data'!$I$12,0,10*ROW('Hygiene Data'!I162))="","",OFFSET('Hygiene Data'!$I$12,0,10*ROW('Hygiene Data'!I162)))</f>
        <v/>
      </c>
      <c r="EF168" s="363" t="str">
        <f ca="1">+IF(OFFSET('Hygiene Data'!$I$13,0,10*ROW('Hygiene Data'!I162))="","",OFFSET('Hygiene Data'!$I$13,0,10*ROW('Hygiene Data'!I162)))</f>
        <v/>
      </c>
    </row>
    <row r="169" spans="1:136" x14ac:dyDescent="0.25">
      <c r="A169" s="472" t="str">
        <f ca="1">+IF(OFFSET('Water Data'!$B$2,0,10*ROW('Water Data'!E163))="","",OFFSET('Water Data'!$B$2,0,10*ROW('Water Data'!E163)))</f>
        <v/>
      </c>
      <c r="B169" s="47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9" t="str">
        <f t="shared" ca="1" si="2"/>
        <v/>
      </c>
      <c r="D169" s="50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3" t="str">
        <f ca="1">+IF(OFFSET('Water Data'!$D$27,0,10*ROW('Water Data'!D163))="","",OFFSET('Water Data'!$D$27,0,10*ROW('Water Data'!D163)))</f>
        <v/>
      </c>
      <c r="BT169" s="363" t="str">
        <f ca="1">+IF(OFFSET('Water Data'!$D$28,0,10*ROW('Water Data'!D163))="","",OFFSET('Water Data'!$D$28,0,10*ROW('Water Data'!D163)))</f>
        <v/>
      </c>
      <c r="BU169" s="363" t="str">
        <f ca="1">+IF(OFFSET('Water Data'!$D$29,0,10*ROW('Water Data'!D163))="","",OFFSET('Water Data'!$D$29,0,10*ROW('Water Data'!D163)))</f>
        <v/>
      </c>
      <c r="BV169" s="363" t="str">
        <f ca="1">+IF(OFFSET('Water Data'!$E$27,0,10*ROW('Water Data'!E163))="","",OFFSET('Water Data'!$E$27,0,10*ROW('Water Data'!E163)))</f>
        <v/>
      </c>
      <c r="BW169" s="363" t="str">
        <f ca="1">+IF(OFFSET('Water Data'!$E$28,0,10*ROW('Water Data'!E163))="","",OFFSET('Water Data'!$E$28,0,10*ROW('Water Data'!E163)))</f>
        <v/>
      </c>
      <c r="BX169" s="363" t="str">
        <f ca="1">+IF(OFFSET('Water Data'!$E$29,0,10*ROW('Water Data'!E163))="","",OFFSET('Water Data'!$E$29,0,10*ROW('Water Data'!E163)))</f>
        <v/>
      </c>
      <c r="BY169" s="363" t="str">
        <f ca="1">+IF(OFFSET('Water Data'!$F$27,0,10*ROW('Water Data'!F163))="","",OFFSET('Water Data'!$F$27,0,10*ROW('Water Data'!F163)))</f>
        <v/>
      </c>
      <c r="BZ169" s="363" t="str">
        <f ca="1">+IF(OFFSET('Water Data'!$F$28,0,10*ROW('Water Data'!F163))="","",OFFSET('Water Data'!$F$28,0,10*ROW('Water Data'!F163)))</f>
        <v/>
      </c>
      <c r="CA169" s="363" t="str">
        <f ca="1">+IF(OFFSET('Water Data'!$F$29,0,10*ROW('Water Data'!F163))="","",OFFSET('Water Data'!$F$29,0,10*ROW('Water Data'!F163)))</f>
        <v/>
      </c>
      <c r="CB169" s="363" t="str">
        <f ca="1">+IF(OFFSET('Water Data'!$G$27,0,10*ROW('Water Data'!G163))="","",OFFSET('Water Data'!$G$27,0,10*ROW('Water Data'!G163)))</f>
        <v/>
      </c>
      <c r="CC169" s="363" t="str">
        <f ca="1">+IF(OFFSET('Water Data'!$G$28,0,10*ROW('Water Data'!G163))="","",OFFSET('Water Data'!$G$28,0,10*ROW('Water Data'!G163)))</f>
        <v/>
      </c>
      <c r="CD169" s="363" t="str">
        <f ca="1">+IF(OFFSET('Water Data'!$G$29,0,10*ROW('Water Data'!G163))="","",OFFSET('Water Data'!$G$29,0,10*ROW('Water Data'!G163)))</f>
        <v/>
      </c>
      <c r="CE169" s="363" t="str">
        <f ca="1">+IF(OFFSET('Water Data'!$H$27,0,10*ROW('Water Data'!H163))="","",OFFSET('Water Data'!$H$27,0,10*ROW('Water Data'!H163)))</f>
        <v/>
      </c>
      <c r="CF169" s="363" t="str">
        <f ca="1">+IF(OFFSET('Water Data'!$H$28,0,10*ROW('Water Data'!H163))="","",OFFSET('Water Data'!$H$28,0,10*ROW('Water Data'!H163)))</f>
        <v/>
      </c>
      <c r="CG169" s="363" t="str">
        <f ca="1">+IF(OFFSET('Water Data'!$H$29,0,10*ROW('Water Data'!H163))="","",OFFSET('Water Data'!$H$29,0,10*ROW('Water Data'!H163)))</f>
        <v/>
      </c>
      <c r="CH169" s="363" t="str">
        <f ca="1">+IF(OFFSET('Water Data'!$I$27,0,10*ROW('Water Data'!I163))="","",OFFSET('Water Data'!$I$27,0,10*ROW('Water Data'!I163)))</f>
        <v/>
      </c>
      <c r="CI169" s="363" t="str">
        <f ca="1">+IF(OFFSET('Water Data'!$I$28,0,10*ROW('Water Data'!I163))="","",OFFSET('Water Data'!$I$28,0,10*ROW('Water Data'!I163)))</f>
        <v/>
      </c>
      <c r="CJ169" s="363" t="str">
        <f ca="1">+IF(OFFSET('Water Data'!$I$29,0,10*ROW('Water Data'!I163))="","",OFFSET('Water Data'!$I$29,0,10*ROW('Water Data'!I163)))</f>
        <v/>
      </c>
      <c r="CK169" s="363" t="str">
        <f ca="1">+IF(OFFSET('Sanitation Data'!$D$28,0,10*ROW('Sanitation Data'!D163))="","",OFFSET('Sanitation Data'!$D$28,0,10*ROW('Sanitation Data'!D163)))</f>
        <v/>
      </c>
      <c r="CL169" s="363" t="str">
        <f ca="1">+IF(OFFSET('Sanitation Data'!$D$29,0,10*ROW('Sanitation Data'!D163))="","",OFFSET('Sanitation Data'!$D$29,0,10*ROW('Sanitation Data'!D163)))</f>
        <v/>
      </c>
      <c r="CM169" s="363" t="str">
        <f ca="1">+IF(OFFSET('Sanitation Data'!$D$30,0,10*ROW('Sanitation Data'!D163))="","",OFFSET('Sanitation Data'!$D$30,0,10*ROW('Sanitation Data'!D163)))</f>
        <v/>
      </c>
      <c r="CN169" s="363" t="str">
        <f ca="1">+IF(OFFSET('Sanitation Data'!$D$31,0,10*ROW('Sanitation Data'!D163))="","",OFFSET('Sanitation Data'!$D$31,0,10*ROW('Sanitation Data'!D163)))</f>
        <v/>
      </c>
      <c r="CO169" s="363" t="str">
        <f ca="1">+IF(OFFSET('Sanitation Data'!$D$32,0,10*ROW('Sanitation Data'!D163))="","",OFFSET('Sanitation Data'!$D$32,0,10*ROW('Sanitation Data'!D163)))</f>
        <v/>
      </c>
      <c r="CP169" s="363" t="str">
        <f ca="1">+IF(OFFSET('Sanitation Data'!$E$28,0,10*ROW('Sanitation Data'!E163))="","",OFFSET('Sanitation Data'!$E$28,0,10*ROW('Sanitation Data'!E163)))</f>
        <v/>
      </c>
      <c r="CQ169" s="363" t="str">
        <f ca="1">+IF(OFFSET('Sanitation Data'!$E$29,0,10*ROW('Sanitation Data'!E163))="","",OFFSET('Sanitation Data'!$E$29,0,10*ROW('Sanitation Data'!E163)))</f>
        <v/>
      </c>
      <c r="CR169" s="363" t="str">
        <f ca="1">+IF(OFFSET('Sanitation Data'!$E$30,0,10*ROW('Sanitation Data'!E163))="","",OFFSET('Sanitation Data'!$E$30,0,10*ROW('Sanitation Data'!E163)))</f>
        <v/>
      </c>
      <c r="CS169" s="363" t="str">
        <f ca="1">+IF(OFFSET('Sanitation Data'!$E$31,0,10*ROW('Sanitation Data'!E163))="","",OFFSET('Sanitation Data'!$E$31,0,10*ROW('Sanitation Data'!E163)))</f>
        <v/>
      </c>
      <c r="CT169" s="363" t="str">
        <f ca="1">+IF(OFFSET('Sanitation Data'!$E$32,0,10*ROW('Sanitation Data'!E163))="","",OFFSET('Sanitation Data'!$E$32,0,10*ROW('Sanitation Data'!E163)))</f>
        <v/>
      </c>
      <c r="CU169" s="363" t="str">
        <f ca="1">+IF(OFFSET('Sanitation Data'!$F$28,0,10*ROW('Sanitation Data'!F163))="","",OFFSET('Sanitation Data'!$F$28,0,10*ROW('Sanitation Data'!F163)))</f>
        <v/>
      </c>
      <c r="CV169" s="363" t="str">
        <f ca="1">+IF(OFFSET('Sanitation Data'!$F$29,0,10*ROW('Sanitation Data'!F163))="","",OFFSET('Sanitation Data'!$F$29,0,10*ROW('Sanitation Data'!F163)))</f>
        <v/>
      </c>
      <c r="CW169" s="363" t="str">
        <f ca="1">+IF(OFFSET('Sanitation Data'!$F$30,0,10*ROW('Sanitation Data'!F163))="","",OFFSET('Sanitation Data'!$F$30,0,10*ROW('Sanitation Data'!F163)))</f>
        <v/>
      </c>
      <c r="CX169" s="363" t="str">
        <f ca="1">+IF(OFFSET('Sanitation Data'!$F$31,0,10*ROW('Sanitation Data'!F163))="","",OFFSET('Sanitation Data'!$F$31,0,10*ROW('Sanitation Data'!F163)))</f>
        <v/>
      </c>
      <c r="CY169" s="363" t="str">
        <f ca="1">+IF(OFFSET('Sanitation Data'!$F$32,0,10*ROW('Sanitation Data'!F163))="","",OFFSET('Sanitation Data'!$F$32,0,10*ROW('Sanitation Data'!F163)))</f>
        <v/>
      </c>
      <c r="CZ169" s="363" t="str">
        <f ca="1">+IF(OFFSET('Sanitation Data'!$G$28,0,10*ROW('Sanitation Data'!G163))="","",OFFSET('Sanitation Data'!$G$28,0,10*ROW('Sanitation Data'!G163)))</f>
        <v/>
      </c>
      <c r="DA169" s="363" t="str">
        <f ca="1">+IF(OFFSET('Sanitation Data'!$G$29,0,10*ROW('Sanitation Data'!G163))="","",OFFSET('Sanitation Data'!$G$29,0,10*ROW('Sanitation Data'!G163)))</f>
        <v/>
      </c>
      <c r="DB169" s="363" t="str">
        <f ca="1">+IF(OFFSET('Sanitation Data'!$G$30,0,10*ROW('Sanitation Data'!G163))="","",OFFSET('Sanitation Data'!$G$30,0,10*ROW('Sanitation Data'!G163)))</f>
        <v/>
      </c>
      <c r="DC169" s="363" t="str">
        <f ca="1">+IF(OFFSET('Sanitation Data'!$G$31,0,10*ROW('Sanitation Data'!G163))="","",OFFSET('Sanitation Data'!$G$31,0,10*ROW('Sanitation Data'!G163)))</f>
        <v/>
      </c>
      <c r="DD169" s="363" t="str">
        <f ca="1">+IF(OFFSET('Sanitation Data'!$G$32,0,10*ROW('Sanitation Data'!G163))="","",OFFSET('Sanitation Data'!$G$32,0,10*ROW('Sanitation Data'!G163)))</f>
        <v/>
      </c>
      <c r="DE169" s="363" t="str">
        <f ca="1">+IF(OFFSET('Sanitation Data'!$H$28,0,10*ROW('Sanitation Data'!H163))="","",OFFSET('Sanitation Data'!$H$28,0,10*ROW('Sanitation Data'!H163)))</f>
        <v/>
      </c>
      <c r="DF169" s="363" t="str">
        <f ca="1">+IF(OFFSET('Sanitation Data'!$H$29,0,10*ROW('Sanitation Data'!H163))="","",OFFSET('Sanitation Data'!$H$29,0,10*ROW('Sanitation Data'!H163)))</f>
        <v/>
      </c>
      <c r="DG169" s="363" t="str">
        <f ca="1">+IF(OFFSET('Sanitation Data'!$H$30,0,10*ROW('Sanitation Data'!H163))="","",OFFSET('Sanitation Data'!$H$30,0,10*ROW('Sanitation Data'!H163)))</f>
        <v/>
      </c>
      <c r="DH169" s="363" t="str">
        <f ca="1">+IF(OFFSET('Sanitation Data'!$H$31,0,10*ROW('Sanitation Data'!H163))="","",OFFSET('Sanitation Data'!$H$31,0,10*ROW('Sanitation Data'!H163)))</f>
        <v/>
      </c>
      <c r="DI169" s="363" t="str">
        <f ca="1">+IF(OFFSET('Sanitation Data'!$H$32,0,10*ROW('Sanitation Data'!H163))="","",OFFSET('Sanitation Data'!$H$32,0,10*ROW('Sanitation Data'!H163)))</f>
        <v/>
      </c>
      <c r="DJ169" s="363" t="str">
        <f ca="1">+IF(OFFSET('Sanitation Data'!$I$28,0,10*ROW('Sanitation Data'!I163))="","",OFFSET('Sanitation Data'!$I$28,0,10*ROW('Sanitation Data'!I163)))</f>
        <v/>
      </c>
      <c r="DK169" s="363" t="str">
        <f ca="1">+IF(OFFSET('Sanitation Data'!$I$29,0,10*ROW('Sanitation Data'!I163))="","",OFFSET('Sanitation Data'!$I$29,0,10*ROW('Sanitation Data'!I163)))</f>
        <v/>
      </c>
      <c r="DL169" s="363" t="str">
        <f ca="1">+IF(OFFSET('Sanitation Data'!$I$30,0,10*ROW('Sanitation Data'!I163))="","",OFFSET('Sanitation Data'!$I$30,0,10*ROW('Sanitation Data'!I163)))</f>
        <v/>
      </c>
      <c r="DM169" s="363" t="str">
        <f ca="1">+IF(OFFSET('Sanitation Data'!$I$31,0,10*ROW('Sanitation Data'!I163))="","",OFFSET('Sanitation Data'!$I$31,0,10*ROW('Sanitation Data'!I163)))</f>
        <v/>
      </c>
      <c r="DN169" s="363" t="str">
        <f ca="1">+IF(OFFSET('Sanitation Data'!$I$32,0,10*ROW('Sanitation Data'!I163))="","",OFFSET('Sanitation Data'!$I$32,0,10*ROW('Sanitation Data'!I163)))</f>
        <v/>
      </c>
      <c r="DO169" s="363" t="str">
        <f ca="1">+IF(OFFSET('Hygiene Data'!$D$11,0,10*ROW('Hygiene Data'!D163))="","",OFFSET('Hygiene Data'!$D$11,0,10*ROW('Hygiene Data'!D163)))</f>
        <v/>
      </c>
      <c r="DP169" s="363" t="str">
        <f ca="1">+IF(OFFSET('Hygiene Data'!$D$12,0,10*ROW('Hygiene Data'!D163))="","",OFFSET('Hygiene Data'!$D$12,0,10*ROW('Hygiene Data'!D163)))</f>
        <v/>
      </c>
      <c r="DQ169" s="363" t="str">
        <f ca="1">+IF(OFFSET('Hygiene Data'!$D$13,0,10*ROW('Hygiene Data'!D163))="","",OFFSET('Hygiene Data'!$D$13,0,10*ROW('Hygiene Data'!D163)))</f>
        <v/>
      </c>
      <c r="DR169" s="363" t="str">
        <f ca="1">+IF(OFFSET('Hygiene Data'!$E$11,0,10*ROW('Hygiene Data'!E163))="","",OFFSET('Hygiene Data'!$E$11,0,10*ROW('Hygiene Data'!E163)))</f>
        <v/>
      </c>
      <c r="DS169" s="363" t="str">
        <f ca="1">+IF(OFFSET('Hygiene Data'!$E$12,0,10*ROW('Hygiene Data'!E163))="","",OFFSET('Hygiene Data'!$E$12,0,10*ROW('Hygiene Data'!E163)))</f>
        <v/>
      </c>
      <c r="DT169" s="363" t="str">
        <f ca="1">+IF(OFFSET('Hygiene Data'!$E$13,0,10*ROW('Hygiene Data'!E163))="","",OFFSET('Hygiene Data'!$E$13,0,10*ROW('Hygiene Data'!E163)))</f>
        <v/>
      </c>
      <c r="DU169" s="363" t="str">
        <f ca="1">+IF(OFFSET('Hygiene Data'!$F$11,0,10*ROW('Hygiene Data'!F163))="","",OFFSET('Hygiene Data'!$F$11,0,10*ROW('Hygiene Data'!F163)))</f>
        <v/>
      </c>
      <c r="DV169" s="363" t="str">
        <f ca="1">+IF(OFFSET('Hygiene Data'!$F$12,0,10*ROW('Hygiene Data'!F163))="","",OFFSET('Hygiene Data'!$F$12,0,10*ROW('Hygiene Data'!F163)))</f>
        <v/>
      </c>
      <c r="DW169" s="363" t="str">
        <f ca="1">+IF(OFFSET('Hygiene Data'!$F$13,0,10*ROW('Hygiene Data'!F163))="","",OFFSET('Hygiene Data'!$F$13,0,10*ROW('Hygiene Data'!F163)))</f>
        <v/>
      </c>
      <c r="DX169" s="363" t="str">
        <f ca="1">+IF(OFFSET('Hygiene Data'!$G$11,0,10*ROW('Hygiene Data'!G163))="","",OFFSET('Hygiene Data'!$G$11,0,10*ROW('Hygiene Data'!G163)))</f>
        <v/>
      </c>
      <c r="DY169" s="363" t="str">
        <f ca="1">+IF(OFFSET('Hygiene Data'!$G$12,0,10*ROW('Hygiene Data'!G163))="","",OFFSET('Hygiene Data'!$G$12,0,10*ROW('Hygiene Data'!G163)))</f>
        <v/>
      </c>
      <c r="DZ169" s="363" t="str">
        <f ca="1">+IF(OFFSET('Hygiene Data'!$G$13,0,10*ROW('Hygiene Data'!G163))="","",OFFSET('Hygiene Data'!$G$13,0,10*ROW('Hygiene Data'!G163)))</f>
        <v/>
      </c>
      <c r="EA169" s="363" t="str">
        <f ca="1">+IF(OFFSET('Hygiene Data'!$H$11,0,10*ROW('Hygiene Data'!H163))="","",OFFSET('Hygiene Data'!$H$11,0,10*ROW('Hygiene Data'!H163)))</f>
        <v/>
      </c>
      <c r="EB169" s="363" t="str">
        <f ca="1">+IF(OFFSET('Hygiene Data'!$H$12,0,10*ROW('Hygiene Data'!H163))="","",OFFSET('Hygiene Data'!$H$12,0,10*ROW('Hygiene Data'!H163)))</f>
        <v/>
      </c>
      <c r="EC169" s="363" t="str">
        <f ca="1">+IF(OFFSET('Hygiene Data'!$H$13,0,10*ROW('Hygiene Data'!H163))="","",OFFSET('Hygiene Data'!$H$13,0,10*ROW('Hygiene Data'!H163)))</f>
        <v/>
      </c>
      <c r="ED169" s="363" t="str">
        <f ca="1">+IF(OFFSET('Hygiene Data'!$I$11,0,10*ROW('Hygiene Data'!I163))="","",OFFSET('Hygiene Data'!$I$11,0,10*ROW('Hygiene Data'!I163)))</f>
        <v/>
      </c>
      <c r="EE169" s="363" t="str">
        <f ca="1">+IF(OFFSET('Hygiene Data'!$I$12,0,10*ROW('Hygiene Data'!I163))="","",OFFSET('Hygiene Data'!$I$12,0,10*ROW('Hygiene Data'!I163)))</f>
        <v/>
      </c>
      <c r="EF169" s="363" t="str">
        <f ca="1">+IF(OFFSET('Hygiene Data'!$I$13,0,10*ROW('Hygiene Data'!I163))="","",OFFSET('Hygiene Data'!$I$13,0,10*ROW('Hygiene Data'!I163)))</f>
        <v/>
      </c>
    </row>
    <row r="170" spans="1:136" x14ac:dyDescent="0.25">
      <c r="A170" s="472" t="str">
        <f ca="1">+IF(OFFSET('Water Data'!$B$2,0,10*ROW('Water Data'!E164))="","",OFFSET('Water Data'!$B$2,0,10*ROW('Water Data'!E164)))</f>
        <v/>
      </c>
      <c r="B170" s="47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9" t="str">
        <f t="shared" ca="1" si="2"/>
        <v/>
      </c>
      <c r="D170" s="50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3" t="str">
        <f ca="1">+IF(OFFSET('Water Data'!$D$27,0,10*ROW('Water Data'!D164))="","",OFFSET('Water Data'!$D$27,0,10*ROW('Water Data'!D164)))</f>
        <v/>
      </c>
      <c r="BT170" s="363" t="str">
        <f ca="1">+IF(OFFSET('Water Data'!$D$28,0,10*ROW('Water Data'!D164))="","",OFFSET('Water Data'!$D$28,0,10*ROW('Water Data'!D164)))</f>
        <v/>
      </c>
      <c r="BU170" s="363" t="str">
        <f ca="1">+IF(OFFSET('Water Data'!$D$29,0,10*ROW('Water Data'!D164))="","",OFFSET('Water Data'!$D$29,0,10*ROW('Water Data'!D164)))</f>
        <v/>
      </c>
      <c r="BV170" s="363" t="str">
        <f ca="1">+IF(OFFSET('Water Data'!$E$27,0,10*ROW('Water Data'!E164))="","",OFFSET('Water Data'!$E$27,0,10*ROW('Water Data'!E164)))</f>
        <v/>
      </c>
      <c r="BW170" s="363" t="str">
        <f ca="1">+IF(OFFSET('Water Data'!$E$28,0,10*ROW('Water Data'!E164))="","",OFFSET('Water Data'!$E$28,0,10*ROW('Water Data'!E164)))</f>
        <v/>
      </c>
      <c r="BX170" s="363" t="str">
        <f ca="1">+IF(OFFSET('Water Data'!$E$29,0,10*ROW('Water Data'!E164))="","",OFFSET('Water Data'!$E$29,0,10*ROW('Water Data'!E164)))</f>
        <v/>
      </c>
      <c r="BY170" s="363" t="str">
        <f ca="1">+IF(OFFSET('Water Data'!$F$27,0,10*ROW('Water Data'!F164))="","",OFFSET('Water Data'!$F$27,0,10*ROW('Water Data'!F164)))</f>
        <v/>
      </c>
      <c r="BZ170" s="363" t="str">
        <f ca="1">+IF(OFFSET('Water Data'!$F$28,0,10*ROW('Water Data'!F164))="","",OFFSET('Water Data'!$F$28,0,10*ROW('Water Data'!F164)))</f>
        <v/>
      </c>
      <c r="CA170" s="363" t="str">
        <f ca="1">+IF(OFFSET('Water Data'!$F$29,0,10*ROW('Water Data'!F164))="","",OFFSET('Water Data'!$F$29,0,10*ROW('Water Data'!F164)))</f>
        <v/>
      </c>
      <c r="CB170" s="363" t="str">
        <f ca="1">+IF(OFFSET('Water Data'!$G$27,0,10*ROW('Water Data'!G164))="","",OFFSET('Water Data'!$G$27,0,10*ROW('Water Data'!G164)))</f>
        <v/>
      </c>
      <c r="CC170" s="363" t="str">
        <f ca="1">+IF(OFFSET('Water Data'!$G$28,0,10*ROW('Water Data'!G164))="","",OFFSET('Water Data'!$G$28,0,10*ROW('Water Data'!G164)))</f>
        <v/>
      </c>
      <c r="CD170" s="363" t="str">
        <f ca="1">+IF(OFFSET('Water Data'!$G$29,0,10*ROW('Water Data'!G164))="","",OFFSET('Water Data'!$G$29,0,10*ROW('Water Data'!G164)))</f>
        <v/>
      </c>
      <c r="CE170" s="363" t="str">
        <f ca="1">+IF(OFFSET('Water Data'!$H$27,0,10*ROW('Water Data'!H164))="","",OFFSET('Water Data'!$H$27,0,10*ROW('Water Data'!H164)))</f>
        <v/>
      </c>
      <c r="CF170" s="363" t="str">
        <f ca="1">+IF(OFFSET('Water Data'!$H$28,0,10*ROW('Water Data'!H164))="","",OFFSET('Water Data'!$H$28,0,10*ROW('Water Data'!H164)))</f>
        <v/>
      </c>
      <c r="CG170" s="363" t="str">
        <f ca="1">+IF(OFFSET('Water Data'!$H$29,0,10*ROW('Water Data'!H164))="","",OFFSET('Water Data'!$H$29,0,10*ROW('Water Data'!H164)))</f>
        <v/>
      </c>
      <c r="CH170" s="363" t="str">
        <f ca="1">+IF(OFFSET('Water Data'!$I$27,0,10*ROW('Water Data'!I164))="","",OFFSET('Water Data'!$I$27,0,10*ROW('Water Data'!I164)))</f>
        <v/>
      </c>
      <c r="CI170" s="363" t="str">
        <f ca="1">+IF(OFFSET('Water Data'!$I$28,0,10*ROW('Water Data'!I164))="","",OFFSET('Water Data'!$I$28,0,10*ROW('Water Data'!I164)))</f>
        <v/>
      </c>
      <c r="CJ170" s="363" t="str">
        <f ca="1">+IF(OFFSET('Water Data'!$I$29,0,10*ROW('Water Data'!I164))="","",OFFSET('Water Data'!$I$29,0,10*ROW('Water Data'!I164)))</f>
        <v/>
      </c>
      <c r="CK170" s="363" t="str">
        <f ca="1">+IF(OFFSET('Sanitation Data'!$D$28,0,10*ROW('Sanitation Data'!D164))="","",OFFSET('Sanitation Data'!$D$28,0,10*ROW('Sanitation Data'!D164)))</f>
        <v/>
      </c>
      <c r="CL170" s="363" t="str">
        <f ca="1">+IF(OFFSET('Sanitation Data'!$D$29,0,10*ROW('Sanitation Data'!D164))="","",OFFSET('Sanitation Data'!$D$29,0,10*ROW('Sanitation Data'!D164)))</f>
        <v/>
      </c>
      <c r="CM170" s="363" t="str">
        <f ca="1">+IF(OFFSET('Sanitation Data'!$D$30,0,10*ROW('Sanitation Data'!D164))="","",OFFSET('Sanitation Data'!$D$30,0,10*ROW('Sanitation Data'!D164)))</f>
        <v/>
      </c>
      <c r="CN170" s="363" t="str">
        <f ca="1">+IF(OFFSET('Sanitation Data'!$D$31,0,10*ROW('Sanitation Data'!D164))="","",OFFSET('Sanitation Data'!$D$31,0,10*ROW('Sanitation Data'!D164)))</f>
        <v/>
      </c>
      <c r="CO170" s="363" t="str">
        <f ca="1">+IF(OFFSET('Sanitation Data'!$D$32,0,10*ROW('Sanitation Data'!D164))="","",OFFSET('Sanitation Data'!$D$32,0,10*ROW('Sanitation Data'!D164)))</f>
        <v/>
      </c>
      <c r="CP170" s="363" t="str">
        <f ca="1">+IF(OFFSET('Sanitation Data'!$E$28,0,10*ROW('Sanitation Data'!E164))="","",OFFSET('Sanitation Data'!$E$28,0,10*ROW('Sanitation Data'!E164)))</f>
        <v/>
      </c>
      <c r="CQ170" s="363" t="str">
        <f ca="1">+IF(OFFSET('Sanitation Data'!$E$29,0,10*ROW('Sanitation Data'!E164))="","",OFFSET('Sanitation Data'!$E$29,0,10*ROW('Sanitation Data'!E164)))</f>
        <v/>
      </c>
      <c r="CR170" s="363" t="str">
        <f ca="1">+IF(OFFSET('Sanitation Data'!$E$30,0,10*ROW('Sanitation Data'!E164))="","",OFFSET('Sanitation Data'!$E$30,0,10*ROW('Sanitation Data'!E164)))</f>
        <v/>
      </c>
      <c r="CS170" s="363" t="str">
        <f ca="1">+IF(OFFSET('Sanitation Data'!$E$31,0,10*ROW('Sanitation Data'!E164))="","",OFFSET('Sanitation Data'!$E$31,0,10*ROW('Sanitation Data'!E164)))</f>
        <v/>
      </c>
      <c r="CT170" s="363" t="str">
        <f ca="1">+IF(OFFSET('Sanitation Data'!$E$32,0,10*ROW('Sanitation Data'!E164))="","",OFFSET('Sanitation Data'!$E$32,0,10*ROW('Sanitation Data'!E164)))</f>
        <v/>
      </c>
      <c r="CU170" s="363" t="str">
        <f ca="1">+IF(OFFSET('Sanitation Data'!$F$28,0,10*ROW('Sanitation Data'!F164))="","",OFFSET('Sanitation Data'!$F$28,0,10*ROW('Sanitation Data'!F164)))</f>
        <v/>
      </c>
      <c r="CV170" s="363" t="str">
        <f ca="1">+IF(OFFSET('Sanitation Data'!$F$29,0,10*ROW('Sanitation Data'!F164))="","",OFFSET('Sanitation Data'!$F$29,0,10*ROW('Sanitation Data'!F164)))</f>
        <v/>
      </c>
      <c r="CW170" s="363" t="str">
        <f ca="1">+IF(OFFSET('Sanitation Data'!$F$30,0,10*ROW('Sanitation Data'!F164))="","",OFFSET('Sanitation Data'!$F$30,0,10*ROW('Sanitation Data'!F164)))</f>
        <v/>
      </c>
      <c r="CX170" s="363" t="str">
        <f ca="1">+IF(OFFSET('Sanitation Data'!$F$31,0,10*ROW('Sanitation Data'!F164))="","",OFFSET('Sanitation Data'!$F$31,0,10*ROW('Sanitation Data'!F164)))</f>
        <v/>
      </c>
      <c r="CY170" s="363" t="str">
        <f ca="1">+IF(OFFSET('Sanitation Data'!$F$32,0,10*ROW('Sanitation Data'!F164))="","",OFFSET('Sanitation Data'!$F$32,0,10*ROW('Sanitation Data'!F164)))</f>
        <v/>
      </c>
      <c r="CZ170" s="363" t="str">
        <f ca="1">+IF(OFFSET('Sanitation Data'!$G$28,0,10*ROW('Sanitation Data'!G164))="","",OFFSET('Sanitation Data'!$G$28,0,10*ROW('Sanitation Data'!G164)))</f>
        <v/>
      </c>
      <c r="DA170" s="363" t="str">
        <f ca="1">+IF(OFFSET('Sanitation Data'!$G$29,0,10*ROW('Sanitation Data'!G164))="","",OFFSET('Sanitation Data'!$G$29,0,10*ROW('Sanitation Data'!G164)))</f>
        <v/>
      </c>
      <c r="DB170" s="363" t="str">
        <f ca="1">+IF(OFFSET('Sanitation Data'!$G$30,0,10*ROW('Sanitation Data'!G164))="","",OFFSET('Sanitation Data'!$G$30,0,10*ROW('Sanitation Data'!G164)))</f>
        <v/>
      </c>
      <c r="DC170" s="363" t="str">
        <f ca="1">+IF(OFFSET('Sanitation Data'!$G$31,0,10*ROW('Sanitation Data'!G164))="","",OFFSET('Sanitation Data'!$G$31,0,10*ROW('Sanitation Data'!G164)))</f>
        <v/>
      </c>
      <c r="DD170" s="363" t="str">
        <f ca="1">+IF(OFFSET('Sanitation Data'!$G$32,0,10*ROW('Sanitation Data'!G164))="","",OFFSET('Sanitation Data'!$G$32,0,10*ROW('Sanitation Data'!G164)))</f>
        <v/>
      </c>
      <c r="DE170" s="363" t="str">
        <f ca="1">+IF(OFFSET('Sanitation Data'!$H$28,0,10*ROW('Sanitation Data'!H164))="","",OFFSET('Sanitation Data'!$H$28,0,10*ROW('Sanitation Data'!H164)))</f>
        <v/>
      </c>
      <c r="DF170" s="363" t="str">
        <f ca="1">+IF(OFFSET('Sanitation Data'!$H$29,0,10*ROW('Sanitation Data'!H164))="","",OFFSET('Sanitation Data'!$H$29,0,10*ROW('Sanitation Data'!H164)))</f>
        <v/>
      </c>
      <c r="DG170" s="363" t="str">
        <f ca="1">+IF(OFFSET('Sanitation Data'!$H$30,0,10*ROW('Sanitation Data'!H164))="","",OFFSET('Sanitation Data'!$H$30,0,10*ROW('Sanitation Data'!H164)))</f>
        <v/>
      </c>
      <c r="DH170" s="363" t="str">
        <f ca="1">+IF(OFFSET('Sanitation Data'!$H$31,0,10*ROW('Sanitation Data'!H164))="","",OFFSET('Sanitation Data'!$H$31,0,10*ROW('Sanitation Data'!H164)))</f>
        <v/>
      </c>
      <c r="DI170" s="363" t="str">
        <f ca="1">+IF(OFFSET('Sanitation Data'!$H$32,0,10*ROW('Sanitation Data'!H164))="","",OFFSET('Sanitation Data'!$H$32,0,10*ROW('Sanitation Data'!H164)))</f>
        <v/>
      </c>
      <c r="DJ170" s="363" t="str">
        <f ca="1">+IF(OFFSET('Sanitation Data'!$I$28,0,10*ROW('Sanitation Data'!I164))="","",OFFSET('Sanitation Data'!$I$28,0,10*ROW('Sanitation Data'!I164)))</f>
        <v/>
      </c>
      <c r="DK170" s="363" t="str">
        <f ca="1">+IF(OFFSET('Sanitation Data'!$I$29,0,10*ROW('Sanitation Data'!I164))="","",OFFSET('Sanitation Data'!$I$29,0,10*ROW('Sanitation Data'!I164)))</f>
        <v/>
      </c>
      <c r="DL170" s="363" t="str">
        <f ca="1">+IF(OFFSET('Sanitation Data'!$I$30,0,10*ROW('Sanitation Data'!I164))="","",OFFSET('Sanitation Data'!$I$30,0,10*ROW('Sanitation Data'!I164)))</f>
        <v/>
      </c>
      <c r="DM170" s="363" t="str">
        <f ca="1">+IF(OFFSET('Sanitation Data'!$I$31,0,10*ROW('Sanitation Data'!I164))="","",OFFSET('Sanitation Data'!$I$31,0,10*ROW('Sanitation Data'!I164)))</f>
        <v/>
      </c>
      <c r="DN170" s="363" t="str">
        <f ca="1">+IF(OFFSET('Sanitation Data'!$I$32,0,10*ROW('Sanitation Data'!I164))="","",OFFSET('Sanitation Data'!$I$32,0,10*ROW('Sanitation Data'!I164)))</f>
        <v/>
      </c>
      <c r="DO170" s="363" t="str">
        <f ca="1">+IF(OFFSET('Hygiene Data'!$D$11,0,10*ROW('Hygiene Data'!D164))="","",OFFSET('Hygiene Data'!$D$11,0,10*ROW('Hygiene Data'!D164)))</f>
        <v/>
      </c>
      <c r="DP170" s="363" t="str">
        <f ca="1">+IF(OFFSET('Hygiene Data'!$D$12,0,10*ROW('Hygiene Data'!D164))="","",OFFSET('Hygiene Data'!$D$12,0,10*ROW('Hygiene Data'!D164)))</f>
        <v/>
      </c>
      <c r="DQ170" s="363" t="str">
        <f ca="1">+IF(OFFSET('Hygiene Data'!$D$13,0,10*ROW('Hygiene Data'!D164))="","",OFFSET('Hygiene Data'!$D$13,0,10*ROW('Hygiene Data'!D164)))</f>
        <v/>
      </c>
      <c r="DR170" s="363" t="str">
        <f ca="1">+IF(OFFSET('Hygiene Data'!$E$11,0,10*ROW('Hygiene Data'!E164))="","",OFFSET('Hygiene Data'!$E$11,0,10*ROW('Hygiene Data'!E164)))</f>
        <v/>
      </c>
      <c r="DS170" s="363" t="str">
        <f ca="1">+IF(OFFSET('Hygiene Data'!$E$12,0,10*ROW('Hygiene Data'!E164))="","",OFFSET('Hygiene Data'!$E$12,0,10*ROW('Hygiene Data'!E164)))</f>
        <v/>
      </c>
      <c r="DT170" s="363" t="str">
        <f ca="1">+IF(OFFSET('Hygiene Data'!$E$13,0,10*ROW('Hygiene Data'!E164))="","",OFFSET('Hygiene Data'!$E$13,0,10*ROW('Hygiene Data'!E164)))</f>
        <v/>
      </c>
      <c r="DU170" s="363" t="str">
        <f ca="1">+IF(OFFSET('Hygiene Data'!$F$11,0,10*ROW('Hygiene Data'!F164))="","",OFFSET('Hygiene Data'!$F$11,0,10*ROW('Hygiene Data'!F164)))</f>
        <v/>
      </c>
      <c r="DV170" s="363" t="str">
        <f ca="1">+IF(OFFSET('Hygiene Data'!$F$12,0,10*ROW('Hygiene Data'!F164))="","",OFFSET('Hygiene Data'!$F$12,0,10*ROW('Hygiene Data'!F164)))</f>
        <v/>
      </c>
      <c r="DW170" s="363" t="str">
        <f ca="1">+IF(OFFSET('Hygiene Data'!$F$13,0,10*ROW('Hygiene Data'!F164))="","",OFFSET('Hygiene Data'!$F$13,0,10*ROW('Hygiene Data'!F164)))</f>
        <v/>
      </c>
      <c r="DX170" s="363" t="str">
        <f ca="1">+IF(OFFSET('Hygiene Data'!$G$11,0,10*ROW('Hygiene Data'!G164))="","",OFFSET('Hygiene Data'!$G$11,0,10*ROW('Hygiene Data'!G164)))</f>
        <v/>
      </c>
      <c r="DY170" s="363" t="str">
        <f ca="1">+IF(OFFSET('Hygiene Data'!$G$12,0,10*ROW('Hygiene Data'!G164))="","",OFFSET('Hygiene Data'!$G$12,0,10*ROW('Hygiene Data'!G164)))</f>
        <v/>
      </c>
      <c r="DZ170" s="363" t="str">
        <f ca="1">+IF(OFFSET('Hygiene Data'!$G$13,0,10*ROW('Hygiene Data'!G164))="","",OFFSET('Hygiene Data'!$G$13,0,10*ROW('Hygiene Data'!G164)))</f>
        <v/>
      </c>
      <c r="EA170" s="363" t="str">
        <f ca="1">+IF(OFFSET('Hygiene Data'!$H$11,0,10*ROW('Hygiene Data'!H164))="","",OFFSET('Hygiene Data'!$H$11,0,10*ROW('Hygiene Data'!H164)))</f>
        <v/>
      </c>
      <c r="EB170" s="363" t="str">
        <f ca="1">+IF(OFFSET('Hygiene Data'!$H$12,0,10*ROW('Hygiene Data'!H164))="","",OFFSET('Hygiene Data'!$H$12,0,10*ROW('Hygiene Data'!H164)))</f>
        <v/>
      </c>
      <c r="EC170" s="363" t="str">
        <f ca="1">+IF(OFFSET('Hygiene Data'!$H$13,0,10*ROW('Hygiene Data'!H164))="","",OFFSET('Hygiene Data'!$H$13,0,10*ROW('Hygiene Data'!H164)))</f>
        <v/>
      </c>
      <c r="ED170" s="363" t="str">
        <f ca="1">+IF(OFFSET('Hygiene Data'!$I$11,0,10*ROW('Hygiene Data'!I164))="","",OFFSET('Hygiene Data'!$I$11,0,10*ROW('Hygiene Data'!I164)))</f>
        <v/>
      </c>
      <c r="EE170" s="363" t="str">
        <f ca="1">+IF(OFFSET('Hygiene Data'!$I$12,0,10*ROW('Hygiene Data'!I164))="","",OFFSET('Hygiene Data'!$I$12,0,10*ROW('Hygiene Data'!I164)))</f>
        <v/>
      </c>
      <c r="EF170" s="363" t="str">
        <f ca="1">+IF(OFFSET('Hygiene Data'!$I$13,0,10*ROW('Hygiene Data'!I164))="","",OFFSET('Hygiene Data'!$I$13,0,10*ROW('Hygiene Data'!I164)))</f>
        <v/>
      </c>
    </row>
    <row r="171" spans="1:136" x14ac:dyDescent="0.25">
      <c r="A171" s="472" t="str">
        <f ca="1">+IF(OFFSET('Water Data'!$B$2,0,10*ROW('Water Data'!E165))="","",OFFSET('Water Data'!$B$2,0,10*ROW('Water Data'!E165)))</f>
        <v/>
      </c>
      <c r="B171" s="47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9" t="str">
        <f t="shared" ca="1" si="2"/>
        <v/>
      </c>
      <c r="D171" s="50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3" t="str">
        <f ca="1">+IF(OFFSET('Water Data'!$D$27,0,10*ROW('Water Data'!D165))="","",OFFSET('Water Data'!$D$27,0,10*ROW('Water Data'!D165)))</f>
        <v/>
      </c>
      <c r="BT171" s="363" t="str">
        <f ca="1">+IF(OFFSET('Water Data'!$D$28,0,10*ROW('Water Data'!D165))="","",OFFSET('Water Data'!$D$28,0,10*ROW('Water Data'!D165)))</f>
        <v/>
      </c>
      <c r="BU171" s="363" t="str">
        <f ca="1">+IF(OFFSET('Water Data'!$D$29,0,10*ROW('Water Data'!D165))="","",OFFSET('Water Data'!$D$29,0,10*ROW('Water Data'!D165)))</f>
        <v/>
      </c>
      <c r="BV171" s="363" t="str">
        <f ca="1">+IF(OFFSET('Water Data'!$E$27,0,10*ROW('Water Data'!E165))="","",OFFSET('Water Data'!$E$27,0,10*ROW('Water Data'!E165)))</f>
        <v/>
      </c>
      <c r="BW171" s="363" t="str">
        <f ca="1">+IF(OFFSET('Water Data'!$E$28,0,10*ROW('Water Data'!E165))="","",OFFSET('Water Data'!$E$28,0,10*ROW('Water Data'!E165)))</f>
        <v/>
      </c>
      <c r="BX171" s="363" t="str">
        <f ca="1">+IF(OFFSET('Water Data'!$E$29,0,10*ROW('Water Data'!E165))="","",OFFSET('Water Data'!$E$29,0,10*ROW('Water Data'!E165)))</f>
        <v/>
      </c>
      <c r="BY171" s="363" t="str">
        <f ca="1">+IF(OFFSET('Water Data'!$F$27,0,10*ROW('Water Data'!F165))="","",OFFSET('Water Data'!$F$27,0,10*ROW('Water Data'!F165)))</f>
        <v/>
      </c>
      <c r="BZ171" s="363" t="str">
        <f ca="1">+IF(OFFSET('Water Data'!$F$28,0,10*ROW('Water Data'!F165))="","",OFFSET('Water Data'!$F$28,0,10*ROW('Water Data'!F165)))</f>
        <v/>
      </c>
      <c r="CA171" s="363" t="str">
        <f ca="1">+IF(OFFSET('Water Data'!$F$29,0,10*ROW('Water Data'!F165))="","",OFFSET('Water Data'!$F$29,0,10*ROW('Water Data'!F165)))</f>
        <v/>
      </c>
      <c r="CB171" s="363" t="str">
        <f ca="1">+IF(OFFSET('Water Data'!$G$27,0,10*ROW('Water Data'!G165))="","",OFFSET('Water Data'!$G$27,0,10*ROW('Water Data'!G165)))</f>
        <v/>
      </c>
      <c r="CC171" s="363" t="str">
        <f ca="1">+IF(OFFSET('Water Data'!$G$28,0,10*ROW('Water Data'!G165))="","",OFFSET('Water Data'!$G$28,0,10*ROW('Water Data'!G165)))</f>
        <v/>
      </c>
      <c r="CD171" s="363" t="str">
        <f ca="1">+IF(OFFSET('Water Data'!$G$29,0,10*ROW('Water Data'!G165))="","",OFFSET('Water Data'!$G$29,0,10*ROW('Water Data'!G165)))</f>
        <v/>
      </c>
      <c r="CE171" s="363" t="str">
        <f ca="1">+IF(OFFSET('Water Data'!$H$27,0,10*ROW('Water Data'!H165))="","",OFFSET('Water Data'!$H$27,0,10*ROW('Water Data'!H165)))</f>
        <v/>
      </c>
      <c r="CF171" s="363" t="str">
        <f ca="1">+IF(OFFSET('Water Data'!$H$28,0,10*ROW('Water Data'!H165))="","",OFFSET('Water Data'!$H$28,0,10*ROW('Water Data'!H165)))</f>
        <v/>
      </c>
      <c r="CG171" s="363" t="str">
        <f ca="1">+IF(OFFSET('Water Data'!$H$29,0,10*ROW('Water Data'!H165))="","",OFFSET('Water Data'!$H$29,0,10*ROW('Water Data'!H165)))</f>
        <v/>
      </c>
      <c r="CH171" s="363" t="str">
        <f ca="1">+IF(OFFSET('Water Data'!$I$27,0,10*ROW('Water Data'!I165))="","",OFFSET('Water Data'!$I$27,0,10*ROW('Water Data'!I165)))</f>
        <v/>
      </c>
      <c r="CI171" s="363" t="str">
        <f ca="1">+IF(OFFSET('Water Data'!$I$28,0,10*ROW('Water Data'!I165))="","",OFFSET('Water Data'!$I$28,0,10*ROW('Water Data'!I165)))</f>
        <v/>
      </c>
      <c r="CJ171" s="363" t="str">
        <f ca="1">+IF(OFFSET('Water Data'!$I$29,0,10*ROW('Water Data'!I165))="","",OFFSET('Water Data'!$I$29,0,10*ROW('Water Data'!I165)))</f>
        <v/>
      </c>
      <c r="CK171" s="363" t="str">
        <f ca="1">+IF(OFFSET('Sanitation Data'!$D$28,0,10*ROW('Sanitation Data'!D165))="","",OFFSET('Sanitation Data'!$D$28,0,10*ROW('Sanitation Data'!D165)))</f>
        <v/>
      </c>
      <c r="CL171" s="363" t="str">
        <f ca="1">+IF(OFFSET('Sanitation Data'!$D$29,0,10*ROW('Sanitation Data'!D165))="","",OFFSET('Sanitation Data'!$D$29,0,10*ROW('Sanitation Data'!D165)))</f>
        <v/>
      </c>
      <c r="CM171" s="363" t="str">
        <f ca="1">+IF(OFFSET('Sanitation Data'!$D$30,0,10*ROW('Sanitation Data'!D165))="","",OFFSET('Sanitation Data'!$D$30,0,10*ROW('Sanitation Data'!D165)))</f>
        <v/>
      </c>
      <c r="CN171" s="363" t="str">
        <f ca="1">+IF(OFFSET('Sanitation Data'!$D$31,0,10*ROW('Sanitation Data'!D165))="","",OFFSET('Sanitation Data'!$D$31,0,10*ROW('Sanitation Data'!D165)))</f>
        <v/>
      </c>
      <c r="CO171" s="363" t="str">
        <f ca="1">+IF(OFFSET('Sanitation Data'!$D$32,0,10*ROW('Sanitation Data'!D165))="","",OFFSET('Sanitation Data'!$D$32,0,10*ROW('Sanitation Data'!D165)))</f>
        <v/>
      </c>
      <c r="CP171" s="363" t="str">
        <f ca="1">+IF(OFFSET('Sanitation Data'!$E$28,0,10*ROW('Sanitation Data'!E165))="","",OFFSET('Sanitation Data'!$E$28,0,10*ROW('Sanitation Data'!E165)))</f>
        <v/>
      </c>
      <c r="CQ171" s="363" t="str">
        <f ca="1">+IF(OFFSET('Sanitation Data'!$E$29,0,10*ROW('Sanitation Data'!E165))="","",OFFSET('Sanitation Data'!$E$29,0,10*ROW('Sanitation Data'!E165)))</f>
        <v/>
      </c>
      <c r="CR171" s="363" t="str">
        <f ca="1">+IF(OFFSET('Sanitation Data'!$E$30,0,10*ROW('Sanitation Data'!E165))="","",OFFSET('Sanitation Data'!$E$30,0,10*ROW('Sanitation Data'!E165)))</f>
        <v/>
      </c>
      <c r="CS171" s="363" t="str">
        <f ca="1">+IF(OFFSET('Sanitation Data'!$E$31,0,10*ROW('Sanitation Data'!E165))="","",OFFSET('Sanitation Data'!$E$31,0,10*ROW('Sanitation Data'!E165)))</f>
        <v/>
      </c>
      <c r="CT171" s="363" t="str">
        <f ca="1">+IF(OFFSET('Sanitation Data'!$E$32,0,10*ROW('Sanitation Data'!E165))="","",OFFSET('Sanitation Data'!$E$32,0,10*ROW('Sanitation Data'!E165)))</f>
        <v/>
      </c>
      <c r="CU171" s="363" t="str">
        <f ca="1">+IF(OFFSET('Sanitation Data'!$F$28,0,10*ROW('Sanitation Data'!F165))="","",OFFSET('Sanitation Data'!$F$28,0,10*ROW('Sanitation Data'!F165)))</f>
        <v/>
      </c>
      <c r="CV171" s="363" t="str">
        <f ca="1">+IF(OFFSET('Sanitation Data'!$F$29,0,10*ROW('Sanitation Data'!F165))="","",OFFSET('Sanitation Data'!$F$29,0,10*ROW('Sanitation Data'!F165)))</f>
        <v/>
      </c>
      <c r="CW171" s="363" t="str">
        <f ca="1">+IF(OFFSET('Sanitation Data'!$F$30,0,10*ROW('Sanitation Data'!F165))="","",OFFSET('Sanitation Data'!$F$30,0,10*ROW('Sanitation Data'!F165)))</f>
        <v/>
      </c>
      <c r="CX171" s="363" t="str">
        <f ca="1">+IF(OFFSET('Sanitation Data'!$F$31,0,10*ROW('Sanitation Data'!F165))="","",OFFSET('Sanitation Data'!$F$31,0,10*ROW('Sanitation Data'!F165)))</f>
        <v/>
      </c>
      <c r="CY171" s="363" t="str">
        <f ca="1">+IF(OFFSET('Sanitation Data'!$F$32,0,10*ROW('Sanitation Data'!F165))="","",OFFSET('Sanitation Data'!$F$32,0,10*ROW('Sanitation Data'!F165)))</f>
        <v/>
      </c>
      <c r="CZ171" s="363" t="str">
        <f ca="1">+IF(OFFSET('Sanitation Data'!$G$28,0,10*ROW('Sanitation Data'!G165))="","",OFFSET('Sanitation Data'!$G$28,0,10*ROW('Sanitation Data'!G165)))</f>
        <v/>
      </c>
      <c r="DA171" s="363" t="str">
        <f ca="1">+IF(OFFSET('Sanitation Data'!$G$29,0,10*ROW('Sanitation Data'!G165))="","",OFFSET('Sanitation Data'!$G$29,0,10*ROW('Sanitation Data'!G165)))</f>
        <v/>
      </c>
      <c r="DB171" s="363" t="str">
        <f ca="1">+IF(OFFSET('Sanitation Data'!$G$30,0,10*ROW('Sanitation Data'!G165))="","",OFFSET('Sanitation Data'!$G$30,0,10*ROW('Sanitation Data'!G165)))</f>
        <v/>
      </c>
      <c r="DC171" s="363" t="str">
        <f ca="1">+IF(OFFSET('Sanitation Data'!$G$31,0,10*ROW('Sanitation Data'!G165))="","",OFFSET('Sanitation Data'!$G$31,0,10*ROW('Sanitation Data'!G165)))</f>
        <v/>
      </c>
      <c r="DD171" s="363" t="str">
        <f ca="1">+IF(OFFSET('Sanitation Data'!$G$32,0,10*ROW('Sanitation Data'!G165))="","",OFFSET('Sanitation Data'!$G$32,0,10*ROW('Sanitation Data'!G165)))</f>
        <v/>
      </c>
      <c r="DE171" s="363" t="str">
        <f ca="1">+IF(OFFSET('Sanitation Data'!$H$28,0,10*ROW('Sanitation Data'!H165))="","",OFFSET('Sanitation Data'!$H$28,0,10*ROW('Sanitation Data'!H165)))</f>
        <v/>
      </c>
      <c r="DF171" s="363" t="str">
        <f ca="1">+IF(OFFSET('Sanitation Data'!$H$29,0,10*ROW('Sanitation Data'!H165))="","",OFFSET('Sanitation Data'!$H$29,0,10*ROW('Sanitation Data'!H165)))</f>
        <v/>
      </c>
      <c r="DG171" s="363" t="str">
        <f ca="1">+IF(OFFSET('Sanitation Data'!$H$30,0,10*ROW('Sanitation Data'!H165))="","",OFFSET('Sanitation Data'!$H$30,0,10*ROW('Sanitation Data'!H165)))</f>
        <v/>
      </c>
      <c r="DH171" s="363" t="str">
        <f ca="1">+IF(OFFSET('Sanitation Data'!$H$31,0,10*ROW('Sanitation Data'!H165))="","",OFFSET('Sanitation Data'!$H$31,0,10*ROW('Sanitation Data'!H165)))</f>
        <v/>
      </c>
      <c r="DI171" s="363" t="str">
        <f ca="1">+IF(OFFSET('Sanitation Data'!$H$32,0,10*ROW('Sanitation Data'!H165))="","",OFFSET('Sanitation Data'!$H$32,0,10*ROW('Sanitation Data'!H165)))</f>
        <v/>
      </c>
      <c r="DJ171" s="363" t="str">
        <f ca="1">+IF(OFFSET('Sanitation Data'!$I$28,0,10*ROW('Sanitation Data'!I165))="","",OFFSET('Sanitation Data'!$I$28,0,10*ROW('Sanitation Data'!I165)))</f>
        <v/>
      </c>
      <c r="DK171" s="363" t="str">
        <f ca="1">+IF(OFFSET('Sanitation Data'!$I$29,0,10*ROW('Sanitation Data'!I165))="","",OFFSET('Sanitation Data'!$I$29,0,10*ROW('Sanitation Data'!I165)))</f>
        <v/>
      </c>
      <c r="DL171" s="363" t="str">
        <f ca="1">+IF(OFFSET('Sanitation Data'!$I$30,0,10*ROW('Sanitation Data'!I165))="","",OFFSET('Sanitation Data'!$I$30,0,10*ROW('Sanitation Data'!I165)))</f>
        <v/>
      </c>
      <c r="DM171" s="363" t="str">
        <f ca="1">+IF(OFFSET('Sanitation Data'!$I$31,0,10*ROW('Sanitation Data'!I165))="","",OFFSET('Sanitation Data'!$I$31,0,10*ROW('Sanitation Data'!I165)))</f>
        <v/>
      </c>
      <c r="DN171" s="363" t="str">
        <f ca="1">+IF(OFFSET('Sanitation Data'!$I$32,0,10*ROW('Sanitation Data'!I165))="","",OFFSET('Sanitation Data'!$I$32,0,10*ROW('Sanitation Data'!I165)))</f>
        <v/>
      </c>
      <c r="DO171" s="363" t="str">
        <f ca="1">+IF(OFFSET('Hygiene Data'!$D$11,0,10*ROW('Hygiene Data'!D165))="","",OFFSET('Hygiene Data'!$D$11,0,10*ROW('Hygiene Data'!D165)))</f>
        <v/>
      </c>
      <c r="DP171" s="363" t="str">
        <f ca="1">+IF(OFFSET('Hygiene Data'!$D$12,0,10*ROW('Hygiene Data'!D165))="","",OFFSET('Hygiene Data'!$D$12,0,10*ROW('Hygiene Data'!D165)))</f>
        <v/>
      </c>
      <c r="DQ171" s="363" t="str">
        <f ca="1">+IF(OFFSET('Hygiene Data'!$D$13,0,10*ROW('Hygiene Data'!D165))="","",OFFSET('Hygiene Data'!$D$13,0,10*ROW('Hygiene Data'!D165)))</f>
        <v/>
      </c>
      <c r="DR171" s="363" t="str">
        <f ca="1">+IF(OFFSET('Hygiene Data'!$E$11,0,10*ROW('Hygiene Data'!E165))="","",OFFSET('Hygiene Data'!$E$11,0,10*ROW('Hygiene Data'!E165)))</f>
        <v/>
      </c>
      <c r="DS171" s="363" t="str">
        <f ca="1">+IF(OFFSET('Hygiene Data'!$E$12,0,10*ROW('Hygiene Data'!E165))="","",OFFSET('Hygiene Data'!$E$12,0,10*ROW('Hygiene Data'!E165)))</f>
        <v/>
      </c>
      <c r="DT171" s="363" t="str">
        <f ca="1">+IF(OFFSET('Hygiene Data'!$E$13,0,10*ROW('Hygiene Data'!E165))="","",OFFSET('Hygiene Data'!$E$13,0,10*ROW('Hygiene Data'!E165)))</f>
        <v/>
      </c>
      <c r="DU171" s="363" t="str">
        <f ca="1">+IF(OFFSET('Hygiene Data'!$F$11,0,10*ROW('Hygiene Data'!F165))="","",OFFSET('Hygiene Data'!$F$11,0,10*ROW('Hygiene Data'!F165)))</f>
        <v/>
      </c>
      <c r="DV171" s="363" t="str">
        <f ca="1">+IF(OFFSET('Hygiene Data'!$F$12,0,10*ROW('Hygiene Data'!F165))="","",OFFSET('Hygiene Data'!$F$12,0,10*ROW('Hygiene Data'!F165)))</f>
        <v/>
      </c>
      <c r="DW171" s="363" t="str">
        <f ca="1">+IF(OFFSET('Hygiene Data'!$F$13,0,10*ROW('Hygiene Data'!F165))="","",OFFSET('Hygiene Data'!$F$13,0,10*ROW('Hygiene Data'!F165)))</f>
        <v/>
      </c>
      <c r="DX171" s="363" t="str">
        <f ca="1">+IF(OFFSET('Hygiene Data'!$G$11,0,10*ROW('Hygiene Data'!G165))="","",OFFSET('Hygiene Data'!$G$11,0,10*ROW('Hygiene Data'!G165)))</f>
        <v/>
      </c>
      <c r="DY171" s="363" t="str">
        <f ca="1">+IF(OFFSET('Hygiene Data'!$G$12,0,10*ROW('Hygiene Data'!G165))="","",OFFSET('Hygiene Data'!$G$12,0,10*ROW('Hygiene Data'!G165)))</f>
        <v/>
      </c>
      <c r="DZ171" s="363" t="str">
        <f ca="1">+IF(OFFSET('Hygiene Data'!$G$13,0,10*ROW('Hygiene Data'!G165))="","",OFFSET('Hygiene Data'!$G$13,0,10*ROW('Hygiene Data'!G165)))</f>
        <v/>
      </c>
      <c r="EA171" s="363" t="str">
        <f ca="1">+IF(OFFSET('Hygiene Data'!$H$11,0,10*ROW('Hygiene Data'!H165))="","",OFFSET('Hygiene Data'!$H$11,0,10*ROW('Hygiene Data'!H165)))</f>
        <v/>
      </c>
      <c r="EB171" s="363" t="str">
        <f ca="1">+IF(OFFSET('Hygiene Data'!$H$12,0,10*ROW('Hygiene Data'!H165))="","",OFFSET('Hygiene Data'!$H$12,0,10*ROW('Hygiene Data'!H165)))</f>
        <v/>
      </c>
      <c r="EC171" s="363" t="str">
        <f ca="1">+IF(OFFSET('Hygiene Data'!$H$13,0,10*ROW('Hygiene Data'!H165))="","",OFFSET('Hygiene Data'!$H$13,0,10*ROW('Hygiene Data'!H165)))</f>
        <v/>
      </c>
      <c r="ED171" s="363" t="str">
        <f ca="1">+IF(OFFSET('Hygiene Data'!$I$11,0,10*ROW('Hygiene Data'!I165))="","",OFFSET('Hygiene Data'!$I$11,0,10*ROW('Hygiene Data'!I165)))</f>
        <v/>
      </c>
      <c r="EE171" s="363" t="str">
        <f ca="1">+IF(OFFSET('Hygiene Data'!$I$12,0,10*ROW('Hygiene Data'!I165))="","",OFFSET('Hygiene Data'!$I$12,0,10*ROW('Hygiene Data'!I165)))</f>
        <v/>
      </c>
      <c r="EF171" s="363" t="str">
        <f ca="1">+IF(OFFSET('Hygiene Data'!$I$13,0,10*ROW('Hygiene Data'!I165))="","",OFFSET('Hygiene Data'!$I$13,0,10*ROW('Hygiene Data'!I165)))</f>
        <v/>
      </c>
    </row>
    <row r="172" spans="1:136" x14ac:dyDescent="0.25">
      <c r="A172" s="472" t="str">
        <f ca="1">+IF(OFFSET('Water Data'!$B$2,0,10*ROW('Water Data'!E166))="","",OFFSET('Water Data'!$B$2,0,10*ROW('Water Data'!E166)))</f>
        <v/>
      </c>
      <c r="B172" s="47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9" t="str">
        <f t="shared" ca="1" si="2"/>
        <v/>
      </c>
      <c r="D172" s="50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3" t="str">
        <f ca="1">+IF(OFFSET('Water Data'!$D$27,0,10*ROW('Water Data'!D166))="","",OFFSET('Water Data'!$D$27,0,10*ROW('Water Data'!D166)))</f>
        <v/>
      </c>
      <c r="BT172" s="363" t="str">
        <f ca="1">+IF(OFFSET('Water Data'!$D$28,0,10*ROW('Water Data'!D166))="","",OFFSET('Water Data'!$D$28,0,10*ROW('Water Data'!D166)))</f>
        <v/>
      </c>
      <c r="BU172" s="363" t="str">
        <f ca="1">+IF(OFFSET('Water Data'!$D$29,0,10*ROW('Water Data'!D166))="","",OFFSET('Water Data'!$D$29,0,10*ROW('Water Data'!D166)))</f>
        <v/>
      </c>
      <c r="BV172" s="363" t="str">
        <f ca="1">+IF(OFFSET('Water Data'!$E$27,0,10*ROW('Water Data'!E166))="","",OFFSET('Water Data'!$E$27,0,10*ROW('Water Data'!E166)))</f>
        <v/>
      </c>
      <c r="BW172" s="363" t="str">
        <f ca="1">+IF(OFFSET('Water Data'!$E$28,0,10*ROW('Water Data'!E166))="","",OFFSET('Water Data'!$E$28,0,10*ROW('Water Data'!E166)))</f>
        <v/>
      </c>
      <c r="BX172" s="363" t="str">
        <f ca="1">+IF(OFFSET('Water Data'!$E$29,0,10*ROW('Water Data'!E166))="","",OFFSET('Water Data'!$E$29,0,10*ROW('Water Data'!E166)))</f>
        <v/>
      </c>
      <c r="BY172" s="363" t="str">
        <f ca="1">+IF(OFFSET('Water Data'!$F$27,0,10*ROW('Water Data'!F166))="","",OFFSET('Water Data'!$F$27,0,10*ROW('Water Data'!F166)))</f>
        <v/>
      </c>
      <c r="BZ172" s="363" t="str">
        <f ca="1">+IF(OFFSET('Water Data'!$F$28,0,10*ROW('Water Data'!F166))="","",OFFSET('Water Data'!$F$28,0,10*ROW('Water Data'!F166)))</f>
        <v/>
      </c>
      <c r="CA172" s="363" t="str">
        <f ca="1">+IF(OFFSET('Water Data'!$F$29,0,10*ROW('Water Data'!F166))="","",OFFSET('Water Data'!$F$29,0,10*ROW('Water Data'!F166)))</f>
        <v/>
      </c>
      <c r="CB172" s="363" t="str">
        <f ca="1">+IF(OFFSET('Water Data'!$G$27,0,10*ROW('Water Data'!G166))="","",OFFSET('Water Data'!$G$27,0,10*ROW('Water Data'!G166)))</f>
        <v/>
      </c>
      <c r="CC172" s="363" t="str">
        <f ca="1">+IF(OFFSET('Water Data'!$G$28,0,10*ROW('Water Data'!G166))="","",OFFSET('Water Data'!$G$28,0,10*ROW('Water Data'!G166)))</f>
        <v/>
      </c>
      <c r="CD172" s="363" t="str">
        <f ca="1">+IF(OFFSET('Water Data'!$G$29,0,10*ROW('Water Data'!G166))="","",OFFSET('Water Data'!$G$29,0,10*ROW('Water Data'!G166)))</f>
        <v/>
      </c>
      <c r="CE172" s="363" t="str">
        <f ca="1">+IF(OFFSET('Water Data'!$H$27,0,10*ROW('Water Data'!H166))="","",OFFSET('Water Data'!$H$27,0,10*ROW('Water Data'!H166)))</f>
        <v/>
      </c>
      <c r="CF172" s="363" t="str">
        <f ca="1">+IF(OFFSET('Water Data'!$H$28,0,10*ROW('Water Data'!H166))="","",OFFSET('Water Data'!$H$28,0,10*ROW('Water Data'!H166)))</f>
        <v/>
      </c>
      <c r="CG172" s="363" t="str">
        <f ca="1">+IF(OFFSET('Water Data'!$H$29,0,10*ROW('Water Data'!H166))="","",OFFSET('Water Data'!$H$29,0,10*ROW('Water Data'!H166)))</f>
        <v/>
      </c>
      <c r="CH172" s="363" t="str">
        <f ca="1">+IF(OFFSET('Water Data'!$I$27,0,10*ROW('Water Data'!I166))="","",OFFSET('Water Data'!$I$27,0,10*ROW('Water Data'!I166)))</f>
        <v/>
      </c>
      <c r="CI172" s="363" t="str">
        <f ca="1">+IF(OFFSET('Water Data'!$I$28,0,10*ROW('Water Data'!I166))="","",OFFSET('Water Data'!$I$28,0,10*ROW('Water Data'!I166)))</f>
        <v/>
      </c>
      <c r="CJ172" s="363" t="str">
        <f ca="1">+IF(OFFSET('Water Data'!$I$29,0,10*ROW('Water Data'!I166))="","",OFFSET('Water Data'!$I$29,0,10*ROW('Water Data'!I166)))</f>
        <v/>
      </c>
      <c r="CK172" s="363" t="str">
        <f ca="1">+IF(OFFSET('Sanitation Data'!$D$28,0,10*ROW('Sanitation Data'!D166))="","",OFFSET('Sanitation Data'!$D$28,0,10*ROW('Sanitation Data'!D166)))</f>
        <v/>
      </c>
      <c r="CL172" s="363" t="str">
        <f ca="1">+IF(OFFSET('Sanitation Data'!$D$29,0,10*ROW('Sanitation Data'!D166))="","",OFFSET('Sanitation Data'!$D$29,0,10*ROW('Sanitation Data'!D166)))</f>
        <v/>
      </c>
      <c r="CM172" s="363" t="str">
        <f ca="1">+IF(OFFSET('Sanitation Data'!$D$30,0,10*ROW('Sanitation Data'!D166))="","",OFFSET('Sanitation Data'!$D$30,0,10*ROW('Sanitation Data'!D166)))</f>
        <v/>
      </c>
      <c r="CN172" s="363" t="str">
        <f ca="1">+IF(OFFSET('Sanitation Data'!$D$31,0,10*ROW('Sanitation Data'!D166))="","",OFFSET('Sanitation Data'!$D$31,0,10*ROW('Sanitation Data'!D166)))</f>
        <v/>
      </c>
      <c r="CO172" s="363" t="str">
        <f ca="1">+IF(OFFSET('Sanitation Data'!$D$32,0,10*ROW('Sanitation Data'!D166))="","",OFFSET('Sanitation Data'!$D$32,0,10*ROW('Sanitation Data'!D166)))</f>
        <v/>
      </c>
      <c r="CP172" s="363" t="str">
        <f ca="1">+IF(OFFSET('Sanitation Data'!$E$28,0,10*ROW('Sanitation Data'!E166))="","",OFFSET('Sanitation Data'!$E$28,0,10*ROW('Sanitation Data'!E166)))</f>
        <v/>
      </c>
      <c r="CQ172" s="363" t="str">
        <f ca="1">+IF(OFFSET('Sanitation Data'!$E$29,0,10*ROW('Sanitation Data'!E166))="","",OFFSET('Sanitation Data'!$E$29,0,10*ROW('Sanitation Data'!E166)))</f>
        <v/>
      </c>
      <c r="CR172" s="363" t="str">
        <f ca="1">+IF(OFFSET('Sanitation Data'!$E$30,0,10*ROW('Sanitation Data'!E166))="","",OFFSET('Sanitation Data'!$E$30,0,10*ROW('Sanitation Data'!E166)))</f>
        <v/>
      </c>
      <c r="CS172" s="363" t="str">
        <f ca="1">+IF(OFFSET('Sanitation Data'!$E$31,0,10*ROW('Sanitation Data'!E166))="","",OFFSET('Sanitation Data'!$E$31,0,10*ROW('Sanitation Data'!E166)))</f>
        <v/>
      </c>
      <c r="CT172" s="363" t="str">
        <f ca="1">+IF(OFFSET('Sanitation Data'!$E$32,0,10*ROW('Sanitation Data'!E166))="","",OFFSET('Sanitation Data'!$E$32,0,10*ROW('Sanitation Data'!E166)))</f>
        <v/>
      </c>
      <c r="CU172" s="363" t="str">
        <f ca="1">+IF(OFFSET('Sanitation Data'!$F$28,0,10*ROW('Sanitation Data'!F166))="","",OFFSET('Sanitation Data'!$F$28,0,10*ROW('Sanitation Data'!F166)))</f>
        <v/>
      </c>
      <c r="CV172" s="363" t="str">
        <f ca="1">+IF(OFFSET('Sanitation Data'!$F$29,0,10*ROW('Sanitation Data'!F166))="","",OFFSET('Sanitation Data'!$F$29,0,10*ROW('Sanitation Data'!F166)))</f>
        <v/>
      </c>
      <c r="CW172" s="363" t="str">
        <f ca="1">+IF(OFFSET('Sanitation Data'!$F$30,0,10*ROW('Sanitation Data'!F166))="","",OFFSET('Sanitation Data'!$F$30,0,10*ROW('Sanitation Data'!F166)))</f>
        <v/>
      </c>
      <c r="CX172" s="363" t="str">
        <f ca="1">+IF(OFFSET('Sanitation Data'!$F$31,0,10*ROW('Sanitation Data'!F166))="","",OFFSET('Sanitation Data'!$F$31,0,10*ROW('Sanitation Data'!F166)))</f>
        <v/>
      </c>
      <c r="CY172" s="363" t="str">
        <f ca="1">+IF(OFFSET('Sanitation Data'!$F$32,0,10*ROW('Sanitation Data'!F166))="","",OFFSET('Sanitation Data'!$F$32,0,10*ROW('Sanitation Data'!F166)))</f>
        <v/>
      </c>
      <c r="CZ172" s="363" t="str">
        <f ca="1">+IF(OFFSET('Sanitation Data'!$G$28,0,10*ROW('Sanitation Data'!G166))="","",OFFSET('Sanitation Data'!$G$28,0,10*ROW('Sanitation Data'!G166)))</f>
        <v/>
      </c>
      <c r="DA172" s="363" t="str">
        <f ca="1">+IF(OFFSET('Sanitation Data'!$G$29,0,10*ROW('Sanitation Data'!G166))="","",OFFSET('Sanitation Data'!$G$29,0,10*ROW('Sanitation Data'!G166)))</f>
        <v/>
      </c>
      <c r="DB172" s="363" t="str">
        <f ca="1">+IF(OFFSET('Sanitation Data'!$G$30,0,10*ROW('Sanitation Data'!G166))="","",OFFSET('Sanitation Data'!$G$30,0,10*ROW('Sanitation Data'!G166)))</f>
        <v/>
      </c>
      <c r="DC172" s="363" t="str">
        <f ca="1">+IF(OFFSET('Sanitation Data'!$G$31,0,10*ROW('Sanitation Data'!G166))="","",OFFSET('Sanitation Data'!$G$31,0,10*ROW('Sanitation Data'!G166)))</f>
        <v/>
      </c>
      <c r="DD172" s="363" t="str">
        <f ca="1">+IF(OFFSET('Sanitation Data'!$G$32,0,10*ROW('Sanitation Data'!G166))="","",OFFSET('Sanitation Data'!$G$32,0,10*ROW('Sanitation Data'!G166)))</f>
        <v/>
      </c>
      <c r="DE172" s="363" t="str">
        <f ca="1">+IF(OFFSET('Sanitation Data'!$H$28,0,10*ROW('Sanitation Data'!H166))="","",OFFSET('Sanitation Data'!$H$28,0,10*ROW('Sanitation Data'!H166)))</f>
        <v/>
      </c>
      <c r="DF172" s="363" t="str">
        <f ca="1">+IF(OFFSET('Sanitation Data'!$H$29,0,10*ROW('Sanitation Data'!H166))="","",OFFSET('Sanitation Data'!$H$29,0,10*ROW('Sanitation Data'!H166)))</f>
        <v/>
      </c>
      <c r="DG172" s="363" t="str">
        <f ca="1">+IF(OFFSET('Sanitation Data'!$H$30,0,10*ROW('Sanitation Data'!H166))="","",OFFSET('Sanitation Data'!$H$30,0,10*ROW('Sanitation Data'!H166)))</f>
        <v/>
      </c>
      <c r="DH172" s="363" t="str">
        <f ca="1">+IF(OFFSET('Sanitation Data'!$H$31,0,10*ROW('Sanitation Data'!H166))="","",OFFSET('Sanitation Data'!$H$31,0,10*ROW('Sanitation Data'!H166)))</f>
        <v/>
      </c>
      <c r="DI172" s="363" t="str">
        <f ca="1">+IF(OFFSET('Sanitation Data'!$H$32,0,10*ROW('Sanitation Data'!H166))="","",OFFSET('Sanitation Data'!$H$32,0,10*ROW('Sanitation Data'!H166)))</f>
        <v/>
      </c>
      <c r="DJ172" s="363" t="str">
        <f ca="1">+IF(OFFSET('Sanitation Data'!$I$28,0,10*ROW('Sanitation Data'!I166))="","",OFFSET('Sanitation Data'!$I$28,0,10*ROW('Sanitation Data'!I166)))</f>
        <v/>
      </c>
      <c r="DK172" s="363" t="str">
        <f ca="1">+IF(OFFSET('Sanitation Data'!$I$29,0,10*ROW('Sanitation Data'!I166))="","",OFFSET('Sanitation Data'!$I$29,0,10*ROW('Sanitation Data'!I166)))</f>
        <v/>
      </c>
      <c r="DL172" s="363" t="str">
        <f ca="1">+IF(OFFSET('Sanitation Data'!$I$30,0,10*ROW('Sanitation Data'!I166))="","",OFFSET('Sanitation Data'!$I$30,0,10*ROW('Sanitation Data'!I166)))</f>
        <v/>
      </c>
      <c r="DM172" s="363" t="str">
        <f ca="1">+IF(OFFSET('Sanitation Data'!$I$31,0,10*ROW('Sanitation Data'!I166))="","",OFFSET('Sanitation Data'!$I$31,0,10*ROW('Sanitation Data'!I166)))</f>
        <v/>
      </c>
      <c r="DN172" s="363" t="str">
        <f ca="1">+IF(OFFSET('Sanitation Data'!$I$32,0,10*ROW('Sanitation Data'!I166))="","",OFFSET('Sanitation Data'!$I$32,0,10*ROW('Sanitation Data'!I166)))</f>
        <v/>
      </c>
      <c r="DO172" s="363" t="str">
        <f ca="1">+IF(OFFSET('Hygiene Data'!$D$11,0,10*ROW('Hygiene Data'!D166))="","",OFFSET('Hygiene Data'!$D$11,0,10*ROW('Hygiene Data'!D166)))</f>
        <v/>
      </c>
      <c r="DP172" s="363" t="str">
        <f ca="1">+IF(OFFSET('Hygiene Data'!$D$12,0,10*ROW('Hygiene Data'!D166))="","",OFFSET('Hygiene Data'!$D$12,0,10*ROW('Hygiene Data'!D166)))</f>
        <v/>
      </c>
      <c r="DQ172" s="363" t="str">
        <f ca="1">+IF(OFFSET('Hygiene Data'!$D$13,0,10*ROW('Hygiene Data'!D166))="","",OFFSET('Hygiene Data'!$D$13,0,10*ROW('Hygiene Data'!D166)))</f>
        <v/>
      </c>
      <c r="DR172" s="363" t="str">
        <f ca="1">+IF(OFFSET('Hygiene Data'!$E$11,0,10*ROW('Hygiene Data'!E166))="","",OFFSET('Hygiene Data'!$E$11,0,10*ROW('Hygiene Data'!E166)))</f>
        <v/>
      </c>
      <c r="DS172" s="363" t="str">
        <f ca="1">+IF(OFFSET('Hygiene Data'!$E$12,0,10*ROW('Hygiene Data'!E166))="","",OFFSET('Hygiene Data'!$E$12,0,10*ROW('Hygiene Data'!E166)))</f>
        <v/>
      </c>
      <c r="DT172" s="363" t="str">
        <f ca="1">+IF(OFFSET('Hygiene Data'!$E$13,0,10*ROW('Hygiene Data'!E166))="","",OFFSET('Hygiene Data'!$E$13,0,10*ROW('Hygiene Data'!E166)))</f>
        <v/>
      </c>
      <c r="DU172" s="363" t="str">
        <f ca="1">+IF(OFFSET('Hygiene Data'!$F$11,0,10*ROW('Hygiene Data'!F166))="","",OFFSET('Hygiene Data'!$F$11,0,10*ROW('Hygiene Data'!F166)))</f>
        <v/>
      </c>
      <c r="DV172" s="363" t="str">
        <f ca="1">+IF(OFFSET('Hygiene Data'!$F$12,0,10*ROW('Hygiene Data'!F166))="","",OFFSET('Hygiene Data'!$F$12,0,10*ROW('Hygiene Data'!F166)))</f>
        <v/>
      </c>
      <c r="DW172" s="363" t="str">
        <f ca="1">+IF(OFFSET('Hygiene Data'!$F$13,0,10*ROW('Hygiene Data'!F166))="","",OFFSET('Hygiene Data'!$F$13,0,10*ROW('Hygiene Data'!F166)))</f>
        <v/>
      </c>
      <c r="DX172" s="363" t="str">
        <f ca="1">+IF(OFFSET('Hygiene Data'!$G$11,0,10*ROW('Hygiene Data'!G166))="","",OFFSET('Hygiene Data'!$G$11,0,10*ROW('Hygiene Data'!G166)))</f>
        <v/>
      </c>
      <c r="DY172" s="363" t="str">
        <f ca="1">+IF(OFFSET('Hygiene Data'!$G$12,0,10*ROW('Hygiene Data'!G166))="","",OFFSET('Hygiene Data'!$G$12,0,10*ROW('Hygiene Data'!G166)))</f>
        <v/>
      </c>
      <c r="DZ172" s="363" t="str">
        <f ca="1">+IF(OFFSET('Hygiene Data'!$G$13,0,10*ROW('Hygiene Data'!G166))="","",OFFSET('Hygiene Data'!$G$13,0,10*ROW('Hygiene Data'!G166)))</f>
        <v/>
      </c>
      <c r="EA172" s="363" t="str">
        <f ca="1">+IF(OFFSET('Hygiene Data'!$H$11,0,10*ROW('Hygiene Data'!H166))="","",OFFSET('Hygiene Data'!$H$11,0,10*ROW('Hygiene Data'!H166)))</f>
        <v/>
      </c>
      <c r="EB172" s="363" t="str">
        <f ca="1">+IF(OFFSET('Hygiene Data'!$H$12,0,10*ROW('Hygiene Data'!H166))="","",OFFSET('Hygiene Data'!$H$12,0,10*ROW('Hygiene Data'!H166)))</f>
        <v/>
      </c>
      <c r="EC172" s="363" t="str">
        <f ca="1">+IF(OFFSET('Hygiene Data'!$H$13,0,10*ROW('Hygiene Data'!H166))="","",OFFSET('Hygiene Data'!$H$13,0,10*ROW('Hygiene Data'!H166)))</f>
        <v/>
      </c>
      <c r="ED172" s="363" t="str">
        <f ca="1">+IF(OFFSET('Hygiene Data'!$I$11,0,10*ROW('Hygiene Data'!I166))="","",OFFSET('Hygiene Data'!$I$11,0,10*ROW('Hygiene Data'!I166)))</f>
        <v/>
      </c>
      <c r="EE172" s="363" t="str">
        <f ca="1">+IF(OFFSET('Hygiene Data'!$I$12,0,10*ROW('Hygiene Data'!I166))="","",OFFSET('Hygiene Data'!$I$12,0,10*ROW('Hygiene Data'!I166)))</f>
        <v/>
      </c>
      <c r="EF172" s="363" t="str">
        <f ca="1">+IF(OFFSET('Hygiene Data'!$I$13,0,10*ROW('Hygiene Data'!I166))="","",OFFSET('Hygiene Data'!$I$13,0,10*ROW('Hygiene Data'!I166)))</f>
        <v/>
      </c>
    </row>
    <row r="173" spans="1:136" x14ac:dyDescent="0.25">
      <c r="A173" s="472" t="str">
        <f ca="1">+IF(OFFSET('Water Data'!$B$2,0,10*ROW('Water Data'!E167))="","",OFFSET('Water Data'!$B$2,0,10*ROW('Water Data'!E167)))</f>
        <v/>
      </c>
      <c r="B173" s="47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9" t="str">
        <f t="shared" ca="1" si="2"/>
        <v/>
      </c>
      <c r="D173" s="50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3" t="str">
        <f ca="1">+IF(OFFSET('Water Data'!$D$27,0,10*ROW('Water Data'!D167))="","",OFFSET('Water Data'!$D$27,0,10*ROW('Water Data'!D167)))</f>
        <v/>
      </c>
      <c r="BT173" s="363" t="str">
        <f ca="1">+IF(OFFSET('Water Data'!$D$28,0,10*ROW('Water Data'!D167))="","",OFFSET('Water Data'!$D$28,0,10*ROW('Water Data'!D167)))</f>
        <v/>
      </c>
      <c r="BU173" s="363" t="str">
        <f ca="1">+IF(OFFSET('Water Data'!$D$29,0,10*ROW('Water Data'!D167))="","",OFFSET('Water Data'!$D$29,0,10*ROW('Water Data'!D167)))</f>
        <v/>
      </c>
      <c r="BV173" s="363" t="str">
        <f ca="1">+IF(OFFSET('Water Data'!$E$27,0,10*ROW('Water Data'!E167))="","",OFFSET('Water Data'!$E$27,0,10*ROW('Water Data'!E167)))</f>
        <v/>
      </c>
      <c r="BW173" s="363" t="str">
        <f ca="1">+IF(OFFSET('Water Data'!$E$28,0,10*ROW('Water Data'!E167))="","",OFFSET('Water Data'!$E$28,0,10*ROW('Water Data'!E167)))</f>
        <v/>
      </c>
      <c r="BX173" s="363" t="str">
        <f ca="1">+IF(OFFSET('Water Data'!$E$29,0,10*ROW('Water Data'!E167))="","",OFFSET('Water Data'!$E$29,0,10*ROW('Water Data'!E167)))</f>
        <v/>
      </c>
      <c r="BY173" s="363" t="str">
        <f ca="1">+IF(OFFSET('Water Data'!$F$27,0,10*ROW('Water Data'!F167))="","",OFFSET('Water Data'!$F$27,0,10*ROW('Water Data'!F167)))</f>
        <v/>
      </c>
      <c r="BZ173" s="363" t="str">
        <f ca="1">+IF(OFFSET('Water Data'!$F$28,0,10*ROW('Water Data'!F167))="","",OFFSET('Water Data'!$F$28,0,10*ROW('Water Data'!F167)))</f>
        <v/>
      </c>
      <c r="CA173" s="363" t="str">
        <f ca="1">+IF(OFFSET('Water Data'!$F$29,0,10*ROW('Water Data'!F167))="","",OFFSET('Water Data'!$F$29,0,10*ROW('Water Data'!F167)))</f>
        <v/>
      </c>
      <c r="CB173" s="363" t="str">
        <f ca="1">+IF(OFFSET('Water Data'!$G$27,0,10*ROW('Water Data'!G167))="","",OFFSET('Water Data'!$G$27,0,10*ROW('Water Data'!G167)))</f>
        <v/>
      </c>
      <c r="CC173" s="363" t="str">
        <f ca="1">+IF(OFFSET('Water Data'!$G$28,0,10*ROW('Water Data'!G167))="","",OFFSET('Water Data'!$G$28,0,10*ROW('Water Data'!G167)))</f>
        <v/>
      </c>
      <c r="CD173" s="363" t="str">
        <f ca="1">+IF(OFFSET('Water Data'!$G$29,0,10*ROW('Water Data'!G167))="","",OFFSET('Water Data'!$G$29,0,10*ROW('Water Data'!G167)))</f>
        <v/>
      </c>
      <c r="CE173" s="363" t="str">
        <f ca="1">+IF(OFFSET('Water Data'!$H$27,0,10*ROW('Water Data'!H167))="","",OFFSET('Water Data'!$H$27,0,10*ROW('Water Data'!H167)))</f>
        <v/>
      </c>
      <c r="CF173" s="363" t="str">
        <f ca="1">+IF(OFFSET('Water Data'!$H$28,0,10*ROW('Water Data'!H167))="","",OFFSET('Water Data'!$H$28,0,10*ROW('Water Data'!H167)))</f>
        <v/>
      </c>
      <c r="CG173" s="363" t="str">
        <f ca="1">+IF(OFFSET('Water Data'!$H$29,0,10*ROW('Water Data'!H167))="","",OFFSET('Water Data'!$H$29,0,10*ROW('Water Data'!H167)))</f>
        <v/>
      </c>
      <c r="CH173" s="363" t="str">
        <f ca="1">+IF(OFFSET('Water Data'!$I$27,0,10*ROW('Water Data'!I167))="","",OFFSET('Water Data'!$I$27,0,10*ROW('Water Data'!I167)))</f>
        <v/>
      </c>
      <c r="CI173" s="363" t="str">
        <f ca="1">+IF(OFFSET('Water Data'!$I$28,0,10*ROW('Water Data'!I167))="","",OFFSET('Water Data'!$I$28,0,10*ROW('Water Data'!I167)))</f>
        <v/>
      </c>
      <c r="CJ173" s="363" t="str">
        <f ca="1">+IF(OFFSET('Water Data'!$I$29,0,10*ROW('Water Data'!I167))="","",OFFSET('Water Data'!$I$29,0,10*ROW('Water Data'!I167)))</f>
        <v/>
      </c>
      <c r="CK173" s="363" t="str">
        <f ca="1">+IF(OFFSET('Sanitation Data'!$D$28,0,10*ROW('Sanitation Data'!D167))="","",OFFSET('Sanitation Data'!$D$28,0,10*ROW('Sanitation Data'!D167)))</f>
        <v/>
      </c>
      <c r="CL173" s="363" t="str">
        <f ca="1">+IF(OFFSET('Sanitation Data'!$D$29,0,10*ROW('Sanitation Data'!D167))="","",OFFSET('Sanitation Data'!$D$29,0,10*ROW('Sanitation Data'!D167)))</f>
        <v/>
      </c>
      <c r="CM173" s="363" t="str">
        <f ca="1">+IF(OFFSET('Sanitation Data'!$D$30,0,10*ROW('Sanitation Data'!D167))="","",OFFSET('Sanitation Data'!$D$30,0,10*ROW('Sanitation Data'!D167)))</f>
        <v/>
      </c>
      <c r="CN173" s="363" t="str">
        <f ca="1">+IF(OFFSET('Sanitation Data'!$D$31,0,10*ROW('Sanitation Data'!D167))="","",OFFSET('Sanitation Data'!$D$31,0,10*ROW('Sanitation Data'!D167)))</f>
        <v/>
      </c>
      <c r="CO173" s="363" t="str">
        <f ca="1">+IF(OFFSET('Sanitation Data'!$D$32,0,10*ROW('Sanitation Data'!D167))="","",OFFSET('Sanitation Data'!$D$32,0,10*ROW('Sanitation Data'!D167)))</f>
        <v/>
      </c>
      <c r="CP173" s="363" t="str">
        <f ca="1">+IF(OFFSET('Sanitation Data'!$E$28,0,10*ROW('Sanitation Data'!E167))="","",OFFSET('Sanitation Data'!$E$28,0,10*ROW('Sanitation Data'!E167)))</f>
        <v/>
      </c>
      <c r="CQ173" s="363" t="str">
        <f ca="1">+IF(OFFSET('Sanitation Data'!$E$29,0,10*ROW('Sanitation Data'!E167))="","",OFFSET('Sanitation Data'!$E$29,0,10*ROW('Sanitation Data'!E167)))</f>
        <v/>
      </c>
      <c r="CR173" s="363" t="str">
        <f ca="1">+IF(OFFSET('Sanitation Data'!$E$30,0,10*ROW('Sanitation Data'!E167))="","",OFFSET('Sanitation Data'!$E$30,0,10*ROW('Sanitation Data'!E167)))</f>
        <v/>
      </c>
      <c r="CS173" s="363" t="str">
        <f ca="1">+IF(OFFSET('Sanitation Data'!$E$31,0,10*ROW('Sanitation Data'!E167))="","",OFFSET('Sanitation Data'!$E$31,0,10*ROW('Sanitation Data'!E167)))</f>
        <v/>
      </c>
      <c r="CT173" s="363" t="str">
        <f ca="1">+IF(OFFSET('Sanitation Data'!$E$32,0,10*ROW('Sanitation Data'!E167))="","",OFFSET('Sanitation Data'!$E$32,0,10*ROW('Sanitation Data'!E167)))</f>
        <v/>
      </c>
      <c r="CU173" s="363" t="str">
        <f ca="1">+IF(OFFSET('Sanitation Data'!$F$28,0,10*ROW('Sanitation Data'!F167))="","",OFFSET('Sanitation Data'!$F$28,0,10*ROW('Sanitation Data'!F167)))</f>
        <v/>
      </c>
      <c r="CV173" s="363" t="str">
        <f ca="1">+IF(OFFSET('Sanitation Data'!$F$29,0,10*ROW('Sanitation Data'!F167))="","",OFFSET('Sanitation Data'!$F$29,0,10*ROW('Sanitation Data'!F167)))</f>
        <v/>
      </c>
      <c r="CW173" s="363" t="str">
        <f ca="1">+IF(OFFSET('Sanitation Data'!$F$30,0,10*ROW('Sanitation Data'!F167))="","",OFFSET('Sanitation Data'!$F$30,0,10*ROW('Sanitation Data'!F167)))</f>
        <v/>
      </c>
      <c r="CX173" s="363" t="str">
        <f ca="1">+IF(OFFSET('Sanitation Data'!$F$31,0,10*ROW('Sanitation Data'!F167))="","",OFFSET('Sanitation Data'!$F$31,0,10*ROW('Sanitation Data'!F167)))</f>
        <v/>
      </c>
      <c r="CY173" s="363" t="str">
        <f ca="1">+IF(OFFSET('Sanitation Data'!$F$32,0,10*ROW('Sanitation Data'!F167))="","",OFFSET('Sanitation Data'!$F$32,0,10*ROW('Sanitation Data'!F167)))</f>
        <v/>
      </c>
      <c r="CZ173" s="363" t="str">
        <f ca="1">+IF(OFFSET('Sanitation Data'!$G$28,0,10*ROW('Sanitation Data'!G167))="","",OFFSET('Sanitation Data'!$G$28,0,10*ROW('Sanitation Data'!G167)))</f>
        <v/>
      </c>
      <c r="DA173" s="363" t="str">
        <f ca="1">+IF(OFFSET('Sanitation Data'!$G$29,0,10*ROW('Sanitation Data'!G167))="","",OFFSET('Sanitation Data'!$G$29,0,10*ROW('Sanitation Data'!G167)))</f>
        <v/>
      </c>
      <c r="DB173" s="363" t="str">
        <f ca="1">+IF(OFFSET('Sanitation Data'!$G$30,0,10*ROW('Sanitation Data'!G167))="","",OFFSET('Sanitation Data'!$G$30,0,10*ROW('Sanitation Data'!G167)))</f>
        <v/>
      </c>
      <c r="DC173" s="363" t="str">
        <f ca="1">+IF(OFFSET('Sanitation Data'!$G$31,0,10*ROW('Sanitation Data'!G167))="","",OFFSET('Sanitation Data'!$G$31,0,10*ROW('Sanitation Data'!G167)))</f>
        <v/>
      </c>
      <c r="DD173" s="363" t="str">
        <f ca="1">+IF(OFFSET('Sanitation Data'!$G$32,0,10*ROW('Sanitation Data'!G167))="","",OFFSET('Sanitation Data'!$G$32,0,10*ROW('Sanitation Data'!G167)))</f>
        <v/>
      </c>
      <c r="DE173" s="363" t="str">
        <f ca="1">+IF(OFFSET('Sanitation Data'!$H$28,0,10*ROW('Sanitation Data'!H167))="","",OFFSET('Sanitation Data'!$H$28,0,10*ROW('Sanitation Data'!H167)))</f>
        <v/>
      </c>
      <c r="DF173" s="363" t="str">
        <f ca="1">+IF(OFFSET('Sanitation Data'!$H$29,0,10*ROW('Sanitation Data'!H167))="","",OFFSET('Sanitation Data'!$H$29,0,10*ROW('Sanitation Data'!H167)))</f>
        <v/>
      </c>
      <c r="DG173" s="363" t="str">
        <f ca="1">+IF(OFFSET('Sanitation Data'!$H$30,0,10*ROW('Sanitation Data'!H167))="","",OFFSET('Sanitation Data'!$H$30,0,10*ROW('Sanitation Data'!H167)))</f>
        <v/>
      </c>
      <c r="DH173" s="363" t="str">
        <f ca="1">+IF(OFFSET('Sanitation Data'!$H$31,0,10*ROW('Sanitation Data'!H167))="","",OFFSET('Sanitation Data'!$H$31,0,10*ROW('Sanitation Data'!H167)))</f>
        <v/>
      </c>
      <c r="DI173" s="363" t="str">
        <f ca="1">+IF(OFFSET('Sanitation Data'!$H$32,0,10*ROW('Sanitation Data'!H167))="","",OFFSET('Sanitation Data'!$H$32,0,10*ROW('Sanitation Data'!H167)))</f>
        <v/>
      </c>
      <c r="DJ173" s="363" t="str">
        <f ca="1">+IF(OFFSET('Sanitation Data'!$I$28,0,10*ROW('Sanitation Data'!I167))="","",OFFSET('Sanitation Data'!$I$28,0,10*ROW('Sanitation Data'!I167)))</f>
        <v/>
      </c>
      <c r="DK173" s="363" t="str">
        <f ca="1">+IF(OFFSET('Sanitation Data'!$I$29,0,10*ROW('Sanitation Data'!I167))="","",OFFSET('Sanitation Data'!$I$29,0,10*ROW('Sanitation Data'!I167)))</f>
        <v/>
      </c>
      <c r="DL173" s="363" t="str">
        <f ca="1">+IF(OFFSET('Sanitation Data'!$I$30,0,10*ROW('Sanitation Data'!I167))="","",OFFSET('Sanitation Data'!$I$30,0,10*ROW('Sanitation Data'!I167)))</f>
        <v/>
      </c>
      <c r="DM173" s="363" t="str">
        <f ca="1">+IF(OFFSET('Sanitation Data'!$I$31,0,10*ROW('Sanitation Data'!I167))="","",OFFSET('Sanitation Data'!$I$31,0,10*ROW('Sanitation Data'!I167)))</f>
        <v/>
      </c>
      <c r="DN173" s="363" t="str">
        <f ca="1">+IF(OFFSET('Sanitation Data'!$I$32,0,10*ROW('Sanitation Data'!I167))="","",OFFSET('Sanitation Data'!$I$32,0,10*ROW('Sanitation Data'!I167)))</f>
        <v/>
      </c>
      <c r="DO173" s="363" t="str">
        <f ca="1">+IF(OFFSET('Hygiene Data'!$D$11,0,10*ROW('Hygiene Data'!D167))="","",OFFSET('Hygiene Data'!$D$11,0,10*ROW('Hygiene Data'!D167)))</f>
        <v/>
      </c>
      <c r="DP173" s="363" t="str">
        <f ca="1">+IF(OFFSET('Hygiene Data'!$D$12,0,10*ROW('Hygiene Data'!D167))="","",OFFSET('Hygiene Data'!$D$12,0,10*ROW('Hygiene Data'!D167)))</f>
        <v/>
      </c>
      <c r="DQ173" s="363" t="str">
        <f ca="1">+IF(OFFSET('Hygiene Data'!$D$13,0,10*ROW('Hygiene Data'!D167))="","",OFFSET('Hygiene Data'!$D$13,0,10*ROW('Hygiene Data'!D167)))</f>
        <v/>
      </c>
      <c r="DR173" s="363" t="str">
        <f ca="1">+IF(OFFSET('Hygiene Data'!$E$11,0,10*ROW('Hygiene Data'!E167))="","",OFFSET('Hygiene Data'!$E$11,0,10*ROW('Hygiene Data'!E167)))</f>
        <v/>
      </c>
      <c r="DS173" s="363" t="str">
        <f ca="1">+IF(OFFSET('Hygiene Data'!$E$12,0,10*ROW('Hygiene Data'!E167))="","",OFFSET('Hygiene Data'!$E$12,0,10*ROW('Hygiene Data'!E167)))</f>
        <v/>
      </c>
      <c r="DT173" s="363" t="str">
        <f ca="1">+IF(OFFSET('Hygiene Data'!$E$13,0,10*ROW('Hygiene Data'!E167))="","",OFFSET('Hygiene Data'!$E$13,0,10*ROW('Hygiene Data'!E167)))</f>
        <v/>
      </c>
      <c r="DU173" s="363" t="str">
        <f ca="1">+IF(OFFSET('Hygiene Data'!$F$11,0,10*ROW('Hygiene Data'!F167))="","",OFFSET('Hygiene Data'!$F$11,0,10*ROW('Hygiene Data'!F167)))</f>
        <v/>
      </c>
      <c r="DV173" s="363" t="str">
        <f ca="1">+IF(OFFSET('Hygiene Data'!$F$12,0,10*ROW('Hygiene Data'!F167))="","",OFFSET('Hygiene Data'!$F$12,0,10*ROW('Hygiene Data'!F167)))</f>
        <v/>
      </c>
      <c r="DW173" s="363" t="str">
        <f ca="1">+IF(OFFSET('Hygiene Data'!$F$13,0,10*ROW('Hygiene Data'!F167))="","",OFFSET('Hygiene Data'!$F$13,0,10*ROW('Hygiene Data'!F167)))</f>
        <v/>
      </c>
      <c r="DX173" s="363" t="str">
        <f ca="1">+IF(OFFSET('Hygiene Data'!$G$11,0,10*ROW('Hygiene Data'!G167))="","",OFFSET('Hygiene Data'!$G$11,0,10*ROW('Hygiene Data'!G167)))</f>
        <v/>
      </c>
      <c r="DY173" s="363" t="str">
        <f ca="1">+IF(OFFSET('Hygiene Data'!$G$12,0,10*ROW('Hygiene Data'!G167))="","",OFFSET('Hygiene Data'!$G$12,0,10*ROW('Hygiene Data'!G167)))</f>
        <v/>
      </c>
      <c r="DZ173" s="363" t="str">
        <f ca="1">+IF(OFFSET('Hygiene Data'!$G$13,0,10*ROW('Hygiene Data'!G167))="","",OFFSET('Hygiene Data'!$G$13,0,10*ROW('Hygiene Data'!G167)))</f>
        <v/>
      </c>
      <c r="EA173" s="363" t="str">
        <f ca="1">+IF(OFFSET('Hygiene Data'!$H$11,0,10*ROW('Hygiene Data'!H167))="","",OFFSET('Hygiene Data'!$H$11,0,10*ROW('Hygiene Data'!H167)))</f>
        <v/>
      </c>
      <c r="EB173" s="363" t="str">
        <f ca="1">+IF(OFFSET('Hygiene Data'!$H$12,0,10*ROW('Hygiene Data'!H167))="","",OFFSET('Hygiene Data'!$H$12,0,10*ROW('Hygiene Data'!H167)))</f>
        <v/>
      </c>
      <c r="EC173" s="363" t="str">
        <f ca="1">+IF(OFFSET('Hygiene Data'!$H$13,0,10*ROW('Hygiene Data'!H167))="","",OFFSET('Hygiene Data'!$H$13,0,10*ROW('Hygiene Data'!H167)))</f>
        <v/>
      </c>
      <c r="ED173" s="363" t="str">
        <f ca="1">+IF(OFFSET('Hygiene Data'!$I$11,0,10*ROW('Hygiene Data'!I167))="","",OFFSET('Hygiene Data'!$I$11,0,10*ROW('Hygiene Data'!I167)))</f>
        <v/>
      </c>
      <c r="EE173" s="363" t="str">
        <f ca="1">+IF(OFFSET('Hygiene Data'!$I$12,0,10*ROW('Hygiene Data'!I167))="","",OFFSET('Hygiene Data'!$I$12,0,10*ROW('Hygiene Data'!I167)))</f>
        <v/>
      </c>
      <c r="EF173" s="363" t="str">
        <f ca="1">+IF(OFFSET('Hygiene Data'!$I$13,0,10*ROW('Hygiene Data'!I167))="","",OFFSET('Hygiene Data'!$I$13,0,10*ROW('Hygiene Data'!I167)))</f>
        <v/>
      </c>
    </row>
    <row r="174" spans="1:136" x14ac:dyDescent="0.25">
      <c r="A174" s="472" t="str">
        <f ca="1">+IF(OFFSET('Water Data'!$B$2,0,10*ROW('Water Data'!E168))="","",OFFSET('Water Data'!$B$2,0,10*ROW('Water Data'!E168)))</f>
        <v/>
      </c>
      <c r="B174" s="47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9" t="str">
        <f t="shared" ca="1" si="2"/>
        <v/>
      </c>
      <c r="D174" s="50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3" t="str">
        <f ca="1">+IF(OFFSET('Water Data'!$D$27,0,10*ROW('Water Data'!D168))="","",OFFSET('Water Data'!$D$27,0,10*ROW('Water Data'!D168)))</f>
        <v/>
      </c>
      <c r="BT174" s="363" t="str">
        <f ca="1">+IF(OFFSET('Water Data'!$D$28,0,10*ROW('Water Data'!D168))="","",OFFSET('Water Data'!$D$28,0,10*ROW('Water Data'!D168)))</f>
        <v/>
      </c>
      <c r="BU174" s="363" t="str">
        <f ca="1">+IF(OFFSET('Water Data'!$D$29,0,10*ROW('Water Data'!D168))="","",OFFSET('Water Data'!$D$29,0,10*ROW('Water Data'!D168)))</f>
        <v/>
      </c>
      <c r="BV174" s="363" t="str">
        <f ca="1">+IF(OFFSET('Water Data'!$E$27,0,10*ROW('Water Data'!E168))="","",OFFSET('Water Data'!$E$27,0,10*ROW('Water Data'!E168)))</f>
        <v/>
      </c>
      <c r="BW174" s="363" t="str">
        <f ca="1">+IF(OFFSET('Water Data'!$E$28,0,10*ROW('Water Data'!E168))="","",OFFSET('Water Data'!$E$28,0,10*ROW('Water Data'!E168)))</f>
        <v/>
      </c>
      <c r="BX174" s="363" t="str">
        <f ca="1">+IF(OFFSET('Water Data'!$E$29,0,10*ROW('Water Data'!E168))="","",OFFSET('Water Data'!$E$29,0,10*ROW('Water Data'!E168)))</f>
        <v/>
      </c>
      <c r="BY174" s="363" t="str">
        <f ca="1">+IF(OFFSET('Water Data'!$F$27,0,10*ROW('Water Data'!F168))="","",OFFSET('Water Data'!$F$27,0,10*ROW('Water Data'!F168)))</f>
        <v/>
      </c>
      <c r="BZ174" s="363" t="str">
        <f ca="1">+IF(OFFSET('Water Data'!$F$28,0,10*ROW('Water Data'!F168))="","",OFFSET('Water Data'!$F$28,0,10*ROW('Water Data'!F168)))</f>
        <v/>
      </c>
      <c r="CA174" s="363" t="str">
        <f ca="1">+IF(OFFSET('Water Data'!$F$29,0,10*ROW('Water Data'!F168))="","",OFFSET('Water Data'!$F$29,0,10*ROW('Water Data'!F168)))</f>
        <v/>
      </c>
      <c r="CB174" s="363" t="str">
        <f ca="1">+IF(OFFSET('Water Data'!$G$27,0,10*ROW('Water Data'!G168))="","",OFFSET('Water Data'!$G$27,0,10*ROW('Water Data'!G168)))</f>
        <v/>
      </c>
      <c r="CC174" s="363" t="str">
        <f ca="1">+IF(OFFSET('Water Data'!$G$28,0,10*ROW('Water Data'!G168))="","",OFFSET('Water Data'!$G$28,0,10*ROW('Water Data'!G168)))</f>
        <v/>
      </c>
      <c r="CD174" s="363" t="str">
        <f ca="1">+IF(OFFSET('Water Data'!$G$29,0,10*ROW('Water Data'!G168))="","",OFFSET('Water Data'!$G$29,0,10*ROW('Water Data'!G168)))</f>
        <v/>
      </c>
      <c r="CE174" s="363" t="str">
        <f ca="1">+IF(OFFSET('Water Data'!$H$27,0,10*ROW('Water Data'!H168))="","",OFFSET('Water Data'!$H$27,0,10*ROW('Water Data'!H168)))</f>
        <v/>
      </c>
      <c r="CF174" s="363" t="str">
        <f ca="1">+IF(OFFSET('Water Data'!$H$28,0,10*ROW('Water Data'!H168))="","",OFFSET('Water Data'!$H$28,0,10*ROW('Water Data'!H168)))</f>
        <v/>
      </c>
      <c r="CG174" s="363" t="str">
        <f ca="1">+IF(OFFSET('Water Data'!$H$29,0,10*ROW('Water Data'!H168))="","",OFFSET('Water Data'!$H$29,0,10*ROW('Water Data'!H168)))</f>
        <v/>
      </c>
      <c r="CH174" s="363" t="str">
        <f ca="1">+IF(OFFSET('Water Data'!$I$27,0,10*ROW('Water Data'!I168))="","",OFFSET('Water Data'!$I$27,0,10*ROW('Water Data'!I168)))</f>
        <v/>
      </c>
      <c r="CI174" s="363" t="str">
        <f ca="1">+IF(OFFSET('Water Data'!$I$28,0,10*ROW('Water Data'!I168))="","",OFFSET('Water Data'!$I$28,0,10*ROW('Water Data'!I168)))</f>
        <v/>
      </c>
      <c r="CJ174" s="363" t="str">
        <f ca="1">+IF(OFFSET('Water Data'!$I$29,0,10*ROW('Water Data'!I168))="","",OFFSET('Water Data'!$I$29,0,10*ROW('Water Data'!I168)))</f>
        <v/>
      </c>
      <c r="CK174" s="363" t="str">
        <f ca="1">+IF(OFFSET('Sanitation Data'!$D$28,0,10*ROW('Sanitation Data'!D168))="","",OFFSET('Sanitation Data'!$D$28,0,10*ROW('Sanitation Data'!D168)))</f>
        <v/>
      </c>
      <c r="CL174" s="363" t="str">
        <f ca="1">+IF(OFFSET('Sanitation Data'!$D$29,0,10*ROW('Sanitation Data'!D168))="","",OFFSET('Sanitation Data'!$D$29,0,10*ROW('Sanitation Data'!D168)))</f>
        <v/>
      </c>
      <c r="CM174" s="363" t="str">
        <f ca="1">+IF(OFFSET('Sanitation Data'!$D$30,0,10*ROW('Sanitation Data'!D168))="","",OFFSET('Sanitation Data'!$D$30,0,10*ROW('Sanitation Data'!D168)))</f>
        <v/>
      </c>
      <c r="CN174" s="363" t="str">
        <f ca="1">+IF(OFFSET('Sanitation Data'!$D$31,0,10*ROW('Sanitation Data'!D168))="","",OFFSET('Sanitation Data'!$D$31,0,10*ROW('Sanitation Data'!D168)))</f>
        <v/>
      </c>
      <c r="CO174" s="363" t="str">
        <f ca="1">+IF(OFFSET('Sanitation Data'!$D$32,0,10*ROW('Sanitation Data'!D168))="","",OFFSET('Sanitation Data'!$D$32,0,10*ROW('Sanitation Data'!D168)))</f>
        <v/>
      </c>
      <c r="CP174" s="363" t="str">
        <f ca="1">+IF(OFFSET('Sanitation Data'!$E$28,0,10*ROW('Sanitation Data'!E168))="","",OFFSET('Sanitation Data'!$E$28,0,10*ROW('Sanitation Data'!E168)))</f>
        <v/>
      </c>
      <c r="CQ174" s="363" t="str">
        <f ca="1">+IF(OFFSET('Sanitation Data'!$E$29,0,10*ROW('Sanitation Data'!E168))="","",OFFSET('Sanitation Data'!$E$29,0,10*ROW('Sanitation Data'!E168)))</f>
        <v/>
      </c>
      <c r="CR174" s="363" t="str">
        <f ca="1">+IF(OFFSET('Sanitation Data'!$E$30,0,10*ROW('Sanitation Data'!E168))="","",OFFSET('Sanitation Data'!$E$30,0,10*ROW('Sanitation Data'!E168)))</f>
        <v/>
      </c>
      <c r="CS174" s="363" t="str">
        <f ca="1">+IF(OFFSET('Sanitation Data'!$E$31,0,10*ROW('Sanitation Data'!E168))="","",OFFSET('Sanitation Data'!$E$31,0,10*ROW('Sanitation Data'!E168)))</f>
        <v/>
      </c>
      <c r="CT174" s="363" t="str">
        <f ca="1">+IF(OFFSET('Sanitation Data'!$E$32,0,10*ROW('Sanitation Data'!E168))="","",OFFSET('Sanitation Data'!$E$32,0,10*ROW('Sanitation Data'!E168)))</f>
        <v/>
      </c>
      <c r="CU174" s="363" t="str">
        <f ca="1">+IF(OFFSET('Sanitation Data'!$F$28,0,10*ROW('Sanitation Data'!F168))="","",OFFSET('Sanitation Data'!$F$28,0,10*ROW('Sanitation Data'!F168)))</f>
        <v/>
      </c>
      <c r="CV174" s="363" t="str">
        <f ca="1">+IF(OFFSET('Sanitation Data'!$F$29,0,10*ROW('Sanitation Data'!F168))="","",OFFSET('Sanitation Data'!$F$29,0,10*ROW('Sanitation Data'!F168)))</f>
        <v/>
      </c>
      <c r="CW174" s="363" t="str">
        <f ca="1">+IF(OFFSET('Sanitation Data'!$F$30,0,10*ROW('Sanitation Data'!F168))="","",OFFSET('Sanitation Data'!$F$30,0,10*ROW('Sanitation Data'!F168)))</f>
        <v/>
      </c>
      <c r="CX174" s="363" t="str">
        <f ca="1">+IF(OFFSET('Sanitation Data'!$F$31,0,10*ROW('Sanitation Data'!F168))="","",OFFSET('Sanitation Data'!$F$31,0,10*ROW('Sanitation Data'!F168)))</f>
        <v/>
      </c>
      <c r="CY174" s="363" t="str">
        <f ca="1">+IF(OFFSET('Sanitation Data'!$F$32,0,10*ROW('Sanitation Data'!F168))="","",OFFSET('Sanitation Data'!$F$32,0,10*ROW('Sanitation Data'!F168)))</f>
        <v/>
      </c>
      <c r="CZ174" s="363" t="str">
        <f ca="1">+IF(OFFSET('Sanitation Data'!$G$28,0,10*ROW('Sanitation Data'!G168))="","",OFFSET('Sanitation Data'!$G$28,0,10*ROW('Sanitation Data'!G168)))</f>
        <v/>
      </c>
      <c r="DA174" s="363" t="str">
        <f ca="1">+IF(OFFSET('Sanitation Data'!$G$29,0,10*ROW('Sanitation Data'!G168))="","",OFFSET('Sanitation Data'!$G$29,0,10*ROW('Sanitation Data'!G168)))</f>
        <v/>
      </c>
      <c r="DB174" s="363" t="str">
        <f ca="1">+IF(OFFSET('Sanitation Data'!$G$30,0,10*ROW('Sanitation Data'!G168))="","",OFFSET('Sanitation Data'!$G$30,0,10*ROW('Sanitation Data'!G168)))</f>
        <v/>
      </c>
      <c r="DC174" s="363" t="str">
        <f ca="1">+IF(OFFSET('Sanitation Data'!$G$31,0,10*ROW('Sanitation Data'!G168))="","",OFFSET('Sanitation Data'!$G$31,0,10*ROW('Sanitation Data'!G168)))</f>
        <v/>
      </c>
      <c r="DD174" s="363" t="str">
        <f ca="1">+IF(OFFSET('Sanitation Data'!$G$32,0,10*ROW('Sanitation Data'!G168))="","",OFFSET('Sanitation Data'!$G$32,0,10*ROW('Sanitation Data'!G168)))</f>
        <v/>
      </c>
      <c r="DE174" s="363" t="str">
        <f ca="1">+IF(OFFSET('Sanitation Data'!$H$28,0,10*ROW('Sanitation Data'!H168))="","",OFFSET('Sanitation Data'!$H$28,0,10*ROW('Sanitation Data'!H168)))</f>
        <v/>
      </c>
      <c r="DF174" s="363" t="str">
        <f ca="1">+IF(OFFSET('Sanitation Data'!$H$29,0,10*ROW('Sanitation Data'!H168))="","",OFFSET('Sanitation Data'!$H$29,0,10*ROW('Sanitation Data'!H168)))</f>
        <v/>
      </c>
      <c r="DG174" s="363" t="str">
        <f ca="1">+IF(OFFSET('Sanitation Data'!$H$30,0,10*ROW('Sanitation Data'!H168))="","",OFFSET('Sanitation Data'!$H$30,0,10*ROW('Sanitation Data'!H168)))</f>
        <v/>
      </c>
      <c r="DH174" s="363" t="str">
        <f ca="1">+IF(OFFSET('Sanitation Data'!$H$31,0,10*ROW('Sanitation Data'!H168))="","",OFFSET('Sanitation Data'!$H$31,0,10*ROW('Sanitation Data'!H168)))</f>
        <v/>
      </c>
      <c r="DI174" s="363" t="str">
        <f ca="1">+IF(OFFSET('Sanitation Data'!$H$32,0,10*ROW('Sanitation Data'!H168))="","",OFFSET('Sanitation Data'!$H$32,0,10*ROW('Sanitation Data'!H168)))</f>
        <v/>
      </c>
      <c r="DJ174" s="363" t="str">
        <f ca="1">+IF(OFFSET('Sanitation Data'!$I$28,0,10*ROW('Sanitation Data'!I168))="","",OFFSET('Sanitation Data'!$I$28,0,10*ROW('Sanitation Data'!I168)))</f>
        <v/>
      </c>
      <c r="DK174" s="363" t="str">
        <f ca="1">+IF(OFFSET('Sanitation Data'!$I$29,0,10*ROW('Sanitation Data'!I168))="","",OFFSET('Sanitation Data'!$I$29,0,10*ROW('Sanitation Data'!I168)))</f>
        <v/>
      </c>
      <c r="DL174" s="363" t="str">
        <f ca="1">+IF(OFFSET('Sanitation Data'!$I$30,0,10*ROW('Sanitation Data'!I168))="","",OFFSET('Sanitation Data'!$I$30,0,10*ROW('Sanitation Data'!I168)))</f>
        <v/>
      </c>
      <c r="DM174" s="363" t="str">
        <f ca="1">+IF(OFFSET('Sanitation Data'!$I$31,0,10*ROW('Sanitation Data'!I168))="","",OFFSET('Sanitation Data'!$I$31,0,10*ROW('Sanitation Data'!I168)))</f>
        <v/>
      </c>
      <c r="DN174" s="363" t="str">
        <f ca="1">+IF(OFFSET('Sanitation Data'!$I$32,0,10*ROW('Sanitation Data'!I168))="","",OFFSET('Sanitation Data'!$I$32,0,10*ROW('Sanitation Data'!I168)))</f>
        <v/>
      </c>
      <c r="DO174" s="363" t="str">
        <f ca="1">+IF(OFFSET('Hygiene Data'!$D$11,0,10*ROW('Hygiene Data'!D168))="","",OFFSET('Hygiene Data'!$D$11,0,10*ROW('Hygiene Data'!D168)))</f>
        <v/>
      </c>
      <c r="DP174" s="363" t="str">
        <f ca="1">+IF(OFFSET('Hygiene Data'!$D$12,0,10*ROW('Hygiene Data'!D168))="","",OFFSET('Hygiene Data'!$D$12,0,10*ROW('Hygiene Data'!D168)))</f>
        <v/>
      </c>
      <c r="DQ174" s="363" t="str">
        <f ca="1">+IF(OFFSET('Hygiene Data'!$D$13,0,10*ROW('Hygiene Data'!D168))="","",OFFSET('Hygiene Data'!$D$13,0,10*ROW('Hygiene Data'!D168)))</f>
        <v/>
      </c>
      <c r="DR174" s="363" t="str">
        <f ca="1">+IF(OFFSET('Hygiene Data'!$E$11,0,10*ROW('Hygiene Data'!E168))="","",OFFSET('Hygiene Data'!$E$11,0,10*ROW('Hygiene Data'!E168)))</f>
        <v/>
      </c>
      <c r="DS174" s="363" t="str">
        <f ca="1">+IF(OFFSET('Hygiene Data'!$E$12,0,10*ROW('Hygiene Data'!E168))="","",OFFSET('Hygiene Data'!$E$12,0,10*ROW('Hygiene Data'!E168)))</f>
        <v/>
      </c>
      <c r="DT174" s="363" t="str">
        <f ca="1">+IF(OFFSET('Hygiene Data'!$E$13,0,10*ROW('Hygiene Data'!E168))="","",OFFSET('Hygiene Data'!$E$13,0,10*ROW('Hygiene Data'!E168)))</f>
        <v/>
      </c>
      <c r="DU174" s="363" t="str">
        <f ca="1">+IF(OFFSET('Hygiene Data'!$F$11,0,10*ROW('Hygiene Data'!F168))="","",OFFSET('Hygiene Data'!$F$11,0,10*ROW('Hygiene Data'!F168)))</f>
        <v/>
      </c>
      <c r="DV174" s="363" t="str">
        <f ca="1">+IF(OFFSET('Hygiene Data'!$F$12,0,10*ROW('Hygiene Data'!F168))="","",OFFSET('Hygiene Data'!$F$12,0,10*ROW('Hygiene Data'!F168)))</f>
        <v/>
      </c>
      <c r="DW174" s="363" t="str">
        <f ca="1">+IF(OFFSET('Hygiene Data'!$F$13,0,10*ROW('Hygiene Data'!F168))="","",OFFSET('Hygiene Data'!$F$13,0,10*ROW('Hygiene Data'!F168)))</f>
        <v/>
      </c>
      <c r="DX174" s="363" t="str">
        <f ca="1">+IF(OFFSET('Hygiene Data'!$G$11,0,10*ROW('Hygiene Data'!G168))="","",OFFSET('Hygiene Data'!$G$11,0,10*ROW('Hygiene Data'!G168)))</f>
        <v/>
      </c>
      <c r="DY174" s="363" t="str">
        <f ca="1">+IF(OFFSET('Hygiene Data'!$G$12,0,10*ROW('Hygiene Data'!G168))="","",OFFSET('Hygiene Data'!$G$12,0,10*ROW('Hygiene Data'!G168)))</f>
        <v/>
      </c>
      <c r="DZ174" s="363" t="str">
        <f ca="1">+IF(OFFSET('Hygiene Data'!$G$13,0,10*ROW('Hygiene Data'!G168))="","",OFFSET('Hygiene Data'!$G$13,0,10*ROW('Hygiene Data'!G168)))</f>
        <v/>
      </c>
      <c r="EA174" s="363" t="str">
        <f ca="1">+IF(OFFSET('Hygiene Data'!$H$11,0,10*ROW('Hygiene Data'!H168))="","",OFFSET('Hygiene Data'!$H$11,0,10*ROW('Hygiene Data'!H168)))</f>
        <v/>
      </c>
      <c r="EB174" s="363" t="str">
        <f ca="1">+IF(OFFSET('Hygiene Data'!$H$12,0,10*ROW('Hygiene Data'!H168))="","",OFFSET('Hygiene Data'!$H$12,0,10*ROW('Hygiene Data'!H168)))</f>
        <v/>
      </c>
      <c r="EC174" s="363" t="str">
        <f ca="1">+IF(OFFSET('Hygiene Data'!$H$13,0,10*ROW('Hygiene Data'!H168))="","",OFFSET('Hygiene Data'!$H$13,0,10*ROW('Hygiene Data'!H168)))</f>
        <v/>
      </c>
      <c r="ED174" s="363" t="str">
        <f ca="1">+IF(OFFSET('Hygiene Data'!$I$11,0,10*ROW('Hygiene Data'!I168))="","",OFFSET('Hygiene Data'!$I$11,0,10*ROW('Hygiene Data'!I168)))</f>
        <v/>
      </c>
      <c r="EE174" s="363" t="str">
        <f ca="1">+IF(OFFSET('Hygiene Data'!$I$12,0,10*ROW('Hygiene Data'!I168))="","",OFFSET('Hygiene Data'!$I$12,0,10*ROW('Hygiene Data'!I168)))</f>
        <v/>
      </c>
      <c r="EF174" s="363" t="str">
        <f ca="1">+IF(OFFSET('Hygiene Data'!$I$13,0,10*ROW('Hygiene Data'!I168))="","",OFFSET('Hygiene Data'!$I$13,0,10*ROW('Hygiene Data'!I168)))</f>
        <v/>
      </c>
    </row>
    <row r="175" spans="1:136" x14ac:dyDescent="0.25">
      <c r="A175" s="472" t="str">
        <f ca="1">+IF(OFFSET('Water Data'!$B$2,0,10*ROW('Water Data'!E169))="","",OFFSET('Water Data'!$B$2,0,10*ROW('Water Data'!E169)))</f>
        <v/>
      </c>
      <c r="B175" s="47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9" t="str">
        <f t="shared" ca="1" si="2"/>
        <v/>
      </c>
      <c r="D175" s="50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3" t="str">
        <f ca="1">+IF(OFFSET('Water Data'!$D$27,0,10*ROW('Water Data'!D169))="","",OFFSET('Water Data'!$D$27,0,10*ROW('Water Data'!D169)))</f>
        <v/>
      </c>
      <c r="BT175" s="363" t="str">
        <f ca="1">+IF(OFFSET('Water Data'!$D$28,0,10*ROW('Water Data'!D169))="","",OFFSET('Water Data'!$D$28,0,10*ROW('Water Data'!D169)))</f>
        <v/>
      </c>
      <c r="BU175" s="363" t="str">
        <f ca="1">+IF(OFFSET('Water Data'!$D$29,0,10*ROW('Water Data'!D169))="","",OFFSET('Water Data'!$D$29,0,10*ROW('Water Data'!D169)))</f>
        <v/>
      </c>
      <c r="BV175" s="363" t="str">
        <f ca="1">+IF(OFFSET('Water Data'!$E$27,0,10*ROW('Water Data'!E169))="","",OFFSET('Water Data'!$E$27,0,10*ROW('Water Data'!E169)))</f>
        <v/>
      </c>
      <c r="BW175" s="363" t="str">
        <f ca="1">+IF(OFFSET('Water Data'!$E$28,0,10*ROW('Water Data'!E169))="","",OFFSET('Water Data'!$E$28,0,10*ROW('Water Data'!E169)))</f>
        <v/>
      </c>
      <c r="BX175" s="363" t="str">
        <f ca="1">+IF(OFFSET('Water Data'!$E$29,0,10*ROW('Water Data'!E169))="","",OFFSET('Water Data'!$E$29,0,10*ROW('Water Data'!E169)))</f>
        <v/>
      </c>
      <c r="BY175" s="363" t="str">
        <f ca="1">+IF(OFFSET('Water Data'!$F$27,0,10*ROW('Water Data'!F169))="","",OFFSET('Water Data'!$F$27,0,10*ROW('Water Data'!F169)))</f>
        <v/>
      </c>
      <c r="BZ175" s="363" t="str">
        <f ca="1">+IF(OFFSET('Water Data'!$F$28,0,10*ROW('Water Data'!F169))="","",OFFSET('Water Data'!$F$28,0,10*ROW('Water Data'!F169)))</f>
        <v/>
      </c>
      <c r="CA175" s="363" t="str">
        <f ca="1">+IF(OFFSET('Water Data'!$F$29,0,10*ROW('Water Data'!F169))="","",OFFSET('Water Data'!$F$29,0,10*ROW('Water Data'!F169)))</f>
        <v/>
      </c>
      <c r="CB175" s="363" t="str">
        <f ca="1">+IF(OFFSET('Water Data'!$G$27,0,10*ROW('Water Data'!G169))="","",OFFSET('Water Data'!$G$27,0,10*ROW('Water Data'!G169)))</f>
        <v/>
      </c>
      <c r="CC175" s="363" t="str">
        <f ca="1">+IF(OFFSET('Water Data'!$G$28,0,10*ROW('Water Data'!G169))="","",OFFSET('Water Data'!$G$28,0,10*ROW('Water Data'!G169)))</f>
        <v/>
      </c>
      <c r="CD175" s="363" t="str">
        <f ca="1">+IF(OFFSET('Water Data'!$G$29,0,10*ROW('Water Data'!G169))="","",OFFSET('Water Data'!$G$29,0,10*ROW('Water Data'!G169)))</f>
        <v/>
      </c>
      <c r="CE175" s="363" t="str">
        <f ca="1">+IF(OFFSET('Water Data'!$H$27,0,10*ROW('Water Data'!H169))="","",OFFSET('Water Data'!$H$27,0,10*ROW('Water Data'!H169)))</f>
        <v/>
      </c>
      <c r="CF175" s="363" t="str">
        <f ca="1">+IF(OFFSET('Water Data'!$H$28,0,10*ROW('Water Data'!H169))="","",OFFSET('Water Data'!$H$28,0,10*ROW('Water Data'!H169)))</f>
        <v/>
      </c>
      <c r="CG175" s="363" t="str">
        <f ca="1">+IF(OFFSET('Water Data'!$H$29,0,10*ROW('Water Data'!H169))="","",OFFSET('Water Data'!$H$29,0,10*ROW('Water Data'!H169)))</f>
        <v/>
      </c>
      <c r="CH175" s="363" t="str">
        <f ca="1">+IF(OFFSET('Water Data'!$I$27,0,10*ROW('Water Data'!I169))="","",OFFSET('Water Data'!$I$27,0,10*ROW('Water Data'!I169)))</f>
        <v/>
      </c>
      <c r="CI175" s="363" t="str">
        <f ca="1">+IF(OFFSET('Water Data'!$I$28,0,10*ROW('Water Data'!I169))="","",OFFSET('Water Data'!$I$28,0,10*ROW('Water Data'!I169)))</f>
        <v/>
      </c>
      <c r="CJ175" s="363" t="str">
        <f ca="1">+IF(OFFSET('Water Data'!$I$29,0,10*ROW('Water Data'!I169))="","",OFFSET('Water Data'!$I$29,0,10*ROW('Water Data'!I169)))</f>
        <v/>
      </c>
      <c r="CK175" s="363" t="str">
        <f ca="1">+IF(OFFSET('Sanitation Data'!$D$28,0,10*ROW('Sanitation Data'!D169))="","",OFFSET('Sanitation Data'!$D$28,0,10*ROW('Sanitation Data'!D169)))</f>
        <v/>
      </c>
      <c r="CL175" s="363" t="str">
        <f ca="1">+IF(OFFSET('Sanitation Data'!$D$29,0,10*ROW('Sanitation Data'!D169))="","",OFFSET('Sanitation Data'!$D$29,0,10*ROW('Sanitation Data'!D169)))</f>
        <v/>
      </c>
      <c r="CM175" s="363" t="str">
        <f ca="1">+IF(OFFSET('Sanitation Data'!$D$30,0,10*ROW('Sanitation Data'!D169))="","",OFFSET('Sanitation Data'!$D$30,0,10*ROW('Sanitation Data'!D169)))</f>
        <v/>
      </c>
      <c r="CN175" s="363" t="str">
        <f ca="1">+IF(OFFSET('Sanitation Data'!$D$31,0,10*ROW('Sanitation Data'!D169))="","",OFFSET('Sanitation Data'!$D$31,0,10*ROW('Sanitation Data'!D169)))</f>
        <v/>
      </c>
      <c r="CO175" s="363" t="str">
        <f ca="1">+IF(OFFSET('Sanitation Data'!$D$32,0,10*ROW('Sanitation Data'!D169))="","",OFFSET('Sanitation Data'!$D$32,0,10*ROW('Sanitation Data'!D169)))</f>
        <v/>
      </c>
      <c r="CP175" s="363" t="str">
        <f ca="1">+IF(OFFSET('Sanitation Data'!$E$28,0,10*ROW('Sanitation Data'!E169))="","",OFFSET('Sanitation Data'!$E$28,0,10*ROW('Sanitation Data'!E169)))</f>
        <v/>
      </c>
      <c r="CQ175" s="363" t="str">
        <f ca="1">+IF(OFFSET('Sanitation Data'!$E$29,0,10*ROW('Sanitation Data'!E169))="","",OFFSET('Sanitation Data'!$E$29,0,10*ROW('Sanitation Data'!E169)))</f>
        <v/>
      </c>
      <c r="CR175" s="363" t="str">
        <f ca="1">+IF(OFFSET('Sanitation Data'!$E$30,0,10*ROW('Sanitation Data'!E169))="","",OFFSET('Sanitation Data'!$E$30,0,10*ROW('Sanitation Data'!E169)))</f>
        <v/>
      </c>
      <c r="CS175" s="363" t="str">
        <f ca="1">+IF(OFFSET('Sanitation Data'!$E$31,0,10*ROW('Sanitation Data'!E169))="","",OFFSET('Sanitation Data'!$E$31,0,10*ROW('Sanitation Data'!E169)))</f>
        <v/>
      </c>
      <c r="CT175" s="363" t="str">
        <f ca="1">+IF(OFFSET('Sanitation Data'!$E$32,0,10*ROW('Sanitation Data'!E169))="","",OFFSET('Sanitation Data'!$E$32,0,10*ROW('Sanitation Data'!E169)))</f>
        <v/>
      </c>
      <c r="CU175" s="363" t="str">
        <f ca="1">+IF(OFFSET('Sanitation Data'!$F$28,0,10*ROW('Sanitation Data'!F169))="","",OFFSET('Sanitation Data'!$F$28,0,10*ROW('Sanitation Data'!F169)))</f>
        <v/>
      </c>
      <c r="CV175" s="363" t="str">
        <f ca="1">+IF(OFFSET('Sanitation Data'!$F$29,0,10*ROW('Sanitation Data'!F169))="","",OFFSET('Sanitation Data'!$F$29,0,10*ROW('Sanitation Data'!F169)))</f>
        <v/>
      </c>
      <c r="CW175" s="363" t="str">
        <f ca="1">+IF(OFFSET('Sanitation Data'!$F$30,0,10*ROW('Sanitation Data'!F169))="","",OFFSET('Sanitation Data'!$F$30,0,10*ROW('Sanitation Data'!F169)))</f>
        <v/>
      </c>
      <c r="CX175" s="363" t="str">
        <f ca="1">+IF(OFFSET('Sanitation Data'!$F$31,0,10*ROW('Sanitation Data'!F169))="","",OFFSET('Sanitation Data'!$F$31,0,10*ROW('Sanitation Data'!F169)))</f>
        <v/>
      </c>
      <c r="CY175" s="363" t="str">
        <f ca="1">+IF(OFFSET('Sanitation Data'!$F$32,0,10*ROW('Sanitation Data'!F169))="","",OFFSET('Sanitation Data'!$F$32,0,10*ROW('Sanitation Data'!F169)))</f>
        <v/>
      </c>
      <c r="CZ175" s="363" t="str">
        <f ca="1">+IF(OFFSET('Sanitation Data'!$G$28,0,10*ROW('Sanitation Data'!G169))="","",OFFSET('Sanitation Data'!$G$28,0,10*ROW('Sanitation Data'!G169)))</f>
        <v/>
      </c>
      <c r="DA175" s="363" t="str">
        <f ca="1">+IF(OFFSET('Sanitation Data'!$G$29,0,10*ROW('Sanitation Data'!G169))="","",OFFSET('Sanitation Data'!$G$29,0,10*ROW('Sanitation Data'!G169)))</f>
        <v/>
      </c>
      <c r="DB175" s="363" t="str">
        <f ca="1">+IF(OFFSET('Sanitation Data'!$G$30,0,10*ROW('Sanitation Data'!G169))="","",OFFSET('Sanitation Data'!$G$30,0,10*ROW('Sanitation Data'!G169)))</f>
        <v/>
      </c>
      <c r="DC175" s="363" t="str">
        <f ca="1">+IF(OFFSET('Sanitation Data'!$G$31,0,10*ROW('Sanitation Data'!G169))="","",OFFSET('Sanitation Data'!$G$31,0,10*ROW('Sanitation Data'!G169)))</f>
        <v/>
      </c>
      <c r="DD175" s="363" t="str">
        <f ca="1">+IF(OFFSET('Sanitation Data'!$G$32,0,10*ROW('Sanitation Data'!G169))="","",OFFSET('Sanitation Data'!$G$32,0,10*ROW('Sanitation Data'!G169)))</f>
        <v/>
      </c>
      <c r="DE175" s="363" t="str">
        <f ca="1">+IF(OFFSET('Sanitation Data'!$H$28,0,10*ROW('Sanitation Data'!H169))="","",OFFSET('Sanitation Data'!$H$28,0,10*ROW('Sanitation Data'!H169)))</f>
        <v/>
      </c>
      <c r="DF175" s="363" t="str">
        <f ca="1">+IF(OFFSET('Sanitation Data'!$H$29,0,10*ROW('Sanitation Data'!H169))="","",OFFSET('Sanitation Data'!$H$29,0,10*ROW('Sanitation Data'!H169)))</f>
        <v/>
      </c>
      <c r="DG175" s="363" t="str">
        <f ca="1">+IF(OFFSET('Sanitation Data'!$H$30,0,10*ROW('Sanitation Data'!H169))="","",OFFSET('Sanitation Data'!$H$30,0,10*ROW('Sanitation Data'!H169)))</f>
        <v/>
      </c>
      <c r="DH175" s="363" t="str">
        <f ca="1">+IF(OFFSET('Sanitation Data'!$H$31,0,10*ROW('Sanitation Data'!H169))="","",OFFSET('Sanitation Data'!$H$31,0,10*ROW('Sanitation Data'!H169)))</f>
        <v/>
      </c>
      <c r="DI175" s="363" t="str">
        <f ca="1">+IF(OFFSET('Sanitation Data'!$H$32,0,10*ROW('Sanitation Data'!H169))="","",OFFSET('Sanitation Data'!$H$32,0,10*ROW('Sanitation Data'!H169)))</f>
        <v/>
      </c>
      <c r="DJ175" s="363" t="str">
        <f ca="1">+IF(OFFSET('Sanitation Data'!$I$28,0,10*ROW('Sanitation Data'!I169))="","",OFFSET('Sanitation Data'!$I$28,0,10*ROW('Sanitation Data'!I169)))</f>
        <v/>
      </c>
      <c r="DK175" s="363" t="str">
        <f ca="1">+IF(OFFSET('Sanitation Data'!$I$29,0,10*ROW('Sanitation Data'!I169))="","",OFFSET('Sanitation Data'!$I$29,0,10*ROW('Sanitation Data'!I169)))</f>
        <v/>
      </c>
      <c r="DL175" s="363" t="str">
        <f ca="1">+IF(OFFSET('Sanitation Data'!$I$30,0,10*ROW('Sanitation Data'!I169))="","",OFFSET('Sanitation Data'!$I$30,0,10*ROW('Sanitation Data'!I169)))</f>
        <v/>
      </c>
      <c r="DM175" s="363" t="str">
        <f ca="1">+IF(OFFSET('Sanitation Data'!$I$31,0,10*ROW('Sanitation Data'!I169))="","",OFFSET('Sanitation Data'!$I$31,0,10*ROW('Sanitation Data'!I169)))</f>
        <v/>
      </c>
      <c r="DN175" s="363" t="str">
        <f ca="1">+IF(OFFSET('Sanitation Data'!$I$32,0,10*ROW('Sanitation Data'!I169))="","",OFFSET('Sanitation Data'!$I$32,0,10*ROW('Sanitation Data'!I169)))</f>
        <v/>
      </c>
      <c r="DO175" s="363" t="str">
        <f ca="1">+IF(OFFSET('Hygiene Data'!$D$11,0,10*ROW('Hygiene Data'!D169))="","",OFFSET('Hygiene Data'!$D$11,0,10*ROW('Hygiene Data'!D169)))</f>
        <v/>
      </c>
      <c r="DP175" s="363" t="str">
        <f ca="1">+IF(OFFSET('Hygiene Data'!$D$12,0,10*ROW('Hygiene Data'!D169))="","",OFFSET('Hygiene Data'!$D$12,0,10*ROW('Hygiene Data'!D169)))</f>
        <v/>
      </c>
      <c r="DQ175" s="363" t="str">
        <f ca="1">+IF(OFFSET('Hygiene Data'!$D$13,0,10*ROW('Hygiene Data'!D169))="","",OFFSET('Hygiene Data'!$D$13,0,10*ROW('Hygiene Data'!D169)))</f>
        <v/>
      </c>
      <c r="DR175" s="363" t="str">
        <f ca="1">+IF(OFFSET('Hygiene Data'!$E$11,0,10*ROW('Hygiene Data'!E169))="","",OFFSET('Hygiene Data'!$E$11,0,10*ROW('Hygiene Data'!E169)))</f>
        <v/>
      </c>
      <c r="DS175" s="363" t="str">
        <f ca="1">+IF(OFFSET('Hygiene Data'!$E$12,0,10*ROW('Hygiene Data'!E169))="","",OFFSET('Hygiene Data'!$E$12,0,10*ROW('Hygiene Data'!E169)))</f>
        <v/>
      </c>
      <c r="DT175" s="363" t="str">
        <f ca="1">+IF(OFFSET('Hygiene Data'!$E$13,0,10*ROW('Hygiene Data'!E169))="","",OFFSET('Hygiene Data'!$E$13,0,10*ROW('Hygiene Data'!E169)))</f>
        <v/>
      </c>
      <c r="DU175" s="363" t="str">
        <f ca="1">+IF(OFFSET('Hygiene Data'!$F$11,0,10*ROW('Hygiene Data'!F169))="","",OFFSET('Hygiene Data'!$F$11,0,10*ROW('Hygiene Data'!F169)))</f>
        <v/>
      </c>
      <c r="DV175" s="363" t="str">
        <f ca="1">+IF(OFFSET('Hygiene Data'!$F$12,0,10*ROW('Hygiene Data'!F169))="","",OFFSET('Hygiene Data'!$F$12,0,10*ROW('Hygiene Data'!F169)))</f>
        <v/>
      </c>
      <c r="DW175" s="363" t="str">
        <f ca="1">+IF(OFFSET('Hygiene Data'!$F$13,0,10*ROW('Hygiene Data'!F169))="","",OFFSET('Hygiene Data'!$F$13,0,10*ROW('Hygiene Data'!F169)))</f>
        <v/>
      </c>
      <c r="DX175" s="363" t="str">
        <f ca="1">+IF(OFFSET('Hygiene Data'!$G$11,0,10*ROW('Hygiene Data'!G169))="","",OFFSET('Hygiene Data'!$G$11,0,10*ROW('Hygiene Data'!G169)))</f>
        <v/>
      </c>
      <c r="DY175" s="363" t="str">
        <f ca="1">+IF(OFFSET('Hygiene Data'!$G$12,0,10*ROW('Hygiene Data'!G169))="","",OFFSET('Hygiene Data'!$G$12,0,10*ROW('Hygiene Data'!G169)))</f>
        <v/>
      </c>
      <c r="DZ175" s="363" t="str">
        <f ca="1">+IF(OFFSET('Hygiene Data'!$G$13,0,10*ROW('Hygiene Data'!G169))="","",OFFSET('Hygiene Data'!$G$13,0,10*ROW('Hygiene Data'!G169)))</f>
        <v/>
      </c>
      <c r="EA175" s="363" t="str">
        <f ca="1">+IF(OFFSET('Hygiene Data'!$H$11,0,10*ROW('Hygiene Data'!H169))="","",OFFSET('Hygiene Data'!$H$11,0,10*ROW('Hygiene Data'!H169)))</f>
        <v/>
      </c>
      <c r="EB175" s="363" t="str">
        <f ca="1">+IF(OFFSET('Hygiene Data'!$H$12,0,10*ROW('Hygiene Data'!H169))="","",OFFSET('Hygiene Data'!$H$12,0,10*ROW('Hygiene Data'!H169)))</f>
        <v/>
      </c>
      <c r="EC175" s="363" t="str">
        <f ca="1">+IF(OFFSET('Hygiene Data'!$H$13,0,10*ROW('Hygiene Data'!H169))="","",OFFSET('Hygiene Data'!$H$13,0,10*ROW('Hygiene Data'!H169)))</f>
        <v/>
      </c>
      <c r="ED175" s="363" t="str">
        <f ca="1">+IF(OFFSET('Hygiene Data'!$I$11,0,10*ROW('Hygiene Data'!I169))="","",OFFSET('Hygiene Data'!$I$11,0,10*ROW('Hygiene Data'!I169)))</f>
        <v/>
      </c>
      <c r="EE175" s="363" t="str">
        <f ca="1">+IF(OFFSET('Hygiene Data'!$I$12,0,10*ROW('Hygiene Data'!I169))="","",OFFSET('Hygiene Data'!$I$12,0,10*ROW('Hygiene Data'!I169)))</f>
        <v/>
      </c>
      <c r="EF175" s="363" t="str">
        <f ca="1">+IF(OFFSET('Hygiene Data'!$I$13,0,10*ROW('Hygiene Data'!I169))="","",OFFSET('Hygiene Data'!$I$13,0,10*ROW('Hygiene Data'!I169)))</f>
        <v/>
      </c>
    </row>
    <row r="176" spans="1:136" x14ac:dyDescent="0.25">
      <c r="A176" s="472" t="str">
        <f ca="1">+IF(OFFSET('Water Data'!$B$2,0,10*ROW('Water Data'!E170))="","",OFFSET('Water Data'!$B$2,0,10*ROW('Water Data'!E170)))</f>
        <v/>
      </c>
      <c r="B176" s="47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9" t="str">
        <f t="shared" ca="1" si="2"/>
        <v/>
      </c>
      <c r="D176" s="50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3" t="str">
        <f ca="1">+IF(OFFSET('Water Data'!$D$27,0,10*ROW('Water Data'!D170))="","",OFFSET('Water Data'!$D$27,0,10*ROW('Water Data'!D170)))</f>
        <v/>
      </c>
      <c r="BT176" s="363" t="str">
        <f ca="1">+IF(OFFSET('Water Data'!$D$28,0,10*ROW('Water Data'!D170))="","",OFFSET('Water Data'!$D$28,0,10*ROW('Water Data'!D170)))</f>
        <v/>
      </c>
      <c r="BU176" s="363" t="str">
        <f ca="1">+IF(OFFSET('Water Data'!$D$29,0,10*ROW('Water Data'!D170))="","",OFFSET('Water Data'!$D$29,0,10*ROW('Water Data'!D170)))</f>
        <v/>
      </c>
      <c r="BV176" s="363" t="str">
        <f ca="1">+IF(OFFSET('Water Data'!$E$27,0,10*ROW('Water Data'!E170))="","",OFFSET('Water Data'!$E$27,0,10*ROW('Water Data'!E170)))</f>
        <v/>
      </c>
      <c r="BW176" s="363" t="str">
        <f ca="1">+IF(OFFSET('Water Data'!$E$28,0,10*ROW('Water Data'!E170))="","",OFFSET('Water Data'!$E$28,0,10*ROW('Water Data'!E170)))</f>
        <v/>
      </c>
      <c r="BX176" s="363" t="str">
        <f ca="1">+IF(OFFSET('Water Data'!$E$29,0,10*ROW('Water Data'!E170))="","",OFFSET('Water Data'!$E$29,0,10*ROW('Water Data'!E170)))</f>
        <v/>
      </c>
      <c r="BY176" s="363" t="str">
        <f ca="1">+IF(OFFSET('Water Data'!$F$27,0,10*ROW('Water Data'!F170))="","",OFFSET('Water Data'!$F$27,0,10*ROW('Water Data'!F170)))</f>
        <v/>
      </c>
      <c r="BZ176" s="363" t="str">
        <f ca="1">+IF(OFFSET('Water Data'!$F$28,0,10*ROW('Water Data'!F170))="","",OFFSET('Water Data'!$F$28,0,10*ROW('Water Data'!F170)))</f>
        <v/>
      </c>
      <c r="CA176" s="363" t="str">
        <f ca="1">+IF(OFFSET('Water Data'!$F$29,0,10*ROW('Water Data'!F170))="","",OFFSET('Water Data'!$F$29,0,10*ROW('Water Data'!F170)))</f>
        <v/>
      </c>
      <c r="CB176" s="363" t="str">
        <f ca="1">+IF(OFFSET('Water Data'!$G$27,0,10*ROW('Water Data'!G170))="","",OFFSET('Water Data'!$G$27,0,10*ROW('Water Data'!G170)))</f>
        <v/>
      </c>
      <c r="CC176" s="363" t="str">
        <f ca="1">+IF(OFFSET('Water Data'!$G$28,0,10*ROW('Water Data'!G170))="","",OFFSET('Water Data'!$G$28,0,10*ROW('Water Data'!G170)))</f>
        <v/>
      </c>
      <c r="CD176" s="363" t="str">
        <f ca="1">+IF(OFFSET('Water Data'!$G$29,0,10*ROW('Water Data'!G170))="","",OFFSET('Water Data'!$G$29,0,10*ROW('Water Data'!G170)))</f>
        <v/>
      </c>
      <c r="CE176" s="363" t="str">
        <f ca="1">+IF(OFFSET('Water Data'!$H$27,0,10*ROW('Water Data'!H170))="","",OFFSET('Water Data'!$H$27,0,10*ROW('Water Data'!H170)))</f>
        <v/>
      </c>
      <c r="CF176" s="363" t="str">
        <f ca="1">+IF(OFFSET('Water Data'!$H$28,0,10*ROW('Water Data'!H170))="","",OFFSET('Water Data'!$H$28,0,10*ROW('Water Data'!H170)))</f>
        <v/>
      </c>
      <c r="CG176" s="363" t="str">
        <f ca="1">+IF(OFFSET('Water Data'!$H$29,0,10*ROW('Water Data'!H170))="","",OFFSET('Water Data'!$H$29,0,10*ROW('Water Data'!H170)))</f>
        <v/>
      </c>
      <c r="CH176" s="363" t="str">
        <f ca="1">+IF(OFFSET('Water Data'!$I$27,0,10*ROW('Water Data'!I170))="","",OFFSET('Water Data'!$I$27,0,10*ROW('Water Data'!I170)))</f>
        <v/>
      </c>
      <c r="CI176" s="363" t="str">
        <f ca="1">+IF(OFFSET('Water Data'!$I$28,0,10*ROW('Water Data'!I170))="","",OFFSET('Water Data'!$I$28,0,10*ROW('Water Data'!I170)))</f>
        <v/>
      </c>
      <c r="CJ176" s="363" t="str">
        <f ca="1">+IF(OFFSET('Water Data'!$I$29,0,10*ROW('Water Data'!I170))="","",OFFSET('Water Data'!$I$29,0,10*ROW('Water Data'!I170)))</f>
        <v/>
      </c>
      <c r="CK176" s="363" t="str">
        <f ca="1">+IF(OFFSET('Sanitation Data'!$D$28,0,10*ROW('Sanitation Data'!D170))="","",OFFSET('Sanitation Data'!$D$28,0,10*ROW('Sanitation Data'!D170)))</f>
        <v/>
      </c>
      <c r="CL176" s="363" t="str">
        <f ca="1">+IF(OFFSET('Sanitation Data'!$D$29,0,10*ROW('Sanitation Data'!D170))="","",OFFSET('Sanitation Data'!$D$29,0,10*ROW('Sanitation Data'!D170)))</f>
        <v/>
      </c>
      <c r="CM176" s="363" t="str">
        <f ca="1">+IF(OFFSET('Sanitation Data'!$D$30,0,10*ROW('Sanitation Data'!D170))="","",OFFSET('Sanitation Data'!$D$30,0,10*ROW('Sanitation Data'!D170)))</f>
        <v/>
      </c>
      <c r="CN176" s="363" t="str">
        <f ca="1">+IF(OFFSET('Sanitation Data'!$D$31,0,10*ROW('Sanitation Data'!D170))="","",OFFSET('Sanitation Data'!$D$31,0,10*ROW('Sanitation Data'!D170)))</f>
        <v/>
      </c>
      <c r="CO176" s="363" t="str">
        <f ca="1">+IF(OFFSET('Sanitation Data'!$D$32,0,10*ROW('Sanitation Data'!D170))="","",OFFSET('Sanitation Data'!$D$32,0,10*ROW('Sanitation Data'!D170)))</f>
        <v/>
      </c>
      <c r="CP176" s="363" t="str">
        <f ca="1">+IF(OFFSET('Sanitation Data'!$E$28,0,10*ROW('Sanitation Data'!E170))="","",OFFSET('Sanitation Data'!$E$28,0,10*ROW('Sanitation Data'!E170)))</f>
        <v/>
      </c>
      <c r="CQ176" s="363" t="str">
        <f ca="1">+IF(OFFSET('Sanitation Data'!$E$29,0,10*ROW('Sanitation Data'!E170))="","",OFFSET('Sanitation Data'!$E$29,0,10*ROW('Sanitation Data'!E170)))</f>
        <v/>
      </c>
      <c r="CR176" s="363" t="str">
        <f ca="1">+IF(OFFSET('Sanitation Data'!$E$30,0,10*ROW('Sanitation Data'!E170))="","",OFFSET('Sanitation Data'!$E$30,0,10*ROW('Sanitation Data'!E170)))</f>
        <v/>
      </c>
      <c r="CS176" s="363" t="str">
        <f ca="1">+IF(OFFSET('Sanitation Data'!$E$31,0,10*ROW('Sanitation Data'!E170))="","",OFFSET('Sanitation Data'!$E$31,0,10*ROW('Sanitation Data'!E170)))</f>
        <v/>
      </c>
      <c r="CT176" s="363" t="str">
        <f ca="1">+IF(OFFSET('Sanitation Data'!$E$32,0,10*ROW('Sanitation Data'!E170))="","",OFFSET('Sanitation Data'!$E$32,0,10*ROW('Sanitation Data'!E170)))</f>
        <v/>
      </c>
      <c r="CU176" s="363" t="str">
        <f ca="1">+IF(OFFSET('Sanitation Data'!$F$28,0,10*ROW('Sanitation Data'!F170))="","",OFFSET('Sanitation Data'!$F$28,0,10*ROW('Sanitation Data'!F170)))</f>
        <v/>
      </c>
      <c r="CV176" s="363" t="str">
        <f ca="1">+IF(OFFSET('Sanitation Data'!$F$29,0,10*ROW('Sanitation Data'!F170))="","",OFFSET('Sanitation Data'!$F$29,0,10*ROW('Sanitation Data'!F170)))</f>
        <v/>
      </c>
      <c r="CW176" s="363" t="str">
        <f ca="1">+IF(OFFSET('Sanitation Data'!$F$30,0,10*ROW('Sanitation Data'!F170))="","",OFFSET('Sanitation Data'!$F$30,0,10*ROW('Sanitation Data'!F170)))</f>
        <v/>
      </c>
      <c r="CX176" s="363" t="str">
        <f ca="1">+IF(OFFSET('Sanitation Data'!$F$31,0,10*ROW('Sanitation Data'!F170))="","",OFFSET('Sanitation Data'!$F$31,0,10*ROW('Sanitation Data'!F170)))</f>
        <v/>
      </c>
      <c r="CY176" s="363" t="str">
        <f ca="1">+IF(OFFSET('Sanitation Data'!$F$32,0,10*ROW('Sanitation Data'!F170))="","",OFFSET('Sanitation Data'!$F$32,0,10*ROW('Sanitation Data'!F170)))</f>
        <v/>
      </c>
      <c r="CZ176" s="363" t="str">
        <f ca="1">+IF(OFFSET('Sanitation Data'!$G$28,0,10*ROW('Sanitation Data'!G170))="","",OFFSET('Sanitation Data'!$G$28,0,10*ROW('Sanitation Data'!G170)))</f>
        <v/>
      </c>
      <c r="DA176" s="363" t="str">
        <f ca="1">+IF(OFFSET('Sanitation Data'!$G$29,0,10*ROW('Sanitation Data'!G170))="","",OFFSET('Sanitation Data'!$G$29,0,10*ROW('Sanitation Data'!G170)))</f>
        <v/>
      </c>
      <c r="DB176" s="363" t="str">
        <f ca="1">+IF(OFFSET('Sanitation Data'!$G$30,0,10*ROW('Sanitation Data'!G170))="","",OFFSET('Sanitation Data'!$G$30,0,10*ROW('Sanitation Data'!G170)))</f>
        <v/>
      </c>
      <c r="DC176" s="363" t="str">
        <f ca="1">+IF(OFFSET('Sanitation Data'!$G$31,0,10*ROW('Sanitation Data'!G170))="","",OFFSET('Sanitation Data'!$G$31,0,10*ROW('Sanitation Data'!G170)))</f>
        <v/>
      </c>
      <c r="DD176" s="363" t="str">
        <f ca="1">+IF(OFFSET('Sanitation Data'!$G$32,0,10*ROW('Sanitation Data'!G170))="","",OFFSET('Sanitation Data'!$G$32,0,10*ROW('Sanitation Data'!G170)))</f>
        <v/>
      </c>
      <c r="DE176" s="363" t="str">
        <f ca="1">+IF(OFFSET('Sanitation Data'!$H$28,0,10*ROW('Sanitation Data'!H170))="","",OFFSET('Sanitation Data'!$H$28,0,10*ROW('Sanitation Data'!H170)))</f>
        <v/>
      </c>
      <c r="DF176" s="363" t="str">
        <f ca="1">+IF(OFFSET('Sanitation Data'!$H$29,0,10*ROW('Sanitation Data'!H170))="","",OFFSET('Sanitation Data'!$H$29,0,10*ROW('Sanitation Data'!H170)))</f>
        <v/>
      </c>
      <c r="DG176" s="363" t="str">
        <f ca="1">+IF(OFFSET('Sanitation Data'!$H$30,0,10*ROW('Sanitation Data'!H170))="","",OFFSET('Sanitation Data'!$H$30,0,10*ROW('Sanitation Data'!H170)))</f>
        <v/>
      </c>
      <c r="DH176" s="363" t="str">
        <f ca="1">+IF(OFFSET('Sanitation Data'!$H$31,0,10*ROW('Sanitation Data'!H170))="","",OFFSET('Sanitation Data'!$H$31,0,10*ROW('Sanitation Data'!H170)))</f>
        <v/>
      </c>
      <c r="DI176" s="363" t="str">
        <f ca="1">+IF(OFFSET('Sanitation Data'!$H$32,0,10*ROW('Sanitation Data'!H170))="","",OFFSET('Sanitation Data'!$H$32,0,10*ROW('Sanitation Data'!H170)))</f>
        <v/>
      </c>
      <c r="DJ176" s="363" t="str">
        <f ca="1">+IF(OFFSET('Sanitation Data'!$I$28,0,10*ROW('Sanitation Data'!I170))="","",OFFSET('Sanitation Data'!$I$28,0,10*ROW('Sanitation Data'!I170)))</f>
        <v/>
      </c>
      <c r="DK176" s="363" t="str">
        <f ca="1">+IF(OFFSET('Sanitation Data'!$I$29,0,10*ROW('Sanitation Data'!I170))="","",OFFSET('Sanitation Data'!$I$29,0,10*ROW('Sanitation Data'!I170)))</f>
        <v/>
      </c>
      <c r="DL176" s="363" t="str">
        <f ca="1">+IF(OFFSET('Sanitation Data'!$I$30,0,10*ROW('Sanitation Data'!I170))="","",OFFSET('Sanitation Data'!$I$30,0,10*ROW('Sanitation Data'!I170)))</f>
        <v/>
      </c>
      <c r="DM176" s="363" t="str">
        <f ca="1">+IF(OFFSET('Sanitation Data'!$I$31,0,10*ROW('Sanitation Data'!I170))="","",OFFSET('Sanitation Data'!$I$31,0,10*ROW('Sanitation Data'!I170)))</f>
        <v/>
      </c>
      <c r="DN176" s="363" t="str">
        <f ca="1">+IF(OFFSET('Sanitation Data'!$I$32,0,10*ROW('Sanitation Data'!I170))="","",OFFSET('Sanitation Data'!$I$32,0,10*ROW('Sanitation Data'!I170)))</f>
        <v/>
      </c>
      <c r="DO176" s="363" t="str">
        <f ca="1">+IF(OFFSET('Hygiene Data'!$D$11,0,10*ROW('Hygiene Data'!D170))="","",OFFSET('Hygiene Data'!$D$11,0,10*ROW('Hygiene Data'!D170)))</f>
        <v/>
      </c>
      <c r="DP176" s="363" t="str">
        <f ca="1">+IF(OFFSET('Hygiene Data'!$D$12,0,10*ROW('Hygiene Data'!D170))="","",OFFSET('Hygiene Data'!$D$12,0,10*ROW('Hygiene Data'!D170)))</f>
        <v/>
      </c>
      <c r="DQ176" s="363" t="str">
        <f ca="1">+IF(OFFSET('Hygiene Data'!$D$13,0,10*ROW('Hygiene Data'!D170))="","",OFFSET('Hygiene Data'!$D$13,0,10*ROW('Hygiene Data'!D170)))</f>
        <v/>
      </c>
      <c r="DR176" s="363" t="str">
        <f ca="1">+IF(OFFSET('Hygiene Data'!$E$11,0,10*ROW('Hygiene Data'!E170))="","",OFFSET('Hygiene Data'!$E$11,0,10*ROW('Hygiene Data'!E170)))</f>
        <v/>
      </c>
      <c r="DS176" s="363" t="str">
        <f ca="1">+IF(OFFSET('Hygiene Data'!$E$12,0,10*ROW('Hygiene Data'!E170))="","",OFFSET('Hygiene Data'!$E$12,0,10*ROW('Hygiene Data'!E170)))</f>
        <v/>
      </c>
      <c r="DT176" s="363" t="str">
        <f ca="1">+IF(OFFSET('Hygiene Data'!$E$13,0,10*ROW('Hygiene Data'!E170))="","",OFFSET('Hygiene Data'!$E$13,0,10*ROW('Hygiene Data'!E170)))</f>
        <v/>
      </c>
      <c r="DU176" s="363" t="str">
        <f ca="1">+IF(OFFSET('Hygiene Data'!$F$11,0,10*ROW('Hygiene Data'!F170))="","",OFFSET('Hygiene Data'!$F$11,0,10*ROW('Hygiene Data'!F170)))</f>
        <v/>
      </c>
      <c r="DV176" s="363" t="str">
        <f ca="1">+IF(OFFSET('Hygiene Data'!$F$12,0,10*ROW('Hygiene Data'!F170))="","",OFFSET('Hygiene Data'!$F$12,0,10*ROW('Hygiene Data'!F170)))</f>
        <v/>
      </c>
      <c r="DW176" s="363" t="str">
        <f ca="1">+IF(OFFSET('Hygiene Data'!$F$13,0,10*ROW('Hygiene Data'!F170))="","",OFFSET('Hygiene Data'!$F$13,0,10*ROW('Hygiene Data'!F170)))</f>
        <v/>
      </c>
      <c r="DX176" s="363" t="str">
        <f ca="1">+IF(OFFSET('Hygiene Data'!$G$11,0,10*ROW('Hygiene Data'!G170))="","",OFFSET('Hygiene Data'!$G$11,0,10*ROW('Hygiene Data'!G170)))</f>
        <v/>
      </c>
      <c r="DY176" s="363" t="str">
        <f ca="1">+IF(OFFSET('Hygiene Data'!$G$12,0,10*ROW('Hygiene Data'!G170))="","",OFFSET('Hygiene Data'!$G$12,0,10*ROW('Hygiene Data'!G170)))</f>
        <v/>
      </c>
      <c r="DZ176" s="363" t="str">
        <f ca="1">+IF(OFFSET('Hygiene Data'!$G$13,0,10*ROW('Hygiene Data'!G170))="","",OFFSET('Hygiene Data'!$G$13,0,10*ROW('Hygiene Data'!G170)))</f>
        <v/>
      </c>
      <c r="EA176" s="363" t="str">
        <f ca="1">+IF(OFFSET('Hygiene Data'!$H$11,0,10*ROW('Hygiene Data'!H170))="","",OFFSET('Hygiene Data'!$H$11,0,10*ROW('Hygiene Data'!H170)))</f>
        <v/>
      </c>
      <c r="EB176" s="363" t="str">
        <f ca="1">+IF(OFFSET('Hygiene Data'!$H$12,0,10*ROW('Hygiene Data'!H170))="","",OFFSET('Hygiene Data'!$H$12,0,10*ROW('Hygiene Data'!H170)))</f>
        <v/>
      </c>
      <c r="EC176" s="363" t="str">
        <f ca="1">+IF(OFFSET('Hygiene Data'!$H$13,0,10*ROW('Hygiene Data'!H170))="","",OFFSET('Hygiene Data'!$H$13,0,10*ROW('Hygiene Data'!H170)))</f>
        <v/>
      </c>
      <c r="ED176" s="363" t="str">
        <f ca="1">+IF(OFFSET('Hygiene Data'!$I$11,0,10*ROW('Hygiene Data'!I170))="","",OFFSET('Hygiene Data'!$I$11,0,10*ROW('Hygiene Data'!I170)))</f>
        <v/>
      </c>
      <c r="EE176" s="363" t="str">
        <f ca="1">+IF(OFFSET('Hygiene Data'!$I$12,0,10*ROW('Hygiene Data'!I170))="","",OFFSET('Hygiene Data'!$I$12,0,10*ROW('Hygiene Data'!I170)))</f>
        <v/>
      </c>
      <c r="EF176" s="363" t="str">
        <f ca="1">+IF(OFFSET('Hygiene Data'!$I$13,0,10*ROW('Hygiene Data'!I170))="","",OFFSET('Hygiene Data'!$I$13,0,10*ROW('Hygiene Data'!I170)))</f>
        <v/>
      </c>
    </row>
    <row r="177" spans="1:136" x14ac:dyDescent="0.25">
      <c r="A177" s="472" t="str">
        <f ca="1">+IF(OFFSET('Water Data'!$B$2,0,10*ROW('Water Data'!E171))="","",OFFSET('Water Data'!$B$2,0,10*ROW('Water Data'!E171)))</f>
        <v/>
      </c>
      <c r="B177" s="47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9" t="str">
        <f t="shared" ca="1" si="2"/>
        <v/>
      </c>
      <c r="D177" s="50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3" t="str">
        <f ca="1">+IF(OFFSET('Water Data'!$D$27,0,10*ROW('Water Data'!D171))="","",OFFSET('Water Data'!$D$27,0,10*ROW('Water Data'!D171)))</f>
        <v/>
      </c>
      <c r="BT177" s="363" t="str">
        <f ca="1">+IF(OFFSET('Water Data'!$D$28,0,10*ROW('Water Data'!D171))="","",OFFSET('Water Data'!$D$28,0,10*ROW('Water Data'!D171)))</f>
        <v/>
      </c>
      <c r="BU177" s="363" t="str">
        <f ca="1">+IF(OFFSET('Water Data'!$D$29,0,10*ROW('Water Data'!D171))="","",OFFSET('Water Data'!$D$29,0,10*ROW('Water Data'!D171)))</f>
        <v/>
      </c>
      <c r="BV177" s="363" t="str">
        <f ca="1">+IF(OFFSET('Water Data'!$E$27,0,10*ROW('Water Data'!E171))="","",OFFSET('Water Data'!$E$27,0,10*ROW('Water Data'!E171)))</f>
        <v/>
      </c>
      <c r="BW177" s="363" t="str">
        <f ca="1">+IF(OFFSET('Water Data'!$E$28,0,10*ROW('Water Data'!E171))="","",OFFSET('Water Data'!$E$28,0,10*ROW('Water Data'!E171)))</f>
        <v/>
      </c>
      <c r="BX177" s="363" t="str">
        <f ca="1">+IF(OFFSET('Water Data'!$E$29,0,10*ROW('Water Data'!E171))="","",OFFSET('Water Data'!$E$29,0,10*ROW('Water Data'!E171)))</f>
        <v/>
      </c>
      <c r="BY177" s="363" t="str">
        <f ca="1">+IF(OFFSET('Water Data'!$F$27,0,10*ROW('Water Data'!F171))="","",OFFSET('Water Data'!$F$27,0,10*ROW('Water Data'!F171)))</f>
        <v/>
      </c>
      <c r="BZ177" s="363" t="str">
        <f ca="1">+IF(OFFSET('Water Data'!$F$28,0,10*ROW('Water Data'!F171))="","",OFFSET('Water Data'!$F$28,0,10*ROW('Water Data'!F171)))</f>
        <v/>
      </c>
      <c r="CA177" s="363" t="str">
        <f ca="1">+IF(OFFSET('Water Data'!$F$29,0,10*ROW('Water Data'!F171))="","",OFFSET('Water Data'!$F$29,0,10*ROW('Water Data'!F171)))</f>
        <v/>
      </c>
      <c r="CB177" s="363" t="str">
        <f ca="1">+IF(OFFSET('Water Data'!$G$27,0,10*ROW('Water Data'!G171))="","",OFFSET('Water Data'!$G$27,0,10*ROW('Water Data'!G171)))</f>
        <v/>
      </c>
      <c r="CC177" s="363" t="str">
        <f ca="1">+IF(OFFSET('Water Data'!$G$28,0,10*ROW('Water Data'!G171))="","",OFFSET('Water Data'!$G$28,0,10*ROW('Water Data'!G171)))</f>
        <v/>
      </c>
      <c r="CD177" s="363" t="str">
        <f ca="1">+IF(OFFSET('Water Data'!$G$29,0,10*ROW('Water Data'!G171))="","",OFFSET('Water Data'!$G$29,0,10*ROW('Water Data'!G171)))</f>
        <v/>
      </c>
      <c r="CE177" s="363" t="str">
        <f ca="1">+IF(OFFSET('Water Data'!$H$27,0,10*ROW('Water Data'!H171))="","",OFFSET('Water Data'!$H$27,0,10*ROW('Water Data'!H171)))</f>
        <v/>
      </c>
      <c r="CF177" s="363" t="str">
        <f ca="1">+IF(OFFSET('Water Data'!$H$28,0,10*ROW('Water Data'!H171))="","",OFFSET('Water Data'!$H$28,0,10*ROW('Water Data'!H171)))</f>
        <v/>
      </c>
      <c r="CG177" s="363" t="str">
        <f ca="1">+IF(OFFSET('Water Data'!$H$29,0,10*ROW('Water Data'!H171))="","",OFFSET('Water Data'!$H$29,0,10*ROW('Water Data'!H171)))</f>
        <v/>
      </c>
      <c r="CH177" s="363" t="str">
        <f ca="1">+IF(OFFSET('Water Data'!$I$27,0,10*ROW('Water Data'!I171))="","",OFFSET('Water Data'!$I$27,0,10*ROW('Water Data'!I171)))</f>
        <v/>
      </c>
      <c r="CI177" s="363" t="str">
        <f ca="1">+IF(OFFSET('Water Data'!$I$28,0,10*ROW('Water Data'!I171))="","",OFFSET('Water Data'!$I$28,0,10*ROW('Water Data'!I171)))</f>
        <v/>
      </c>
      <c r="CJ177" s="363" t="str">
        <f ca="1">+IF(OFFSET('Water Data'!$I$29,0,10*ROW('Water Data'!I171))="","",OFFSET('Water Data'!$I$29,0,10*ROW('Water Data'!I171)))</f>
        <v/>
      </c>
      <c r="CK177" s="363" t="str">
        <f ca="1">+IF(OFFSET('Sanitation Data'!$D$28,0,10*ROW('Sanitation Data'!D171))="","",OFFSET('Sanitation Data'!$D$28,0,10*ROW('Sanitation Data'!D171)))</f>
        <v/>
      </c>
      <c r="CL177" s="363" t="str">
        <f ca="1">+IF(OFFSET('Sanitation Data'!$D$29,0,10*ROW('Sanitation Data'!D171))="","",OFFSET('Sanitation Data'!$D$29,0,10*ROW('Sanitation Data'!D171)))</f>
        <v/>
      </c>
      <c r="CM177" s="363" t="str">
        <f ca="1">+IF(OFFSET('Sanitation Data'!$D$30,0,10*ROW('Sanitation Data'!D171))="","",OFFSET('Sanitation Data'!$D$30,0,10*ROW('Sanitation Data'!D171)))</f>
        <v/>
      </c>
      <c r="CN177" s="363" t="str">
        <f ca="1">+IF(OFFSET('Sanitation Data'!$D$31,0,10*ROW('Sanitation Data'!D171))="","",OFFSET('Sanitation Data'!$D$31,0,10*ROW('Sanitation Data'!D171)))</f>
        <v/>
      </c>
      <c r="CO177" s="363" t="str">
        <f ca="1">+IF(OFFSET('Sanitation Data'!$D$32,0,10*ROW('Sanitation Data'!D171))="","",OFFSET('Sanitation Data'!$D$32,0,10*ROW('Sanitation Data'!D171)))</f>
        <v/>
      </c>
      <c r="CP177" s="363" t="str">
        <f ca="1">+IF(OFFSET('Sanitation Data'!$E$28,0,10*ROW('Sanitation Data'!E171))="","",OFFSET('Sanitation Data'!$E$28,0,10*ROW('Sanitation Data'!E171)))</f>
        <v/>
      </c>
      <c r="CQ177" s="363" t="str">
        <f ca="1">+IF(OFFSET('Sanitation Data'!$E$29,0,10*ROW('Sanitation Data'!E171))="","",OFFSET('Sanitation Data'!$E$29,0,10*ROW('Sanitation Data'!E171)))</f>
        <v/>
      </c>
      <c r="CR177" s="363" t="str">
        <f ca="1">+IF(OFFSET('Sanitation Data'!$E$30,0,10*ROW('Sanitation Data'!E171))="","",OFFSET('Sanitation Data'!$E$30,0,10*ROW('Sanitation Data'!E171)))</f>
        <v/>
      </c>
      <c r="CS177" s="363" t="str">
        <f ca="1">+IF(OFFSET('Sanitation Data'!$E$31,0,10*ROW('Sanitation Data'!E171))="","",OFFSET('Sanitation Data'!$E$31,0,10*ROW('Sanitation Data'!E171)))</f>
        <v/>
      </c>
      <c r="CT177" s="363" t="str">
        <f ca="1">+IF(OFFSET('Sanitation Data'!$E$32,0,10*ROW('Sanitation Data'!E171))="","",OFFSET('Sanitation Data'!$E$32,0,10*ROW('Sanitation Data'!E171)))</f>
        <v/>
      </c>
      <c r="CU177" s="363" t="str">
        <f ca="1">+IF(OFFSET('Sanitation Data'!$F$28,0,10*ROW('Sanitation Data'!F171))="","",OFFSET('Sanitation Data'!$F$28,0,10*ROW('Sanitation Data'!F171)))</f>
        <v/>
      </c>
      <c r="CV177" s="363" t="str">
        <f ca="1">+IF(OFFSET('Sanitation Data'!$F$29,0,10*ROW('Sanitation Data'!F171))="","",OFFSET('Sanitation Data'!$F$29,0,10*ROW('Sanitation Data'!F171)))</f>
        <v/>
      </c>
      <c r="CW177" s="363" t="str">
        <f ca="1">+IF(OFFSET('Sanitation Data'!$F$30,0,10*ROW('Sanitation Data'!F171))="","",OFFSET('Sanitation Data'!$F$30,0,10*ROW('Sanitation Data'!F171)))</f>
        <v/>
      </c>
      <c r="CX177" s="363" t="str">
        <f ca="1">+IF(OFFSET('Sanitation Data'!$F$31,0,10*ROW('Sanitation Data'!F171))="","",OFFSET('Sanitation Data'!$F$31,0,10*ROW('Sanitation Data'!F171)))</f>
        <v/>
      </c>
      <c r="CY177" s="363" t="str">
        <f ca="1">+IF(OFFSET('Sanitation Data'!$F$32,0,10*ROW('Sanitation Data'!F171))="","",OFFSET('Sanitation Data'!$F$32,0,10*ROW('Sanitation Data'!F171)))</f>
        <v/>
      </c>
      <c r="CZ177" s="363" t="str">
        <f ca="1">+IF(OFFSET('Sanitation Data'!$G$28,0,10*ROW('Sanitation Data'!G171))="","",OFFSET('Sanitation Data'!$G$28,0,10*ROW('Sanitation Data'!G171)))</f>
        <v/>
      </c>
      <c r="DA177" s="363" t="str">
        <f ca="1">+IF(OFFSET('Sanitation Data'!$G$29,0,10*ROW('Sanitation Data'!G171))="","",OFFSET('Sanitation Data'!$G$29,0,10*ROW('Sanitation Data'!G171)))</f>
        <v/>
      </c>
      <c r="DB177" s="363" t="str">
        <f ca="1">+IF(OFFSET('Sanitation Data'!$G$30,0,10*ROW('Sanitation Data'!G171))="","",OFFSET('Sanitation Data'!$G$30,0,10*ROW('Sanitation Data'!G171)))</f>
        <v/>
      </c>
      <c r="DC177" s="363" t="str">
        <f ca="1">+IF(OFFSET('Sanitation Data'!$G$31,0,10*ROW('Sanitation Data'!G171))="","",OFFSET('Sanitation Data'!$G$31,0,10*ROW('Sanitation Data'!G171)))</f>
        <v/>
      </c>
      <c r="DD177" s="363" t="str">
        <f ca="1">+IF(OFFSET('Sanitation Data'!$G$32,0,10*ROW('Sanitation Data'!G171))="","",OFFSET('Sanitation Data'!$G$32,0,10*ROW('Sanitation Data'!G171)))</f>
        <v/>
      </c>
      <c r="DE177" s="363" t="str">
        <f ca="1">+IF(OFFSET('Sanitation Data'!$H$28,0,10*ROW('Sanitation Data'!H171))="","",OFFSET('Sanitation Data'!$H$28,0,10*ROW('Sanitation Data'!H171)))</f>
        <v/>
      </c>
      <c r="DF177" s="363" t="str">
        <f ca="1">+IF(OFFSET('Sanitation Data'!$H$29,0,10*ROW('Sanitation Data'!H171))="","",OFFSET('Sanitation Data'!$H$29,0,10*ROW('Sanitation Data'!H171)))</f>
        <v/>
      </c>
      <c r="DG177" s="363" t="str">
        <f ca="1">+IF(OFFSET('Sanitation Data'!$H$30,0,10*ROW('Sanitation Data'!H171))="","",OFFSET('Sanitation Data'!$H$30,0,10*ROW('Sanitation Data'!H171)))</f>
        <v/>
      </c>
      <c r="DH177" s="363" t="str">
        <f ca="1">+IF(OFFSET('Sanitation Data'!$H$31,0,10*ROW('Sanitation Data'!H171))="","",OFFSET('Sanitation Data'!$H$31,0,10*ROW('Sanitation Data'!H171)))</f>
        <v/>
      </c>
      <c r="DI177" s="363" t="str">
        <f ca="1">+IF(OFFSET('Sanitation Data'!$H$32,0,10*ROW('Sanitation Data'!H171))="","",OFFSET('Sanitation Data'!$H$32,0,10*ROW('Sanitation Data'!H171)))</f>
        <v/>
      </c>
      <c r="DJ177" s="363" t="str">
        <f ca="1">+IF(OFFSET('Sanitation Data'!$I$28,0,10*ROW('Sanitation Data'!I171))="","",OFFSET('Sanitation Data'!$I$28,0,10*ROW('Sanitation Data'!I171)))</f>
        <v/>
      </c>
      <c r="DK177" s="363" t="str">
        <f ca="1">+IF(OFFSET('Sanitation Data'!$I$29,0,10*ROW('Sanitation Data'!I171))="","",OFFSET('Sanitation Data'!$I$29,0,10*ROW('Sanitation Data'!I171)))</f>
        <v/>
      </c>
      <c r="DL177" s="363" t="str">
        <f ca="1">+IF(OFFSET('Sanitation Data'!$I$30,0,10*ROW('Sanitation Data'!I171))="","",OFFSET('Sanitation Data'!$I$30,0,10*ROW('Sanitation Data'!I171)))</f>
        <v/>
      </c>
      <c r="DM177" s="363" t="str">
        <f ca="1">+IF(OFFSET('Sanitation Data'!$I$31,0,10*ROW('Sanitation Data'!I171))="","",OFFSET('Sanitation Data'!$I$31,0,10*ROW('Sanitation Data'!I171)))</f>
        <v/>
      </c>
      <c r="DN177" s="363" t="str">
        <f ca="1">+IF(OFFSET('Sanitation Data'!$I$32,0,10*ROW('Sanitation Data'!I171))="","",OFFSET('Sanitation Data'!$I$32,0,10*ROW('Sanitation Data'!I171)))</f>
        <v/>
      </c>
      <c r="DO177" s="363" t="str">
        <f ca="1">+IF(OFFSET('Hygiene Data'!$D$11,0,10*ROW('Hygiene Data'!D171))="","",OFFSET('Hygiene Data'!$D$11,0,10*ROW('Hygiene Data'!D171)))</f>
        <v/>
      </c>
      <c r="DP177" s="363" t="str">
        <f ca="1">+IF(OFFSET('Hygiene Data'!$D$12,0,10*ROW('Hygiene Data'!D171))="","",OFFSET('Hygiene Data'!$D$12,0,10*ROW('Hygiene Data'!D171)))</f>
        <v/>
      </c>
      <c r="DQ177" s="363" t="str">
        <f ca="1">+IF(OFFSET('Hygiene Data'!$D$13,0,10*ROW('Hygiene Data'!D171))="","",OFFSET('Hygiene Data'!$D$13,0,10*ROW('Hygiene Data'!D171)))</f>
        <v/>
      </c>
      <c r="DR177" s="363" t="str">
        <f ca="1">+IF(OFFSET('Hygiene Data'!$E$11,0,10*ROW('Hygiene Data'!E171))="","",OFFSET('Hygiene Data'!$E$11,0,10*ROW('Hygiene Data'!E171)))</f>
        <v/>
      </c>
      <c r="DS177" s="363" t="str">
        <f ca="1">+IF(OFFSET('Hygiene Data'!$E$12,0,10*ROW('Hygiene Data'!E171))="","",OFFSET('Hygiene Data'!$E$12,0,10*ROW('Hygiene Data'!E171)))</f>
        <v/>
      </c>
      <c r="DT177" s="363" t="str">
        <f ca="1">+IF(OFFSET('Hygiene Data'!$E$13,0,10*ROW('Hygiene Data'!E171))="","",OFFSET('Hygiene Data'!$E$13,0,10*ROW('Hygiene Data'!E171)))</f>
        <v/>
      </c>
      <c r="DU177" s="363" t="str">
        <f ca="1">+IF(OFFSET('Hygiene Data'!$F$11,0,10*ROW('Hygiene Data'!F171))="","",OFFSET('Hygiene Data'!$F$11,0,10*ROW('Hygiene Data'!F171)))</f>
        <v/>
      </c>
      <c r="DV177" s="363" t="str">
        <f ca="1">+IF(OFFSET('Hygiene Data'!$F$12,0,10*ROW('Hygiene Data'!F171))="","",OFFSET('Hygiene Data'!$F$12,0,10*ROW('Hygiene Data'!F171)))</f>
        <v/>
      </c>
      <c r="DW177" s="363" t="str">
        <f ca="1">+IF(OFFSET('Hygiene Data'!$F$13,0,10*ROW('Hygiene Data'!F171))="","",OFFSET('Hygiene Data'!$F$13,0,10*ROW('Hygiene Data'!F171)))</f>
        <v/>
      </c>
      <c r="DX177" s="363" t="str">
        <f ca="1">+IF(OFFSET('Hygiene Data'!$G$11,0,10*ROW('Hygiene Data'!G171))="","",OFFSET('Hygiene Data'!$G$11,0,10*ROW('Hygiene Data'!G171)))</f>
        <v/>
      </c>
      <c r="DY177" s="363" t="str">
        <f ca="1">+IF(OFFSET('Hygiene Data'!$G$12,0,10*ROW('Hygiene Data'!G171))="","",OFFSET('Hygiene Data'!$G$12,0,10*ROW('Hygiene Data'!G171)))</f>
        <v/>
      </c>
      <c r="DZ177" s="363" t="str">
        <f ca="1">+IF(OFFSET('Hygiene Data'!$G$13,0,10*ROW('Hygiene Data'!G171))="","",OFFSET('Hygiene Data'!$G$13,0,10*ROW('Hygiene Data'!G171)))</f>
        <v/>
      </c>
      <c r="EA177" s="363" t="str">
        <f ca="1">+IF(OFFSET('Hygiene Data'!$H$11,0,10*ROW('Hygiene Data'!H171))="","",OFFSET('Hygiene Data'!$H$11,0,10*ROW('Hygiene Data'!H171)))</f>
        <v/>
      </c>
      <c r="EB177" s="363" t="str">
        <f ca="1">+IF(OFFSET('Hygiene Data'!$H$12,0,10*ROW('Hygiene Data'!H171))="","",OFFSET('Hygiene Data'!$H$12,0,10*ROW('Hygiene Data'!H171)))</f>
        <v/>
      </c>
      <c r="EC177" s="363" t="str">
        <f ca="1">+IF(OFFSET('Hygiene Data'!$H$13,0,10*ROW('Hygiene Data'!H171))="","",OFFSET('Hygiene Data'!$H$13,0,10*ROW('Hygiene Data'!H171)))</f>
        <v/>
      </c>
      <c r="ED177" s="363" t="str">
        <f ca="1">+IF(OFFSET('Hygiene Data'!$I$11,0,10*ROW('Hygiene Data'!I171))="","",OFFSET('Hygiene Data'!$I$11,0,10*ROW('Hygiene Data'!I171)))</f>
        <v/>
      </c>
      <c r="EE177" s="363" t="str">
        <f ca="1">+IF(OFFSET('Hygiene Data'!$I$12,0,10*ROW('Hygiene Data'!I171))="","",OFFSET('Hygiene Data'!$I$12,0,10*ROW('Hygiene Data'!I171)))</f>
        <v/>
      </c>
      <c r="EF177" s="363" t="str">
        <f ca="1">+IF(OFFSET('Hygiene Data'!$I$13,0,10*ROW('Hygiene Data'!I171))="","",OFFSET('Hygiene Data'!$I$13,0,10*ROW('Hygiene Data'!I171)))</f>
        <v/>
      </c>
    </row>
    <row r="178" spans="1:136" x14ac:dyDescent="0.25">
      <c r="A178" s="472" t="str">
        <f ca="1">+IF(OFFSET('Water Data'!$B$2,0,10*ROW('Water Data'!E172))="","",OFFSET('Water Data'!$B$2,0,10*ROW('Water Data'!E172)))</f>
        <v/>
      </c>
      <c r="B178" s="47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9" t="str">
        <f t="shared" ca="1" si="2"/>
        <v/>
      </c>
      <c r="D178" s="50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3" t="str">
        <f ca="1">+IF(OFFSET('Water Data'!$D$27,0,10*ROW('Water Data'!D172))="","",OFFSET('Water Data'!$D$27,0,10*ROW('Water Data'!D172)))</f>
        <v/>
      </c>
      <c r="BT178" s="363" t="str">
        <f ca="1">+IF(OFFSET('Water Data'!$D$28,0,10*ROW('Water Data'!D172))="","",OFFSET('Water Data'!$D$28,0,10*ROW('Water Data'!D172)))</f>
        <v/>
      </c>
      <c r="BU178" s="363" t="str">
        <f ca="1">+IF(OFFSET('Water Data'!$D$29,0,10*ROW('Water Data'!D172))="","",OFFSET('Water Data'!$D$29,0,10*ROW('Water Data'!D172)))</f>
        <v/>
      </c>
      <c r="BV178" s="363" t="str">
        <f ca="1">+IF(OFFSET('Water Data'!$E$27,0,10*ROW('Water Data'!E172))="","",OFFSET('Water Data'!$E$27,0,10*ROW('Water Data'!E172)))</f>
        <v/>
      </c>
      <c r="BW178" s="363" t="str">
        <f ca="1">+IF(OFFSET('Water Data'!$E$28,0,10*ROW('Water Data'!E172))="","",OFFSET('Water Data'!$E$28,0,10*ROW('Water Data'!E172)))</f>
        <v/>
      </c>
      <c r="BX178" s="363" t="str">
        <f ca="1">+IF(OFFSET('Water Data'!$E$29,0,10*ROW('Water Data'!E172))="","",OFFSET('Water Data'!$E$29,0,10*ROW('Water Data'!E172)))</f>
        <v/>
      </c>
      <c r="BY178" s="363" t="str">
        <f ca="1">+IF(OFFSET('Water Data'!$F$27,0,10*ROW('Water Data'!F172))="","",OFFSET('Water Data'!$F$27,0,10*ROW('Water Data'!F172)))</f>
        <v/>
      </c>
      <c r="BZ178" s="363" t="str">
        <f ca="1">+IF(OFFSET('Water Data'!$F$28,0,10*ROW('Water Data'!F172))="","",OFFSET('Water Data'!$F$28,0,10*ROW('Water Data'!F172)))</f>
        <v/>
      </c>
      <c r="CA178" s="363" t="str">
        <f ca="1">+IF(OFFSET('Water Data'!$F$29,0,10*ROW('Water Data'!F172))="","",OFFSET('Water Data'!$F$29,0,10*ROW('Water Data'!F172)))</f>
        <v/>
      </c>
      <c r="CB178" s="363" t="str">
        <f ca="1">+IF(OFFSET('Water Data'!$G$27,0,10*ROW('Water Data'!G172))="","",OFFSET('Water Data'!$G$27,0,10*ROW('Water Data'!G172)))</f>
        <v/>
      </c>
      <c r="CC178" s="363" t="str">
        <f ca="1">+IF(OFFSET('Water Data'!$G$28,0,10*ROW('Water Data'!G172))="","",OFFSET('Water Data'!$G$28,0,10*ROW('Water Data'!G172)))</f>
        <v/>
      </c>
      <c r="CD178" s="363" t="str">
        <f ca="1">+IF(OFFSET('Water Data'!$G$29,0,10*ROW('Water Data'!G172))="","",OFFSET('Water Data'!$G$29,0,10*ROW('Water Data'!G172)))</f>
        <v/>
      </c>
      <c r="CE178" s="363" t="str">
        <f ca="1">+IF(OFFSET('Water Data'!$H$27,0,10*ROW('Water Data'!H172))="","",OFFSET('Water Data'!$H$27,0,10*ROW('Water Data'!H172)))</f>
        <v/>
      </c>
      <c r="CF178" s="363" t="str">
        <f ca="1">+IF(OFFSET('Water Data'!$H$28,0,10*ROW('Water Data'!H172))="","",OFFSET('Water Data'!$H$28,0,10*ROW('Water Data'!H172)))</f>
        <v/>
      </c>
      <c r="CG178" s="363" t="str">
        <f ca="1">+IF(OFFSET('Water Data'!$H$29,0,10*ROW('Water Data'!H172))="","",OFFSET('Water Data'!$H$29,0,10*ROW('Water Data'!H172)))</f>
        <v/>
      </c>
      <c r="CH178" s="363" t="str">
        <f ca="1">+IF(OFFSET('Water Data'!$I$27,0,10*ROW('Water Data'!I172))="","",OFFSET('Water Data'!$I$27,0,10*ROW('Water Data'!I172)))</f>
        <v/>
      </c>
      <c r="CI178" s="363" t="str">
        <f ca="1">+IF(OFFSET('Water Data'!$I$28,0,10*ROW('Water Data'!I172))="","",OFFSET('Water Data'!$I$28,0,10*ROW('Water Data'!I172)))</f>
        <v/>
      </c>
      <c r="CJ178" s="363" t="str">
        <f ca="1">+IF(OFFSET('Water Data'!$I$29,0,10*ROW('Water Data'!I172))="","",OFFSET('Water Data'!$I$29,0,10*ROW('Water Data'!I172)))</f>
        <v/>
      </c>
      <c r="CK178" s="363" t="str">
        <f ca="1">+IF(OFFSET('Sanitation Data'!$D$28,0,10*ROW('Sanitation Data'!D172))="","",OFFSET('Sanitation Data'!$D$28,0,10*ROW('Sanitation Data'!D172)))</f>
        <v/>
      </c>
      <c r="CL178" s="363" t="str">
        <f ca="1">+IF(OFFSET('Sanitation Data'!$D$29,0,10*ROW('Sanitation Data'!D172))="","",OFFSET('Sanitation Data'!$D$29,0,10*ROW('Sanitation Data'!D172)))</f>
        <v/>
      </c>
      <c r="CM178" s="363" t="str">
        <f ca="1">+IF(OFFSET('Sanitation Data'!$D$30,0,10*ROW('Sanitation Data'!D172))="","",OFFSET('Sanitation Data'!$D$30,0,10*ROW('Sanitation Data'!D172)))</f>
        <v/>
      </c>
      <c r="CN178" s="363" t="str">
        <f ca="1">+IF(OFFSET('Sanitation Data'!$D$31,0,10*ROW('Sanitation Data'!D172))="","",OFFSET('Sanitation Data'!$D$31,0,10*ROW('Sanitation Data'!D172)))</f>
        <v/>
      </c>
      <c r="CO178" s="363" t="str">
        <f ca="1">+IF(OFFSET('Sanitation Data'!$D$32,0,10*ROW('Sanitation Data'!D172))="","",OFFSET('Sanitation Data'!$D$32,0,10*ROW('Sanitation Data'!D172)))</f>
        <v/>
      </c>
      <c r="CP178" s="363" t="str">
        <f ca="1">+IF(OFFSET('Sanitation Data'!$E$28,0,10*ROW('Sanitation Data'!E172))="","",OFFSET('Sanitation Data'!$E$28,0,10*ROW('Sanitation Data'!E172)))</f>
        <v/>
      </c>
      <c r="CQ178" s="363" t="str">
        <f ca="1">+IF(OFFSET('Sanitation Data'!$E$29,0,10*ROW('Sanitation Data'!E172))="","",OFFSET('Sanitation Data'!$E$29,0,10*ROW('Sanitation Data'!E172)))</f>
        <v/>
      </c>
      <c r="CR178" s="363" t="str">
        <f ca="1">+IF(OFFSET('Sanitation Data'!$E$30,0,10*ROW('Sanitation Data'!E172))="","",OFFSET('Sanitation Data'!$E$30,0,10*ROW('Sanitation Data'!E172)))</f>
        <v/>
      </c>
      <c r="CS178" s="363" t="str">
        <f ca="1">+IF(OFFSET('Sanitation Data'!$E$31,0,10*ROW('Sanitation Data'!E172))="","",OFFSET('Sanitation Data'!$E$31,0,10*ROW('Sanitation Data'!E172)))</f>
        <v/>
      </c>
      <c r="CT178" s="363" t="str">
        <f ca="1">+IF(OFFSET('Sanitation Data'!$E$32,0,10*ROW('Sanitation Data'!E172))="","",OFFSET('Sanitation Data'!$E$32,0,10*ROW('Sanitation Data'!E172)))</f>
        <v/>
      </c>
      <c r="CU178" s="363" t="str">
        <f ca="1">+IF(OFFSET('Sanitation Data'!$F$28,0,10*ROW('Sanitation Data'!F172))="","",OFFSET('Sanitation Data'!$F$28,0,10*ROW('Sanitation Data'!F172)))</f>
        <v/>
      </c>
      <c r="CV178" s="363" t="str">
        <f ca="1">+IF(OFFSET('Sanitation Data'!$F$29,0,10*ROW('Sanitation Data'!F172))="","",OFFSET('Sanitation Data'!$F$29,0,10*ROW('Sanitation Data'!F172)))</f>
        <v/>
      </c>
      <c r="CW178" s="363" t="str">
        <f ca="1">+IF(OFFSET('Sanitation Data'!$F$30,0,10*ROW('Sanitation Data'!F172))="","",OFFSET('Sanitation Data'!$F$30,0,10*ROW('Sanitation Data'!F172)))</f>
        <v/>
      </c>
      <c r="CX178" s="363" t="str">
        <f ca="1">+IF(OFFSET('Sanitation Data'!$F$31,0,10*ROW('Sanitation Data'!F172))="","",OFFSET('Sanitation Data'!$F$31,0,10*ROW('Sanitation Data'!F172)))</f>
        <v/>
      </c>
      <c r="CY178" s="363" t="str">
        <f ca="1">+IF(OFFSET('Sanitation Data'!$F$32,0,10*ROW('Sanitation Data'!F172))="","",OFFSET('Sanitation Data'!$F$32,0,10*ROW('Sanitation Data'!F172)))</f>
        <v/>
      </c>
      <c r="CZ178" s="363" t="str">
        <f ca="1">+IF(OFFSET('Sanitation Data'!$G$28,0,10*ROW('Sanitation Data'!G172))="","",OFFSET('Sanitation Data'!$G$28,0,10*ROW('Sanitation Data'!G172)))</f>
        <v/>
      </c>
      <c r="DA178" s="363" t="str">
        <f ca="1">+IF(OFFSET('Sanitation Data'!$G$29,0,10*ROW('Sanitation Data'!G172))="","",OFFSET('Sanitation Data'!$G$29,0,10*ROW('Sanitation Data'!G172)))</f>
        <v/>
      </c>
      <c r="DB178" s="363" t="str">
        <f ca="1">+IF(OFFSET('Sanitation Data'!$G$30,0,10*ROW('Sanitation Data'!G172))="","",OFFSET('Sanitation Data'!$G$30,0,10*ROW('Sanitation Data'!G172)))</f>
        <v/>
      </c>
      <c r="DC178" s="363" t="str">
        <f ca="1">+IF(OFFSET('Sanitation Data'!$G$31,0,10*ROW('Sanitation Data'!G172))="","",OFFSET('Sanitation Data'!$G$31,0,10*ROW('Sanitation Data'!G172)))</f>
        <v/>
      </c>
      <c r="DD178" s="363" t="str">
        <f ca="1">+IF(OFFSET('Sanitation Data'!$G$32,0,10*ROW('Sanitation Data'!G172))="","",OFFSET('Sanitation Data'!$G$32,0,10*ROW('Sanitation Data'!G172)))</f>
        <v/>
      </c>
      <c r="DE178" s="363" t="str">
        <f ca="1">+IF(OFFSET('Sanitation Data'!$H$28,0,10*ROW('Sanitation Data'!H172))="","",OFFSET('Sanitation Data'!$H$28,0,10*ROW('Sanitation Data'!H172)))</f>
        <v/>
      </c>
      <c r="DF178" s="363" t="str">
        <f ca="1">+IF(OFFSET('Sanitation Data'!$H$29,0,10*ROW('Sanitation Data'!H172))="","",OFFSET('Sanitation Data'!$H$29,0,10*ROW('Sanitation Data'!H172)))</f>
        <v/>
      </c>
      <c r="DG178" s="363" t="str">
        <f ca="1">+IF(OFFSET('Sanitation Data'!$H$30,0,10*ROW('Sanitation Data'!H172))="","",OFFSET('Sanitation Data'!$H$30,0,10*ROW('Sanitation Data'!H172)))</f>
        <v/>
      </c>
      <c r="DH178" s="363" t="str">
        <f ca="1">+IF(OFFSET('Sanitation Data'!$H$31,0,10*ROW('Sanitation Data'!H172))="","",OFFSET('Sanitation Data'!$H$31,0,10*ROW('Sanitation Data'!H172)))</f>
        <v/>
      </c>
      <c r="DI178" s="363" t="str">
        <f ca="1">+IF(OFFSET('Sanitation Data'!$H$32,0,10*ROW('Sanitation Data'!H172))="","",OFFSET('Sanitation Data'!$H$32,0,10*ROW('Sanitation Data'!H172)))</f>
        <v/>
      </c>
      <c r="DJ178" s="363" t="str">
        <f ca="1">+IF(OFFSET('Sanitation Data'!$I$28,0,10*ROW('Sanitation Data'!I172))="","",OFFSET('Sanitation Data'!$I$28,0,10*ROW('Sanitation Data'!I172)))</f>
        <v/>
      </c>
      <c r="DK178" s="363" t="str">
        <f ca="1">+IF(OFFSET('Sanitation Data'!$I$29,0,10*ROW('Sanitation Data'!I172))="","",OFFSET('Sanitation Data'!$I$29,0,10*ROW('Sanitation Data'!I172)))</f>
        <v/>
      </c>
      <c r="DL178" s="363" t="str">
        <f ca="1">+IF(OFFSET('Sanitation Data'!$I$30,0,10*ROW('Sanitation Data'!I172))="","",OFFSET('Sanitation Data'!$I$30,0,10*ROW('Sanitation Data'!I172)))</f>
        <v/>
      </c>
      <c r="DM178" s="363" t="str">
        <f ca="1">+IF(OFFSET('Sanitation Data'!$I$31,0,10*ROW('Sanitation Data'!I172))="","",OFFSET('Sanitation Data'!$I$31,0,10*ROW('Sanitation Data'!I172)))</f>
        <v/>
      </c>
      <c r="DN178" s="363" t="str">
        <f ca="1">+IF(OFFSET('Sanitation Data'!$I$32,0,10*ROW('Sanitation Data'!I172))="","",OFFSET('Sanitation Data'!$I$32,0,10*ROW('Sanitation Data'!I172)))</f>
        <v/>
      </c>
      <c r="DO178" s="363" t="str">
        <f ca="1">+IF(OFFSET('Hygiene Data'!$D$11,0,10*ROW('Hygiene Data'!D172))="","",OFFSET('Hygiene Data'!$D$11,0,10*ROW('Hygiene Data'!D172)))</f>
        <v/>
      </c>
      <c r="DP178" s="363" t="str">
        <f ca="1">+IF(OFFSET('Hygiene Data'!$D$12,0,10*ROW('Hygiene Data'!D172))="","",OFFSET('Hygiene Data'!$D$12,0,10*ROW('Hygiene Data'!D172)))</f>
        <v/>
      </c>
      <c r="DQ178" s="363" t="str">
        <f ca="1">+IF(OFFSET('Hygiene Data'!$D$13,0,10*ROW('Hygiene Data'!D172))="","",OFFSET('Hygiene Data'!$D$13,0,10*ROW('Hygiene Data'!D172)))</f>
        <v/>
      </c>
      <c r="DR178" s="363" t="str">
        <f ca="1">+IF(OFFSET('Hygiene Data'!$E$11,0,10*ROW('Hygiene Data'!E172))="","",OFFSET('Hygiene Data'!$E$11,0,10*ROW('Hygiene Data'!E172)))</f>
        <v/>
      </c>
      <c r="DS178" s="363" t="str">
        <f ca="1">+IF(OFFSET('Hygiene Data'!$E$12,0,10*ROW('Hygiene Data'!E172))="","",OFFSET('Hygiene Data'!$E$12,0,10*ROW('Hygiene Data'!E172)))</f>
        <v/>
      </c>
      <c r="DT178" s="363" t="str">
        <f ca="1">+IF(OFFSET('Hygiene Data'!$E$13,0,10*ROW('Hygiene Data'!E172))="","",OFFSET('Hygiene Data'!$E$13,0,10*ROW('Hygiene Data'!E172)))</f>
        <v/>
      </c>
      <c r="DU178" s="363" t="str">
        <f ca="1">+IF(OFFSET('Hygiene Data'!$F$11,0,10*ROW('Hygiene Data'!F172))="","",OFFSET('Hygiene Data'!$F$11,0,10*ROW('Hygiene Data'!F172)))</f>
        <v/>
      </c>
      <c r="DV178" s="363" t="str">
        <f ca="1">+IF(OFFSET('Hygiene Data'!$F$12,0,10*ROW('Hygiene Data'!F172))="","",OFFSET('Hygiene Data'!$F$12,0,10*ROW('Hygiene Data'!F172)))</f>
        <v/>
      </c>
      <c r="DW178" s="363" t="str">
        <f ca="1">+IF(OFFSET('Hygiene Data'!$F$13,0,10*ROW('Hygiene Data'!F172))="","",OFFSET('Hygiene Data'!$F$13,0,10*ROW('Hygiene Data'!F172)))</f>
        <v/>
      </c>
      <c r="DX178" s="363" t="str">
        <f ca="1">+IF(OFFSET('Hygiene Data'!$G$11,0,10*ROW('Hygiene Data'!G172))="","",OFFSET('Hygiene Data'!$G$11,0,10*ROW('Hygiene Data'!G172)))</f>
        <v/>
      </c>
      <c r="DY178" s="363" t="str">
        <f ca="1">+IF(OFFSET('Hygiene Data'!$G$12,0,10*ROW('Hygiene Data'!G172))="","",OFFSET('Hygiene Data'!$G$12,0,10*ROW('Hygiene Data'!G172)))</f>
        <v/>
      </c>
      <c r="DZ178" s="363" t="str">
        <f ca="1">+IF(OFFSET('Hygiene Data'!$G$13,0,10*ROW('Hygiene Data'!G172))="","",OFFSET('Hygiene Data'!$G$13,0,10*ROW('Hygiene Data'!G172)))</f>
        <v/>
      </c>
      <c r="EA178" s="363" t="str">
        <f ca="1">+IF(OFFSET('Hygiene Data'!$H$11,0,10*ROW('Hygiene Data'!H172))="","",OFFSET('Hygiene Data'!$H$11,0,10*ROW('Hygiene Data'!H172)))</f>
        <v/>
      </c>
      <c r="EB178" s="363" t="str">
        <f ca="1">+IF(OFFSET('Hygiene Data'!$H$12,0,10*ROW('Hygiene Data'!H172))="","",OFFSET('Hygiene Data'!$H$12,0,10*ROW('Hygiene Data'!H172)))</f>
        <v/>
      </c>
      <c r="EC178" s="363" t="str">
        <f ca="1">+IF(OFFSET('Hygiene Data'!$H$13,0,10*ROW('Hygiene Data'!H172))="","",OFFSET('Hygiene Data'!$H$13,0,10*ROW('Hygiene Data'!H172)))</f>
        <v/>
      </c>
      <c r="ED178" s="363" t="str">
        <f ca="1">+IF(OFFSET('Hygiene Data'!$I$11,0,10*ROW('Hygiene Data'!I172))="","",OFFSET('Hygiene Data'!$I$11,0,10*ROW('Hygiene Data'!I172)))</f>
        <v/>
      </c>
      <c r="EE178" s="363" t="str">
        <f ca="1">+IF(OFFSET('Hygiene Data'!$I$12,0,10*ROW('Hygiene Data'!I172))="","",OFFSET('Hygiene Data'!$I$12,0,10*ROW('Hygiene Data'!I172)))</f>
        <v/>
      </c>
      <c r="EF178" s="363" t="str">
        <f ca="1">+IF(OFFSET('Hygiene Data'!$I$13,0,10*ROW('Hygiene Data'!I172))="","",OFFSET('Hygiene Data'!$I$13,0,10*ROW('Hygiene Data'!I172)))</f>
        <v/>
      </c>
    </row>
    <row r="179" spans="1:136" x14ac:dyDescent="0.25">
      <c r="A179" s="472" t="str">
        <f ca="1">+IF(OFFSET('Water Data'!$B$2,0,10*ROW('Water Data'!E173))="","",OFFSET('Water Data'!$B$2,0,10*ROW('Water Data'!E173)))</f>
        <v/>
      </c>
      <c r="B179" s="47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9" t="str">
        <f t="shared" ca="1" si="2"/>
        <v/>
      </c>
      <c r="D179" s="50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3" t="str">
        <f ca="1">+IF(OFFSET('Water Data'!$D$27,0,10*ROW('Water Data'!D173))="","",OFFSET('Water Data'!$D$27,0,10*ROW('Water Data'!D173)))</f>
        <v/>
      </c>
      <c r="BT179" s="363" t="str">
        <f ca="1">+IF(OFFSET('Water Data'!$D$28,0,10*ROW('Water Data'!D173))="","",OFFSET('Water Data'!$D$28,0,10*ROW('Water Data'!D173)))</f>
        <v/>
      </c>
      <c r="BU179" s="363" t="str">
        <f ca="1">+IF(OFFSET('Water Data'!$D$29,0,10*ROW('Water Data'!D173))="","",OFFSET('Water Data'!$D$29,0,10*ROW('Water Data'!D173)))</f>
        <v/>
      </c>
      <c r="BV179" s="363" t="str">
        <f ca="1">+IF(OFFSET('Water Data'!$E$27,0,10*ROW('Water Data'!E173))="","",OFFSET('Water Data'!$E$27,0,10*ROW('Water Data'!E173)))</f>
        <v/>
      </c>
      <c r="BW179" s="363" t="str">
        <f ca="1">+IF(OFFSET('Water Data'!$E$28,0,10*ROW('Water Data'!E173))="","",OFFSET('Water Data'!$E$28,0,10*ROW('Water Data'!E173)))</f>
        <v/>
      </c>
      <c r="BX179" s="363" t="str">
        <f ca="1">+IF(OFFSET('Water Data'!$E$29,0,10*ROW('Water Data'!E173))="","",OFFSET('Water Data'!$E$29,0,10*ROW('Water Data'!E173)))</f>
        <v/>
      </c>
      <c r="BY179" s="363" t="str">
        <f ca="1">+IF(OFFSET('Water Data'!$F$27,0,10*ROW('Water Data'!F173))="","",OFFSET('Water Data'!$F$27,0,10*ROW('Water Data'!F173)))</f>
        <v/>
      </c>
      <c r="BZ179" s="363" t="str">
        <f ca="1">+IF(OFFSET('Water Data'!$F$28,0,10*ROW('Water Data'!F173))="","",OFFSET('Water Data'!$F$28,0,10*ROW('Water Data'!F173)))</f>
        <v/>
      </c>
      <c r="CA179" s="363" t="str">
        <f ca="1">+IF(OFFSET('Water Data'!$F$29,0,10*ROW('Water Data'!F173))="","",OFFSET('Water Data'!$F$29,0,10*ROW('Water Data'!F173)))</f>
        <v/>
      </c>
      <c r="CB179" s="363" t="str">
        <f ca="1">+IF(OFFSET('Water Data'!$G$27,0,10*ROW('Water Data'!G173))="","",OFFSET('Water Data'!$G$27,0,10*ROW('Water Data'!G173)))</f>
        <v/>
      </c>
      <c r="CC179" s="363" t="str">
        <f ca="1">+IF(OFFSET('Water Data'!$G$28,0,10*ROW('Water Data'!G173))="","",OFFSET('Water Data'!$G$28,0,10*ROW('Water Data'!G173)))</f>
        <v/>
      </c>
      <c r="CD179" s="363" t="str">
        <f ca="1">+IF(OFFSET('Water Data'!$G$29,0,10*ROW('Water Data'!G173))="","",OFFSET('Water Data'!$G$29,0,10*ROW('Water Data'!G173)))</f>
        <v/>
      </c>
      <c r="CE179" s="363" t="str">
        <f ca="1">+IF(OFFSET('Water Data'!$H$27,0,10*ROW('Water Data'!H173))="","",OFFSET('Water Data'!$H$27,0,10*ROW('Water Data'!H173)))</f>
        <v/>
      </c>
      <c r="CF179" s="363" t="str">
        <f ca="1">+IF(OFFSET('Water Data'!$H$28,0,10*ROW('Water Data'!H173))="","",OFFSET('Water Data'!$H$28,0,10*ROW('Water Data'!H173)))</f>
        <v/>
      </c>
      <c r="CG179" s="363" t="str">
        <f ca="1">+IF(OFFSET('Water Data'!$H$29,0,10*ROW('Water Data'!H173))="","",OFFSET('Water Data'!$H$29,0,10*ROW('Water Data'!H173)))</f>
        <v/>
      </c>
      <c r="CH179" s="363" t="str">
        <f ca="1">+IF(OFFSET('Water Data'!$I$27,0,10*ROW('Water Data'!I173))="","",OFFSET('Water Data'!$I$27,0,10*ROW('Water Data'!I173)))</f>
        <v/>
      </c>
      <c r="CI179" s="363" t="str">
        <f ca="1">+IF(OFFSET('Water Data'!$I$28,0,10*ROW('Water Data'!I173))="","",OFFSET('Water Data'!$I$28,0,10*ROW('Water Data'!I173)))</f>
        <v/>
      </c>
      <c r="CJ179" s="363" t="str">
        <f ca="1">+IF(OFFSET('Water Data'!$I$29,0,10*ROW('Water Data'!I173))="","",OFFSET('Water Data'!$I$29,0,10*ROW('Water Data'!I173)))</f>
        <v/>
      </c>
      <c r="CK179" s="363" t="str">
        <f ca="1">+IF(OFFSET('Sanitation Data'!$D$28,0,10*ROW('Sanitation Data'!D173))="","",OFFSET('Sanitation Data'!$D$28,0,10*ROW('Sanitation Data'!D173)))</f>
        <v/>
      </c>
      <c r="CL179" s="363" t="str">
        <f ca="1">+IF(OFFSET('Sanitation Data'!$D$29,0,10*ROW('Sanitation Data'!D173))="","",OFFSET('Sanitation Data'!$D$29,0,10*ROW('Sanitation Data'!D173)))</f>
        <v/>
      </c>
      <c r="CM179" s="363" t="str">
        <f ca="1">+IF(OFFSET('Sanitation Data'!$D$30,0,10*ROW('Sanitation Data'!D173))="","",OFFSET('Sanitation Data'!$D$30,0,10*ROW('Sanitation Data'!D173)))</f>
        <v/>
      </c>
      <c r="CN179" s="363" t="str">
        <f ca="1">+IF(OFFSET('Sanitation Data'!$D$31,0,10*ROW('Sanitation Data'!D173))="","",OFFSET('Sanitation Data'!$D$31,0,10*ROW('Sanitation Data'!D173)))</f>
        <v/>
      </c>
      <c r="CO179" s="363" t="str">
        <f ca="1">+IF(OFFSET('Sanitation Data'!$D$32,0,10*ROW('Sanitation Data'!D173))="","",OFFSET('Sanitation Data'!$D$32,0,10*ROW('Sanitation Data'!D173)))</f>
        <v/>
      </c>
      <c r="CP179" s="363" t="str">
        <f ca="1">+IF(OFFSET('Sanitation Data'!$E$28,0,10*ROW('Sanitation Data'!E173))="","",OFFSET('Sanitation Data'!$E$28,0,10*ROW('Sanitation Data'!E173)))</f>
        <v/>
      </c>
      <c r="CQ179" s="363" t="str">
        <f ca="1">+IF(OFFSET('Sanitation Data'!$E$29,0,10*ROW('Sanitation Data'!E173))="","",OFFSET('Sanitation Data'!$E$29,0,10*ROW('Sanitation Data'!E173)))</f>
        <v/>
      </c>
      <c r="CR179" s="363" t="str">
        <f ca="1">+IF(OFFSET('Sanitation Data'!$E$30,0,10*ROW('Sanitation Data'!E173))="","",OFFSET('Sanitation Data'!$E$30,0,10*ROW('Sanitation Data'!E173)))</f>
        <v/>
      </c>
      <c r="CS179" s="363" t="str">
        <f ca="1">+IF(OFFSET('Sanitation Data'!$E$31,0,10*ROW('Sanitation Data'!E173))="","",OFFSET('Sanitation Data'!$E$31,0,10*ROW('Sanitation Data'!E173)))</f>
        <v/>
      </c>
      <c r="CT179" s="363" t="str">
        <f ca="1">+IF(OFFSET('Sanitation Data'!$E$32,0,10*ROW('Sanitation Data'!E173))="","",OFFSET('Sanitation Data'!$E$32,0,10*ROW('Sanitation Data'!E173)))</f>
        <v/>
      </c>
      <c r="CU179" s="363" t="str">
        <f ca="1">+IF(OFFSET('Sanitation Data'!$F$28,0,10*ROW('Sanitation Data'!F173))="","",OFFSET('Sanitation Data'!$F$28,0,10*ROW('Sanitation Data'!F173)))</f>
        <v/>
      </c>
      <c r="CV179" s="363" t="str">
        <f ca="1">+IF(OFFSET('Sanitation Data'!$F$29,0,10*ROW('Sanitation Data'!F173))="","",OFFSET('Sanitation Data'!$F$29,0,10*ROW('Sanitation Data'!F173)))</f>
        <v/>
      </c>
      <c r="CW179" s="363" t="str">
        <f ca="1">+IF(OFFSET('Sanitation Data'!$F$30,0,10*ROW('Sanitation Data'!F173))="","",OFFSET('Sanitation Data'!$F$30,0,10*ROW('Sanitation Data'!F173)))</f>
        <v/>
      </c>
      <c r="CX179" s="363" t="str">
        <f ca="1">+IF(OFFSET('Sanitation Data'!$F$31,0,10*ROW('Sanitation Data'!F173))="","",OFFSET('Sanitation Data'!$F$31,0,10*ROW('Sanitation Data'!F173)))</f>
        <v/>
      </c>
      <c r="CY179" s="363" t="str">
        <f ca="1">+IF(OFFSET('Sanitation Data'!$F$32,0,10*ROW('Sanitation Data'!F173))="","",OFFSET('Sanitation Data'!$F$32,0,10*ROW('Sanitation Data'!F173)))</f>
        <v/>
      </c>
      <c r="CZ179" s="363" t="str">
        <f ca="1">+IF(OFFSET('Sanitation Data'!$G$28,0,10*ROW('Sanitation Data'!G173))="","",OFFSET('Sanitation Data'!$G$28,0,10*ROW('Sanitation Data'!G173)))</f>
        <v/>
      </c>
      <c r="DA179" s="363" t="str">
        <f ca="1">+IF(OFFSET('Sanitation Data'!$G$29,0,10*ROW('Sanitation Data'!G173))="","",OFFSET('Sanitation Data'!$G$29,0,10*ROW('Sanitation Data'!G173)))</f>
        <v/>
      </c>
      <c r="DB179" s="363" t="str">
        <f ca="1">+IF(OFFSET('Sanitation Data'!$G$30,0,10*ROW('Sanitation Data'!G173))="","",OFFSET('Sanitation Data'!$G$30,0,10*ROW('Sanitation Data'!G173)))</f>
        <v/>
      </c>
      <c r="DC179" s="363" t="str">
        <f ca="1">+IF(OFFSET('Sanitation Data'!$G$31,0,10*ROW('Sanitation Data'!G173))="","",OFFSET('Sanitation Data'!$G$31,0,10*ROW('Sanitation Data'!G173)))</f>
        <v/>
      </c>
      <c r="DD179" s="363" t="str">
        <f ca="1">+IF(OFFSET('Sanitation Data'!$G$32,0,10*ROW('Sanitation Data'!G173))="","",OFFSET('Sanitation Data'!$G$32,0,10*ROW('Sanitation Data'!G173)))</f>
        <v/>
      </c>
      <c r="DE179" s="363" t="str">
        <f ca="1">+IF(OFFSET('Sanitation Data'!$H$28,0,10*ROW('Sanitation Data'!H173))="","",OFFSET('Sanitation Data'!$H$28,0,10*ROW('Sanitation Data'!H173)))</f>
        <v/>
      </c>
      <c r="DF179" s="363" t="str">
        <f ca="1">+IF(OFFSET('Sanitation Data'!$H$29,0,10*ROW('Sanitation Data'!H173))="","",OFFSET('Sanitation Data'!$H$29,0,10*ROW('Sanitation Data'!H173)))</f>
        <v/>
      </c>
      <c r="DG179" s="363" t="str">
        <f ca="1">+IF(OFFSET('Sanitation Data'!$H$30,0,10*ROW('Sanitation Data'!H173))="","",OFFSET('Sanitation Data'!$H$30,0,10*ROW('Sanitation Data'!H173)))</f>
        <v/>
      </c>
      <c r="DH179" s="363" t="str">
        <f ca="1">+IF(OFFSET('Sanitation Data'!$H$31,0,10*ROW('Sanitation Data'!H173))="","",OFFSET('Sanitation Data'!$H$31,0,10*ROW('Sanitation Data'!H173)))</f>
        <v/>
      </c>
      <c r="DI179" s="363" t="str">
        <f ca="1">+IF(OFFSET('Sanitation Data'!$H$32,0,10*ROW('Sanitation Data'!H173))="","",OFFSET('Sanitation Data'!$H$32,0,10*ROW('Sanitation Data'!H173)))</f>
        <v/>
      </c>
      <c r="DJ179" s="363" t="str">
        <f ca="1">+IF(OFFSET('Sanitation Data'!$I$28,0,10*ROW('Sanitation Data'!I173))="","",OFFSET('Sanitation Data'!$I$28,0,10*ROW('Sanitation Data'!I173)))</f>
        <v/>
      </c>
      <c r="DK179" s="363" t="str">
        <f ca="1">+IF(OFFSET('Sanitation Data'!$I$29,0,10*ROW('Sanitation Data'!I173))="","",OFFSET('Sanitation Data'!$I$29,0,10*ROW('Sanitation Data'!I173)))</f>
        <v/>
      </c>
      <c r="DL179" s="363" t="str">
        <f ca="1">+IF(OFFSET('Sanitation Data'!$I$30,0,10*ROW('Sanitation Data'!I173))="","",OFFSET('Sanitation Data'!$I$30,0,10*ROW('Sanitation Data'!I173)))</f>
        <v/>
      </c>
      <c r="DM179" s="363" t="str">
        <f ca="1">+IF(OFFSET('Sanitation Data'!$I$31,0,10*ROW('Sanitation Data'!I173))="","",OFFSET('Sanitation Data'!$I$31,0,10*ROW('Sanitation Data'!I173)))</f>
        <v/>
      </c>
      <c r="DN179" s="363" t="str">
        <f ca="1">+IF(OFFSET('Sanitation Data'!$I$32,0,10*ROW('Sanitation Data'!I173))="","",OFFSET('Sanitation Data'!$I$32,0,10*ROW('Sanitation Data'!I173)))</f>
        <v/>
      </c>
      <c r="DO179" s="363" t="str">
        <f ca="1">+IF(OFFSET('Hygiene Data'!$D$11,0,10*ROW('Hygiene Data'!D173))="","",OFFSET('Hygiene Data'!$D$11,0,10*ROW('Hygiene Data'!D173)))</f>
        <v/>
      </c>
      <c r="DP179" s="363" t="str">
        <f ca="1">+IF(OFFSET('Hygiene Data'!$D$12,0,10*ROW('Hygiene Data'!D173))="","",OFFSET('Hygiene Data'!$D$12,0,10*ROW('Hygiene Data'!D173)))</f>
        <v/>
      </c>
      <c r="DQ179" s="363" t="str">
        <f ca="1">+IF(OFFSET('Hygiene Data'!$D$13,0,10*ROW('Hygiene Data'!D173))="","",OFFSET('Hygiene Data'!$D$13,0,10*ROW('Hygiene Data'!D173)))</f>
        <v/>
      </c>
      <c r="DR179" s="363" t="str">
        <f ca="1">+IF(OFFSET('Hygiene Data'!$E$11,0,10*ROW('Hygiene Data'!E173))="","",OFFSET('Hygiene Data'!$E$11,0,10*ROW('Hygiene Data'!E173)))</f>
        <v/>
      </c>
      <c r="DS179" s="363" t="str">
        <f ca="1">+IF(OFFSET('Hygiene Data'!$E$12,0,10*ROW('Hygiene Data'!E173))="","",OFFSET('Hygiene Data'!$E$12,0,10*ROW('Hygiene Data'!E173)))</f>
        <v/>
      </c>
      <c r="DT179" s="363" t="str">
        <f ca="1">+IF(OFFSET('Hygiene Data'!$E$13,0,10*ROW('Hygiene Data'!E173))="","",OFFSET('Hygiene Data'!$E$13,0,10*ROW('Hygiene Data'!E173)))</f>
        <v/>
      </c>
      <c r="DU179" s="363" t="str">
        <f ca="1">+IF(OFFSET('Hygiene Data'!$F$11,0,10*ROW('Hygiene Data'!F173))="","",OFFSET('Hygiene Data'!$F$11,0,10*ROW('Hygiene Data'!F173)))</f>
        <v/>
      </c>
      <c r="DV179" s="363" t="str">
        <f ca="1">+IF(OFFSET('Hygiene Data'!$F$12,0,10*ROW('Hygiene Data'!F173))="","",OFFSET('Hygiene Data'!$F$12,0,10*ROW('Hygiene Data'!F173)))</f>
        <v/>
      </c>
      <c r="DW179" s="363" t="str">
        <f ca="1">+IF(OFFSET('Hygiene Data'!$F$13,0,10*ROW('Hygiene Data'!F173))="","",OFFSET('Hygiene Data'!$F$13,0,10*ROW('Hygiene Data'!F173)))</f>
        <v/>
      </c>
      <c r="DX179" s="363" t="str">
        <f ca="1">+IF(OFFSET('Hygiene Data'!$G$11,0,10*ROW('Hygiene Data'!G173))="","",OFFSET('Hygiene Data'!$G$11,0,10*ROW('Hygiene Data'!G173)))</f>
        <v/>
      </c>
      <c r="DY179" s="363" t="str">
        <f ca="1">+IF(OFFSET('Hygiene Data'!$G$12,0,10*ROW('Hygiene Data'!G173))="","",OFFSET('Hygiene Data'!$G$12,0,10*ROW('Hygiene Data'!G173)))</f>
        <v/>
      </c>
      <c r="DZ179" s="363" t="str">
        <f ca="1">+IF(OFFSET('Hygiene Data'!$G$13,0,10*ROW('Hygiene Data'!G173))="","",OFFSET('Hygiene Data'!$G$13,0,10*ROW('Hygiene Data'!G173)))</f>
        <v/>
      </c>
      <c r="EA179" s="363" t="str">
        <f ca="1">+IF(OFFSET('Hygiene Data'!$H$11,0,10*ROW('Hygiene Data'!H173))="","",OFFSET('Hygiene Data'!$H$11,0,10*ROW('Hygiene Data'!H173)))</f>
        <v/>
      </c>
      <c r="EB179" s="363" t="str">
        <f ca="1">+IF(OFFSET('Hygiene Data'!$H$12,0,10*ROW('Hygiene Data'!H173))="","",OFFSET('Hygiene Data'!$H$12,0,10*ROW('Hygiene Data'!H173)))</f>
        <v/>
      </c>
      <c r="EC179" s="363" t="str">
        <f ca="1">+IF(OFFSET('Hygiene Data'!$H$13,0,10*ROW('Hygiene Data'!H173))="","",OFFSET('Hygiene Data'!$H$13,0,10*ROW('Hygiene Data'!H173)))</f>
        <v/>
      </c>
      <c r="ED179" s="363" t="str">
        <f ca="1">+IF(OFFSET('Hygiene Data'!$I$11,0,10*ROW('Hygiene Data'!I173))="","",OFFSET('Hygiene Data'!$I$11,0,10*ROW('Hygiene Data'!I173)))</f>
        <v/>
      </c>
      <c r="EE179" s="363" t="str">
        <f ca="1">+IF(OFFSET('Hygiene Data'!$I$12,0,10*ROW('Hygiene Data'!I173))="","",OFFSET('Hygiene Data'!$I$12,0,10*ROW('Hygiene Data'!I173)))</f>
        <v/>
      </c>
      <c r="EF179" s="363" t="str">
        <f ca="1">+IF(OFFSET('Hygiene Data'!$I$13,0,10*ROW('Hygiene Data'!I173))="","",OFFSET('Hygiene Data'!$I$13,0,10*ROW('Hygiene Data'!I173)))</f>
        <v/>
      </c>
    </row>
    <row r="180" spans="1:136" x14ac:dyDescent="0.25">
      <c r="A180" s="472" t="str">
        <f ca="1">+IF(OFFSET('Water Data'!$B$2,0,10*ROW('Water Data'!E174))="","",OFFSET('Water Data'!$B$2,0,10*ROW('Water Data'!E174)))</f>
        <v/>
      </c>
      <c r="B180" s="47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9" t="str">
        <f t="shared" ca="1" si="2"/>
        <v/>
      </c>
      <c r="D180" s="50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3" t="str">
        <f ca="1">+IF(OFFSET('Water Data'!$D$27,0,10*ROW('Water Data'!D174))="","",OFFSET('Water Data'!$D$27,0,10*ROW('Water Data'!D174)))</f>
        <v/>
      </c>
      <c r="BT180" s="363" t="str">
        <f ca="1">+IF(OFFSET('Water Data'!$D$28,0,10*ROW('Water Data'!D174))="","",OFFSET('Water Data'!$D$28,0,10*ROW('Water Data'!D174)))</f>
        <v/>
      </c>
      <c r="BU180" s="363" t="str">
        <f ca="1">+IF(OFFSET('Water Data'!$D$29,0,10*ROW('Water Data'!D174))="","",OFFSET('Water Data'!$D$29,0,10*ROW('Water Data'!D174)))</f>
        <v/>
      </c>
      <c r="BV180" s="363" t="str">
        <f ca="1">+IF(OFFSET('Water Data'!$E$27,0,10*ROW('Water Data'!E174))="","",OFFSET('Water Data'!$E$27,0,10*ROW('Water Data'!E174)))</f>
        <v/>
      </c>
      <c r="BW180" s="363" t="str">
        <f ca="1">+IF(OFFSET('Water Data'!$E$28,0,10*ROW('Water Data'!E174))="","",OFFSET('Water Data'!$E$28,0,10*ROW('Water Data'!E174)))</f>
        <v/>
      </c>
      <c r="BX180" s="363" t="str">
        <f ca="1">+IF(OFFSET('Water Data'!$E$29,0,10*ROW('Water Data'!E174))="","",OFFSET('Water Data'!$E$29,0,10*ROW('Water Data'!E174)))</f>
        <v/>
      </c>
      <c r="BY180" s="363" t="str">
        <f ca="1">+IF(OFFSET('Water Data'!$F$27,0,10*ROW('Water Data'!F174))="","",OFFSET('Water Data'!$F$27,0,10*ROW('Water Data'!F174)))</f>
        <v/>
      </c>
      <c r="BZ180" s="363" t="str">
        <f ca="1">+IF(OFFSET('Water Data'!$F$28,0,10*ROW('Water Data'!F174))="","",OFFSET('Water Data'!$F$28,0,10*ROW('Water Data'!F174)))</f>
        <v/>
      </c>
      <c r="CA180" s="363" t="str">
        <f ca="1">+IF(OFFSET('Water Data'!$F$29,0,10*ROW('Water Data'!F174))="","",OFFSET('Water Data'!$F$29,0,10*ROW('Water Data'!F174)))</f>
        <v/>
      </c>
      <c r="CB180" s="363" t="str">
        <f ca="1">+IF(OFFSET('Water Data'!$G$27,0,10*ROW('Water Data'!G174))="","",OFFSET('Water Data'!$G$27,0,10*ROW('Water Data'!G174)))</f>
        <v/>
      </c>
      <c r="CC180" s="363" t="str">
        <f ca="1">+IF(OFFSET('Water Data'!$G$28,0,10*ROW('Water Data'!G174))="","",OFFSET('Water Data'!$G$28,0,10*ROW('Water Data'!G174)))</f>
        <v/>
      </c>
      <c r="CD180" s="363" t="str">
        <f ca="1">+IF(OFFSET('Water Data'!$G$29,0,10*ROW('Water Data'!G174))="","",OFFSET('Water Data'!$G$29,0,10*ROW('Water Data'!G174)))</f>
        <v/>
      </c>
      <c r="CE180" s="363" t="str">
        <f ca="1">+IF(OFFSET('Water Data'!$H$27,0,10*ROW('Water Data'!H174))="","",OFFSET('Water Data'!$H$27,0,10*ROW('Water Data'!H174)))</f>
        <v/>
      </c>
      <c r="CF180" s="363" t="str">
        <f ca="1">+IF(OFFSET('Water Data'!$H$28,0,10*ROW('Water Data'!H174))="","",OFFSET('Water Data'!$H$28,0,10*ROW('Water Data'!H174)))</f>
        <v/>
      </c>
      <c r="CG180" s="363" t="str">
        <f ca="1">+IF(OFFSET('Water Data'!$H$29,0,10*ROW('Water Data'!H174))="","",OFFSET('Water Data'!$H$29,0,10*ROW('Water Data'!H174)))</f>
        <v/>
      </c>
      <c r="CH180" s="363" t="str">
        <f ca="1">+IF(OFFSET('Water Data'!$I$27,0,10*ROW('Water Data'!I174))="","",OFFSET('Water Data'!$I$27,0,10*ROW('Water Data'!I174)))</f>
        <v/>
      </c>
      <c r="CI180" s="363" t="str">
        <f ca="1">+IF(OFFSET('Water Data'!$I$28,0,10*ROW('Water Data'!I174))="","",OFFSET('Water Data'!$I$28,0,10*ROW('Water Data'!I174)))</f>
        <v/>
      </c>
      <c r="CJ180" s="363" t="str">
        <f ca="1">+IF(OFFSET('Water Data'!$I$29,0,10*ROW('Water Data'!I174))="","",OFFSET('Water Data'!$I$29,0,10*ROW('Water Data'!I174)))</f>
        <v/>
      </c>
      <c r="CK180" s="363" t="str">
        <f ca="1">+IF(OFFSET('Sanitation Data'!$D$28,0,10*ROW('Sanitation Data'!D174))="","",OFFSET('Sanitation Data'!$D$28,0,10*ROW('Sanitation Data'!D174)))</f>
        <v/>
      </c>
      <c r="CL180" s="363" t="str">
        <f ca="1">+IF(OFFSET('Sanitation Data'!$D$29,0,10*ROW('Sanitation Data'!D174))="","",OFFSET('Sanitation Data'!$D$29,0,10*ROW('Sanitation Data'!D174)))</f>
        <v/>
      </c>
      <c r="CM180" s="363" t="str">
        <f ca="1">+IF(OFFSET('Sanitation Data'!$D$30,0,10*ROW('Sanitation Data'!D174))="","",OFFSET('Sanitation Data'!$D$30,0,10*ROW('Sanitation Data'!D174)))</f>
        <v/>
      </c>
      <c r="CN180" s="363" t="str">
        <f ca="1">+IF(OFFSET('Sanitation Data'!$D$31,0,10*ROW('Sanitation Data'!D174))="","",OFFSET('Sanitation Data'!$D$31,0,10*ROW('Sanitation Data'!D174)))</f>
        <v/>
      </c>
      <c r="CO180" s="363" t="str">
        <f ca="1">+IF(OFFSET('Sanitation Data'!$D$32,0,10*ROW('Sanitation Data'!D174))="","",OFFSET('Sanitation Data'!$D$32,0,10*ROW('Sanitation Data'!D174)))</f>
        <v/>
      </c>
      <c r="CP180" s="363" t="str">
        <f ca="1">+IF(OFFSET('Sanitation Data'!$E$28,0,10*ROW('Sanitation Data'!E174))="","",OFFSET('Sanitation Data'!$E$28,0,10*ROW('Sanitation Data'!E174)))</f>
        <v/>
      </c>
      <c r="CQ180" s="363" t="str">
        <f ca="1">+IF(OFFSET('Sanitation Data'!$E$29,0,10*ROW('Sanitation Data'!E174))="","",OFFSET('Sanitation Data'!$E$29,0,10*ROW('Sanitation Data'!E174)))</f>
        <v/>
      </c>
      <c r="CR180" s="363" t="str">
        <f ca="1">+IF(OFFSET('Sanitation Data'!$E$30,0,10*ROW('Sanitation Data'!E174))="","",OFFSET('Sanitation Data'!$E$30,0,10*ROW('Sanitation Data'!E174)))</f>
        <v/>
      </c>
      <c r="CS180" s="363" t="str">
        <f ca="1">+IF(OFFSET('Sanitation Data'!$E$31,0,10*ROW('Sanitation Data'!E174))="","",OFFSET('Sanitation Data'!$E$31,0,10*ROW('Sanitation Data'!E174)))</f>
        <v/>
      </c>
      <c r="CT180" s="363" t="str">
        <f ca="1">+IF(OFFSET('Sanitation Data'!$E$32,0,10*ROW('Sanitation Data'!E174))="","",OFFSET('Sanitation Data'!$E$32,0,10*ROW('Sanitation Data'!E174)))</f>
        <v/>
      </c>
      <c r="CU180" s="363" t="str">
        <f ca="1">+IF(OFFSET('Sanitation Data'!$F$28,0,10*ROW('Sanitation Data'!F174))="","",OFFSET('Sanitation Data'!$F$28,0,10*ROW('Sanitation Data'!F174)))</f>
        <v/>
      </c>
      <c r="CV180" s="363" t="str">
        <f ca="1">+IF(OFFSET('Sanitation Data'!$F$29,0,10*ROW('Sanitation Data'!F174))="","",OFFSET('Sanitation Data'!$F$29,0,10*ROW('Sanitation Data'!F174)))</f>
        <v/>
      </c>
      <c r="CW180" s="363" t="str">
        <f ca="1">+IF(OFFSET('Sanitation Data'!$F$30,0,10*ROW('Sanitation Data'!F174))="","",OFFSET('Sanitation Data'!$F$30,0,10*ROW('Sanitation Data'!F174)))</f>
        <v/>
      </c>
      <c r="CX180" s="363" t="str">
        <f ca="1">+IF(OFFSET('Sanitation Data'!$F$31,0,10*ROW('Sanitation Data'!F174))="","",OFFSET('Sanitation Data'!$F$31,0,10*ROW('Sanitation Data'!F174)))</f>
        <v/>
      </c>
      <c r="CY180" s="363" t="str">
        <f ca="1">+IF(OFFSET('Sanitation Data'!$F$32,0,10*ROW('Sanitation Data'!F174))="","",OFFSET('Sanitation Data'!$F$32,0,10*ROW('Sanitation Data'!F174)))</f>
        <v/>
      </c>
      <c r="CZ180" s="363" t="str">
        <f ca="1">+IF(OFFSET('Sanitation Data'!$G$28,0,10*ROW('Sanitation Data'!G174))="","",OFFSET('Sanitation Data'!$G$28,0,10*ROW('Sanitation Data'!G174)))</f>
        <v/>
      </c>
      <c r="DA180" s="363" t="str">
        <f ca="1">+IF(OFFSET('Sanitation Data'!$G$29,0,10*ROW('Sanitation Data'!G174))="","",OFFSET('Sanitation Data'!$G$29,0,10*ROW('Sanitation Data'!G174)))</f>
        <v/>
      </c>
      <c r="DB180" s="363" t="str">
        <f ca="1">+IF(OFFSET('Sanitation Data'!$G$30,0,10*ROW('Sanitation Data'!G174))="","",OFFSET('Sanitation Data'!$G$30,0,10*ROW('Sanitation Data'!G174)))</f>
        <v/>
      </c>
      <c r="DC180" s="363" t="str">
        <f ca="1">+IF(OFFSET('Sanitation Data'!$G$31,0,10*ROW('Sanitation Data'!G174))="","",OFFSET('Sanitation Data'!$G$31,0,10*ROW('Sanitation Data'!G174)))</f>
        <v/>
      </c>
      <c r="DD180" s="363" t="str">
        <f ca="1">+IF(OFFSET('Sanitation Data'!$G$32,0,10*ROW('Sanitation Data'!G174))="","",OFFSET('Sanitation Data'!$G$32,0,10*ROW('Sanitation Data'!G174)))</f>
        <v/>
      </c>
      <c r="DE180" s="363" t="str">
        <f ca="1">+IF(OFFSET('Sanitation Data'!$H$28,0,10*ROW('Sanitation Data'!H174))="","",OFFSET('Sanitation Data'!$H$28,0,10*ROW('Sanitation Data'!H174)))</f>
        <v/>
      </c>
      <c r="DF180" s="363" t="str">
        <f ca="1">+IF(OFFSET('Sanitation Data'!$H$29,0,10*ROW('Sanitation Data'!H174))="","",OFFSET('Sanitation Data'!$H$29,0,10*ROW('Sanitation Data'!H174)))</f>
        <v/>
      </c>
      <c r="DG180" s="363" t="str">
        <f ca="1">+IF(OFFSET('Sanitation Data'!$H$30,0,10*ROW('Sanitation Data'!H174))="","",OFFSET('Sanitation Data'!$H$30,0,10*ROW('Sanitation Data'!H174)))</f>
        <v/>
      </c>
      <c r="DH180" s="363" t="str">
        <f ca="1">+IF(OFFSET('Sanitation Data'!$H$31,0,10*ROW('Sanitation Data'!H174))="","",OFFSET('Sanitation Data'!$H$31,0,10*ROW('Sanitation Data'!H174)))</f>
        <v/>
      </c>
      <c r="DI180" s="363" t="str">
        <f ca="1">+IF(OFFSET('Sanitation Data'!$H$32,0,10*ROW('Sanitation Data'!H174))="","",OFFSET('Sanitation Data'!$H$32,0,10*ROW('Sanitation Data'!H174)))</f>
        <v/>
      </c>
      <c r="DJ180" s="363" t="str">
        <f ca="1">+IF(OFFSET('Sanitation Data'!$I$28,0,10*ROW('Sanitation Data'!I174))="","",OFFSET('Sanitation Data'!$I$28,0,10*ROW('Sanitation Data'!I174)))</f>
        <v/>
      </c>
      <c r="DK180" s="363" t="str">
        <f ca="1">+IF(OFFSET('Sanitation Data'!$I$29,0,10*ROW('Sanitation Data'!I174))="","",OFFSET('Sanitation Data'!$I$29,0,10*ROW('Sanitation Data'!I174)))</f>
        <v/>
      </c>
      <c r="DL180" s="363" t="str">
        <f ca="1">+IF(OFFSET('Sanitation Data'!$I$30,0,10*ROW('Sanitation Data'!I174))="","",OFFSET('Sanitation Data'!$I$30,0,10*ROW('Sanitation Data'!I174)))</f>
        <v/>
      </c>
      <c r="DM180" s="363" t="str">
        <f ca="1">+IF(OFFSET('Sanitation Data'!$I$31,0,10*ROW('Sanitation Data'!I174))="","",OFFSET('Sanitation Data'!$I$31,0,10*ROW('Sanitation Data'!I174)))</f>
        <v/>
      </c>
      <c r="DN180" s="363" t="str">
        <f ca="1">+IF(OFFSET('Sanitation Data'!$I$32,0,10*ROW('Sanitation Data'!I174))="","",OFFSET('Sanitation Data'!$I$32,0,10*ROW('Sanitation Data'!I174)))</f>
        <v/>
      </c>
      <c r="DO180" s="363" t="str">
        <f ca="1">+IF(OFFSET('Hygiene Data'!$D$11,0,10*ROW('Hygiene Data'!D174))="","",OFFSET('Hygiene Data'!$D$11,0,10*ROW('Hygiene Data'!D174)))</f>
        <v/>
      </c>
      <c r="DP180" s="363" t="str">
        <f ca="1">+IF(OFFSET('Hygiene Data'!$D$12,0,10*ROW('Hygiene Data'!D174))="","",OFFSET('Hygiene Data'!$D$12,0,10*ROW('Hygiene Data'!D174)))</f>
        <v/>
      </c>
      <c r="DQ180" s="363" t="str">
        <f ca="1">+IF(OFFSET('Hygiene Data'!$D$13,0,10*ROW('Hygiene Data'!D174))="","",OFFSET('Hygiene Data'!$D$13,0,10*ROW('Hygiene Data'!D174)))</f>
        <v/>
      </c>
      <c r="DR180" s="363" t="str">
        <f ca="1">+IF(OFFSET('Hygiene Data'!$E$11,0,10*ROW('Hygiene Data'!E174))="","",OFFSET('Hygiene Data'!$E$11,0,10*ROW('Hygiene Data'!E174)))</f>
        <v/>
      </c>
      <c r="DS180" s="363" t="str">
        <f ca="1">+IF(OFFSET('Hygiene Data'!$E$12,0,10*ROW('Hygiene Data'!E174))="","",OFFSET('Hygiene Data'!$E$12,0,10*ROW('Hygiene Data'!E174)))</f>
        <v/>
      </c>
      <c r="DT180" s="363" t="str">
        <f ca="1">+IF(OFFSET('Hygiene Data'!$E$13,0,10*ROW('Hygiene Data'!E174))="","",OFFSET('Hygiene Data'!$E$13,0,10*ROW('Hygiene Data'!E174)))</f>
        <v/>
      </c>
      <c r="DU180" s="363" t="str">
        <f ca="1">+IF(OFFSET('Hygiene Data'!$F$11,0,10*ROW('Hygiene Data'!F174))="","",OFFSET('Hygiene Data'!$F$11,0,10*ROW('Hygiene Data'!F174)))</f>
        <v/>
      </c>
      <c r="DV180" s="363" t="str">
        <f ca="1">+IF(OFFSET('Hygiene Data'!$F$12,0,10*ROW('Hygiene Data'!F174))="","",OFFSET('Hygiene Data'!$F$12,0,10*ROW('Hygiene Data'!F174)))</f>
        <v/>
      </c>
      <c r="DW180" s="363" t="str">
        <f ca="1">+IF(OFFSET('Hygiene Data'!$F$13,0,10*ROW('Hygiene Data'!F174))="","",OFFSET('Hygiene Data'!$F$13,0,10*ROW('Hygiene Data'!F174)))</f>
        <v/>
      </c>
      <c r="DX180" s="363" t="str">
        <f ca="1">+IF(OFFSET('Hygiene Data'!$G$11,0,10*ROW('Hygiene Data'!G174))="","",OFFSET('Hygiene Data'!$G$11,0,10*ROW('Hygiene Data'!G174)))</f>
        <v/>
      </c>
      <c r="DY180" s="363" t="str">
        <f ca="1">+IF(OFFSET('Hygiene Data'!$G$12,0,10*ROW('Hygiene Data'!G174))="","",OFFSET('Hygiene Data'!$G$12,0,10*ROW('Hygiene Data'!G174)))</f>
        <v/>
      </c>
      <c r="DZ180" s="363" t="str">
        <f ca="1">+IF(OFFSET('Hygiene Data'!$G$13,0,10*ROW('Hygiene Data'!G174))="","",OFFSET('Hygiene Data'!$G$13,0,10*ROW('Hygiene Data'!G174)))</f>
        <v/>
      </c>
      <c r="EA180" s="363" t="str">
        <f ca="1">+IF(OFFSET('Hygiene Data'!$H$11,0,10*ROW('Hygiene Data'!H174))="","",OFFSET('Hygiene Data'!$H$11,0,10*ROW('Hygiene Data'!H174)))</f>
        <v/>
      </c>
      <c r="EB180" s="363" t="str">
        <f ca="1">+IF(OFFSET('Hygiene Data'!$H$12,0,10*ROW('Hygiene Data'!H174))="","",OFFSET('Hygiene Data'!$H$12,0,10*ROW('Hygiene Data'!H174)))</f>
        <v/>
      </c>
      <c r="EC180" s="363" t="str">
        <f ca="1">+IF(OFFSET('Hygiene Data'!$H$13,0,10*ROW('Hygiene Data'!H174))="","",OFFSET('Hygiene Data'!$H$13,0,10*ROW('Hygiene Data'!H174)))</f>
        <v/>
      </c>
      <c r="ED180" s="363" t="str">
        <f ca="1">+IF(OFFSET('Hygiene Data'!$I$11,0,10*ROW('Hygiene Data'!I174))="","",OFFSET('Hygiene Data'!$I$11,0,10*ROW('Hygiene Data'!I174)))</f>
        <v/>
      </c>
      <c r="EE180" s="363" t="str">
        <f ca="1">+IF(OFFSET('Hygiene Data'!$I$12,0,10*ROW('Hygiene Data'!I174))="","",OFFSET('Hygiene Data'!$I$12,0,10*ROW('Hygiene Data'!I174)))</f>
        <v/>
      </c>
      <c r="EF180" s="363" t="str">
        <f ca="1">+IF(OFFSET('Hygiene Data'!$I$13,0,10*ROW('Hygiene Data'!I174))="","",OFFSET('Hygiene Data'!$I$13,0,10*ROW('Hygiene Data'!I174)))</f>
        <v/>
      </c>
    </row>
    <row r="181" spans="1:136" x14ac:dyDescent="0.25">
      <c r="A181" s="472" t="str">
        <f ca="1">+IF(OFFSET('Water Data'!$B$2,0,10*ROW('Water Data'!E175))="","",OFFSET('Water Data'!$B$2,0,10*ROW('Water Data'!E175)))</f>
        <v/>
      </c>
      <c r="B181" s="47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9" t="str">
        <f t="shared" ca="1" si="2"/>
        <v/>
      </c>
      <c r="D181" s="50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3" t="str">
        <f ca="1">+IF(OFFSET('Water Data'!$D$27,0,10*ROW('Water Data'!D175))="","",OFFSET('Water Data'!$D$27,0,10*ROW('Water Data'!D175)))</f>
        <v/>
      </c>
      <c r="BT181" s="363" t="str">
        <f ca="1">+IF(OFFSET('Water Data'!$D$28,0,10*ROW('Water Data'!D175))="","",OFFSET('Water Data'!$D$28,0,10*ROW('Water Data'!D175)))</f>
        <v/>
      </c>
      <c r="BU181" s="363" t="str">
        <f ca="1">+IF(OFFSET('Water Data'!$D$29,0,10*ROW('Water Data'!D175))="","",OFFSET('Water Data'!$D$29,0,10*ROW('Water Data'!D175)))</f>
        <v/>
      </c>
      <c r="BV181" s="363" t="str">
        <f ca="1">+IF(OFFSET('Water Data'!$E$27,0,10*ROW('Water Data'!E175))="","",OFFSET('Water Data'!$E$27,0,10*ROW('Water Data'!E175)))</f>
        <v/>
      </c>
      <c r="BW181" s="363" t="str">
        <f ca="1">+IF(OFFSET('Water Data'!$E$28,0,10*ROW('Water Data'!E175))="","",OFFSET('Water Data'!$E$28,0,10*ROW('Water Data'!E175)))</f>
        <v/>
      </c>
      <c r="BX181" s="363" t="str">
        <f ca="1">+IF(OFFSET('Water Data'!$E$29,0,10*ROW('Water Data'!E175))="","",OFFSET('Water Data'!$E$29,0,10*ROW('Water Data'!E175)))</f>
        <v/>
      </c>
      <c r="BY181" s="363" t="str">
        <f ca="1">+IF(OFFSET('Water Data'!$F$27,0,10*ROW('Water Data'!F175))="","",OFFSET('Water Data'!$F$27,0,10*ROW('Water Data'!F175)))</f>
        <v/>
      </c>
      <c r="BZ181" s="363" t="str">
        <f ca="1">+IF(OFFSET('Water Data'!$F$28,0,10*ROW('Water Data'!F175))="","",OFFSET('Water Data'!$F$28,0,10*ROW('Water Data'!F175)))</f>
        <v/>
      </c>
      <c r="CA181" s="363" t="str">
        <f ca="1">+IF(OFFSET('Water Data'!$F$29,0,10*ROW('Water Data'!F175))="","",OFFSET('Water Data'!$F$29,0,10*ROW('Water Data'!F175)))</f>
        <v/>
      </c>
      <c r="CB181" s="363" t="str">
        <f ca="1">+IF(OFFSET('Water Data'!$G$27,0,10*ROW('Water Data'!G175))="","",OFFSET('Water Data'!$G$27,0,10*ROW('Water Data'!G175)))</f>
        <v/>
      </c>
      <c r="CC181" s="363" t="str">
        <f ca="1">+IF(OFFSET('Water Data'!$G$28,0,10*ROW('Water Data'!G175))="","",OFFSET('Water Data'!$G$28,0,10*ROW('Water Data'!G175)))</f>
        <v/>
      </c>
      <c r="CD181" s="363" t="str">
        <f ca="1">+IF(OFFSET('Water Data'!$G$29,0,10*ROW('Water Data'!G175))="","",OFFSET('Water Data'!$G$29,0,10*ROW('Water Data'!G175)))</f>
        <v/>
      </c>
      <c r="CE181" s="363" t="str">
        <f ca="1">+IF(OFFSET('Water Data'!$H$27,0,10*ROW('Water Data'!H175))="","",OFFSET('Water Data'!$H$27,0,10*ROW('Water Data'!H175)))</f>
        <v/>
      </c>
      <c r="CF181" s="363" t="str">
        <f ca="1">+IF(OFFSET('Water Data'!$H$28,0,10*ROW('Water Data'!H175))="","",OFFSET('Water Data'!$H$28,0,10*ROW('Water Data'!H175)))</f>
        <v/>
      </c>
      <c r="CG181" s="363" t="str">
        <f ca="1">+IF(OFFSET('Water Data'!$H$29,0,10*ROW('Water Data'!H175))="","",OFFSET('Water Data'!$H$29,0,10*ROW('Water Data'!H175)))</f>
        <v/>
      </c>
      <c r="CH181" s="363" t="str">
        <f ca="1">+IF(OFFSET('Water Data'!$I$27,0,10*ROW('Water Data'!I175))="","",OFFSET('Water Data'!$I$27,0,10*ROW('Water Data'!I175)))</f>
        <v/>
      </c>
      <c r="CI181" s="363" t="str">
        <f ca="1">+IF(OFFSET('Water Data'!$I$28,0,10*ROW('Water Data'!I175))="","",OFFSET('Water Data'!$I$28,0,10*ROW('Water Data'!I175)))</f>
        <v/>
      </c>
      <c r="CJ181" s="363" t="str">
        <f ca="1">+IF(OFFSET('Water Data'!$I$29,0,10*ROW('Water Data'!I175))="","",OFFSET('Water Data'!$I$29,0,10*ROW('Water Data'!I175)))</f>
        <v/>
      </c>
      <c r="CK181" s="363" t="str">
        <f ca="1">+IF(OFFSET('Sanitation Data'!$D$28,0,10*ROW('Sanitation Data'!D175))="","",OFFSET('Sanitation Data'!$D$28,0,10*ROW('Sanitation Data'!D175)))</f>
        <v/>
      </c>
      <c r="CL181" s="363" t="str">
        <f ca="1">+IF(OFFSET('Sanitation Data'!$D$29,0,10*ROW('Sanitation Data'!D175))="","",OFFSET('Sanitation Data'!$D$29,0,10*ROW('Sanitation Data'!D175)))</f>
        <v/>
      </c>
      <c r="CM181" s="363" t="str">
        <f ca="1">+IF(OFFSET('Sanitation Data'!$D$30,0,10*ROW('Sanitation Data'!D175))="","",OFFSET('Sanitation Data'!$D$30,0,10*ROW('Sanitation Data'!D175)))</f>
        <v/>
      </c>
      <c r="CN181" s="363" t="str">
        <f ca="1">+IF(OFFSET('Sanitation Data'!$D$31,0,10*ROW('Sanitation Data'!D175))="","",OFFSET('Sanitation Data'!$D$31,0,10*ROW('Sanitation Data'!D175)))</f>
        <v/>
      </c>
      <c r="CO181" s="363" t="str">
        <f ca="1">+IF(OFFSET('Sanitation Data'!$D$32,0,10*ROW('Sanitation Data'!D175))="","",OFFSET('Sanitation Data'!$D$32,0,10*ROW('Sanitation Data'!D175)))</f>
        <v/>
      </c>
      <c r="CP181" s="363" t="str">
        <f ca="1">+IF(OFFSET('Sanitation Data'!$E$28,0,10*ROW('Sanitation Data'!E175))="","",OFFSET('Sanitation Data'!$E$28,0,10*ROW('Sanitation Data'!E175)))</f>
        <v/>
      </c>
      <c r="CQ181" s="363" t="str">
        <f ca="1">+IF(OFFSET('Sanitation Data'!$E$29,0,10*ROW('Sanitation Data'!E175))="","",OFFSET('Sanitation Data'!$E$29,0,10*ROW('Sanitation Data'!E175)))</f>
        <v/>
      </c>
      <c r="CR181" s="363" t="str">
        <f ca="1">+IF(OFFSET('Sanitation Data'!$E$30,0,10*ROW('Sanitation Data'!E175))="","",OFFSET('Sanitation Data'!$E$30,0,10*ROW('Sanitation Data'!E175)))</f>
        <v/>
      </c>
      <c r="CS181" s="363" t="str">
        <f ca="1">+IF(OFFSET('Sanitation Data'!$E$31,0,10*ROW('Sanitation Data'!E175))="","",OFFSET('Sanitation Data'!$E$31,0,10*ROW('Sanitation Data'!E175)))</f>
        <v/>
      </c>
      <c r="CT181" s="363" t="str">
        <f ca="1">+IF(OFFSET('Sanitation Data'!$E$32,0,10*ROW('Sanitation Data'!E175))="","",OFFSET('Sanitation Data'!$E$32,0,10*ROW('Sanitation Data'!E175)))</f>
        <v/>
      </c>
      <c r="CU181" s="363" t="str">
        <f ca="1">+IF(OFFSET('Sanitation Data'!$F$28,0,10*ROW('Sanitation Data'!F175))="","",OFFSET('Sanitation Data'!$F$28,0,10*ROW('Sanitation Data'!F175)))</f>
        <v/>
      </c>
      <c r="CV181" s="363" t="str">
        <f ca="1">+IF(OFFSET('Sanitation Data'!$F$29,0,10*ROW('Sanitation Data'!F175))="","",OFFSET('Sanitation Data'!$F$29,0,10*ROW('Sanitation Data'!F175)))</f>
        <v/>
      </c>
      <c r="CW181" s="363" t="str">
        <f ca="1">+IF(OFFSET('Sanitation Data'!$F$30,0,10*ROW('Sanitation Data'!F175))="","",OFFSET('Sanitation Data'!$F$30,0,10*ROW('Sanitation Data'!F175)))</f>
        <v/>
      </c>
      <c r="CX181" s="363" t="str">
        <f ca="1">+IF(OFFSET('Sanitation Data'!$F$31,0,10*ROW('Sanitation Data'!F175))="","",OFFSET('Sanitation Data'!$F$31,0,10*ROW('Sanitation Data'!F175)))</f>
        <v/>
      </c>
      <c r="CY181" s="363" t="str">
        <f ca="1">+IF(OFFSET('Sanitation Data'!$F$32,0,10*ROW('Sanitation Data'!F175))="","",OFFSET('Sanitation Data'!$F$32,0,10*ROW('Sanitation Data'!F175)))</f>
        <v/>
      </c>
      <c r="CZ181" s="363" t="str">
        <f ca="1">+IF(OFFSET('Sanitation Data'!$G$28,0,10*ROW('Sanitation Data'!G175))="","",OFFSET('Sanitation Data'!$G$28,0,10*ROW('Sanitation Data'!G175)))</f>
        <v/>
      </c>
      <c r="DA181" s="363" t="str">
        <f ca="1">+IF(OFFSET('Sanitation Data'!$G$29,0,10*ROW('Sanitation Data'!G175))="","",OFFSET('Sanitation Data'!$G$29,0,10*ROW('Sanitation Data'!G175)))</f>
        <v/>
      </c>
      <c r="DB181" s="363" t="str">
        <f ca="1">+IF(OFFSET('Sanitation Data'!$G$30,0,10*ROW('Sanitation Data'!G175))="","",OFFSET('Sanitation Data'!$G$30,0,10*ROW('Sanitation Data'!G175)))</f>
        <v/>
      </c>
      <c r="DC181" s="363" t="str">
        <f ca="1">+IF(OFFSET('Sanitation Data'!$G$31,0,10*ROW('Sanitation Data'!G175))="","",OFFSET('Sanitation Data'!$G$31,0,10*ROW('Sanitation Data'!G175)))</f>
        <v/>
      </c>
      <c r="DD181" s="363" t="str">
        <f ca="1">+IF(OFFSET('Sanitation Data'!$G$32,0,10*ROW('Sanitation Data'!G175))="","",OFFSET('Sanitation Data'!$G$32,0,10*ROW('Sanitation Data'!G175)))</f>
        <v/>
      </c>
      <c r="DE181" s="363" t="str">
        <f ca="1">+IF(OFFSET('Sanitation Data'!$H$28,0,10*ROW('Sanitation Data'!H175))="","",OFFSET('Sanitation Data'!$H$28,0,10*ROW('Sanitation Data'!H175)))</f>
        <v/>
      </c>
      <c r="DF181" s="363" t="str">
        <f ca="1">+IF(OFFSET('Sanitation Data'!$H$29,0,10*ROW('Sanitation Data'!H175))="","",OFFSET('Sanitation Data'!$H$29,0,10*ROW('Sanitation Data'!H175)))</f>
        <v/>
      </c>
      <c r="DG181" s="363" t="str">
        <f ca="1">+IF(OFFSET('Sanitation Data'!$H$30,0,10*ROW('Sanitation Data'!H175))="","",OFFSET('Sanitation Data'!$H$30,0,10*ROW('Sanitation Data'!H175)))</f>
        <v/>
      </c>
      <c r="DH181" s="363" t="str">
        <f ca="1">+IF(OFFSET('Sanitation Data'!$H$31,0,10*ROW('Sanitation Data'!H175))="","",OFFSET('Sanitation Data'!$H$31,0,10*ROW('Sanitation Data'!H175)))</f>
        <v/>
      </c>
      <c r="DI181" s="363" t="str">
        <f ca="1">+IF(OFFSET('Sanitation Data'!$H$32,0,10*ROW('Sanitation Data'!H175))="","",OFFSET('Sanitation Data'!$H$32,0,10*ROW('Sanitation Data'!H175)))</f>
        <v/>
      </c>
      <c r="DJ181" s="363" t="str">
        <f ca="1">+IF(OFFSET('Sanitation Data'!$I$28,0,10*ROW('Sanitation Data'!I175))="","",OFFSET('Sanitation Data'!$I$28,0,10*ROW('Sanitation Data'!I175)))</f>
        <v/>
      </c>
      <c r="DK181" s="363" t="str">
        <f ca="1">+IF(OFFSET('Sanitation Data'!$I$29,0,10*ROW('Sanitation Data'!I175))="","",OFFSET('Sanitation Data'!$I$29,0,10*ROW('Sanitation Data'!I175)))</f>
        <v/>
      </c>
      <c r="DL181" s="363" t="str">
        <f ca="1">+IF(OFFSET('Sanitation Data'!$I$30,0,10*ROW('Sanitation Data'!I175))="","",OFFSET('Sanitation Data'!$I$30,0,10*ROW('Sanitation Data'!I175)))</f>
        <v/>
      </c>
      <c r="DM181" s="363" t="str">
        <f ca="1">+IF(OFFSET('Sanitation Data'!$I$31,0,10*ROW('Sanitation Data'!I175))="","",OFFSET('Sanitation Data'!$I$31,0,10*ROW('Sanitation Data'!I175)))</f>
        <v/>
      </c>
      <c r="DN181" s="363" t="str">
        <f ca="1">+IF(OFFSET('Sanitation Data'!$I$32,0,10*ROW('Sanitation Data'!I175))="","",OFFSET('Sanitation Data'!$I$32,0,10*ROW('Sanitation Data'!I175)))</f>
        <v/>
      </c>
      <c r="DO181" s="363" t="str">
        <f ca="1">+IF(OFFSET('Hygiene Data'!$D$11,0,10*ROW('Hygiene Data'!D175))="","",OFFSET('Hygiene Data'!$D$11,0,10*ROW('Hygiene Data'!D175)))</f>
        <v/>
      </c>
      <c r="DP181" s="363" t="str">
        <f ca="1">+IF(OFFSET('Hygiene Data'!$D$12,0,10*ROW('Hygiene Data'!D175))="","",OFFSET('Hygiene Data'!$D$12,0,10*ROW('Hygiene Data'!D175)))</f>
        <v/>
      </c>
      <c r="DQ181" s="363" t="str">
        <f ca="1">+IF(OFFSET('Hygiene Data'!$D$13,0,10*ROW('Hygiene Data'!D175))="","",OFFSET('Hygiene Data'!$D$13,0,10*ROW('Hygiene Data'!D175)))</f>
        <v/>
      </c>
      <c r="DR181" s="363" t="str">
        <f ca="1">+IF(OFFSET('Hygiene Data'!$E$11,0,10*ROW('Hygiene Data'!E175))="","",OFFSET('Hygiene Data'!$E$11,0,10*ROW('Hygiene Data'!E175)))</f>
        <v/>
      </c>
      <c r="DS181" s="363" t="str">
        <f ca="1">+IF(OFFSET('Hygiene Data'!$E$12,0,10*ROW('Hygiene Data'!E175))="","",OFFSET('Hygiene Data'!$E$12,0,10*ROW('Hygiene Data'!E175)))</f>
        <v/>
      </c>
      <c r="DT181" s="363" t="str">
        <f ca="1">+IF(OFFSET('Hygiene Data'!$E$13,0,10*ROW('Hygiene Data'!E175))="","",OFFSET('Hygiene Data'!$E$13,0,10*ROW('Hygiene Data'!E175)))</f>
        <v/>
      </c>
      <c r="DU181" s="363" t="str">
        <f ca="1">+IF(OFFSET('Hygiene Data'!$F$11,0,10*ROW('Hygiene Data'!F175))="","",OFFSET('Hygiene Data'!$F$11,0,10*ROW('Hygiene Data'!F175)))</f>
        <v/>
      </c>
      <c r="DV181" s="363" t="str">
        <f ca="1">+IF(OFFSET('Hygiene Data'!$F$12,0,10*ROW('Hygiene Data'!F175))="","",OFFSET('Hygiene Data'!$F$12,0,10*ROW('Hygiene Data'!F175)))</f>
        <v/>
      </c>
      <c r="DW181" s="363" t="str">
        <f ca="1">+IF(OFFSET('Hygiene Data'!$F$13,0,10*ROW('Hygiene Data'!F175))="","",OFFSET('Hygiene Data'!$F$13,0,10*ROW('Hygiene Data'!F175)))</f>
        <v/>
      </c>
      <c r="DX181" s="363" t="str">
        <f ca="1">+IF(OFFSET('Hygiene Data'!$G$11,0,10*ROW('Hygiene Data'!G175))="","",OFFSET('Hygiene Data'!$G$11,0,10*ROW('Hygiene Data'!G175)))</f>
        <v/>
      </c>
      <c r="DY181" s="363" t="str">
        <f ca="1">+IF(OFFSET('Hygiene Data'!$G$12,0,10*ROW('Hygiene Data'!G175))="","",OFFSET('Hygiene Data'!$G$12,0,10*ROW('Hygiene Data'!G175)))</f>
        <v/>
      </c>
      <c r="DZ181" s="363" t="str">
        <f ca="1">+IF(OFFSET('Hygiene Data'!$G$13,0,10*ROW('Hygiene Data'!G175))="","",OFFSET('Hygiene Data'!$G$13,0,10*ROW('Hygiene Data'!G175)))</f>
        <v/>
      </c>
      <c r="EA181" s="363" t="str">
        <f ca="1">+IF(OFFSET('Hygiene Data'!$H$11,0,10*ROW('Hygiene Data'!H175))="","",OFFSET('Hygiene Data'!$H$11,0,10*ROW('Hygiene Data'!H175)))</f>
        <v/>
      </c>
      <c r="EB181" s="363" t="str">
        <f ca="1">+IF(OFFSET('Hygiene Data'!$H$12,0,10*ROW('Hygiene Data'!H175))="","",OFFSET('Hygiene Data'!$H$12,0,10*ROW('Hygiene Data'!H175)))</f>
        <v/>
      </c>
      <c r="EC181" s="363" t="str">
        <f ca="1">+IF(OFFSET('Hygiene Data'!$H$13,0,10*ROW('Hygiene Data'!H175))="","",OFFSET('Hygiene Data'!$H$13,0,10*ROW('Hygiene Data'!H175)))</f>
        <v/>
      </c>
      <c r="ED181" s="363" t="str">
        <f ca="1">+IF(OFFSET('Hygiene Data'!$I$11,0,10*ROW('Hygiene Data'!I175))="","",OFFSET('Hygiene Data'!$I$11,0,10*ROW('Hygiene Data'!I175)))</f>
        <v/>
      </c>
      <c r="EE181" s="363" t="str">
        <f ca="1">+IF(OFFSET('Hygiene Data'!$I$12,0,10*ROW('Hygiene Data'!I175))="","",OFFSET('Hygiene Data'!$I$12,0,10*ROW('Hygiene Data'!I175)))</f>
        <v/>
      </c>
      <c r="EF181" s="363" t="str">
        <f ca="1">+IF(OFFSET('Hygiene Data'!$I$13,0,10*ROW('Hygiene Data'!I175))="","",OFFSET('Hygiene Data'!$I$13,0,10*ROW('Hygiene Data'!I175)))</f>
        <v/>
      </c>
    </row>
    <row r="182" spans="1:136" x14ac:dyDescent="0.25">
      <c r="A182" s="472" t="str">
        <f ca="1">+IF(OFFSET('Water Data'!$B$2,0,10*ROW('Water Data'!E176))="","",OFFSET('Water Data'!$B$2,0,10*ROW('Water Data'!E176)))</f>
        <v/>
      </c>
      <c r="B182" s="47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9" t="str">
        <f t="shared" ca="1" si="2"/>
        <v/>
      </c>
      <c r="D182" s="50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3" t="str">
        <f ca="1">+IF(OFFSET('Water Data'!$D$27,0,10*ROW('Water Data'!D176))="","",OFFSET('Water Data'!$D$27,0,10*ROW('Water Data'!D176)))</f>
        <v/>
      </c>
      <c r="BT182" s="363" t="str">
        <f ca="1">+IF(OFFSET('Water Data'!$D$28,0,10*ROW('Water Data'!D176))="","",OFFSET('Water Data'!$D$28,0,10*ROW('Water Data'!D176)))</f>
        <v/>
      </c>
      <c r="BU182" s="363" t="str">
        <f ca="1">+IF(OFFSET('Water Data'!$D$29,0,10*ROW('Water Data'!D176))="","",OFFSET('Water Data'!$D$29,0,10*ROW('Water Data'!D176)))</f>
        <v/>
      </c>
      <c r="BV182" s="363" t="str">
        <f ca="1">+IF(OFFSET('Water Data'!$E$27,0,10*ROW('Water Data'!E176))="","",OFFSET('Water Data'!$E$27,0,10*ROW('Water Data'!E176)))</f>
        <v/>
      </c>
      <c r="BW182" s="363" t="str">
        <f ca="1">+IF(OFFSET('Water Data'!$E$28,0,10*ROW('Water Data'!E176))="","",OFFSET('Water Data'!$E$28,0,10*ROW('Water Data'!E176)))</f>
        <v/>
      </c>
      <c r="BX182" s="363" t="str">
        <f ca="1">+IF(OFFSET('Water Data'!$E$29,0,10*ROW('Water Data'!E176))="","",OFFSET('Water Data'!$E$29,0,10*ROW('Water Data'!E176)))</f>
        <v/>
      </c>
      <c r="BY182" s="363" t="str">
        <f ca="1">+IF(OFFSET('Water Data'!$F$27,0,10*ROW('Water Data'!F176))="","",OFFSET('Water Data'!$F$27,0,10*ROW('Water Data'!F176)))</f>
        <v/>
      </c>
      <c r="BZ182" s="363" t="str">
        <f ca="1">+IF(OFFSET('Water Data'!$F$28,0,10*ROW('Water Data'!F176))="","",OFFSET('Water Data'!$F$28,0,10*ROW('Water Data'!F176)))</f>
        <v/>
      </c>
      <c r="CA182" s="363" t="str">
        <f ca="1">+IF(OFFSET('Water Data'!$F$29,0,10*ROW('Water Data'!F176))="","",OFFSET('Water Data'!$F$29,0,10*ROW('Water Data'!F176)))</f>
        <v/>
      </c>
      <c r="CB182" s="363" t="str">
        <f ca="1">+IF(OFFSET('Water Data'!$G$27,0,10*ROW('Water Data'!G176))="","",OFFSET('Water Data'!$G$27,0,10*ROW('Water Data'!G176)))</f>
        <v/>
      </c>
      <c r="CC182" s="363" t="str">
        <f ca="1">+IF(OFFSET('Water Data'!$G$28,0,10*ROW('Water Data'!G176))="","",OFFSET('Water Data'!$G$28,0,10*ROW('Water Data'!G176)))</f>
        <v/>
      </c>
      <c r="CD182" s="363" t="str">
        <f ca="1">+IF(OFFSET('Water Data'!$G$29,0,10*ROW('Water Data'!G176))="","",OFFSET('Water Data'!$G$29,0,10*ROW('Water Data'!G176)))</f>
        <v/>
      </c>
      <c r="CE182" s="363" t="str">
        <f ca="1">+IF(OFFSET('Water Data'!$H$27,0,10*ROW('Water Data'!H176))="","",OFFSET('Water Data'!$H$27,0,10*ROW('Water Data'!H176)))</f>
        <v/>
      </c>
      <c r="CF182" s="363" t="str">
        <f ca="1">+IF(OFFSET('Water Data'!$H$28,0,10*ROW('Water Data'!H176))="","",OFFSET('Water Data'!$H$28,0,10*ROW('Water Data'!H176)))</f>
        <v/>
      </c>
      <c r="CG182" s="363" t="str">
        <f ca="1">+IF(OFFSET('Water Data'!$H$29,0,10*ROW('Water Data'!H176))="","",OFFSET('Water Data'!$H$29,0,10*ROW('Water Data'!H176)))</f>
        <v/>
      </c>
      <c r="CH182" s="363" t="str">
        <f ca="1">+IF(OFFSET('Water Data'!$I$27,0,10*ROW('Water Data'!I176))="","",OFFSET('Water Data'!$I$27,0,10*ROW('Water Data'!I176)))</f>
        <v/>
      </c>
      <c r="CI182" s="363" t="str">
        <f ca="1">+IF(OFFSET('Water Data'!$I$28,0,10*ROW('Water Data'!I176))="","",OFFSET('Water Data'!$I$28,0,10*ROW('Water Data'!I176)))</f>
        <v/>
      </c>
      <c r="CJ182" s="363" t="str">
        <f ca="1">+IF(OFFSET('Water Data'!$I$29,0,10*ROW('Water Data'!I176))="","",OFFSET('Water Data'!$I$29,0,10*ROW('Water Data'!I176)))</f>
        <v/>
      </c>
      <c r="CK182" s="363" t="str">
        <f ca="1">+IF(OFFSET('Sanitation Data'!$D$28,0,10*ROW('Sanitation Data'!D176))="","",OFFSET('Sanitation Data'!$D$28,0,10*ROW('Sanitation Data'!D176)))</f>
        <v/>
      </c>
      <c r="CL182" s="363" t="str">
        <f ca="1">+IF(OFFSET('Sanitation Data'!$D$29,0,10*ROW('Sanitation Data'!D176))="","",OFFSET('Sanitation Data'!$D$29,0,10*ROW('Sanitation Data'!D176)))</f>
        <v/>
      </c>
      <c r="CM182" s="363" t="str">
        <f ca="1">+IF(OFFSET('Sanitation Data'!$D$30,0,10*ROW('Sanitation Data'!D176))="","",OFFSET('Sanitation Data'!$D$30,0,10*ROW('Sanitation Data'!D176)))</f>
        <v/>
      </c>
      <c r="CN182" s="363" t="str">
        <f ca="1">+IF(OFFSET('Sanitation Data'!$D$31,0,10*ROW('Sanitation Data'!D176))="","",OFFSET('Sanitation Data'!$D$31,0,10*ROW('Sanitation Data'!D176)))</f>
        <v/>
      </c>
      <c r="CO182" s="363" t="str">
        <f ca="1">+IF(OFFSET('Sanitation Data'!$D$32,0,10*ROW('Sanitation Data'!D176))="","",OFFSET('Sanitation Data'!$D$32,0,10*ROW('Sanitation Data'!D176)))</f>
        <v/>
      </c>
      <c r="CP182" s="363" t="str">
        <f ca="1">+IF(OFFSET('Sanitation Data'!$E$28,0,10*ROW('Sanitation Data'!E176))="","",OFFSET('Sanitation Data'!$E$28,0,10*ROW('Sanitation Data'!E176)))</f>
        <v/>
      </c>
      <c r="CQ182" s="363" t="str">
        <f ca="1">+IF(OFFSET('Sanitation Data'!$E$29,0,10*ROW('Sanitation Data'!E176))="","",OFFSET('Sanitation Data'!$E$29,0,10*ROW('Sanitation Data'!E176)))</f>
        <v/>
      </c>
      <c r="CR182" s="363" t="str">
        <f ca="1">+IF(OFFSET('Sanitation Data'!$E$30,0,10*ROW('Sanitation Data'!E176))="","",OFFSET('Sanitation Data'!$E$30,0,10*ROW('Sanitation Data'!E176)))</f>
        <v/>
      </c>
      <c r="CS182" s="363" t="str">
        <f ca="1">+IF(OFFSET('Sanitation Data'!$E$31,0,10*ROW('Sanitation Data'!E176))="","",OFFSET('Sanitation Data'!$E$31,0,10*ROW('Sanitation Data'!E176)))</f>
        <v/>
      </c>
      <c r="CT182" s="363" t="str">
        <f ca="1">+IF(OFFSET('Sanitation Data'!$E$32,0,10*ROW('Sanitation Data'!E176))="","",OFFSET('Sanitation Data'!$E$32,0,10*ROW('Sanitation Data'!E176)))</f>
        <v/>
      </c>
      <c r="CU182" s="363" t="str">
        <f ca="1">+IF(OFFSET('Sanitation Data'!$F$28,0,10*ROW('Sanitation Data'!F176))="","",OFFSET('Sanitation Data'!$F$28,0,10*ROW('Sanitation Data'!F176)))</f>
        <v/>
      </c>
      <c r="CV182" s="363" t="str">
        <f ca="1">+IF(OFFSET('Sanitation Data'!$F$29,0,10*ROW('Sanitation Data'!F176))="","",OFFSET('Sanitation Data'!$F$29,0,10*ROW('Sanitation Data'!F176)))</f>
        <v/>
      </c>
      <c r="CW182" s="363" t="str">
        <f ca="1">+IF(OFFSET('Sanitation Data'!$F$30,0,10*ROW('Sanitation Data'!F176))="","",OFFSET('Sanitation Data'!$F$30,0,10*ROW('Sanitation Data'!F176)))</f>
        <v/>
      </c>
      <c r="CX182" s="363" t="str">
        <f ca="1">+IF(OFFSET('Sanitation Data'!$F$31,0,10*ROW('Sanitation Data'!F176))="","",OFFSET('Sanitation Data'!$F$31,0,10*ROW('Sanitation Data'!F176)))</f>
        <v/>
      </c>
      <c r="CY182" s="363" t="str">
        <f ca="1">+IF(OFFSET('Sanitation Data'!$F$32,0,10*ROW('Sanitation Data'!F176))="","",OFFSET('Sanitation Data'!$F$32,0,10*ROW('Sanitation Data'!F176)))</f>
        <v/>
      </c>
      <c r="CZ182" s="363" t="str">
        <f ca="1">+IF(OFFSET('Sanitation Data'!$G$28,0,10*ROW('Sanitation Data'!G176))="","",OFFSET('Sanitation Data'!$G$28,0,10*ROW('Sanitation Data'!G176)))</f>
        <v/>
      </c>
      <c r="DA182" s="363" t="str">
        <f ca="1">+IF(OFFSET('Sanitation Data'!$G$29,0,10*ROW('Sanitation Data'!G176))="","",OFFSET('Sanitation Data'!$G$29,0,10*ROW('Sanitation Data'!G176)))</f>
        <v/>
      </c>
      <c r="DB182" s="363" t="str">
        <f ca="1">+IF(OFFSET('Sanitation Data'!$G$30,0,10*ROW('Sanitation Data'!G176))="","",OFFSET('Sanitation Data'!$G$30,0,10*ROW('Sanitation Data'!G176)))</f>
        <v/>
      </c>
      <c r="DC182" s="363" t="str">
        <f ca="1">+IF(OFFSET('Sanitation Data'!$G$31,0,10*ROW('Sanitation Data'!G176))="","",OFFSET('Sanitation Data'!$G$31,0,10*ROW('Sanitation Data'!G176)))</f>
        <v/>
      </c>
      <c r="DD182" s="363" t="str">
        <f ca="1">+IF(OFFSET('Sanitation Data'!$G$32,0,10*ROW('Sanitation Data'!G176))="","",OFFSET('Sanitation Data'!$G$32,0,10*ROW('Sanitation Data'!G176)))</f>
        <v/>
      </c>
      <c r="DE182" s="363" t="str">
        <f ca="1">+IF(OFFSET('Sanitation Data'!$H$28,0,10*ROW('Sanitation Data'!H176))="","",OFFSET('Sanitation Data'!$H$28,0,10*ROW('Sanitation Data'!H176)))</f>
        <v/>
      </c>
      <c r="DF182" s="363" t="str">
        <f ca="1">+IF(OFFSET('Sanitation Data'!$H$29,0,10*ROW('Sanitation Data'!H176))="","",OFFSET('Sanitation Data'!$H$29,0,10*ROW('Sanitation Data'!H176)))</f>
        <v/>
      </c>
      <c r="DG182" s="363" t="str">
        <f ca="1">+IF(OFFSET('Sanitation Data'!$H$30,0,10*ROW('Sanitation Data'!H176))="","",OFFSET('Sanitation Data'!$H$30,0,10*ROW('Sanitation Data'!H176)))</f>
        <v/>
      </c>
      <c r="DH182" s="363" t="str">
        <f ca="1">+IF(OFFSET('Sanitation Data'!$H$31,0,10*ROW('Sanitation Data'!H176))="","",OFFSET('Sanitation Data'!$H$31,0,10*ROW('Sanitation Data'!H176)))</f>
        <v/>
      </c>
      <c r="DI182" s="363" t="str">
        <f ca="1">+IF(OFFSET('Sanitation Data'!$H$32,0,10*ROW('Sanitation Data'!H176))="","",OFFSET('Sanitation Data'!$H$32,0,10*ROW('Sanitation Data'!H176)))</f>
        <v/>
      </c>
      <c r="DJ182" s="363" t="str">
        <f ca="1">+IF(OFFSET('Sanitation Data'!$I$28,0,10*ROW('Sanitation Data'!I176))="","",OFFSET('Sanitation Data'!$I$28,0,10*ROW('Sanitation Data'!I176)))</f>
        <v/>
      </c>
      <c r="DK182" s="363" t="str">
        <f ca="1">+IF(OFFSET('Sanitation Data'!$I$29,0,10*ROW('Sanitation Data'!I176))="","",OFFSET('Sanitation Data'!$I$29,0,10*ROW('Sanitation Data'!I176)))</f>
        <v/>
      </c>
      <c r="DL182" s="363" t="str">
        <f ca="1">+IF(OFFSET('Sanitation Data'!$I$30,0,10*ROW('Sanitation Data'!I176))="","",OFFSET('Sanitation Data'!$I$30,0,10*ROW('Sanitation Data'!I176)))</f>
        <v/>
      </c>
      <c r="DM182" s="363" t="str">
        <f ca="1">+IF(OFFSET('Sanitation Data'!$I$31,0,10*ROW('Sanitation Data'!I176))="","",OFFSET('Sanitation Data'!$I$31,0,10*ROW('Sanitation Data'!I176)))</f>
        <v/>
      </c>
      <c r="DN182" s="363" t="str">
        <f ca="1">+IF(OFFSET('Sanitation Data'!$I$32,0,10*ROW('Sanitation Data'!I176))="","",OFFSET('Sanitation Data'!$I$32,0,10*ROW('Sanitation Data'!I176)))</f>
        <v/>
      </c>
      <c r="DO182" s="363" t="str">
        <f ca="1">+IF(OFFSET('Hygiene Data'!$D$11,0,10*ROW('Hygiene Data'!D176))="","",OFFSET('Hygiene Data'!$D$11,0,10*ROW('Hygiene Data'!D176)))</f>
        <v/>
      </c>
      <c r="DP182" s="363" t="str">
        <f ca="1">+IF(OFFSET('Hygiene Data'!$D$12,0,10*ROW('Hygiene Data'!D176))="","",OFFSET('Hygiene Data'!$D$12,0,10*ROW('Hygiene Data'!D176)))</f>
        <v/>
      </c>
      <c r="DQ182" s="363" t="str">
        <f ca="1">+IF(OFFSET('Hygiene Data'!$D$13,0,10*ROW('Hygiene Data'!D176))="","",OFFSET('Hygiene Data'!$D$13,0,10*ROW('Hygiene Data'!D176)))</f>
        <v/>
      </c>
      <c r="DR182" s="363" t="str">
        <f ca="1">+IF(OFFSET('Hygiene Data'!$E$11,0,10*ROW('Hygiene Data'!E176))="","",OFFSET('Hygiene Data'!$E$11,0,10*ROW('Hygiene Data'!E176)))</f>
        <v/>
      </c>
      <c r="DS182" s="363" t="str">
        <f ca="1">+IF(OFFSET('Hygiene Data'!$E$12,0,10*ROW('Hygiene Data'!E176))="","",OFFSET('Hygiene Data'!$E$12,0,10*ROW('Hygiene Data'!E176)))</f>
        <v/>
      </c>
      <c r="DT182" s="363" t="str">
        <f ca="1">+IF(OFFSET('Hygiene Data'!$E$13,0,10*ROW('Hygiene Data'!E176))="","",OFFSET('Hygiene Data'!$E$13,0,10*ROW('Hygiene Data'!E176)))</f>
        <v/>
      </c>
      <c r="DU182" s="363" t="str">
        <f ca="1">+IF(OFFSET('Hygiene Data'!$F$11,0,10*ROW('Hygiene Data'!F176))="","",OFFSET('Hygiene Data'!$F$11,0,10*ROW('Hygiene Data'!F176)))</f>
        <v/>
      </c>
      <c r="DV182" s="363" t="str">
        <f ca="1">+IF(OFFSET('Hygiene Data'!$F$12,0,10*ROW('Hygiene Data'!F176))="","",OFFSET('Hygiene Data'!$F$12,0,10*ROW('Hygiene Data'!F176)))</f>
        <v/>
      </c>
      <c r="DW182" s="363" t="str">
        <f ca="1">+IF(OFFSET('Hygiene Data'!$F$13,0,10*ROW('Hygiene Data'!F176))="","",OFFSET('Hygiene Data'!$F$13,0,10*ROW('Hygiene Data'!F176)))</f>
        <v/>
      </c>
      <c r="DX182" s="363" t="str">
        <f ca="1">+IF(OFFSET('Hygiene Data'!$G$11,0,10*ROW('Hygiene Data'!G176))="","",OFFSET('Hygiene Data'!$G$11,0,10*ROW('Hygiene Data'!G176)))</f>
        <v/>
      </c>
      <c r="DY182" s="363" t="str">
        <f ca="1">+IF(OFFSET('Hygiene Data'!$G$12,0,10*ROW('Hygiene Data'!G176))="","",OFFSET('Hygiene Data'!$G$12,0,10*ROW('Hygiene Data'!G176)))</f>
        <v/>
      </c>
      <c r="DZ182" s="363" t="str">
        <f ca="1">+IF(OFFSET('Hygiene Data'!$G$13,0,10*ROW('Hygiene Data'!G176))="","",OFFSET('Hygiene Data'!$G$13,0,10*ROW('Hygiene Data'!G176)))</f>
        <v/>
      </c>
      <c r="EA182" s="363" t="str">
        <f ca="1">+IF(OFFSET('Hygiene Data'!$H$11,0,10*ROW('Hygiene Data'!H176))="","",OFFSET('Hygiene Data'!$H$11,0,10*ROW('Hygiene Data'!H176)))</f>
        <v/>
      </c>
      <c r="EB182" s="363" t="str">
        <f ca="1">+IF(OFFSET('Hygiene Data'!$H$12,0,10*ROW('Hygiene Data'!H176))="","",OFFSET('Hygiene Data'!$H$12,0,10*ROW('Hygiene Data'!H176)))</f>
        <v/>
      </c>
      <c r="EC182" s="363" t="str">
        <f ca="1">+IF(OFFSET('Hygiene Data'!$H$13,0,10*ROW('Hygiene Data'!H176))="","",OFFSET('Hygiene Data'!$H$13,0,10*ROW('Hygiene Data'!H176)))</f>
        <v/>
      </c>
      <c r="ED182" s="363" t="str">
        <f ca="1">+IF(OFFSET('Hygiene Data'!$I$11,0,10*ROW('Hygiene Data'!I176))="","",OFFSET('Hygiene Data'!$I$11,0,10*ROW('Hygiene Data'!I176)))</f>
        <v/>
      </c>
      <c r="EE182" s="363" t="str">
        <f ca="1">+IF(OFFSET('Hygiene Data'!$I$12,0,10*ROW('Hygiene Data'!I176))="","",OFFSET('Hygiene Data'!$I$12,0,10*ROW('Hygiene Data'!I176)))</f>
        <v/>
      </c>
      <c r="EF182" s="363" t="str">
        <f ca="1">+IF(OFFSET('Hygiene Data'!$I$13,0,10*ROW('Hygiene Data'!I176))="","",OFFSET('Hygiene Data'!$I$13,0,10*ROW('Hygiene Data'!I176)))</f>
        <v/>
      </c>
    </row>
    <row r="183" spans="1:136" x14ac:dyDescent="0.25">
      <c r="A183" s="472" t="str">
        <f ca="1">+IF(OFFSET('Water Data'!$B$2,0,10*ROW('Water Data'!E177))="","",OFFSET('Water Data'!$B$2,0,10*ROW('Water Data'!E177)))</f>
        <v/>
      </c>
      <c r="B183" s="47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9" t="str">
        <f t="shared" ca="1" si="2"/>
        <v/>
      </c>
      <c r="D183" s="50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3" t="str">
        <f ca="1">+IF(OFFSET('Water Data'!$D$27,0,10*ROW('Water Data'!D177))="","",OFFSET('Water Data'!$D$27,0,10*ROW('Water Data'!D177)))</f>
        <v/>
      </c>
      <c r="BT183" s="363" t="str">
        <f ca="1">+IF(OFFSET('Water Data'!$D$28,0,10*ROW('Water Data'!D177))="","",OFFSET('Water Data'!$D$28,0,10*ROW('Water Data'!D177)))</f>
        <v/>
      </c>
      <c r="BU183" s="363" t="str">
        <f ca="1">+IF(OFFSET('Water Data'!$D$29,0,10*ROW('Water Data'!D177))="","",OFFSET('Water Data'!$D$29,0,10*ROW('Water Data'!D177)))</f>
        <v/>
      </c>
      <c r="BV183" s="363" t="str">
        <f ca="1">+IF(OFFSET('Water Data'!$E$27,0,10*ROW('Water Data'!E177))="","",OFFSET('Water Data'!$E$27,0,10*ROW('Water Data'!E177)))</f>
        <v/>
      </c>
      <c r="BW183" s="363" t="str">
        <f ca="1">+IF(OFFSET('Water Data'!$E$28,0,10*ROW('Water Data'!E177))="","",OFFSET('Water Data'!$E$28,0,10*ROW('Water Data'!E177)))</f>
        <v/>
      </c>
      <c r="BX183" s="363" t="str">
        <f ca="1">+IF(OFFSET('Water Data'!$E$29,0,10*ROW('Water Data'!E177))="","",OFFSET('Water Data'!$E$29,0,10*ROW('Water Data'!E177)))</f>
        <v/>
      </c>
      <c r="BY183" s="363" t="str">
        <f ca="1">+IF(OFFSET('Water Data'!$F$27,0,10*ROW('Water Data'!F177))="","",OFFSET('Water Data'!$F$27,0,10*ROW('Water Data'!F177)))</f>
        <v/>
      </c>
      <c r="BZ183" s="363" t="str">
        <f ca="1">+IF(OFFSET('Water Data'!$F$28,0,10*ROW('Water Data'!F177))="","",OFFSET('Water Data'!$F$28,0,10*ROW('Water Data'!F177)))</f>
        <v/>
      </c>
      <c r="CA183" s="363" t="str">
        <f ca="1">+IF(OFFSET('Water Data'!$F$29,0,10*ROW('Water Data'!F177))="","",OFFSET('Water Data'!$F$29,0,10*ROW('Water Data'!F177)))</f>
        <v/>
      </c>
      <c r="CB183" s="363" t="str">
        <f ca="1">+IF(OFFSET('Water Data'!$G$27,0,10*ROW('Water Data'!G177))="","",OFFSET('Water Data'!$G$27,0,10*ROW('Water Data'!G177)))</f>
        <v/>
      </c>
      <c r="CC183" s="363" t="str">
        <f ca="1">+IF(OFFSET('Water Data'!$G$28,0,10*ROW('Water Data'!G177))="","",OFFSET('Water Data'!$G$28,0,10*ROW('Water Data'!G177)))</f>
        <v/>
      </c>
      <c r="CD183" s="363" t="str">
        <f ca="1">+IF(OFFSET('Water Data'!$G$29,0,10*ROW('Water Data'!G177))="","",OFFSET('Water Data'!$G$29,0,10*ROW('Water Data'!G177)))</f>
        <v/>
      </c>
      <c r="CE183" s="363" t="str">
        <f ca="1">+IF(OFFSET('Water Data'!$H$27,0,10*ROW('Water Data'!H177))="","",OFFSET('Water Data'!$H$27,0,10*ROW('Water Data'!H177)))</f>
        <v/>
      </c>
      <c r="CF183" s="363" t="str">
        <f ca="1">+IF(OFFSET('Water Data'!$H$28,0,10*ROW('Water Data'!H177))="","",OFFSET('Water Data'!$H$28,0,10*ROW('Water Data'!H177)))</f>
        <v/>
      </c>
      <c r="CG183" s="363" t="str">
        <f ca="1">+IF(OFFSET('Water Data'!$H$29,0,10*ROW('Water Data'!H177))="","",OFFSET('Water Data'!$H$29,0,10*ROW('Water Data'!H177)))</f>
        <v/>
      </c>
      <c r="CH183" s="363" t="str">
        <f ca="1">+IF(OFFSET('Water Data'!$I$27,0,10*ROW('Water Data'!I177))="","",OFFSET('Water Data'!$I$27,0,10*ROW('Water Data'!I177)))</f>
        <v/>
      </c>
      <c r="CI183" s="363" t="str">
        <f ca="1">+IF(OFFSET('Water Data'!$I$28,0,10*ROW('Water Data'!I177))="","",OFFSET('Water Data'!$I$28,0,10*ROW('Water Data'!I177)))</f>
        <v/>
      </c>
      <c r="CJ183" s="363" t="str">
        <f ca="1">+IF(OFFSET('Water Data'!$I$29,0,10*ROW('Water Data'!I177))="","",OFFSET('Water Data'!$I$29,0,10*ROW('Water Data'!I177)))</f>
        <v/>
      </c>
      <c r="CK183" s="363" t="str">
        <f ca="1">+IF(OFFSET('Sanitation Data'!$D$28,0,10*ROW('Sanitation Data'!D177))="","",OFFSET('Sanitation Data'!$D$28,0,10*ROW('Sanitation Data'!D177)))</f>
        <v/>
      </c>
      <c r="CL183" s="363" t="str">
        <f ca="1">+IF(OFFSET('Sanitation Data'!$D$29,0,10*ROW('Sanitation Data'!D177))="","",OFFSET('Sanitation Data'!$D$29,0,10*ROW('Sanitation Data'!D177)))</f>
        <v/>
      </c>
      <c r="CM183" s="363" t="str">
        <f ca="1">+IF(OFFSET('Sanitation Data'!$D$30,0,10*ROW('Sanitation Data'!D177))="","",OFFSET('Sanitation Data'!$D$30,0,10*ROW('Sanitation Data'!D177)))</f>
        <v/>
      </c>
      <c r="CN183" s="363" t="str">
        <f ca="1">+IF(OFFSET('Sanitation Data'!$D$31,0,10*ROW('Sanitation Data'!D177))="","",OFFSET('Sanitation Data'!$D$31,0,10*ROW('Sanitation Data'!D177)))</f>
        <v/>
      </c>
      <c r="CO183" s="363" t="str">
        <f ca="1">+IF(OFFSET('Sanitation Data'!$D$32,0,10*ROW('Sanitation Data'!D177))="","",OFFSET('Sanitation Data'!$D$32,0,10*ROW('Sanitation Data'!D177)))</f>
        <v/>
      </c>
      <c r="CP183" s="363" t="str">
        <f ca="1">+IF(OFFSET('Sanitation Data'!$E$28,0,10*ROW('Sanitation Data'!E177))="","",OFFSET('Sanitation Data'!$E$28,0,10*ROW('Sanitation Data'!E177)))</f>
        <v/>
      </c>
      <c r="CQ183" s="363" t="str">
        <f ca="1">+IF(OFFSET('Sanitation Data'!$E$29,0,10*ROW('Sanitation Data'!E177))="","",OFFSET('Sanitation Data'!$E$29,0,10*ROW('Sanitation Data'!E177)))</f>
        <v/>
      </c>
      <c r="CR183" s="363" t="str">
        <f ca="1">+IF(OFFSET('Sanitation Data'!$E$30,0,10*ROW('Sanitation Data'!E177))="","",OFFSET('Sanitation Data'!$E$30,0,10*ROW('Sanitation Data'!E177)))</f>
        <v/>
      </c>
      <c r="CS183" s="363" t="str">
        <f ca="1">+IF(OFFSET('Sanitation Data'!$E$31,0,10*ROW('Sanitation Data'!E177))="","",OFFSET('Sanitation Data'!$E$31,0,10*ROW('Sanitation Data'!E177)))</f>
        <v/>
      </c>
      <c r="CT183" s="363" t="str">
        <f ca="1">+IF(OFFSET('Sanitation Data'!$E$32,0,10*ROW('Sanitation Data'!E177))="","",OFFSET('Sanitation Data'!$E$32,0,10*ROW('Sanitation Data'!E177)))</f>
        <v/>
      </c>
      <c r="CU183" s="363" t="str">
        <f ca="1">+IF(OFFSET('Sanitation Data'!$F$28,0,10*ROW('Sanitation Data'!F177))="","",OFFSET('Sanitation Data'!$F$28,0,10*ROW('Sanitation Data'!F177)))</f>
        <v/>
      </c>
      <c r="CV183" s="363" t="str">
        <f ca="1">+IF(OFFSET('Sanitation Data'!$F$29,0,10*ROW('Sanitation Data'!F177))="","",OFFSET('Sanitation Data'!$F$29,0,10*ROW('Sanitation Data'!F177)))</f>
        <v/>
      </c>
      <c r="CW183" s="363" t="str">
        <f ca="1">+IF(OFFSET('Sanitation Data'!$F$30,0,10*ROW('Sanitation Data'!F177))="","",OFFSET('Sanitation Data'!$F$30,0,10*ROW('Sanitation Data'!F177)))</f>
        <v/>
      </c>
      <c r="CX183" s="363" t="str">
        <f ca="1">+IF(OFFSET('Sanitation Data'!$F$31,0,10*ROW('Sanitation Data'!F177))="","",OFFSET('Sanitation Data'!$F$31,0,10*ROW('Sanitation Data'!F177)))</f>
        <v/>
      </c>
      <c r="CY183" s="363" t="str">
        <f ca="1">+IF(OFFSET('Sanitation Data'!$F$32,0,10*ROW('Sanitation Data'!F177))="","",OFFSET('Sanitation Data'!$F$32,0,10*ROW('Sanitation Data'!F177)))</f>
        <v/>
      </c>
      <c r="CZ183" s="363" t="str">
        <f ca="1">+IF(OFFSET('Sanitation Data'!$G$28,0,10*ROW('Sanitation Data'!G177))="","",OFFSET('Sanitation Data'!$G$28,0,10*ROW('Sanitation Data'!G177)))</f>
        <v/>
      </c>
      <c r="DA183" s="363" t="str">
        <f ca="1">+IF(OFFSET('Sanitation Data'!$G$29,0,10*ROW('Sanitation Data'!G177))="","",OFFSET('Sanitation Data'!$G$29,0,10*ROW('Sanitation Data'!G177)))</f>
        <v/>
      </c>
      <c r="DB183" s="363" t="str">
        <f ca="1">+IF(OFFSET('Sanitation Data'!$G$30,0,10*ROW('Sanitation Data'!G177))="","",OFFSET('Sanitation Data'!$G$30,0,10*ROW('Sanitation Data'!G177)))</f>
        <v/>
      </c>
      <c r="DC183" s="363" t="str">
        <f ca="1">+IF(OFFSET('Sanitation Data'!$G$31,0,10*ROW('Sanitation Data'!G177))="","",OFFSET('Sanitation Data'!$G$31,0,10*ROW('Sanitation Data'!G177)))</f>
        <v/>
      </c>
      <c r="DD183" s="363" t="str">
        <f ca="1">+IF(OFFSET('Sanitation Data'!$G$32,0,10*ROW('Sanitation Data'!G177))="","",OFFSET('Sanitation Data'!$G$32,0,10*ROW('Sanitation Data'!G177)))</f>
        <v/>
      </c>
      <c r="DE183" s="363" t="str">
        <f ca="1">+IF(OFFSET('Sanitation Data'!$H$28,0,10*ROW('Sanitation Data'!H177))="","",OFFSET('Sanitation Data'!$H$28,0,10*ROW('Sanitation Data'!H177)))</f>
        <v/>
      </c>
      <c r="DF183" s="363" t="str">
        <f ca="1">+IF(OFFSET('Sanitation Data'!$H$29,0,10*ROW('Sanitation Data'!H177))="","",OFFSET('Sanitation Data'!$H$29,0,10*ROW('Sanitation Data'!H177)))</f>
        <v/>
      </c>
      <c r="DG183" s="363" t="str">
        <f ca="1">+IF(OFFSET('Sanitation Data'!$H$30,0,10*ROW('Sanitation Data'!H177))="","",OFFSET('Sanitation Data'!$H$30,0,10*ROW('Sanitation Data'!H177)))</f>
        <v/>
      </c>
      <c r="DH183" s="363" t="str">
        <f ca="1">+IF(OFFSET('Sanitation Data'!$H$31,0,10*ROW('Sanitation Data'!H177))="","",OFFSET('Sanitation Data'!$H$31,0,10*ROW('Sanitation Data'!H177)))</f>
        <v/>
      </c>
      <c r="DI183" s="363" t="str">
        <f ca="1">+IF(OFFSET('Sanitation Data'!$H$32,0,10*ROW('Sanitation Data'!H177))="","",OFFSET('Sanitation Data'!$H$32,0,10*ROW('Sanitation Data'!H177)))</f>
        <v/>
      </c>
      <c r="DJ183" s="363" t="str">
        <f ca="1">+IF(OFFSET('Sanitation Data'!$I$28,0,10*ROW('Sanitation Data'!I177))="","",OFFSET('Sanitation Data'!$I$28,0,10*ROW('Sanitation Data'!I177)))</f>
        <v/>
      </c>
      <c r="DK183" s="363" t="str">
        <f ca="1">+IF(OFFSET('Sanitation Data'!$I$29,0,10*ROW('Sanitation Data'!I177))="","",OFFSET('Sanitation Data'!$I$29,0,10*ROW('Sanitation Data'!I177)))</f>
        <v/>
      </c>
      <c r="DL183" s="363" t="str">
        <f ca="1">+IF(OFFSET('Sanitation Data'!$I$30,0,10*ROW('Sanitation Data'!I177))="","",OFFSET('Sanitation Data'!$I$30,0,10*ROW('Sanitation Data'!I177)))</f>
        <v/>
      </c>
      <c r="DM183" s="363" t="str">
        <f ca="1">+IF(OFFSET('Sanitation Data'!$I$31,0,10*ROW('Sanitation Data'!I177))="","",OFFSET('Sanitation Data'!$I$31,0,10*ROW('Sanitation Data'!I177)))</f>
        <v/>
      </c>
      <c r="DN183" s="363" t="str">
        <f ca="1">+IF(OFFSET('Sanitation Data'!$I$32,0,10*ROW('Sanitation Data'!I177))="","",OFFSET('Sanitation Data'!$I$32,0,10*ROW('Sanitation Data'!I177)))</f>
        <v/>
      </c>
      <c r="DO183" s="363" t="str">
        <f ca="1">+IF(OFFSET('Hygiene Data'!$D$11,0,10*ROW('Hygiene Data'!D177))="","",OFFSET('Hygiene Data'!$D$11,0,10*ROW('Hygiene Data'!D177)))</f>
        <v/>
      </c>
      <c r="DP183" s="363" t="str">
        <f ca="1">+IF(OFFSET('Hygiene Data'!$D$12,0,10*ROW('Hygiene Data'!D177))="","",OFFSET('Hygiene Data'!$D$12,0,10*ROW('Hygiene Data'!D177)))</f>
        <v/>
      </c>
      <c r="DQ183" s="363" t="str">
        <f ca="1">+IF(OFFSET('Hygiene Data'!$D$13,0,10*ROW('Hygiene Data'!D177))="","",OFFSET('Hygiene Data'!$D$13,0,10*ROW('Hygiene Data'!D177)))</f>
        <v/>
      </c>
      <c r="DR183" s="363" t="str">
        <f ca="1">+IF(OFFSET('Hygiene Data'!$E$11,0,10*ROW('Hygiene Data'!E177))="","",OFFSET('Hygiene Data'!$E$11,0,10*ROW('Hygiene Data'!E177)))</f>
        <v/>
      </c>
      <c r="DS183" s="363" t="str">
        <f ca="1">+IF(OFFSET('Hygiene Data'!$E$12,0,10*ROW('Hygiene Data'!E177))="","",OFFSET('Hygiene Data'!$E$12,0,10*ROW('Hygiene Data'!E177)))</f>
        <v/>
      </c>
      <c r="DT183" s="363" t="str">
        <f ca="1">+IF(OFFSET('Hygiene Data'!$E$13,0,10*ROW('Hygiene Data'!E177))="","",OFFSET('Hygiene Data'!$E$13,0,10*ROW('Hygiene Data'!E177)))</f>
        <v/>
      </c>
      <c r="DU183" s="363" t="str">
        <f ca="1">+IF(OFFSET('Hygiene Data'!$F$11,0,10*ROW('Hygiene Data'!F177))="","",OFFSET('Hygiene Data'!$F$11,0,10*ROW('Hygiene Data'!F177)))</f>
        <v/>
      </c>
      <c r="DV183" s="363" t="str">
        <f ca="1">+IF(OFFSET('Hygiene Data'!$F$12,0,10*ROW('Hygiene Data'!F177))="","",OFFSET('Hygiene Data'!$F$12,0,10*ROW('Hygiene Data'!F177)))</f>
        <v/>
      </c>
      <c r="DW183" s="363" t="str">
        <f ca="1">+IF(OFFSET('Hygiene Data'!$F$13,0,10*ROW('Hygiene Data'!F177))="","",OFFSET('Hygiene Data'!$F$13,0,10*ROW('Hygiene Data'!F177)))</f>
        <v/>
      </c>
      <c r="DX183" s="363" t="str">
        <f ca="1">+IF(OFFSET('Hygiene Data'!$G$11,0,10*ROW('Hygiene Data'!G177))="","",OFFSET('Hygiene Data'!$G$11,0,10*ROW('Hygiene Data'!G177)))</f>
        <v/>
      </c>
      <c r="DY183" s="363" t="str">
        <f ca="1">+IF(OFFSET('Hygiene Data'!$G$12,0,10*ROW('Hygiene Data'!G177))="","",OFFSET('Hygiene Data'!$G$12,0,10*ROW('Hygiene Data'!G177)))</f>
        <v/>
      </c>
      <c r="DZ183" s="363" t="str">
        <f ca="1">+IF(OFFSET('Hygiene Data'!$G$13,0,10*ROW('Hygiene Data'!G177))="","",OFFSET('Hygiene Data'!$G$13,0,10*ROW('Hygiene Data'!G177)))</f>
        <v/>
      </c>
      <c r="EA183" s="363" t="str">
        <f ca="1">+IF(OFFSET('Hygiene Data'!$H$11,0,10*ROW('Hygiene Data'!H177))="","",OFFSET('Hygiene Data'!$H$11,0,10*ROW('Hygiene Data'!H177)))</f>
        <v/>
      </c>
      <c r="EB183" s="363" t="str">
        <f ca="1">+IF(OFFSET('Hygiene Data'!$H$12,0,10*ROW('Hygiene Data'!H177))="","",OFFSET('Hygiene Data'!$H$12,0,10*ROW('Hygiene Data'!H177)))</f>
        <v/>
      </c>
      <c r="EC183" s="363" t="str">
        <f ca="1">+IF(OFFSET('Hygiene Data'!$H$13,0,10*ROW('Hygiene Data'!H177))="","",OFFSET('Hygiene Data'!$H$13,0,10*ROW('Hygiene Data'!H177)))</f>
        <v/>
      </c>
      <c r="ED183" s="363" t="str">
        <f ca="1">+IF(OFFSET('Hygiene Data'!$I$11,0,10*ROW('Hygiene Data'!I177))="","",OFFSET('Hygiene Data'!$I$11,0,10*ROW('Hygiene Data'!I177)))</f>
        <v/>
      </c>
      <c r="EE183" s="363" t="str">
        <f ca="1">+IF(OFFSET('Hygiene Data'!$I$12,0,10*ROW('Hygiene Data'!I177))="","",OFFSET('Hygiene Data'!$I$12,0,10*ROW('Hygiene Data'!I177)))</f>
        <v/>
      </c>
      <c r="EF183" s="363" t="str">
        <f ca="1">+IF(OFFSET('Hygiene Data'!$I$13,0,10*ROW('Hygiene Data'!I177))="","",OFFSET('Hygiene Data'!$I$13,0,10*ROW('Hygiene Data'!I177)))</f>
        <v/>
      </c>
    </row>
    <row r="184" spans="1:136" x14ac:dyDescent="0.25">
      <c r="A184" s="472" t="str">
        <f ca="1">+IF(OFFSET('Water Data'!$B$2,0,10*ROW('Water Data'!E178))="","",OFFSET('Water Data'!$B$2,0,10*ROW('Water Data'!E178)))</f>
        <v/>
      </c>
      <c r="B184" s="47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9" t="str">
        <f t="shared" ca="1" si="2"/>
        <v/>
      </c>
      <c r="D184" s="50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3" t="str">
        <f ca="1">+IF(OFFSET('Water Data'!$D$27,0,10*ROW('Water Data'!D178))="","",OFFSET('Water Data'!$D$27,0,10*ROW('Water Data'!D178)))</f>
        <v/>
      </c>
      <c r="BT184" s="363" t="str">
        <f ca="1">+IF(OFFSET('Water Data'!$D$28,0,10*ROW('Water Data'!D178))="","",OFFSET('Water Data'!$D$28,0,10*ROW('Water Data'!D178)))</f>
        <v/>
      </c>
      <c r="BU184" s="363" t="str">
        <f ca="1">+IF(OFFSET('Water Data'!$D$29,0,10*ROW('Water Data'!D178))="","",OFFSET('Water Data'!$D$29,0,10*ROW('Water Data'!D178)))</f>
        <v/>
      </c>
      <c r="BV184" s="363" t="str">
        <f ca="1">+IF(OFFSET('Water Data'!$E$27,0,10*ROW('Water Data'!E178))="","",OFFSET('Water Data'!$E$27,0,10*ROW('Water Data'!E178)))</f>
        <v/>
      </c>
      <c r="BW184" s="363" t="str">
        <f ca="1">+IF(OFFSET('Water Data'!$E$28,0,10*ROW('Water Data'!E178))="","",OFFSET('Water Data'!$E$28,0,10*ROW('Water Data'!E178)))</f>
        <v/>
      </c>
      <c r="BX184" s="363" t="str">
        <f ca="1">+IF(OFFSET('Water Data'!$E$29,0,10*ROW('Water Data'!E178))="","",OFFSET('Water Data'!$E$29,0,10*ROW('Water Data'!E178)))</f>
        <v/>
      </c>
      <c r="BY184" s="363" t="str">
        <f ca="1">+IF(OFFSET('Water Data'!$F$27,0,10*ROW('Water Data'!F178))="","",OFFSET('Water Data'!$F$27,0,10*ROW('Water Data'!F178)))</f>
        <v/>
      </c>
      <c r="BZ184" s="363" t="str">
        <f ca="1">+IF(OFFSET('Water Data'!$F$28,0,10*ROW('Water Data'!F178))="","",OFFSET('Water Data'!$F$28,0,10*ROW('Water Data'!F178)))</f>
        <v/>
      </c>
      <c r="CA184" s="363" t="str">
        <f ca="1">+IF(OFFSET('Water Data'!$F$29,0,10*ROW('Water Data'!F178))="","",OFFSET('Water Data'!$F$29,0,10*ROW('Water Data'!F178)))</f>
        <v/>
      </c>
      <c r="CB184" s="363" t="str">
        <f ca="1">+IF(OFFSET('Water Data'!$G$27,0,10*ROW('Water Data'!G178))="","",OFFSET('Water Data'!$G$27,0,10*ROW('Water Data'!G178)))</f>
        <v/>
      </c>
      <c r="CC184" s="363" t="str">
        <f ca="1">+IF(OFFSET('Water Data'!$G$28,0,10*ROW('Water Data'!G178))="","",OFFSET('Water Data'!$G$28,0,10*ROW('Water Data'!G178)))</f>
        <v/>
      </c>
      <c r="CD184" s="363" t="str">
        <f ca="1">+IF(OFFSET('Water Data'!$G$29,0,10*ROW('Water Data'!G178))="","",OFFSET('Water Data'!$G$29,0,10*ROW('Water Data'!G178)))</f>
        <v/>
      </c>
      <c r="CE184" s="363" t="str">
        <f ca="1">+IF(OFFSET('Water Data'!$H$27,0,10*ROW('Water Data'!H178))="","",OFFSET('Water Data'!$H$27,0,10*ROW('Water Data'!H178)))</f>
        <v/>
      </c>
      <c r="CF184" s="363" t="str">
        <f ca="1">+IF(OFFSET('Water Data'!$H$28,0,10*ROW('Water Data'!H178))="","",OFFSET('Water Data'!$H$28,0,10*ROW('Water Data'!H178)))</f>
        <v/>
      </c>
      <c r="CG184" s="363" t="str">
        <f ca="1">+IF(OFFSET('Water Data'!$H$29,0,10*ROW('Water Data'!H178))="","",OFFSET('Water Data'!$H$29,0,10*ROW('Water Data'!H178)))</f>
        <v/>
      </c>
      <c r="CH184" s="363" t="str">
        <f ca="1">+IF(OFFSET('Water Data'!$I$27,0,10*ROW('Water Data'!I178))="","",OFFSET('Water Data'!$I$27,0,10*ROW('Water Data'!I178)))</f>
        <v/>
      </c>
      <c r="CI184" s="363" t="str">
        <f ca="1">+IF(OFFSET('Water Data'!$I$28,0,10*ROW('Water Data'!I178))="","",OFFSET('Water Data'!$I$28,0,10*ROW('Water Data'!I178)))</f>
        <v/>
      </c>
      <c r="CJ184" s="363" t="str">
        <f ca="1">+IF(OFFSET('Water Data'!$I$29,0,10*ROW('Water Data'!I178))="","",OFFSET('Water Data'!$I$29,0,10*ROW('Water Data'!I178)))</f>
        <v/>
      </c>
      <c r="CK184" s="363" t="str">
        <f ca="1">+IF(OFFSET('Sanitation Data'!$D$28,0,10*ROW('Sanitation Data'!D178))="","",OFFSET('Sanitation Data'!$D$28,0,10*ROW('Sanitation Data'!D178)))</f>
        <v/>
      </c>
      <c r="CL184" s="363" t="str">
        <f ca="1">+IF(OFFSET('Sanitation Data'!$D$29,0,10*ROW('Sanitation Data'!D178))="","",OFFSET('Sanitation Data'!$D$29,0,10*ROW('Sanitation Data'!D178)))</f>
        <v/>
      </c>
      <c r="CM184" s="363" t="str">
        <f ca="1">+IF(OFFSET('Sanitation Data'!$D$30,0,10*ROW('Sanitation Data'!D178))="","",OFFSET('Sanitation Data'!$D$30,0,10*ROW('Sanitation Data'!D178)))</f>
        <v/>
      </c>
      <c r="CN184" s="363" t="str">
        <f ca="1">+IF(OFFSET('Sanitation Data'!$D$31,0,10*ROW('Sanitation Data'!D178))="","",OFFSET('Sanitation Data'!$D$31,0,10*ROW('Sanitation Data'!D178)))</f>
        <v/>
      </c>
      <c r="CO184" s="363" t="str">
        <f ca="1">+IF(OFFSET('Sanitation Data'!$D$32,0,10*ROW('Sanitation Data'!D178))="","",OFFSET('Sanitation Data'!$D$32,0,10*ROW('Sanitation Data'!D178)))</f>
        <v/>
      </c>
      <c r="CP184" s="363" t="str">
        <f ca="1">+IF(OFFSET('Sanitation Data'!$E$28,0,10*ROW('Sanitation Data'!E178))="","",OFFSET('Sanitation Data'!$E$28,0,10*ROW('Sanitation Data'!E178)))</f>
        <v/>
      </c>
      <c r="CQ184" s="363" t="str">
        <f ca="1">+IF(OFFSET('Sanitation Data'!$E$29,0,10*ROW('Sanitation Data'!E178))="","",OFFSET('Sanitation Data'!$E$29,0,10*ROW('Sanitation Data'!E178)))</f>
        <v/>
      </c>
      <c r="CR184" s="363" t="str">
        <f ca="1">+IF(OFFSET('Sanitation Data'!$E$30,0,10*ROW('Sanitation Data'!E178))="","",OFFSET('Sanitation Data'!$E$30,0,10*ROW('Sanitation Data'!E178)))</f>
        <v/>
      </c>
      <c r="CS184" s="363" t="str">
        <f ca="1">+IF(OFFSET('Sanitation Data'!$E$31,0,10*ROW('Sanitation Data'!E178))="","",OFFSET('Sanitation Data'!$E$31,0,10*ROW('Sanitation Data'!E178)))</f>
        <v/>
      </c>
      <c r="CT184" s="363" t="str">
        <f ca="1">+IF(OFFSET('Sanitation Data'!$E$32,0,10*ROW('Sanitation Data'!E178))="","",OFFSET('Sanitation Data'!$E$32,0,10*ROW('Sanitation Data'!E178)))</f>
        <v/>
      </c>
      <c r="CU184" s="363" t="str">
        <f ca="1">+IF(OFFSET('Sanitation Data'!$F$28,0,10*ROW('Sanitation Data'!F178))="","",OFFSET('Sanitation Data'!$F$28,0,10*ROW('Sanitation Data'!F178)))</f>
        <v/>
      </c>
      <c r="CV184" s="363" t="str">
        <f ca="1">+IF(OFFSET('Sanitation Data'!$F$29,0,10*ROW('Sanitation Data'!F178))="","",OFFSET('Sanitation Data'!$F$29,0,10*ROW('Sanitation Data'!F178)))</f>
        <v/>
      </c>
      <c r="CW184" s="363" t="str">
        <f ca="1">+IF(OFFSET('Sanitation Data'!$F$30,0,10*ROW('Sanitation Data'!F178))="","",OFFSET('Sanitation Data'!$F$30,0,10*ROW('Sanitation Data'!F178)))</f>
        <v/>
      </c>
      <c r="CX184" s="363" t="str">
        <f ca="1">+IF(OFFSET('Sanitation Data'!$F$31,0,10*ROW('Sanitation Data'!F178))="","",OFFSET('Sanitation Data'!$F$31,0,10*ROW('Sanitation Data'!F178)))</f>
        <v/>
      </c>
      <c r="CY184" s="363" t="str">
        <f ca="1">+IF(OFFSET('Sanitation Data'!$F$32,0,10*ROW('Sanitation Data'!F178))="","",OFFSET('Sanitation Data'!$F$32,0,10*ROW('Sanitation Data'!F178)))</f>
        <v/>
      </c>
      <c r="CZ184" s="363" t="str">
        <f ca="1">+IF(OFFSET('Sanitation Data'!$G$28,0,10*ROW('Sanitation Data'!G178))="","",OFFSET('Sanitation Data'!$G$28,0,10*ROW('Sanitation Data'!G178)))</f>
        <v/>
      </c>
      <c r="DA184" s="363" t="str">
        <f ca="1">+IF(OFFSET('Sanitation Data'!$G$29,0,10*ROW('Sanitation Data'!G178))="","",OFFSET('Sanitation Data'!$G$29,0,10*ROW('Sanitation Data'!G178)))</f>
        <v/>
      </c>
      <c r="DB184" s="363" t="str">
        <f ca="1">+IF(OFFSET('Sanitation Data'!$G$30,0,10*ROW('Sanitation Data'!G178))="","",OFFSET('Sanitation Data'!$G$30,0,10*ROW('Sanitation Data'!G178)))</f>
        <v/>
      </c>
      <c r="DC184" s="363" t="str">
        <f ca="1">+IF(OFFSET('Sanitation Data'!$G$31,0,10*ROW('Sanitation Data'!G178))="","",OFFSET('Sanitation Data'!$G$31,0,10*ROW('Sanitation Data'!G178)))</f>
        <v/>
      </c>
      <c r="DD184" s="363" t="str">
        <f ca="1">+IF(OFFSET('Sanitation Data'!$G$32,0,10*ROW('Sanitation Data'!G178))="","",OFFSET('Sanitation Data'!$G$32,0,10*ROW('Sanitation Data'!G178)))</f>
        <v/>
      </c>
      <c r="DE184" s="363" t="str">
        <f ca="1">+IF(OFFSET('Sanitation Data'!$H$28,0,10*ROW('Sanitation Data'!H178))="","",OFFSET('Sanitation Data'!$H$28,0,10*ROW('Sanitation Data'!H178)))</f>
        <v/>
      </c>
      <c r="DF184" s="363" t="str">
        <f ca="1">+IF(OFFSET('Sanitation Data'!$H$29,0,10*ROW('Sanitation Data'!H178))="","",OFFSET('Sanitation Data'!$H$29,0,10*ROW('Sanitation Data'!H178)))</f>
        <v/>
      </c>
      <c r="DG184" s="363" t="str">
        <f ca="1">+IF(OFFSET('Sanitation Data'!$H$30,0,10*ROW('Sanitation Data'!H178))="","",OFFSET('Sanitation Data'!$H$30,0,10*ROW('Sanitation Data'!H178)))</f>
        <v/>
      </c>
      <c r="DH184" s="363" t="str">
        <f ca="1">+IF(OFFSET('Sanitation Data'!$H$31,0,10*ROW('Sanitation Data'!H178))="","",OFFSET('Sanitation Data'!$H$31,0,10*ROW('Sanitation Data'!H178)))</f>
        <v/>
      </c>
      <c r="DI184" s="363" t="str">
        <f ca="1">+IF(OFFSET('Sanitation Data'!$H$32,0,10*ROW('Sanitation Data'!H178))="","",OFFSET('Sanitation Data'!$H$32,0,10*ROW('Sanitation Data'!H178)))</f>
        <v/>
      </c>
      <c r="DJ184" s="363" t="str">
        <f ca="1">+IF(OFFSET('Sanitation Data'!$I$28,0,10*ROW('Sanitation Data'!I178))="","",OFFSET('Sanitation Data'!$I$28,0,10*ROW('Sanitation Data'!I178)))</f>
        <v/>
      </c>
      <c r="DK184" s="363" t="str">
        <f ca="1">+IF(OFFSET('Sanitation Data'!$I$29,0,10*ROW('Sanitation Data'!I178))="","",OFFSET('Sanitation Data'!$I$29,0,10*ROW('Sanitation Data'!I178)))</f>
        <v/>
      </c>
      <c r="DL184" s="363" t="str">
        <f ca="1">+IF(OFFSET('Sanitation Data'!$I$30,0,10*ROW('Sanitation Data'!I178))="","",OFFSET('Sanitation Data'!$I$30,0,10*ROW('Sanitation Data'!I178)))</f>
        <v/>
      </c>
      <c r="DM184" s="363" t="str">
        <f ca="1">+IF(OFFSET('Sanitation Data'!$I$31,0,10*ROW('Sanitation Data'!I178))="","",OFFSET('Sanitation Data'!$I$31,0,10*ROW('Sanitation Data'!I178)))</f>
        <v/>
      </c>
      <c r="DN184" s="363" t="str">
        <f ca="1">+IF(OFFSET('Sanitation Data'!$I$32,0,10*ROW('Sanitation Data'!I178))="","",OFFSET('Sanitation Data'!$I$32,0,10*ROW('Sanitation Data'!I178)))</f>
        <v/>
      </c>
      <c r="DO184" s="363" t="str">
        <f ca="1">+IF(OFFSET('Hygiene Data'!$D$11,0,10*ROW('Hygiene Data'!D178))="","",OFFSET('Hygiene Data'!$D$11,0,10*ROW('Hygiene Data'!D178)))</f>
        <v/>
      </c>
      <c r="DP184" s="363" t="str">
        <f ca="1">+IF(OFFSET('Hygiene Data'!$D$12,0,10*ROW('Hygiene Data'!D178))="","",OFFSET('Hygiene Data'!$D$12,0,10*ROW('Hygiene Data'!D178)))</f>
        <v/>
      </c>
      <c r="DQ184" s="363" t="str">
        <f ca="1">+IF(OFFSET('Hygiene Data'!$D$13,0,10*ROW('Hygiene Data'!D178))="","",OFFSET('Hygiene Data'!$D$13,0,10*ROW('Hygiene Data'!D178)))</f>
        <v/>
      </c>
      <c r="DR184" s="363" t="str">
        <f ca="1">+IF(OFFSET('Hygiene Data'!$E$11,0,10*ROW('Hygiene Data'!E178))="","",OFFSET('Hygiene Data'!$E$11,0,10*ROW('Hygiene Data'!E178)))</f>
        <v/>
      </c>
      <c r="DS184" s="363" t="str">
        <f ca="1">+IF(OFFSET('Hygiene Data'!$E$12,0,10*ROW('Hygiene Data'!E178))="","",OFFSET('Hygiene Data'!$E$12,0,10*ROW('Hygiene Data'!E178)))</f>
        <v/>
      </c>
      <c r="DT184" s="363" t="str">
        <f ca="1">+IF(OFFSET('Hygiene Data'!$E$13,0,10*ROW('Hygiene Data'!E178))="","",OFFSET('Hygiene Data'!$E$13,0,10*ROW('Hygiene Data'!E178)))</f>
        <v/>
      </c>
      <c r="DU184" s="363" t="str">
        <f ca="1">+IF(OFFSET('Hygiene Data'!$F$11,0,10*ROW('Hygiene Data'!F178))="","",OFFSET('Hygiene Data'!$F$11,0,10*ROW('Hygiene Data'!F178)))</f>
        <v/>
      </c>
      <c r="DV184" s="363" t="str">
        <f ca="1">+IF(OFFSET('Hygiene Data'!$F$12,0,10*ROW('Hygiene Data'!F178))="","",OFFSET('Hygiene Data'!$F$12,0,10*ROW('Hygiene Data'!F178)))</f>
        <v/>
      </c>
      <c r="DW184" s="363" t="str">
        <f ca="1">+IF(OFFSET('Hygiene Data'!$F$13,0,10*ROW('Hygiene Data'!F178))="","",OFFSET('Hygiene Data'!$F$13,0,10*ROW('Hygiene Data'!F178)))</f>
        <v/>
      </c>
      <c r="DX184" s="363" t="str">
        <f ca="1">+IF(OFFSET('Hygiene Data'!$G$11,0,10*ROW('Hygiene Data'!G178))="","",OFFSET('Hygiene Data'!$G$11,0,10*ROW('Hygiene Data'!G178)))</f>
        <v/>
      </c>
      <c r="DY184" s="363" t="str">
        <f ca="1">+IF(OFFSET('Hygiene Data'!$G$12,0,10*ROW('Hygiene Data'!G178))="","",OFFSET('Hygiene Data'!$G$12,0,10*ROW('Hygiene Data'!G178)))</f>
        <v/>
      </c>
      <c r="DZ184" s="363" t="str">
        <f ca="1">+IF(OFFSET('Hygiene Data'!$G$13,0,10*ROW('Hygiene Data'!G178))="","",OFFSET('Hygiene Data'!$G$13,0,10*ROW('Hygiene Data'!G178)))</f>
        <v/>
      </c>
      <c r="EA184" s="363" t="str">
        <f ca="1">+IF(OFFSET('Hygiene Data'!$H$11,0,10*ROW('Hygiene Data'!H178))="","",OFFSET('Hygiene Data'!$H$11,0,10*ROW('Hygiene Data'!H178)))</f>
        <v/>
      </c>
      <c r="EB184" s="363" t="str">
        <f ca="1">+IF(OFFSET('Hygiene Data'!$H$12,0,10*ROW('Hygiene Data'!H178))="","",OFFSET('Hygiene Data'!$H$12,0,10*ROW('Hygiene Data'!H178)))</f>
        <v/>
      </c>
      <c r="EC184" s="363" t="str">
        <f ca="1">+IF(OFFSET('Hygiene Data'!$H$13,0,10*ROW('Hygiene Data'!H178))="","",OFFSET('Hygiene Data'!$H$13,0,10*ROW('Hygiene Data'!H178)))</f>
        <v/>
      </c>
      <c r="ED184" s="363" t="str">
        <f ca="1">+IF(OFFSET('Hygiene Data'!$I$11,0,10*ROW('Hygiene Data'!I178))="","",OFFSET('Hygiene Data'!$I$11,0,10*ROW('Hygiene Data'!I178)))</f>
        <v/>
      </c>
      <c r="EE184" s="363" t="str">
        <f ca="1">+IF(OFFSET('Hygiene Data'!$I$12,0,10*ROW('Hygiene Data'!I178))="","",OFFSET('Hygiene Data'!$I$12,0,10*ROW('Hygiene Data'!I178)))</f>
        <v/>
      </c>
      <c r="EF184" s="363" t="str">
        <f ca="1">+IF(OFFSET('Hygiene Data'!$I$13,0,10*ROW('Hygiene Data'!I178))="","",OFFSET('Hygiene Data'!$I$13,0,10*ROW('Hygiene Data'!I178)))</f>
        <v/>
      </c>
    </row>
    <row r="185" spans="1:136" x14ac:dyDescent="0.25">
      <c r="A185" s="472" t="str">
        <f ca="1">+IF(OFFSET('Water Data'!$B$2,0,10*ROW('Water Data'!E179))="","",OFFSET('Water Data'!$B$2,0,10*ROW('Water Data'!E179)))</f>
        <v/>
      </c>
      <c r="B185" s="47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9" t="str">
        <f t="shared" ca="1" si="2"/>
        <v/>
      </c>
      <c r="D185" s="50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3" t="str">
        <f ca="1">+IF(OFFSET('Water Data'!$D$27,0,10*ROW('Water Data'!D179))="","",OFFSET('Water Data'!$D$27,0,10*ROW('Water Data'!D179)))</f>
        <v/>
      </c>
      <c r="BT185" s="363" t="str">
        <f ca="1">+IF(OFFSET('Water Data'!$D$28,0,10*ROW('Water Data'!D179))="","",OFFSET('Water Data'!$D$28,0,10*ROW('Water Data'!D179)))</f>
        <v/>
      </c>
      <c r="BU185" s="363" t="str">
        <f ca="1">+IF(OFFSET('Water Data'!$D$29,0,10*ROW('Water Data'!D179))="","",OFFSET('Water Data'!$D$29,0,10*ROW('Water Data'!D179)))</f>
        <v/>
      </c>
      <c r="BV185" s="363" t="str">
        <f ca="1">+IF(OFFSET('Water Data'!$E$27,0,10*ROW('Water Data'!E179))="","",OFFSET('Water Data'!$E$27,0,10*ROW('Water Data'!E179)))</f>
        <v/>
      </c>
      <c r="BW185" s="363" t="str">
        <f ca="1">+IF(OFFSET('Water Data'!$E$28,0,10*ROW('Water Data'!E179))="","",OFFSET('Water Data'!$E$28,0,10*ROW('Water Data'!E179)))</f>
        <v/>
      </c>
      <c r="BX185" s="363" t="str">
        <f ca="1">+IF(OFFSET('Water Data'!$E$29,0,10*ROW('Water Data'!E179))="","",OFFSET('Water Data'!$E$29,0,10*ROW('Water Data'!E179)))</f>
        <v/>
      </c>
      <c r="BY185" s="363" t="str">
        <f ca="1">+IF(OFFSET('Water Data'!$F$27,0,10*ROW('Water Data'!F179))="","",OFFSET('Water Data'!$F$27,0,10*ROW('Water Data'!F179)))</f>
        <v/>
      </c>
      <c r="BZ185" s="363" t="str">
        <f ca="1">+IF(OFFSET('Water Data'!$F$28,0,10*ROW('Water Data'!F179))="","",OFFSET('Water Data'!$F$28,0,10*ROW('Water Data'!F179)))</f>
        <v/>
      </c>
      <c r="CA185" s="363" t="str">
        <f ca="1">+IF(OFFSET('Water Data'!$F$29,0,10*ROW('Water Data'!F179))="","",OFFSET('Water Data'!$F$29,0,10*ROW('Water Data'!F179)))</f>
        <v/>
      </c>
      <c r="CB185" s="363" t="str">
        <f ca="1">+IF(OFFSET('Water Data'!$G$27,0,10*ROW('Water Data'!G179))="","",OFFSET('Water Data'!$G$27,0,10*ROW('Water Data'!G179)))</f>
        <v/>
      </c>
      <c r="CC185" s="363" t="str">
        <f ca="1">+IF(OFFSET('Water Data'!$G$28,0,10*ROW('Water Data'!G179))="","",OFFSET('Water Data'!$G$28,0,10*ROW('Water Data'!G179)))</f>
        <v/>
      </c>
      <c r="CD185" s="363" t="str">
        <f ca="1">+IF(OFFSET('Water Data'!$G$29,0,10*ROW('Water Data'!G179))="","",OFFSET('Water Data'!$G$29,0,10*ROW('Water Data'!G179)))</f>
        <v/>
      </c>
      <c r="CE185" s="363" t="str">
        <f ca="1">+IF(OFFSET('Water Data'!$H$27,0,10*ROW('Water Data'!H179))="","",OFFSET('Water Data'!$H$27,0,10*ROW('Water Data'!H179)))</f>
        <v/>
      </c>
      <c r="CF185" s="363" t="str">
        <f ca="1">+IF(OFFSET('Water Data'!$H$28,0,10*ROW('Water Data'!H179))="","",OFFSET('Water Data'!$H$28,0,10*ROW('Water Data'!H179)))</f>
        <v/>
      </c>
      <c r="CG185" s="363" t="str">
        <f ca="1">+IF(OFFSET('Water Data'!$H$29,0,10*ROW('Water Data'!H179))="","",OFFSET('Water Data'!$H$29,0,10*ROW('Water Data'!H179)))</f>
        <v/>
      </c>
      <c r="CH185" s="363" t="str">
        <f ca="1">+IF(OFFSET('Water Data'!$I$27,0,10*ROW('Water Data'!I179))="","",OFFSET('Water Data'!$I$27,0,10*ROW('Water Data'!I179)))</f>
        <v/>
      </c>
      <c r="CI185" s="363" t="str">
        <f ca="1">+IF(OFFSET('Water Data'!$I$28,0,10*ROW('Water Data'!I179))="","",OFFSET('Water Data'!$I$28,0,10*ROW('Water Data'!I179)))</f>
        <v/>
      </c>
      <c r="CJ185" s="363" t="str">
        <f ca="1">+IF(OFFSET('Water Data'!$I$29,0,10*ROW('Water Data'!I179))="","",OFFSET('Water Data'!$I$29,0,10*ROW('Water Data'!I179)))</f>
        <v/>
      </c>
      <c r="CK185" s="363" t="str">
        <f ca="1">+IF(OFFSET('Sanitation Data'!$D$28,0,10*ROW('Sanitation Data'!D179))="","",OFFSET('Sanitation Data'!$D$28,0,10*ROW('Sanitation Data'!D179)))</f>
        <v/>
      </c>
      <c r="CL185" s="363" t="str">
        <f ca="1">+IF(OFFSET('Sanitation Data'!$D$29,0,10*ROW('Sanitation Data'!D179))="","",OFFSET('Sanitation Data'!$D$29,0,10*ROW('Sanitation Data'!D179)))</f>
        <v/>
      </c>
      <c r="CM185" s="363" t="str">
        <f ca="1">+IF(OFFSET('Sanitation Data'!$D$30,0,10*ROW('Sanitation Data'!D179))="","",OFFSET('Sanitation Data'!$D$30,0,10*ROW('Sanitation Data'!D179)))</f>
        <v/>
      </c>
      <c r="CN185" s="363" t="str">
        <f ca="1">+IF(OFFSET('Sanitation Data'!$D$31,0,10*ROW('Sanitation Data'!D179))="","",OFFSET('Sanitation Data'!$D$31,0,10*ROW('Sanitation Data'!D179)))</f>
        <v/>
      </c>
      <c r="CO185" s="363" t="str">
        <f ca="1">+IF(OFFSET('Sanitation Data'!$D$32,0,10*ROW('Sanitation Data'!D179))="","",OFFSET('Sanitation Data'!$D$32,0,10*ROW('Sanitation Data'!D179)))</f>
        <v/>
      </c>
      <c r="CP185" s="363" t="str">
        <f ca="1">+IF(OFFSET('Sanitation Data'!$E$28,0,10*ROW('Sanitation Data'!E179))="","",OFFSET('Sanitation Data'!$E$28,0,10*ROW('Sanitation Data'!E179)))</f>
        <v/>
      </c>
      <c r="CQ185" s="363" t="str">
        <f ca="1">+IF(OFFSET('Sanitation Data'!$E$29,0,10*ROW('Sanitation Data'!E179))="","",OFFSET('Sanitation Data'!$E$29,0,10*ROW('Sanitation Data'!E179)))</f>
        <v/>
      </c>
      <c r="CR185" s="363" t="str">
        <f ca="1">+IF(OFFSET('Sanitation Data'!$E$30,0,10*ROW('Sanitation Data'!E179))="","",OFFSET('Sanitation Data'!$E$30,0,10*ROW('Sanitation Data'!E179)))</f>
        <v/>
      </c>
      <c r="CS185" s="363" t="str">
        <f ca="1">+IF(OFFSET('Sanitation Data'!$E$31,0,10*ROW('Sanitation Data'!E179))="","",OFFSET('Sanitation Data'!$E$31,0,10*ROW('Sanitation Data'!E179)))</f>
        <v/>
      </c>
      <c r="CT185" s="363" t="str">
        <f ca="1">+IF(OFFSET('Sanitation Data'!$E$32,0,10*ROW('Sanitation Data'!E179))="","",OFFSET('Sanitation Data'!$E$32,0,10*ROW('Sanitation Data'!E179)))</f>
        <v/>
      </c>
      <c r="CU185" s="363" t="str">
        <f ca="1">+IF(OFFSET('Sanitation Data'!$F$28,0,10*ROW('Sanitation Data'!F179))="","",OFFSET('Sanitation Data'!$F$28,0,10*ROW('Sanitation Data'!F179)))</f>
        <v/>
      </c>
      <c r="CV185" s="363" t="str">
        <f ca="1">+IF(OFFSET('Sanitation Data'!$F$29,0,10*ROW('Sanitation Data'!F179))="","",OFFSET('Sanitation Data'!$F$29,0,10*ROW('Sanitation Data'!F179)))</f>
        <v/>
      </c>
      <c r="CW185" s="363" t="str">
        <f ca="1">+IF(OFFSET('Sanitation Data'!$F$30,0,10*ROW('Sanitation Data'!F179))="","",OFFSET('Sanitation Data'!$F$30,0,10*ROW('Sanitation Data'!F179)))</f>
        <v/>
      </c>
      <c r="CX185" s="363" t="str">
        <f ca="1">+IF(OFFSET('Sanitation Data'!$F$31,0,10*ROW('Sanitation Data'!F179))="","",OFFSET('Sanitation Data'!$F$31,0,10*ROW('Sanitation Data'!F179)))</f>
        <v/>
      </c>
      <c r="CY185" s="363" t="str">
        <f ca="1">+IF(OFFSET('Sanitation Data'!$F$32,0,10*ROW('Sanitation Data'!F179))="","",OFFSET('Sanitation Data'!$F$32,0,10*ROW('Sanitation Data'!F179)))</f>
        <v/>
      </c>
      <c r="CZ185" s="363" t="str">
        <f ca="1">+IF(OFFSET('Sanitation Data'!$G$28,0,10*ROW('Sanitation Data'!G179))="","",OFFSET('Sanitation Data'!$G$28,0,10*ROW('Sanitation Data'!G179)))</f>
        <v/>
      </c>
      <c r="DA185" s="363" t="str">
        <f ca="1">+IF(OFFSET('Sanitation Data'!$G$29,0,10*ROW('Sanitation Data'!G179))="","",OFFSET('Sanitation Data'!$G$29,0,10*ROW('Sanitation Data'!G179)))</f>
        <v/>
      </c>
      <c r="DB185" s="363" t="str">
        <f ca="1">+IF(OFFSET('Sanitation Data'!$G$30,0,10*ROW('Sanitation Data'!G179))="","",OFFSET('Sanitation Data'!$G$30,0,10*ROW('Sanitation Data'!G179)))</f>
        <v/>
      </c>
      <c r="DC185" s="363" t="str">
        <f ca="1">+IF(OFFSET('Sanitation Data'!$G$31,0,10*ROW('Sanitation Data'!G179))="","",OFFSET('Sanitation Data'!$G$31,0,10*ROW('Sanitation Data'!G179)))</f>
        <v/>
      </c>
      <c r="DD185" s="363" t="str">
        <f ca="1">+IF(OFFSET('Sanitation Data'!$G$32,0,10*ROW('Sanitation Data'!G179))="","",OFFSET('Sanitation Data'!$G$32,0,10*ROW('Sanitation Data'!G179)))</f>
        <v/>
      </c>
      <c r="DE185" s="363" t="str">
        <f ca="1">+IF(OFFSET('Sanitation Data'!$H$28,0,10*ROW('Sanitation Data'!H179))="","",OFFSET('Sanitation Data'!$H$28,0,10*ROW('Sanitation Data'!H179)))</f>
        <v/>
      </c>
      <c r="DF185" s="363" t="str">
        <f ca="1">+IF(OFFSET('Sanitation Data'!$H$29,0,10*ROW('Sanitation Data'!H179))="","",OFFSET('Sanitation Data'!$H$29,0,10*ROW('Sanitation Data'!H179)))</f>
        <v/>
      </c>
      <c r="DG185" s="363" t="str">
        <f ca="1">+IF(OFFSET('Sanitation Data'!$H$30,0,10*ROW('Sanitation Data'!H179))="","",OFFSET('Sanitation Data'!$H$30,0,10*ROW('Sanitation Data'!H179)))</f>
        <v/>
      </c>
      <c r="DH185" s="363" t="str">
        <f ca="1">+IF(OFFSET('Sanitation Data'!$H$31,0,10*ROW('Sanitation Data'!H179))="","",OFFSET('Sanitation Data'!$H$31,0,10*ROW('Sanitation Data'!H179)))</f>
        <v/>
      </c>
      <c r="DI185" s="363" t="str">
        <f ca="1">+IF(OFFSET('Sanitation Data'!$H$32,0,10*ROW('Sanitation Data'!H179))="","",OFFSET('Sanitation Data'!$H$32,0,10*ROW('Sanitation Data'!H179)))</f>
        <v/>
      </c>
      <c r="DJ185" s="363" t="str">
        <f ca="1">+IF(OFFSET('Sanitation Data'!$I$28,0,10*ROW('Sanitation Data'!I179))="","",OFFSET('Sanitation Data'!$I$28,0,10*ROW('Sanitation Data'!I179)))</f>
        <v/>
      </c>
      <c r="DK185" s="363" t="str">
        <f ca="1">+IF(OFFSET('Sanitation Data'!$I$29,0,10*ROW('Sanitation Data'!I179))="","",OFFSET('Sanitation Data'!$I$29,0,10*ROW('Sanitation Data'!I179)))</f>
        <v/>
      </c>
      <c r="DL185" s="363" t="str">
        <f ca="1">+IF(OFFSET('Sanitation Data'!$I$30,0,10*ROW('Sanitation Data'!I179))="","",OFFSET('Sanitation Data'!$I$30,0,10*ROW('Sanitation Data'!I179)))</f>
        <v/>
      </c>
      <c r="DM185" s="363" t="str">
        <f ca="1">+IF(OFFSET('Sanitation Data'!$I$31,0,10*ROW('Sanitation Data'!I179))="","",OFFSET('Sanitation Data'!$I$31,0,10*ROW('Sanitation Data'!I179)))</f>
        <v/>
      </c>
      <c r="DN185" s="363" t="str">
        <f ca="1">+IF(OFFSET('Sanitation Data'!$I$32,0,10*ROW('Sanitation Data'!I179))="","",OFFSET('Sanitation Data'!$I$32,0,10*ROW('Sanitation Data'!I179)))</f>
        <v/>
      </c>
      <c r="DO185" s="363" t="str">
        <f ca="1">+IF(OFFSET('Hygiene Data'!$D$11,0,10*ROW('Hygiene Data'!D179))="","",OFFSET('Hygiene Data'!$D$11,0,10*ROW('Hygiene Data'!D179)))</f>
        <v/>
      </c>
      <c r="DP185" s="363" t="str">
        <f ca="1">+IF(OFFSET('Hygiene Data'!$D$12,0,10*ROW('Hygiene Data'!D179))="","",OFFSET('Hygiene Data'!$D$12,0,10*ROW('Hygiene Data'!D179)))</f>
        <v/>
      </c>
      <c r="DQ185" s="363" t="str">
        <f ca="1">+IF(OFFSET('Hygiene Data'!$D$13,0,10*ROW('Hygiene Data'!D179))="","",OFFSET('Hygiene Data'!$D$13,0,10*ROW('Hygiene Data'!D179)))</f>
        <v/>
      </c>
      <c r="DR185" s="363" t="str">
        <f ca="1">+IF(OFFSET('Hygiene Data'!$E$11,0,10*ROW('Hygiene Data'!E179))="","",OFFSET('Hygiene Data'!$E$11,0,10*ROW('Hygiene Data'!E179)))</f>
        <v/>
      </c>
      <c r="DS185" s="363" t="str">
        <f ca="1">+IF(OFFSET('Hygiene Data'!$E$12,0,10*ROW('Hygiene Data'!E179))="","",OFFSET('Hygiene Data'!$E$12,0,10*ROW('Hygiene Data'!E179)))</f>
        <v/>
      </c>
      <c r="DT185" s="363" t="str">
        <f ca="1">+IF(OFFSET('Hygiene Data'!$E$13,0,10*ROW('Hygiene Data'!E179))="","",OFFSET('Hygiene Data'!$E$13,0,10*ROW('Hygiene Data'!E179)))</f>
        <v/>
      </c>
      <c r="DU185" s="363" t="str">
        <f ca="1">+IF(OFFSET('Hygiene Data'!$F$11,0,10*ROW('Hygiene Data'!F179))="","",OFFSET('Hygiene Data'!$F$11,0,10*ROW('Hygiene Data'!F179)))</f>
        <v/>
      </c>
      <c r="DV185" s="363" t="str">
        <f ca="1">+IF(OFFSET('Hygiene Data'!$F$12,0,10*ROW('Hygiene Data'!F179))="","",OFFSET('Hygiene Data'!$F$12,0,10*ROW('Hygiene Data'!F179)))</f>
        <v/>
      </c>
      <c r="DW185" s="363" t="str">
        <f ca="1">+IF(OFFSET('Hygiene Data'!$F$13,0,10*ROW('Hygiene Data'!F179))="","",OFFSET('Hygiene Data'!$F$13,0,10*ROW('Hygiene Data'!F179)))</f>
        <v/>
      </c>
      <c r="DX185" s="363" t="str">
        <f ca="1">+IF(OFFSET('Hygiene Data'!$G$11,0,10*ROW('Hygiene Data'!G179))="","",OFFSET('Hygiene Data'!$G$11,0,10*ROW('Hygiene Data'!G179)))</f>
        <v/>
      </c>
      <c r="DY185" s="363" t="str">
        <f ca="1">+IF(OFFSET('Hygiene Data'!$G$12,0,10*ROW('Hygiene Data'!G179))="","",OFFSET('Hygiene Data'!$G$12,0,10*ROW('Hygiene Data'!G179)))</f>
        <v/>
      </c>
      <c r="DZ185" s="363" t="str">
        <f ca="1">+IF(OFFSET('Hygiene Data'!$G$13,0,10*ROW('Hygiene Data'!G179))="","",OFFSET('Hygiene Data'!$G$13,0,10*ROW('Hygiene Data'!G179)))</f>
        <v/>
      </c>
      <c r="EA185" s="363" t="str">
        <f ca="1">+IF(OFFSET('Hygiene Data'!$H$11,0,10*ROW('Hygiene Data'!H179))="","",OFFSET('Hygiene Data'!$H$11,0,10*ROW('Hygiene Data'!H179)))</f>
        <v/>
      </c>
      <c r="EB185" s="363" t="str">
        <f ca="1">+IF(OFFSET('Hygiene Data'!$H$12,0,10*ROW('Hygiene Data'!H179))="","",OFFSET('Hygiene Data'!$H$12,0,10*ROW('Hygiene Data'!H179)))</f>
        <v/>
      </c>
      <c r="EC185" s="363" t="str">
        <f ca="1">+IF(OFFSET('Hygiene Data'!$H$13,0,10*ROW('Hygiene Data'!H179))="","",OFFSET('Hygiene Data'!$H$13,0,10*ROW('Hygiene Data'!H179)))</f>
        <v/>
      </c>
      <c r="ED185" s="363" t="str">
        <f ca="1">+IF(OFFSET('Hygiene Data'!$I$11,0,10*ROW('Hygiene Data'!I179))="","",OFFSET('Hygiene Data'!$I$11,0,10*ROW('Hygiene Data'!I179)))</f>
        <v/>
      </c>
      <c r="EE185" s="363" t="str">
        <f ca="1">+IF(OFFSET('Hygiene Data'!$I$12,0,10*ROW('Hygiene Data'!I179))="","",OFFSET('Hygiene Data'!$I$12,0,10*ROW('Hygiene Data'!I179)))</f>
        <v/>
      </c>
      <c r="EF185" s="363" t="str">
        <f ca="1">+IF(OFFSET('Hygiene Data'!$I$13,0,10*ROW('Hygiene Data'!I179))="","",OFFSET('Hygiene Data'!$I$13,0,10*ROW('Hygiene Data'!I179)))</f>
        <v/>
      </c>
    </row>
    <row r="186" spans="1:136" x14ac:dyDescent="0.25">
      <c r="A186" s="472" t="str">
        <f ca="1">+IF(OFFSET('Water Data'!$B$2,0,10*ROW('Water Data'!E180))="","",OFFSET('Water Data'!$B$2,0,10*ROW('Water Data'!E180)))</f>
        <v/>
      </c>
      <c r="B186" s="47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9" t="str">
        <f t="shared" ca="1" si="2"/>
        <v/>
      </c>
      <c r="D186" s="50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3" t="str">
        <f ca="1">+IF(OFFSET('Water Data'!$D$27,0,10*ROW('Water Data'!D180))="","",OFFSET('Water Data'!$D$27,0,10*ROW('Water Data'!D180)))</f>
        <v/>
      </c>
      <c r="BT186" s="363" t="str">
        <f ca="1">+IF(OFFSET('Water Data'!$D$28,0,10*ROW('Water Data'!D180))="","",OFFSET('Water Data'!$D$28,0,10*ROW('Water Data'!D180)))</f>
        <v/>
      </c>
      <c r="BU186" s="363" t="str">
        <f ca="1">+IF(OFFSET('Water Data'!$D$29,0,10*ROW('Water Data'!D180))="","",OFFSET('Water Data'!$D$29,0,10*ROW('Water Data'!D180)))</f>
        <v/>
      </c>
      <c r="BV186" s="363" t="str">
        <f ca="1">+IF(OFFSET('Water Data'!$E$27,0,10*ROW('Water Data'!E180))="","",OFFSET('Water Data'!$E$27,0,10*ROW('Water Data'!E180)))</f>
        <v/>
      </c>
      <c r="BW186" s="363" t="str">
        <f ca="1">+IF(OFFSET('Water Data'!$E$28,0,10*ROW('Water Data'!E180))="","",OFFSET('Water Data'!$E$28,0,10*ROW('Water Data'!E180)))</f>
        <v/>
      </c>
      <c r="BX186" s="363" t="str">
        <f ca="1">+IF(OFFSET('Water Data'!$E$29,0,10*ROW('Water Data'!E180))="","",OFFSET('Water Data'!$E$29,0,10*ROW('Water Data'!E180)))</f>
        <v/>
      </c>
      <c r="BY186" s="363" t="str">
        <f ca="1">+IF(OFFSET('Water Data'!$F$27,0,10*ROW('Water Data'!F180))="","",OFFSET('Water Data'!$F$27,0,10*ROW('Water Data'!F180)))</f>
        <v/>
      </c>
      <c r="BZ186" s="363" t="str">
        <f ca="1">+IF(OFFSET('Water Data'!$F$28,0,10*ROW('Water Data'!F180))="","",OFFSET('Water Data'!$F$28,0,10*ROW('Water Data'!F180)))</f>
        <v/>
      </c>
      <c r="CA186" s="363" t="str">
        <f ca="1">+IF(OFFSET('Water Data'!$F$29,0,10*ROW('Water Data'!F180))="","",OFFSET('Water Data'!$F$29,0,10*ROW('Water Data'!F180)))</f>
        <v/>
      </c>
      <c r="CB186" s="363" t="str">
        <f ca="1">+IF(OFFSET('Water Data'!$G$27,0,10*ROW('Water Data'!G180))="","",OFFSET('Water Data'!$G$27,0,10*ROW('Water Data'!G180)))</f>
        <v/>
      </c>
      <c r="CC186" s="363" t="str">
        <f ca="1">+IF(OFFSET('Water Data'!$G$28,0,10*ROW('Water Data'!G180))="","",OFFSET('Water Data'!$G$28,0,10*ROW('Water Data'!G180)))</f>
        <v/>
      </c>
      <c r="CD186" s="363" t="str">
        <f ca="1">+IF(OFFSET('Water Data'!$G$29,0,10*ROW('Water Data'!G180))="","",OFFSET('Water Data'!$G$29,0,10*ROW('Water Data'!G180)))</f>
        <v/>
      </c>
      <c r="CE186" s="363" t="str">
        <f ca="1">+IF(OFFSET('Water Data'!$H$27,0,10*ROW('Water Data'!H180))="","",OFFSET('Water Data'!$H$27,0,10*ROW('Water Data'!H180)))</f>
        <v/>
      </c>
      <c r="CF186" s="363" t="str">
        <f ca="1">+IF(OFFSET('Water Data'!$H$28,0,10*ROW('Water Data'!H180))="","",OFFSET('Water Data'!$H$28,0,10*ROW('Water Data'!H180)))</f>
        <v/>
      </c>
      <c r="CG186" s="363" t="str">
        <f ca="1">+IF(OFFSET('Water Data'!$H$29,0,10*ROW('Water Data'!H180))="","",OFFSET('Water Data'!$H$29,0,10*ROW('Water Data'!H180)))</f>
        <v/>
      </c>
      <c r="CH186" s="363" t="str">
        <f ca="1">+IF(OFFSET('Water Data'!$I$27,0,10*ROW('Water Data'!I180))="","",OFFSET('Water Data'!$I$27,0,10*ROW('Water Data'!I180)))</f>
        <v/>
      </c>
      <c r="CI186" s="363" t="str">
        <f ca="1">+IF(OFFSET('Water Data'!$I$28,0,10*ROW('Water Data'!I180))="","",OFFSET('Water Data'!$I$28,0,10*ROW('Water Data'!I180)))</f>
        <v/>
      </c>
      <c r="CJ186" s="363" t="str">
        <f ca="1">+IF(OFFSET('Water Data'!$I$29,0,10*ROW('Water Data'!I180))="","",OFFSET('Water Data'!$I$29,0,10*ROW('Water Data'!I180)))</f>
        <v/>
      </c>
      <c r="CK186" s="363" t="str">
        <f ca="1">+IF(OFFSET('Sanitation Data'!$D$28,0,10*ROW('Sanitation Data'!D180))="","",OFFSET('Sanitation Data'!$D$28,0,10*ROW('Sanitation Data'!D180)))</f>
        <v/>
      </c>
      <c r="CL186" s="363" t="str">
        <f ca="1">+IF(OFFSET('Sanitation Data'!$D$29,0,10*ROW('Sanitation Data'!D180))="","",OFFSET('Sanitation Data'!$D$29,0,10*ROW('Sanitation Data'!D180)))</f>
        <v/>
      </c>
      <c r="CM186" s="363" t="str">
        <f ca="1">+IF(OFFSET('Sanitation Data'!$D$30,0,10*ROW('Sanitation Data'!D180))="","",OFFSET('Sanitation Data'!$D$30,0,10*ROW('Sanitation Data'!D180)))</f>
        <v/>
      </c>
      <c r="CN186" s="363" t="str">
        <f ca="1">+IF(OFFSET('Sanitation Data'!$D$31,0,10*ROW('Sanitation Data'!D180))="","",OFFSET('Sanitation Data'!$D$31,0,10*ROW('Sanitation Data'!D180)))</f>
        <v/>
      </c>
      <c r="CO186" s="363" t="str">
        <f ca="1">+IF(OFFSET('Sanitation Data'!$D$32,0,10*ROW('Sanitation Data'!D180))="","",OFFSET('Sanitation Data'!$D$32,0,10*ROW('Sanitation Data'!D180)))</f>
        <v/>
      </c>
      <c r="CP186" s="363" t="str">
        <f ca="1">+IF(OFFSET('Sanitation Data'!$E$28,0,10*ROW('Sanitation Data'!E180))="","",OFFSET('Sanitation Data'!$E$28,0,10*ROW('Sanitation Data'!E180)))</f>
        <v/>
      </c>
      <c r="CQ186" s="363" t="str">
        <f ca="1">+IF(OFFSET('Sanitation Data'!$E$29,0,10*ROW('Sanitation Data'!E180))="","",OFFSET('Sanitation Data'!$E$29,0,10*ROW('Sanitation Data'!E180)))</f>
        <v/>
      </c>
      <c r="CR186" s="363" t="str">
        <f ca="1">+IF(OFFSET('Sanitation Data'!$E$30,0,10*ROW('Sanitation Data'!E180))="","",OFFSET('Sanitation Data'!$E$30,0,10*ROW('Sanitation Data'!E180)))</f>
        <v/>
      </c>
      <c r="CS186" s="363" t="str">
        <f ca="1">+IF(OFFSET('Sanitation Data'!$E$31,0,10*ROW('Sanitation Data'!E180))="","",OFFSET('Sanitation Data'!$E$31,0,10*ROW('Sanitation Data'!E180)))</f>
        <v/>
      </c>
      <c r="CT186" s="363" t="str">
        <f ca="1">+IF(OFFSET('Sanitation Data'!$E$32,0,10*ROW('Sanitation Data'!E180))="","",OFFSET('Sanitation Data'!$E$32,0,10*ROW('Sanitation Data'!E180)))</f>
        <v/>
      </c>
      <c r="CU186" s="363" t="str">
        <f ca="1">+IF(OFFSET('Sanitation Data'!$F$28,0,10*ROW('Sanitation Data'!F180))="","",OFFSET('Sanitation Data'!$F$28,0,10*ROW('Sanitation Data'!F180)))</f>
        <v/>
      </c>
      <c r="CV186" s="363" t="str">
        <f ca="1">+IF(OFFSET('Sanitation Data'!$F$29,0,10*ROW('Sanitation Data'!F180))="","",OFFSET('Sanitation Data'!$F$29,0,10*ROW('Sanitation Data'!F180)))</f>
        <v/>
      </c>
      <c r="CW186" s="363" t="str">
        <f ca="1">+IF(OFFSET('Sanitation Data'!$F$30,0,10*ROW('Sanitation Data'!F180))="","",OFFSET('Sanitation Data'!$F$30,0,10*ROW('Sanitation Data'!F180)))</f>
        <v/>
      </c>
      <c r="CX186" s="363" t="str">
        <f ca="1">+IF(OFFSET('Sanitation Data'!$F$31,0,10*ROW('Sanitation Data'!F180))="","",OFFSET('Sanitation Data'!$F$31,0,10*ROW('Sanitation Data'!F180)))</f>
        <v/>
      </c>
      <c r="CY186" s="363" t="str">
        <f ca="1">+IF(OFFSET('Sanitation Data'!$F$32,0,10*ROW('Sanitation Data'!F180))="","",OFFSET('Sanitation Data'!$F$32,0,10*ROW('Sanitation Data'!F180)))</f>
        <v/>
      </c>
      <c r="CZ186" s="363" t="str">
        <f ca="1">+IF(OFFSET('Sanitation Data'!$G$28,0,10*ROW('Sanitation Data'!G180))="","",OFFSET('Sanitation Data'!$G$28,0,10*ROW('Sanitation Data'!G180)))</f>
        <v/>
      </c>
      <c r="DA186" s="363" t="str">
        <f ca="1">+IF(OFFSET('Sanitation Data'!$G$29,0,10*ROW('Sanitation Data'!G180))="","",OFFSET('Sanitation Data'!$G$29,0,10*ROW('Sanitation Data'!G180)))</f>
        <v/>
      </c>
      <c r="DB186" s="363" t="str">
        <f ca="1">+IF(OFFSET('Sanitation Data'!$G$30,0,10*ROW('Sanitation Data'!G180))="","",OFFSET('Sanitation Data'!$G$30,0,10*ROW('Sanitation Data'!G180)))</f>
        <v/>
      </c>
      <c r="DC186" s="363" t="str">
        <f ca="1">+IF(OFFSET('Sanitation Data'!$G$31,0,10*ROW('Sanitation Data'!G180))="","",OFFSET('Sanitation Data'!$G$31,0,10*ROW('Sanitation Data'!G180)))</f>
        <v/>
      </c>
      <c r="DD186" s="363" t="str">
        <f ca="1">+IF(OFFSET('Sanitation Data'!$G$32,0,10*ROW('Sanitation Data'!G180))="","",OFFSET('Sanitation Data'!$G$32,0,10*ROW('Sanitation Data'!G180)))</f>
        <v/>
      </c>
      <c r="DE186" s="363" t="str">
        <f ca="1">+IF(OFFSET('Sanitation Data'!$H$28,0,10*ROW('Sanitation Data'!H180))="","",OFFSET('Sanitation Data'!$H$28,0,10*ROW('Sanitation Data'!H180)))</f>
        <v/>
      </c>
      <c r="DF186" s="363" t="str">
        <f ca="1">+IF(OFFSET('Sanitation Data'!$H$29,0,10*ROW('Sanitation Data'!H180))="","",OFFSET('Sanitation Data'!$H$29,0,10*ROW('Sanitation Data'!H180)))</f>
        <v/>
      </c>
      <c r="DG186" s="363" t="str">
        <f ca="1">+IF(OFFSET('Sanitation Data'!$H$30,0,10*ROW('Sanitation Data'!H180))="","",OFFSET('Sanitation Data'!$H$30,0,10*ROW('Sanitation Data'!H180)))</f>
        <v/>
      </c>
      <c r="DH186" s="363" t="str">
        <f ca="1">+IF(OFFSET('Sanitation Data'!$H$31,0,10*ROW('Sanitation Data'!H180))="","",OFFSET('Sanitation Data'!$H$31,0,10*ROW('Sanitation Data'!H180)))</f>
        <v/>
      </c>
      <c r="DI186" s="363" t="str">
        <f ca="1">+IF(OFFSET('Sanitation Data'!$H$32,0,10*ROW('Sanitation Data'!H180))="","",OFFSET('Sanitation Data'!$H$32,0,10*ROW('Sanitation Data'!H180)))</f>
        <v/>
      </c>
      <c r="DJ186" s="363" t="str">
        <f ca="1">+IF(OFFSET('Sanitation Data'!$I$28,0,10*ROW('Sanitation Data'!I180))="","",OFFSET('Sanitation Data'!$I$28,0,10*ROW('Sanitation Data'!I180)))</f>
        <v/>
      </c>
      <c r="DK186" s="363" t="str">
        <f ca="1">+IF(OFFSET('Sanitation Data'!$I$29,0,10*ROW('Sanitation Data'!I180))="","",OFFSET('Sanitation Data'!$I$29,0,10*ROW('Sanitation Data'!I180)))</f>
        <v/>
      </c>
      <c r="DL186" s="363" t="str">
        <f ca="1">+IF(OFFSET('Sanitation Data'!$I$30,0,10*ROW('Sanitation Data'!I180))="","",OFFSET('Sanitation Data'!$I$30,0,10*ROW('Sanitation Data'!I180)))</f>
        <v/>
      </c>
      <c r="DM186" s="363" t="str">
        <f ca="1">+IF(OFFSET('Sanitation Data'!$I$31,0,10*ROW('Sanitation Data'!I180))="","",OFFSET('Sanitation Data'!$I$31,0,10*ROW('Sanitation Data'!I180)))</f>
        <v/>
      </c>
      <c r="DN186" s="363" t="str">
        <f ca="1">+IF(OFFSET('Sanitation Data'!$I$32,0,10*ROW('Sanitation Data'!I180))="","",OFFSET('Sanitation Data'!$I$32,0,10*ROW('Sanitation Data'!I180)))</f>
        <v/>
      </c>
      <c r="DO186" s="363" t="str">
        <f ca="1">+IF(OFFSET('Hygiene Data'!$D$11,0,10*ROW('Hygiene Data'!D180))="","",OFFSET('Hygiene Data'!$D$11,0,10*ROW('Hygiene Data'!D180)))</f>
        <v/>
      </c>
      <c r="DP186" s="363" t="str">
        <f ca="1">+IF(OFFSET('Hygiene Data'!$D$12,0,10*ROW('Hygiene Data'!D180))="","",OFFSET('Hygiene Data'!$D$12,0,10*ROW('Hygiene Data'!D180)))</f>
        <v/>
      </c>
      <c r="DQ186" s="363" t="str">
        <f ca="1">+IF(OFFSET('Hygiene Data'!$D$13,0,10*ROW('Hygiene Data'!D180))="","",OFFSET('Hygiene Data'!$D$13,0,10*ROW('Hygiene Data'!D180)))</f>
        <v/>
      </c>
      <c r="DR186" s="363" t="str">
        <f ca="1">+IF(OFFSET('Hygiene Data'!$E$11,0,10*ROW('Hygiene Data'!E180))="","",OFFSET('Hygiene Data'!$E$11,0,10*ROW('Hygiene Data'!E180)))</f>
        <v/>
      </c>
      <c r="DS186" s="363" t="str">
        <f ca="1">+IF(OFFSET('Hygiene Data'!$E$12,0,10*ROW('Hygiene Data'!E180))="","",OFFSET('Hygiene Data'!$E$12,0,10*ROW('Hygiene Data'!E180)))</f>
        <v/>
      </c>
      <c r="DT186" s="363" t="str">
        <f ca="1">+IF(OFFSET('Hygiene Data'!$E$13,0,10*ROW('Hygiene Data'!E180))="","",OFFSET('Hygiene Data'!$E$13,0,10*ROW('Hygiene Data'!E180)))</f>
        <v/>
      </c>
      <c r="DU186" s="363" t="str">
        <f ca="1">+IF(OFFSET('Hygiene Data'!$F$11,0,10*ROW('Hygiene Data'!F180))="","",OFFSET('Hygiene Data'!$F$11,0,10*ROW('Hygiene Data'!F180)))</f>
        <v/>
      </c>
      <c r="DV186" s="363" t="str">
        <f ca="1">+IF(OFFSET('Hygiene Data'!$F$12,0,10*ROW('Hygiene Data'!F180))="","",OFFSET('Hygiene Data'!$F$12,0,10*ROW('Hygiene Data'!F180)))</f>
        <v/>
      </c>
      <c r="DW186" s="363" t="str">
        <f ca="1">+IF(OFFSET('Hygiene Data'!$F$13,0,10*ROW('Hygiene Data'!F180))="","",OFFSET('Hygiene Data'!$F$13,0,10*ROW('Hygiene Data'!F180)))</f>
        <v/>
      </c>
      <c r="DX186" s="363" t="str">
        <f ca="1">+IF(OFFSET('Hygiene Data'!$G$11,0,10*ROW('Hygiene Data'!G180))="","",OFFSET('Hygiene Data'!$G$11,0,10*ROW('Hygiene Data'!G180)))</f>
        <v/>
      </c>
      <c r="DY186" s="363" t="str">
        <f ca="1">+IF(OFFSET('Hygiene Data'!$G$12,0,10*ROW('Hygiene Data'!G180))="","",OFFSET('Hygiene Data'!$G$12,0,10*ROW('Hygiene Data'!G180)))</f>
        <v/>
      </c>
      <c r="DZ186" s="363" t="str">
        <f ca="1">+IF(OFFSET('Hygiene Data'!$G$13,0,10*ROW('Hygiene Data'!G180))="","",OFFSET('Hygiene Data'!$G$13,0,10*ROW('Hygiene Data'!G180)))</f>
        <v/>
      </c>
      <c r="EA186" s="363" t="str">
        <f ca="1">+IF(OFFSET('Hygiene Data'!$H$11,0,10*ROW('Hygiene Data'!H180))="","",OFFSET('Hygiene Data'!$H$11,0,10*ROW('Hygiene Data'!H180)))</f>
        <v/>
      </c>
      <c r="EB186" s="363" t="str">
        <f ca="1">+IF(OFFSET('Hygiene Data'!$H$12,0,10*ROW('Hygiene Data'!H180))="","",OFFSET('Hygiene Data'!$H$12,0,10*ROW('Hygiene Data'!H180)))</f>
        <v/>
      </c>
      <c r="EC186" s="363" t="str">
        <f ca="1">+IF(OFFSET('Hygiene Data'!$H$13,0,10*ROW('Hygiene Data'!H180))="","",OFFSET('Hygiene Data'!$H$13,0,10*ROW('Hygiene Data'!H180)))</f>
        <v/>
      </c>
      <c r="ED186" s="363" t="str">
        <f ca="1">+IF(OFFSET('Hygiene Data'!$I$11,0,10*ROW('Hygiene Data'!I180))="","",OFFSET('Hygiene Data'!$I$11,0,10*ROW('Hygiene Data'!I180)))</f>
        <v/>
      </c>
      <c r="EE186" s="363" t="str">
        <f ca="1">+IF(OFFSET('Hygiene Data'!$I$12,0,10*ROW('Hygiene Data'!I180))="","",OFFSET('Hygiene Data'!$I$12,0,10*ROW('Hygiene Data'!I180)))</f>
        <v/>
      </c>
      <c r="EF186" s="363" t="str">
        <f ca="1">+IF(OFFSET('Hygiene Data'!$I$13,0,10*ROW('Hygiene Data'!I180))="","",OFFSET('Hygiene Data'!$I$13,0,10*ROW('Hygiene Data'!I180)))</f>
        <v/>
      </c>
    </row>
    <row r="187" spans="1:136" x14ac:dyDescent="0.25">
      <c r="A187" s="472" t="str">
        <f ca="1">+IF(OFFSET('Water Data'!$B$2,0,10*ROW('Water Data'!E181))="","",OFFSET('Water Data'!$B$2,0,10*ROW('Water Data'!E181)))</f>
        <v/>
      </c>
      <c r="B187" s="47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9" t="str">
        <f t="shared" ca="1" si="2"/>
        <v/>
      </c>
      <c r="D187" s="50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3" t="str">
        <f ca="1">+IF(OFFSET('Water Data'!$D$27,0,10*ROW('Water Data'!D181))="","",OFFSET('Water Data'!$D$27,0,10*ROW('Water Data'!D181)))</f>
        <v/>
      </c>
      <c r="BT187" s="363" t="str">
        <f ca="1">+IF(OFFSET('Water Data'!$D$28,0,10*ROW('Water Data'!D181))="","",OFFSET('Water Data'!$D$28,0,10*ROW('Water Data'!D181)))</f>
        <v/>
      </c>
      <c r="BU187" s="363" t="str">
        <f ca="1">+IF(OFFSET('Water Data'!$D$29,0,10*ROW('Water Data'!D181))="","",OFFSET('Water Data'!$D$29,0,10*ROW('Water Data'!D181)))</f>
        <v/>
      </c>
      <c r="BV187" s="363" t="str">
        <f ca="1">+IF(OFFSET('Water Data'!$E$27,0,10*ROW('Water Data'!E181))="","",OFFSET('Water Data'!$E$27,0,10*ROW('Water Data'!E181)))</f>
        <v/>
      </c>
      <c r="BW187" s="363" t="str">
        <f ca="1">+IF(OFFSET('Water Data'!$E$28,0,10*ROW('Water Data'!E181))="","",OFFSET('Water Data'!$E$28,0,10*ROW('Water Data'!E181)))</f>
        <v/>
      </c>
      <c r="BX187" s="363" t="str">
        <f ca="1">+IF(OFFSET('Water Data'!$E$29,0,10*ROW('Water Data'!E181))="","",OFFSET('Water Data'!$E$29,0,10*ROW('Water Data'!E181)))</f>
        <v/>
      </c>
      <c r="BY187" s="363" t="str">
        <f ca="1">+IF(OFFSET('Water Data'!$F$27,0,10*ROW('Water Data'!F181))="","",OFFSET('Water Data'!$F$27,0,10*ROW('Water Data'!F181)))</f>
        <v/>
      </c>
      <c r="BZ187" s="363" t="str">
        <f ca="1">+IF(OFFSET('Water Data'!$F$28,0,10*ROW('Water Data'!F181))="","",OFFSET('Water Data'!$F$28,0,10*ROW('Water Data'!F181)))</f>
        <v/>
      </c>
      <c r="CA187" s="363" t="str">
        <f ca="1">+IF(OFFSET('Water Data'!$F$29,0,10*ROW('Water Data'!F181))="","",OFFSET('Water Data'!$F$29,0,10*ROW('Water Data'!F181)))</f>
        <v/>
      </c>
      <c r="CB187" s="363" t="str">
        <f ca="1">+IF(OFFSET('Water Data'!$G$27,0,10*ROW('Water Data'!G181))="","",OFFSET('Water Data'!$G$27,0,10*ROW('Water Data'!G181)))</f>
        <v/>
      </c>
      <c r="CC187" s="363" t="str">
        <f ca="1">+IF(OFFSET('Water Data'!$G$28,0,10*ROW('Water Data'!G181))="","",OFFSET('Water Data'!$G$28,0,10*ROW('Water Data'!G181)))</f>
        <v/>
      </c>
      <c r="CD187" s="363" t="str">
        <f ca="1">+IF(OFFSET('Water Data'!$G$29,0,10*ROW('Water Data'!G181))="","",OFFSET('Water Data'!$G$29,0,10*ROW('Water Data'!G181)))</f>
        <v/>
      </c>
      <c r="CE187" s="363" t="str">
        <f ca="1">+IF(OFFSET('Water Data'!$H$27,0,10*ROW('Water Data'!H181))="","",OFFSET('Water Data'!$H$27,0,10*ROW('Water Data'!H181)))</f>
        <v/>
      </c>
      <c r="CF187" s="363" t="str">
        <f ca="1">+IF(OFFSET('Water Data'!$H$28,0,10*ROW('Water Data'!H181))="","",OFFSET('Water Data'!$H$28,0,10*ROW('Water Data'!H181)))</f>
        <v/>
      </c>
      <c r="CG187" s="363" t="str">
        <f ca="1">+IF(OFFSET('Water Data'!$H$29,0,10*ROW('Water Data'!H181))="","",OFFSET('Water Data'!$H$29,0,10*ROW('Water Data'!H181)))</f>
        <v/>
      </c>
      <c r="CH187" s="363" t="str">
        <f ca="1">+IF(OFFSET('Water Data'!$I$27,0,10*ROW('Water Data'!I181))="","",OFFSET('Water Data'!$I$27,0,10*ROW('Water Data'!I181)))</f>
        <v/>
      </c>
      <c r="CI187" s="363" t="str">
        <f ca="1">+IF(OFFSET('Water Data'!$I$28,0,10*ROW('Water Data'!I181))="","",OFFSET('Water Data'!$I$28,0,10*ROW('Water Data'!I181)))</f>
        <v/>
      </c>
      <c r="CJ187" s="363" t="str">
        <f ca="1">+IF(OFFSET('Water Data'!$I$29,0,10*ROW('Water Data'!I181))="","",OFFSET('Water Data'!$I$29,0,10*ROW('Water Data'!I181)))</f>
        <v/>
      </c>
      <c r="CK187" s="363" t="str">
        <f ca="1">+IF(OFFSET('Sanitation Data'!$D$28,0,10*ROW('Sanitation Data'!D181))="","",OFFSET('Sanitation Data'!$D$28,0,10*ROW('Sanitation Data'!D181)))</f>
        <v/>
      </c>
      <c r="CL187" s="363" t="str">
        <f ca="1">+IF(OFFSET('Sanitation Data'!$D$29,0,10*ROW('Sanitation Data'!D181))="","",OFFSET('Sanitation Data'!$D$29,0,10*ROW('Sanitation Data'!D181)))</f>
        <v/>
      </c>
      <c r="CM187" s="363" t="str">
        <f ca="1">+IF(OFFSET('Sanitation Data'!$D$30,0,10*ROW('Sanitation Data'!D181))="","",OFFSET('Sanitation Data'!$D$30,0,10*ROW('Sanitation Data'!D181)))</f>
        <v/>
      </c>
      <c r="CN187" s="363" t="str">
        <f ca="1">+IF(OFFSET('Sanitation Data'!$D$31,0,10*ROW('Sanitation Data'!D181))="","",OFFSET('Sanitation Data'!$D$31,0,10*ROW('Sanitation Data'!D181)))</f>
        <v/>
      </c>
      <c r="CO187" s="363" t="str">
        <f ca="1">+IF(OFFSET('Sanitation Data'!$D$32,0,10*ROW('Sanitation Data'!D181))="","",OFFSET('Sanitation Data'!$D$32,0,10*ROW('Sanitation Data'!D181)))</f>
        <v/>
      </c>
      <c r="CP187" s="363" t="str">
        <f ca="1">+IF(OFFSET('Sanitation Data'!$E$28,0,10*ROW('Sanitation Data'!E181))="","",OFFSET('Sanitation Data'!$E$28,0,10*ROW('Sanitation Data'!E181)))</f>
        <v/>
      </c>
      <c r="CQ187" s="363" t="str">
        <f ca="1">+IF(OFFSET('Sanitation Data'!$E$29,0,10*ROW('Sanitation Data'!E181))="","",OFFSET('Sanitation Data'!$E$29,0,10*ROW('Sanitation Data'!E181)))</f>
        <v/>
      </c>
      <c r="CR187" s="363" t="str">
        <f ca="1">+IF(OFFSET('Sanitation Data'!$E$30,0,10*ROW('Sanitation Data'!E181))="","",OFFSET('Sanitation Data'!$E$30,0,10*ROW('Sanitation Data'!E181)))</f>
        <v/>
      </c>
      <c r="CS187" s="363" t="str">
        <f ca="1">+IF(OFFSET('Sanitation Data'!$E$31,0,10*ROW('Sanitation Data'!E181))="","",OFFSET('Sanitation Data'!$E$31,0,10*ROW('Sanitation Data'!E181)))</f>
        <v/>
      </c>
      <c r="CT187" s="363" t="str">
        <f ca="1">+IF(OFFSET('Sanitation Data'!$E$32,0,10*ROW('Sanitation Data'!E181))="","",OFFSET('Sanitation Data'!$E$32,0,10*ROW('Sanitation Data'!E181)))</f>
        <v/>
      </c>
      <c r="CU187" s="363" t="str">
        <f ca="1">+IF(OFFSET('Sanitation Data'!$F$28,0,10*ROW('Sanitation Data'!F181))="","",OFFSET('Sanitation Data'!$F$28,0,10*ROW('Sanitation Data'!F181)))</f>
        <v/>
      </c>
      <c r="CV187" s="363" t="str">
        <f ca="1">+IF(OFFSET('Sanitation Data'!$F$29,0,10*ROW('Sanitation Data'!F181))="","",OFFSET('Sanitation Data'!$F$29,0,10*ROW('Sanitation Data'!F181)))</f>
        <v/>
      </c>
      <c r="CW187" s="363" t="str">
        <f ca="1">+IF(OFFSET('Sanitation Data'!$F$30,0,10*ROW('Sanitation Data'!F181))="","",OFFSET('Sanitation Data'!$F$30,0,10*ROW('Sanitation Data'!F181)))</f>
        <v/>
      </c>
      <c r="CX187" s="363" t="str">
        <f ca="1">+IF(OFFSET('Sanitation Data'!$F$31,0,10*ROW('Sanitation Data'!F181))="","",OFFSET('Sanitation Data'!$F$31,0,10*ROW('Sanitation Data'!F181)))</f>
        <v/>
      </c>
      <c r="CY187" s="363" t="str">
        <f ca="1">+IF(OFFSET('Sanitation Data'!$F$32,0,10*ROW('Sanitation Data'!F181))="","",OFFSET('Sanitation Data'!$F$32,0,10*ROW('Sanitation Data'!F181)))</f>
        <v/>
      </c>
      <c r="CZ187" s="363" t="str">
        <f ca="1">+IF(OFFSET('Sanitation Data'!$G$28,0,10*ROW('Sanitation Data'!G181))="","",OFFSET('Sanitation Data'!$G$28,0,10*ROW('Sanitation Data'!G181)))</f>
        <v/>
      </c>
      <c r="DA187" s="363" t="str">
        <f ca="1">+IF(OFFSET('Sanitation Data'!$G$29,0,10*ROW('Sanitation Data'!G181))="","",OFFSET('Sanitation Data'!$G$29,0,10*ROW('Sanitation Data'!G181)))</f>
        <v/>
      </c>
      <c r="DB187" s="363" t="str">
        <f ca="1">+IF(OFFSET('Sanitation Data'!$G$30,0,10*ROW('Sanitation Data'!G181))="","",OFFSET('Sanitation Data'!$G$30,0,10*ROW('Sanitation Data'!G181)))</f>
        <v/>
      </c>
      <c r="DC187" s="363" t="str">
        <f ca="1">+IF(OFFSET('Sanitation Data'!$G$31,0,10*ROW('Sanitation Data'!G181))="","",OFFSET('Sanitation Data'!$G$31,0,10*ROW('Sanitation Data'!G181)))</f>
        <v/>
      </c>
      <c r="DD187" s="363" t="str">
        <f ca="1">+IF(OFFSET('Sanitation Data'!$G$32,0,10*ROW('Sanitation Data'!G181))="","",OFFSET('Sanitation Data'!$G$32,0,10*ROW('Sanitation Data'!G181)))</f>
        <v/>
      </c>
      <c r="DE187" s="363" t="str">
        <f ca="1">+IF(OFFSET('Sanitation Data'!$H$28,0,10*ROW('Sanitation Data'!H181))="","",OFFSET('Sanitation Data'!$H$28,0,10*ROW('Sanitation Data'!H181)))</f>
        <v/>
      </c>
      <c r="DF187" s="363" t="str">
        <f ca="1">+IF(OFFSET('Sanitation Data'!$H$29,0,10*ROW('Sanitation Data'!H181))="","",OFFSET('Sanitation Data'!$H$29,0,10*ROW('Sanitation Data'!H181)))</f>
        <v/>
      </c>
      <c r="DG187" s="363" t="str">
        <f ca="1">+IF(OFFSET('Sanitation Data'!$H$30,0,10*ROW('Sanitation Data'!H181))="","",OFFSET('Sanitation Data'!$H$30,0,10*ROW('Sanitation Data'!H181)))</f>
        <v/>
      </c>
      <c r="DH187" s="363" t="str">
        <f ca="1">+IF(OFFSET('Sanitation Data'!$H$31,0,10*ROW('Sanitation Data'!H181))="","",OFFSET('Sanitation Data'!$H$31,0,10*ROW('Sanitation Data'!H181)))</f>
        <v/>
      </c>
      <c r="DI187" s="363" t="str">
        <f ca="1">+IF(OFFSET('Sanitation Data'!$H$32,0,10*ROW('Sanitation Data'!H181))="","",OFFSET('Sanitation Data'!$H$32,0,10*ROW('Sanitation Data'!H181)))</f>
        <v/>
      </c>
      <c r="DJ187" s="363" t="str">
        <f ca="1">+IF(OFFSET('Sanitation Data'!$I$28,0,10*ROW('Sanitation Data'!I181))="","",OFFSET('Sanitation Data'!$I$28,0,10*ROW('Sanitation Data'!I181)))</f>
        <v/>
      </c>
      <c r="DK187" s="363" t="str">
        <f ca="1">+IF(OFFSET('Sanitation Data'!$I$29,0,10*ROW('Sanitation Data'!I181))="","",OFFSET('Sanitation Data'!$I$29,0,10*ROW('Sanitation Data'!I181)))</f>
        <v/>
      </c>
      <c r="DL187" s="363" t="str">
        <f ca="1">+IF(OFFSET('Sanitation Data'!$I$30,0,10*ROW('Sanitation Data'!I181))="","",OFFSET('Sanitation Data'!$I$30,0,10*ROW('Sanitation Data'!I181)))</f>
        <v/>
      </c>
      <c r="DM187" s="363" t="str">
        <f ca="1">+IF(OFFSET('Sanitation Data'!$I$31,0,10*ROW('Sanitation Data'!I181))="","",OFFSET('Sanitation Data'!$I$31,0,10*ROW('Sanitation Data'!I181)))</f>
        <v/>
      </c>
      <c r="DN187" s="363" t="str">
        <f ca="1">+IF(OFFSET('Sanitation Data'!$I$32,0,10*ROW('Sanitation Data'!I181))="","",OFFSET('Sanitation Data'!$I$32,0,10*ROW('Sanitation Data'!I181)))</f>
        <v/>
      </c>
      <c r="DO187" s="363" t="str">
        <f ca="1">+IF(OFFSET('Hygiene Data'!$D$11,0,10*ROW('Hygiene Data'!D181))="","",OFFSET('Hygiene Data'!$D$11,0,10*ROW('Hygiene Data'!D181)))</f>
        <v/>
      </c>
      <c r="DP187" s="363" t="str">
        <f ca="1">+IF(OFFSET('Hygiene Data'!$D$12,0,10*ROW('Hygiene Data'!D181))="","",OFFSET('Hygiene Data'!$D$12,0,10*ROW('Hygiene Data'!D181)))</f>
        <v/>
      </c>
      <c r="DQ187" s="363" t="str">
        <f ca="1">+IF(OFFSET('Hygiene Data'!$D$13,0,10*ROW('Hygiene Data'!D181))="","",OFFSET('Hygiene Data'!$D$13,0,10*ROW('Hygiene Data'!D181)))</f>
        <v/>
      </c>
      <c r="DR187" s="363" t="str">
        <f ca="1">+IF(OFFSET('Hygiene Data'!$E$11,0,10*ROW('Hygiene Data'!E181))="","",OFFSET('Hygiene Data'!$E$11,0,10*ROW('Hygiene Data'!E181)))</f>
        <v/>
      </c>
      <c r="DS187" s="363" t="str">
        <f ca="1">+IF(OFFSET('Hygiene Data'!$E$12,0,10*ROW('Hygiene Data'!E181))="","",OFFSET('Hygiene Data'!$E$12,0,10*ROW('Hygiene Data'!E181)))</f>
        <v/>
      </c>
      <c r="DT187" s="363" t="str">
        <f ca="1">+IF(OFFSET('Hygiene Data'!$E$13,0,10*ROW('Hygiene Data'!E181))="","",OFFSET('Hygiene Data'!$E$13,0,10*ROW('Hygiene Data'!E181)))</f>
        <v/>
      </c>
      <c r="DU187" s="363" t="str">
        <f ca="1">+IF(OFFSET('Hygiene Data'!$F$11,0,10*ROW('Hygiene Data'!F181))="","",OFFSET('Hygiene Data'!$F$11,0,10*ROW('Hygiene Data'!F181)))</f>
        <v/>
      </c>
      <c r="DV187" s="363" t="str">
        <f ca="1">+IF(OFFSET('Hygiene Data'!$F$12,0,10*ROW('Hygiene Data'!F181))="","",OFFSET('Hygiene Data'!$F$12,0,10*ROW('Hygiene Data'!F181)))</f>
        <v/>
      </c>
      <c r="DW187" s="363" t="str">
        <f ca="1">+IF(OFFSET('Hygiene Data'!$F$13,0,10*ROW('Hygiene Data'!F181))="","",OFFSET('Hygiene Data'!$F$13,0,10*ROW('Hygiene Data'!F181)))</f>
        <v/>
      </c>
      <c r="DX187" s="363" t="str">
        <f ca="1">+IF(OFFSET('Hygiene Data'!$G$11,0,10*ROW('Hygiene Data'!G181))="","",OFFSET('Hygiene Data'!$G$11,0,10*ROW('Hygiene Data'!G181)))</f>
        <v/>
      </c>
      <c r="DY187" s="363" t="str">
        <f ca="1">+IF(OFFSET('Hygiene Data'!$G$12,0,10*ROW('Hygiene Data'!G181))="","",OFFSET('Hygiene Data'!$G$12,0,10*ROW('Hygiene Data'!G181)))</f>
        <v/>
      </c>
      <c r="DZ187" s="363" t="str">
        <f ca="1">+IF(OFFSET('Hygiene Data'!$G$13,0,10*ROW('Hygiene Data'!G181))="","",OFFSET('Hygiene Data'!$G$13,0,10*ROW('Hygiene Data'!G181)))</f>
        <v/>
      </c>
      <c r="EA187" s="363" t="str">
        <f ca="1">+IF(OFFSET('Hygiene Data'!$H$11,0,10*ROW('Hygiene Data'!H181))="","",OFFSET('Hygiene Data'!$H$11,0,10*ROW('Hygiene Data'!H181)))</f>
        <v/>
      </c>
      <c r="EB187" s="363" t="str">
        <f ca="1">+IF(OFFSET('Hygiene Data'!$H$12,0,10*ROW('Hygiene Data'!H181))="","",OFFSET('Hygiene Data'!$H$12,0,10*ROW('Hygiene Data'!H181)))</f>
        <v/>
      </c>
      <c r="EC187" s="363" t="str">
        <f ca="1">+IF(OFFSET('Hygiene Data'!$H$13,0,10*ROW('Hygiene Data'!H181))="","",OFFSET('Hygiene Data'!$H$13,0,10*ROW('Hygiene Data'!H181)))</f>
        <v/>
      </c>
      <c r="ED187" s="363" t="str">
        <f ca="1">+IF(OFFSET('Hygiene Data'!$I$11,0,10*ROW('Hygiene Data'!I181))="","",OFFSET('Hygiene Data'!$I$11,0,10*ROW('Hygiene Data'!I181)))</f>
        <v/>
      </c>
      <c r="EE187" s="363" t="str">
        <f ca="1">+IF(OFFSET('Hygiene Data'!$I$12,0,10*ROW('Hygiene Data'!I181))="","",OFFSET('Hygiene Data'!$I$12,0,10*ROW('Hygiene Data'!I181)))</f>
        <v/>
      </c>
      <c r="EF187" s="363" t="str">
        <f ca="1">+IF(OFFSET('Hygiene Data'!$I$13,0,10*ROW('Hygiene Data'!I181))="","",OFFSET('Hygiene Data'!$I$13,0,10*ROW('Hygiene Data'!I181)))</f>
        <v/>
      </c>
    </row>
    <row r="188" spans="1:136" x14ac:dyDescent="0.25">
      <c r="A188" s="472" t="str">
        <f ca="1">+IF(OFFSET('Water Data'!$B$2,0,10*ROW('Water Data'!E182))="","",OFFSET('Water Data'!$B$2,0,10*ROW('Water Data'!E182)))</f>
        <v/>
      </c>
      <c r="B188" s="47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9" t="str">
        <f t="shared" ca="1" si="2"/>
        <v/>
      </c>
      <c r="D188" s="50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3" t="str">
        <f ca="1">+IF(OFFSET('Water Data'!$D$27,0,10*ROW('Water Data'!D182))="","",OFFSET('Water Data'!$D$27,0,10*ROW('Water Data'!D182)))</f>
        <v/>
      </c>
      <c r="BT188" s="363" t="str">
        <f ca="1">+IF(OFFSET('Water Data'!$D$28,0,10*ROW('Water Data'!D182))="","",OFFSET('Water Data'!$D$28,0,10*ROW('Water Data'!D182)))</f>
        <v/>
      </c>
      <c r="BU188" s="363" t="str">
        <f ca="1">+IF(OFFSET('Water Data'!$D$29,0,10*ROW('Water Data'!D182))="","",OFFSET('Water Data'!$D$29,0,10*ROW('Water Data'!D182)))</f>
        <v/>
      </c>
      <c r="BV188" s="363" t="str">
        <f ca="1">+IF(OFFSET('Water Data'!$E$27,0,10*ROW('Water Data'!E182))="","",OFFSET('Water Data'!$E$27,0,10*ROW('Water Data'!E182)))</f>
        <v/>
      </c>
      <c r="BW188" s="363" t="str">
        <f ca="1">+IF(OFFSET('Water Data'!$E$28,0,10*ROW('Water Data'!E182))="","",OFFSET('Water Data'!$E$28,0,10*ROW('Water Data'!E182)))</f>
        <v/>
      </c>
      <c r="BX188" s="363" t="str">
        <f ca="1">+IF(OFFSET('Water Data'!$E$29,0,10*ROW('Water Data'!E182))="","",OFFSET('Water Data'!$E$29,0,10*ROW('Water Data'!E182)))</f>
        <v/>
      </c>
      <c r="BY188" s="363" t="str">
        <f ca="1">+IF(OFFSET('Water Data'!$F$27,0,10*ROW('Water Data'!F182))="","",OFFSET('Water Data'!$F$27,0,10*ROW('Water Data'!F182)))</f>
        <v/>
      </c>
      <c r="BZ188" s="363" t="str">
        <f ca="1">+IF(OFFSET('Water Data'!$F$28,0,10*ROW('Water Data'!F182))="","",OFFSET('Water Data'!$F$28,0,10*ROW('Water Data'!F182)))</f>
        <v/>
      </c>
      <c r="CA188" s="363" t="str">
        <f ca="1">+IF(OFFSET('Water Data'!$F$29,0,10*ROW('Water Data'!F182))="","",OFFSET('Water Data'!$F$29,0,10*ROW('Water Data'!F182)))</f>
        <v/>
      </c>
      <c r="CB188" s="363" t="str">
        <f ca="1">+IF(OFFSET('Water Data'!$G$27,0,10*ROW('Water Data'!G182))="","",OFFSET('Water Data'!$G$27,0,10*ROW('Water Data'!G182)))</f>
        <v/>
      </c>
      <c r="CC188" s="363" t="str">
        <f ca="1">+IF(OFFSET('Water Data'!$G$28,0,10*ROW('Water Data'!G182))="","",OFFSET('Water Data'!$G$28,0,10*ROW('Water Data'!G182)))</f>
        <v/>
      </c>
      <c r="CD188" s="363" t="str">
        <f ca="1">+IF(OFFSET('Water Data'!$G$29,0,10*ROW('Water Data'!G182))="","",OFFSET('Water Data'!$G$29,0,10*ROW('Water Data'!G182)))</f>
        <v/>
      </c>
      <c r="CE188" s="363" t="str">
        <f ca="1">+IF(OFFSET('Water Data'!$H$27,0,10*ROW('Water Data'!H182))="","",OFFSET('Water Data'!$H$27,0,10*ROW('Water Data'!H182)))</f>
        <v/>
      </c>
      <c r="CF188" s="363" t="str">
        <f ca="1">+IF(OFFSET('Water Data'!$H$28,0,10*ROW('Water Data'!H182))="","",OFFSET('Water Data'!$H$28,0,10*ROW('Water Data'!H182)))</f>
        <v/>
      </c>
      <c r="CG188" s="363" t="str">
        <f ca="1">+IF(OFFSET('Water Data'!$H$29,0,10*ROW('Water Data'!H182))="","",OFFSET('Water Data'!$H$29,0,10*ROW('Water Data'!H182)))</f>
        <v/>
      </c>
      <c r="CH188" s="363" t="str">
        <f ca="1">+IF(OFFSET('Water Data'!$I$27,0,10*ROW('Water Data'!I182))="","",OFFSET('Water Data'!$I$27,0,10*ROW('Water Data'!I182)))</f>
        <v/>
      </c>
      <c r="CI188" s="363" t="str">
        <f ca="1">+IF(OFFSET('Water Data'!$I$28,0,10*ROW('Water Data'!I182))="","",OFFSET('Water Data'!$I$28,0,10*ROW('Water Data'!I182)))</f>
        <v/>
      </c>
      <c r="CJ188" s="363" t="str">
        <f ca="1">+IF(OFFSET('Water Data'!$I$29,0,10*ROW('Water Data'!I182))="","",OFFSET('Water Data'!$I$29,0,10*ROW('Water Data'!I182)))</f>
        <v/>
      </c>
      <c r="CK188" s="363" t="str">
        <f ca="1">+IF(OFFSET('Sanitation Data'!$D$28,0,10*ROW('Sanitation Data'!D182))="","",OFFSET('Sanitation Data'!$D$28,0,10*ROW('Sanitation Data'!D182)))</f>
        <v/>
      </c>
      <c r="CL188" s="363" t="str">
        <f ca="1">+IF(OFFSET('Sanitation Data'!$D$29,0,10*ROW('Sanitation Data'!D182))="","",OFFSET('Sanitation Data'!$D$29,0,10*ROW('Sanitation Data'!D182)))</f>
        <v/>
      </c>
      <c r="CM188" s="363" t="str">
        <f ca="1">+IF(OFFSET('Sanitation Data'!$D$30,0,10*ROW('Sanitation Data'!D182))="","",OFFSET('Sanitation Data'!$D$30,0,10*ROW('Sanitation Data'!D182)))</f>
        <v/>
      </c>
      <c r="CN188" s="363" t="str">
        <f ca="1">+IF(OFFSET('Sanitation Data'!$D$31,0,10*ROW('Sanitation Data'!D182))="","",OFFSET('Sanitation Data'!$D$31,0,10*ROW('Sanitation Data'!D182)))</f>
        <v/>
      </c>
      <c r="CO188" s="363" t="str">
        <f ca="1">+IF(OFFSET('Sanitation Data'!$D$32,0,10*ROW('Sanitation Data'!D182))="","",OFFSET('Sanitation Data'!$D$32,0,10*ROW('Sanitation Data'!D182)))</f>
        <v/>
      </c>
      <c r="CP188" s="363" t="str">
        <f ca="1">+IF(OFFSET('Sanitation Data'!$E$28,0,10*ROW('Sanitation Data'!E182))="","",OFFSET('Sanitation Data'!$E$28,0,10*ROW('Sanitation Data'!E182)))</f>
        <v/>
      </c>
      <c r="CQ188" s="363" t="str">
        <f ca="1">+IF(OFFSET('Sanitation Data'!$E$29,0,10*ROW('Sanitation Data'!E182))="","",OFFSET('Sanitation Data'!$E$29,0,10*ROW('Sanitation Data'!E182)))</f>
        <v/>
      </c>
      <c r="CR188" s="363" t="str">
        <f ca="1">+IF(OFFSET('Sanitation Data'!$E$30,0,10*ROW('Sanitation Data'!E182))="","",OFFSET('Sanitation Data'!$E$30,0,10*ROW('Sanitation Data'!E182)))</f>
        <v/>
      </c>
      <c r="CS188" s="363" t="str">
        <f ca="1">+IF(OFFSET('Sanitation Data'!$E$31,0,10*ROW('Sanitation Data'!E182))="","",OFFSET('Sanitation Data'!$E$31,0,10*ROW('Sanitation Data'!E182)))</f>
        <v/>
      </c>
      <c r="CT188" s="363" t="str">
        <f ca="1">+IF(OFFSET('Sanitation Data'!$E$32,0,10*ROW('Sanitation Data'!E182))="","",OFFSET('Sanitation Data'!$E$32,0,10*ROW('Sanitation Data'!E182)))</f>
        <v/>
      </c>
      <c r="CU188" s="363" t="str">
        <f ca="1">+IF(OFFSET('Sanitation Data'!$F$28,0,10*ROW('Sanitation Data'!F182))="","",OFFSET('Sanitation Data'!$F$28,0,10*ROW('Sanitation Data'!F182)))</f>
        <v/>
      </c>
      <c r="CV188" s="363" t="str">
        <f ca="1">+IF(OFFSET('Sanitation Data'!$F$29,0,10*ROW('Sanitation Data'!F182))="","",OFFSET('Sanitation Data'!$F$29,0,10*ROW('Sanitation Data'!F182)))</f>
        <v/>
      </c>
      <c r="CW188" s="363" t="str">
        <f ca="1">+IF(OFFSET('Sanitation Data'!$F$30,0,10*ROW('Sanitation Data'!F182))="","",OFFSET('Sanitation Data'!$F$30,0,10*ROW('Sanitation Data'!F182)))</f>
        <v/>
      </c>
      <c r="CX188" s="363" t="str">
        <f ca="1">+IF(OFFSET('Sanitation Data'!$F$31,0,10*ROW('Sanitation Data'!F182))="","",OFFSET('Sanitation Data'!$F$31,0,10*ROW('Sanitation Data'!F182)))</f>
        <v/>
      </c>
      <c r="CY188" s="363" t="str">
        <f ca="1">+IF(OFFSET('Sanitation Data'!$F$32,0,10*ROW('Sanitation Data'!F182))="","",OFFSET('Sanitation Data'!$F$32,0,10*ROW('Sanitation Data'!F182)))</f>
        <v/>
      </c>
      <c r="CZ188" s="363" t="str">
        <f ca="1">+IF(OFFSET('Sanitation Data'!$G$28,0,10*ROW('Sanitation Data'!G182))="","",OFFSET('Sanitation Data'!$G$28,0,10*ROW('Sanitation Data'!G182)))</f>
        <v/>
      </c>
      <c r="DA188" s="363" t="str">
        <f ca="1">+IF(OFFSET('Sanitation Data'!$G$29,0,10*ROW('Sanitation Data'!G182))="","",OFFSET('Sanitation Data'!$G$29,0,10*ROW('Sanitation Data'!G182)))</f>
        <v/>
      </c>
      <c r="DB188" s="363" t="str">
        <f ca="1">+IF(OFFSET('Sanitation Data'!$G$30,0,10*ROW('Sanitation Data'!G182))="","",OFFSET('Sanitation Data'!$G$30,0,10*ROW('Sanitation Data'!G182)))</f>
        <v/>
      </c>
      <c r="DC188" s="363" t="str">
        <f ca="1">+IF(OFFSET('Sanitation Data'!$G$31,0,10*ROW('Sanitation Data'!G182))="","",OFFSET('Sanitation Data'!$G$31,0,10*ROW('Sanitation Data'!G182)))</f>
        <v/>
      </c>
      <c r="DD188" s="363" t="str">
        <f ca="1">+IF(OFFSET('Sanitation Data'!$G$32,0,10*ROW('Sanitation Data'!G182))="","",OFFSET('Sanitation Data'!$G$32,0,10*ROW('Sanitation Data'!G182)))</f>
        <v/>
      </c>
      <c r="DE188" s="363" t="str">
        <f ca="1">+IF(OFFSET('Sanitation Data'!$H$28,0,10*ROW('Sanitation Data'!H182))="","",OFFSET('Sanitation Data'!$H$28,0,10*ROW('Sanitation Data'!H182)))</f>
        <v/>
      </c>
      <c r="DF188" s="363" t="str">
        <f ca="1">+IF(OFFSET('Sanitation Data'!$H$29,0,10*ROW('Sanitation Data'!H182))="","",OFFSET('Sanitation Data'!$H$29,0,10*ROW('Sanitation Data'!H182)))</f>
        <v/>
      </c>
      <c r="DG188" s="363" t="str">
        <f ca="1">+IF(OFFSET('Sanitation Data'!$H$30,0,10*ROW('Sanitation Data'!H182))="","",OFFSET('Sanitation Data'!$H$30,0,10*ROW('Sanitation Data'!H182)))</f>
        <v/>
      </c>
      <c r="DH188" s="363" t="str">
        <f ca="1">+IF(OFFSET('Sanitation Data'!$H$31,0,10*ROW('Sanitation Data'!H182))="","",OFFSET('Sanitation Data'!$H$31,0,10*ROW('Sanitation Data'!H182)))</f>
        <v/>
      </c>
      <c r="DI188" s="363" t="str">
        <f ca="1">+IF(OFFSET('Sanitation Data'!$H$32,0,10*ROW('Sanitation Data'!H182))="","",OFFSET('Sanitation Data'!$H$32,0,10*ROW('Sanitation Data'!H182)))</f>
        <v/>
      </c>
      <c r="DJ188" s="363" t="str">
        <f ca="1">+IF(OFFSET('Sanitation Data'!$I$28,0,10*ROW('Sanitation Data'!I182))="","",OFFSET('Sanitation Data'!$I$28,0,10*ROW('Sanitation Data'!I182)))</f>
        <v/>
      </c>
      <c r="DK188" s="363" t="str">
        <f ca="1">+IF(OFFSET('Sanitation Data'!$I$29,0,10*ROW('Sanitation Data'!I182))="","",OFFSET('Sanitation Data'!$I$29,0,10*ROW('Sanitation Data'!I182)))</f>
        <v/>
      </c>
      <c r="DL188" s="363" t="str">
        <f ca="1">+IF(OFFSET('Sanitation Data'!$I$30,0,10*ROW('Sanitation Data'!I182))="","",OFFSET('Sanitation Data'!$I$30,0,10*ROW('Sanitation Data'!I182)))</f>
        <v/>
      </c>
      <c r="DM188" s="363" t="str">
        <f ca="1">+IF(OFFSET('Sanitation Data'!$I$31,0,10*ROW('Sanitation Data'!I182))="","",OFFSET('Sanitation Data'!$I$31,0,10*ROW('Sanitation Data'!I182)))</f>
        <v/>
      </c>
      <c r="DN188" s="363" t="str">
        <f ca="1">+IF(OFFSET('Sanitation Data'!$I$32,0,10*ROW('Sanitation Data'!I182))="","",OFFSET('Sanitation Data'!$I$32,0,10*ROW('Sanitation Data'!I182)))</f>
        <v/>
      </c>
      <c r="DO188" s="363" t="str">
        <f ca="1">+IF(OFFSET('Hygiene Data'!$D$11,0,10*ROW('Hygiene Data'!D182))="","",OFFSET('Hygiene Data'!$D$11,0,10*ROW('Hygiene Data'!D182)))</f>
        <v/>
      </c>
      <c r="DP188" s="363" t="str">
        <f ca="1">+IF(OFFSET('Hygiene Data'!$D$12,0,10*ROW('Hygiene Data'!D182))="","",OFFSET('Hygiene Data'!$D$12,0,10*ROW('Hygiene Data'!D182)))</f>
        <v/>
      </c>
      <c r="DQ188" s="363" t="str">
        <f ca="1">+IF(OFFSET('Hygiene Data'!$D$13,0,10*ROW('Hygiene Data'!D182))="","",OFFSET('Hygiene Data'!$D$13,0,10*ROW('Hygiene Data'!D182)))</f>
        <v/>
      </c>
      <c r="DR188" s="363" t="str">
        <f ca="1">+IF(OFFSET('Hygiene Data'!$E$11,0,10*ROW('Hygiene Data'!E182))="","",OFFSET('Hygiene Data'!$E$11,0,10*ROW('Hygiene Data'!E182)))</f>
        <v/>
      </c>
      <c r="DS188" s="363" t="str">
        <f ca="1">+IF(OFFSET('Hygiene Data'!$E$12,0,10*ROW('Hygiene Data'!E182))="","",OFFSET('Hygiene Data'!$E$12,0,10*ROW('Hygiene Data'!E182)))</f>
        <v/>
      </c>
      <c r="DT188" s="363" t="str">
        <f ca="1">+IF(OFFSET('Hygiene Data'!$E$13,0,10*ROW('Hygiene Data'!E182))="","",OFFSET('Hygiene Data'!$E$13,0,10*ROW('Hygiene Data'!E182)))</f>
        <v/>
      </c>
      <c r="DU188" s="363" t="str">
        <f ca="1">+IF(OFFSET('Hygiene Data'!$F$11,0,10*ROW('Hygiene Data'!F182))="","",OFFSET('Hygiene Data'!$F$11,0,10*ROW('Hygiene Data'!F182)))</f>
        <v/>
      </c>
      <c r="DV188" s="363" t="str">
        <f ca="1">+IF(OFFSET('Hygiene Data'!$F$12,0,10*ROW('Hygiene Data'!F182))="","",OFFSET('Hygiene Data'!$F$12,0,10*ROW('Hygiene Data'!F182)))</f>
        <v/>
      </c>
      <c r="DW188" s="363" t="str">
        <f ca="1">+IF(OFFSET('Hygiene Data'!$F$13,0,10*ROW('Hygiene Data'!F182))="","",OFFSET('Hygiene Data'!$F$13,0,10*ROW('Hygiene Data'!F182)))</f>
        <v/>
      </c>
      <c r="DX188" s="363" t="str">
        <f ca="1">+IF(OFFSET('Hygiene Data'!$G$11,0,10*ROW('Hygiene Data'!G182))="","",OFFSET('Hygiene Data'!$G$11,0,10*ROW('Hygiene Data'!G182)))</f>
        <v/>
      </c>
      <c r="DY188" s="363" t="str">
        <f ca="1">+IF(OFFSET('Hygiene Data'!$G$12,0,10*ROW('Hygiene Data'!G182))="","",OFFSET('Hygiene Data'!$G$12,0,10*ROW('Hygiene Data'!G182)))</f>
        <v/>
      </c>
      <c r="DZ188" s="363" t="str">
        <f ca="1">+IF(OFFSET('Hygiene Data'!$G$13,0,10*ROW('Hygiene Data'!G182))="","",OFFSET('Hygiene Data'!$G$13,0,10*ROW('Hygiene Data'!G182)))</f>
        <v/>
      </c>
      <c r="EA188" s="363" t="str">
        <f ca="1">+IF(OFFSET('Hygiene Data'!$H$11,0,10*ROW('Hygiene Data'!H182))="","",OFFSET('Hygiene Data'!$H$11,0,10*ROW('Hygiene Data'!H182)))</f>
        <v/>
      </c>
      <c r="EB188" s="363" t="str">
        <f ca="1">+IF(OFFSET('Hygiene Data'!$H$12,0,10*ROW('Hygiene Data'!H182))="","",OFFSET('Hygiene Data'!$H$12,0,10*ROW('Hygiene Data'!H182)))</f>
        <v/>
      </c>
      <c r="EC188" s="363" t="str">
        <f ca="1">+IF(OFFSET('Hygiene Data'!$H$13,0,10*ROW('Hygiene Data'!H182))="","",OFFSET('Hygiene Data'!$H$13,0,10*ROW('Hygiene Data'!H182)))</f>
        <v/>
      </c>
      <c r="ED188" s="363" t="str">
        <f ca="1">+IF(OFFSET('Hygiene Data'!$I$11,0,10*ROW('Hygiene Data'!I182))="","",OFFSET('Hygiene Data'!$I$11,0,10*ROW('Hygiene Data'!I182)))</f>
        <v/>
      </c>
      <c r="EE188" s="363" t="str">
        <f ca="1">+IF(OFFSET('Hygiene Data'!$I$12,0,10*ROW('Hygiene Data'!I182))="","",OFFSET('Hygiene Data'!$I$12,0,10*ROW('Hygiene Data'!I182)))</f>
        <v/>
      </c>
      <c r="EF188" s="363" t="str">
        <f ca="1">+IF(OFFSET('Hygiene Data'!$I$13,0,10*ROW('Hygiene Data'!I182))="","",OFFSET('Hygiene Data'!$I$13,0,10*ROW('Hygiene Data'!I182)))</f>
        <v/>
      </c>
    </row>
    <row r="189" spans="1:136" x14ac:dyDescent="0.25">
      <c r="A189" s="472" t="str">
        <f ca="1">+IF(OFFSET('Water Data'!$B$2,0,10*ROW('Water Data'!E183))="","",OFFSET('Water Data'!$B$2,0,10*ROW('Water Data'!E183)))</f>
        <v/>
      </c>
      <c r="B189" s="47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9" t="str">
        <f t="shared" ca="1" si="2"/>
        <v/>
      </c>
      <c r="D189" s="50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3" t="str">
        <f ca="1">+IF(OFFSET('Water Data'!$D$27,0,10*ROW('Water Data'!D183))="","",OFFSET('Water Data'!$D$27,0,10*ROW('Water Data'!D183)))</f>
        <v/>
      </c>
      <c r="BT189" s="363" t="str">
        <f ca="1">+IF(OFFSET('Water Data'!$D$28,0,10*ROW('Water Data'!D183))="","",OFFSET('Water Data'!$D$28,0,10*ROW('Water Data'!D183)))</f>
        <v/>
      </c>
      <c r="BU189" s="363" t="str">
        <f ca="1">+IF(OFFSET('Water Data'!$D$29,0,10*ROW('Water Data'!D183))="","",OFFSET('Water Data'!$D$29,0,10*ROW('Water Data'!D183)))</f>
        <v/>
      </c>
      <c r="BV189" s="363" t="str">
        <f ca="1">+IF(OFFSET('Water Data'!$E$27,0,10*ROW('Water Data'!E183))="","",OFFSET('Water Data'!$E$27,0,10*ROW('Water Data'!E183)))</f>
        <v/>
      </c>
      <c r="BW189" s="363" t="str">
        <f ca="1">+IF(OFFSET('Water Data'!$E$28,0,10*ROW('Water Data'!E183))="","",OFFSET('Water Data'!$E$28,0,10*ROW('Water Data'!E183)))</f>
        <v/>
      </c>
      <c r="BX189" s="363" t="str">
        <f ca="1">+IF(OFFSET('Water Data'!$E$29,0,10*ROW('Water Data'!E183))="","",OFFSET('Water Data'!$E$29,0,10*ROW('Water Data'!E183)))</f>
        <v/>
      </c>
      <c r="BY189" s="363" t="str">
        <f ca="1">+IF(OFFSET('Water Data'!$F$27,0,10*ROW('Water Data'!F183))="","",OFFSET('Water Data'!$F$27,0,10*ROW('Water Data'!F183)))</f>
        <v/>
      </c>
      <c r="BZ189" s="363" t="str">
        <f ca="1">+IF(OFFSET('Water Data'!$F$28,0,10*ROW('Water Data'!F183))="","",OFFSET('Water Data'!$F$28,0,10*ROW('Water Data'!F183)))</f>
        <v/>
      </c>
      <c r="CA189" s="363" t="str">
        <f ca="1">+IF(OFFSET('Water Data'!$F$29,0,10*ROW('Water Data'!F183))="","",OFFSET('Water Data'!$F$29,0,10*ROW('Water Data'!F183)))</f>
        <v/>
      </c>
      <c r="CB189" s="363" t="str">
        <f ca="1">+IF(OFFSET('Water Data'!$G$27,0,10*ROW('Water Data'!G183))="","",OFFSET('Water Data'!$G$27,0,10*ROW('Water Data'!G183)))</f>
        <v/>
      </c>
      <c r="CC189" s="363" t="str">
        <f ca="1">+IF(OFFSET('Water Data'!$G$28,0,10*ROW('Water Data'!G183))="","",OFFSET('Water Data'!$G$28,0,10*ROW('Water Data'!G183)))</f>
        <v/>
      </c>
      <c r="CD189" s="363" t="str">
        <f ca="1">+IF(OFFSET('Water Data'!$G$29,0,10*ROW('Water Data'!G183))="","",OFFSET('Water Data'!$G$29,0,10*ROW('Water Data'!G183)))</f>
        <v/>
      </c>
      <c r="CE189" s="363" t="str">
        <f ca="1">+IF(OFFSET('Water Data'!$H$27,0,10*ROW('Water Data'!H183))="","",OFFSET('Water Data'!$H$27,0,10*ROW('Water Data'!H183)))</f>
        <v/>
      </c>
      <c r="CF189" s="363" t="str">
        <f ca="1">+IF(OFFSET('Water Data'!$H$28,0,10*ROW('Water Data'!H183))="","",OFFSET('Water Data'!$H$28,0,10*ROW('Water Data'!H183)))</f>
        <v/>
      </c>
      <c r="CG189" s="363" t="str">
        <f ca="1">+IF(OFFSET('Water Data'!$H$29,0,10*ROW('Water Data'!H183))="","",OFFSET('Water Data'!$H$29,0,10*ROW('Water Data'!H183)))</f>
        <v/>
      </c>
      <c r="CH189" s="363" t="str">
        <f ca="1">+IF(OFFSET('Water Data'!$I$27,0,10*ROW('Water Data'!I183))="","",OFFSET('Water Data'!$I$27,0,10*ROW('Water Data'!I183)))</f>
        <v/>
      </c>
      <c r="CI189" s="363" t="str">
        <f ca="1">+IF(OFFSET('Water Data'!$I$28,0,10*ROW('Water Data'!I183))="","",OFFSET('Water Data'!$I$28,0,10*ROW('Water Data'!I183)))</f>
        <v/>
      </c>
      <c r="CJ189" s="363" t="str">
        <f ca="1">+IF(OFFSET('Water Data'!$I$29,0,10*ROW('Water Data'!I183))="","",OFFSET('Water Data'!$I$29,0,10*ROW('Water Data'!I183)))</f>
        <v/>
      </c>
      <c r="CK189" s="363" t="str">
        <f ca="1">+IF(OFFSET('Sanitation Data'!$D$28,0,10*ROW('Sanitation Data'!D183))="","",OFFSET('Sanitation Data'!$D$28,0,10*ROW('Sanitation Data'!D183)))</f>
        <v/>
      </c>
      <c r="CL189" s="363" t="str">
        <f ca="1">+IF(OFFSET('Sanitation Data'!$D$29,0,10*ROW('Sanitation Data'!D183))="","",OFFSET('Sanitation Data'!$D$29,0,10*ROW('Sanitation Data'!D183)))</f>
        <v/>
      </c>
      <c r="CM189" s="363" t="str">
        <f ca="1">+IF(OFFSET('Sanitation Data'!$D$30,0,10*ROW('Sanitation Data'!D183))="","",OFFSET('Sanitation Data'!$D$30,0,10*ROW('Sanitation Data'!D183)))</f>
        <v/>
      </c>
      <c r="CN189" s="363" t="str">
        <f ca="1">+IF(OFFSET('Sanitation Data'!$D$31,0,10*ROW('Sanitation Data'!D183))="","",OFFSET('Sanitation Data'!$D$31,0,10*ROW('Sanitation Data'!D183)))</f>
        <v/>
      </c>
      <c r="CO189" s="363" t="str">
        <f ca="1">+IF(OFFSET('Sanitation Data'!$D$32,0,10*ROW('Sanitation Data'!D183))="","",OFFSET('Sanitation Data'!$D$32,0,10*ROW('Sanitation Data'!D183)))</f>
        <v/>
      </c>
      <c r="CP189" s="363" t="str">
        <f ca="1">+IF(OFFSET('Sanitation Data'!$E$28,0,10*ROW('Sanitation Data'!E183))="","",OFFSET('Sanitation Data'!$E$28,0,10*ROW('Sanitation Data'!E183)))</f>
        <v/>
      </c>
      <c r="CQ189" s="363" t="str">
        <f ca="1">+IF(OFFSET('Sanitation Data'!$E$29,0,10*ROW('Sanitation Data'!E183))="","",OFFSET('Sanitation Data'!$E$29,0,10*ROW('Sanitation Data'!E183)))</f>
        <v/>
      </c>
      <c r="CR189" s="363" t="str">
        <f ca="1">+IF(OFFSET('Sanitation Data'!$E$30,0,10*ROW('Sanitation Data'!E183))="","",OFFSET('Sanitation Data'!$E$30,0,10*ROW('Sanitation Data'!E183)))</f>
        <v/>
      </c>
      <c r="CS189" s="363" t="str">
        <f ca="1">+IF(OFFSET('Sanitation Data'!$E$31,0,10*ROW('Sanitation Data'!E183))="","",OFFSET('Sanitation Data'!$E$31,0,10*ROW('Sanitation Data'!E183)))</f>
        <v/>
      </c>
      <c r="CT189" s="363" t="str">
        <f ca="1">+IF(OFFSET('Sanitation Data'!$E$32,0,10*ROW('Sanitation Data'!E183))="","",OFFSET('Sanitation Data'!$E$32,0,10*ROW('Sanitation Data'!E183)))</f>
        <v/>
      </c>
      <c r="CU189" s="363" t="str">
        <f ca="1">+IF(OFFSET('Sanitation Data'!$F$28,0,10*ROW('Sanitation Data'!F183))="","",OFFSET('Sanitation Data'!$F$28,0,10*ROW('Sanitation Data'!F183)))</f>
        <v/>
      </c>
      <c r="CV189" s="363" t="str">
        <f ca="1">+IF(OFFSET('Sanitation Data'!$F$29,0,10*ROW('Sanitation Data'!F183))="","",OFFSET('Sanitation Data'!$F$29,0,10*ROW('Sanitation Data'!F183)))</f>
        <v/>
      </c>
      <c r="CW189" s="363" t="str">
        <f ca="1">+IF(OFFSET('Sanitation Data'!$F$30,0,10*ROW('Sanitation Data'!F183))="","",OFFSET('Sanitation Data'!$F$30,0,10*ROW('Sanitation Data'!F183)))</f>
        <v/>
      </c>
      <c r="CX189" s="363" t="str">
        <f ca="1">+IF(OFFSET('Sanitation Data'!$F$31,0,10*ROW('Sanitation Data'!F183))="","",OFFSET('Sanitation Data'!$F$31,0,10*ROW('Sanitation Data'!F183)))</f>
        <v/>
      </c>
      <c r="CY189" s="363" t="str">
        <f ca="1">+IF(OFFSET('Sanitation Data'!$F$32,0,10*ROW('Sanitation Data'!F183))="","",OFFSET('Sanitation Data'!$F$32,0,10*ROW('Sanitation Data'!F183)))</f>
        <v/>
      </c>
      <c r="CZ189" s="363" t="str">
        <f ca="1">+IF(OFFSET('Sanitation Data'!$G$28,0,10*ROW('Sanitation Data'!G183))="","",OFFSET('Sanitation Data'!$G$28,0,10*ROW('Sanitation Data'!G183)))</f>
        <v/>
      </c>
      <c r="DA189" s="363" t="str">
        <f ca="1">+IF(OFFSET('Sanitation Data'!$G$29,0,10*ROW('Sanitation Data'!G183))="","",OFFSET('Sanitation Data'!$G$29,0,10*ROW('Sanitation Data'!G183)))</f>
        <v/>
      </c>
      <c r="DB189" s="363" t="str">
        <f ca="1">+IF(OFFSET('Sanitation Data'!$G$30,0,10*ROW('Sanitation Data'!G183))="","",OFFSET('Sanitation Data'!$G$30,0,10*ROW('Sanitation Data'!G183)))</f>
        <v/>
      </c>
      <c r="DC189" s="363" t="str">
        <f ca="1">+IF(OFFSET('Sanitation Data'!$G$31,0,10*ROW('Sanitation Data'!G183))="","",OFFSET('Sanitation Data'!$G$31,0,10*ROW('Sanitation Data'!G183)))</f>
        <v/>
      </c>
      <c r="DD189" s="363" t="str">
        <f ca="1">+IF(OFFSET('Sanitation Data'!$G$32,0,10*ROW('Sanitation Data'!G183))="","",OFFSET('Sanitation Data'!$G$32,0,10*ROW('Sanitation Data'!G183)))</f>
        <v/>
      </c>
      <c r="DE189" s="363" t="str">
        <f ca="1">+IF(OFFSET('Sanitation Data'!$H$28,0,10*ROW('Sanitation Data'!H183))="","",OFFSET('Sanitation Data'!$H$28,0,10*ROW('Sanitation Data'!H183)))</f>
        <v/>
      </c>
      <c r="DF189" s="363" t="str">
        <f ca="1">+IF(OFFSET('Sanitation Data'!$H$29,0,10*ROW('Sanitation Data'!H183))="","",OFFSET('Sanitation Data'!$H$29,0,10*ROW('Sanitation Data'!H183)))</f>
        <v/>
      </c>
      <c r="DG189" s="363" t="str">
        <f ca="1">+IF(OFFSET('Sanitation Data'!$H$30,0,10*ROW('Sanitation Data'!H183))="","",OFFSET('Sanitation Data'!$H$30,0,10*ROW('Sanitation Data'!H183)))</f>
        <v/>
      </c>
      <c r="DH189" s="363" t="str">
        <f ca="1">+IF(OFFSET('Sanitation Data'!$H$31,0,10*ROW('Sanitation Data'!H183))="","",OFFSET('Sanitation Data'!$H$31,0,10*ROW('Sanitation Data'!H183)))</f>
        <v/>
      </c>
      <c r="DI189" s="363" t="str">
        <f ca="1">+IF(OFFSET('Sanitation Data'!$H$32,0,10*ROW('Sanitation Data'!H183))="","",OFFSET('Sanitation Data'!$H$32,0,10*ROW('Sanitation Data'!H183)))</f>
        <v/>
      </c>
      <c r="DJ189" s="363" t="str">
        <f ca="1">+IF(OFFSET('Sanitation Data'!$I$28,0,10*ROW('Sanitation Data'!I183))="","",OFFSET('Sanitation Data'!$I$28,0,10*ROW('Sanitation Data'!I183)))</f>
        <v/>
      </c>
      <c r="DK189" s="363" t="str">
        <f ca="1">+IF(OFFSET('Sanitation Data'!$I$29,0,10*ROW('Sanitation Data'!I183))="","",OFFSET('Sanitation Data'!$I$29,0,10*ROW('Sanitation Data'!I183)))</f>
        <v/>
      </c>
      <c r="DL189" s="363" t="str">
        <f ca="1">+IF(OFFSET('Sanitation Data'!$I$30,0,10*ROW('Sanitation Data'!I183))="","",OFFSET('Sanitation Data'!$I$30,0,10*ROW('Sanitation Data'!I183)))</f>
        <v/>
      </c>
      <c r="DM189" s="363" t="str">
        <f ca="1">+IF(OFFSET('Sanitation Data'!$I$31,0,10*ROW('Sanitation Data'!I183))="","",OFFSET('Sanitation Data'!$I$31,0,10*ROW('Sanitation Data'!I183)))</f>
        <v/>
      </c>
      <c r="DN189" s="363" t="str">
        <f ca="1">+IF(OFFSET('Sanitation Data'!$I$32,0,10*ROW('Sanitation Data'!I183))="","",OFFSET('Sanitation Data'!$I$32,0,10*ROW('Sanitation Data'!I183)))</f>
        <v/>
      </c>
      <c r="DO189" s="363" t="str">
        <f ca="1">+IF(OFFSET('Hygiene Data'!$D$11,0,10*ROW('Hygiene Data'!D183))="","",OFFSET('Hygiene Data'!$D$11,0,10*ROW('Hygiene Data'!D183)))</f>
        <v/>
      </c>
      <c r="DP189" s="363" t="str">
        <f ca="1">+IF(OFFSET('Hygiene Data'!$D$12,0,10*ROW('Hygiene Data'!D183))="","",OFFSET('Hygiene Data'!$D$12,0,10*ROW('Hygiene Data'!D183)))</f>
        <v/>
      </c>
      <c r="DQ189" s="363" t="str">
        <f ca="1">+IF(OFFSET('Hygiene Data'!$D$13,0,10*ROW('Hygiene Data'!D183))="","",OFFSET('Hygiene Data'!$D$13,0,10*ROW('Hygiene Data'!D183)))</f>
        <v/>
      </c>
      <c r="DR189" s="363" t="str">
        <f ca="1">+IF(OFFSET('Hygiene Data'!$E$11,0,10*ROW('Hygiene Data'!E183))="","",OFFSET('Hygiene Data'!$E$11,0,10*ROW('Hygiene Data'!E183)))</f>
        <v/>
      </c>
      <c r="DS189" s="363" t="str">
        <f ca="1">+IF(OFFSET('Hygiene Data'!$E$12,0,10*ROW('Hygiene Data'!E183))="","",OFFSET('Hygiene Data'!$E$12,0,10*ROW('Hygiene Data'!E183)))</f>
        <v/>
      </c>
      <c r="DT189" s="363" t="str">
        <f ca="1">+IF(OFFSET('Hygiene Data'!$E$13,0,10*ROW('Hygiene Data'!E183))="","",OFFSET('Hygiene Data'!$E$13,0,10*ROW('Hygiene Data'!E183)))</f>
        <v/>
      </c>
      <c r="DU189" s="363" t="str">
        <f ca="1">+IF(OFFSET('Hygiene Data'!$F$11,0,10*ROW('Hygiene Data'!F183))="","",OFFSET('Hygiene Data'!$F$11,0,10*ROW('Hygiene Data'!F183)))</f>
        <v/>
      </c>
      <c r="DV189" s="363" t="str">
        <f ca="1">+IF(OFFSET('Hygiene Data'!$F$12,0,10*ROW('Hygiene Data'!F183))="","",OFFSET('Hygiene Data'!$F$12,0,10*ROW('Hygiene Data'!F183)))</f>
        <v/>
      </c>
      <c r="DW189" s="363" t="str">
        <f ca="1">+IF(OFFSET('Hygiene Data'!$F$13,0,10*ROW('Hygiene Data'!F183))="","",OFFSET('Hygiene Data'!$F$13,0,10*ROW('Hygiene Data'!F183)))</f>
        <v/>
      </c>
      <c r="DX189" s="363" t="str">
        <f ca="1">+IF(OFFSET('Hygiene Data'!$G$11,0,10*ROW('Hygiene Data'!G183))="","",OFFSET('Hygiene Data'!$G$11,0,10*ROW('Hygiene Data'!G183)))</f>
        <v/>
      </c>
      <c r="DY189" s="363" t="str">
        <f ca="1">+IF(OFFSET('Hygiene Data'!$G$12,0,10*ROW('Hygiene Data'!G183))="","",OFFSET('Hygiene Data'!$G$12,0,10*ROW('Hygiene Data'!G183)))</f>
        <v/>
      </c>
      <c r="DZ189" s="363" t="str">
        <f ca="1">+IF(OFFSET('Hygiene Data'!$G$13,0,10*ROW('Hygiene Data'!G183))="","",OFFSET('Hygiene Data'!$G$13,0,10*ROW('Hygiene Data'!G183)))</f>
        <v/>
      </c>
      <c r="EA189" s="363" t="str">
        <f ca="1">+IF(OFFSET('Hygiene Data'!$H$11,0,10*ROW('Hygiene Data'!H183))="","",OFFSET('Hygiene Data'!$H$11,0,10*ROW('Hygiene Data'!H183)))</f>
        <v/>
      </c>
      <c r="EB189" s="363" t="str">
        <f ca="1">+IF(OFFSET('Hygiene Data'!$H$12,0,10*ROW('Hygiene Data'!H183))="","",OFFSET('Hygiene Data'!$H$12,0,10*ROW('Hygiene Data'!H183)))</f>
        <v/>
      </c>
      <c r="EC189" s="363" t="str">
        <f ca="1">+IF(OFFSET('Hygiene Data'!$H$13,0,10*ROW('Hygiene Data'!H183))="","",OFFSET('Hygiene Data'!$H$13,0,10*ROW('Hygiene Data'!H183)))</f>
        <v/>
      </c>
      <c r="ED189" s="363" t="str">
        <f ca="1">+IF(OFFSET('Hygiene Data'!$I$11,0,10*ROW('Hygiene Data'!I183))="","",OFFSET('Hygiene Data'!$I$11,0,10*ROW('Hygiene Data'!I183)))</f>
        <v/>
      </c>
      <c r="EE189" s="363" t="str">
        <f ca="1">+IF(OFFSET('Hygiene Data'!$I$12,0,10*ROW('Hygiene Data'!I183))="","",OFFSET('Hygiene Data'!$I$12,0,10*ROW('Hygiene Data'!I183)))</f>
        <v/>
      </c>
      <c r="EF189" s="363" t="str">
        <f ca="1">+IF(OFFSET('Hygiene Data'!$I$13,0,10*ROW('Hygiene Data'!I183))="","",OFFSET('Hygiene Data'!$I$13,0,10*ROW('Hygiene Data'!I183)))</f>
        <v/>
      </c>
    </row>
    <row r="190" spans="1:136" x14ac:dyDescent="0.25">
      <c r="A190" s="472" t="str">
        <f ca="1">+IF(OFFSET('Water Data'!$B$2,0,10*ROW('Water Data'!E184))="","",OFFSET('Water Data'!$B$2,0,10*ROW('Water Data'!E184)))</f>
        <v/>
      </c>
      <c r="B190" s="47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9" t="str">
        <f t="shared" ca="1" si="2"/>
        <v/>
      </c>
      <c r="D190" s="50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3" t="str">
        <f ca="1">+IF(OFFSET('Water Data'!$D$27,0,10*ROW('Water Data'!D184))="","",OFFSET('Water Data'!$D$27,0,10*ROW('Water Data'!D184)))</f>
        <v/>
      </c>
      <c r="BT190" s="363" t="str">
        <f ca="1">+IF(OFFSET('Water Data'!$D$28,0,10*ROW('Water Data'!D184))="","",OFFSET('Water Data'!$D$28,0,10*ROW('Water Data'!D184)))</f>
        <v/>
      </c>
      <c r="BU190" s="363" t="str">
        <f ca="1">+IF(OFFSET('Water Data'!$D$29,0,10*ROW('Water Data'!D184))="","",OFFSET('Water Data'!$D$29,0,10*ROW('Water Data'!D184)))</f>
        <v/>
      </c>
      <c r="BV190" s="363" t="str">
        <f ca="1">+IF(OFFSET('Water Data'!$E$27,0,10*ROW('Water Data'!E184))="","",OFFSET('Water Data'!$E$27,0,10*ROW('Water Data'!E184)))</f>
        <v/>
      </c>
      <c r="BW190" s="363" t="str">
        <f ca="1">+IF(OFFSET('Water Data'!$E$28,0,10*ROW('Water Data'!E184))="","",OFFSET('Water Data'!$E$28,0,10*ROW('Water Data'!E184)))</f>
        <v/>
      </c>
      <c r="BX190" s="363" t="str">
        <f ca="1">+IF(OFFSET('Water Data'!$E$29,0,10*ROW('Water Data'!E184))="","",OFFSET('Water Data'!$E$29,0,10*ROW('Water Data'!E184)))</f>
        <v/>
      </c>
      <c r="BY190" s="363" t="str">
        <f ca="1">+IF(OFFSET('Water Data'!$F$27,0,10*ROW('Water Data'!F184))="","",OFFSET('Water Data'!$F$27,0,10*ROW('Water Data'!F184)))</f>
        <v/>
      </c>
      <c r="BZ190" s="363" t="str">
        <f ca="1">+IF(OFFSET('Water Data'!$F$28,0,10*ROW('Water Data'!F184))="","",OFFSET('Water Data'!$F$28,0,10*ROW('Water Data'!F184)))</f>
        <v/>
      </c>
      <c r="CA190" s="363" t="str">
        <f ca="1">+IF(OFFSET('Water Data'!$F$29,0,10*ROW('Water Data'!F184))="","",OFFSET('Water Data'!$F$29,0,10*ROW('Water Data'!F184)))</f>
        <v/>
      </c>
      <c r="CB190" s="363" t="str">
        <f ca="1">+IF(OFFSET('Water Data'!$G$27,0,10*ROW('Water Data'!G184))="","",OFFSET('Water Data'!$G$27,0,10*ROW('Water Data'!G184)))</f>
        <v/>
      </c>
      <c r="CC190" s="363" t="str">
        <f ca="1">+IF(OFFSET('Water Data'!$G$28,0,10*ROW('Water Data'!G184))="","",OFFSET('Water Data'!$G$28,0,10*ROW('Water Data'!G184)))</f>
        <v/>
      </c>
      <c r="CD190" s="363" t="str">
        <f ca="1">+IF(OFFSET('Water Data'!$G$29,0,10*ROW('Water Data'!G184))="","",OFFSET('Water Data'!$G$29,0,10*ROW('Water Data'!G184)))</f>
        <v/>
      </c>
      <c r="CE190" s="363" t="str">
        <f ca="1">+IF(OFFSET('Water Data'!$H$27,0,10*ROW('Water Data'!H184))="","",OFFSET('Water Data'!$H$27,0,10*ROW('Water Data'!H184)))</f>
        <v/>
      </c>
      <c r="CF190" s="363" t="str">
        <f ca="1">+IF(OFFSET('Water Data'!$H$28,0,10*ROW('Water Data'!H184))="","",OFFSET('Water Data'!$H$28,0,10*ROW('Water Data'!H184)))</f>
        <v/>
      </c>
      <c r="CG190" s="363" t="str">
        <f ca="1">+IF(OFFSET('Water Data'!$H$29,0,10*ROW('Water Data'!H184))="","",OFFSET('Water Data'!$H$29,0,10*ROW('Water Data'!H184)))</f>
        <v/>
      </c>
      <c r="CH190" s="363" t="str">
        <f ca="1">+IF(OFFSET('Water Data'!$I$27,0,10*ROW('Water Data'!I184))="","",OFFSET('Water Data'!$I$27,0,10*ROW('Water Data'!I184)))</f>
        <v/>
      </c>
      <c r="CI190" s="363" t="str">
        <f ca="1">+IF(OFFSET('Water Data'!$I$28,0,10*ROW('Water Data'!I184))="","",OFFSET('Water Data'!$I$28,0,10*ROW('Water Data'!I184)))</f>
        <v/>
      </c>
      <c r="CJ190" s="363" t="str">
        <f ca="1">+IF(OFFSET('Water Data'!$I$29,0,10*ROW('Water Data'!I184))="","",OFFSET('Water Data'!$I$29,0,10*ROW('Water Data'!I184)))</f>
        <v/>
      </c>
      <c r="CK190" s="363" t="str">
        <f ca="1">+IF(OFFSET('Sanitation Data'!$D$28,0,10*ROW('Sanitation Data'!D184))="","",OFFSET('Sanitation Data'!$D$28,0,10*ROW('Sanitation Data'!D184)))</f>
        <v/>
      </c>
      <c r="CL190" s="363" t="str">
        <f ca="1">+IF(OFFSET('Sanitation Data'!$D$29,0,10*ROW('Sanitation Data'!D184))="","",OFFSET('Sanitation Data'!$D$29,0,10*ROW('Sanitation Data'!D184)))</f>
        <v/>
      </c>
      <c r="CM190" s="363" t="str">
        <f ca="1">+IF(OFFSET('Sanitation Data'!$D$30,0,10*ROW('Sanitation Data'!D184))="","",OFFSET('Sanitation Data'!$D$30,0,10*ROW('Sanitation Data'!D184)))</f>
        <v/>
      </c>
      <c r="CN190" s="363" t="str">
        <f ca="1">+IF(OFFSET('Sanitation Data'!$D$31,0,10*ROW('Sanitation Data'!D184))="","",OFFSET('Sanitation Data'!$D$31,0,10*ROW('Sanitation Data'!D184)))</f>
        <v/>
      </c>
      <c r="CO190" s="363" t="str">
        <f ca="1">+IF(OFFSET('Sanitation Data'!$D$32,0,10*ROW('Sanitation Data'!D184))="","",OFFSET('Sanitation Data'!$D$32,0,10*ROW('Sanitation Data'!D184)))</f>
        <v/>
      </c>
      <c r="CP190" s="363" t="str">
        <f ca="1">+IF(OFFSET('Sanitation Data'!$E$28,0,10*ROW('Sanitation Data'!E184))="","",OFFSET('Sanitation Data'!$E$28,0,10*ROW('Sanitation Data'!E184)))</f>
        <v/>
      </c>
      <c r="CQ190" s="363" t="str">
        <f ca="1">+IF(OFFSET('Sanitation Data'!$E$29,0,10*ROW('Sanitation Data'!E184))="","",OFFSET('Sanitation Data'!$E$29,0,10*ROW('Sanitation Data'!E184)))</f>
        <v/>
      </c>
      <c r="CR190" s="363" t="str">
        <f ca="1">+IF(OFFSET('Sanitation Data'!$E$30,0,10*ROW('Sanitation Data'!E184))="","",OFFSET('Sanitation Data'!$E$30,0,10*ROW('Sanitation Data'!E184)))</f>
        <v/>
      </c>
      <c r="CS190" s="363" t="str">
        <f ca="1">+IF(OFFSET('Sanitation Data'!$E$31,0,10*ROW('Sanitation Data'!E184))="","",OFFSET('Sanitation Data'!$E$31,0,10*ROW('Sanitation Data'!E184)))</f>
        <v/>
      </c>
      <c r="CT190" s="363" t="str">
        <f ca="1">+IF(OFFSET('Sanitation Data'!$E$32,0,10*ROW('Sanitation Data'!E184))="","",OFFSET('Sanitation Data'!$E$32,0,10*ROW('Sanitation Data'!E184)))</f>
        <v/>
      </c>
      <c r="CU190" s="363" t="str">
        <f ca="1">+IF(OFFSET('Sanitation Data'!$F$28,0,10*ROW('Sanitation Data'!F184))="","",OFFSET('Sanitation Data'!$F$28,0,10*ROW('Sanitation Data'!F184)))</f>
        <v/>
      </c>
      <c r="CV190" s="363" t="str">
        <f ca="1">+IF(OFFSET('Sanitation Data'!$F$29,0,10*ROW('Sanitation Data'!F184))="","",OFFSET('Sanitation Data'!$F$29,0,10*ROW('Sanitation Data'!F184)))</f>
        <v/>
      </c>
      <c r="CW190" s="363" t="str">
        <f ca="1">+IF(OFFSET('Sanitation Data'!$F$30,0,10*ROW('Sanitation Data'!F184))="","",OFFSET('Sanitation Data'!$F$30,0,10*ROW('Sanitation Data'!F184)))</f>
        <v/>
      </c>
      <c r="CX190" s="363" t="str">
        <f ca="1">+IF(OFFSET('Sanitation Data'!$F$31,0,10*ROW('Sanitation Data'!F184))="","",OFFSET('Sanitation Data'!$F$31,0,10*ROW('Sanitation Data'!F184)))</f>
        <v/>
      </c>
      <c r="CY190" s="363" t="str">
        <f ca="1">+IF(OFFSET('Sanitation Data'!$F$32,0,10*ROW('Sanitation Data'!F184))="","",OFFSET('Sanitation Data'!$F$32,0,10*ROW('Sanitation Data'!F184)))</f>
        <v/>
      </c>
      <c r="CZ190" s="363" t="str">
        <f ca="1">+IF(OFFSET('Sanitation Data'!$G$28,0,10*ROW('Sanitation Data'!G184))="","",OFFSET('Sanitation Data'!$G$28,0,10*ROW('Sanitation Data'!G184)))</f>
        <v/>
      </c>
      <c r="DA190" s="363" t="str">
        <f ca="1">+IF(OFFSET('Sanitation Data'!$G$29,0,10*ROW('Sanitation Data'!G184))="","",OFFSET('Sanitation Data'!$G$29,0,10*ROW('Sanitation Data'!G184)))</f>
        <v/>
      </c>
      <c r="DB190" s="363" t="str">
        <f ca="1">+IF(OFFSET('Sanitation Data'!$G$30,0,10*ROW('Sanitation Data'!G184))="","",OFFSET('Sanitation Data'!$G$30,0,10*ROW('Sanitation Data'!G184)))</f>
        <v/>
      </c>
      <c r="DC190" s="363" t="str">
        <f ca="1">+IF(OFFSET('Sanitation Data'!$G$31,0,10*ROW('Sanitation Data'!G184))="","",OFFSET('Sanitation Data'!$G$31,0,10*ROW('Sanitation Data'!G184)))</f>
        <v/>
      </c>
      <c r="DD190" s="363" t="str">
        <f ca="1">+IF(OFFSET('Sanitation Data'!$G$32,0,10*ROW('Sanitation Data'!G184))="","",OFFSET('Sanitation Data'!$G$32,0,10*ROW('Sanitation Data'!G184)))</f>
        <v/>
      </c>
      <c r="DE190" s="363" t="str">
        <f ca="1">+IF(OFFSET('Sanitation Data'!$H$28,0,10*ROW('Sanitation Data'!H184))="","",OFFSET('Sanitation Data'!$H$28,0,10*ROW('Sanitation Data'!H184)))</f>
        <v/>
      </c>
      <c r="DF190" s="363" t="str">
        <f ca="1">+IF(OFFSET('Sanitation Data'!$H$29,0,10*ROW('Sanitation Data'!H184))="","",OFFSET('Sanitation Data'!$H$29,0,10*ROW('Sanitation Data'!H184)))</f>
        <v/>
      </c>
      <c r="DG190" s="363" t="str">
        <f ca="1">+IF(OFFSET('Sanitation Data'!$H$30,0,10*ROW('Sanitation Data'!H184))="","",OFFSET('Sanitation Data'!$H$30,0,10*ROW('Sanitation Data'!H184)))</f>
        <v/>
      </c>
      <c r="DH190" s="363" t="str">
        <f ca="1">+IF(OFFSET('Sanitation Data'!$H$31,0,10*ROW('Sanitation Data'!H184))="","",OFFSET('Sanitation Data'!$H$31,0,10*ROW('Sanitation Data'!H184)))</f>
        <v/>
      </c>
      <c r="DI190" s="363" t="str">
        <f ca="1">+IF(OFFSET('Sanitation Data'!$H$32,0,10*ROW('Sanitation Data'!H184))="","",OFFSET('Sanitation Data'!$H$32,0,10*ROW('Sanitation Data'!H184)))</f>
        <v/>
      </c>
      <c r="DJ190" s="363" t="str">
        <f ca="1">+IF(OFFSET('Sanitation Data'!$I$28,0,10*ROW('Sanitation Data'!I184))="","",OFFSET('Sanitation Data'!$I$28,0,10*ROW('Sanitation Data'!I184)))</f>
        <v/>
      </c>
      <c r="DK190" s="363" t="str">
        <f ca="1">+IF(OFFSET('Sanitation Data'!$I$29,0,10*ROW('Sanitation Data'!I184))="","",OFFSET('Sanitation Data'!$I$29,0,10*ROW('Sanitation Data'!I184)))</f>
        <v/>
      </c>
      <c r="DL190" s="363" t="str">
        <f ca="1">+IF(OFFSET('Sanitation Data'!$I$30,0,10*ROW('Sanitation Data'!I184))="","",OFFSET('Sanitation Data'!$I$30,0,10*ROW('Sanitation Data'!I184)))</f>
        <v/>
      </c>
      <c r="DM190" s="363" t="str">
        <f ca="1">+IF(OFFSET('Sanitation Data'!$I$31,0,10*ROW('Sanitation Data'!I184))="","",OFFSET('Sanitation Data'!$I$31,0,10*ROW('Sanitation Data'!I184)))</f>
        <v/>
      </c>
      <c r="DN190" s="363" t="str">
        <f ca="1">+IF(OFFSET('Sanitation Data'!$I$32,0,10*ROW('Sanitation Data'!I184))="","",OFFSET('Sanitation Data'!$I$32,0,10*ROW('Sanitation Data'!I184)))</f>
        <v/>
      </c>
      <c r="DO190" s="363" t="str">
        <f ca="1">+IF(OFFSET('Hygiene Data'!$D$11,0,10*ROW('Hygiene Data'!D184))="","",OFFSET('Hygiene Data'!$D$11,0,10*ROW('Hygiene Data'!D184)))</f>
        <v/>
      </c>
      <c r="DP190" s="363" t="str">
        <f ca="1">+IF(OFFSET('Hygiene Data'!$D$12,0,10*ROW('Hygiene Data'!D184))="","",OFFSET('Hygiene Data'!$D$12,0,10*ROW('Hygiene Data'!D184)))</f>
        <v/>
      </c>
      <c r="DQ190" s="363" t="str">
        <f ca="1">+IF(OFFSET('Hygiene Data'!$D$13,0,10*ROW('Hygiene Data'!D184))="","",OFFSET('Hygiene Data'!$D$13,0,10*ROW('Hygiene Data'!D184)))</f>
        <v/>
      </c>
      <c r="DR190" s="363" t="str">
        <f ca="1">+IF(OFFSET('Hygiene Data'!$E$11,0,10*ROW('Hygiene Data'!E184))="","",OFFSET('Hygiene Data'!$E$11,0,10*ROW('Hygiene Data'!E184)))</f>
        <v/>
      </c>
      <c r="DS190" s="363" t="str">
        <f ca="1">+IF(OFFSET('Hygiene Data'!$E$12,0,10*ROW('Hygiene Data'!E184))="","",OFFSET('Hygiene Data'!$E$12,0,10*ROW('Hygiene Data'!E184)))</f>
        <v/>
      </c>
      <c r="DT190" s="363" t="str">
        <f ca="1">+IF(OFFSET('Hygiene Data'!$E$13,0,10*ROW('Hygiene Data'!E184))="","",OFFSET('Hygiene Data'!$E$13,0,10*ROW('Hygiene Data'!E184)))</f>
        <v/>
      </c>
      <c r="DU190" s="363" t="str">
        <f ca="1">+IF(OFFSET('Hygiene Data'!$F$11,0,10*ROW('Hygiene Data'!F184))="","",OFFSET('Hygiene Data'!$F$11,0,10*ROW('Hygiene Data'!F184)))</f>
        <v/>
      </c>
      <c r="DV190" s="363" t="str">
        <f ca="1">+IF(OFFSET('Hygiene Data'!$F$12,0,10*ROW('Hygiene Data'!F184))="","",OFFSET('Hygiene Data'!$F$12,0,10*ROW('Hygiene Data'!F184)))</f>
        <v/>
      </c>
      <c r="DW190" s="363" t="str">
        <f ca="1">+IF(OFFSET('Hygiene Data'!$F$13,0,10*ROW('Hygiene Data'!F184))="","",OFFSET('Hygiene Data'!$F$13,0,10*ROW('Hygiene Data'!F184)))</f>
        <v/>
      </c>
      <c r="DX190" s="363" t="str">
        <f ca="1">+IF(OFFSET('Hygiene Data'!$G$11,0,10*ROW('Hygiene Data'!G184))="","",OFFSET('Hygiene Data'!$G$11,0,10*ROW('Hygiene Data'!G184)))</f>
        <v/>
      </c>
      <c r="DY190" s="363" t="str">
        <f ca="1">+IF(OFFSET('Hygiene Data'!$G$12,0,10*ROW('Hygiene Data'!G184))="","",OFFSET('Hygiene Data'!$G$12,0,10*ROW('Hygiene Data'!G184)))</f>
        <v/>
      </c>
      <c r="DZ190" s="363" t="str">
        <f ca="1">+IF(OFFSET('Hygiene Data'!$G$13,0,10*ROW('Hygiene Data'!G184))="","",OFFSET('Hygiene Data'!$G$13,0,10*ROW('Hygiene Data'!G184)))</f>
        <v/>
      </c>
      <c r="EA190" s="363" t="str">
        <f ca="1">+IF(OFFSET('Hygiene Data'!$H$11,0,10*ROW('Hygiene Data'!H184))="","",OFFSET('Hygiene Data'!$H$11,0,10*ROW('Hygiene Data'!H184)))</f>
        <v/>
      </c>
      <c r="EB190" s="363" t="str">
        <f ca="1">+IF(OFFSET('Hygiene Data'!$H$12,0,10*ROW('Hygiene Data'!H184))="","",OFFSET('Hygiene Data'!$H$12,0,10*ROW('Hygiene Data'!H184)))</f>
        <v/>
      </c>
      <c r="EC190" s="363" t="str">
        <f ca="1">+IF(OFFSET('Hygiene Data'!$H$13,0,10*ROW('Hygiene Data'!H184))="","",OFFSET('Hygiene Data'!$H$13,0,10*ROW('Hygiene Data'!H184)))</f>
        <v/>
      </c>
      <c r="ED190" s="363" t="str">
        <f ca="1">+IF(OFFSET('Hygiene Data'!$I$11,0,10*ROW('Hygiene Data'!I184))="","",OFFSET('Hygiene Data'!$I$11,0,10*ROW('Hygiene Data'!I184)))</f>
        <v/>
      </c>
      <c r="EE190" s="363" t="str">
        <f ca="1">+IF(OFFSET('Hygiene Data'!$I$12,0,10*ROW('Hygiene Data'!I184))="","",OFFSET('Hygiene Data'!$I$12,0,10*ROW('Hygiene Data'!I184)))</f>
        <v/>
      </c>
      <c r="EF190" s="363" t="str">
        <f ca="1">+IF(OFFSET('Hygiene Data'!$I$13,0,10*ROW('Hygiene Data'!I184))="","",OFFSET('Hygiene Data'!$I$13,0,10*ROW('Hygiene Data'!I184)))</f>
        <v/>
      </c>
    </row>
    <row r="191" spans="1:136" x14ac:dyDescent="0.25">
      <c r="A191" s="472" t="str">
        <f ca="1">+IF(OFFSET('Water Data'!$B$2,0,10*ROW('Water Data'!E185))="","",OFFSET('Water Data'!$B$2,0,10*ROW('Water Data'!E185)))</f>
        <v/>
      </c>
      <c r="B191" s="47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9" t="str">
        <f t="shared" ca="1" si="2"/>
        <v/>
      </c>
      <c r="D191" s="50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3" t="str">
        <f ca="1">+IF(OFFSET('Water Data'!$D$27,0,10*ROW('Water Data'!D185))="","",OFFSET('Water Data'!$D$27,0,10*ROW('Water Data'!D185)))</f>
        <v/>
      </c>
      <c r="BT191" s="363" t="str">
        <f ca="1">+IF(OFFSET('Water Data'!$D$28,0,10*ROW('Water Data'!D185))="","",OFFSET('Water Data'!$D$28,0,10*ROW('Water Data'!D185)))</f>
        <v/>
      </c>
      <c r="BU191" s="363" t="str">
        <f ca="1">+IF(OFFSET('Water Data'!$D$29,0,10*ROW('Water Data'!D185))="","",OFFSET('Water Data'!$D$29,0,10*ROW('Water Data'!D185)))</f>
        <v/>
      </c>
      <c r="BV191" s="363" t="str">
        <f ca="1">+IF(OFFSET('Water Data'!$E$27,0,10*ROW('Water Data'!E185))="","",OFFSET('Water Data'!$E$27,0,10*ROW('Water Data'!E185)))</f>
        <v/>
      </c>
      <c r="BW191" s="363" t="str">
        <f ca="1">+IF(OFFSET('Water Data'!$E$28,0,10*ROW('Water Data'!E185))="","",OFFSET('Water Data'!$E$28,0,10*ROW('Water Data'!E185)))</f>
        <v/>
      </c>
      <c r="BX191" s="363" t="str">
        <f ca="1">+IF(OFFSET('Water Data'!$E$29,0,10*ROW('Water Data'!E185))="","",OFFSET('Water Data'!$E$29,0,10*ROW('Water Data'!E185)))</f>
        <v/>
      </c>
      <c r="BY191" s="363" t="str">
        <f ca="1">+IF(OFFSET('Water Data'!$F$27,0,10*ROW('Water Data'!F185))="","",OFFSET('Water Data'!$F$27,0,10*ROW('Water Data'!F185)))</f>
        <v/>
      </c>
      <c r="BZ191" s="363" t="str">
        <f ca="1">+IF(OFFSET('Water Data'!$F$28,0,10*ROW('Water Data'!F185))="","",OFFSET('Water Data'!$F$28,0,10*ROW('Water Data'!F185)))</f>
        <v/>
      </c>
      <c r="CA191" s="363" t="str">
        <f ca="1">+IF(OFFSET('Water Data'!$F$29,0,10*ROW('Water Data'!F185))="","",OFFSET('Water Data'!$F$29,0,10*ROW('Water Data'!F185)))</f>
        <v/>
      </c>
      <c r="CB191" s="363" t="str">
        <f ca="1">+IF(OFFSET('Water Data'!$G$27,0,10*ROW('Water Data'!G185))="","",OFFSET('Water Data'!$G$27,0,10*ROW('Water Data'!G185)))</f>
        <v/>
      </c>
      <c r="CC191" s="363" t="str">
        <f ca="1">+IF(OFFSET('Water Data'!$G$28,0,10*ROW('Water Data'!G185))="","",OFFSET('Water Data'!$G$28,0,10*ROW('Water Data'!G185)))</f>
        <v/>
      </c>
      <c r="CD191" s="363" t="str">
        <f ca="1">+IF(OFFSET('Water Data'!$G$29,0,10*ROW('Water Data'!G185))="","",OFFSET('Water Data'!$G$29,0,10*ROW('Water Data'!G185)))</f>
        <v/>
      </c>
      <c r="CE191" s="363" t="str">
        <f ca="1">+IF(OFFSET('Water Data'!$H$27,0,10*ROW('Water Data'!H185))="","",OFFSET('Water Data'!$H$27,0,10*ROW('Water Data'!H185)))</f>
        <v/>
      </c>
      <c r="CF191" s="363" t="str">
        <f ca="1">+IF(OFFSET('Water Data'!$H$28,0,10*ROW('Water Data'!H185))="","",OFFSET('Water Data'!$H$28,0,10*ROW('Water Data'!H185)))</f>
        <v/>
      </c>
      <c r="CG191" s="363" t="str">
        <f ca="1">+IF(OFFSET('Water Data'!$H$29,0,10*ROW('Water Data'!H185))="","",OFFSET('Water Data'!$H$29,0,10*ROW('Water Data'!H185)))</f>
        <v/>
      </c>
      <c r="CH191" s="363" t="str">
        <f ca="1">+IF(OFFSET('Water Data'!$I$27,0,10*ROW('Water Data'!I185))="","",OFFSET('Water Data'!$I$27,0,10*ROW('Water Data'!I185)))</f>
        <v/>
      </c>
      <c r="CI191" s="363" t="str">
        <f ca="1">+IF(OFFSET('Water Data'!$I$28,0,10*ROW('Water Data'!I185))="","",OFFSET('Water Data'!$I$28,0,10*ROW('Water Data'!I185)))</f>
        <v/>
      </c>
      <c r="CJ191" s="363" t="str">
        <f ca="1">+IF(OFFSET('Water Data'!$I$29,0,10*ROW('Water Data'!I185))="","",OFFSET('Water Data'!$I$29,0,10*ROW('Water Data'!I185)))</f>
        <v/>
      </c>
      <c r="CK191" s="363" t="str">
        <f ca="1">+IF(OFFSET('Sanitation Data'!$D$28,0,10*ROW('Sanitation Data'!D185))="","",OFFSET('Sanitation Data'!$D$28,0,10*ROW('Sanitation Data'!D185)))</f>
        <v/>
      </c>
      <c r="CL191" s="363" t="str">
        <f ca="1">+IF(OFFSET('Sanitation Data'!$D$29,0,10*ROW('Sanitation Data'!D185))="","",OFFSET('Sanitation Data'!$D$29,0,10*ROW('Sanitation Data'!D185)))</f>
        <v/>
      </c>
      <c r="CM191" s="363" t="str">
        <f ca="1">+IF(OFFSET('Sanitation Data'!$D$30,0,10*ROW('Sanitation Data'!D185))="","",OFFSET('Sanitation Data'!$D$30,0,10*ROW('Sanitation Data'!D185)))</f>
        <v/>
      </c>
      <c r="CN191" s="363" t="str">
        <f ca="1">+IF(OFFSET('Sanitation Data'!$D$31,0,10*ROW('Sanitation Data'!D185))="","",OFFSET('Sanitation Data'!$D$31,0,10*ROW('Sanitation Data'!D185)))</f>
        <v/>
      </c>
      <c r="CO191" s="363" t="str">
        <f ca="1">+IF(OFFSET('Sanitation Data'!$D$32,0,10*ROW('Sanitation Data'!D185))="","",OFFSET('Sanitation Data'!$D$32,0,10*ROW('Sanitation Data'!D185)))</f>
        <v/>
      </c>
      <c r="CP191" s="363" t="str">
        <f ca="1">+IF(OFFSET('Sanitation Data'!$E$28,0,10*ROW('Sanitation Data'!E185))="","",OFFSET('Sanitation Data'!$E$28,0,10*ROW('Sanitation Data'!E185)))</f>
        <v/>
      </c>
      <c r="CQ191" s="363" t="str">
        <f ca="1">+IF(OFFSET('Sanitation Data'!$E$29,0,10*ROW('Sanitation Data'!E185))="","",OFFSET('Sanitation Data'!$E$29,0,10*ROW('Sanitation Data'!E185)))</f>
        <v/>
      </c>
      <c r="CR191" s="363" t="str">
        <f ca="1">+IF(OFFSET('Sanitation Data'!$E$30,0,10*ROW('Sanitation Data'!E185))="","",OFFSET('Sanitation Data'!$E$30,0,10*ROW('Sanitation Data'!E185)))</f>
        <v/>
      </c>
      <c r="CS191" s="363" t="str">
        <f ca="1">+IF(OFFSET('Sanitation Data'!$E$31,0,10*ROW('Sanitation Data'!E185))="","",OFFSET('Sanitation Data'!$E$31,0,10*ROW('Sanitation Data'!E185)))</f>
        <v/>
      </c>
      <c r="CT191" s="363" t="str">
        <f ca="1">+IF(OFFSET('Sanitation Data'!$E$32,0,10*ROW('Sanitation Data'!E185))="","",OFFSET('Sanitation Data'!$E$32,0,10*ROW('Sanitation Data'!E185)))</f>
        <v/>
      </c>
      <c r="CU191" s="363" t="str">
        <f ca="1">+IF(OFFSET('Sanitation Data'!$F$28,0,10*ROW('Sanitation Data'!F185))="","",OFFSET('Sanitation Data'!$F$28,0,10*ROW('Sanitation Data'!F185)))</f>
        <v/>
      </c>
      <c r="CV191" s="363" t="str">
        <f ca="1">+IF(OFFSET('Sanitation Data'!$F$29,0,10*ROW('Sanitation Data'!F185))="","",OFFSET('Sanitation Data'!$F$29,0,10*ROW('Sanitation Data'!F185)))</f>
        <v/>
      </c>
      <c r="CW191" s="363" t="str">
        <f ca="1">+IF(OFFSET('Sanitation Data'!$F$30,0,10*ROW('Sanitation Data'!F185))="","",OFFSET('Sanitation Data'!$F$30,0,10*ROW('Sanitation Data'!F185)))</f>
        <v/>
      </c>
      <c r="CX191" s="363" t="str">
        <f ca="1">+IF(OFFSET('Sanitation Data'!$F$31,0,10*ROW('Sanitation Data'!F185))="","",OFFSET('Sanitation Data'!$F$31,0,10*ROW('Sanitation Data'!F185)))</f>
        <v/>
      </c>
      <c r="CY191" s="363" t="str">
        <f ca="1">+IF(OFFSET('Sanitation Data'!$F$32,0,10*ROW('Sanitation Data'!F185))="","",OFFSET('Sanitation Data'!$F$32,0,10*ROW('Sanitation Data'!F185)))</f>
        <v/>
      </c>
      <c r="CZ191" s="363" t="str">
        <f ca="1">+IF(OFFSET('Sanitation Data'!$G$28,0,10*ROW('Sanitation Data'!G185))="","",OFFSET('Sanitation Data'!$G$28,0,10*ROW('Sanitation Data'!G185)))</f>
        <v/>
      </c>
      <c r="DA191" s="363" t="str">
        <f ca="1">+IF(OFFSET('Sanitation Data'!$G$29,0,10*ROW('Sanitation Data'!G185))="","",OFFSET('Sanitation Data'!$G$29,0,10*ROW('Sanitation Data'!G185)))</f>
        <v/>
      </c>
      <c r="DB191" s="363" t="str">
        <f ca="1">+IF(OFFSET('Sanitation Data'!$G$30,0,10*ROW('Sanitation Data'!G185))="","",OFFSET('Sanitation Data'!$G$30,0,10*ROW('Sanitation Data'!G185)))</f>
        <v/>
      </c>
      <c r="DC191" s="363" t="str">
        <f ca="1">+IF(OFFSET('Sanitation Data'!$G$31,0,10*ROW('Sanitation Data'!G185))="","",OFFSET('Sanitation Data'!$G$31,0,10*ROW('Sanitation Data'!G185)))</f>
        <v/>
      </c>
      <c r="DD191" s="363" t="str">
        <f ca="1">+IF(OFFSET('Sanitation Data'!$G$32,0,10*ROW('Sanitation Data'!G185))="","",OFFSET('Sanitation Data'!$G$32,0,10*ROW('Sanitation Data'!G185)))</f>
        <v/>
      </c>
      <c r="DE191" s="363" t="str">
        <f ca="1">+IF(OFFSET('Sanitation Data'!$H$28,0,10*ROW('Sanitation Data'!H185))="","",OFFSET('Sanitation Data'!$H$28,0,10*ROW('Sanitation Data'!H185)))</f>
        <v/>
      </c>
      <c r="DF191" s="363" t="str">
        <f ca="1">+IF(OFFSET('Sanitation Data'!$H$29,0,10*ROW('Sanitation Data'!H185))="","",OFFSET('Sanitation Data'!$H$29,0,10*ROW('Sanitation Data'!H185)))</f>
        <v/>
      </c>
      <c r="DG191" s="363" t="str">
        <f ca="1">+IF(OFFSET('Sanitation Data'!$H$30,0,10*ROW('Sanitation Data'!H185))="","",OFFSET('Sanitation Data'!$H$30,0,10*ROW('Sanitation Data'!H185)))</f>
        <v/>
      </c>
      <c r="DH191" s="363" t="str">
        <f ca="1">+IF(OFFSET('Sanitation Data'!$H$31,0,10*ROW('Sanitation Data'!H185))="","",OFFSET('Sanitation Data'!$H$31,0,10*ROW('Sanitation Data'!H185)))</f>
        <v/>
      </c>
      <c r="DI191" s="363" t="str">
        <f ca="1">+IF(OFFSET('Sanitation Data'!$H$32,0,10*ROW('Sanitation Data'!H185))="","",OFFSET('Sanitation Data'!$H$32,0,10*ROW('Sanitation Data'!H185)))</f>
        <v/>
      </c>
      <c r="DJ191" s="363" t="str">
        <f ca="1">+IF(OFFSET('Sanitation Data'!$I$28,0,10*ROW('Sanitation Data'!I185))="","",OFFSET('Sanitation Data'!$I$28,0,10*ROW('Sanitation Data'!I185)))</f>
        <v/>
      </c>
      <c r="DK191" s="363" t="str">
        <f ca="1">+IF(OFFSET('Sanitation Data'!$I$29,0,10*ROW('Sanitation Data'!I185))="","",OFFSET('Sanitation Data'!$I$29,0,10*ROW('Sanitation Data'!I185)))</f>
        <v/>
      </c>
      <c r="DL191" s="363" t="str">
        <f ca="1">+IF(OFFSET('Sanitation Data'!$I$30,0,10*ROW('Sanitation Data'!I185))="","",OFFSET('Sanitation Data'!$I$30,0,10*ROW('Sanitation Data'!I185)))</f>
        <v/>
      </c>
      <c r="DM191" s="363" t="str">
        <f ca="1">+IF(OFFSET('Sanitation Data'!$I$31,0,10*ROW('Sanitation Data'!I185))="","",OFFSET('Sanitation Data'!$I$31,0,10*ROW('Sanitation Data'!I185)))</f>
        <v/>
      </c>
      <c r="DN191" s="363" t="str">
        <f ca="1">+IF(OFFSET('Sanitation Data'!$I$32,0,10*ROW('Sanitation Data'!I185))="","",OFFSET('Sanitation Data'!$I$32,0,10*ROW('Sanitation Data'!I185)))</f>
        <v/>
      </c>
      <c r="DO191" s="363" t="str">
        <f ca="1">+IF(OFFSET('Hygiene Data'!$D$11,0,10*ROW('Hygiene Data'!D185))="","",OFFSET('Hygiene Data'!$D$11,0,10*ROW('Hygiene Data'!D185)))</f>
        <v/>
      </c>
      <c r="DP191" s="363" t="str">
        <f ca="1">+IF(OFFSET('Hygiene Data'!$D$12,0,10*ROW('Hygiene Data'!D185))="","",OFFSET('Hygiene Data'!$D$12,0,10*ROW('Hygiene Data'!D185)))</f>
        <v/>
      </c>
      <c r="DQ191" s="363" t="str">
        <f ca="1">+IF(OFFSET('Hygiene Data'!$D$13,0,10*ROW('Hygiene Data'!D185))="","",OFFSET('Hygiene Data'!$D$13,0,10*ROW('Hygiene Data'!D185)))</f>
        <v/>
      </c>
      <c r="DR191" s="363" t="str">
        <f ca="1">+IF(OFFSET('Hygiene Data'!$E$11,0,10*ROW('Hygiene Data'!E185))="","",OFFSET('Hygiene Data'!$E$11,0,10*ROW('Hygiene Data'!E185)))</f>
        <v/>
      </c>
      <c r="DS191" s="363" t="str">
        <f ca="1">+IF(OFFSET('Hygiene Data'!$E$12,0,10*ROW('Hygiene Data'!E185))="","",OFFSET('Hygiene Data'!$E$12,0,10*ROW('Hygiene Data'!E185)))</f>
        <v/>
      </c>
      <c r="DT191" s="363" t="str">
        <f ca="1">+IF(OFFSET('Hygiene Data'!$E$13,0,10*ROW('Hygiene Data'!E185))="","",OFFSET('Hygiene Data'!$E$13,0,10*ROW('Hygiene Data'!E185)))</f>
        <v/>
      </c>
      <c r="DU191" s="363" t="str">
        <f ca="1">+IF(OFFSET('Hygiene Data'!$F$11,0,10*ROW('Hygiene Data'!F185))="","",OFFSET('Hygiene Data'!$F$11,0,10*ROW('Hygiene Data'!F185)))</f>
        <v/>
      </c>
      <c r="DV191" s="363" t="str">
        <f ca="1">+IF(OFFSET('Hygiene Data'!$F$12,0,10*ROW('Hygiene Data'!F185))="","",OFFSET('Hygiene Data'!$F$12,0,10*ROW('Hygiene Data'!F185)))</f>
        <v/>
      </c>
      <c r="DW191" s="363" t="str">
        <f ca="1">+IF(OFFSET('Hygiene Data'!$F$13,0,10*ROW('Hygiene Data'!F185))="","",OFFSET('Hygiene Data'!$F$13,0,10*ROW('Hygiene Data'!F185)))</f>
        <v/>
      </c>
      <c r="DX191" s="363" t="str">
        <f ca="1">+IF(OFFSET('Hygiene Data'!$G$11,0,10*ROW('Hygiene Data'!G185))="","",OFFSET('Hygiene Data'!$G$11,0,10*ROW('Hygiene Data'!G185)))</f>
        <v/>
      </c>
      <c r="DY191" s="363" t="str">
        <f ca="1">+IF(OFFSET('Hygiene Data'!$G$12,0,10*ROW('Hygiene Data'!G185))="","",OFFSET('Hygiene Data'!$G$12,0,10*ROW('Hygiene Data'!G185)))</f>
        <v/>
      </c>
      <c r="DZ191" s="363" t="str">
        <f ca="1">+IF(OFFSET('Hygiene Data'!$G$13,0,10*ROW('Hygiene Data'!G185))="","",OFFSET('Hygiene Data'!$G$13,0,10*ROW('Hygiene Data'!G185)))</f>
        <v/>
      </c>
      <c r="EA191" s="363" t="str">
        <f ca="1">+IF(OFFSET('Hygiene Data'!$H$11,0,10*ROW('Hygiene Data'!H185))="","",OFFSET('Hygiene Data'!$H$11,0,10*ROW('Hygiene Data'!H185)))</f>
        <v/>
      </c>
      <c r="EB191" s="363" t="str">
        <f ca="1">+IF(OFFSET('Hygiene Data'!$H$12,0,10*ROW('Hygiene Data'!H185))="","",OFFSET('Hygiene Data'!$H$12,0,10*ROW('Hygiene Data'!H185)))</f>
        <v/>
      </c>
      <c r="EC191" s="363" t="str">
        <f ca="1">+IF(OFFSET('Hygiene Data'!$H$13,0,10*ROW('Hygiene Data'!H185))="","",OFFSET('Hygiene Data'!$H$13,0,10*ROW('Hygiene Data'!H185)))</f>
        <v/>
      </c>
      <c r="ED191" s="363" t="str">
        <f ca="1">+IF(OFFSET('Hygiene Data'!$I$11,0,10*ROW('Hygiene Data'!I185))="","",OFFSET('Hygiene Data'!$I$11,0,10*ROW('Hygiene Data'!I185)))</f>
        <v/>
      </c>
      <c r="EE191" s="363" t="str">
        <f ca="1">+IF(OFFSET('Hygiene Data'!$I$12,0,10*ROW('Hygiene Data'!I185))="","",OFFSET('Hygiene Data'!$I$12,0,10*ROW('Hygiene Data'!I185)))</f>
        <v/>
      </c>
      <c r="EF191" s="363" t="str">
        <f ca="1">+IF(OFFSET('Hygiene Data'!$I$13,0,10*ROW('Hygiene Data'!I185))="","",OFFSET('Hygiene Data'!$I$13,0,10*ROW('Hygiene Data'!I185)))</f>
        <v/>
      </c>
    </row>
    <row r="192" spans="1:136" x14ac:dyDescent="0.25">
      <c r="A192" s="472" t="str">
        <f ca="1">+IF(OFFSET('Water Data'!$B$2,0,10*ROW('Water Data'!E186))="","",OFFSET('Water Data'!$B$2,0,10*ROW('Water Data'!E186)))</f>
        <v/>
      </c>
      <c r="B192" s="47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9" t="str">
        <f t="shared" ca="1" si="2"/>
        <v/>
      </c>
      <c r="D192" s="50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3" t="str">
        <f ca="1">+IF(OFFSET('Water Data'!$D$27,0,10*ROW('Water Data'!D186))="","",OFFSET('Water Data'!$D$27,0,10*ROW('Water Data'!D186)))</f>
        <v/>
      </c>
      <c r="BT192" s="363" t="str">
        <f ca="1">+IF(OFFSET('Water Data'!$D$28,0,10*ROW('Water Data'!D186))="","",OFFSET('Water Data'!$D$28,0,10*ROW('Water Data'!D186)))</f>
        <v/>
      </c>
      <c r="BU192" s="363" t="str">
        <f ca="1">+IF(OFFSET('Water Data'!$D$29,0,10*ROW('Water Data'!D186))="","",OFFSET('Water Data'!$D$29,0,10*ROW('Water Data'!D186)))</f>
        <v/>
      </c>
      <c r="BV192" s="363" t="str">
        <f ca="1">+IF(OFFSET('Water Data'!$E$27,0,10*ROW('Water Data'!E186))="","",OFFSET('Water Data'!$E$27,0,10*ROW('Water Data'!E186)))</f>
        <v/>
      </c>
      <c r="BW192" s="363" t="str">
        <f ca="1">+IF(OFFSET('Water Data'!$E$28,0,10*ROW('Water Data'!E186))="","",OFFSET('Water Data'!$E$28,0,10*ROW('Water Data'!E186)))</f>
        <v/>
      </c>
      <c r="BX192" s="363" t="str">
        <f ca="1">+IF(OFFSET('Water Data'!$E$29,0,10*ROW('Water Data'!E186))="","",OFFSET('Water Data'!$E$29,0,10*ROW('Water Data'!E186)))</f>
        <v/>
      </c>
      <c r="BY192" s="363" t="str">
        <f ca="1">+IF(OFFSET('Water Data'!$F$27,0,10*ROW('Water Data'!F186))="","",OFFSET('Water Data'!$F$27,0,10*ROW('Water Data'!F186)))</f>
        <v/>
      </c>
      <c r="BZ192" s="363" t="str">
        <f ca="1">+IF(OFFSET('Water Data'!$F$28,0,10*ROW('Water Data'!F186))="","",OFFSET('Water Data'!$F$28,0,10*ROW('Water Data'!F186)))</f>
        <v/>
      </c>
      <c r="CA192" s="363" t="str">
        <f ca="1">+IF(OFFSET('Water Data'!$F$29,0,10*ROW('Water Data'!F186))="","",OFFSET('Water Data'!$F$29,0,10*ROW('Water Data'!F186)))</f>
        <v/>
      </c>
      <c r="CB192" s="363" t="str">
        <f ca="1">+IF(OFFSET('Water Data'!$G$27,0,10*ROW('Water Data'!G186))="","",OFFSET('Water Data'!$G$27,0,10*ROW('Water Data'!G186)))</f>
        <v/>
      </c>
      <c r="CC192" s="363" t="str">
        <f ca="1">+IF(OFFSET('Water Data'!$G$28,0,10*ROW('Water Data'!G186))="","",OFFSET('Water Data'!$G$28,0,10*ROW('Water Data'!G186)))</f>
        <v/>
      </c>
      <c r="CD192" s="363" t="str">
        <f ca="1">+IF(OFFSET('Water Data'!$G$29,0,10*ROW('Water Data'!G186))="","",OFFSET('Water Data'!$G$29,0,10*ROW('Water Data'!G186)))</f>
        <v/>
      </c>
      <c r="CE192" s="363" t="str">
        <f ca="1">+IF(OFFSET('Water Data'!$H$27,0,10*ROW('Water Data'!H186))="","",OFFSET('Water Data'!$H$27,0,10*ROW('Water Data'!H186)))</f>
        <v/>
      </c>
      <c r="CF192" s="363" t="str">
        <f ca="1">+IF(OFFSET('Water Data'!$H$28,0,10*ROW('Water Data'!H186))="","",OFFSET('Water Data'!$H$28,0,10*ROW('Water Data'!H186)))</f>
        <v/>
      </c>
      <c r="CG192" s="363" t="str">
        <f ca="1">+IF(OFFSET('Water Data'!$H$29,0,10*ROW('Water Data'!H186))="","",OFFSET('Water Data'!$H$29,0,10*ROW('Water Data'!H186)))</f>
        <v/>
      </c>
      <c r="CH192" s="363" t="str">
        <f ca="1">+IF(OFFSET('Water Data'!$I$27,0,10*ROW('Water Data'!I186))="","",OFFSET('Water Data'!$I$27,0,10*ROW('Water Data'!I186)))</f>
        <v/>
      </c>
      <c r="CI192" s="363" t="str">
        <f ca="1">+IF(OFFSET('Water Data'!$I$28,0,10*ROW('Water Data'!I186))="","",OFFSET('Water Data'!$I$28,0,10*ROW('Water Data'!I186)))</f>
        <v/>
      </c>
      <c r="CJ192" s="363" t="str">
        <f ca="1">+IF(OFFSET('Water Data'!$I$29,0,10*ROW('Water Data'!I186))="","",OFFSET('Water Data'!$I$29,0,10*ROW('Water Data'!I186)))</f>
        <v/>
      </c>
      <c r="CK192" s="363" t="str">
        <f ca="1">+IF(OFFSET('Sanitation Data'!$D$28,0,10*ROW('Sanitation Data'!D186))="","",OFFSET('Sanitation Data'!$D$28,0,10*ROW('Sanitation Data'!D186)))</f>
        <v/>
      </c>
      <c r="CL192" s="363" t="str">
        <f ca="1">+IF(OFFSET('Sanitation Data'!$D$29,0,10*ROW('Sanitation Data'!D186))="","",OFFSET('Sanitation Data'!$D$29,0,10*ROW('Sanitation Data'!D186)))</f>
        <v/>
      </c>
      <c r="CM192" s="363" t="str">
        <f ca="1">+IF(OFFSET('Sanitation Data'!$D$30,0,10*ROW('Sanitation Data'!D186))="","",OFFSET('Sanitation Data'!$D$30,0,10*ROW('Sanitation Data'!D186)))</f>
        <v/>
      </c>
      <c r="CN192" s="363" t="str">
        <f ca="1">+IF(OFFSET('Sanitation Data'!$D$31,0,10*ROW('Sanitation Data'!D186))="","",OFFSET('Sanitation Data'!$D$31,0,10*ROW('Sanitation Data'!D186)))</f>
        <v/>
      </c>
      <c r="CO192" s="363" t="str">
        <f ca="1">+IF(OFFSET('Sanitation Data'!$D$32,0,10*ROW('Sanitation Data'!D186))="","",OFFSET('Sanitation Data'!$D$32,0,10*ROW('Sanitation Data'!D186)))</f>
        <v/>
      </c>
      <c r="CP192" s="363" t="str">
        <f ca="1">+IF(OFFSET('Sanitation Data'!$E$28,0,10*ROW('Sanitation Data'!E186))="","",OFFSET('Sanitation Data'!$E$28,0,10*ROW('Sanitation Data'!E186)))</f>
        <v/>
      </c>
      <c r="CQ192" s="363" t="str">
        <f ca="1">+IF(OFFSET('Sanitation Data'!$E$29,0,10*ROW('Sanitation Data'!E186))="","",OFFSET('Sanitation Data'!$E$29,0,10*ROW('Sanitation Data'!E186)))</f>
        <v/>
      </c>
      <c r="CR192" s="363" t="str">
        <f ca="1">+IF(OFFSET('Sanitation Data'!$E$30,0,10*ROW('Sanitation Data'!E186))="","",OFFSET('Sanitation Data'!$E$30,0,10*ROW('Sanitation Data'!E186)))</f>
        <v/>
      </c>
      <c r="CS192" s="363" t="str">
        <f ca="1">+IF(OFFSET('Sanitation Data'!$E$31,0,10*ROW('Sanitation Data'!E186))="","",OFFSET('Sanitation Data'!$E$31,0,10*ROW('Sanitation Data'!E186)))</f>
        <v/>
      </c>
      <c r="CT192" s="363" t="str">
        <f ca="1">+IF(OFFSET('Sanitation Data'!$E$32,0,10*ROW('Sanitation Data'!E186))="","",OFFSET('Sanitation Data'!$E$32,0,10*ROW('Sanitation Data'!E186)))</f>
        <v/>
      </c>
      <c r="CU192" s="363" t="str">
        <f ca="1">+IF(OFFSET('Sanitation Data'!$F$28,0,10*ROW('Sanitation Data'!F186))="","",OFFSET('Sanitation Data'!$F$28,0,10*ROW('Sanitation Data'!F186)))</f>
        <v/>
      </c>
      <c r="CV192" s="363" t="str">
        <f ca="1">+IF(OFFSET('Sanitation Data'!$F$29,0,10*ROW('Sanitation Data'!F186))="","",OFFSET('Sanitation Data'!$F$29,0,10*ROW('Sanitation Data'!F186)))</f>
        <v/>
      </c>
      <c r="CW192" s="363" t="str">
        <f ca="1">+IF(OFFSET('Sanitation Data'!$F$30,0,10*ROW('Sanitation Data'!F186))="","",OFFSET('Sanitation Data'!$F$30,0,10*ROW('Sanitation Data'!F186)))</f>
        <v/>
      </c>
      <c r="CX192" s="363" t="str">
        <f ca="1">+IF(OFFSET('Sanitation Data'!$F$31,0,10*ROW('Sanitation Data'!F186))="","",OFFSET('Sanitation Data'!$F$31,0,10*ROW('Sanitation Data'!F186)))</f>
        <v/>
      </c>
      <c r="CY192" s="363" t="str">
        <f ca="1">+IF(OFFSET('Sanitation Data'!$F$32,0,10*ROW('Sanitation Data'!F186))="","",OFFSET('Sanitation Data'!$F$32,0,10*ROW('Sanitation Data'!F186)))</f>
        <v/>
      </c>
      <c r="CZ192" s="363" t="str">
        <f ca="1">+IF(OFFSET('Sanitation Data'!$G$28,0,10*ROW('Sanitation Data'!G186))="","",OFFSET('Sanitation Data'!$G$28,0,10*ROW('Sanitation Data'!G186)))</f>
        <v/>
      </c>
      <c r="DA192" s="363" t="str">
        <f ca="1">+IF(OFFSET('Sanitation Data'!$G$29,0,10*ROW('Sanitation Data'!G186))="","",OFFSET('Sanitation Data'!$G$29,0,10*ROW('Sanitation Data'!G186)))</f>
        <v/>
      </c>
      <c r="DB192" s="363" t="str">
        <f ca="1">+IF(OFFSET('Sanitation Data'!$G$30,0,10*ROW('Sanitation Data'!G186))="","",OFFSET('Sanitation Data'!$G$30,0,10*ROW('Sanitation Data'!G186)))</f>
        <v/>
      </c>
      <c r="DC192" s="363" t="str">
        <f ca="1">+IF(OFFSET('Sanitation Data'!$G$31,0,10*ROW('Sanitation Data'!G186))="","",OFFSET('Sanitation Data'!$G$31,0,10*ROW('Sanitation Data'!G186)))</f>
        <v/>
      </c>
      <c r="DD192" s="363" t="str">
        <f ca="1">+IF(OFFSET('Sanitation Data'!$G$32,0,10*ROW('Sanitation Data'!G186))="","",OFFSET('Sanitation Data'!$G$32,0,10*ROW('Sanitation Data'!G186)))</f>
        <v/>
      </c>
      <c r="DE192" s="363" t="str">
        <f ca="1">+IF(OFFSET('Sanitation Data'!$H$28,0,10*ROW('Sanitation Data'!H186))="","",OFFSET('Sanitation Data'!$H$28,0,10*ROW('Sanitation Data'!H186)))</f>
        <v/>
      </c>
      <c r="DF192" s="363" t="str">
        <f ca="1">+IF(OFFSET('Sanitation Data'!$H$29,0,10*ROW('Sanitation Data'!H186))="","",OFFSET('Sanitation Data'!$H$29,0,10*ROW('Sanitation Data'!H186)))</f>
        <v/>
      </c>
      <c r="DG192" s="363" t="str">
        <f ca="1">+IF(OFFSET('Sanitation Data'!$H$30,0,10*ROW('Sanitation Data'!H186))="","",OFFSET('Sanitation Data'!$H$30,0,10*ROW('Sanitation Data'!H186)))</f>
        <v/>
      </c>
      <c r="DH192" s="363" t="str">
        <f ca="1">+IF(OFFSET('Sanitation Data'!$H$31,0,10*ROW('Sanitation Data'!H186))="","",OFFSET('Sanitation Data'!$H$31,0,10*ROW('Sanitation Data'!H186)))</f>
        <v/>
      </c>
      <c r="DI192" s="363" t="str">
        <f ca="1">+IF(OFFSET('Sanitation Data'!$H$32,0,10*ROW('Sanitation Data'!H186))="","",OFFSET('Sanitation Data'!$H$32,0,10*ROW('Sanitation Data'!H186)))</f>
        <v/>
      </c>
      <c r="DJ192" s="363" t="str">
        <f ca="1">+IF(OFFSET('Sanitation Data'!$I$28,0,10*ROW('Sanitation Data'!I186))="","",OFFSET('Sanitation Data'!$I$28,0,10*ROW('Sanitation Data'!I186)))</f>
        <v/>
      </c>
      <c r="DK192" s="363" t="str">
        <f ca="1">+IF(OFFSET('Sanitation Data'!$I$29,0,10*ROW('Sanitation Data'!I186))="","",OFFSET('Sanitation Data'!$I$29,0,10*ROW('Sanitation Data'!I186)))</f>
        <v/>
      </c>
      <c r="DL192" s="363" t="str">
        <f ca="1">+IF(OFFSET('Sanitation Data'!$I$30,0,10*ROW('Sanitation Data'!I186))="","",OFFSET('Sanitation Data'!$I$30,0,10*ROW('Sanitation Data'!I186)))</f>
        <v/>
      </c>
      <c r="DM192" s="363" t="str">
        <f ca="1">+IF(OFFSET('Sanitation Data'!$I$31,0,10*ROW('Sanitation Data'!I186))="","",OFFSET('Sanitation Data'!$I$31,0,10*ROW('Sanitation Data'!I186)))</f>
        <v/>
      </c>
      <c r="DN192" s="363" t="str">
        <f ca="1">+IF(OFFSET('Sanitation Data'!$I$32,0,10*ROW('Sanitation Data'!I186))="","",OFFSET('Sanitation Data'!$I$32,0,10*ROW('Sanitation Data'!I186)))</f>
        <v/>
      </c>
      <c r="DO192" s="363" t="str">
        <f ca="1">+IF(OFFSET('Hygiene Data'!$D$11,0,10*ROW('Hygiene Data'!D186))="","",OFFSET('Hygiene Data'!$D$11,0,10*ROW('Hygiene Data'!D186)))</f>
        <v/>
      </c>
      <c r="DP192" s="363" t="str">
        <f ca="1">+IF(OFFSET('Hygiene Data'!$D$12,0,10*ROW('Hygiene Data'!D186))="","",OFFSET('Hygiene Data'!$D$12,0,10*ROW('Hygiene Data'!D186)))</f>
        <v/>
      </c>
      <c r="DQ192" s="363" t="str">
        <f ca="1">+IF(OFFSET('Hygiene Data'!$D$13,0,10*ROW('Hygiene Data'!D186))="","",OFFSET('Hygiene Data'!$D$13,0,10*ROW('Hygiene Data'!D186)))</f>
        <v/>
      </c>
      <c r="DR192" s="363" t="str">
        <f ca="1">+IF(OFFSET('Hygiene Data'!$E$11,0,10*ROW('Hygiene Data'!E186))="","",OFFSET('Hygiene Data'!$E$11,0,10*ROW('Hygiene Data'!E186)))</f>
        <v/>
      </c>
      <c r="DS192" s="363" t="str">
        <f ca="1">+IF(OFFSET('Hygiene Data'!$E$12,0,10*ROW('Hygiene Data'!E186))="","",OFFSET('Hygiene Data'!$E$12,0,10*ROW('Hygiene Data'!E186)))</f>
        <v/>
      </c>
      <c r="DT192" s="363" t="str">
        <f ca="1">+IF(OFFSET('Hygiene Data'!$E$13,0,10*ROW('Hygiene Data'!E186))="","",OFFSET('Hygiene Data'!$E$13,0,10*ROW('Hygiene Data'!E186)))</f>
        <v/>
      </c>
      <c r="DU192" s="363" t="str">
        <f ca="1">+IF(OFFSET('Hygiene Data'!$F$11,0,10*ROW('Hygiene Data'!F186))="","",OFFSET('Hygiene Data'!$F$11,0,10*ROW('Hygiene Data'!F186)))</f>
        <v/>
      </c>
      <c r="DV192" s="363" t="str">
        <f ca="1">+IF(OFFSET('Hygiene Data'!$F$12,0,10*ROW('Hygiene Data'!F186))="","",OFFSET('Hygiene Data'!$F$12,0,10*ROW('Hygiene Data'!F186)))</f>
        <v/>
      </c>
      <c r="DW192" s="363" t="str">
        <f ca="1">+IF(OFFSET('Hygiene Data'!$F$13,0,10*ROW('Hygiene Data'!F186))="","",OFFSET('Hygiene Data'!$F$13,0,10*ROW('Hygiene Data'!F186)))</f>
        <v/>
      </c>
      <c r="DX192" s="363" t="str">
        <f ca="1">+IF(OFFSET('Hygiene Data'!$G$11,0,10*ROW('Hygiene Data'!G186))="","",OFFSET('Hygiene Data'!$G$11,0,10*ROW('Hygiene Data'!G186)))</f>
        <v/>
      </c>
      <c r="DY192" s="363" t="str">
        <f ca="1">+IF(OFFSET('Hygiene Data'!$G$12,0,10*ROW('Hygiene Data'!G186))="","",OFFSET('Hygiene Data'!$G$12,0,10*ROW('Hygiene Data'!G186)))</f>
        <v/>
      </c>
      <c r="DZ192" s="363" t="str">
        <f ca="1">+IF(OFFSET('Hygiene Data'!$G$13,0,10*ROW('Hygiene Data'!G186))="","",OFFSET('Hygiene Data'!$G$13,0,10*ROW('Hygiene Data'!G186)))</f>
        <v/>
      </c>
      <c r="EA192" s="363" t="str">
        <f ca="1">+IF(OFFSET('Hygiene Data'!$H$11,0,10*ROW('Hygiene Data'!H186))="","",OFFSET('Hygiene Data'!$H$11,0,10*ROW('Hygiene Data'!H186)))</f>
        <v/>
      </c>
      <c r="EB192" s="363" t="str">
        <f ca="1">+IF(OFFSET('Hygiene Data'!$H$12,0,10*ROW('Hygiene Data'!H186))="","",OFFSET('Hygiene Data'!$H$12,0,10*ROW('Hygiene Data'!H186)))</f>
        <v/>
      </c>
      <c r="EC192" s="363" t="str">
        <f ca="1">+IF(OFFSET('Hygiene Data'!$H$13,0,10*ROW('Hygiene Data'!H186))="","",OFFSET('Hygiene Data'!$H$13,0,10*ROW('Hygiene Data'!H186)))</f>
        <v/>
      </c>
      <c r="ED192" s="363" t="str">
        <f ca="1">+IF(OFFSET('Hygiene Data'!$I$11,0,10*ROW('Hygiene Data'!I186))="","",OFFSET('Hygiene Data'!$I$11,0,10*ROW('Hygiene Data'!I186)))</f>
        <v/>
      </c>
      <c r="EE192" s="363" t="str">
        <f ca="1">+IF(OFFSET('Hygiene Data'!$I$12,0,10*ROW('Hygiene Data'!I186))="","",OFFSET('Hygiene Data'!$I$12,0,10*ROW('Hygiene Data'!I186)))</f>
        <v/>
      </c>
      <c r="EF192" s="363" t="str">
        <f ca="1">+IF(OFFSET('Hygiene Data'!$I$13,0,10*ROW('Hygiene Data'!I186))="","",OFFSET('Hygiene Data'!$I$13,0,10*ROW('Hygiene Data'!I186)))</f>
        <v/>
      </c>
    </row>
    <row r="193" spans="1:136" x14ac:dyDescent="0.25">
      <c r="A193" s="472" t="str">
        <f ca="1">+IF(OFFSET('Water Data'!$B$2,0,10*ROW('Water Data'!E187))="","",OFFSET('Water Data'!$B$2,0,10*ROW('Water Data'!E187)))</f>
        <v/>
      </c>
      <c r="B193" s="47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9" t="str">
        <f t="shared" ca="1" si="2"/>
        <v/>
      </c>
      <c r="D193" s="50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3" t="str">
        <f ca="1">+IF(OFFSET('Water Data'!$D$27,0,10*ROW('Water Data'!D187))="","",OFFSET('Water Data'!$D$27,0,10*ROW('Water Data'!D187)))</f>
        <v/>
      </c>
      <c r="BT193" s="363" t="str">
        <f ca="1">+IF(OFFSET('Water Data'!$D$28,0,10*ROW('Water Data'!D187))="","",OFFSET('Water Data'!$D$28,0,10*ROW('Water Data'!D187)))</f>
        <v/>
      </c>
      <c r="BU193" s="363" t="str">
        <f ca="1">+IF(OFFSET('Water Data'!$D$29,0,10*ROW('Water Data'!D187))="","",OFFSET('Water Data'!$D$29,0,10*ROW('Water Data'!D187)))</f>
        <v/>
      </c>
      <c r="BV193" s="363" t="str">
        <f ca="1">+IF(OFFSET('Water Data'!$E$27,0,10*ROW('Water Data'!E187))="","",OFFSET('Water Data'!$E$27,0,10*ROW('Water Data'!E187)))</f>
        <v/>
      </c>
      <c r="BW193" s="363" t="str">
        <f ca="1">+IF(OFFSET('Water Data'!$E$28,0,10*ROW('Water Data'!E187))="","",OFFSET('Water Data'!$E$28,0,10*ROW('Water Data'!E187)))</f>
        <v/>
      </c>
      <c r="BX193" s="363" t="str">
        <f ca="1">+IF(OFFSET('Water Data'!$E$29,0,10*ROW('Water Data'!E187))="","",OFFSET('Water Data'!$E$29,0,10*ROW('Water Data'!E187)))</f>
        <v/>
      </c>
      <c r="BY193" s="363" t="str">
        <f ca="1">+IF(OFFSET('Water Data'!$F$27,0,10*ROW('Water Data'!F187))="","",OFFSET('Water Data'!$F$27,0,10*ROW('Water Data'!F187)))</f>
        <v/>
      </c>
      <c r="BZ193" s="363" t="str">
        <f ca="1">+IF(OFFSET('Water Data'!$F$28,0,10*ROW('Water Data'!F187))="","",OFFSET('Water Data'!$F$28,0,10*ROW('Water Data'!F187)))</f>
        <v/>
      </c>
      <c r="CA193" s="363" t="str">
        <f ca="1">+IF(OFFSET('Water Data'!$F$29,0,10*ROW('Water Data'!F187))="","",OFFSET('Water Data'!$F$29,0,10*ROW('Water Data'!F187)))</f>
        <v/>
      </c>
      <c r="CB193" s="363" t="str">
        <f ca="1">+IF(OFFSET('Water Data'!$G$27,0,10*ROW('Water Data'!G187))="","",OFFSET('Water Data'!$G$27,0,10*ROW('Water Data'!G187)))</f>
        <v/>
      </c>
      <c r="CC193" s="363" t="str">
        <f ca="1">+IF(OFFSET('Water Data'!$G$28,0,10*ROW('Water Data'!G187))="","",OFFSET('Water Data'!$G$28,0,10*ROW('Water Data'!G187)))</f>
        <v/>
      </c>
      <c r="CD193" s="363" t="str">
        <f ca="1">+IF(OFFSET('Water Data'!$G$29,0,10*ROW('Water Data'!G187))="","",OFFSET('Water Data'!$G$29,0,10*ROW('Water Data'!G187)))</f>
        <v/>
      </c>
      <c r="CE193" s="363" t="str">
        <f ca="1">+IF(OFFSET('Water Data'!$H$27,0,10*ROW('Water Data'!H187))="","",OFFSET('Water Data'!$H$27,0,10*ROW('Water Data'!H187)))</f>
        <v/>
      </c>
      <c r="CF193" s="363" t="str">
        <f ca="1">+IF(OFFSET('Water Data'!$H$28,0,10*ROW('Water Data'!H187))="","",OFFSET('Water Data'!$H$28,0,10*ROW('Water Data'!H187)))</f>
        <v/>
      </c>
      <c r="CG193" s="363" t="str">
        <f ca="1">+IF(OFFSET('Water Data'!$H$29,0,10*ROW('Water Data'!H187))="","",OFFSET('Water Data'!$H$29,0,10*ROW('Water Data'!H187)))</f>
        <v/>
      </c>
      <c r="CH193" s="363" t="str">
        <f ca="1">+IF(OFFSET('Water Data'!$I$27,0,10*ROW('Water Data'!I187))="","",OFFSET('Water Data'!$I$27,0,10*ROW('Water Data'!I187)))</f>
        <v/>
      </c>
      <c r="CI193" s="363" t="str">
        <f ca="1">+IF(OFFSET('Water Data'!$I$28,0,10*ROW('Water Data'!I187))="","",OFFSET('Water Data'!$I$28,0,10*ROW('Water Data'!I187)))</f>
        <v/>
      </c>
      <c r="CJ193" s="363" t="str">
        <f ca="1">+IF(OFFSET('Water Data'!$I$29,0,10*ROW('Water Data'!I187))="","",OFFSET('Water Data'!$I$29,0,10*ROW('Water Data'!I187)))</f>
        <v/>
      </c>
      <c r="CK193" s="363" t="str">
        <f ca="1">+IF(OFFSET('Sanitation Data'!$D$28,0,10*ROW('Sanitation Data'!D187))="","",OFFSET('Sanitation Data'!$D$28,0,10*ROW('Sanitation Data'!D187)))</f>
        <v/>
      </c>
      <c r="CL193" s="363" t="str">
        <f ca="1">+IF(OFFSET('Sanitation Data'!$D$29,0,10*ROW('Sanitation Data'!D187))="","",OFFSET('Sanitation Data'!$D$29,0,10*ROW('Sanitation Data'!D187)))</f>
        <v/>
      </c>
      <c r="CM193" s="363" t="str">
        <f ca="1">+IF(OFFSET('Sanitation Data'!$D$30,0,10*ROW('Sanitation Data'!D187))="","",OFFSET('Sanitation Data'!$D$30,0,10*ROW('Sanitation Data'!D187)))</f>
        <v/>
      </c>
      <c r="CN193" s="363" t="str">
        <f ca="1">+IF(OFFSET('Sanitation Data'!$D$31,0,10*ROW('Sanitation Data'!D187))="","",OFFSET('Sanitation Data'!$D$31,0,10*ROW('Sanitation Data'!D187)))</f>
        <v/>
      </c>
      <c r="CO193" s="363" t="str">
        <f ca="1">+IF(OFFSET('Sanitation Data'!$D$32,0,10*ROW('Sanitation Data'!D187))="","",OFFSET('Sanitation Data'!$D$32,0,10*ROW('Sanitation Data'!D187)))</f>
        <v/>
      </c>
      <c r="CP193" s="363" t="str">
        <f ca="1">+IF(OFFSET('Sanitation Data'!$E$28,0,10*ROW('Sanitation Data'!E187))="","",OFFSET('Sanitation Data'!$E$28,0,10*ROW('Sanitation Data'!E187)))</f>
        <v/>
      </c>
      <c r="CQ193" s="363" t="str">
        <f ca="1">+IF(OFFSET('Sanitation Data'!$E$29,0,10*ROW('Sanitation Data'!E187))="","",OFFSET('Sanitation Data'!$E$29,0,10*ROW('Sanitation Data'!E187)))</f>
        <v/>
      </c>
      <c r="CR193" s="363" t="str">
        <f ca="1">+IF(OFFSET('Sanitation Data'!$E$30,0,10*ROW('Sanitation Data'!E187))="","",OFFSET('Sanitation Data'!$E$30,0,10*ROW('Sanitation Data'!E187)))</f>
        <v/>
      </c>
      <c r="CS193" s="363" t="str">
        <f ca="1">+IF(OFFSET('Sanitation Data'!$E$31,0,10*ROW('Sanitation Data'!E187))="","",OFFSET('Sanitation Data'!$E$31,0,10*ROW('Sanitation Data'!E187)))</f>
        <v/>
      </c>
      <c r="CT193" s="363" t="str">
        <f ca="1">+IF(OFFSET('Sanitation Data'!$E$32,0,10*ROW('Sanitation Data'!E187))="","",OFFSET('Sanitation Data'!$E$32,0,10*ROW('Sanitation Data'!E187)))</f>
        <v/>
      </c>
      <c r="CU193" s="363" t="str">
        <f ca="1">+IF(OFFSET('Sanitation Data'!$F$28,0,10*ROW('Sanitation Data'!F187))="","",OFFSET('Sanitation Data'!$F$28,0,10*ROW('Sanitation Data'!F187)))</f>
        <v/>
      </c>
      <c r="CV193" s="363" t="str">
        <f ca="1">+IF(OFFSET('Sanitation Data'!$F$29,0,10*ROW('Sanitation Data'!F187))="","",OFFSET('Sanitation Data'!$F$29,0,10*ROW('Sanitation Data'!F187)))</f>
        <v/>
      </c>
      <c r="CW193" s="363" t="str">
        <f ca="1">+IF(OFFSET('Sanitation Data'!$F$30,0,10*ROW('Sanitation Data'!F187))="","",OFFSET('Sanitation Data'!$F$30,0,10*ROW('Sanitation Data'!F187)))</f>
        <v/>
      </c>
      <c r="CX193" s="363" t="str">
        <f ca="1">+IF(OFFSET('Sanitation Data'!$F$31,0,10*ROW('Sanitation Data'!F187))="","",OFFSET('Sanitation Data'!$F$31,0,10*ROW('Sanitation Data'!F187)))</f>
        <v/>
      </c>
      <c r="CY193" s="363" t="str">
        <f ca="1">+IF(OFFSET('Sanitation Data'!$F$32,0,10*ROW('Sanitation Data'!F187))="","",OFFSET('Sanitation Data'!$F$32,0,10*ROW('Sanitation Data'!F187)))</f>
        <v/>
      </c>
      <c r="CZ193" s="363" t="str">
        <f ca="1">+IF(OFFSET('Sanitation Data'!$G$28,0,10*ROW('Sanitation Data'!G187))="","",OFFSET('Sanitation Data'!$G$28,0,10*ROW('Sanitation Data'!G187)))</f>
        <v/>
      </c>
      <c r="DA193" s="363" t="str">
        <f ca="1">+IF(OFFSET('Sanitation Data'!$G$29,0,10*ROW('Sanitation Data'!G187))="","",OFFSET('Sanitation Data'!$G$29,0,10*ROW('Sanitation Data'!G187)))</f>
        <v/>
      </c>
      <c r="DB193" s="363" t="str">
        <f ca="1">+IF(OFFSET('Sanitation Data'!$G$30,0,10*ROW('Sanitation Data'!G187))="","",OFFSET('Sanitation Data'!$G$30,0,10*ROW('Sanitation Data'!G187)))</f>
        <v/>
      </c>
      <c r="DC193" s="363" t="str">
        <f ca="1">+IF(OFFSET('Sanitation Data'!$G$31,0,10*ROW('Sanitation Data'!G187))="","",OFFSET('Sanitation Data'!$G$31,0,10*ROW('Sanitation Data'!G187)))</f>
        <v/>
      </c>
      <c r="DD193" s="363" t="str">
        <f ca="1">+IF(OFFSET('Sanitation Data'!$G$32,0,10*ROW('Sanitation Data'!G187))="","",OFFSET('Sanitation Data'!$G$32,0,10*ROW('Sanitation Data'!G187)))</f>
        <v/>
      </c>
      <c r="DE193" s="363" t="str">
        <f ca="1">+IF(OFFSET('Sanitation Data'!$H$28,0,10*ROW('Sanitation Data'!H187))="","",OFFSET('Sanitation Data'!$H$28,0,10*ROW('Sanitation Data'!H187)))</f>
        <v/>
      </c>
      <c r="DF193" s="363" t="str">
        <f ca="1">+IF(OFFSET('Sanitation Data'!$H$29,0,10*ROW('Sanitation Data'!H187))="","",OFFSET('Sanitation Data'!$H$29,0,10*ROW('Sanitation Data'!H187)))</f>
        <v/>
      </c>
      <c r="DG193" s="363" t="str">
        <f ca="1">+IF(OFFSET('Sanitation Data'!$H$30,0,10*ROW('Sanitation Data'!H187))="","",OFFSET('Sanitation Data'!$H$30,0,10*ROW('Sanitation Data'!H187)))</f>
        <v/>
      </c>
      <c r="DH193" s="363" t="str">
        <f ca="1">+IF(OFFSET('Sanitation Data'!$H$31,0,10*ROW('Sanitation Data'!H187))="","",OFFSET('Sanitation Data'!$H$31,0,10*ROW('Sanitation Data'!H187)))</f>
        <v/>
      </c>
      <c r="DI193" s="363" t="str">
        <f ca="1">+IF(OFFSET('Sanitation Data'!$H$32,0,10*ROW('Sanitation Data'!H187))="","",OFFSET('Sanitation Data'!$H$32,0,10*ROW('Sanitation Data'!H187)))</f>
        <v/>
      </c>
      <c r="DJ193" s="363" t="str">
        <f ca="1">+IF(OFFSET('Sanitation Data'!$I$28,0,10*ROW('Sanitation Data'!I187))="","",OFFSET('Sanitation Data'!$I$28,0,10*ROW('Sanitation Data'!I187)))</f>
        <v/>
      </c>
      <c r="DK193" s="363" t="str">
        <f ca="1">+IF(OFFSET('Sanitation Data'!$I$29,0,10*ROW('Sanitation Data'!I187))="","",OFFSET('Sanitation Data'!$I$29,0,10*ROW('Sanitation Data'!I187)))</f>
        <v/>
      </c>
      <c r="DL193" s="363" t="str">
        <f ca="1">+IF(OFFSET('Sanitation Data'!$I$30,0,10*ROW('Sanitation Data'!I187))="","",OFFSET('Sanitation Data'!$I$30,0,10*ROW('Sanitation Data'!I187)))</f>
        <v/>
      </c>
      <c r="DM193" s="363" t="str">
        <f ca="1">+IF(OFFSET('Sanitation Data'!$I$31,0,10*ROW('Sanitation Data'!I187))="","",OFFSET('Sanitation Data'!$I$31,0,10*ROW('Sanitation Data'!I187)))</f>
        <v/>
      </c>
      <c r="DN193" s="363" t="str">
        <f ca="1">+IF(OFFSET('Sanitation Data'!$I$32,0,10*ROW('Sanitation Data'!I187))="","",OFFSET('Sanitation Data'!$I$32,0,10*ROW('Sanitation Data'!I187)))</f>
        <v/>
      </c>
      <c r="DO193" s="363" t="str">
        <f ca="1">+IF(OFFSET('Hygiene Data'!$D$11,0,10*ROW('Hygiene Data'!D187))="","",OFFSET('Hygiene Data'!$D$11,0,10*ROW('Hygiene Data'!D187)))</f>
        <v/>
      </c>
      <c r="DP193" s="363" t="str">
        <f ca="1">+IF(OFFSET('Hygiene Data'!$D$12,0,10*ROW('Hygiene Data'!D187))="","",OFFSET('Hygiene Data'!$D$12,0,10*ROW('Hygiene Data'!D187)))</f>
        <v/>
      </c>
      <c r="DQ193" s="363" t="str">
        <f ca="1">+IF(OFFSET('Hygiene Data'!$D$13,0,10*ROW('Hygiene Data'!D187))="","",OFFSET('Hygiene Data'!$D$13,0,10*ROW('Hygiene Data'!D187)))</f>
        <v/>
      </c>
      <c r="DR193" s="363" t="str">
        <f ca="1">+IF(OFFSET('Hygiene Data'!$E$11,0,10*ROW('Hygiene Data'!E187))="","",OFFSET('Hygiene Data'!$E$11,0,10*ROW('Hygiene Data'!E187)))</f>
        <v/>
      </c>
      <c r="DS193" s="363" t="str">
        <f ca="1">+IF(OFFSET('Hygiene Data'!$E$12,0,10*ROW('Hygiene Data'!E187))="","",OFFSET('Hygiene Data'!$E$12,0,10*ROW('Hygiene Data'!E187)))</f>
        <v/>
      </c>
      <c r="DT193" s="363" t="str">
        <f ca="1">+IF(OFFSET('Hygiene Data'!$E$13,0,10*ROW('Hygiene Data'!E187))="","",OFFSET('Hygiene Data'!$E$13,0,10*ROW('Hygiene Data'!E187)))</f>
        <v/>
      </c>
      <c r="DU193" s="363" t="str">
        <f ca="1">+IF(OFFSET('Hygiene Data'!$F$11,0,10*ROW('Hygiene Data'!F187))="","",OFFSET('Hygiene Data'!$F$11,0,10*ROW('Hygiene Data'!F187)))</f>
        <v/>
      </c>
      <c r="DV193" s="363" t="str">
        <f ca="1">+IF(OFFSET('Hygiene Data'!$F$12,0,10*ROW('Hygiene Data'!F187))="","",OFFSET('Hygiene Data'!$F$12,0,10*ROW('Hygiene Data'!F187)))</f>
        <v/>
      </c>
      <c r="DW193" s="363" t="str">
        <f ca="1">+IF(OFFSET('Hygiene Data'!$F$13,0,10*ROW('Hygiene Data'!F187))="","",OFFSET('Hygiene Data'!$F$13,0,10*ROW('Hygiene Data'!F187)))</f>
        <v/>
      </c>
      <c r="DX193" s="363" t="str">
        <f ca="1">+IF(OFFSET('Hygiene Data'!$G$11,0,10*ROW('Hygiene Data'!G187))="","",OFFSET('Hygiene Data'!$G$11,0,10*ROW('Hygiene Data'!G187)))</f>
        <v/>
      </c>
      <c r="DY193" s="363" t="str">
        <f ca="1">+IF(OFFSET('Hygiene Data'!$G$12,0,10*ROW('Hygiene Data'!G187))="","",OFFSET('Hygiene Data'!$G$12,0,10*ROW('Hygiene Data'!G187)))</f>
        <v/>
      </c>
      <c r="DZ193" s="363" t="str">
        <f ca="1">+IF(OFFSET('Hygiene Data'!$G$13,0,10*ROW('Hygiene Data'!G187))="","",OFFSET('Hygiene Data'!$G$13,0,10*ROW('Hygiene Data'!G187)))</f>
        <v/>
      </c>
      <c r="EA193" s="363" t="str">
        <f ca="1">+IF(OFFSET('Hygiene Data'!$H$11,0,10*ROW('Hygiene Data'!H187))="","",OFFSET('Hygiene Data'!$H$11,0,10*ROW('Hygiene Data'!H187)))</f>
        <v/>
      </c>
      <c r="EB193" s="363" t="str">
        <f ca="1">+IF(OFFSET('Hygiene Data'!$H$12,0,10*ROW('Hygiene Data'!H187))="","",OFFSET('Hygiene Data'!$H$12,0,10*ROW('Hygiene Data'!H187)))</f>
        <v/>
      </c>
      <c r="EC193" s="363" t="str">
        <f ca="1">+IF(OFFSET('Hygiene Data'!$H$13,0,10*ROW('Hygiene Data'!H187))="","",OFFSET('Hygiene Data'!$H$13,0,10*ROW('Hygiene Data'!H187)))</f>
        <v/>
      </c>
      <c r="ED193" s="363" t="str">
        <f ca="1">+IF(OFFSET('Hygiene Data'!$I$11,0,10*ROW('Hygiene Data'!I187))="","",OFFSET('Hygiene Data'!$I$11,0,10*ROW('Hygiene Data'!I187)))</f>
        <v/>
      </c>
      <c r="EE193" s="363" t="str">
        <f ca="1">+IF(OFFSET('Hygiene Data'!$I$12,0,10*ROW('Hygiene Data'!I187))="","",OFFSET('Hygiene Data'!$I$12,0,10*ROW('Hygiene Data'!I187)))</f>
        <v/>
      </c>
      <c r="EF193" s="363" t="str">
        <f ca="1">+IF(OFFSET('Hygiene Data'!$I$13,0,10*ROW('Hygiene Data'!I187))="","",OFFSET('Hygiene Data'!$I$13,0,10*ROW('Hygiene Data'!I187)))</f>
        <v/>
      </c>
    </row>
    <row r="194" spans="1:136" x14ac:dyDescent="0.25">
      <c r="A194" s="472" t="str">
        <f ca="1">+IF(OFFSET('Water Data'!$B$2,0,10*ROW('Water Data'!E188))="","",OFFSET('Water Data'!$B$2,0,10*ROW('Water Data'!E188)))</f>
        <v/>
      </c>
      <c r="B194" s="47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9" t="str">
        <f t="shared" ca="1" si="2"/>
        <v/>
      </c>
      <c r="D194" s="50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3" t="str">
        <f ca="1">+IF(OFFSET('Water Data'!$D$27,0,10*ROW('Water Data'!D188))="","",OFFSET('Water Data'!$D$27,0,10*ROW('Water Data'!D188)))</f>
        <v/>
      </c>
      <c r="BT194" s="363" t="str">
        <f ca="1">+IF(OFFSET('Water Data'!$D$28,0,10*ROW('Water Data'!D188))="","",OFFSET('Water Data'!$D$28,0,10*ROW('Water Data'!D188)))</f>
        <v/>
      </c>
      <c r="BU194" s="363" t="str">
        <f ca="1">+IF(OFFSET('Water Data'!$D$29,0,10*ROW('Water Data'!D188))="","",OFFSET('Water Data'!$D$29,0,10*ROW('Water Data'!D188)))</f>
        <v/>
      </c>
      <c r="BV194" s="363" t="str">
        <f ca="1">+IF(OFFSET('Water Data'!$E$27,0,10*ROW('Water Data'!E188))="","",OFFSET('Water Data'!$E$27,0,10*ROW('Water Data'!E188)))</f>
        <v/>
      </c>
      <c r="BW194" s="363" t="str">
        <f ca="1">+IF(OFFSET('Water Data'!$E$28,0,10*ROW('Water Data'!E188))="","",OFFSET('Water Data'!$E$28,0,10*ROW('Water Data'!E188)))</f>
        <v/>
      </c>
      <c r="BX194" s="363" t="str">
        <f ca="1">+IF(OFFSET('Water Data'!$E$29,0,10*ROW('Water Data'!E188))="","",OFFSET('Water Data'!$E$29,0,10*ROW('Water Data'!E188)))</f>
        <v/>
      </c>
      <c r="BY194" s="363" t="str">
        <f ca="1">+IF(OFFSET('Water Data'!$F$27,0,10*ROW('Water Data'!F188))="","",OFFSET('Water Data'!$F$27,0,10*ROW('Water Data'!F188)))</f>
        <v/>
      </c>
      <c r="BZ194" s="363" t="str">
        <f ca="1">+IF(OFFSET('Water Data'!$F$28,0,10*ROW('Water Data'!F188))="","",OFFSET('Water Data'!$F$28,0,10*ROW('Water Data'!F188)))</f>
        <v/>
      </c>
      <c r="CA194" s="363" t="str">
        <f ca="1">+IF(OFFSET('Water Data'!$F$29,0,10*ROW('Water Data'!F188))="","",OFFSET('Water Data'!$F$29,0,10*ROW('Water Data'!F188)))</f>
        <v/>
      </c>
      <c r="CB194" s="363" t="str">
        <f ca="1">+IF(OFFSET('Water Data'!$G$27,0,10*ROW('Water Data'!G188))="","",OFFSET('Water Data'!$G$27,0,10*ROW('Water Data'!G188)))</f>
        <v/>
      </c>
      <c r="CC194" s="363" t="str">
        <f ca="1">+IF(OFFSET('Water Data'!$G$28,0,10*ROW('Water Data'!G188))="","",OFFSET('Water Data'!$G$28,0,10*ROW('Water Data'!G188)))</f>
        <v/>
      </c>
      <c r="CD194" s="363" t="str">
        <f ca="1">+IF(OFFSET('Water Data'!$G$29,0,10*ROW('Water Data'!G188))="","",OFFSET('Water Data'!$G$29,0,10*ROW('Water Data'!G188)))</f>
        <v/>
      </c>
      <c r="CE194" s="363" t="str">
        <f ca="1">+IF(OFFSET('Water Data'!$H$27,0,10*ROW('Water Data'!H188))="","",OFFSET('Water Data'!$H$27,0,10*ROW('Water Data'!H188)))</f>
        <v/>
      </c>
      <c r="CF194" s="363" t="str">
        <f ca="1">+IF(OFFSET('Water Data'!$H$28,0,10*ROW('Water Data'!H188))="","",OFFSET('Water Data'!$H$28,0,10*ROW('Water Data'!H188)))</f>
        <v/>
      </c>
      <c r="CG194" s="363" t="str">
        <f ca="1">+IF(OFFSET('Water Data'!$H$29,0,10*ROW('Water Data'!H188))="","",OFFSET('Water Data'!$H$29,0,10*ROW('Water Data'!H188)))</f>
        <v/>
      </c>
      <c r="CH194" s="363" t="str">
        <f ca="1">+IF(OFFSET('Water Data'!$I$27,0,10*ROW('Water Data'!I188))="","",OFFSET('Water Data'!$I$27,0,10*ROW('Water Data'!I188)))</f>
        <v/>
      </c>
      <c r="CI194" s="363" t="str">
        <f ca="1">+IF(OFFSET('Water Data'!$I$28,0,10*ROW('Water Data'!I188))="","",OFFSET('Water Data'!$I$28,0,10*ROW('Water Data'!I188)))</f>
        <v/>
      </c>
      <c r="CJ194" s="363" t="str">
        <f ca="1">+IF(OFFSET('Water Data'!$I$29,0,10*ROW('Water Data'!I188))="","",OFFSET('Water Data'!$I$29,0,10*ROW('Water Data'!I188)))</f>
        <v/>
      </c>
      <c r="CK194" s="363" t="str">
        <f ca="1">+IF(OFFSET('Sanitation Data'!$D$28,0,10*ROW('Sanitation Data'!D188))="","",OFFSET('Sanitation Data'!$D$28,0,10*ROW('Sanitation Data'!D188)))</f>
        <v/>
      </c>
      <c r="CL194" s="363" t="str">
        <f ca="1">+IF(OFFSET('Sanitation Data'!$D$29,0,10*ROW('Sanitation Data'!D188))="","",OFFSET('Sanitation Data'!$D$29,0,10*ROW('Sanitation Data'!D188)))</f>
        <v/>
      </c>
      <c r="CM194" s="363" t="str">
        <f ca="1">+IF(OFFSET('Sanitation Data'!$D$30,0,10*ROW('Sanitation Data'!D188))="","",OFFSET('Sanitation Data'!$D$30,0,10*ROW('Sanitation Data'!D188)))</f>
        <v/>
      </c>
      <c r="CN194" s="363" t="str">
        <f ca="1">+IF(OFFSET('Sanitation Data'!$D$31,0,10*ROW('Sanitation Data'!D188))="","",OFFSET('Sanitation Data'!$D$31,0,10*ROW('Sanitation Data'!D188)))</f>
        <v/>
      </c>
      <c r="CO194" s="363" t="str">
        <f ca="1">+IF(OFFSET('Sanitation Data'!$D$32,0,10*ROW('Sanitation Data'!D188))="","",OFFSET('Sanitation Data'!$D$32,0,10*ROW('Sanitation Data'!D188)))</f>
        <v/>
      </c>
      <c r="CP194" s="363" t="str">
        <f ca="1">+IF(OFFSET('Sanitation Data'!$E$28,0,10*ROW('Sanitation Data'!E188))="","",OFFSET('Sanitation Data'!$E$28,0,10*ROW('Sanitation Data'!E188)))</f>
        <v/>
      </c>
      <c r="CQ194" s="363" t="str">
        <f ca="1">+IF(OFFSET('Sanitation Data'!$E$29,0,10*ROW('Sanitation Data'!E188))="","",OFFSET('Sanitation Data'!$E$29,0,10*ROW('Sanitation Data'!E188)))</f>
        <v/>
      </c>
      <c r="CR194" s="363" t="str">
        <f ca="1">+IF(OFFSET('Sanitation Data'!$E$30,0,10*ROW('Sanitation Data'!E188))="","",OFFSET('Sanitation Data'!$E$30,0,10*ROW('Sanitation Data'!E188)))</f>
        <v/>
      </c>
      <c r="CS194" s="363" t="str">
        <f ca="1">+IF(OFFSET('Sanitation Data'!$E$31,0,10*ROW('Sanitation Data'!E188))="","",OFFSET('Sanitation Data'!$E$31,0,10*ROW('Sanitation Data'!E188)))</f>
        <v/>
      </c>
      <c r="CT194" s="363" t="str">
        <f ca="1">+IF(OFFSET('Sanitation Data'!$E$32,0,10*ROW('Sanitation Data'!E188))="","",OFFSET('Sanitation Data'!$E$32,0,10*ROW('Sanitation Data'!E188)))</f>
        <v/>
      </c>
      <c r="CU194" s="363" t="str">
        <f ca="1">+IF(OFFSET('Sanitation Data'!$F$28,0,10*ROW('Sanitation Data'!F188))="","",OFFSET('Sanitation Data'!$F$28,0,10*ROW('Sanitation Data'!F188)))</f>
        <v/>
      </c>
      <c r="CV194" s="363" t="str">
        <f ca="1">+IF(OFFSET('Sanitation Data'!$F$29,0,10*ROW('Sanitation Data'!F188))="","",OFFSET('Sanitation Data'!$F$29,0,10*ROW('Sanitation Data'!F188)))</f>
        <v/>
      </c>
      <c r="CW194" s="363" t="str">
        <f ca="1">+IF(OFFSET('Sanitation Data'!$F$30,0,10*ROW('Sanitation Data'!F188))="","",OFFSET('Sanitation Data'!$F$30,0,10*ROW('Sanitation Data'!F188)))</f>
        <v/>
      </c>
      <c r="CX194" s="363" t="str">
        <f ca="1">+IF(OFFSET('Sanitation Data'!$F$31,0,10*ROW('Sanitation Data'!F188))="","",OFFSET('Sanitation Data'!$F$31,0,10*ROW('Sanitation Data'!F188)))</f>
        <v/>
      </c>
      <c r="CY194" s="363" t="str">
        <f ca="1">+IF(OFFSET('Sanitation Data'!$F$32,0,10*ROW('Sanitation Data'!F188))="","",OFFSET('Sanitation Data'!$F$32,0,10*ROW('Sanitation Data'!F188)))</f>
        <v/>
      </c>
      <c r="CZ194" s="363" t="str">
        <f ca="1">+IF(OFFSET('Sanitation Data'!$G$28,0,10*ROW('Sanitation Data'!G188))="","",OFFSET('Sanitation Data'!$G$28,0,10*ROW('Sanitation Data'!G188)))</f>
        <v/>
      </c>
      <c r="DA194" s="363" t="str">
        <f ca="1">+IF(OFFSET('Sanitation Data'!$G$29,0,10*ROW('Sanitation Data'!G188))="","",OFFSET('Sanitation Data'!$G$29,0,10*ROW('Sanitation Data'!G188)))</f>
        <v/>
      </c>
      <c r="DB194" s="363" t="str">
        <f ca="1">+IF(OFFSET('Sanitation Data'!$G$30,0,10*ROW('Sanitation Data'!G188))="","",OFFSET('Sanitation Data'!$G$30,0,10*ROW('Sanitation Data'!G188)))</f>
        <v/>
      </c>
      <c r="DC194" s="363" t="str">
        <f ca="1">+IF(OFFSET('Sanitation Data'!$G$31,0,10*ROW('Sanitation Data'!G188))="","",OFFSET('Sanitation Data'!$G$31,0,10*ROW('Sanitation Data'!G188)))</f>
        <v/>
      </c>
      <c r="DD194" s="363" t="str">
        <f ca="1">+IF(OFFSET('Sanitation Data'!$G$32,0,10*ROW('Sanitation Data'!G188))="","",OFFSET('Sanitation Data'!$G$32,0,10*ROW('Sanitation Data'!G188)))</f>
        <v/>
      </c>
      <c r="DE194" s="363" t="str">
        <f ca="1">+IF(OFFSET('Sanitation Data'!$H$28,0,10*ROW('Sanitation Data'!H188))="","",OFFSET('Sanitation Data'!$H$28,0,10*ROW('Sanitation Data'!H188)))</f>
        <v/>
      </c>
      <c r="DF194" s="363" t="str">
        <f ca="1">+IF(OFFSET('Sanitation Data'!$H$29,0,10*ROW('Sanitation Data'!H188))="","",OFFSET('Sanitation Data'!$H$29,0,10*ROW('Sanitation Data'!H188)))</f>
        <v/>
      </c>
      <c r="DG194" s="363" t="str">
        <f ca="1">+IF(OFFSET('Sanitation Data'!$H$30,0,10*ROW('Sanitation Data'!H188))="","",OFFSET('Sanitation Data'!$H$30,0,10*ROW('Sanitation Data'!H188)))</f>
        <v/>
      </c>
      <c r="DH194" s="363" t="str">
        <f ca="1">+IF(OFFSET('Sanitation Data'!$H$31,0,10*ROW('Sanitation Data'!H188))="","",OFFSET('Sanitation Data'!$H$31,0,10*ROW('Sanitation Data'!H188)))</f>
        <v/>
      </c>
      <c r="DI194" s="363" t="str">
        <f ca="1">+IF(OFFSET('Sanitation Data'!$H$32,0,10*ROW('Sanitation Data'!H188))="","",OFFSET('Sanitation Data'!$H$32,0,10*ROW('Sanitation Data'!H188)))</f>
        <v/>
      </c>
      <c r="DJ194" s="363" t="str">
        <f ca="1">+IF(OFFSET('Sanitation Data'!$I$28,0,10*ROW('Sanitation Data'!I188))="","",OFFSET('Sanitation Data'!$I$28,0,10*ROW('Sanitation Data'!I188)))</f>
        <v/>
      </c>
      <c r="DK194" s="363" t="str">
        <f ca="1">+IF(OFFSET('Sanitation Data'!$I$29,0,10*ROW('Sanitation Data'!I188))="","",OFFSET('Sanitation Data'!$I$29,0,10*ROW('Sanitation Data'!I188)))</f>
        <v/>
      </c>
      <c r="DL194" s="363" t="str">
        <f ca="1">+IF(OFFSET('Sanitation Data'!$I$30,0,10*ROW('Sanitation Data'!I188))="","",OFFSET('Sanitation Data'!$I$30,0,10*ROW('Sanitation Data'!I188)))</f>
        <v/>
      </c>
      <c r="DM194" s="363" t="str">
        <f ca="1">+IF(OFFSET('Sanitation Data'!$I$31,0,10*ROW('Sanitation Data'!I188))="","",OFFSET('Sanitation Data'!$I$31,0,10*ROW('Sanitation Data'!I188)))</f>
        <v/>
      </c>
      <c r="DN194" s="363" t="str">
        <f ca="1">+IF(OFFSET('Sanitation Data'!$I$32,0,10*ROW('Sanitation Data'!I188))="","",OFFSET('Sanitation Data'!$I$32,0,10*ROW('Sanitation Data'!I188)))</f>
        <v/>
      </c>
      <c r="DO194" s="363" t="str">
        <f ca="1">+IF(OFFSET('Hygiene Data'!$D$11,0,10*ROW('Hygiene Data'!D188))="","",OFFSET('Hygiene Data'!$D$11,0,10*ROW('Hygiene Data'!D188)))</f>
        <v/>
      </c>
      <c r="DP194" s="363" t="str">
        <f ca="1">+IF(OFFSET('Hygiene Data'!$D$12,0,10*ROW('Hygiene Data'!D188))="","",OFFSET('Hygiene Data'!$D$12,0,10*ROW('Hygiene Data'!D188)))</f>
        <v/>
      </c>
      <c r="DQ194" s="363" t="str">
        <f ca="1">+IF(OFFSET('Hygiene Data'!$D$13,0,10*ROW('Hygiene Data'!D188))="","",OFFSET('Hygiene Data'!$D$13,0,10*ROW('Hygiene Data'!D188)))</f>
        <v/>
      </c>
      <c r="DR194" s="363" t="str">
        <f ca="1">+IF(OFFSET('Hygiene Data'!$E$11,0,10*ROW('Hygiene Data'!E188))="","",OFFSET('Hygiene Data'!$E$11,0,10*ROW('Hygiene Data'!E188)))</f>
        <v/>
      </c>
      <c r="DS194" s="363" t="str">
        <f ca="1">+IF(OFFSET('Hygiene Data'!$E$12,0,10*ROW('Hygiene Data'!E188))="","",OFFSET('Hygiene Data'!$E$12,0,10*ROW('Hygiene Data'!E188)))</f>
        <v/>
      </c>
      <c r="DT194" s="363" t="str">
        <f ca="1">+IF(OFFSET('Hygiene Data'!$E$13,0,10*ROW('Hygiene Data'!E188))="","",OFFSET('Hygiene Data'!$E$13,0,10*ROW('Hygiene Data'!E188)))</f>
        <v/>
      </c>
      <c r="DU194" s="363" t="str">
        <f ca="1">+IF(OFFSET('Hygiene Data'!$F$11,0,10*ROW('Hygiene Data'!F188))="","",OFFSET('Hygiene Data'!$F$11,0,10*ROW('Hygiene Data'!F188)))</f>
        <v/>
      </c>
      <c r="DV194" s="363" t="str">
        <f ca="1">+IF(OFFSET('Hygiene Data'!$F$12,0,10*ROW('Hygiene Data'!F188))="","",OFFSET('Hygiene Data'!$F$12,0,10*ROW('Hygiene Data'!F188)))</f>
        <v/>
      </c>
      <c r="DW194" s="363" t="str">
        <f ca="1">+IF(OFFSET('Hygiene Data'!$F$13,0,10*ROW('Hygiene Data'!F188))="","",OFFSET('Hygiene Data'!$F$13,0,10*ROW('Hygiene Data'!F188)))</f>
        <v/>
      </c>
      <c r="DX194" s="363" t="str">
        <f ca="1">+IF(OFFSET('Hygiene Data'!$G$11,0,10*ROW('Hygiene Data'!G188))="","",OFFSET('Hygiene Data'!$G$11,0,10*ROW('Hygiene Data'!G188)))</f>
        <v/>
      </c>
      <c r="DY194" s="363" t="str">
        <f ca="1">+IF(OFFSET('Hygiene Data'!$G$12,0,10*ROW('Hygiene Data'!G188))="","",OFFSET('Hygiene Data'!$G$12,0,10*ROW('Hygiene Data'!G188)))</f>
        <v/>
      </c>
      <c r="DZ194" s="363" t="str">
        <f ca="1">+IF(OFFSET('Hygiene Data'!$G$13,0,10*ROW('Hygiene Data'!G188))="","",OFFSET('Hygiene Data'!$G$13,0,10*ROW('Hygiene Data'!G188)))</f>
        <v/>
      </c>
      <c r="EA194" s="363" t="str">
        <f ca="1">+IF(OFFSET('Hygiene Data'!$H$11,0,10*ROW('Hygiene Data'!H188))="","",OFFSET('Hygiene Data'!$H$11,0,10*ROW('Hygiene Data'!H188)))</f>
        <v/>
      </c>
      <c r="EB194" s="363" t="str">
        <f ca="1">+IF(OFFSET('Hygiene Data'!$H$12,0,10*ROW('Hygiene Data'!H188))="","",OFFSET('Hygiene Data'!$H$12,0,10*ROW('Hygiene Data'!H188)))</f>
        <v/>
      </c>
      <c r="EC194" s="363" t="str">
        <f ca="1">+IF(OFFSET('Hygiene Data'!$H$13,0,10*ROW('Hygiene Data'!H188))="","",OFFSET('Hygiene Data'!$H$13,0,10*ROW('Hygiene Data'!H188)))</f>
        <v/>
      </c>
      <c r="ED194" s="363" t="str">
        <f ca="1">+IF(OFFSET('Hygiene Data'!$I$11,0,10*ROW('Hygiene Data'!I188))="","",OFFSET('Hygiene Data'!$I$11,0,10*ROW('Hygiene Data'!I188)))</f>
        <v/>
      </c>
      <c r="EE194" s="363" t="str">
        <f ca="1">+IF(OFFSET('Hygiene Data'!$I$12,0,10*ROW('Hygiene Data'!I188))="","",OFFSET('Hygiene Data'!$I$12,0,10*ROW('Hygiene Data'!I188)))</f>
        <v/>
      </c>
      <c r="EF194" s="363" t="str">
        <f ca="1">+IF(OFFSET('Hygiene Data'!$I$13,0,10*ROW('Hygiene Data'!I188))="","",OFFSET('Hygiene Data'!$I$13,0,10*ROW('Hygiene Data'!I188)))</f>
        <v/>
      </c>
    </row>
    <row r="195" spans="1:136" x14ac:dyDescent="0.25">
      <c r="A195" s="472" t="str">
        <f ca="1">+IF(OFFSET('Water Data'!$B$2,0,10*ROW('Water Data'!E189))="","",OFFSET('Water Data'!$B$2,0,10*ROW('Water Data'!E189)))</f>
        <v/>
      </c>
      <c r="B195" s="47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9" t="str">
        <f t="shared" ca="1" si="2"/>
        <v/>
      </c>
      <c r="D195" s="50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3" t="str">
        <f ca="1">+IF(OFFSET('Water Data'!$D$27,0,10*ROW('Water Data'!D189))="","",OFFSET('Water Data'!$D$27,0,10*ROW('Water Data'!D189)))</f>
        <v/>
      </c>
      <c r="BT195" s="363" t="str">
        <f ca="1">+IF(OFFSET('Water Data'!$D$28,0,10*ROW('Water Data'!D189))="","",OFFSET('Water Data'!$D$28,0,10*ROW('Water Data'!D189)))</f>
        <v/>
      </c>
      <c r="BU195" s="363" t="str">
        <f ca="1">+IF(OFFSET('Water Data'!$D$29,0,10*ROW('Water Data'!D189))="","",OFFSET('Water Data'!$D$29,0,10*ROW('Water Data'!D189)))</f>
        <v/>
      </c>
      <c r="BV195" s="363" t="str">
        <f ca="1">+IF(OFFSET('Water Data'!$E$27,0,10*ROW('Water Data'!E189))="","",OFFSET('Water Data'!$E$27,0,10*ROW('Water Data'!E189)))</f>
        <v/>
      </c>
      <c r="BW195" s="363" t="str">
        <f ca="1">+IF(OFFSET('Water Data'!$E$28,0,10*ROW('Water Data'!E189))="","",OFFSET('Water Data'!$E$28,0,10*ROW('Water Data'!E189)))</f>
        <v/>
      </c>
      <c r="BX195" s="363" t="str">
        <f ca="1">+IF(OFFSET('Water Data'!$E$29,0,10*ROW('Water Data'!E189))="","",OFFSET('Water Data'!$E$29,0,10*ROW('Water Data'!E189)))</f>
        <v/>
      </c>
      <c r="BY195" s="363" t="str">
        <f ca="1">+IF(OFFSET('Water Data'!$F$27,0,10*ROW('Water Data'!F189))="","",OFFSET('Water Data'!$F$27,0,10*ROW('Water Data'!F189)))</f>
        <v/>
      </c>
      <c r="BZ195" s="363" t="str">
        <f ca="1">+IF(OFFSET('Water Data'!$F$28,0,10*ROW('Water Data'!F189))="","",OFFSET('Water Data'!$F$28,0,10*ROW('Water Data'!F189)))</f>
        <v/>
      </c>
      <c r="CA195" s="363" t="str">
        <f ca="1">+IF(OFFSET('Water Data'!$F$29,0,10*ROW('Water Data'!F189))="","",OFFSET('Water Data'!$F$29,0,10*ROW('Water Data'!F189)))</f>
        <v/>
      </c>
      <c r="CB195" s="363" t="str">
        <f ca="1">+IF(OFFSET('Water Data'!$G$27,0,10*ROW('Water Data'!G189))="","",OFFSET('Water Data'!$G$27,0,10*ROW('Water Data'!G189)))</f>
        <v/>
      </c>
      <c r="CC195" s="363" t="str">
        <f ca="1">+IF(OFFSET('Water Data'!$G$28,0,10*ROW('Water Data'!G189))="","",OFFSET('Water Data'!$G$28,0,10*ROW('Water Data'!G189)))</f>
        <v/>
      </c>
      <c r="CD195" s="363" t="str">
        <f ca="1">+IF(OFFSET('Water Data'!$G$29,0,10*ROW('Water Data'!G189))="","",OFFSET('Water Data'!$G$29,0,10*ROW('Water Data'!G189)))</f>
        <v/>
      </c>
      <c r="CE195" s="363" t="str">
        <f ca="1">+IF(OFFSET('Water Data'!$H$27,0,10*ROW('Water Data'!H189))="","",OFFSET('Water Data'!$H$27,0,10*ROW('Water Data'!H189)))</f>
        <v/>
      </c>
      <c r="CF195" s="363" t="str">
        <f ca="1">+IF(OFFSET('Water Data'!$H$28,0,10*ROW('Water Data'!H189))="","",OFFSET('Water Data'!$H$28,0,10*ROW('Water Data'!H189)))</f>
        <v/>
      </c>
      <c r="CG195" s="363" t="str">
        <f ca="1">+IF(OFFSET('Water Data'!$H$29,0,10*ROW('Water Data'!H189))="","",OFFSET('Water Data'!$H$29,0,10*ROW('Water Data'!H189)))</f>
        <v/>
      </c>
      <c r="CH195" s="363" t="str">
        <f ca="1">+IF(OFFSET('Water Data'!$I$27,0,10*ROW('Water Data'!I189))="","",OFFSET('Water Data'!$I$27,0,10*ROW('Water Data'!I189)))</f>
        <v/>
      </c>
      <c r="CI195" s="363" t="str">
        <f ca="1">+IF(OFFSET('Water Data'!$I$28,0,10*ROW('Water Data'!I189))="","",OFFSET('Water Data'!$I$28,0,10*ROW('Water Data'!I189)))</f>
        <v/>
      </c>
      <c r="CJ195" s="363" t="str">
        <f ca="1">+IF(OFFSET('Water Data'!$I$29,0,10*ROW('Water Data'!I189))="","",OFFSET('Water Data'!$I$29,0,10*ROW('Water Data'!I189)))</f>
        <v/>
      </c>
      <c r="CK195" s="363" t="str">
        <f ca="1">+IF(OFFSET('Sanitation Data'!$D$28,0,10*ROW('Sanitation Data'!D189))="","",OFFSET('Sanitation Data'!$D$28,0,10*ROW('Sanitation Data'!D189)))</f>
        <v/>
      </c>
      <c r="CL195" s="363" t="str">
        <f ca="1">+IF(OFFSET('Sanitation Data'!$D$29,0,10*ROW('Sanitation Data'!D189))="","",OFFSET('Sanitation Data'!$D$29,0,10*ROW('Sanitation Data'!D189)))</f>
        <v/>
      </c>
      <c r="CM195" s="363" t="str">
        <f ca="1">+IF(OFFSET('Sanitation Data'!$D$30,0,10*ROW('Sanitation Data'!D189))="","",OFFSET('Sanitation Data'!$D$30,0,10*ROW('Sanitation Data'!D189)))</f>
        <v/>
      </c>
      <c r="CN195" s="363" t="str">
        <f ca="1">+IF(OFFSET('Sanitation Data'!$D$31,0,10*ROW('Sanitation Data'!D189))="","",OFFSET('Sanitation Data'!$D$31,0,10*ROW('Sanitation Data'!D189)))</f>
        <v/>
      </c>
      <c r="CO195" s="363" t="str">
        <f ca="1">+IF(OFFSET('Sanitation Data'!$D$32,0,10*ROW('Sanitation Data'!D189))="","",OFFSET('Sanitation Data'!$D$32,0,10*ROW('Sanitation Data'!D189)))</f>
        <v/>
      </c>
      <c r="CP195" s="363" t="str">
        <f ca="1">+IF(OFFSET('Sanitation Data'!$E$28,0,10*ROW('Sanitation Data'!E189))="","",OFFSET('Sanitation Data'!$E$28,0,10*ROW('Sanitation Data'!E189)))</f>
        <v/>
      </c>
      <c r="CQ195" s="363" t="str">
        <f ca="1">+IF(OFFSET('Sanitation Data'!$E$29,0,10*ROW('Sanitation Data'!E189))="","",OFFSET('Sanitation Data'!$E$29,0,10*ROW('Sanitation Data'!E189)))</f>
        <v/>
      </c>
      <c r="CR195" s="363" t="str">
        <f ca="1">+IF(OFFSET('Sanitation Data'!$E$30,0,10*ROW('Sanitation Data'!E189))="","",OFFSET('Sanitation Data'!$E$30,0,10*ROW('Sanitation Data'!E189)))</f>
        <v/>
      </c>
      <c r="CS195" s="363" t="str">
        <f ca="1">+IF(OFFSET('Sanitation Data'!$E$31,0,10*ROW('Sanitation Data'!E189))="","",OFFSET('Sanitation Data'!$E$31,0,10*ROW('Sanitation Data'!E189)))</f>
        <v/>
      </c>
      <c r="CT195" s="363" t="str">
        <f ca="1">+IF(OFFSET('Sanitation Data'!$E$32,0,10*ROW('Sanitation Data'!E189))="","",OFFSET('Sanitation Data'!$E$32,0,10*ROW('Sanitation Data'!E189)))</f>
        <v/>
      </c>
      <c r="CU195" s="363" t="str">
        <f ca="1">+IF(OFFSET('Sanitation Data'!$F$28,0,10*ROW('Sanitation Data'!F189))="","",OFFSET('Sanitation Data'!$F$28,0,10*ROW('Sanitation Data'!F189)))</f>
        <v/>
      </c>
      <c r="CV195" s="363" t="str">
        <f ca="1">+IF(OFFSET('Sanitation Data'!$F$29,0,10*ROW('Sanitation Data'!F189))="","",OFFSET('Sanitation Data'!$F$29,0,10*ROW('Sanitation Data'!F189)))</f>
        <v/>
      </c>
      <c r="CW195" s="363" t="str">
        <f ca="1">+IF(OFFSET('Sanitation Data'!$F$30,0,10*ROW('Sanitation Data'!F189))="","",OFFSET('Sanitation Data'!$F$30,0,10*ROW('Sanitation Data'!F189)))</f>
        <v/>
      </c>
      <c r="CX195" s="363" t="str">
        <f ca="1">+IF(OFFSET('Sanitation Data'!$F$31,0,10*ROW('Sanitation Data'!F189))="","",OFFSET('Sanitation Data'!$F$31,0,10*ROW('Sanitation Data'!F189)))</f>
        <v/>
      </c>
      <c r="CY195" s="363" t="str">
        <f ca="1">+IF(OFFSET('Sanitation Data'!$F$32,0,10*ROW('Sanitation Data'!F189))="","",OFFSET('Sanitation Data'!$F$32,0,10*ROW('Sanitation Data'!F189)))</f>
        <v/>
      </c>
      <c r="CZ195" s="363" t="str">
        <f ca="1">+IF(OFFSET('Sanitation Data'!$G$28,0,10*ROW('Sanitation Data'!G189))="","",OFFSET('Sanitation Data'!$G$28,0,10*ROW('Sanitation Data'!G189)))</f>
        <v/>
      </c>
      <c r="DA195" s="363" t="str">
        <f ca="1">+IF(OFFSET('Sanitation Data'!$G$29,0,10*ROW('Sanitation Data'!G189))="","",OFFSET('Sanitation Data'!$G$29,0,10*ROW('Sanitation Data'!G189)))</f>
        <v/>
      </c>
      <c r="DB195" s="363" t="str">
        <f ca="1">+IF(OFFSET('Sanitation Data'!$G$30,0,10*ROW('Sanitation Data'!G189))="","",OFFSET('Sanitation Data'!$G$30,0,10*ROW('Sanitation Data'!G189)))</f>
        <v/>
      </c>
      <c r="DC195" s="363" t="str">
        <f ca="1">+IF(OFFSET('Sanitation Data'!$G$31,0,10*ROW('Sanitation Data'!G189))="","",OFFSET('Sanitation Data'!$G$31,0,10*ROW('Sanitation Data'!G189)))</f>
        <v/>
      </c>
      <c r="DD195" s="363" t="str">
        <f ca="1">+IF(OFFSET('Sanitation Data'!$G$32,0,10*ROW('Sanitation Data'!G189))="","",OFFSET('Sanitation Data'!$G$32,0,10*ROW('Sanitation Data'!G189)))</f>
        <v/>
      </c>
      <c r="DE195" s="363" t="str">
        <f ca="1">+IF(OFFSET('Sanitation Data'!$H$28,0,10*ROW('Sanitation Data'!H189))="","",OFFSET('Sanitation Data'!$H$28,0,10*ROW('Sanitation Data'!H189)))</f>
        <v/>
      </c>
      <c r="DF195" s="363" t="str">
        <f ca="1">+IF(OFFSET('Sanitation Data'!$H$29,0,10*ROW('Sanitation Data'!H189))="","",OFFSET('Sanitation Data'!$H$29,0,10*ROW('Sanitation Data'!H189)))</f>
        <v/>
      </c>
      <c r="DG195" s="363" t="str">
        <f ca="1">+IF(OFFSET('Sanitation Data'!$H$30,0,10*ROW('Sanitation Data'!H189))="","",OFFSET('Sanitation Data'!$H$30,0,10*ROW('Sanitation Data'!H189)))</f>
        <v/>
      </c>
      <c r="DH195" s="363" t="str">
        <f ca="1">+IF(OFFSET('Sanitation Data'!$H$31,0,10*ROW('Sanitation Data'!H189))="","",OFFSET('Sanitation Data'!$H$31,0,10*ROW('Sanitation Data'!H189)))</f>
        <v/>
      </c>
      <c r="DI195" s="363" t="str">
        <f ca="1">+IF(OFFSET('Sanitation Data'!$H$32,0,10*ROW('Sanitation Data'!H189))="","",OFFSET('Sanitation Data'!$H$32,0,10*ROW('Sanitation Data'!H189)))</f>
        <v/>
      </c>
      <c r="DJ195" s="363" t="str">
        <f ca="1">+IF(OFFSET('Sanitation Data'!$I$28,0,10*ROW('Sanitation Data'!I189))="","",OFFSET('Sanitation Data'!$I$28,0,10*ROW('Sanitation Data'!I189)))</f>
        <v/>
      </c>
      <c r="DK195" s="363" t="str">
        <f ca="1">+IF(OFFSET('Sanitation Data'!$I$29,0,10*ROW('Sanitation Data'!I189))="","",OFFSET('Sanitation Data'!$I$29,0,10*ROW('Sanitation Data'!I189)))</f>
        <v/>
      </c>
      <c r="DL195" s="363" t="str">
        <f ca="1">+IF(OFFSET('Sanitation Data'!$I$30,0,10*ROW('Sanitation Data'!I189))="","",OFFSET('Sanitation Data'!$I$30,0,10*ROW('Sanitation Data'!I189)))</f>
        <v/>
      </c>
      <c r="DM195" s="363" t="str">
        <f ca="1">+IF(OFFSET('Sanitation Data'!$I$31,0,10*ROW('Sanitation Data'!I189))="","",OFFSET('Sanitation Data'!$I$31,0,10*ROW('Sanitation Data'!I189)))</f>
        <v/>
      </c>
      <c r="DN195" s="363" t="str">
        <f ca="1">+IF(OFFSET('Sanitation Data'!$I$32,0,10*ROW('Sanitation Data'!I189))="","",OFFSET('Sanitation Data'!$I$32,0,10*ROW('Sanitation Data'!I189)))</f>
        <v/>
      </c>
      <c r="DO195" s="363" t="str">
        <f ca="1">+IF(OFFSET('Hygiene Data'!$D$11,0,10*ROW('Hygiene Data'!D189))="","",OFFSET('Hygiene Data'!$D$11,0,10*ROW('Hygiene Data'!D189)))</f>
        <v/>
      </c>
      <c r="DP195" s="363" t="str">
        <f ca="1">+IF(OFFSET('Hygiene Data'!$D$12,0,10*ROW('Hygiene Data'!D189))="","",OFFSET('Hygiene Data'!$D$12,0,10*ROW('Hygiene Data'!D189)))</f>
        <v/>
      </c>
      <c r="DQ195" s="363" t="str">
        <f ca="1">+IF(OFFSET('Hygiene Data'!$D$13,0,10*ROW('Hygiene Data'!D189))="","",OFFSET('Hygiene Data'!$D$13,0,10*ROW('Hygiene Data'!D189)))</f>
        <v/>
      </c>
      <c r="DR195" s="363" t="str">
        <f ca="1">+IF(OFFSET('Hygiene Data'!$E$11,0,10*ROW('Hygiene Data'!E189))="","",OFFSET('Hygiene Data'!$E$11,0,10*ROW('Hygiene Data'!E189)))</f>
        <v/>
      </c>
      <c r="DS195" s="363" t="str">
        <f ca="1">+IF(OFFSET('Hygiene Data'!$E$12,0,10*ROW('Hygiene Data'!E189))="","",OFFSET('Hygiene Data'!$E$12,0,10*ROW('Hygiene Data'!E189)))</f>
        <v/>
      </c>
      <c r="DT195" s="363" t="str">
        <f ca="1">+IF(OFFSET('Hygiene Data'!$E$13,0,10*ROW('Hygiene Data'!E189))="","",OFFSET('Hygiene Data'!$E$13,0,10*ROW('Hygiene Data'!E189)))</f>
        <v/>
      </c>
      <c r="DU195" s="363" t="str">
        <f ca="1">+IF(OFFSET('Hygiene Data'!$F$11,0,10*ROW('Hygiene Data'!F189))="","",OFFSET('Hygiene Data'!$F$11,0,10*ROW('Hygiene Data'!F189)))</f>
        <v/>
      </c>
      <c r="DV195" s="363" t="str">
        <f ca="1">+IF(OFFSET('Hygiene Data'!$F$12,0,10*ROW('Hygiene Data'!F189))="","",OFFSET('Hygiene Data'!$F$12,0,10*ROW('Hygiene Data'!F189)))</f>
        <v/>
      </c>
      <c r="DW195" s="363" t="str">
        <f ca="1">+IF(OFFSET('Hygiene Data'!$F$13,0,10*ROW('Hygiene Data'!F189))="","",OFFSET('Hygiene Data'!$F$13,0,10*ROW('Hygiene Data'!F189)))</f>
        <v/>
      </c>
      <c r="DX195" s="363" t="str">
        <f ca="1">+IF(OFFSET('Hygiene Data'!$G$11,0,10*ROW('Hygiene Data'!G189))="","",OFFSET('Hygiene Data'!$G$11,0,10*ROW('Hygiene Data'!G189)))</f>
        <v/>
      </c>
      <c r="DY195" s="363" t="str">
        <f ca="1">+IF(OFFSET('Hygiene Data'!$G$12,0,10*ROW('Hygiene Data'!G189))="","",OFFSET('Hygiene Data'!$G$12,0,10*ROW('Hygiene Data'!G189)))</f>
        <v/>
      </c>
      <c r="DZ195" s="363" t="str">
        <f ca="1">+IF(OFFSET('Hygiene Data'!$G$13,0,10*ROW('Hygiene Data'!G189))="","",OFFSET('Hygiene Data'!$G$13,0,10*ROW('Hygiene Data'!G189)))</f>
        <v/>
      </c>
      <c r="EA195" s="363" t="str">
        <f ca="1">+IF(OFFSET('Hygiene Data'!$H$11,0,10*ROW('Hygiene Data'!H189))="","",OFFSET('Hygiene Data'!$H$11,0,10*ROW('Hygiene Data'!H189)))</f>
        <v/>
      </c>
      <c r="EB195" s="363" t="str">
        <f ca="1">+IF(OFFSET('Hygiene Data'!$H$12,0,10*ROW('Hygiene Data'!H189))="","",OFFSET('Hygiene Data'!$H$12,0,10*ROW('Hygiene Data'!H189)))</f>
        <v/>
      </c>
      <c r="EC195" s="363" t="str">
        <f ca="1">+IF(OFFSET('Hygiene Data'!$H$13,0,10*ROW('Hygiene Data'!H189))="","",OFFSET('Hygiene Data'!$H$13,0,10*ROW('Hygiene Data'!H189)))</f>
        <v/>
      </c>
      <c r="ED195" s="363" t="str">
        <f ca="1">+IF(OFFSET('Hygiene Data'!$I$11,0,10*ROW('Hygiene Data'!I189))="","",OFFSET('Hygiene Data'!$I$11,0,10*ROW('Hygiene Data'!I189)))</f>
        <v/>
      </c>
      <c r="EE195" s="363" t="str">
        <f ca="1">+IF(OFFSET('Hygiene Data'!$I$12,0,10*ROW('Hygiene Data'!I189))="","",OFFSET('Hygiene Data'!$I$12,0,10*ROW('Hygiene Data'!I189)))</f>
        <v/>
      </c>
      <c r="EF195" s="363" t="str">
        <f ca="1">+IF(OFFSET('Hygiene Data'!$I$13,0,10*ROW('Hygiene Data'!I189))="","",OFFSET('Hygiene Data'!$I$13,0,10*ROW('Hygiene Data'!I189)))</f>
        <v/>
      </c>
    </row>
    <row r="196" spans="1:136" x14ac:dyDescent="0.25">
      <c r="A196" s="472" t="str">
        <f ca="1">+IF(OFFSET('Water Data'!$B$2,0,10*ROW('Water Data'!E190))="","",OFFSET('Water Data'!$B$2,0,10*ROW('Water Data'!E190)))</f>
        <v/>
      </c>
      <c r="B196" s="47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9" t="str">
        <f t="shared" ca="1" si="2"/>
        <v/>
      </c>
      <c r="D196" s="50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3" t="str">
        <f ca="1">+IF(OFFSET('Water Data'!$D$27,0,10*ROW('Water Data'!D190))="","",OFFSET('Water Data'!$D$27,0,10*ROW('Water Data'!D190)))</f>
        <v/>
      </c>
      <c r="BT196" s="363" t="str">
        <f ca="1">+IF(OFFSET('Water Data'!$D$28,0,10*ROW('Water Data'!D190))="","",OFFSET('Water Data'!$D$28,0,10*ROW('Water Data'!D190)))</f>
        <v/>
      </c>
      <c r="BU196" s="363" t="str">
        <f ca="1">+IF(OFFSET('Water Data'!$D$29,0,10*ROW('Water Data'!D190))="","",OFFSET('Water Data'!$D$29,0,10*ROW('Water Data'!D190)))</f>
        <v/>
      </c>
      <c r="BV196" s="363" t="str">
        <f ca="1">+IF(OFFSET('Water Data'!$E$27,0,10*ROW('Water Data'!E190))="","",OFFSET('Water Data'!$E$27,0,10*ROW('Water Data'!E190)))</f>
        <v/>
      </c>
      <c r="BW196" s="363" t="str">
        <f ca="1">+IF(OFFSET('Water Data'!$E$28,0,10*ROW('Water Data'!E190))="","",OFFSET('Water Data'!$E$28,0,10*ROW('Water Data'!E190)))</f>
        <v/>
      </c>
      <c r="BX196" s="363" t="str">
        <f ca="1">+IF(OFFSET('Water Data'!$E$29,0,10*ROW('Water Data'!E190))="","",OFFSET('Water Data'!$E$29,0,10*ROW('Water Data'!E190)))</f>
        <v/>
      </c>
      <c r="BY196" s="363" t="str">
        <f ca="1">+IF(OFFSET('Water Data'!$F$27,0,10*ROW('Water Data'!F190))="","",OFFSET('Water Data'!$F$27,0,10*ROW('Water Data'!F190)))</f>
        <v/>
      </c>
      <c r="BZ196" s="363" t="str">
        <f ca="1">+IF(OFFSET('Water Data'!$F$28,0,10*ROW('Water Data'!F190))="","",OFFSET('Water Data'!$F$28,0,10*ROW('Water Data'!F190)))</f>
        <v/>
      </c>
      <c r="CA196" s="363" t="str">
        <f ca="1">+IF(OFFSET('Water Data'!$F$29,0,10*ROW('Water Data'!F190))="","",OFFSET('Water Data'!$F$29,0,10*ROW('Water Data'!F190)))</f>
        <v/>
      </c>
      <c r="CB196" s="363" t="str">
        <f ca="1">+IF(OFFSET('Water Data'!$G$27,0,10*ROW('Water Data'!G190))="","",OFFSET('Water Data'!$G$27,0,10*ROW('Water Data'!G190)))</f>
        <v/>
      </c>
      <c r="CC196" s="363" t="str">
        <f ca="1">+IF(OFFSET('Water Data'!$G$28,0,10*ROW('Water Data'!G190))="","",OFFSET('Water Data'!$G$28,0,10*ROW('Water Data'!G190)))</f>
        <v/>
      </c>
      <c r="CD196" s="363" t="str">
        <f ca="1">+IF(OFFSET('Water Data'!$G$29,0,10*ROW('Water Data'!G190))="","",OFFSET('Water Data'!$G$29,0,10*ROW('Water Data'!G190)))</f>
        <v/>
      </c>
      <c r="CE196" s="363" t="str">
        <f ca="1">+IF(OFFSET('Water Data'!$H$27,0,10*ROW('Water Data'!H190))="","",OFFSET('Water Data'!$H$27,0,10*ROW('Water Data'!H190)))</f>
        <v/>
      </c>
      <c r="CF196" s="363" t="str">
        <f ca="1">+IF(OFFSET('Water Data'!$H$28,0,10*ROW('Water Data'!H190))="","",OFFSET('Water Data'!$H$28,0,10*ROW('Water Data'!H190)))</f>
        <v/>
      </c>
      <c r="CG196" s="363" t="str">
        <f ca="1">+IF(OFFSET('Water Data'!$H$29,0,10*ROW('Water Data'!H190))="","",OFFSET('Water Data'!$H$29,0,10*ROW('Water Data'!H190)))</f>
        <v/>
      </c>
      <c r="CH196" s="363" t="str">
        <f ca="1">+IF(OFFSET('Water Data'!$I$27,0,10*ROW('Water Data'!I190))="","",OFFSET('Water Data'!$I$27,0,10*ROW('Water Data'!I190)))</f>
        <v/>
      </c>
      <c r="CI196" s="363" t="str">
        <f ca="1">+IF(OFFSET('Water Data'!$I$28,0,10*ROW('Water Data'!I190))="","",OFFSET('Water Data'!$I$28,0,10*ROW('Water Data'!I190)))</f>
        <v/>
      </c>
      <c r="CJ196" s="363" t="str">
        <f ca="1">+IF(OFFSET('Water Data'!$I$29,0,10*ROW('Water Data'!I190))="","",OFFSET('Water Data'!$I$29,0,10*ROW('Water Data'!I190)))</f>
        <v/>
      </c>
      <c r="CK196" s="363" t="str">
        <f ca="1">+IF(OFFSET('Sanitation Data'!$D$28,0,10*ROW('Sanitation Data'!D190))="","",OFFSET('Sanitation Data'!$D$28,0,10*ROW('Sanitation Data'!D190)))</f>
        <v/>
      </c>
      <c r="CL196" s="363" t="str">
        <f ca="1">+IF(OFFSET('Sanitation Data'!$D$29,0,10*ROW('Sanitation Data'!D190))="","",OFFSET('Sanitation Data'!$D$29,0,10*ROW('Sanitation Data'!D190)))</f>
        <v/>
      </c>
      <c r="CM196" s="363" t="str">
        <f ca="1">+IF(OFFSET('Sanitation Data'!$D$30,0,10*ROW('Sanitation Data'!D190))="","",OFFSET('Sanitation Data'!$D$30,0,10*ROW('Sanitation Data'!D190)))</f>
        <v/>
      </c>
      <c r="CN196" s="363" t="str">
        <f ca="1">+IF(OFFSET('Sanitation Data'!$D$31,0,10*ROW('Sanitation Data'!D190))="","",OFFSET('Sanitation Data'!$D$31,0,10*ROW('Sanitation Data'!D190)))</f>
        <v/>
      </c>
      <c r="CO196" s="363" t="str">
        <f ca="1">+IF(OFFSET('Sanitation Data'!$D$32,0,10*ROW('Sanitation Data'!D190))="","",OFFSET('Sanitation Data'!$D$32,0,10*ROW('Sanitation Data'!D190)))</f>
        <v/>
      </c>
      <c r="CP196" s="363" t="str">
        <f ca="1">+IF(OFFSET('Sanitation Data'!$E$28,0,10*ROW('Sanitation Data'!E190))="","",OFFSET('Sanitation Data'!$E$28,0,10*ROW('Sanitation Data'!E190)))</f>
        <v/>
      </c>
      <c r="CQ196" s="363" t="str">
        <f ca="1">+IF(OFFSET('Sanitation Data'!$E$29,0,10*ROW('Sanitation Data'!E190))="","",OFFSET('Sanitation Data'!$E$29,0,10*ROW('Sanitation Data'!E190)))</f>
        <v/>
      </c>
      <c r="CR196" s="363" t="str">
        <f ca="1">+IF(OFFSET('Sanitation Data'!$E$30,0,10*ROW('Sanitation Data'!E190))="","",OFFSET('Sanitation Data'!$E$30,0,10*ROW('Sanitation Data'!E190)))</f>
        <v/>
      </c>
      <c r="CS196" s="363" t="str">
        <f ca="1">+IF(OFFSET('Sanitation Data'!$E$31,0,10*ROW('Sanitation Data'!E190))="","",OFFSET('Sanitation Data'!$E$31,0,10*ROW('Sanitation Data'!E190)))</f>
        <v/>
      </c>
      <c r="CT196" s="363" t="str">
        <f ca="1">+IF(OFFSET('Sanitation Data'!$E$32,0,10*ROW('Sanitation Data'!E190))="","",OFFSET('Sanitation Data'!$E$32,0,10*ROW('Sanitation Data'!E190)))</f>
        <v/>
      </c>
      <c r="CU196" s="363" t="str">
        <f ca="1">+IF(OFFSET('Sanitation Data'!$F$28,0,10*ROW('Sanitation Data'!F190))="","",OFFSET('Sanitation Data'!$F$28,0,10*ROW('Sanitation Data'!F190)))</f>
        <v/>
      </c>
      <c r="CV196" s="363" t="str">
        <f ca="1">+IF(OFFSET('Sanitation Data'!$F$29,0,10*ROW('Sanitation Data'!F190))="","",OFFSET('Sanitation Data'!$F$29,0,10*ROW('Sanitation Data'!F190)))</f>
        <v/>
      </c>
      <c r="CW196" s="363" t="str">
        <f ca="1">+IF(OFFSET('Sanitation Data'!$F$30,0,10*ROW('Sanitation Data'!F190))="","",OFFSET('Sanitation Data'!$F$30,0,10*ROW('Sanitation Data'!F190)))</f>
        <v/>
      </c>
      <c r="CX196" s="363" t="str">
        <f ca="1">+IF(OFFSET('Sanitation Data'!$F$31,0,10*ROW('Sanitation Data'!F190))="","",OFFSET('Sanitation Data'!$F$31,0,10*ROW('Sanitation Data'!F190)))</f>
        <v/>
      </c>
      <c r="CY196" s="363" t="str">
        <f ca="1">+IF(OFFSET('Sanitation Data'!$F$32,0,10*ROW('Sanitation Data'!F190))="","",OFFSET('Sanitation Data'!$F$32,0,10*ROW('Sanitation Data'!F190)))</f>
        <v/>
      </c>
      <c r="CZ196" s="363" t="str">
        <f ca="1">+IF(OFFSET('Sanitation Data'!$G$28,0,10*ROW('Sanitation Data'!G190))="","",OFFSET('Sanitation Data'!$G$28,0,10*ROW('Sanitation Data'!G190)))</f>
        <v/>
      </c>
      <c r="DA196" s="363" t="str">
        <f ca="1">+IF(OFFSET('Sanitation Data'!$G$29,0,10*ROW('Sanitation Data'!G190))="","",OFFSET('Sanitation Data'!$G$29,0,10*ROW('Sanitation Data'!G190)))</f>
        <v/>
      </c>
      <c r="DB196" s="363" t="str">
        <f ca="1">+IF(OFFSET('Sanitation Data'!$G$30,0,10*ROW('Sanitation Data'!G190))="","",OFFSET('Sanitation Data'!$G$30,0,10*ROW('Sanitation Data'!G190)))</f>
        <v/>
      </c>
      <c r="DC196" s="363" t="str">
        <f ca="1">+IF(OFFSET('Sanitation Data'!$G$31,0,10*ROW('Sanitation Data'!G190))="","",OFFSET('Sanitation Data'!$G$31,0,10*ROW('Sanitation Data'!G190)))</f>
        <v/>
      </c>
      <c r="DD196" s="363" t="str">
        <f ca="1">+IF(OFFSET('Sanitation Data'!$G$32,0,10*ROW('Sanitation Data'!G190))="","",OFFSET('Sanitation Data'!$G$32,0,10*ROW('Sanitation Data'!G190)))</f>
        <v/>
      </c>
      <c r="DE196" s="363" t="str">
        <f ca="1">+IF(OFFSET('Sanitation Data'!$H$28,0,10*ROW('Sanitation Data'!H190))="","",OFFSET('Sanitation Data'!$H$28,0,10*ROW('Sanitation Data'!H190)))</f>
        <v/>
      </c>
      <c r="DF196" s="363" t="str">
        <f ca="1">+IF(OFFSET('Sanitation Data'!$H$29,0,10*ROW('Sanitation Data'!H190))="","",OFFSET('Sanitation Data'!$H$29,0,10*ROW('Sanitation Data'!H190)))</f>
        <v/>
      </c>
      <c r="DG196" s="363" t="str">
        <f ca="1">+IF(OFFSET('Sanitation Data'!$H$30,0,10*ROW('Sanitation Data'!H190))="","",OFFSET('Sanitation Data'!$H$30,0,10*ROW('Sanitation Data'!H190)))</f>
        <v/>
      </c>
      <c r="DH196" s="363" t="str">
        <f ca="1">+IF(OFFSET('Sanitation Data'!$H$31,0,10*ROW('Sanitation Data'!H190))="","",OFFSET('Sanitation Data'!$H$31,0,10*ROW('Sanitation Data'!H190)))</f>
        <v/>
      </c>
      <c r="DI196" s="363" t="str">
        <f ca="1">+IF(OFFSET('Sanitation Data'!$H$32,0,10*ROW('Sanitation Data'!H190))="","",OFFSET('Sanitation Data'!$H$32,0,10*ROW('Sanitation Data'!H190)))</f>
        <v/>
      </c>
      <c r="DJ196" s="363" t="str">
        <f ca="1">+IF(OFFSET('Sanitation Data'!$I$28,0,10*ROW('Sanitation Data'!I190))="","",OFFSET('Sanitation Data'!$I$28,0,10*ROW('Sanitation Data'!I190)))</f>
        <v/>
      </c>
      <c r="DK196" s="363" t="str">
        <f ca="1">+IF(OFFSET('Sanitation Data'!$I$29,0,10*ROW('Sanitation Data'!I190))="","",OFFSET('Sanitation Data'!$I$29,0,10*ROW('Sanitation Data'!I190)))</f>
        <v/>
      </c>
      <c r="DL196" s="363" t="str">
        <f ca="1">+IF(OFFSET('Sanitation Data'!$I$30,0,10*ROW('Sanitation Data'!I190))="","",OFFSET('Sanitation Data'!$I$30,0,10*ROW('Sanitation Data'!I190)))</f>
        <v/>
      </c>
      <c r="DM196" s="363" t="str">
        <f ca="1">+IF(OFFSET('Sanitation Data'!$I$31,0,10*ROW('Sanitation Data'!I190))="","",OFFSET('Sanitation Data'!$I$31,0,10*ROW('Sanitation Data'!I190)))</f>
        <v/>
      </c>
      <c r="DN196" s="363" t="str">
        <f ca="1">+IF(OFFSET('Sanitation Data'!$I$32,0,10*ROW('Sanitation Data'!I190))="","",OFFSET('Sanitation Data'!$I$32,0,10*ROW('Sanitation Data'!I190)))</f>
        <v/>
      </c>
      <c r="DO196" s="363" t="str">
        <f ca="1">+IF(OFFSET('Hygiene Data'!$D$11,0,10*ROW('Hygiene Data'!D190))="","",OFFSET('Hygiene Data'!$D$11,0,10*ROW('Hygiene Data'!D190)))</f>
        <v/>
      </c>
      <c r="DP196" s="363" t="str">
        <f ca="1">+IF(OFFSET('Hygiene Data'!$D$12,0,10*ROW('Hygiene Data'!D190))="","",OFFSET('Hygiene Data'!$D$12,0,10*ROW('Hygiene Data'!D190)))</f>
        <v/>
      </c>
      <c r="DQ196" s="363" t="str">
        <f ca="1">+IF(OFFSET('Hygiene Data'!$D$13,0,10*ROW('Hygiene Data'!D190))="","",OFFSET('Hygiene Data'!$D$13,0,10*ROW('Hygiene Data'!D190)))</f>
        <v/>
      </c>
      <c r="DR196" s="363" t="str">
        <f ca="1">+IF(OFFSET('Hygiene Data'!$E$11,0,10*ROW('Hygiene Data'!E190))="","",OFFSET('Hygiene Data'!$E$11,0,10*ROW('Hygiene Data'!E190)))</f>
        <v/>
      </c>
      <c r="DS196" s="363" t="str">
        <f ca="1">+IF(OFFSET('Hygiene Data'!$E$12,0,10*ROW('Hygiene Data'!E190))="","",OFFSET('Hygiene Data'!$E$12,0,10*ROW('Hygiene Data'!E190)))</f>
        <v/>
      </c>
      <c r="DT196" s="363" t="str">
        <f ca="1">+IF(OFFSET('Hygiene Data'!$E$13,0,10*ROW('Hygiene Data'!E190))="","",OFFSET('Hygiene Data'!$E$13,0,10*ROW('Hygiene Data'!E190)))</f>
        <v/>
      </c>
      <c r="DU196" s="363" t="str">
        <f ca="1">+IF(OFFSET('Hygiene Data'!$F$11,0,10*ROW('Hygiene Data'!F190))="","",OFFSET('Hygiene Data'!$F$11,0,10*ROW('Hygiene Data'!F190)))</f>
        <v/>
      </c>
      <c r="DV196" s="363" t="str">
        <f ca="1">+IF(OFFSET('Hygiene Data'!$F$12,0,10*ROW('Hygiene Data'!F190))="","",OFFSET('Hygiene Data'!$F$12,0,10*ROW('Hygiene Data'!F190)))</f>
        <v/>
      </c>
      <c r="DW196" s="363" t="str">
        <f ca="1">+IF(OFFSET('Hygiene Data'!$F$13,0,10*ROW('Hygiene Data'!F190))="","",OFFSET('Hygiene Data'!$F$13,0,10*ROW('Hygiene Data'!F190)))</f>
        <v/>
      </c>
      <c r="DX196" s="363" t="str">
        <f ca="1">+IF(OFFSET('Hygiene Data'!$G$11,0,10*ROW('Hygiene Data'!G190))="","",OFFSET('Hygiene Data'!$G$11,0,10*ROW('Hygiene Data'!G190)))</f>
        <v/>
      </c>
      <c r="DY196" s="363" t="str">
        <f ca="1">+IF(OFFSET('Hygiene Data'!$G$12,0,10*ROW('Hygiene Data'!G190))="","",OFFSET('Hygiene Data'!$G$12,0,10*ROW('Hygiene Data'!G190)))</f>
        <v/>
      </c>
      <c r="DZ196" s="363" t="str">
        <f ca="1">+IF(OFFSET('Hygiene Data'!$G$13,0,10*ROW('Hygiene Data'!G190))="","",OFFSET('Hygiene Data'!$G$13,0,10*ROW('Hygiene Data'!G190)))</f>
        <v/>
      </c>
      <c r="EA196" s="363" t="str">
        <f ca="1">+IF(OFFSET('Hygiene Data'!$H$11,0,10*ROW('Hygiene Data'!H190))="","",OFFSET('Hygiene Data'!$H$11,0,10*ROW('Hygiene Data'!H190)))</f>
        <v/>
      </c>
      <c r="EB196" s="363" t="str">
        <f ca="1">+IF(OFFSET('Hygiene Data'!$H$12,0,10*ROW('Hygiene Data'!H190))="","",OFFSET('Hygiene Data'!$H$12,0,10*ROW('Hygiene Data'!H190)))</f>
        <v/>
      </c>
      <c r="EC196" s="363" t="str">
        <f ca="1">+IF(OFFSET('Hygiene Data'!$H$13,0,10*ROW('Hygiene Data'!H190))="","",OFFSET('Hygiene Data'!$H$13,0,10*ROW('Hygiene Data'!H190)))</f>
        <v/>
      </c>
      <c r="ED196" s="363" t="str">
        <f ca="1">+IF(OFFSET('Hygiene Data'!$I$11,0,10*ROW('Hygiene Data'!I190))="","",OFFSET('Hygiene Data'!$I$11,0,10*ROW('Hygiene Data'!I190)))</f>
        <v/>
      </c>
      <c r="EE196" s="363" t="str">
        <f ca="1">+IF(OFFSET('Hygiene Data'!$I$12,0,10*ROW('Hygiene Data'!I190))="","",OFFSET('Hygiene Data'!$I$12,0,10*ROW('Hygiene Data'!I190)))</f>
        <v/>
      </c>
      <c r="EF196" s="363" t="str">
        <f ca="1">+IF(OFFSET('Hygiene Data'!$I$13,0,10*ROW('Hygiene Data'!I190))="","",OFFSET('Hygiene Data'!$I$13,0,10*ROW('Hygiene Data'!I190)))</f>
        <v/>
      </c>
    </row>
    <row r="197" spans="1:136" x14ac:dyDescent="0.25">
      <c r="A197" s="472" t="str">
        <f ca="1">+IF(OFFSET('Water Data'!$B$2,0,10*ROW('Water Data'!E191))="","",OFFSET('Water Data'!$B$2,0,10*ROW('Water Data'!E191)))</f>
        <v/>
      </c>
      <c r="B197" s="47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9" t="str">
        <f t="shared" ca="1" si="2"/>
        <v/>
      </c>
      <c r="D197" s="50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3" t="str">
        <f ca="1">+IF(OFFSET('Water Data'!$D$27,0,10*ROW('Water Data'!D191))="","",OFFSET('Water Data'!$D$27,0,10*ROW('Water Data'!D191)))</f>
        <v/>
      </c>
      <c r="BT197" s="363" t="str">
        <f ca="1">+IF(OFFSET('Water Data'!$D$28,0,10*ROW('Water Data'!D191))="","",OFFSET('Water Data'!$D$28,0,10*ROW('Water Data'!D191)))</f>
        <v/>
      </c>
      <c r="BU197" s="363" t="str">
        <f ca="1">+IF(OFFSET('Water Data'!$D$29,0,10*ROW('Water Data'!D191))="","",OFFSET('Water Data'!$D$29,0,10*ROW('Water Data'!D191)))</f>
        <v/>
      </c>
      <c r="BV197" s="363" t="str">
        <f ca="1">+IF(OFFSET('Water Data'!$E$27,0,10*ROW('Water Data'!E191))="","",OFFSET('Water Data'!$E$27,0,10*ROW('Water Data'!E191)))</f>
        <v/>
      </c>
      <c r="BW197" s="363" t="str">
        <f ca="1">+IF(OFFSET('Water Data'!$E$28,0,10*ROW('Water Data'!E191))="","",OFFSET('Water Data'!$E$28,0,10*ROW('Water Data'!E191)))</f>
        <v/>
      </c>
      <c r="BX197" s="363" t="str">
        <f ca="1">+IF(OFFSET('Water Data'!$E$29,0,10*ROW('Water Data'!E191))="","",OFFSET('Water Data'!$E$29,0,10*ROW('Water Data'!E191)))</f>
        <v/>
      </c>
      <c r="BY197" s="363" t="str">
        <f ca="1">+IF(OFFSET('Water Data'!$F$27,0,10*ROW('Water Data'!F191))="","",OFFSET('Water Data'!$F$27,0,10*ROW('Water Data'!F191)))</f>
        <v/>
      </c>
      <c r="BZ197" s="363" t="str">
        <f ca="1">+IF(OFFSET('Water Data'!$F$28,0,10*ROW('Water Data'!F191))="","",OFFSET('Water Data'!$F$28,0,10*ROW('Water Data'!F191)))</f>
        <v/>
      </c>
      <c r="CA197" s="363" t="str">
        <f ca="1">+IF(OFFSET('Water Data'!$F$29,0,10*ROW('Water Data'!F191))="","",OFFSET('Water Data'!$F$29,0,10*ROW('Water Data'!F191)))</f>
        <v/>
      </c>
      <c r="CB197" s="363" t="str">
        <f ca="1">+IF(OFFSET('Water Data'!$G$27,0,10*ROW('Water Data'!G191))="","",OFFSET('Water Data'!$G$27,0,10*ROW('Water Data'!G191)))</f>
        <v/>
      </c>
      <c r="CC197" s="363" t="str">
        <f ca="1">+IF(OFFSET('Water Data'!$G$28,0,10*ROW('Water Data'!G191))="","",OFFSET('Water Data'!$G$28,0,10*ROW('Water Data'!G191)))</f>
        <v/>
      </c>
      <c r="CD197" s="363" t="str">
        <f ca="1">+IF(OFFSET('Water Data'!$G$29,0,10*ROW('Water Data'!G191))="","",OFFSET('Water Data'!$G$29,0,10*ROW('Water Data'!G191)))</f>
        <v/>
      </c>
      <c r="CE197" s="363" t="str">
        <f ca="1">+IF(OFFSET('Water Data'!$H$27,0,10*ROW('Water Data'!H191))="","",OFFSET('Water Data'!$H$27,0,10*ROW('Water Data'!H191)))</f>
        <v/>
      </c>
      <c r="CF197" s="363" t="str">
        <f ca="1">+IF(OFFSET('Water Data'!$H$28,0,10*ROW('Water Data'!H191))="","",OFFSET('Water Data'!$H$28,0,10*ROW('Water Data'!H191)))</f>
        <v/>
      </c>
      <c r="CG197" s="363" t="str">
        <f ca="1">+IF(OFFSET('Water Data'!$H$29,0,10*ROW('Water Data'!H191))="","",OFFSET('Water Data'!$H$29,0,10*ROW('Water Data'!H191)))</f>
        <v/>
      </c>
      <c r="CH197" s="363" t="str">
        <f ca="1">+IF(OFFSET('Water Data'!$I$27,0,10*ROW('Water Data'!I191))="","",OFFSET('Water Data'!$I$27,0,10*ROW('Water Data'!I191)))</f>
        <v/>
      </c>
      <c r="CI197" s="363" t="str">
        <f ca="1">+IF(OFFSET('Water Data'!$I$28,0,10*ROW('Water Data'!I191))="","",OFFSET('Water Data'!$I$28,0,10*ROW('Water Data'!I191)))</f>
        <v/>
      </c>
      <c r="CJ197" s="363" t="str">
        <f ca="1">+IF(OFFSET('Water Data'!$I$29,0,10*ROW('Water Data'!I191))="","",OFFSET('Water Data'!$I$29,0,10*ROW('Water Data'!I191)))</f>
        <v/>
      </c>
      <c r="CK197" s="363" t="str">
        <f ca="1">+IF(OFFSET('Sanitation Data'!$D$28,0,10*ROW('Sanitation Data'!D191))="","",OFFSET('Sanitation Data'!$D$28,0,10*ROW('Sanitation Data'!D191)))</f>
        <v/>
      </c>
      <c r="CL197" s="363" t="str">
        <f ca="1">+IF(OFFSET('Sanitation Data'!$D$29,0,10*ROW('Sanitation Data'!D191))="","",OFFSET('Sanitation Data'!$D$29,0,10*ROW('Sanitation Data'!D191)))</f>
        <v/>
      </c>
      <c r="CM197" s="363" t="str">
        <f ca="1">+IF(OFFSET('Sanitation Data'!$D$30,0,10*ROW('Sanitation Data'!D191))="","",OFFSET('Sanitation Data'!$D$30,0,10*ROW('Sanitation Data'!D191)))</f>
        <v/>
      </c>
      <c r="CN197" s="363" t="str">
        <f ca="1">+IF(OFFSET('Sanitation Data'!$D$31,0,10*ROW('Sanitation Data'!D191))="","",OFFSET('Sanitation Data'!$D$31,0,10*ROW('Sanitation Data'!D191)))</f>
        <v/>
      </c>
      <c r="CO197" s="363" t="str">
        <f ca="1">+IF(OFFSET('Sanitation Data'!$D$32,0,10*ROW('Sanitation Data'!D191))="","",OFFSET('Sanitation Data'!$D$32,0,10*ROW('Sanitation Data'!D191)))</f>
        <v/>
      </c>
      <c r="CP197" s="363" t="str">
        <f ca="1">+IF(OFFSET('Sanitation Data'!$E$28,0,10*ROW('Sanitation Data'!E191))="","",OFFSET('Sanitation Data'!$E$28,0,10*ROW('Sanitation Data'!E191)))</f>
        <v/>
      </c>
      <c r="CQ197" s="363" t="str">
        <f ca="1">+IF(OFFSET('Sanitation Data'!$E$29,0,10*ROW('Sanitation Data'!E191))="","",OFFSET('Sanitation Data'!$E$29,0,10*ROW('Sanitation Data'!E191)))</f>
        <v/>
      </c>
      <c r="CR197" s="363" t="str">
        <f ca="1">+IF(OFFSET('Sanitation Data'!$E$30,0,10*ROW('Sanitation Data'!E191))="","",OFFSET('Sanitation Data'!$E$30,0,10*ROW('Sanitation Data'!E191)))</f>
        <v/>
      </c>
      <c r="CS197" s="363" t="str">
        <f ca="1">+IF(OFFSET('Sanitation Data'!$E$31,0,10*ROW('Sanitation Data'!E191))="","",OFFSET('Sanitation Data'!$E$31,0,10*ROW('Sanitation Data'!E191)))</f>
        <v/>
      </c>
      <c r="CT197" s="363" t="str">
        <f ca="1">+IF(OFFSET('Sanitation Data'!$E$32,0,10*ROW('Sanitation Data'!E191))="","",OFFSET('Sanitation Data'!$E$32,0,10*ROW('Sanitation Data'!E191)))</f>
        <v/>
      </c>
      <c r="CU197" s="363" t="str">
        <f ca="1">+IF(OFFSET('Sanitation Data'!$F$28,0,10*ROW('Sanitation Data'!F191))="","",OFFSET('Sanitation Data'!$F$28,0,10*ROW('Sanitation Data'!F191)))</f>
        <v/>
      </c>
      <c r="CV197" s="363" t="str">
        <f ca="1">+IF(OFFSET('Sanitation Data'!$F$29,0,10*ROW('Sanitation Data'!F191))="","",OFFSET('Sanitation Data'!$F$29,0,10*ROW('Sanitation Data'!F191)))</f>
        <v/>
      </c>
      <c r="CW197" s="363" t="str">
        <f ca="1">+IF(OFFSET('Sanitation Data'!$F$30,0,10*ROW('Sanitation Data'!F191))="","",OFFSET('Sanitation Data'!$F$30,0,10*ROW('Sanitation Data'!F191)))</f>
        <v/>
      </c>
      <c r="CX197" s="363" t="str">
        <f ca="1">+IF(OFFSET('Sanitation Data'!$F$31,0,10*ROW('Sanitation Data'!F191))="","",OFFSET('Sanitation Data'!$F$31,0,10*ROW('Sanitation Data'!F191)))</f>
        <v/>
      </c>
      <c r="CY197" s="363" t="str">
        <f ca="1">+IF(OFFSET('Sanitation Data'!$F$32,0,10*ROW('Sanitation Data'!F191))="","",OFFSET('Sanitation Data'!$F$32,0,10*ROW('Sanitation Data'!F191)))</f>
        <v/>
      </c>
      <c r="CZ197" s="363" t="str">
        <f ca="1">+IF(OFFSET('Sanitation Data'!$G$28,0,10*ROW('Sanitation Data'!G191))="","",OFFSET('Sanitation Data'!$G$28,0,10*ROW('Sanitation Data'!G191)))</f>
        <v/>
      </c>
      <c r="DA197" s="363" t="str">
        <f ca="1">+IF(OFFSET('Sanitation Data'!$G$29,0,10*ROW('Sanitation Data'!G191))="","",OFFSET('Sanitation Data'!$G$29,0,10*ROW('Sanitation Data'!G191)))</f>
        <v/>
      </c>
      <c r="DB197" s="363" t="str">
        <f ca="1">+IF(OFFSET('Sanitation Data'!$G$30,0,10*ROW('Sanitation Data'!G191))="","",OFFSET('Sanitation Data'!$G$30,0,10*ROW('Sanitation Data'!G191)))</f>
        <v/>
      </c>
      <c r="DC197" s="363" t="str">
        <f ca="1">+IF(OFFSET('Sanitation Data'!$G$31,0,10*ROW('Sanitation Data'!G191))="","",OFFSET('Sanitation Data'!$G$31,0,10*ROW('Sanitation Data'!G191)))</f>
        <v/>
      </c>
      <c r="DD197" s="363" t="str">
        <f ca="1">+IF(OFFSET('Sanitation Data'!$G$32,0,10*ROW('Sanitation Data'!G191))="","",OFFSET('Sanitation Data'!$G$32,0,10*ROW('Sanitation Data'!G191)))</f>
        <v/>
      </c>
      <c r="DE197" s="363" t="str">
        <f ca="1">+IF(OFFSET('Sanitation Data'!$H$28,0,10*ROW('Sanitation Data'!H191))="","",OFFSET('Sanitation Data'!$H$28,0,10*ROW('Sanitation Data'!H191)))</f>
        <v/>
      </c>
      <c r="DF197" s="363" t="str">
        <f ca="1">+IF(OFFSET('Sanitation Data'!$H$29,0,10*ROW('Sanitation Data'!H191))="","",OFFSET('Sanitation Data'!$H$29,0,10*ROW('Sanitation Data'!H191)))</f>
        <v/>
      </c>
      <c r="DG197" s="363" t="str">
        <f ca="1">+IF(OFFSET('Sanitation Data'!$H$30,0,10*ROW('Sanitation Data'!H191))="","",OFFSET('Sanitation Data'!$H$30,0,10*ROW('Sanitation Data'!H191)))</f>
        <v/>
      </c>
      <c r="DH197" s="363" t="str">
        <f ca="1">+IF(OFFSET('Sanitation Data'!$H$31,0,10*ROW('Sanitation Data'!H191))="","",OFFSET('Sanitation Data'!$H$31,0,10*ROW('Sanitation Data'!H191)))</f>
        <v/>
      </c>
      <c r="DI197" s="363" t="str">
        <f ca="1">+IF(OFFSET('Sanitation Data'!$H$32,0,10*ROW('Sanitation Data'!H191))="","",OFFSET('Sanitation Data'!$H$32,0,10*ROW('Sanitation Data'!H191)))</f>
        <v/>
      </c>
      <c r="DJ197" s="363" t="str">
        <f ca="1">+IF(OFFSET('Sanitation Data'!$I$28,0,10*ROW('Sanitation Data'!I191))="","",OFFSET('Sanitation Data'!$I$28,0,10*ROW('Sanitation Data'!I191)))</f>
        <v/>
      </c>
      <c r="DK197" s="363" t="str">
        <f ca="1">+IF(OFFSET('Sanitation Data'!$I$29,0,10*ROW('Sanitation Data'!I191))="","",OFFSET('Sanitation Data'!$I$29,0,10*ROW('Sanitation Data'!I191)))</f>
        <v/>
      </c>
      <c r="DL197" s="363" t="str">
        <f ca="1">+IF(OFFSET('Sanitation Data'!$I$30,0,10*ROW('Sanitation Data'!I191))="","",OFFSET('Sanitation Data'!$I$30,0,10*ROW('Sanitation Data'!I191)))</f>
        <v/>
      </c>
      <c r="DM197" s="363" t="str">
        <f ca="1">+IF(OFFSET('Sanitation Data'!$I$31,0,10*ROW('Sanitation Data'!I191))="","",OFFSET('Sanitation Data'!$I$31,0,10*ROW('Sanitation Data'!I191)))</f>
        <v/>
      </c>
      <c r="DN197" s="363" t="str">
        <f ca="1">+IF(OFFSET('Sanitation Data'!$I$32,0,10*ROW('Sanitation Data'!I191))="","",OFFSET('Sanitation Data'!$I$32,0,10*ROW('Sanitation Data'!I191)))</f>
        <v/>
      </c>
      <c r="DO197" s="363" t="str">
        <f ca="1">+IF(OFFSET('Hygiene Data'!$D$11,0,10*ROW('Hygiene Data'!D191))="","",OFFSET('Hygiene Data'!$D$11,0,10*ROW('Hygiene Data'!D191)))</f>
        <v/>
      </c>
      <c r="DP197" s="363" t="str">
        <f ca="1">+IF(OFFSET('Hygiene Data'!$D$12,0,10*ROW('Hygiene Data'!D191))="","",OFFSET('Hygiene Data'!$D$12,0,10*ROW('Hygiene Data'!D191)))</f>
        <v/>
      </c>
      <c r="DQ197" s="363" t="str">
        <f ca="1">+IF(OFFSET('Hygiene Data'!$D$13,0,10*ROW('Hygiene Data'!D191))="","",OFFSET('Hygiene Data'!$D$13,0,10*ROW('Hygiene Data'!D191)))</f>
        <v/>
      </c>
      <c r="DR197" s="363" t="str">
        <f ca="1">+IF(OFFSET('Hygiene Data'!$E$11,0,10*ROW('Hygiene Data'!E191))="","",OFFSET('Hygiene Data'!$E$11,0,10*ROW('Hygiene Data'!E191)))</f>
        <v/>
      </c>
      <c r="DS197" s="363" t="str">
        <f ca="1">+IF(OFFSET('Hygiene Data'!$E$12,0,10*ROW('Hygiene Data'!E191))="","",OFFSET('Hygiene Data'!$E$12,0,10*ROW('Hygiene Data'!E191)))</f>
        <v/>
      </c>
      <c r="DT197" s="363" t="str">
        <f ca="1">+IF(OFFSET('Hygiene Data'!$E$13,0,10*ROW('Hygiene Data'!E191))="","",OFFSET('Hygiene Data'!$E$13,0,10*ROW('Hygiene Data'!E191)))</f>
        <v/>
      </c>
      <c r="DU197" s="363" t="str">
        <f ca="1">+IF(OFFSET('Hygiene Data'!$F$11,0,10*ROW('Hygiene Data'!F191))="","",OFFSET('Hygiene Data'!$F$11,0,10*ROW('Hygiene Data'!F191)))</f>
        <v/>
      </c>
      <c r="DV197" s="363" t="str">
        <f ca="1">+IF(OFFSET('Hygiene Data'!$F$12,0,10*ROW('Hygiene Data'!F191))="","",OFFSET('Hygiene Data'!$F$12,0,10*ROW('Hygiene Data'!F191)))</f>
        <v/>
      </c>
      <c r="DW197" s="363" t="str">
        <f ca="1">+IF(OFFSET('Hygiene Data'!$F$13,0,10*ROW('Hygiene Data'!F191))="","",OFFSET('Hygiene Data'!$F$13,0,10*ROW('Hygiene Data'!F191)))</f>
        <v/>
      </c>
      <c r="DX197" s="363" t="str">
        <f ca="1">+IF(OFFSET('Hygiene Data'!$G$11,0,10*ROW('Hygiene Data'!G191))="","",OFFSET('Hygiene Data'!$G$11,0,10*ROW('Hygiene Data'!G191)))</f>
        <v/>
      </c>
      <c r="DY197" s="363" t="str">
        <f ca="1">+IF(OFFSET('Hygiene Data'!$G$12,0,10*ROW('Hygiene Data'!G191))="","",OFFSET('Hygiene Data'!$G$12,0,10*ROW('Hygiene Data'!G191)))</f>
        <v/>
      </c>
      <c r="DZ197" s="363" t="str">
        <f ca="1">+IF(OFFSET('Hygiene Data'!$G$13,0,10*ROW('Hygiene Data'!G191))="","",OFFSET('Hygiene Data'!$G$13,0,10*ROW('Hygiene Data'!G191)))</f>
        <v/>
      </c>
      <c r="EA197" s="363" t="str">
        <f ca="1">+IF(OFFSET('Hygiene Data'!$H$11,0,10*ROW('Hygiene Data'!H191))="","",OFFSET('Hygiene Data'!$H$11,0,10*ROW('Hygiene Data'!H191)))</f>
        <v/>
      </c>
      <c r="EB197" s="363" t="str">
        <f ca="1">+IF(OFFSET('Hygiene Data'!$H$12,0,10*ROW('Hygiene Data'!H191))="","",OFFSET('Hygiene Data'!$H$12,0,10*ROW('Hygiene Data'!H191)))</f>
        <v/>
      </c>
      <c r="EC197" s="363" t="str">
        <f ca="1">+IF(OFFSET('Hygiene Data'!$H$13,0,10*ROW('Hygiene Data'!H191))="","",OFFSET('Hygiene Data'!$H$13,0,10*ROW('Hygiene Data'!H191)))</f>
        <v/>
      </c>
      <c r="ED197" s="363" t="str">
        <f ca="1">+IF(OFFSET('Hygiene Data'!$I$11,0,10*ROW('Hygiene Data'!I191))="","",OFFSET('Hygiene Data'!$I$11,0,10*ROW('Hygiene Data'!I191)))</f>
        <v/>
      </c>
      <c r="EE197" s="363" t="str">
        <f ca="1">+IF(OFFSET('Hygiene Data'!$I$12,0,10*ROW('Hygiene Data'!I191))="","",OFFSET('Hygiene Data'!$I$12,0,10*ROW('Hygiene Data'!I191)))</f>
        <v/>
      </c>
      <c r="EF197" s="363" t="str">
        <f ca="1">+IF(OFFSET('Hygiene Data'!$I$13,0,10*ROW('Hygiene Data'!I191))="","",OFFSET('Hygiene Data'!$I$13,0,10*ROW('Hygiene Data'!I191)))</f>
        <v/>
      </c>
    </row>
    <row r="198" spans="1:136" x14ac:dyDescent="0.25">
      <c r="A198" s="472" t="str">
        <f ca="1">+IF(OFFSET('Water Data'!$B$2,0,10*ROW('Water Data'!E192))="","",OFFSET('Water Data'!$B$2,0,10*ROW('Water Data'!E192)))</f>
        <v/>
      </c>
      <c r="B198" s="47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9" t="str">
        <f t="shared" ca="1" si="2"/>
        <v/>
      </c>
      <c r="D198" s="50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3" t="str">
        <f ca="1">+IF(OFFSET('Water Data'!$D$27,0,10*ROW('Water Data'!D192))="","",OFFSET('Water Data'!$D$27,0,10*ROW('Water Data'!D192)))</f>
        <v/>
      </c>
      <c r="BT198" s="363" t="str">
        <f ca="1">+IF(OFFSET('Water Data'!$D$28,0,10*ROW('Water Data'!D192))="","",OFFSET('Water Data'!$D$28,0,10*ROW('Water Data'!D192)))</f>
        <v/>
      </c>
      <c r="BU198" s="363" t="str">
        <f ca="1">+IF(OFFSET('Water Data'!$D$29,0,10*ROW('Water Data'!D192))="","",OFFSET('Water Data'!$D$29,0,10*ROW('Water Data'!D192)))</f>
        <v/>
      </c>
      <c r="BV198" s="363" t="str">
        <f ca="1">+IF(OFFSET('Water Data'!$E$27,0,10*ROW('Water Data'!E192))="","",OFFSET('Water Data'!$E$27,0,10*ROW('Water Data'!E192)))</f>
        <v/>
      </c>
      <c r="BW198" s="363" t="str">
        <f ca="1">+IF(OFFSET('Water Data'!$E$28,0,10*ROW('Water Data'!E192))="","",OFFSET('Water Data'!$E$28,0,10*ROW('Water Data'!E192)))</f>
        <v/>
      </c>
      <c r="BX198" s="363" t="str">
        <f ca="1">+IF(OFFSET('Water Data'!$E$29,0,10*ROW('Water Data'!E192))="","",OFFSET('Water Data'!$E$29,0,10*ROW('Water Data'!E192)))</f>
        <v/>
      </c>
      <c r="BY198" s="363" t="str">
        <f ca="1">+IF(OFFSET('Water Data'!$F$27,0,10*ROW('Water Data'!F192))="","",OFFSET('Water Data'!$F$27,0,10*ROW('Water Data'!F192)))</f>
        <v/>
      </c>
      <c r="BZ198" s="363" t="str">
        <f ca="1">+IF(OFFSET('Water Data'!$F$28,0,10*ROW('Water Data'!F192))="","",OFFSET('Water Data'!$F$28,0,10*ROW('Water Data'!F192)))</f>
        <v/>
      </c>
      <c r="CA198" s="363" t="str">
        <f ca="1">+IF(OFFSET('Water Data'!$F$29,0,10*ROW('Water Data'!F192))="","",OFFSET('Water Data'!$F$29,0,10*ROW('Water Data'!F192)))</f>
        <v/>
      </c>
      <c r="CB198" s="363" t="str">
        <f ca="1">+IF(OFFSET('Water Data'!$G$27,0,10*ROW('Water Data'!G192))="","",OFFSET('Water Data'!$G$27,0,10*ROW('Water Data'!G192)))</f>
        <v/>
      </c>
      <c r="CC198" s="363" t="str">
        <f ca="1">+IF(OFFSET('Water Data'!$G$28,0,10*ROW('Water Data'!G192))="","",OFFSET('Water Data'!$G$28,0,10*ROW('Water Data'!G192)))</f>
        <v/>
      </c>
      <c r="CD198" s="363" t="str">
        <f ca="1">+IF(OFFSET('Water Data'!$G$29,0,10*ROW('Water Data'!G192))="","",OFFSET('Water Data'!$G$29,0,10*ROW('Water Data'!G192)))</f>
        <v/>
      </c>
      <c r="CE198" s="363" t="str">
        <f ca="1">+IF(OFFSET('Water Data'!$H$27,0,10*ROW('Water Data'!H192))="","",OFFSET('Water Data'!$H$27,0,10*ROW('Water Data'!H192)))</f>
        <v/>
      </c>
      <c r="CF198" s="363" t="str">
        <f ca="1">+IF(OFFSET('Water Data'!$H$28,0,10*ROW('Water Data'!H192))="","",OFFSET('Water Data'!$H$28,0,10*ROW('Water Data'!H192)))</f>
        <v/>
      </c>
      <c r="CG198" s="363" t="str">
        <f ca="1">+IF(OFFSET('Water Data'!$H$29,0,10*ROW('Water Data'!H192))="","",OFFSET('Water Data'!$H$29,0,10*ROW('Water Data'!H192)))</f>
        <v/>
      </c>
      <c r="CH198" s="363" t="str">
        <f ca="1">+IF(OFFSET('Water Data'!$I$27,0,10*ROW('Water Data'!I192))="","",OFFSET('Water Data'!$I$27,0,10*ROW('Water Data'!I192)))</f>
        <v/>
      </c>
      <c r="CI198" s="363" t="str">
        <f ca="1">+IF(OFFSET('Water Data'!$I$28,0,10*ROW('Water Data'!I192))="","",OFFSET('Water Data'!$I$28,0,10*ROW('Water Data'!I192)))</f>
        <v/>
      </c>
      <c r="CJ198" s="363" t="str">
        <f ca="1">+IF(OFFSET('Water Data'!$I$29,0,10*ROW('Water Data'!I192))="","",OFFSET('Water Data'!$I$29,0,10*ROW('Water Data'!I192)))</f>
        <v/>
      </c>
      <c r="CK198" s="363" t="str">
        <f ca="1">+IF(OFFSET('Sanitation Data'!$D$28,0,10*ROW('Sanitation Data'!D192))="","",OFFSET('Sanitation Data'!$D$28,0,10*ROW('Sanitation Data'!D192)))</f>
        <v/>
      </c>
      <c r="CL198" s="363" t="str">
        <f ca="1">+IF(OFFSET('Sanitation Data'!$D$29,0,10*ROW('Sanitation Data'!D192))="","",OFFSET('Sanitation Data'!$D$29,0,10*ROW('Sanitation Data'!D192)))</f>
        <v/>
      </c>
      <c r="CM198" s="363" t="str">
        <f ca="1">+IF(OFFSET('Sanitation Data'!$D$30,0,10*ROW('Sanitation Data'!D192))="","",OFFSET('Sanitation Data'!$D$30,0,10*ROW('Sanitation Data'!D192)))</f>
        <v/>
      </c>
      <c r="CN198" s="363" t="str">
        <f ca="1">+IF(OFFSET('Sanitation Data'!$D$31,0,10*ROW('Sanitation Data'!D192))="","",OFFSET('Sanitation Data'!$D$31,0,10*ROW('Sanitation Data'!D192)))</f>
        <v/>
      </c>
      <c r="CO198" s="363" t="str">
        <f ca="1">+IF(OFFSET('Sanitation Data'!$D$32,0,10*ROW('Sanitation Data'!D192))="","",OFFSET('Sanitation Data'!$D$32,0,10*ROW('Sanitation Data'!D192)))</f>
        <v/>
      </c>
      <c r="CP198" s="363" t="str">
        <f ca="1">+IF(OFFSET('Sanitation Data'!$E$28,0,10*ROW('Sanitation Data'!E192))="","",OFFSET('Sanitation Data'!$E$28,0,10*ROW('Sanitation Data'!E192)))</f>
        <v/>
      </c>
      <c r="CQ198" s="363" t="str">
        <f ca="1">+IF(OFFSET('Sanitation Data'!$E$29,0,10*ROW('Sanitation Data'!E192))="","",OFFSET('Sanitation Data'!$E$29,0,10*ROW('Sanitation Data'!E192)))</f>
        <v/>
      </c>
      <c r="CR198" s="363" t="str">
        <f ca="1">+IF(OFFSET('Sanitation Data'!$E$30,0,10*ROW('Sanitation Data'!E192))="","",OFFSET('Sanitation Data'!$E$30,0,10*ROW('Sanitation Data'!E192)))</f>
        <v/>
      </c>
      <c r="CS198" s="363" t="str">
        <f ca="1">+IF(OFFSET('Sanitation Data'!$E$31,0,10*ROW('Sanitation Data'!E192))="","",OFFSET('Sanitation Data'!$E$31,0,10*ROW('Sanitation Data'!E192)))</f>
        <v/>
      </c>
      <c r="CT198" s="363" t="str">
        <f ca="1">+IF(OFFSET('Sanitation Data'!$E$32,0,10*ROW('Sanitation Data'!E192))="","",OFFSET('Sanitation Data'!$E$32,0,10*ROW('Sanitation Data'!E192)))</f>
        <v/>
      </c>
      <c r="CU198" s="363" t="str">
        <f ca="1">+IF(OFFSET('Sanitation Data'!$F$28,0,10*ROW('Sanitation Data'!F192))="","",OFFSET('Sanitation Data'!$F$28,0,10*ROW('Sanitation Data'!F192)))</f>
        <v/>
      </c>
      <c r="CV198" s="363" t="str">
        <f ca="1">+IF(OFFSET('Sanitation Data'!$F$29,0,10*ROW('Sanitation Data'!F192))="","",OFFSET('Sanitation Data'!$F$29,0,10*ROW('Sanitation Data'!F192)))</f>
        <v/>
      </c>
      <c r="CW198" s="363" t="str">
        <f ca="1">+IF(OFFSET('Sanitation Data'!$F$30,0,10*ROW('Sanitation Data'!F192))="","",OFFSET('Sanitation Data'!$F$30,0,10*ROW('Sanitation Data'!F192)))</f>
        <v/>
      </c>
      <c r="CX198" s="363" t="str">
        <f ca="1">+IF(OFFSET('Sanitation Data'!$F$31,0,10*ROW('Sanitation Data'!F192))="","",OFFSET('Sanitation Data'!$F$31,0,10*ROW('Sanitation Data'!F192)))</f>
        <v/>
      </c>
      <c r="CY198" s="363" t="str">
        <f ca="1">+IF(OFFSET('Sanitation Data'!$F$32,0,10*ROW('Sanitation Data'!F192))="","",OFFSET('Sanitation Data'!$F$32,0,10*ROW('Sanitation Data'!F192)))</f>
        <v/>
      </c>
      <c r="CZ198" s="363" t="str">
        <f ca="1">+IF(OFFSET('Sanitation Data'!$G$28,0,10*ROW('Sanitation Data'!G192))="","",OFFSET('Sanitation Data'!$G$28,0,10*ROW('Sanitation Data'!G192)))</f>
        <v/>
      </c>
      <c r="DA198" s="363" t="str">
        <f ca="1">+IF(OFFSET('Sanitation Data'!$G$29,0,10*ROW('Sanitation Data'!G192))="","",OFFSET('Sanitation Data'!$G$29,0,10*ROW('Sanitation Data'!G192)))</f>
        <v/>
      </c>
      <c r="DB198" s="363" t="str">
        <f ca="1">+IF(OFFSET('Sanitation Data'!$G$30,0,10*ROW('Sanitation Data'!G192))="","",OFFSET('Sanitation Data'!$G$30,0,10*ROW('Sanitation Data'!G192)))</f>
        <v/>
      </c>
      <c r="DC198" s="363" t="str">
        <f ca="1">+IF(OFFSET('Sanitation Data'!$G$31,0,10*ROW('Sanitation Data'!G192))="","",OFFSET('Sanitation Data'!$G$31,0,10*ROW('Sanitation Data'!G192)))</f>
        <v/>
      </c>
      <c r="DD198" s="363" t="str">
        <f ca="1">+IF(OFFSET('Sanitation Data'!$G$32,0,10*ROW('Sanitation Data'!G192))="","",OFFSET('Sanitation Data'!$G$32,0,10*ROW('Sanitation Data'!G192)))</f>
        <v/>
      </c>
      <c r="DE198" s="363" t="str">
        <f ca="1">+IF(OFFSET('Sanitation Data'!$H$28,0,10*ROW('Sanitation Data'!H192))="","",OFFSET('Sanitation Data'!$H$28,0,10*ROW('Sanitation Data'!H192)))</f>
        <v/>
      </c>
      <c r="DF198" s="363" t="str">
        <f ca="1">+IF(OFFSET('Sanitation Data'!$H$29,0,10*ROW('Sanitation Data'!H192))="","",OFFSET('Sanitation Data'!$H$29,0,10*ROW('Sanitation Data'!H192)))</f>
        <v/>
      </c>
      <c r="DG198" s="363" t="str">
        <f ca="1">+IF(OFFSET('Sanitation Data'!$H$30,0,10*ROW('Sanitation Data'!H192))="","",OFFSET('Sanitation Data'!$H$30,0,10*ROW('Sanitation Data'!H192)))</f>
        <v/>
      </c>
      <c r="DH198" s="363" t="str">
        <f ca="1">+IF(OFFSET('Sanitation Data'!$H$31,0,10*ROW('Sanitation Data'!H192))="","",OFFSET('Sanitation Data'!$H$31,0,10*ROW('Sanitation Data'!H192)))</f>
        <v/>
      </c>
      <c r="DI198" s="363" t="str">
        <f ca="1">+IF(OFFSET('Sanitation Data'!$H$32,0,10*ROW('Sanitation Data'!H192))="","",OFFSET('Sanitation Data'!$H$32,0,10*ROW('Sanitation Data'!H192)))</f>
        <v/>
      </c>
      <c r="DJ198" s="363" t="str">
        <f ca="1">+IF(OFFSET('Sanitation Data'!$I$28,0,10*ROW('Sanitation Data'!I192))="","",OFFSET('Sanitation Data'!$I$28,0,10*ROW('Sanitation Data'!I192)))</f>
        <v/>
      </c>
      <c r="DK198" s="363" t="str">
        <f ca="1">+IF(OFFSET('Sanitation Data'!$I$29,0,10*ROW('Sanitation Data'!I192))="","",OFFSET('Sanitation Data'!$I$29,0,10*ROW('Sanitation Data'!I192)))</f>
        <v/>
      </c>
      <c r="DL198" s="363" t="str">
        <f ca="1">+IF(OFFSET('Sanitation Data'!$I$30,0,10*ROW('Sanitation Data'!I192))="","",OFFSET('Sanitation Data'!$I$30,0,10*ROW('Sanitation Data'!I192)))</f>
        <v/>
      </c>
      <c r="DM198" s="363" t="str">
        <f ca="1">+IF(OFFSET('Sanitation Data'!$I$31,0,10*ROW('Sanitation Data'!I192))="","",OFFSET('Sanitation Data'!$I$31,0,10*ROW('Sanitation Data'!I192)))</f>
        <v/>
      </c>
      <c r="DN198" s="363" t="str">
        <f ca="1">+IF(OFFSET('Sanitation Data'!$I$32,0,10*ROW('Sanitation Data'!I192))="","",OFFSET('Sanitation Data'!$I$32,0,10*ROW('Sanitation Data'!I192)))</f>
        <v/>
      </c>
      <c r="DO198" s="363" t="str">
        <f ca="1">+IF(OFFSET('Hygiene Data'!$D$11,0,10*ROW('Hygiene Data'!D192))="","",OFFSET('Hygiene Data'!$D$11,0,10*ROW('Hygiene Data'!D192)))</f>
        <v/>
      </c>
      <c r="DP198" s="363" t="str">
        <f ca="1">+IF(OFFSET('Hygiene Data'!$D$12,0,10*ROW('Hygiene Data'!D192))="","",OFFSET('Hygiene Data'!$D$12,0,10*ROW('Hygiene Data'!D192)))</f>
        <v/>
      </c>
      <c r="DQ198" s="363" t="str">
        <f ca="1">+IF(OFFSET('Hygiene Data'!$D$13,0,10*ROW('Hygiene Data'!D192))="","",OFFSET('Hygiene Data'!$D$13,0,10*ROW('Hygiene Data'!D192)))</f>
        <v/>
      </c>
      <c r="DR198" s="363" t="str">
        <f ca="1">+IF(OFFSET('Hygiene Data'!$E$11,0,10*ROW('Hygiene Data'!E192))="","",OFFSET('Hygiene Data'!$E$11,0,10*ROW('Hygiene Data'!E192)))</f>
        <v/>
      </c>
      <c r="DS198" s="363" t="str">
        <f ca="1">+IF(OFFSET('Hygiene Data'!$E$12,0,10*ROW('Hygiene Data'!E192))="","",OFFSET('Hygiene Data'!$E$12,0,10*ROW('Hygiene Data'!E192)))</f>
        <v/>
      </c>
      <c r="DT198" s="363" t="str">
        <f ca="1">+IF(OFFSET('Hygiene Data'!$E$13,0,10*ROW('Hygiene Data'!E192))="","",OFFSET('Hygiene Data'!$E$13,0,10*ROW('Hygiene Data'!E192)))</f>
        <v/>
      </c>
      <c r="DU198" s="363" t="str">
        <f ca="1">+IF(OFFSET('Hygiene Data'!$F$11,0,10*ROW('Hygiene Data'!F192))="","",OFFSET('Hygiene Data'!$F$11,0,10*ROW('Hygiene Data'!F192)))</f>
        <v/>
      </c>
      <c r="DV198" s="363" t="str">
        <f ca="1">+IF(OFFSET('Hygiene Data'!$F$12,0,10*ROW('Hygiene Data'!F192))="","",OFFSET('Hygiene Data'!$F$12,0,10*ROW('Hygiene Data'!F192)))</f>
        <v/>
      </c>
      <c r="DW198" s="363" t="str">
        <f ca="1">+IF(OFFSET('Hygiene Data'!$F$13,0,10*ROW('Hygiene Data'!F192))="","",OFFSET('Hygiene Data'!$F$13,0,10*ROW('Hygiene Data'!F192)))</f>
        <v/>
      </c>
      <c r="DX198" s="363" t="str">
        <f ca="1">+IF(OFFSET('Hygiene Data'!$G$11,0,10*ROW('Hygiene Data'!G192))="","",OFFSET('Hygiene Data'!$G$11,0,10*ROW('Hygiene Data'!G192)))</f>
        <v/>
      </c>
      <c r="DY198" s="363" t="str">
        <f ca="1">+IF(OFFSET('Hygiene Data'!$G$12,0,10*ROW('Hygiene Data'!G192))="","",OFFSET('Hygiene Data'!$G$12,0,10*ROW('Hygiene Data'!G192)))</f>
        <v/>
      </c>
      <c r="DZ198" s="363" t="str">
        <f ca="1">+IF(OFFSET('Hygiene Data'!$G$13,0,10*ROW('Hygiene Data'!G192))="","",OFFSET('Hygiene Data'!$G$13,0,10*ROW('Hygiene Data'!G192)))</f>
        <v/>
      </c>
      <c r="EA198" s="363" t="str">
        <f ca="1">+IF(OFFSET('Hygiene Data'!$H$11,0,10*ROW('Hygiene Data'!H192))="","",OFFSET('Hygiene Data'!$H$11,0,10*ROW('Hygiene Data'!H192)))</f>
        <v/>
      </c>
      <c r="EB198" s="363" t="str">
        <f ca="1">+IF(OFFSET('Hygiene Data'!$H$12,0,10*ROW('Hygiene Data'!H192))="","",OFFSET('Hygiene Data'!$H$12,0,10*ROW('Hygiene Data'!H192)))</f>
        <v/>
      </c>
      <c r="EC198" s="363" t="str">
        <f ca="1">+IF(OFFSET('Hygiene Data'!$H$13,0,10*ROW('Hygiene Data'!H192))="","",OFFSET('Hygiene Data'!$H$13,0,10*ROW('Hygiene Data'!H192)))</f>
        <v/>
      </c>
      <c r="ED198" s="363" t="str">
        <f ca="1">+IF(OFFSET('Hygiene Data'!$I$11,0,10*ROW('Hygiene Data'!I192))="","",OFFSET('Hygiene Data'!$I$11,0,10*ROW('Hygiene Data'!I192)))</f>
        <v/>
      </c>
      <c r="EE198" s="363" t="str">
        <f ca="1">+IF(OFFSET('Hygiene Data'!$I$12,0,10*ROW('Hygiene Data'!I192))="","",OFFSET('Hygiene Data'!$I$12,0,10*ROW('Hygiene Data'!I192)))</f>
        <v/>
      </c>
      <c r="EF198" s="363" t="str">
        <f ca="1">+IF(OFFSET('Hygiene Data'!$I$13,0,10*ROW('Hygiene Data'!I192))="","",OFFSET('Hygiene Data'!$I$13,0,10*ROW('Hygiene Data'!I192)))</f>
        <v/>
      </c>
    </row>
    <row r="199" spans="1:136" x14ac:dyDescent="0.25">
      <c r="A199" s="472" t="str">
        <f ca="1">+IF(OFFSET('Water Data'!$B$2,0,10*ROW('Water Data'!E193))="","",OFFSET('Water Data'!$B$2,0,10*ROW('Water Data'!E193)))</f>
        <v/>
      </c>
      <c r="B199" s="47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9" t="str">
        <f t="shared" ref="C199:C207" ca="1" si="3">+IF(ISNUMBER(VALUE(MID(A199,5,4))), VALUE(MID(A199, 5,4)),"")</f>
        <v/>
      </c>
      <c r="D199" s="50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3" t="str">
        <f ca="1">+IF(OFFSET('Water Data'!$D$27,0,10*ROW('Water Data'!D193))="","",OFFSET('Water Data'!$D$27,0,10*ROW('Water Data'!D193)))</f>
        <v/>
      </c>
      <c r="BT199" s="363" t="str">
        <f ca="1">+IF(OFFSET('Water Data'!$D$28,0,10*ROW('Water Data'!D193))="","",OFFSET('Water Data'!$D$28,0,10*ROW('Water Data'!D193)))</f>
        <v/>
      </c>
      <c r="BU199" s="363" t="str">
        <f ca="1">+IF(OFFSET('Water Data'!$D$29,0,10*ROW('Water Data'!D193))="","",OFFSET('Water Data'!$D$29,0,10*ROW('Water Data'!D193)))</f>
        <v/>
      </c>
      <c r="BV199" s="363" t="str">
        <f ca="1">+IF(OFFSET('Water Data'!$E$27,0,10*ROW('Water Data'!E193))="","",OFFSET('Water Data'!$E$27,0,10*ROW('Water Data'!E193)))</f>
        <v/>
      </c>
      <c r="BW199" s="363" t="str">
        <f ca="1">+IF(OFFSET('Water Data'!$E$28,0,10*ROW('Water Data'!E193))="","",OFFSET('Water Data'!$E$28,0,10*ROW('Water Data'!E193)))</f>
        <v/>
      </c>
      <c r="BX199" s="363" t="str">
        <f ca="1">+IF(OFFSET('Water Data'!$E$29,0,10*ROW('Water Data'!E193))="","",OFFSET('Water Data'!$E$29,0,10*ROW('Water Data'!E193)))</f>
        <v/>
      </c>
      <c r="BY199" s="363" t="str">
        <f ca="1">+IF(OFFSET('Water Data'!$F$27,0,10*ROW('Water Data'!F193))="","",OFFSET('Water Data'!$F$27,0,10*ROW('Water Data'!F193)))</f>
        <v/>
      </c>
      <c r="BZ199" s="363" t="str">
        <f ca="1">+IF(OFFSET('Water Data'!$F$28,0,10*ROW('Water Data'!F193))="","",OFFSET('Water Data'!$F$28,0,10*ROW('Water Data'!F193)))</f>
        <v/>
      </c>
      <c r="CA199" s="363" t="str">
        <f ca="1">+IF(OFFSET('Water Data'!$F$29,0,10*ROW('Water Data'!F193))="","",OFFSET('Water Data'!$F$29,0,10*ROW('Water Data'!F193)))</f>
        <v/>
      </c>
      <c r="CB199" s="363" t="str">
        <f ca="1">+IF(OFFSET('Water Data'!$G$27,0,10*ROW('Water Data'!G193))="","",OFFSET('Water Data'!$G$27,0,10*ROW('Water Data'!G193)))</f>
        <v/>
      </c>
      <c r="CC199" s="363" t="str">
        <f ca="1">+IF(OFFSET('Water Data'!$G$28,0,10*ROW('Water Data'!G193))="","",OFFSET('Water Data'!$G$28,0,10*ROW('Water Data'!G193)))</f>
        <v/>
      </c>
      <c r="CD199" s="363" t="str">
        <f ca="1">+IF(OFFSET('Water Data'!$G$29,0,10*ROW('Water Data'!G193))="","",OFFSET('Water Data'!$G$29,0,10*ROW('Water Data'!G193)))</f>
        <v/>
      </c>
      <c r="CE199" s="363" t="str">
        <f ca="1">+IF(OFFSET('Water Data'!$H$27,0,10*ROW('Water Data'!H193))="","",OFFSET('Water Data'!$H$27,0,10*ROW('Water Data'!H193)))</f>
        <v/>
      </c>
      <c r="CF199" s="363" t="str">
        <f ca="1">+IF(OFFSET('Water Data'!$H$28,0,10*ROW('Water Data'!H193))="","",OFFSET('Water Data'!$H$28,0,10*ROW('Water Data'!H193)))</f>
        <v/>
      </c>
      <c r="CG199" s="363" t="str">
        <f ca="1">+IF(OFFSET('Water Data'!$H$29,0,10*ROW('Water Data'!H193))="","",OFFSET('Water Data'!$H$29,0,10*ROW('Water Data'!H193)))</f>
        <v/>
      </c>
      <c r="CH199" s="363" t="str">
        <f ca="1">+IF(OFFSET('Water Data'!$I$27,0,10*ROW('Water Data'!I193))="","",OFFSET('Water Data'!$I$27,0,10*ROW('Water Data'!I193)))</f>
        <v/>
      </c>
      <c r="CI199" s="363" t="str">
        <f ca="1">+IF(OFFSET('Water Data'!$I$28,0,10*ROW('Water Data'!I193))="","",OFFSET('Water Data'!$I$28,0,10*ROW('Water Data'!I193)))</f>
        <v/>
      </c>
      <c r="CJ199" s="363" t="str">
        <f ca="1">+IF(OFFSET('Water Data'!$I$29,0,10*ROW('Water Data'!I193))="","",OFFSET('Water Data'!$I$29,0,10*ROW('Water Data'!I193)))</f>
        <v/>
      </c>
      <c r="CK199" s="363" t="str">
        <f ca="1">+IF(OFFSET('Sanitation Data'!$D$28,0,10*ROW('Sanitation Data'!D193))="","",OFFSET('Sanitation Data'!$D$28,0,10*ROW('Sanitation Data'!D193)))</f>
        <v/>
      </c>
      <c r="CL199" s="363" t="str">
        <f ca="1">+IF(OFFSET('Sanitation Data'!$D$29,0,10*ROW('Sanitation Data'!D193))="","",OFFSET('Sanitation Data'!$D$29,0,10*ROW('Sanitation Data'!D193)))</f>
        <v/>
      </c>
      <c r="CM199" s="363" t="str">
        <f ca="1">+IF(OFFSET('Sanitation Data'!$D$30,0,10*ROW('Sanitation Data'!D193))="","",OFFSET('Sanitation Data'!$D$30,0,10*ROW('Sanitation Data'!D193)))</f>
        <v/>
      </c>
      <c r="CN199" s="363" t="str">
        <f ca="1">+IF(OFFSET('Sanitation Data'!$D$31,0,10*ROW('Sanitation Data'!D193))="","",OFFSET('Sanitation Data'!$D$31,0,10*ROW('Sanitation Data'!D193)))</f>
        <v/>
      </c>
      <c r="CO199" s="363" t="str">
        <f ca="1">+IF(OFFSET('Sanitation Data'!$D$32,0,10*ROW('Sanitation Data'!D193))="","",OFFSET('Sanitation Data'!$D$32,0,10*ROW('Sanitation Data'!D193)))</f>
        <v/>
      </c>
      <c r="CP199" s="363" t="str">
        <f ca="1">+IF(OFFSET('Sanitation Data'!$E$28,0,10*ROW('Sanitation Data'!E193))="","",OFFSET('Sanitation Data'!$E$28,0,10*ROW('Sanitation Data'!E193)))</f>
        <v/>
      </c>
      <c r="CQ199" s="363" t="str">
        <f ca="1">+IF(OFFSET('Sanitation Data'!$E$29,0,10*ROW('Sanitation Data'!E193))="","",OFFSET('Sanitation Data'!$E$29,0,10*ROW('Sanitation Data'!E193)))</f>
        <v/>
      </c>
      <c r="CR199" s="363" t="str">
        <f ca="1">+IF(OFFSET('Sanitation Data'!$E$30,0,10*ROW('Sanitation Data'!E193))="","",OFFSET('Sanitation Data'!$E$30,0,10*ROW('Sanitation Data'!E193)))</f>
        <v/>
      </c>
      <c r="CS199" s="363" t="str">
        <f ca="1">+IF(OFFSET('Sanitation Data'!$E$31,0,10*ROW('Sanitation Data'!E193))="","",OFFSET('Sanitation Data'!$E$31,0,10*ROW('Sanitation Data'!E193)))</f>
        <v/>
      </c>
      <c r="CT199" s="363" t="str">
        <f ca="1">+IF(OFFSET('Sanitation Data'!$E$32,0,10*ROW('Sanitation Data'!E193))="","",OFFSET('Sanitation Data'!$E$32,0,10*ROW('Sanitation Data'!E193)))</f>
        <v/>
      </c>
      <c r="CU199" s="363" t="str">
        <f ca="1">+IF(OFFSET('Sanitation Data'!$F$28,0,10*ROW('Sanitation Data'!F193))="","",OFFSET('Sanitation Data'!$F$28,0,10*ROW('Sanitation Data'!F193)))</f>
        <v/>
      </c>
      <c r="CV199" s="363" t="str">
        <f ca="1">+IF(OFFSET('Sanitation Data'!$F$29,0,10*ROW('Sanitation Data'!F193))="","",OFFSET('Sanitation Data'!$F$29,0,10*ROW('Sanitation Data'!F193)))</f>
        <v/>
      </c>
      <c r="CW199" s="363" t="str">
        <f ca="1">+IF(OFFSET('Sanitation Data'!$F$30,0,10*ROW('Sanitation Data'!F193))="","",OFFSET('Sanitation Data'!$F$30,0,10*ROW('Sanitation Data'!F193)))</f>
        <v/>
      </c>
      <c r="CX199" s="363" t="str">
        <f ca="1">+IF(OFFSET('Sanitation Data'!$F$31,0,10*ROW('Sanitation Data'!F193))="","",OFFSET('Sanitation Data'!$F$31,0,10*ROW('Sanitation Data'!F193)))</f>
        <v/>
      </c>
      <c r="CY199" s="363" t="str">
        <f ca="1">+IF(OFFSET('Sanitation Data'!$F$32,0,10*ROW('Sanitation Data'!F193))="","",OFFSET('Sanitation Data'!$F$32,0,10*ROW('Sanitation Data'!F193)))</f>
        <v/>
      </c>
      <c r="CZ199" s="363" t="str">
        <f ca="1">+IF(OFFSET('Sanitation Data'!$G$28,0,10*ROW('Sanitation Data'!G193))="","",OFFSET('Sanitation Data'!$G$28,0,10*ROW('Sanitation Data'!G193)))</f>
        <v/>
      </c>
      <c r="DA199" s="363" t="str">
        <f ca="1">+IF(OFFSET('Sanitation Data'!$G$29,0,10*ROW('Sanitation Data'!G193))="","",OFFSET('Sanitation Data'!$G$29,0,10*ROW('Sanitation Data'!G193)))</f>
        <v/>
      </c>
      <c r="DB199" s="363" t="str">
        <f ca="1">+IF(OFFSET('Sanitation Data'!$G$30,0,10*ROW('Sanitation Data'!G193))="","",OFFSET('Sanitation Data'!$G$30,0,10*ROW('Sanitation Data'!G193)))</f>
        <v/>
      </c>
      <c r="DC199" s="363" t="str">
        <f ca="1">+IF(OFFSET('Sanitation Data'!$G$31,0,10*ROW('Sanitation Data'!G193))="","",OFFSET('Sanitation Data'!$G$31,0,10*ROW('Sanitation Data'!G193)))</f>
        <v/>
      </c>
      <c r="DD199" s="363" t="str">
        <f ca="1">+IF(OFFSET('Sanitation Data'!$G$32,0,10*ROW('Sanitation Data'!G193))="","",OFFSET('Sanitation Data'!$G$32,0,10*ROW('Sanitation Data'!G193)))</f>
        <v/>
      </c>
      <c r="DE199" s="363" t="str">
        <f ca="1">+IF(OFFSET('Sanitation Data'!$H$28,0,10*ROW('Sanitation Data'!H193))="","",OFFSET('Sanitation Data'!$H$28,0,10*ROW('Sanitation Data'!H193)))</f>
        <v/>
      </c>
      <c r="DF199" s="363" t="str">
        <f ca="1">+IF(OFFSET('Sanitation Data'!$H$29,0,10*ROW('Sanitation Data'!H193))="","",OFFSET('Sanitation Data'!$H$29,0,10*ROW('Sanitation Data'!H193)))</f>
        <v/>
      </c>
      <c r="DG199" s="363" t="str">
        <f ca="1">+IF(OFFSET('Sanitation Data'!$H$30,0,10*ROW('Sanitation Data'!H193))="","",OFFSET('Sanitation Data'!$H$30,0,10*ROW('Sanitation Data'!H193)))</f>
        <v/>
      </c>
      <c r="DH199" s="363" t="str">
        <f ca="1">+IF(OFFSET('Sanitation Data'!$H$31,0,10*ROW('Sanitation Data'!H193))="","",OFFSET('Sanitation Data'!$H$31,0,10*ROW('Sanitation Data'!H193)))</f>
        <v/>
      </c>
      <c r="DI199" s="363" t="str">
        <f ca="1">+IF(OFFSET('Sanitation Data'!$H$32,0,10*ROW('Sanitation Data'!H193))="","",OFFSET('Sanitation Data'!$H$32,0,10*ROW('Sanitation Data'!H193)))</f>
        <v/>
      </c>
      <c r="DJ199" s="363" t="str">
        <f ca="1">+IF(OFFSET('Sanitation Data'!$I$28,0,10*ROW('Sanitation Data'!I193))="","",OFFSET('Sanitation Data'!$I$28,0,10*ROW('Sanitation Data'!I193)))</f>
        <v/>
      </c>
      <c r="DK199" s="363" t="str">
        <f ca="1">+IF(OFFSET('Sanitation Data'!$I$29,0,10*ROW('Sanitation Data'!I193))="","",OFFSET('Sanitation Data'!$I$29,0,10*ROW('Sanitation Data'!I193)))</f>
        <v/>
      </c>
      <c r="DL199" s="363" t="str">
        <f ca="1">+IF(OFFSET('Sanitation Data'!$I$30,0,10*ROW('Sanitation Data'!I193))="","",OFFSET('Sanitation Data'!$I$30,0,10*ROW('Sanitation Data'!I193)))</f>
        <v/>
      </c>
      <c r="DM199" s="363" t="str">
        <f ca="1">+IF(OFFSET('Sanitation Data'!$I$31,0,10*ROW('Sanitation Data'!I193))="","",OFFSET('Sanitation Data'!$I$31,0,10*ROW('Sanitation Data'!I193)))</f>
        <v/>
      </c>
      <c r="DN199" s="363" t="str">
        <f ca="1">+IF(OFFSET('Sanitation Data'!$I$32,0,10*ROW('Sanitation Data'!I193))="","",OFFSET('Sanitation Data'!$I$32,0,10*ROW('Sanitation Data'!I193)))</f>
        <v/>
      </c>
      <c r="DO199" s="363" t="str">
        <f ca="1">+IF(OFFSET('Hygiene Data'!$D$11,0,10*ROW('Hygiene Data'!D193))="","",OFFSET('Hygiene Data'!$D$11,0,10*ROW('Hygiene Data'!D193)))</f>
        <v/>
      </c>
      <c r="DP199" s="363" t="str">
        <f ca="1">+IF(OFFSET('Hygiene Data'!$D$12,0,10*ROW('Hygiene Data'!D193))="","",OFFSET('Hygiene Data'!$D$12,0,10*ROW('Hygiene Data'!D193)))</f>
        <v/>
      </c>
      <c r="DQ199" s="363" t="str">
        <f ca="1">+IF(OFFSET('Hygiene Data'!$D$13,0,10*ROW('Hygiene Data'!D193))="","",OFFSET('Hygiene Data'!$D$13,0,10*ROW('Hygiene Data'!D193)))</f>
        <v/>
      </c>
      <c r="DR199" s="363" t="str">
        <f ca="1">+IF(OFFSET('Hygiene Data'!$E$11,0,10*ROW('Hygiene Data'!E193))="","",OFFSET('Hygiene Data'!$E$11,0,10*ROW('Hygiene Data'!E193)))</f>
        <v/>
      </c>
      <c r="DS199" s="363" t="str">
        <f ca="1">+IF(OFFSET('Hygiene Data'!$E$12,0,10*ROW('Hygiene Data'!E193))="","",OFFSET('Hygiene Data'!$E$12,0,10*ROW('Hygiene Data'!E193)))</f>
        <v/>
      </c>
      <c r="DT199" s="363" t="str">
        <f ca="1">+IF(OFFSET('Hygiene Data'!$E$13,0,10*ROW('Hygiene Data'!E193))="","",OFFSET('Hygiene Data'!$E$13,0,10*ROW('Hygiene Data'!E193)))</f>
        <v/>
      </c>
      <c r="DU199" s="363" t="str">
        <f ca="1">+IF(OFFSET('Hygiene Data'!$F$11,0,10*ROW('Hygiene Data'!F193))="","",OFFSET('Hygiene Data'!$F$11,0,10*ROW('Hygiene Data'!F193)))</f>
        <v/>
      </c>
      <c r="DV199" s="363" t="str">
        <f ca="1">+IF(OFFSET('Hygiene Data'!$F$12,0,10*ROW('Hygiene Data'!F193))="","",OFFSET('Hygiene Data'!$F$12,0,10*ROW('Hygiene Data'!F193)))</f>
        <v/>
      </c>
      <c r="DW199" s="363" t="str">
        <f ca="1">+IF(OFFSET('Hygiene Data'!$F$13,0,10*ROW('Hygiene Data'!F193))="","",OFFSET('Hygiene Data'!$F$13,0,10*ROW('Hygiene Data'!F193)))</f>
        <v/>
      </c>
      <c r="DX199" s="363" t="str">
        <f ca="1">+IF(OFFSET('Hygiene Data'!$G$11,0,10*ROW('Hygiene Data'!G193))="","",OFFSET('Hygiene Data'!$G$11,0,10*ROW('Hygiene Data'!G193)))</f>
        <v/>
      </c>
      <c r="DY199" s="363" t="str">
        <f ca="1">+IF(OFFSET('Hygiene Data'!$G$12,0,10*ROW('Hygiene Data'!G193))="","",OFFSET('Hygiene Data'!$G$12,0,10*ROW('Hygiene Data'!G193)))</f>
        <v/>
      </c>
      <c r="DZ199" s="363" t="str">
        <f ca="1">+IF(OFFSET('Hygiene Data'!$G$13,0,10*ROW('Hygiene Data'!G193))="","",OFFSET('Hygiene Data'!$G$13,0,10*ROW('Hygiene Data'!G193)))</f>
        <v/>
      </c>
      <c r="EA199" s="363" t="str">
        <f ca="1">+IF(OFFSET('Hygiene Data'!$H$11,0,10*ROW('Hygiene Data'!H193))="","",OFFSET('Hygiene Data'!$H$11,0,10*ROW('Hygiene Data'!H193)))</f>
        <v/>
      </c>
      <c r="EB199" s="363" t="str">
        <f ca="1">+IF(OFFSET('Hygiene Data'!$H$12,0,10*ROW('Hygiene Data'!H193))="","",OFFSET('Hygiene Data'!$H$12,0,10*ROW('Hygiene Data'!H193)))</f>
        <v/>
      </c>
      <c r="EC199" s="363" t="str">
        <f ca="1">+IF(OFFSET('Hygiene Data'!$H$13,0,10*ROW('Hygiene Data'!H193))="","",OFFSET('Hygiene Data'!$H$13,0,10*ROW('Hygiene Data'!H193)))</f>
        <v/>
      </c>
      <c r="ED199" s="363" t="str">
        <f ca="1">+IF(OFFSET('Hygiene Data'!$I$11,0,10*ROW('Hygiene Data'!I193))="","",OFFSET('Hygiene Data'!$I$11,0,10*ROW('Hygiene Data'!I193)))</f>
        <v/>
      </c>
      <c r="EE199" s="363" t="str">
        <f ca="1">+IF(OFFSET('Hygiene Data'!$I$12,0,10*ROW('Hygiene Data'!I193))="","",OFFSET('Hygiene Data'!$I$12,0,10*ROW('Hygiene Data'!I193)))</f>
        <v/>
      </c>
      <c r="EF199" s="363" t="str">
        <f ca="1">+IF(OFFSET('Hygiene Data'!$I$13,0,10*ROW('Hygiene Data'!I193))="","",OFFSET('Hygiene Data'!$I$13,0,10*ROW('Hygiene Data'!I193)))</f>
        <v/>
      </c>
    </row>
    <row r="200" spans="1:136" x14ac:dyDescent="0.25">
      <c r="A200" s="472" t="str">
        <f ca="1">+IF(OFFSET('Water Data'!$B$2,0,10*ROW('Water Data'!E194))="","",OFFSET('Water Data'!$B$2,0,10*ROW('Water Data'!E194)))</f>
        <v/>
      </c>
      <c r="B200" s="47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9" t="str">
        <f t="shared" ca="1" si="3"/>
        <v/>
      </c>
      <c r="D200" s="50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3" t="str">
        <f ca="1">+IF(OFFSET('Water Data'!$D$27,0,10*ROW('Water Data'!D194))="","",OFFSET('Water Data'!$D$27,0,10*ROW('Water Data'!D194)))</f>
        <v/>
      </c>
      <c r="BT200" s="363" t="str">
        <f ca="1">+IF(OFFSET('Water Data'!$D$28,0,10*ROW('Water Data'!D194))="","",OFFSET('Water Data'!$D$28,0,10*ROW('Water Data'!D194)))</f>
        <v/>
      </c>
      <c r="BU200" s="363" t="str">
        <f ca="1">+IF(OFFSET('Water Data'!$D$29,0,10*ROW('Water Data'!D194))="","",OFFSET('Water Data'!$D$29,0,10*ROW('Water Data'!D194)))</f>
        <v/>
      </c>
      <c r="BV200" s="363" t="str">
        <f ca="1">+IF(OFFSET('Water Data'!$E$27,0,10*ROW('Water Data'!E194))="","",OFFSET('Water Data'!$E$27,0,10*ROW('Water Data'!E194)))</f>
        <v/>
      </c>
      <c r="BW200" s="363" t="str">
        <f ca="1">+IF(OFFSET('Water Data'!$E$28,0,10*ROW('Water Data'!E194))="","",OFFSET('Water Data'!$E$28,0,10*ROW('Water Data'!E194)))</f>
        <v/>
      </c>
      <c r="BX200" s="363" t="str">
        <f ca="1">+IF(OFFSET('Water Data'!$E$29,0,10*ROW('Water Data'!E194))="","",OFFSET('Water Data'!$E$29,0,10*ROW('Water Data'!E194)))</f>
        <v/>
      </c>
      <c r="BY200" s="363" t="str">
        <f ca="1">+IF(OFFSET('Water Data'!$F$27,0,10*ROW('Water Data'!F194))="","",OFFSET('Water Data'!$F$27,0,10*ROW('Water Data'!F194)))</f>
        <v/>
      </c>
      <c r="BZ200" s="363" t="str">
        <f ca="1">+IF(OFFSET('Water Data'!$F$28,0,10*ROW('Water Data'!F194))="","",OFFSET('Water Data'!$F$28,0,10*ROW('Water Data'!F194)))</f>
        <v/>
      </c>
      <c r="CA200" s="363" t="str">
        <f ca="1">+IF(OFFSET('Water Data'!$F$29,0,10*ROW('Water Data'!F194))="","",OFFSET('Water Data'!$F$29,0,10*ROW('Water Data'!F194)))</f>
        <v/>
      </c>
      <c r="CB200" s="363" t="str">
        <f ca="1">+IF(OFFSET('Water Data'!$G$27,0,10*ROW('Water Data'!G194))="","",OFFSET('Water Data'!$G$27,0,10*ROW('Water Data'!G194)))</f>
        <v/>
      </c>
      <c r="CC200" s="363" t="str">
        <f ca="1">+IF(OFFSET('Water Data'!$G$28,0,10*ROW('Water Data'!G194))="","",OFFSET('Water Data'!$G$28,0,10*ROW('Water Data'!G194)))</f>
        <v/>
      </c>
      <c r="CD200" s="363" t="str">
        <f ca="1">+IF(OFFSET('Water Data'!$G$29,0,10*ROW('Water Data'!G194))="","",OFFSET('Water Data'!$G$29,0,10*ROW('Water Data'!G194)))</f>
        <v/>
      </c>
      <c r="CE200" s="363" t="str">
        <f ca="1">+IF(OFFSET('Water Data'!$H$27,0,10*ROW('Water Data'!H194))="","",OFFSET('Water Data'!$H$27,0,10*ROW('Water Data'!H194)))</f>
        <v/>
      </c>
      <c r="CF200" s="363" t="str">
        <f ca="1">+IF(OFFSET('Water Data'!$H$28,0,10*ROW('Water Data'!H194))="","",OFFSET('Water Data'!$H$28,0,10*ROW('Water Data'!H194)))</f>
        <v/>
      </c>
      <c r="CG200" s="363" t="str">
        <f ca="1">+IF(OFFSET('Water Data'!$H$29,0,10*ROW('Water Data'!H194))="","",OFFSET('Water Data'!$H$29,0,10*ROW('Water Data'!H194)))</f>
        <v/>
      </c>
      <c r="CH200" s="363" t="str">
        <f ca="1">+IF(OFFSET('Water Data'!$I$27,0,10*ROW('Water Data'!I194))="","",OFFSET('Water Data'!$I$27,0,10*ROW('Water Data'!I194)))</f>
        <v/>
      </c>
      <c r="CI200" s="363" t="str">
        <f ca="1">+IF(OFFSET('Water Data'!$I$28,0,10*ROW('Water Data'!I194))="","",OFFSET('Water Data'!$I$28,0,10*ROW('Water Data'!I194)))</f>
        <v/>
      </c>
      <c r="CJ200" s="363" t="str">
        <f ca="1">+IF(OFFSET('Water Data'!$I$29,0,10*ROW('Water Data'!I194))="","",OFFSET('Water Data'!$I$29,0,10*ROW('Water Data'!I194)))</f>
        <v/>
      </c>
      <c r="CK200" s="363" t="str">
        <f ca="1">+IF(OFFSET('Sanitation Data'!$D$28,0,10*ROW('Sanitation Data'!D194))="","",OFFSET('Sanitation Data'!$D$28,0,10*ROW('Sanitation Data'!D194)))</f>
        <v/>
      </c>
      <c r="CL200" s="363" t="str">
        <f ca="1">+IF(OFFSET('Sanitation Data'!$D$29,0,10*ROW('Sanitation Data'!D194))="","",OFFSET('Sanitation Data'!$D$29,0,10*ROW('Sanitation Data'!D194)))</f>
        <v/>
      </c>
      <c r="CM200" s="363" t="str">
        <f ca="1">+IF(OFFSET('Sanitation Data'!$D$30,0,10*ROW('Sanitation Data'!D194))="","",OFFSET('Sanitation Data'!$D$30,0,10*ROW('Sanitation Data'!D194)))</f>
        <v/>
      </c>
      <c r="CN200" s="363" t="str">
        <f ca="1">+IF(OFFSET('Sanitation Data'!$D$31,0,10*ROW('Sanitation Data'!D194))="","",OFFSET('Sanitation Data'!$D$31,0,10*ROW('Sanitation Data'!D194)))</f>
        <v/>
      </c>
      <c r="CO200" s="363" t="str">
        <f ca="1">+IF(OFFSET('Sanitation Data'!$D$32,0,10*ROW('Sanitation Data'!D194))="","",OFFSET('Sanitation Data'!$D$32,0,10*ROW('Sanitation Data'!D194)))</f>
        <v/>
      </c>
      <c r="CP200" s="363" t="str">
        <f ca="1">+IF(OFFSET('Sanitation Data'!$E$28,0,10*ROW('Sanitation Data'!E194))="","",OFFSET('Sanitation Data'!$E$28,0,10*ROW('Sanitation Data'!E194)))</f>
        <v/>
      </c>
      <c r="CQ200" s="363" t="str">
        <f ca="1">+IF(OFFSET('Sanitation Data'!$E$29,0,10*ROW('Sanitation Data'!E194))="","",OFFSET('Sanitation Data'!$E$29,0,10*ROW('Sanitation Data'!E194)))</f>
        <v/>
      </c>
      <c r="CR200" s="363" t="str">
        <f ca="1">+IF(OFFSET('Sanitation Data'!$E$30,0,10*ROW('Sanitation Data'!E194))="","",OFFSET('Sanitation Data'!$E$30,0,10*ROW('Sanitation Data'!E194)))</f>
        <v/>
      </c>
      <c r="CS200" s="363" t="str">
        <f ca="1">+IF(OFFSET('Sanitation Data'!$E$31,0,10*ROW('Sanitation Data'!E194))="","",OFFSET('Sanitation Data'!$E$31,0,10*ROW('Sanitation Data'!E194)))</f>
        <v/>
      </c>
      <c r="CT200" s="363" t="str">
        <f ca="1">+IF(OFFSET('Sanitation Data'!$E$32,0,10*ROW('Sanitation Data'!E194))="","",OFFSET('Sanitation Data'!$E$32,0,10*ROW('Sanitation Data'!E194)))</f>
        <v/>
      </c>
      <c r="CU200" s="363" t="str">
        <f ca="1">+IF(OFFSET('Sanitation Data'!$F$28,0,10*ROW('Sanitation Data'!F194))="","",OFFSET('Sanitation Data'!$F$28,0,10*ROW('Sanitation Data'!F194)))</f>
        <v/>
      </c>
      <c r="CV200" s="363" t="str">
        <f ca="1">+IF(OFFSET('Sanitation Data'!$F$29,0,10*ROW('Sanitation Data'!F194))="","",OFFSET('Sanitation Data'!$F$29,0,10*ROW('Sanitation Data'!F194)))</f>
        <v/>
      </c>
      <c r="CW200" s="363" t="str">
        <f ca="1">+IF(OFFSET('Sanitation Data'!$F$30,0,10*ROW('Sanitation Data'!F194))="","",OFFSET('Sanitation Data'!$F$30,0,10*ROW('Sanitation Data'!F194)))</f>
        <v/>
      </c>
      <c r="CX200" s="363" t="str">
        <f ca="1">+IF(OFFSET('Sanitation Data'!$F$31,0,10*ROW('Sanitation Data'!F194))="","",OFFSET('Sanitation Data'!$F$31,0,10*ROW('Sanitation Data'!F194)))</f>
        <v/>
      </c>
      <c r="CY200" s="363" t="str">
        <f ca="1">+IF(OFFSET('Sanitation Data'!$F$32,0,10*ROW('Sanitation Data'!F194))="","",OFFSET('Sanitation Data'!$F$32,0,10*ROW('Sanitation Data'!F194)))</f>
        <v/>
      </c>
      <c r="CZ200" s="363" t="str">
        <f ca="1">+IF(OFFSET('Sanitation Data'!$G$28,0,10*ROW('Sanitation Data'!G194))="","",OFFSET('Sanitation Data'!$G$28,0,10*ROW('Sanitation Data'!G194)))</f>
        <v/>
      </c>
      <c r="DA200" s="363" t="str">
        <f ca="1">+IF(OFFSET('Sanitation Data'!$G$29,0,10*ROW('Sanitation Data'!G194))="","",OFFSET('Sanitation Data'!$G$29,0,10*ROW('Sanitation Data'!G194)))</f>
        <v/>
      </c>
      <c r="DB200" s="363" t="str">
        <f ca="1">+IF(OFFSET('Sanitation Data'!$G$30,0,10*ROW('Sanitation Data'!G194))="","",OFFSET('Sanitation Data'!$G$30,0,10*ROW('Sanitation Data'!G194)))</f>
        <v/>
      </c>
      <c r="DC200" s="363" t="str">
        <f ca="1">+IF(OFFSET('Sanitation Data'!$G$31,0,10*ROW('Sanitation Data'!G194))="","",OFFSET('Sanitation Data'!$G$31,0,10*ROW('Sanitation Data'!G194)))</f>
        <v/>
      </c>
      <c r="DD200" s="363" t="str">
        <f ca="1">+IF(OFFSET('Sanitation Data'!$G$32,0,10*ROW('Sanitation Data'!G194))="","",OFFSET('Sanitation Data'!$G$32,0,10*ROW('Sanitation Data'!G194)))</f>
        <v/>
      </c>
      <c r="DE200" s="363" t="str">
        <f ca="1">+IF(OFFSET('Sanitation Data'!$H$28,0,10*ROW('Sanitation Data'!H194))="","",OFFSET('Sanitation Data'!$H$28,0,10*ROW('Sanitation Data'!H194)))</f>
        <v/>
      </c>
      <c r="DF200" s="363" t="str">
        <f ca="1">+IF(OFFSET('Sanitation Data'!$H$29,0,10*ROW('Sanitation Data'!H194))="","",OFFSET('Sanitation Data'!$H$29,0,10*ROW('Sanitation Data'!H194)))</f>
        <v/>
      </c>
      <c r="DG200" s="363" t="str">
        <f ca="1">+IF(OFFSET('Sanitation Data'!$H$30,0,10*ROW('Sanitation Data'!H194))="","",OFFSET('Sanitation Data'!$H$30,0,10*ROW('Sanitation Data'!H194)))</f>
        <v/>
      </c>
      <c r="DH200" s="363" t="str">
        <f ca="1">+IF(OFFSET('Sanitation Data'!$H$31,0,10*ROW('Sanitation Data'!H194))="","",OFFSET('Sanitation Data'!$H$31,0,10*ROW('Sanitation Data'!H194)))</f>
        <v/>
      </c>
      <c r="DI200" s="363" t="str">
        <f ca="1">+IF(OFFSET('Sanitation Data'!$H$32,0,10*ROW('Sanitation Data'!H194))="","",OFFSET('Sanitation Data'!$H$32,0,10*ROW('Sanitation Data'!H194)))</f>
        <v/>
      </c>
      <c r="DJ200" s="363" t="str">
        <f ca="1">+IF(OFFSET('Sanitation Data'!$I$28,0,10*ROW('Sanitation Data'!I194))="","",OFFSET('Sanitation Data'!$I$28,0,10*ROW('Sanitation Data'!I194)))</f>
        <v/>
      </c>
      <c r="DK200" s="363" t="str">
        <f ca="1">+IF(OFFSET('Sanitation Data'!$I$29,0,10*ROW('Sanitation Data'!I194))="","",OFFSET('Sanitation Data'!$I$29,0,10*ROW('Sanitation Data'!I194)))</f>
        <v/>
      </c>
      <c r="DL200" s="363" t="str">
        <f ca="1">+IF(OFFSET('Sanitation Data'!$I$30,0,10*ROW('Sanitation Data'!I194))="","",OFFSET('Sanitation Data'!$I$30,0,10*ROW('Sanitation Data'!I194)))</f>
        <v/>
      </c>
      <c r="DM200" s="363" t="str">
        <f ca="1">+IF(OFFSET('Sanitation Data'!$I$31,0,10*ROW('Sanitation Data'!I194))="","",OFFSET('Sanitation Data'!$I$31,0,10*ROW('Sanitation Data'!I194)))</f>
        <v/>
      </c>
      <c r="DN200" s="363" t="str">
        <f ca="1">+IF(OFFSET('Sanitation Data'!$I$32,0,10*ROW('Sanitation Data'!I194))="","",OFFSET('Sanitation Data'!$I$32,0,10*ROW('Sanitation Data'!I194)))</f>
        <v/>
      </c>
      <c r="DO200" s="363" t="str">
        <f ca="1">+IF(OFFSET('Hygiene Data'!$D$11,0,10*ROW('Hygiene Data'!D194))="","",OFFSET('Hygiene Data'!$D$11,0,10*ROW('Hygiene Data'!D194)))</f>
        <v/>
      </c>
      <c r="DP200" s="363" t="str">
        <f ca="1">+IF(OFFSET('Hygiene Data'!$D$12,0,10*ROW('Hygiene Data'!D194))="","",OFFSET('Hygiene Data'!$D$12,0,10*ROW('Hygiene Data'!D194)))</f>
        <v/>
      </c>
      <c r="DQ200" s="363" t="str">
        <f ca="1">+IF(OFFSET('Hygiene Data'!$D$13,0,10*ROW('Hygiene Data'!D194))="","",OFFSET('Hygiene Data'!$D$13,0,10*ROW('Hygiene Data'!D194)))</f>
        <v/>
      </c>
      <c r="DR200" s="363" t="str">
        <f ca="1">+IF(OFFSET('Hygiene Data'!$E$11,0,10*ROW('Hygiene Data'!E194))="","",OFFSET('Hygiene Data'!$E$11,0,10*ROW('Hygiene Data'!E194)))</f>
        <v/>
      </c>
      <c r="DS200" s="363" t="str">
        <f ca="1">+IF(OFFSET('Hygiene Data'!$E$12,0,10*ROW('Hygiene Data'!E194))="","",OFFSET('Hygiene Data'!$E$12,0,10*ROW('Hygiene Data'!E194)))</f>
        <v/>
      </c>
      <c r="DT200" s="363" t="str">
        <f ca="1">+IF(OFFSET('Hygiene Data'!$E$13,0,10*ROW('Hygiene Data'!E194))="","",OFFSET('Hygiene Data'!$E$13,0,10*ROW('Hygiene Data'!E194)))</f>
        <v/>
      </c>
      <c r="DU200" s="363" t="str">
        <f ca="1">+IF(OFFSET('Hygiene Data'!$F$11,0,10*ROW('Hygiene Data'!F194))="","",OFFSET('Hygiene Data'!$F$11,0,10*ROW('Hygiene Data'!F194)))</f>
        <v/>
      </c>
      <c r="DV200" s="363" t="str">
        <f ca="1">+IF(OFFSET('Hygiene Data'!$F$12,0,10*ROW('Hygiene Data'!F194))="","",OFFSET('Hygiene Data'!$F$12,0,10*ROW('Hygiene Data'!F194)))</f>
        <v/>
      </c>
      <c r="DW200" s="363" t="str">
        <f ca="1">+IF(OFFSET('Hygiene Data'!$F$13,0,10*ROW('Hygiene Data'!F194))="","",OFFSET('Hygiene Data'!$F$13,0,10*ROW('Hygiene Data'!F194)))</f>
        <v/>
      </c>
      <c r="DX200" s="363" t="str">
        <f ca="1">+IF(OFFSET('Hygiene Data'!$G$11,0,10*ROW('Hygiene Data'!G194))="","",OFFSET('Hygiene Data'!$G$11,0,10*ROW('Hygiene Data'!G194)))</f>
        <v/>
      </c>
      <c r="DY200" s="363" t="str">
        <f ca="1">+IF(OFFSET('Hygiene Data'!$G$12,0,10*ROW('Hygiene Data'!G194))="","",OFFSET('Hygiene Data'!$G$12,0,10*ROW('Hygiene Data'!G194)))</f>
        <v/>
      </c>
      <c r="DZ200" s="363" t="str">
        <f ca="1">+IF(OFFSET('Hygiene Data'!$G$13,0,10*ROW('Hygiene Data'!G194))="","",OFFSET('Hygiene Data'!$G$13,0,10*ROW('Hygiene Data'!G194)))</f>
        <v/>
      </c>
      <c r="EA200" s="363" t="str">
        <f ca="1">+IF(OFFSET('Hygiene Data'!$H$11,0,10*ROW('Hygiene Data'!H194))="","",OFFSET('Hygiene Data'!$H$11,0,10*ROW('Hygiene Data'!H194)))</f>
        <v/>
      </c>
      <c r="EB200" s="363" t="str">
        <f ca="1">+IF(OFFSET('Hygiene Data'!$H$12,0,10*ROW('Hygiene Data'!H194))="","",OFFSET('Hygiene Data'!$H$12,0,10*ROW('Hygiene Data'!H194)))</f>
        <v/>
      </c>
      <c r="EC200" s="363" t="str">
        <f ca="1">+IF(OFFSET('Hygiene Data'!$H$13,0,10*ROW('Hygiene Data'!H194))="","",OFFSET('Hygiene Data'!$H$13,0,10*ROW('Hygiene Data'!H194)))</f>
        <v/>
      </c>
      <c r="ED200" s="363" t="str">
        <f ca="1">+IF(OFFSET('Hygiene Data'!$I$11,0,10*ROW('Hygiene Data'!I194))="","",OFFSET('Hygiene Data'!$I$11,0,10*ROW('Hygiene Data'!I194)))</f>
        <v/>
      </c>
      <c r="EE200" s="363" t="str">
        <f ca="1">+IF(OFFSET('Hygiene Data'!$I$12,0,10*ROW('Hygiene Data'!I194))="","",OFFSET('Hygiene Data'!$I$12,0,10*ROW('Hygiene Data'!I194)))</f>
        <v/>
      </c>
      <c r="EF200" s="363" t="str">
        <f ca="1">+IF(OFFSET('Hygiene Data'!$I$13,0,10*ROW('Hygiene Data'!I194))="","",OFFSET('Hygiene Data'!$I$13,0,10*ROW('Hygiene Data'!I194)))</f>
        <v/>
      </c>
    </row>
    <row r="201" spans="1:136" x14ac:dyDescent="0.25">
      <c r="A201" s="472" t="str">
        <f ca="1">+IF(OFFSET('Water Data'!$B$2,0,10*ROW('Water Data'!E195))="","",OFFSET('Water Data'!$B$2,0,10*ROW('Water Data'!E195)))</f>
        <v/>
      </c>
      <c r="B201" s="47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9" t="str">
        <f t="shared" ca="1" si="3"/>
        <v/>
      </c>
      <c r="D201" s="50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3" t="str">
        <f ca="1">+IF(OFFSET('Water Data'!$D$27,0,10*ROW('Water Data'!D195))="","",OFFSET('Water Data'!$D$27,0,10*ROW('Water Data'!D195)))</f>
        <v/>
      </c>
      <c r="BT201" s="363" t="str">
        <f ca="1">+IF(OFFSET('Water Data'!$D$28,0,10*ROW('Water Data'!D195))="","",OFFSET('Water Data'!$D$28,0,10*ROW('Water Data'!D195)))</f>
        <v/>
      </c>
      <c r="BU201" s="363" t="str">
        <f ca="1">+IF(OFFSET('Water Data'!$D$29,0,10*ROW('Water Data'!D195))="","",OFFSET('Water Data'!$D$29,0,10*ROW('Water Data'!D195)))</f>
        <v/>
      </c>
      <c r="BV201" s="363" t="str">
        <f ca="1">+IF(OFFSET('Water Data'!$E$27,0,10*ROW('Water Data'!E195))="","",OFFSET('Water Data'!$E$27,0,10*ROW('Water Data'!E195)))</f>
        <v/>
      </c>
      <c r="BW201" s="363" t="str">
        <f ca="1">+IF(OFFSET('Water Data'!$E$28,0,10*ROW('Water Data'!E195))="","",OFFSET('Water Data'!$E$28,0,10*ROW('Water Data'!E195)))</f>
        <v/>
      </c>
      <c r="BX201" s="363" t="str">
        <f ca="1">+IF(OFFSET('Water Data'!$E$29,0,10*ROW('Water Data'!E195))="","",OFFSET('Water Data'!$E$29,0,10*ROW('Water Data'!E195)))</f>
        <v/>
      </c>
      <c r="BY201" s="363" t="str">
        <f ca="1">+IF(OFFSET('Water Data'!$F$27,0,10*ROW('Water Data'!F195))="","",OFFSET('Water Data'!$F$27,0,10*ROW('Water Data'!F195)))</f>
        <v/>
      </c>
      <c r="BZ201" s="363" t="str">
        <f ca="1">+IF(OFFSET('Water Data'!$F$28,0,10*ROW('Water Data'!F195))="","",OFFSET('Water Data'!$F$28,0,10*ROW('Water Data'!F195)))</f>
        <v/>
      </c>
      <c r="CA201" s="363" t="str">
        <f ca="1">+IF(OFFSET('Water Data'!$F$29,0,10*ROW('Water Data'!F195))="","",OFFSET('Water Data'!$F$29,0,10*ROW('Water Data'!F195)))</f>
        <v/>
      </c>
      <c r="CB201" s="363" t="str">
        <f ca="1">+IF(OFFSET('Water Data'!$G$27,0,10*ROW('Water Data'!G195))="","",OFFSET('Water Data'!$G$27,0,10*ROW('Water Data'!G195)))</f>
        <v/>
      </c>
      <c r="CC201" s="363" t="str">
        <f ca="1">+IF(OFFSET('Water Data'!$G$28,0,10*ROW('Water Data'!G195))="","",OFFSET('Water Data'!$G$28,0,10*ROW('Water Data'!G195)))</f>
        <v/>
      </c>
      <c r="CD201" s="363" t="str">
        <f ca="1">+IF(OFFSET('Water Data'!$G$29,0,10*ROW('Water Data'!G195))="","",OFFSET('Water Data'!$G$29,0,10*ROW('Water Data'!G195)))</f>
        <v/>
      </c>
      <c r="CE201" s="363" t="str">
        <f ca="1">+IF(OFFSET('Water Data'!$H$27,0,10*ROW('Water Data'!H195))="","",OFFSET('Water Data'!$H$27,0,10*ROW('Water Data'!H195)))</f>
        <v/>
      </c>
      <c r="CF201" s="363" t="str">
        <f ca="1">+IF(OFFSET('Water Data'!$H$28,0,10*ROW('Water Data'!H195))="","",OFFSET('Water Data'!$H$28,0,10*ROW('Water Data'!H195)))</f>
        <v/>
      </c>
      <c r="CG201" s="363" t="str">
        <f ca="1">+IF(OFFSET('Water Data'!$H$29,0,10*ROW('Water Data'!H195))="","",OFFSET('Water Data'!$H$29,0,10*ROW('Water Data'!H195)))</f>
        <v/>
      </c>
      <c r="CH201" s="363" t="str">
        <f ca="1">+IF(OFFSET('Water Data'!$I$27,0,10*ROW('Water Data'!I195))="","",OFFSET('Water Data'!$I$27,0,10*ROW('Water Data'!I195)))</f>
        <v/>
      </c>
      <c r="CI201" s="363" t="str">
        <f ca="1">+IF(OFFSET('Water Data'!$I$28,0,10*ROW('Water Data'!I195))="","",OFFSET('Water Data'!$I$28,0,10*ROW('Water Data'!I195)))</f>
        <v/>
      </c>
      <c r="CJ201" s="363" t="str">
        <f ca="1">+IF(OFFSET('Water Data'!$I$29,0,10*ROW('Water Data'!I195))="","",OFFSET('Water Data'!$I$29,0,10*ROW('Water Data'!I195)))</f>
        <v/>
      </c>
      <c r="CK201" s="363" t="str">
        <f ca="1">+IF(OFFSET('Sanitation Data'!$D$28,0,10*ROW('Sanitation Data'!D195))="","",OFFSET('Sanitation Data'!$D$28,0,10*ROW('Sanitation Data'!D195)))</f>
        <v/>
      </c>
      <c r="CL201" s="363" t="str">
        <f ca="1">+IF(OFFSET('Sanitation Data'!$D$29,0,10*ROW('Sanitation Data'!D195))="","",OFFSET('Sanitation Data'!$D$29,0,10*ROW('Sanitation Data'!D195)))</f>
        <v/>
      </c>
      <c r="CM201" s="363" t="str">
        <f ca="1">+IF(OFFSET('Sanitation Data'!$D$30,0,10*ROW('Sanitation Data'!D195))="","",OFFSET('Sanitation Data'!$D$30,0,10*ROW('Sanitation Data'!D195)))</f>
        <v/>
      </c>
      <c r="CN201" s="363" t="str">
        <f ca="1">+IF(OFFSET('Sanitation Data'!$D$31,0,10*ROW('Sanitation Data'!D195))="","",OFFSET('Sanitation Data'!$D$31,0,10*ROW('Sanitation Data'!D195)))</f>
        <v/>
      </c>
      <c r="CO201" s="363" t="str">
        <f ca="1">+IF(OFFSET('Sanitation Data'!$D$32,0,10*ROW('Sanitation Data'!D195))="","",OFFSET('Sanitation Data'!$D$32,0,10*ROW('Sanitation Data'!D195)))</f>
        <v/>
      </c>
      <c r="CP201" s="363" t="str">
        <f ca="1">+IF(OFFSET('Sanitation Data'!$E$28,0,10*ROW('Sanitation Data'!E195))="","",OFFSET('Sanitation Data'!$E$28,0,10*ROW('Sanitation Data'!E195)))</f>
        <v/>
      </c>
      <c r="CQ201" s="363" t="str">
        <f ca="1">+IF(OFFSET('Sanitation Data'!$E$29,0,10*ROW('Sanitation Data'!E195))="","",OFFSET('Sanitation Data'!$E$29,0,10*ROW('Sanitation Data'!E195)))</f>
        <v/>
      </c>
      <c r="CR201" s="363" t="str">
        <f ca="1">+IF(OFFSET('Sanitation Data'!$E$30,0,10*ROW('Sanitation Data'!E195))="","",OFFSET('Sanitation Data'!$E$30,0,10*ROW('Sanitation Data'!E195)))</f>
        <v/>
      </c>
      <c r="CS201" s="363" t="str">
        <f ca="1">+IF(OFFSET('Sanitation Data'!$E$31,0,10*ROW('Sanitation Data'!E195))="","",OFFSET('Sanitation Data'!$E$31,0,10*ROW('Sanitation Data'!E195)))</f>
        <v/>
      </c>
      <c r="CT201" s="363" t="str">
        <f ca="1">+IF(OFFSET('Sanitation Data'!$E$32,0,10*ROW('Sanitation Data'!E195))="","",OFFSET('Sanitation Data'!$E$32,0,10*ROW('Sanitation Data'!E195)))</f>
        <v/>
      </c>
      <c r="CU201" s="363" t="str">
        <f ca="1">+IF(OFFSET('Sanitation Data'!$F$28,0,10*ROW('Sanitation Data'!F195))="","",OFFSET('Sanitation Data'!$F$28,0,10*ROW('Sanitation Data'!F195)))</f>
        <v/>
      </c>
      <c r="CV201" s="363" t="str">
        <f ca="1">+IF(OFFSET('Sanitation Data'!$F$29,0,10*ROW('Sanitation Data'!F195))="","",OFFSET('Sanitation Data'!$F$29,0,10*ROW('Sanitation Data'!F195)))</f>
        <v/>
      </c>
      <c r="CW201" s="363" t="str">
        <f ca="1">+IF(OFFSET('Sanitation Data'!$F$30,0,10*ROW('Sanitation Data'!F195))="","",OFFSET('Sanitation Data'!$F$30,0,10*ROW('Sanitation Data'!F195)))</f>
        <v/>
      </c>
      <c r="CX201" s="363" t="str">
        <f ca="1">+IF(OFFSET('Sanitation Data'!$F$31,0,10*ROW('Sanitation Data'!F195))="","",OFFSET('Sanitation Data'!$F$31,0,10*ROW('Sanitation Data'!F195)))</f>
        <v/>
      </c>
      <c r="CY201" s="363" t="str">
        <f ca="1">+IF(OFFSET('Sanitation Data'!$F$32,0,10*ROW('Sanitation Data'!F195))="","",OFFSET('Sanitation Data'!$F$32,0,10*ROW('Sanitation Data'!F195)))</f>
        <v/>
      </c>
      <c r="CZ201" s="363" t="str">
        <f ca="1">+IF(OFFSET('Sanitation Data'!$G$28,0,10*ROW('Sanitation Data'!G195))="","",OFFSET('Sanitation Data'!$G$28,0,10*ROW('Sanitation Data'!G195)))</f>
        <v/>
      </c>
      <c r="DA201" s="363" t="str">
        <f ca="1">+IF(OFFSET('Sanitation Data'!$G$29,0,10*ROW('Sanitation Data'!G195))="","",OFFSET('Sanitation Data'!$G$29,0,10*ROW('Sanitation Data'!G195)))</f>
        <v/>
      </c>
      <c r="DB201" s="363" t="str">
        <f ca="1">+IF(OFFSET('Sanitation Data'!$G$30,0,10*ROW('Sanitation Data'!G195))="","",OFFSET('Sanitation Data'!$G$30,0,10*ROW('Sanitation Data'!G195)))</f>
        <v/>
      </c>
      <c r="DC201" s="363" t="str">
        <f ca="1">+IF(OFFSET('Sanitation Data'!$G$31,0,10*ROW('Sanitation Data'!G195))="","",OFFSET('Sanitation Data'!$G$31,0,10*ROW('Sanitation Data'!G195)))</f>
        <v/>
      </c>
      <c r="DD201" s="363" t="str">
        <f ca="1">+IF(OFFSET('Sanitation Data'!$G$32,0,10*ROW('Sanitation Data'!G195))="","",OFFSET('Sanitation Data'!$G$32,0,10*ROW('Sanitation Data'!G195)))</f>
        <v/>
      </c>
      <c r="DE201" s="363" t="str">
        <f ca="1">+IF(OFFSET('Sanitation Data'!$H$28,0,10*ROW('Sanitation Data'!H195))="","",OFFSET('Sanitation Data'!$H$28,0,10*ROW('Sanitation Data'!H195)))</f>
        <v/>
      </c>
      <c r="DF201" s="363" t="str">
        <f ca="1">+IF(OFFSET('Sanitation Data'!$H$29,0,10*ROW('Sanitation Data'!H195))="","",OFFSET('Sanitation Data'!$H$29,0,10*ROW('Sanitation Data'!H195)))</f>
        <v/>
      </c>
      <c r="DG201" s="363" t="str">
        <f ca="1">+IF(OFFSET('Sanitation Data'!$H$30,0,10*ROW('Sanitation Data'!H195))="","",OFFSET('Sanitation Data'!$H$30,0,10*ROW('Sanitation Data'!H195)))</f>
        <v/>
      </c>
      <c r="DH201" s="363" t="str">
        <f ca="1">+IF(OFFSET('Sanitation Data'!$H$31,0,10*ROW('Sanitation Data'!H195))="","",OFFSET('Sanitation Data'!$H$31,0,10*ROW('Sanitation Data'!H195)))</f>
        <v/>
      </c>
      <c r="DI201" s="363" t="str">
        <f ca="1">+IF(OFFSET('Sanitation Data'!$H$32,0,10*ROW('Sanitation Data'!H195))="","",OFFSET('Sanitation Data'!$H$32,0,10*ROW('Sanitation Data'!H195)))</f>
        <v/>
      </c>
      <c r="DJ201" s="363" t="str">
        <f ca="1">+IF(OFFSET('Sanitation Data'!$I$28,0,10*ROW('Sanitation Data'!I195))="","",OFFSET('Sanitation Data'!$I$28,0,10*ROW('Sanitation Data'!I195)))</f>
        <v/>
      </c>
      <c r="DK201" s="363" t="str">
        <f ca="1">+IF(OFFSET('Sanitation Data'!$I$29,0,10*ROW('Sanitation Data'!I195))="","",OFFSET('Sanitation Data'!$I$29,0,10*ROW('Sanitation Data'!I195)))</f>
        <v/>
      </c>
      <c r="DL201" s="363" t="str">
        <f ca="1">+IF(OFFSET('Sanitation Data'!$I$30,0,10*ROW('Sanitation Data'!I195))="","",OFFSET('Sanitation Data'!$I$30,0,10*ROW('Sanitation Data'!I195)))</f>
        <v/>
      </c>
      <c r="DM201" s="363" t="str">
        <f ca="1">+IF(OFFSET('Sanitation Data'!$I$31,0,10*ROW('Sanitation Data'!I195))="","",OFFSET('Sanitation Data'!$I$31,0,10*ROW('Sanitation Data'!I195)))</f>
        <v/>
      </c>
      <c r="DN201" s="363" t="str">
        <f ca="1">+IF(OFFSET('Sanitation Data'!$I$32,0,10*ROW('Sanitation Data'!I195))="","",OFFSET('Sanitation Data'!$I$32,0,10*ROW('Sanitation Data'!I195)))</f>
        <v/>
      </c>
      <c r="DO201" s="363" t="str">
        <f ca="1">+IF(OFFSET('Hygiene Data'!$D$11,0,10*ROW('Hygiene Data'!D195))="","",OFFSET('Hygiene Data'!$D$11,0,10*ROW('Hygiene Data'!D195)))</f>
        <v/>
      </c>
      <c r="DP201" s="363" t="str">
        <f ca="1">+IF(OFFSET('Hygiene Data'!$D$12,0,10*ROW('Hygiene Data'!D195))="","",OFFSET('Hygiene Data'!$D$12,0,10*ROW('Hygiene Data'!D195)))</f>
        <v/>
      </c>
      <c r="DQ201" s="363" t="str">
        <f ca="1">+IF(OFFSET('Hygiene Data'!$D$13,0,10*ROW('Hygiene Data'!D195))="","",OFFSET('Hygiene Data'!$D$13,0,10*ROW('Hygiene Data'!D195)))</f>
        <v/>
      </c>
      <c r="DR201" s="363" t="str">
        <f ca="1">+IF(OFFSET('Hygiene Data'!$E$11,0,10*ROW('Hygiene Data'!E195))="","",OFFSET('Hygiene Data'!$E$11,0,10*ROW('Hygiene Data'!E195)))</f>
        <v/>
      </c>
      <c r="DS201" s="363" t="str">
        <f ca="1">+IF(OFFSET('Hygiene Data'!$E$12,0,10*ROW('Hygiene Data'!E195))="","",OFFSET('Hygiene Data'!$E$12,0,10*ROW('Hygiene Data'!E195)))</f>
        <v/>
      </c>
      <c r="DT201" s="363" t="str">
        <f ca="1">+IF(OFFSET('Hygiene Data'!$E$13,0,10*ROW('Hygiene Data'!E195))="","",OFFSET('Hygiene Data'!$E$13,0,10*ROW('Hygiene Data'!E195)))</f>
        <v/>
      </c>
      <c r="DU201" s="363" t="str">
        <f ca="1">+IF(OFFSET('Hygiene Data'!$F$11,0,10*ROW('Hygiene Data'!F195))="","",OFFSET('Hygiene Data'!$F$11,0,10*ROW('Hygiene Data'!F195)))</f>
        <v/>
      </c>
      <c r="DV201" s="363" t="str">
        <f ca="1">+IF(OFFSET('Hygiene Data'!$F$12,0,10*ROW('Hygiene Data'!F195))="","",OFFSET('Hygiene Data'!$F$12,0,10*ROW('Hygiene Data'!F195)))</f>
        <v/>
      </c>
      <c r="DW201" s="363" t="str">
        <f ca="1">+IF(OFFSET('Hygiene Data'!$F$13,0,10*ROW('Hygiene Data'!F195))="","",OFFSET('Hygiene Data'!$F$13,0,10*ROW('Hygiene Data'!F195)))</f>
        <v/>
      </c>
      <c r="DX201" s="363" t="str">
        <f ca="1">+IF(OFFSET('Hygiene Data'!$G$11,0,10*ROW('Hygiene Data'!G195))="","",OFFSET('Hygiene Data'!$G$11,0,10*ROW('Hygiene Data'!G195)))</f>
        <v/>
      </c>
      <c r="DY201" s="363" t="str">
        <f ca="1">+IF(OFFSET('Hygiene Data'!$G$12,0,10*ROW('Hygiene Data'!G195))="","",OFFSET('Hygiene Data'!$G$12,0,10*ROW('Hygiene Data'!G195)))</f>
        <v/>
      </c>
      <c r="DZ201" s="363" t="str">
        <f ca="1">+IF(OFFSET('Hygiene Data'!$G$13,0,10*ROW('Hygiene Data'!G195))="","",OFFSET('Hygiene Data'!$G$13,0,10*ROW('Hygiene Data'!G195)))</f>
        <v/>
      </c>
      <c r="EA201" s="363" t="str">
        <f ca="1">+IF(OFFSET('Hygiene Data'!$H$11,0,10*ROW('Hygiene Data'!H195))="","",OFFSET('Hygiene Data'!$H$11,0,10*ROW('Hygiene Data'!H195)))</f>
        <v/>
      </c>
      <c r="EB201" s="363" t="str">
        <f ca="1">+IF(OFFSET('Hygiene Data'!$H$12,0,10*ROW('Hygiene Data'!H195))="","",OFFSET('Hygiene Data'!$H$12,0,10*ROW('Hygiene Data'!H195)))</f>
        <v/>
      </c>
      <c r="EC201" s="363" t="str">
        <f ca="1">+IF(OFFSET('Hygiene Data'!$H$13,0,10*ROW('Hygiene Data'!H195))="","",OFFSET('Hygiene Data'!$H$13,0,10*ROW('Hygiene Data'!H195)))</f>
        <v/>
      </c>
      <c r="ED201" s="363" t="str">
        <f ca="1">+IF(OFFSET('Hygiene Data'!$I$11,0,10*ROW('Hygiene Data'!I195))="","",OFFSET('Hygiene Data'!$I$11,0,10*ROW('Hygiene Data'!I195)))</f>
        <v/>
      </c>
      <c r="EE201" s="363" t="str">
        <f ca="1">+IF(OFFSET('Hygiene Data'!$I$12,0,10*ROW('Hygiene Data'!I195))="","",OFFSET('Hygiene Data'!$I$12,0,10*ROW('Hygiene Data'!I195)))</f>
        <v/>
      </c>
      <c r="EF201" s="363" t="str">
        <f ca="1">+IF(OFFSET('Hygiene Data'!$I$13,0,10*ROW('Hygiene Data'!I195))="","",OFFSET('Hygiene Data'!$I$13,0,10*ROW('Hygiene Data'!I195)))</f>
        <v/>
      </c>
    </row>
    <row r="202" spans="1:136" x14ac:dyDescent="0.25">
      <c r="A202" s="472" t="str">
        <f ca="1">+IF(OFFSET('Water Data'!$B$2,0,10*ROW('Water Data'!E196))="","",OFFSET('Water Data'!$B$2,0,10*ROW('Water Data'!E196)))</f>
        <v/>
      </c>
      <c r="B202" s="47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9" t="str">
        <f t="shared" ca="1" si="3"/>
        <v/>
      </c>
      <c r="D202" s="50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3" t="str">
        <f ca="1">+IF(OFFSET('Water Data'!$D$27,0,10*ROW('Water Data'!D196))="","",OFFSET('Water Data'!$D$27,0,10*ROW('Water Data'!D196)))</f>
        <v/>
      </c>
      <c r="BT202" s="363" t="str">
        <f ca="1">+IF(OFFSET('Water Data'!$D$28,0,10*ROW('Water Data'!D196))="","",OFFSET('Water Data'!$D$28,0,10*ROW('Water Data'!D196)))</f>
        <v/>
      </c>
      <c r="BU202" s="363" t="str">
        <f ca="1">+IF(OFFSET('Water Data'!$D$29,0,10*ROW('Water Data'!D196))="","",OFFSET('Water Data'!$D$29,0,10*ROW('Water Data'!D196)))</f>
        <v/>
      </c>
      <c r="BV202" s="363" t="str">
        <f ca="1">+IF(OFFSET('Water Data'!$E$27,0,10*ROW('Water Data'!E196))="","",OFFSET('Water Data'!$E$27,0,10*ROW('Water Data'!E196)))</f>
        <v/>
      </c>
      <c r="BW202" s="363" t="str">
        <f ca="1">+IF(OFFSET('Water Data'!$E$28,0,10*ROW('Water Data'!E196))="","",OFFSET('Water Data'!$E$28,0,10*ROW('Water Data'!E196)))</f>
        <v/>
      </c>
      <c r="BX202" s="363" t="str">
        <f ca="1">+IF(OFFSET('Water Data'!$E$29,0,10*ROW('Water Data'!E196))="","",OFFSET('Water Data'!$E$29,0,10*ROW('Water Data'!E196)))</f>
        <v/>
      </c>
      <c r="BY202" s="363" t="str">
        <f ca="1">+IF(OFFSET('Water Data'!$F$27,0,10*ROW('Water Data'!F196))="","",OFFSET('Water Data'!$F$27,0,10*ROW('Water Data'!F196)))</f>
        <v/>
      </c>
      <c r="BZ202" s="363" t="str">
        <f ca="1">+IF(OFFSET('Water Data'!$F$28,0,10*ROW('Water Data'!F196))="","",OFFSET('Water Data'!$F$28,0,10*ROW('Water Data'!F196)))</f>
        <v/>
      </c>
      <c r="CA202" s="363" t="str">
        <f ca="1">+IF(OFFSET('Water Data'!$F$29,0,10*ROW('Water Data'!F196))="","",OFFSET('Water Data'!$F$29,0,10*ROW('Water Data'!F196)))</f>
        <v/>
      </c>
      <c r="CB202" s="363" t="str">
        <f ca="1">+IF(OFFSET('Water Data'!$G$27,0,10*ROW('Water Data'!G196))="","",OFFSET('Water Data'!$G$27,0,10*ROW('Water Data'!G196)))</f>
        <v/>
      </c>
      <c r="CC202" s="363" t="str">
        <f ca="1">+IF(OFFSET('Water Data'!$G$28,0,10*ROW('Water Data'!G196))="","",OFFSET('Water Data'!$G$28,0,10*ROW('Water Data'!G196)))</f>
        <v/>
      </c>
      <c r="CD202" s="363" t="str">
        <f ca="1">+IF(OFFSET('Water Data'!$G$29,0,10*ROW('Water Data'!G196))="","",OFFSET('Water Data'!$G$29,0,10*ROW('Water Data'!G196)))</f>
        <v/>
      </c>
      <c r="CE202" s="363" t="str">
        <f ca="1">+IF(OFFSET('Water Data'!$H$27,0,10*ROW('Water Data'!H196))="","",OFFSET('Water Data'!$H$27,0,10*ROW('Water Data'!H196)))</f>
        <v/>
      </c>
      <c r="CF202" s="363" t="str">
        <f ca="1">+IF(OFFSET('Water Data'!$H$28,0,10*ROW('Water Data'!H196))="","",OFFSET('Water Data'!$H$28,0,10*ROW('Water Data'!H196)))</f>
        <v/>
      </c>
      <c r="CG202" s="363" t="str">
        <f ca="1">+IF(OFFSET('Water Data'!$H$29,0,10*ROW('Water Data'!H196))="","",OFFSET('Water Data'!$H$29,0,10*ROW('Water Data'!H196)))</f>
        <v/>
      </c>
      <c r="CH202" s="363" t="str">
        <f ca="1">+IF(OFFSET('Water Data'!$I$27,0,10*ROW('Water Data'!I196))="","",OFFSET('Water Data'!$I$27,0,10*ROW('Water Data'!I196)))</f>
        <v/>
      </c>
      <c r="CI202" s="363" t="str">
        <f ca="1">+IF(OFFSET('Water Data'!$I$28,0,10*ROW('Water Data'!I196))="","",OFFSET('Water Data'!$I$28,0,10*ROW('Water Data'!I196)))</f>
        <v/>
      </c>
      <c r="CJ202" s="363" t="str">
        <f ca="1">+IF(OFFSET('Water Data'!$I$29,0,10*ROW('Water Data'!I196))="","",OFFSET('Water Data'!$I$29,0,10*ROW('Water Data'!I196)))</f>
        <v/>
      </c>
      <c r="CK202" s="363" t="str">
        <f ca="1">+IF(OFFSET('Sanitation Data'!$D$28,0,10*ROW('Sanitation Data'!D196))="","",OFFSET('Sanitation Data'!$D$28,0,10*ROW('Sanitation Data'!D196)))</f>
        <v/>
      </c>
      <c r="CL202" s="363" t="str">
        <f ca="1">+IF(OFFSET('Sanitation Data'!$D$29,0,10*ROW('Sanitation Data'!D196))="","",OFFSET('Sanitation Data'!$D$29,0,10*ROW('Sanitation Data'!D196)))</f>
        <v/>
      </c>
      <c r="CM202" s="363" t="str">
        <f ca="1">+IF(OFFSET('Sanitation Data'!$D$30,0,10*ROW('Sanitation Data'!D196))="","",OFFSET('Sanitation Data'!$D$30,0,10*ROW('Sanitation Data'!D196)))</f>
        <v/>
      </c>
      <c r="CN202" s="363" t="str">
        <f ca="1">+IF(OFFSET('Sanitation Data'!$D$31,0,10*ROW('Sanitation Data'!D196))="","",OFFSET('Sanitation Data'!$D$31,0,10*ROW('Sanitation Data'!D196)))</f>
        <v/>
      </c>
      <c r="CO202" s="363" t="str">
        <f ca="1">+IF(OFFSET('Sanitation Data'!$D$32,0,10*ROW('Sanitation Data'!D196))="","",OFFSET('Sanitation Data'!$D$32,0,10*ROW('Sanitation Data'!D196)))</f>
        <v/>
      </c>
      <c r="CP202" s="363" t="str">
        <f ca="1">+IF(OFFSET('Sanitation Data'!$E$28,0,10*ROW('Sanitation Data'!E196))="","",OFFSET('Sanitation Data'!$E$28,0,10*ROW('Sanitation Data'!E196)))</f>
        <v/>
      </c>
      <c r="CQ202" s="363" t="str">
        <f ca="1">+IF(OFFSET('Sanitation Data'!$E$29,0,10*ROW('Sanitation Data'!E196))="","",OFFSET('Sanitation Data'!$E$29,0,10*ROW('Sanitation Data'!E196)))</f>
        <v/>
      </c>
      <c r="CR202" s="363" t="str">
        <f ca="1">+IF(OFFSET('Sanitation Data'!$E$30,0,10*ROW('Sanitation Data'!E196))="","",OFFSET('Sanitation Data'!$E$30,0,10*ROW('Sanitation Data'!E196)))</f>
        <v/>
      </c>
      <c r="CS202" s="363" t="str">
        <f ca="1">+IF(OFFSET('Sanitation Data'!$E$31,0,10*ROW('Sanitation Data'!E196))="","",OFFSET('Sanitation Data'!$E$31,0,10*ROW('Sanitation Data'!E196)))</f>
        <v/>
      </c>
      <c r="CT202" s="363" t="str">
        <f ca="1">+IF(OFFSET('Sanitation Data'!$E$32,0,10*ROW('Sanitation Data'!E196))="","",OFFSET('Sanitation Data'!$E$32,0,10*ROW('Sanitation Data'!E196)))</f>
        <v/>
      </c>
      <c r="CU202" s="363" t="str">
        <f ca="1">+IF(OFFSET('Sanitation Data'!$F$28,0,10*ROW('Sanitation Data'!F196))="","",OFFSET('Sanitation Data'!$F$28,0,10*ROW('Sanitation Data'!F196)))</f>
        <v/>
      </c>
      <c r="CV202" s="363" t="str">
        <f ca="1">+IF(OFFSET('Sanitation Data'!$F$29,0,10*ROW('Sanitation Data'!F196))="","",OFFSET('Sanitation Data'!$F$29,0,10*ROW('Sanitation Data'!F196)))</f>
        <v/>
      </c>
      <c r="CW202" s="363" t="str">
        <f ca="1">+IF(OFFSET('Sanitation Data'!$F$30,0,10*ROW('Sanitation Data'!F196))="","",OFFSET('Sanitation Data'!$F$30,0,10*ROW('Sanitation Data'!F196)))</f>
        <v/>
      </c>
      <c r="CX202" s="363" t="str">
        <f ca="1">+IF(OFFSET('Sanitation Data'!$F$31,0,10*ROW('Sanitation Data'!F196))="","",OFFSET('Sanitation Data'!$F$31,0,10*ROW('Sanitation Data'!F196)))</f>
        <v/>
      </c>
      <c r="CY202" s="363" t="str">
        <f ca="1">+IF(OFFSET('Sanitation Data'!$F$32,0,10*ROW('Sanitation Data'!F196))="","",OFFSET('Sanitation Data'!$F$32,0,10*ROW('Sanitation Data'!F196)))</f>
        <v/>
      </c>
      <c r="CZ202" s="363" t="str">
        <f ca="1">+IF(OFFSET('Sanitation Data'!$G$28,0,10*ROW('Sanitation Data'!G196))="","",OFFSET('Sanitation Data'!$G$28,0,10*ROW('Sanitation Data'!G196)))</f>
        <v/>
      </c>
      <c r="DA202" s="363" t="str">
        <f ca="1">+IF(OFFSET('Sanitation Data'!$G$29,0,10*ROW('Sanitation Data'!G196))="","",OFFSET('Sanitation Data'!$G$29,0,10*ROW('Sanitation Data'!G196)))</f>
        <v/>
      </c>
      <c r="DB202" s="363" t="str">
        <f ca="1">+IF(OFFSET('Sanitation Data'!$G$30,0,10*ROW('Sanitation Data'!G196))="","",OFFSET('Sanitation Data'!$G$30,0,10*ROW('Sanitation Data'!G196)))</f>
        <v/>
      </c>
      <c r="DC202" s="363" t="str">
        <f ca="1">+IF(OFFSET('Sanitation Data'!$G$31,0,10*ROW('Sanitation Data'!G196))="","",OFFSET('Sanitation Data'!$G$31,0,10*ROW('Sanitation Data'!G196)))</f>
        <v/>
      </c>
      <c r="DD202" s="363" t="str">
        <f ca="1">+IF(OFFSET('Sanitation Data'!$G$32,0,10*ROW('Sanitation Data'!G196))="","",OFFSET('Sanitation Data'!$G$32,0,10*ROW('Sanitation Data'!G196)))</f>
        <v/>
      </c>
      <c r="DE202" s="363" t="str">
        <f ca="1">+IF(OFFSET('Sanitation Data'!$H$28,0,10*ROW('Sanitation Data'!H196))="","",OFFSET('Sanitation Data'!$H$28,0,10*ROW('Sanitation Data'!H196)))</f>
        <v/>
      </c>
      <c r="DF202" s="363" t="str">
        <f ca="1">+IF(OFFSET('Sanitation Data'!$H$29,0,10*ROW('Sanitation Data'!H196))="","",OFFSET('Sanitation Data'!$H$29,0,10*ROW('Sanitation Data'!H196)))</f>
        <v/>
      </c>
      <c r="DG202" s="363" t="str">
        <f ca="1">+IF(OFFSET('Sanitation Data'!$H$30,0,10*ROW('Sanitation Data'!H196))="","",OFFSET('Sanitation Data'!$H$30,0,10*ROW('Sanitation Data'!H196)))</f>
        <v/>
      </c>
      <c r="DH202" s="363" t="str">
        <f ca="1">+IF(OFFSET('Sanitation Data'!$H$31,0,10*ROW('Sanitation Data'!H196))="","",OFFSET('Sanitation Data'!$H$31,0,10*ROW('Sanitation Data'!H196)))</f>
        <v/>
      </c>
      <c r="DI202" s="363" t="str">
        <f ca="1">+IF(OFFSET('Sanitation Data'!$H$32,0,10*ROW('Sanitation Data'!H196))="","",OFFSET('Sanitation Data'!$H$32,0,10*ROW('Sanitation Data'!H196)))</f>
        <v/>
      </c>
      <c r="DJ202" s="363" t="str">
        <f ca="1">+IF(OFFSET('Sanitation Data'!$I$28,0,10*ROW('Sanitation Data'!I196))="","",OFFSET('Sanitation Data'!$I$28,0,10*ROW('Sanitation Data'!I196)))</f>
        <v/>
      </c>
      <c r="DK202" s="363" t="str">
        <f ca="1">+IF(OFFSET('Sanitation Data'!$I$29,0,10*ROW('Sanitation Data'!I196))="","",OFFSET('Sanitation Data'!$I$29,0,10*ROW('Sanitation Data'!I196)))</f>
        <v/>
      </c>
      <c r="DL202" s="363" t="str">
        <f ca="1">+IF(OFFSET('Sanitation Data'!$I$30,0,10*ROW('Sanitation Data'!I196))="","",OFFSET('Sanitation Data'!$I$30,0,10*ROW('Sanitation Data'!I196)))</f>
        <v/>
      </c>
      <c r="DM202" s="363" t="str">
        <f ca="1">+IF(OFFSET('Sanitation Data'!$I$31,0,10*ROW('Sanitation Data'!I196))="","",OFFSET('Sanitation Data'!$I$31,0,10*ROW('Sanitation Data'!I196)))</f>
        <v/>
      </c>
      <c r="DN202" s="363" t="str">
        <f ca="1">+IF(OFFSET('Sanitation Data'!$I$32,0,10*ROW('Sanitation Data'!I196))="","",OFFSET('Sanitation Data'!$I$32,0,10*ROW('Sanitation Data'!I196)))</f>
        <v/>
      </c>
      <c r="DO202" s="363" t="str">
        <f ca="1">+IF(OFFSET('Hygiene Data'!$D$11,0,10*ROW('Hygiene Data'!D196))="","",OFFSET('Hygiene Data'!$D$11,0,10*ROW('Hygiene Data'!D196)))</f>
        <v/>
      </c>
      <c r="DP202" s="363" t="str">
        <f ca="1">+IF(OFFSET('Hygiene Data'!$D$12,0,10*ROW('Hygiene Data'!D196))="","",OFFSET('Hygiene Data'!$D$12,0,10*ROW('Hygiene Data'!D196)))</f>
        <v/>
      </c>
      <c r="DQ202" s="363" t="str">
        <f ca="1">+IF(OFFSET('Hygiene Data'!$D$13,0,10*ROW('Hygiene Data'!D196))="","",OFFSET('Hygiene Data'!$D$13,0,10*ROW('Hygiene Data'!D196)))</f>
        <v/>
      </c>
      <c r="DR202" s="363" t="str">
        <f ca="1">+IF(OFFSET('Hygiene Data'!$E$11,0,10*ROW('Hygiene Data'!E196))="","",OFFSET('Hygiene Data'!$E$11,0,10*ROW('Hygiene Data'!E196)))</f>
        <v/>
      </c>
      <c r="DS202" s="363" t="str">
        <f ca="1">+IF(OFFSET('Hygiene Data'!$E$12,0,10*ROW('Hygiene Data'!E196))="","",OFFSET('Hygiene Data'!$E$12,0,10*ROW('Hygiene Data'!E196)))</f>
        <v/>
      </c>
      <c r="DT202" s="363" t="str">
        <f ca="1">+IF(OFFSET('Hygiene Data'!$E$13,0,10*ROW('Hygiene Data'!E196))="","",OFFSET('Hygiene Data'!$E$13,0,10*ROW('Hygiene Data'!E196)))</f>
        <v/>
      </c>
      <c r="DU202" s="363" t="str">
        <f ca="1">+IF(OFFSET('Hygiene Data'!$F$11,0,10*ROW('Hygiene Data'!F196))="","",OFFSET('Hygiene Data'!$F$11,0,10*ROW('Hygiene Data'!F196)))</f>
        <v/>
      </c>
      <c r="DV202" s="363" t="str">
        <f ca="1">+IF(OFFSET('Hygiene Data'!$F$12,0,10*ROW('Hygiene Data'!F196))="","",OFFSET('Hygiene Data'!$F$12,0,10*ROW('Hygiene Data'!F196)))</f>
        <v/>
      </c>
      <c r="DW202" s="363" t="str">
        <f ca="1">+IF(OFFSET('Hygiene Data'!$F$13,0,10*ROW('Hygiene Data'!F196))="","",OFFSET('Hygiene Data'!$F$13,0,10*ROW('Hygiene Data'!F196)))</f>
        <v/>
      </c>
      <c r="DX202" s="363" t="str">
        <f ca="1">+IF(OFFSET('Hygiene Data'!$G$11,0,10*ROW('Hygiene Data'!G196))="","",OFFSET('Hygiene Data'!$G$11,0,10*ROW('Hygiene Data'!G196)))</f>
        <v/>
      </c>
      <c r="DY202" s="363" t="str">
        <f ca="1">+IF(OFFSET('Hygiene Data'!$G$12,0,10*ROW('Hygiene Data'!G196))="","",OFFSET('Hygiene Data'!$G$12,0,10*ROW('Hygiene Data'!G196)))</f>
        <v/>
      </c>
      <c r="DZ202" s="363" t="str">
        <f ca="1">+IF(OFFSET('Hygiene Data'!$G$13,0,10*ROW('Hygiene Data'!G196))="","",OFFSET('Hygiene Data'!$G$13,0,10*ROW('Hygiene Data'!G196)))</f>
        <v/>
      </c>
      <c r="EA202" s="363" t="str">
        <f ca="1">+IF(OFFSET('Hygiene Data'!$H$11,0,10*ROW('Hygiene Data'!H196))="","",OFFSET('Hygiene Data'!$H$11,0,10*ROW('Hygiene Data'!H196)))</f>
        <v/>
      </c>
      <c r="EB202" s="363" t="str">
        <f ca="1">+IF(OFFSET('Hygiene Data'!$H$12,0,10*ROW('Hygiene Data'!H196))="","",OFFSET('Hygiene Data'!$H$12,0,10*ROW('Hygiene Data'!H196)))</f>
        <v/>
      </c>
      <c r="EC202" s="363" t="str">
        <f ca="1">+IF(OFFSET('Hygiene Data'!$H$13,0,10*ROW('Hygiene Data'!H196))="","",OFFSET('Hygiene Data'!$H$13,0,10*ROW('Hygiene Data'!H196)))</f>
        <v/>
      </c>
      <c r="ED202" s="363" t="str">
        <f ca="1">+IF(OFFSET('Hygiene Data'!$I$11,0,10*ROW('Hygiene Data'!I196))="","",OFFSET('Hygiene Data'!$I$11,0,10*ROW('Hygiene Data'!I196)))</f>
        <v/>
      </c>
      <c r="EE202" s="363" t="str">
        <f ca="1">+IF(OFFSET('Hygiene Data'!$I$12,0,10*ROW('Hygiene Data'!I196))="","",OFFSET('Hygiene Data'!$I$12,0,10*ROW('Hygiene Data'!I196)))</f>
        <v/>
      </c>
      <c r="EF202" s="363" t="str">
        <f ca="1">+IF(OFFSET('Hygiene Data'!$I$13,0,10*ROW('Hygiene Data'!I196))="","",OFFSET('Hygiene Data'!$I$13,0,10*ROW('Hygiene Data'!I196)))</f>
        <v/>
      </c>
    </row>
    <row r="203" spans="1:136" x14ac:dyDescent="0.25">
      <c r="A203" s="472" t="str">
        <f ca="1">+IF(OFFSET('Water Data'!$B$2,0,10*ROW('Water Data'!E197))="","",OFFSET('Water Data'!$B$2,0,10*ROW('Water Data'!E197)))</f>
        <v/>
      </c>
      <c r="B203" s="47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9" t="str">
        <f t="shared" ca="1" si="3"/>
        <v/>
      </c>
      <c r="D203" s="50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3" t="str">
        <f ca="1">+IF(OFFSET('Water Data'!$D$27,0,10*ROW('Water Data'!D197))="","",OFFSET('Water Data'!$D$27,0,10*ROW('Water Data'!D197)))</f>
        <v/>
      </c>
      <c r="BT203" s="363" t="str">
        <f ca="1">+IF(OFFSET('Water Data'!$D$28,0,10*ROW('Water Data'!D197))="","",OFFSET('Water Data'!$D$28,0,10*ROW('Water Data'!D197)))</f>
        <v/>
      </c>
      <c r="BU203" s="363" t="str">
        <f ca="1">+IF(OFFSET('Water Data'!$D$29,0,10*ROW('Water Data'!D197))="","",OFFSET('Water Data'!$D$29,0,10*ROW('Water Data'!D197)))</f>
        <v/>
      </c>
      <c r="BV203" s="363" t="str">
        <f ca="1">+IF(OFFSET('Water Data'!$E$27,0,10*ROW('Water Data'!E197))="","",OFFSET('Water Data'!$E$27,0,10*ROW('Water Data'!E197)))</f>
        <v/>
      </c>
      <c r="BW203" s="363" t="str">
        <f ca="1">+IF(OFFSET('Water Data'!$E$28,0,10*ROW('Water Data'!E197))="","",OFFSET('Water Data'!$E$28,0,10*ROW('Water Data'!E197)))</f>
        <v/>
      </c>
      <c r="BX203" s="363" t="str">
        <f ca="1">+IF(OFFSET('Water Data'!$E$29,0,10*ROW('Water Data'!E197))="","",OFFSET('Water Data'!$E$29,0,10*ROW('Water Data'!E197)))</f>
        <v/>
      </c>
      <c r="BY203" s="363" t="str">
        <f ca="1">+IF(OFFSET('Water Data'!$F$27,0,10*ROW('Water Data'!F197))="","",OFFSET('Water Data'!$F$27,0,10*ROW('Water Data'!F197)))</f>
        <v/>
      </c>
      <c r="BZ203" s="363" t="str">
        <f ca="1">+IF(OFFSET('Water Data'!$F$28,0,10*ROW('Water Data'!F197))="","",OFFSET('Water Data'!$F$28,0,10*ROW('Water Data'!F197)))</f>
        <v/>
      </c>
      <c r="CA203" s="363" t="str">
        <f ca="1">+IF(OFFSET('Water Data'!$F$29,0,10*ROW('Water Data'!F197))="","",OFFSET('Water Data'!$F$29,0,10*ROW('Water Data'!F197)))</f>
        <v/>
      </c>
      <c r="CB203" s="363" t="str">
        <f ca="1">+IF(OFFSET('Water Data'!$G$27,0,10*ROW('Water Data'!G197))="","",OFFSET('Water Data'!$G$27,0,10*ROW('Water Data'!G197)))</f>
        <v/>
      </c>
      <c r="CC203" s="363" t="str">
        <f ca="1">+IF(OFFSET('Water Data'!$G$28,0,10*ROW('Water Data'!G197))="","",OFFSET('Water Data'!$G$28,0,10*ROW('Water Data'!G197)))</f>
        <v/>
      </c>
      <c r="CD203" s="363" t="str">
        <f ca="1">+IF(OFFSET('Water Data'!$G$29,0,10*ROW('Water Data'!G197))="","",OFFSET('Water Data'!$G$29,0,10*ROW('Water Data'!G197)))</f>
        <v/>
      </c>
      <c r="CE203" s="363" t="str">
        <f ca="1">+IF(OFFSET('Water Data'!$H$27,0,10*ROW('Water Data'!H197))="","",OFFSET('Water Data'!$H$27,0,10*ROW('Water Data'!H197)))</f>
        <v/>
      </c>
      <c r="CF203" s="363" t="str">
        <f ca="1">+IF(OFFSET('Water Data'!$H$28,0,10*ROW('Water Data'!H197))="","",OFFSET('Water Data'!$H$28,0,10*ROW('Water Data'!H197)))</f>
        <v/>
      </c>
      <c r="CG203" s="363" t="str">
        <f ca="1">+IF(OFFSET('Water Data'!$H$29,0,10*ROW('Water Data'!H197))="","",OFFSET('Water Data'!$H$29,0,10*ROW('Water Data'!H197)))</f>
        <v/>
      </c>
      <c r="CH203" s="363" t="str">
        <f ca="1">+IF(OFFSET('Water Data'!$I$27,0,10*ROW('Water Data'!I197))="","",OFFSET('Water Data'!$I$27,0,10*ROW('Water Data'!I197)))</f>
        <v/>
      </c>
      <c r="CI203" s="363" t="str">
        <f ca="1">+IF(OFFSET('Water Data'!$I$28,0,10*ROW('Water Data'!I197))="","",OFFSET('Water Data'!$I$28,0,10*ROW('Water Data'!I197)))</f>
        <v/>
      </c>
      <c r="CJ203" s="363" t="str">
        <f ca="1">+IF(OFFSET('Water Data'!$I$29,0,10*ROW('Water Data'!I197))="","",OFFSET('Water Data'!$I$29,0,10*ROW('Water Data'!I197)))</f>
        <v/>
      </c>
      <c r="CK203" s="363" t="str">
        <f ca="1">+IF(OFFSET('Sanitation Data'!$D$28,0,10*ROW('Sanitation Data'!D197))="","",OFFSET('Sanitation Data'!$D$28,0,10*ROW('Sanitation Data'!D197)))</f>
        <v/>
      </c>
      <c r="CL203" s="363" t="str">
        <f ca="1">+IF(OFFSET('Sanitation Data'!$D$29,0,10*ROW('Sanitation Data'!D197))="","",OFFSET('Sanitation Data'!$D$29,0,10*ROW('Sanitation Data'!D197)))</f>
        <v/>
      </c>
      <c r="CM203" s="363" t="str">
        <f ca="1">+IF(OFFSET('Sanitation Data'!$D$30,0,10*ROW('Sanitation Data'!D197))="","",OFFSET('Sanitation Data'!$D$30,0,10*ROW('Sanitation Data'!D197)))</f>
        <v/>
      </c>
      <c r="CN203" s="363" t="str">
        <f ca="1">+IF(OFFSET('Sanitation Data'!$D$31,0,10*ROW('Sanitation Data'!D197))="","",OFFSET('Sanitation Data'!$D$31,0,10*ROW('Sanitation Data'!D197)))</f>
        <v/>
      </c>
      <c r="CO203" s="363" t="str">
        <f ca="1">+IF(OFFSET('Sanitation Data'!$D$32,0,10*ROW('Sanitation Data'!D197))="","",OFFSET('Sanitation Data'!$D$32,0,10*ROW('Sanitation Data'!D197)))</f>
        <v/>
      </c>
      <c r="CP203" s="363" t="str">
        <f ca="1">+IF(OFFSET('Sanitation Data'!$E$28,0,10*ROW('Sanitation Data'!E197))="","",OFFSET('Sanitation Data'!$E$28,0,10*ROW('Sanitation Data'!E197)))</f>
        <v/>
      </c>
      <c r="CQ203" s="363" t="str">
        <f ca="1">+IF(OFFSET('Sanitation Data'!$E$29,0,10*ROW('Sanitation Data'!E197))="","",OFFSET('Sanitation Data'!$E$29,0,10*ROW('Sanitation Data'!E197)))</f>
        <v/>
      </c>
      <c r="CR203" s="363" t="str">
        <f ca="1">+IF(OFFSET('Sanitation Data'!$E$30,0,10*ROW('Sanitation Data'!E197))="","",OFFSET('Sanitation Data'!$E$30,0,10*ROW('Sanitation Data'!E197)))</f>
        <v/>
      </c>
      <c r="CS203" s="363" t="str">
        <f ca="1">+IF(OFFSET('Sanitation Data'!$E$31,0,10*ROW('Sanitation Data'!E197))="","",OFFSET('Sanitation Data'!$E$31,0,10*ROW('Sanitation Data'!E197)))</f>
        <v/>
      </c>
      <c r="CT203" s="363" t="str">
        <f ca="1">+IF(OFFSET('Sanitation Data'!$E$32,0,10*ROW('Sanitation Data'!E197))="","",OFFSET('Sanitation Data'!$E$32,0,10*ROW('Sanitation Data'!E197)))</f>
        <v/>
      </c>
      <c r="CU203" s="363" t="str">
        <f ca="1">+IF(OFFSET('Sanitation Data'!$F$28,0,10*ROW('Sanitation Data'!F197))="","",OFFSET('Sanitation Data'!$F$28,0,10*ROW('Sanitation Data'!F197)))</f>
        <v/>
      </c>
      <c r="CV203" s="363" t="str">
        <f ca="1">+IF(OFFSET('Sanitation Data'!$F$29,0,10*ROW('Sanitation Data'!F197))="","",OFFSET('Sanitation Data'!$F$29,0,10*ROW('Sanitation Data'!F197)))</f>
        <v/>
      </c>
      <c r="CW203" s="363" t="str">
        <f ca="1">+IF(OFFSET('Sanitation Data'!$F$30,0,10*ROW('Sanitation Data'!F197))="","",OFFSET('Sanitation Data'!$F$30,0,10*ROW('Sanitation Data'!F197)))</f>
        <v/>
      </c>
      <c r="CX203" s="363" t="str">
        <f ca="1">+IF(OFFSET('Sanitation Data'!$F$31,0,10*ROW('Sanitation Data'!F197))="","",OFFSET('Sanitation Data'!$F$31,0,10*ROW('Sanitation Data'!F197)))</f>
        <v/>
      </c>
      <c r="CY203" s="363" t="str">
        <f ca="1">+IF(OFFSET('Sanitation Data'!$F$32,0,10*ROW('Sanitation Data'!F197))="","",OFFSET('Sanitation Data'!$F$32,0,10*ROW('Sanitation Data'!F197)))</f>
        <v/>
      </c>
      <c r="CZ203" s="363" t="str">
        <f ca="1">+IF(OFFSET('Sanitation Data'!$G$28,0,10*ROW('Sanitation Data'!G197))="","",OFFSET('Sanitation Data'!$G$28,0,10*ROW('Sanitation Data'!G197)))</f>
        <v/>
      </c>
      <c r="DA203" s="363" t="str">
        <f ca="1">+IF(OFFSET('Sanitation Data'!$G$29,0,10*ROW('Sanitation Data'!G197))="","",OFFSET('Sanitation Data'!$G$29,0,10*ROW('Sanitation Data'!G197)))</f>
        <v/>
      </c>
      <c r="DB203" s="363" t="str">
        <f ca="1">+IF(OFFSET('Sanitation Data'!$G$30,0,10*ROW('Sanitation Data'!G197))="","",OFFSET('Sanitation Data'!$G$30,0,10*ROW('Sanitation Data'!G197)))</f>
        <v/>
      </c>
      <c r="DC203" s="363" t="str">
        <f ca="1">+IF(OFFSET('Sanitation Data'!$G$31,0,10*ROW('Sanitation Data'!G197))="","",OFFSET('Sanitation Data'!$G$31,0,10*ROW('Sanitation Data'!G197)))</f>
        <v/>
      </c>
      <c r="DD203" s="363" t="str">
        <f ca="1">+IF(OFFSET('Sanitation Data'!$G$32,0,10*ROW('Sanitation Data'!G197))="","",OFFSET('Sanitation Data'!$G$32,0,10*ROW('Sanitation Data'!G197)))</f>
        <v/>
      </c>
      <c r="DE203" s="363" t="str">
        <f ca="1">+IF(OFFSET('Sanitation Data'!$H$28,0,10*ROW('Sanitation Data'!H197))="","",OFFSET('Sanitation Data'!$H$28,0,10*ROW('Sanitation Data'!H197)))</f>
        <v/>
      </c>
      <c r="DF203" s="363" t="str">
        <f ca="1">+IF(OFFSET('Sanitation Data'!$H$29,0,10*ROW('Sanitation Data'!H197))="","",OFFSET('Sanitation Data'!$H$29,0,10*ROW('Sanitation Data'!H197)))</f>
        <v/>
      </c>
      <c r="DG203" s="363" t="str">
        <f ca="1">+IF(OFFSET('Sanitation Data'!$H$30,0,10*ROW('Sanitation Data'!H197))="","",OFFSET('Sanitation Data'!$H$30,0,10*ROW('Sanitation Data'!H197)))</f>
        <v/>
      </c>
      <c r="DH203" s="363" t="str">
        <f ca="1">+IF(OFFSET('Sanitation Data'!$H$31,0,10*ROW('Sanitation Data'!H197))="","",OFFSET('Sanitation Data'!$H$31,0,10*ROW('Sanitation Data'!H197)))</f>
        <v/>
      </c>
      <c r="DI203" s="363" t="str">
        <f ca="1">+IF(OFFSET('Sanitation Data'!$H$32,0,10*ROW('Sanitation Data'!H197))="","",OFFSET('Sanitation Data'!$H$32,0,10*ROW('Sanitation Data'!H197)))</f>
        <v/>
      </c>
      <c r="DJ203" s="363" t="str">
        <f ca="1">+IF(OFFSET('Sanitation Data'!$I$28,0,10*ROW('Sanitation Data'!I197))="","",OFFSET('Sanitation Data'!$I$28,0,10*ROW('Sanitation Data'!I197)))</f>
        <v/>
      </c>
      <c r="DK203" s="363" t="str">
        <f ca="1">+IF(OFFSET('Sanitation Data'!$I$29,0,10*ROW('Sanitation Data'!I197))="","",OFFSET('Sanitation Data'!$I$29,0,10*ROW('Sanitation Data'!I197)))</f>
        <v/>
      </c>
      <c r="DL203" s="363" t="str">
        <f ca="1">+IF(OFFSET('Sanitation Data'!$I$30,0,10*ROW('Sanitation Data'!I197))="","",OFFSET('Sanitation Data'!$I$30,0,10*ROW('Sanitation Data'!I197)))</f>
        <v/>
      </c>
      <c r="DM203" s="363" t="str">
        <f ca="1">+IF(OFFSET('Sanitation Data'!$I$31,0,10*ROW('Sanitation Data'!I197))="","",OFFSET('Sanitation Data'!$I$31,0,10*ROW('Sanitation Data'!I197)))</f>
        <v/>
      </c>
      <c r="DN203" s="363" t="str">
        <f ca="1">+IF(OFFSET('Sanitation Data'!$I$32,0,10*ROW('Sanitation Data'!I197))="","",OFFSET('Sanitation Data'!$I$32,0,10*ROW('Sanitation Data'!I197)))</f>
        <v/>
      </c>
      <c r="DO203" s="363" t="str">
        <f ca="1">+IF(OFFSET('Hygiene Data'!$D$11,0,10*ROW('Hygiene Data'!D197))="","",OFFSET('Hygiene Data'!$D$11,0,10*ROW('Hygiene Data'!D197)))</f>
        <v/>
      </c>
      <c r="DP203" s="363" t="str">
        <f ca="1">+IF(OFFSET('Hygiene Data'!$D$12,0,10*ROW('Hygiene Data'!D197))="","",OFFSET('Hygiene Data'!$D$12,0,10*ROW('Hygiene Data'!D197)))</f>
        <v/>
      </c>
      <c r="DQ203" s="363" t="str">
        <f ca="1">+IF(OFFSET('Hygiene Data'!$D$13,0,10*ROW('Hygiene Data'!D197))="","",OFFSET('Hygiene Data'!$D$13,0,10*ROW('Hygiene Data'!D197)))</f>
        <v/>
      </c>
      <c r="DR203" s="363" t="str">
        <f ca="1">+IF(OFFSET('Hygiene Data'!$E$11,0,10*ROW('Hygiene Data'!E197))="","",OFFSET('Hygiene Data'!$E$11,0,10*ROW('Hygiene Data'!E197)))</f>
        <v/>
      </c>
      <c r="DS203" s="363" t="str">
        <f ca="1">+IF(OFFSET('Hygiene Data'!$E$12,0,10*ROW('Hygiene Data'!E197))="","",OFFSET('Hygiene Data'!$E$12,0,10*ROW('Hygiene Data'!E197)))</f>
        <v/>
      </c>
      <c r="DT203" s="363" t="str">
        <f ca="1">+IF(OFFSET('Hygiene Data'!$E$13,0,10*ROW('Hygiene Data'!E197))="","",OFFSET('Hygiene Data'!$E$13,0,10*ROW('Hygiene Data'!E197)))</f>
        <v/>
      </c>
      <c r="DU203" s="363" t="str">
        <f ca="1">+IF(OFFSET('Hygiene Data'!$F$11,0,10*ROW('Hygiene Data'!F197))="","",OFFSET('Hygiene Data'!$F$11,0,10*ROW('Hygiene Data'!F197)))</f>
        <v/>
      </c>
      <c r="DV203" s="363" t="str">
        <f ca="1">+IF(OFFSET('Hygiene Data'!$F$12,0,10*ROW('Hygiene Data'!F197))="","",OFFSET('Hygiene Data'!$F$12,0,10*ROW('Hygiene Data'!F197)))</f>
        <v/>
      </c>
      <c r="DW203" s="363" t="str">
        <f ca="1">+IF(OFFSET('Hygiene Data'!$F$13,0,10*ROW('Hygiene Data'!F197))="","",OFFSET('Hygiene Data'!$F$13,0,10*ROW('Hygiene Data'!F197)))</f>
        <v/>
      </c>
      <c r="DX203" s="363" t="str">
        <f ca="1">+IF(OFFSET('Hygiene Data'!$G$11,0,10*ROW('Hygiene Data'!G197))="","",OFFSET('Hygiene Data'!$G$11,0,10*ROW('Hygiene Data'!G197)))</f>
        <v/>
      </c>
      <c r="DY203" s="363" t="str">
        <f ca="1">+IF(OFFSET('Hygiene Data'!$G$12,0,10*ROW('Hygiene Data'!G197))="","",OFFSET('Hygiene Data'!$G$12,0,10*ROW('Hygiene Data'!G197)))</f>
        <v/>
      </c>
      <c r="DZ203" s="363" t="str">
        <f ca="1">+IF(OFFSET('Hygiene Data'!$G$13,0,10*ROW('Hygiene Data'!G197))="","",OFFSET('Hygiene Data'!$G$13,0,10*ROW('Hygiene Data'!G197)))</f>
        <v/>
      </c>
      <c r="EA203" s="363" t="str">
        <f ca="1">+IF(OFFSET('Hygiene Data'!$H$11,0,10*ROW('Hygiene Data'!H197))="","",OFFSET('Hygiene Data'!$H$11,0,10*ROW('Hygiene Data'!H197)))</f>
        <v/>
      </c>
      <c r="EB203" s="363" t="str">
        <f ca="1">+IF(OFFSET('Hygiene Data'!$H$12,0,10*ROW('Hygiene Data'!H197))="","",OFFSET('Hygiene Data'!$H$12,0,10*ROW('Hygiene Data'!H197)))</f>
        <v/>
      </c>
      <c r="EC203" s="363" t="str">
        <f ca="1">+IF(OFFSET('Hygiene Data'!$H$13,0,10*ROW('Hygiene Data'!H197))="","",OFFSET('Hygiene Data'!$H$13,0,10*ROW('Hygiene Data'!H197)))</f>
        <v/>
      </c>
      <c r="ED203" s="363" t="str">
        <f ca="1">+IF(OFFSET('Hygiene Data'!$I$11,0,10*ROW('Hygiene Data'!I197))="","",OFFSET('Hygiene Data'!$I$11,0,10*ROW('Hygiene Data'!I197)))</f>
        <v/>
      </c>
      <c r="EE203" s="363" t="str">
        <f ca="1">+IF(OFFSET('Hygiene Data'!$I$12,0,10*ROW('Hygiene Data'!I197))="","",OFFSET('Hygiene Data'!$I$12,0,10*ROW('Hygiene Data'!I197)))</f>
        <v/>
      </c>
      <c r="EF203" s="363" t="str">
        <f ca="1">+IF(OFFSET('Hygiene Data'!$I$13,0,10*ROW('Hygiene Data'!I197))="","",OFFSET('Hygiene Data'!$I$13,0,10*ROW('Hygiene Data'!I197)))</f>
        <v/>
      </c>
    </row>
    <row r="204" spans="1:136" x14ac:dyDescent="0.25">
      <c r="A204" s="472" t="str">
        <f ca="1">+IF(OFFSET('Water Data'!$B$2,0,10*ROW('Water Data'!E198))="","",OFFSET('Water Data'!$B$2,0,10*ROW('Water Data'!E198)))</f>
        <v/>
      </c>
      <c r="B204" s="47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9" t="str">
        <f t="shared" ca="1" si="3"/>
        <v/>
      </c>
      <c r="D204" s="50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3" t="str">
        <f ca="1">+IF(OFFSET('Water Data'!$D$27,0,10*ROW('Water Data'!D198))="","",OFFSET('Water Data'!$D$27,0,10*ROW('Water Data'!D198)))</f>
        <v/>
      </c>
      <c r="BT204" s="363" t="str">
        <f ca="1">+IF(OFFSET('Water Data'!$D$28,0,10*ROW('Water Data'!D198))="","",OFFSET('Water Data'!$D$28,0,10*ROW('Water Data'!D198)))</f>
        <v/>
      </c>
      <c r="BU204" s="363" t="str">
        <f ca="1">+IF(OFFSET('Water Data'!$D$29,0,10*ROW('Water Data'!D198))="","",OFFSET('Water Data'!$D$29,0,10*ROW('Water Data'!D198)))</f>
        <v/>
      </c>
      <c r="BV204" s="363" t="str">
        <f ca="1">+IF(OFFSET('Water Data'!$E$27,0,10*ROW('Water Data'!E198))="","",OFFSET('Water Data'!$E$27,0,10*ROW('Water Data'!E198)))</f>
        <v/>
      </c>
      <c r="BW204" s="363" t="str">
        <f ca="1">+IF(OFFSET('Water Data'!$E$28,0,10*ROW('Water Data'!E198))="","",OFFSET('Water Data'!$E$28,0,10*ROW('Water Data'!E198)))</f>
        <v/>
      </c>
      <c r="BX204" s="363" t="str">
        <f ca="1">+IF(OFFSET('Water Data'!$E$29,0,10*ROW('Water Data'!E198))="","",OFFSET('Water Data'!$E$29,0,10*ROW('Water Data'!E198)))</f>
        <v/>
      </c>
      <c r="BY204" s="363" t="str">
        <f ca="1">+IF(OFFSET('Water Data'!$F$27,0,10*ROW('Water Data'!F198))="","",OFFSET('Water Data'!$F$27,0,10*ROW('Water Data'!F198)))</f>
        <v/>
      </c>
      <c r="BZ204" s="363" t="str">
        <f ca="1">+IF(OFFSET('Water Data'!$F$28,0,10*ROW('Water Data'!F198))="","",OFFSET('Water Data'!$F$28,0,10*ROW('Water Data'!F198)))</f>
        <v/>
      </c>
      <c r="CA204" s="363" t="str">
        <f ca="1">+IF(OFFSET('Water Data'!$F$29,0,10*ROW('Water Data'!F198))="","",OFFSET('Water Data'!$F$29,0,10*ROW('Water Data'!F198)))</f>
        <v/>
      </c>
      <c r="CB204" s="363" t="str">
        <f ca="1">+IF(OFFSET('Water Data'!$G$27,0,10*ROW('Water Data'!G198))="","",OFFSET('Water Data'!$G$27,0,10*ROW('Water Data'!G198)))</f>
        <v/>
      </c>
      <c r="CC204" s="363" t="str">
        <f ca="1">+IF(OFFSET('Water Data'!$G$28,0,10*ROW('Water Data'!G198))="","",OFFSET('Water Data'!$G$28,0,10*ROW('Water Data'!G198)))</f>
        <v/>
      </c>
      <c r="CD204" s="363" t="str">
        <f ca="1">+IF(OFFSET('Water Data'!$G$29,0,10*ROW('Water Data'!G198))="","",OFFSET('Water Data'!$G$29,0,10*ROW('Water Data'!G198)))</f>
        <v/>
      </c>
      <c r="CE204" s="363" t="str">
        <f ca="1">+IF(OFFSET('Water Data'!$H$27,0,10*ROW('Water Data'!H198))="","",OFFSET('Water Data'!$H$27,0,10*ROW('Water Data'!H198)))</f>
        <v/>
      </c>
      <c r="CF204" s="363" t="str">
        <f ca="1">+IF(OFFSET('Water Data'!$H$28,0,10*ROW('Water Data'!H198))="","",OFFSET('Water Data'!$H$28,0,10*ROW('Water Data'!H198)))</f>
        <v/>
      </c>
      <c r="CG204" s="363" t="str">
        <f ca="1">+IF(OFFSET('Water Data'!$H$29,0,10*ROW('Water Data'!H198))="","",OFFSET('Water Data'!$H$29,0,10*ROW('Water Data'!H198)))</f>
        <v/>
      </c>
      <c r="CH204" s="363" t="str">
        <f ca="1">+IF(OFFSET('Water Data'!$I$27,0,10*ROW('Water Data'!I198))="","",OFFSET('Water Data'!$I$27,0,10*ROW('Water Data'!I198)))</f>
        <v/>
      </c>
      <c r="CI204" s="363" t="str">
        <f ca="1">+IF(OFFSET('Water Data'!$I$28,0,10*ROW('Water Data'!I198))="","",OFFSET('Water Data'!$I$28,0,10*ROW('Water Data'!I198)))</f>
        <v/>
      </c>
      <c r="CJ204" s="363" t="str">
        <f ca="1">+IF(OFFSET('Water Data'!$I$29,0,10*ROW('Water Data'!I198))="","",OFFSET('Water Data'!$I$29,0,10*ROW('Water Data'!I198)))</f>
        <v/>
      </c>
      <c r="CK204" s="363" t="str">
        <f ca="1">+IF(OFFSET('Sanitation Data'!$D$28,0,10*ROW('Sanitation Data'!D198))="","",OFFSET('Sanitation Data'!$D$28,0,10*ROW('Sanitation Data'!D198)))</f>
        <v/>
      </c>
      <c r="CL204" s="363" t="str">
        <f ca="1">+IF(OFFSET('Sanitation Data'!$D$29,0,10*ROW('Sanitation Data'!D198))="","",OFFSET('Sanitation Data'!$D$29,0,10*ROW('Sanitation Data'!D198)))</f>
        <v/>
      </c>
      <c r="CM204" s="363" t="str">
        <f ca="1">+IF(OFFSET('Sanitation Data'!$D$30,0,10*ROW('Sanitation Data'!D198))="","",OFFSET('Sanitation Data'!$D$30,0,10*ROW('Sanitation Data'!D198)))</f>
        <v/>
      </c>
      <c r="CN204" s="363" t="str">
        <f ca="1">+IF(OFFSET('Sanitation Data'!$D$31,0,10*ROW('Sanitation Data'!D198))="","",OFFSET('Sanitation Data'!$D$31,0,10*ROW('Sanitation Data'!D198)))</f>
        <v/>
      </c>
      <c r="CO204" s="363" t="str">
        <f ca="1">+IF(OFFSET('Sanitation Data'!$D$32,0,10*ROW('Sanitation Data'!D198))="","",OFFSET('Sanitation Data'!$D$32,0,10*ROW('Sanitation Data'!D198)))</f>
        <v/>
      </c>
      <c r="CP204" s="363" t="str">
        <f ca="1">+IF(OFFSET('Sanitation Data'!$E$28,0,10*ROW('Sanitation Data'!E198))="","",OFFSET('Sanitation Data'!$E$28,0,10*ROW('Sanitation Data'!E198)))</f>
        <v/>
      </c>
      <c r="CQ204" s="363" t="str">
        <f ca="1">+IF(OFFSET('Sanitation Data'!$E$29,0,10*ROW('Sanitation Data'!E198))="","",OFFSET('Sanitation Data'!$E$29,0,10*ROW('Sanitation Data'!E198)))</f>
        <v/>
      </c>
      <c r="CR204" s="363" t="str">
        <f ca="1">+IF(OFFSET('Sanitation Data'!$E$30,0,10*ROW('Sanitation Data'!E198))="","",OFFSET('Sanitation Data'!$E$30,0,10*ROW('Sanitation Data'!E198)))</f>
        <v/>
      </c>
      <c r="CS204" s="363" t="str">
        <f ca="1">+IF(OFFSET('Sanitation Data'!$E$31,0,10*ROW('Sanitation Data'!E198))="","",OFFSET('Sanitation Data'!$E$31,0,10*ROW('Sanitation Data'!E198)))</f>
        <v/>
      </c>
      <c r="CT204" s="363" t="str">
        <f ca="1">+IF(OFFSET('Sanitation Data'!$E$32,0,10*ROW('Sanitation Data'!E198))="","",OFFSET('Sanitation Data'!$E$32,0,10*ROW('Sanitation Data'!E198)))</f>
        <v/>
      </c>
      <c r="CU204" s="363" t="str">
        <f ca="1">+IF(OFFSET('Sanitation Data'!$F$28,0,10*ROW('Sanitation Data'!F198))="","",OFFSET('Sanitation Data'!$F$28,0,10*ROW('Sanitation Data'!F198)))</f>
        <v/>
      </c>
      <c r="CV204" s="363" t="str">
        <f ca="1">+IF(OFFSET('Sanitation Data'!$F$29,0,10*ROW('Sanitation Data'!F198))="","",OFFSET('Sanitation Data'!$F$29,0,10*ROW('Sanitation Data'!F198)))</f>
        <v/>
      </c>
      <c r="CW204" s="363" t="str">
        <f ca="1">+IF(OFFSET('Sanitation Data'!$F$30,0,10*ROW('Sanitation Data'!F198))="","",OFFSET('Sanitation Data'!$F$30,0,10*ROW('Sanitation Data'!F198)))</f>
        <v/>
      </c>
      <c r="CX204" s="363" t="str">
        <f ca="1">+IF(OFFSET('Sanitation Data'!$F$31,0,10*ROW('Sanitation Data'!F198))="","",OFFSET('Sanitation Data'!$F$31,0,10*ROW('Sanitation Data'!F198)))</f>
        <v/>
      </c>
      <c r="CY204" s="363" t="str">
        <f ca="1">+IF(OFFSET('Sanitation Data'!$F$32,0,10*ROW('Sanitation Data'!F198))="","",OFFSET('Sanitation Data'!$F$32,0,10*ROW('Sanitation Data'!F198)))</f>
        <v/>
      </c>
      <c r="CZ204" s="363" t="str">
        <f ca="1">+IF(OFFSET('Sanitation Data'!$G$28,0,10*ROW('Sanitation Data'!G198))="","",OFFSET('Sanitation Data'!$G$28,0,10*ROW('Sanitation Data'!G198)))</f>
        <v/>
      </c>
      <c r="DA204" s="363" t="str">
        <f ca="1">+IF(OFFSET('Sanitation Data'!$G$29,0,10*ROW('Sanitation Data'!G198))="","",OFFSET('Sanitation Data'!$G$29,0,10*ROW('Sanitation Data'!G198)))</f>
        <v/>
      </c>
      <c r="DB204" s="363" t="str">
        <f ca="1">+IF(OFFSET('Sanitation Data'!$G$30,0,10*ROW('Sanitation Data'!G198))="","",OFFSET('Sanitation Data'!$G$30,0,10*ROW('Sanitation Data'!G198)))</f>
        <v/>
      </c>
      <c r="DC204" s="363" t="str">
        <f ca="1">+IF(OFFSET('Sanitation Data'!$G$31,0,10*ROW('Sanitation Data'!G198))="","",OFFSET('Sanitation Data'!$G$31,0,10*ROW('Sanitation Data'!G198)))</f>
        <v/>
      </c>
      <c r="DD204" s="363" t="str">
        <f ca="1">+IF(OFFSET('Sanitation Data'!$G$32,0,10*ROW('Sanitation Data'!G198))="","",OFFSET('Sanitation Data'!$G$32,0,10*ROW('Sanitation Data'!G198)))</f>
        <v/>
      </c>
      <c r="DE204" s="363" t="str">
        <f ca="1">+IF(OFFSET('Sanitation Data'!$H$28,0,10*ROW('Sanitation Data'!H198))="","",OFFSET('Sanitation Data'!$H$28,0,10*ROW('Sanitation Data'!H198)))</f>
        <v/>
      </c>
      <c r="DF204" s="363" t="str">
        <f ca="1">+IF(OFFSET('Sanitation Data'!$H$29,0,10*ROW('Sanitation Data'!H198))="","",OFFSET('Sanitation Data'!$H$29,0,10*ROW('Sanitation Data'!H198)))</f>
        <v/>
      </c>
      <c r="DG204" s="363" t="str">
        <f ca="1">+IF(OFFSET('Sanitation Data'!$H$30,0,10*ROW('Sanitation Data'!H198))="","",OFFSET('Sanitation Data'!$H$30,0,10*ROW('Sanitation Data'!H198)))</f>
        <v/>
      </c>
      <c r="DH204" s="363" t="str">
        <f ca="1">+IF(OFFSET('Sanitation Data'!$H$31,0,10*ROW('Sanitation Data'!H198))="","",OFFSET('Sanitation Data'!$H$31,0,10*ROW('Sanitation Data'!H198)))</f>
        <v/>
      </c>
      <c r="DI204" s="363" t="str">
        <f ca="1">+IF(OFFSET('Sanitation Data'!$H$32,0,10*ROW('Sanitation Data'!H198))="","",OFFSET('Sanitation Data'!$H$32,0,10*ROW('Sanitation Data'!H198)))</f>
        <v/>
      </c>
      <c r="DJ204" s="363" t="str">
        <f ca="1">+IF(OFFSET('Sanitation Data'!$I$28,0,10*ROW('Sanitation Data'!I198))="","",OFFSET('Sanitation Data'!$I$28,0,10*ROW('Sanitation Data'!I198)))</f>
        <v/>
      </c>
      <c r="DK204" s="363" t="str">
        <f ca="1">+IF(OFFSET('Sanitation Data'!$I$29,0,10*ROW('Sanitation Data'!I198))="","",OFFSET('Sanitation Data'!$I$29,0,10*ROW('Sanitation Data'!I198)))</f>
        <v/>
      </c>
      <c r="DL204" s="363" t="str">
        <f ca="1">+IF(OFFSET('Sanitation Data'!$I$30,0,10*ROW('Sanitation Data'!I198))="","",OFFSET('Sanitation Data'!$I$30,0,10*ROW('Sanitation Data'!I198)))</f>
        <v/>
      </c>
      <c r="DM204" s="363" t="str">
        <f ca="1">+IF(OFFSET('Sanitation Data'!$I$31,0,10*ROW('Sanitation Data'!I198))="","",OFFSET('Sanitation Data'!$I$31,0,10*ROW('Sanitation Data'!I198)))</f>
        <v/>
      </c>
      <c r="DN204" s="363" t="str">
        <f ca="1">+IF(OFFSET('Sanitation Data'!$I$32,0,10*ROW('Sanitation Data'!I198))="","",OFFSET('Sanitation Data'!$I$32,0,10*ROW('Sanitation Data'!I198)))</f>
        <v/>
      </c>
      <c r="DO204" s="363" t="str">
        <f ca="1">+IF(OFFSET('Hygiene Data'!$D$11,0,10*ROW('Hygiene Data'!D198))="","",OFFSET('Hygiene Data'!$D$11,0,10*ROW('Hygiene Data'!D198)))</f>
        <v/>
      </c>
      <c r="DP204" s="363" t="str">
        <f ca="1">+IF(OFFSET('Hygiene Data'!$D$12,0,10*ROW('Hygiene Data'!D198))="","",OFFSET('Hygiene Data'!$D$12,0,10*ROW('Hygiene Data'!D198)))</f>
        <v/>
      </c>
      <c r="DQ204" s="363" t="str">
        <f ca="1">+IF(OFFSET('Hygiene Data'!$D$13,0,10*ROW('Hygiene Data'!D198))="","",OFFSET('Hygiene Data'!$D$13,0,10*ROW('Hygiene Data'!D198)))</f>
        <v/>
      </c>
      <c r="DR204" s="363" t="str">
        <f ca="1">+IF(OFFSET('Hygiene Data'!$E$11,0,10*ROW('Hygiene Data'!E198))="","",OFFSET('Hygiene Data'!$E$11,0,10*ROW('Hygiene Data'!E198)))</f>
        <v/>
      </c>
      <c r="DS204" s="363" t="str">
        <f ca="1">+IF(OFFSET('Hygiene Data'!$E$12,0,10*ROW('Hygiene Data'!E198))="","",OFFSET('Hygiene Data'!$E$12,0,10*ROW('Hygiene Data'!E198)))</f>
        <v/>
      </c>
      <c r="DT204" s="363" t="str">
        <f ca="1">+IF(OFFSET('Hygiene Data'!$E$13,0,10*ROW('Hygiene Data'!E198))="","",OFFSET('Hygiene Data'!$E$13,0,10*ROW('Hygiene Data'!E198)))</f>
        <v/>
      </c>
      <c r="DU204" s="363" t="str">
        <f ca="1">+IF(OFFSET('Hygiene Data'!$F$11,0,10*ROW('Hygiene Data'!F198))="","",OFFSET('Hygiene Data'!$F$11,0,10*ROW('Hygiene Data'!F198)))</f>
        <v/>
      </c>
      <c r="DV204" s="363" t="str">
        <f ca="1">+IF(OFFSET('Hygiene Data'!$F$12,0,10*ROW('Hygiene Data'!F198))="","",OFFSET('Hygiene Data'!$F$12,0,10*ROW('Hygiene Data'!F198)))</f>
        <v/>
      </c>
      <c r="DW204" s="363" t="str">
        <f ca="1">+IF(OFFSET('Hygiene Data'!$F$13,0,10*ROW('Hygiene Data'!F198))="","",OFFSET('Hygiene Data'!$F$13,0,10*ROW('Hygiene Data'!F198)))</f>
        <v/>
      </c>
      <c r="DX204" s="363" t="str">
        <f ca="1">+IF(OFFSET('Hygiene Data'!$G$11,0,10*ROW('Hygiene Data'!G198))="","",OFFSET('Hygiene Data'!$G$11,0,10*ROW('Hygiene Data'!G198)))</f>
        <v/>
      </c>
      <c r="DY204" s="363" t="str">
        <f ca="1">+IF(OFFSET('Hygiene Data'!$G$12,0,10*ROW('Hygiene Data'!G198))="","",OFFSET('Hygiene Data'!$G$12,0,10*ROW('Hygiene Data'!G198)))</f>
        <v/>
      </c>
      <c r="DZ204" s="363" t="str">
        <f ca="1">+IF(OFFSET('Hygiene Data'!$G$13,0,10*ROW('Hygiene Data'!G198))="","",OFFSET('Hygiene Data'!$G$13,0,10*ROW('Hygiene Data'!G198)))</f>
        <v/>
      </c>
      <c r="EA204" s="363" t="str">
        <f ca="1">+IF(OFFSET('Hygiene Data'!$H$11,0,10*ROW('Hygiene Data'!H198))="","",OFFSET('Hygiene Data'!$H$11,0,10*ROW('Hygiene Data'!H198)))</f>
        <v/>
      </c>
      <c r="EB204" s="363" t="str">
        <f ca="1">+IF(OFFSET('Hygiene Data'!$H$12,0,10*ROW('Hygiene Data'!H198))="","",OFFSET('Hygiene Data'!$H$12,0,10*ROW('Hygiene Data'!H198)))</f>
        <v/>
      </c>
      <c r="EC204" s="363" t="str">
        <f ca="1">+IF(OFFSET('Hygiene Data'!$H$13,0,10*ROW('Hygiene Data'!H198))="","",OFFSET('Hygiene Data'!$H$13,0,10*ROW('Hygiene Data'!H198)))</f>
        <v/>
      </c>
      <c r="ED204" s="363" t="str">
        <f ca="1">+IF(OFFSET('Hygiene Data'!$I$11,0,10*ROW('Hygiene Data'!I198))="","",OFFSET('Hygiene Data'!$I$11,0,10*ROW('Hygiene Data'!I198)))</f>
        <v/>
      </c>
      <c r="EE204" s="363" t="str">
        <f ca="1">+IF(OFFSET('Hygiene Data'!$I$12,0,10*ROW('Hygiene Data'!I198))="","",OFFSET('Hygiene Data'!$I$12,0,10*ROW('Hygiene Data'!I198)))</f>
        <v/>
      </c>
      <c r="EF204" s="363" t="str">
        <f ca="1">+IF(OFFSET('Hygiene Data'!$I$13,0,10*ROW('Hygiene Data'!I198))="","",OFFSET('Hygiene Data'!$I$13,0,10*ROW('Hygiene Data'!I198)))</f>
        <v/>
      </c>
    </row>
    <row r="205" spans="1:136" x14ac:dyDescent="0.25">
      <c r="A205" s="472" t="str">
        <f ca="1">+IF(OFFSET('Water Data'!$B$2,0,10*ROW('Water Data'!E199))="","",OFFSET('Water Data'!$B$2,0,10*ROW('Water Data'!E199)))</f>
        <v/>
      </c>
      <c r="B205" s="47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9" t="str">
        <f t="shared" ca="1" si="3"/>
        <v/>
      </c>
      <c r="D205" s="50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3" t="str">
        <f ca="1">+IF(OFFSET('Water Data'!$D$27,0,10*ROW('Water Data'!D199))="","",OFFSET('Water Data'!$D$27,0,10*ROW('Water Data'!D199)))</f>
        <v/>
      </c>
      <c r="BT205" s="363" t="str">
        <f ca="1">+IF(OFFSET('Water Data'!$D$28,0,10*ROW('Water Data'!D199))="","",OFFSET('Water Data'!$D$28,0,10*ROW('Water Data'!D199)))</f>
        <v/>
      </c>
      <c r="BU205" s="363" t="str">
        <f ca="1">+IF(OFFSET('Water Data'!$D$29,0,10*ROW('Water Data'!D199))="","",OFFSET('Water Data'!$D$29,0,10*ROW('Water Data'!D199)))</f>
        <v/>
      </c>
      <c r="BV205" s="363" t="str">
        <f ca="1">+IF(OFFSET('Water Data'!$E$27,0,10*ROW('Water Data'!E199))="","",OFFSET('Water Data'!$E$27,0,10*ROW('Water Data'!E199)))</f>
        <v/>
      </c>
      <c r="BW205" s="363" t="str">
        <f ca="1">+IF(OFFSET('Water Data'!$E$28,0,10*ROW('Water Data'!E199))="","",OFFSET('Water Data'!$E$28,0,10*ROW('Water Data'!E199)))</f>
        <v/>
      </c>
      <c r="BX205" s="363" t="str">
        <f ca="1">+IF(OFFSET('Water Data'!$E$29,0,10*ROW('Water Data'!E199))="","",OFFSET('Water Data'!$E$29,0,10*ROW('Water Data'!E199)))</f>
        <v/>
      </c>
      <c r="BY205" s="363" t="str">
        <f ca="1">+IF(OFFSET('Water Data'!$F$27,0,10*ROW('Water Data'!F199))="","",OFFSET('Water Data'!$F$27,0,10*ROW('Water Data'!F199)))</f>
        <v/>
      </c>
      <c r="BZ205" s="363" t="str">
        <f ca="1">+IF(OFFSET('Water Data'!$F$28,0,10*ROW('Water Data'!F199))="","",OFFSET('Water Data'!$F$28,0,10*ROW('Water Data'!F199)))</f>
        <v/>
      </c>
      <c r="CA205" s="363" t="str">
        <f ca="1">+IF(OFFSET('Water Data'!$F$29,0,10*ROW('Water Data'!F199))="","",OFFSET('Water Data'!$F$29,0,10*ROW('Water Data'!F199)))</f>
        <v/>
      </c>
      <c r="CB205" s="363" t="str">
        <f ca="1">+IF(OFFSET('Water Data'!$G$27,0,10*ROW('Water Data'!G199))="","",OFFSET('Water Data'!$G$27,0,10*ROW('Water Data'!G199)))</f>
        <v/>
      </c>
      <c r="CC205" s="363" t="str">
        <f ca="1">+IF(OFFSET('Water Data'!$G$28,0,10*ROW('Water Data'!G199))="","",OFFSET('Water Data'!$G$28,0,10*ROW('Water Data'!G199)))</f>
        <v/>
      </c>
      <c r="CD205" s="363" t="str">
        <f ca="1">+IF(OFFSET('Water Data'!$G$29,0,10*ROW('Water Data'!G199))="","",OFFSET('Water Data'!$G$29,0,10*ROW('Water Data'!G199)))</f>
        <v/>
      </c>
      <c r="CE205" s="363" t="str">
        <f ca="1">+IF(OFFSET('Water Data'!$H$27,0,10*ROW('Water Data'!H199))="","",OFFSET('Water Data'!$H$27,0,10*ROW('Water Data'!H199)))</f>
        <v/>
      </c>
      <c r="CF205" s="363" t="str">
        <f ca="1">+IF(OFFSET('Water Data'!$H$28,0,10*ROW('Water Data'!H199))="","",OFFSET('Water Data'!$H$28,0,10*ROW('Water Data'!H199)))</f>
        <v/>
      </c>
      <c r="CG205" s="363" t="str">
        <f ca="1">+IF(OFFSET('Water Data'!$H$29,0,10*ROW('Water Data'!H199))="","",OFFSET('Water Data'!$H$29,0,10*ROW('Water Data'!H199)))</f>
        <v/>
      </c>
      <c r="CH205" s="363" t="str">
        <f ca="1">+IF(OFFSET('Water Data'!$I$27,0,10*ROW('Water Data'!I199))="","",OFFSET('Water Data'!$I$27,0,10*ROW('Water Data'!I199)))</f>
        <v/>
      </c>
      <c r="CI205" s="363" t="str">
        <f ca="1">+IF(OFFSET('Water Data'!$I$28,0,10*ROW('Water Data'!I199))="","",OFFSET('Water Data'!$I$28,0,10*ROW('Water Data'!I199)))</f>
        <v/>
      </c>
      <c r="CJ205" s="363" t="str">
        <f ca="1">+IF(OFFSET('Water Data'!$I$29,0,10*ROW('Water Data'!I199))="","",OFFSET('Water Data'!$I$29,0,10*ROW('Water Data'!I199)))</f>
        <v/>
      </c>
      <c r="CK205" s="363" t="str">
        <f ca="1">+IF(OFFSET('Sanitation Data'!$D$28,0,10*ROW('Sanitation Data'!D199))="","",OFFSET('Sanitation Data'!$D$28,0,10*ROW('Sanitation Data'!D199)))</f>
        <v/>
      </c>
      <c r="CL205" s="363" t="str">
        <f ca="1">+IF(OFFSET('Sanitation Data'!$D$29,0,10*ROW('Sanitation Data'!D199))="","",OFFSET('Sanitation Data'!$D$29,0,10*ROW('Sanitation Data'!D199)))</f>
        <v/>
      </c>
      <c r="CM205" s="363" t="str">
        <f ca="1">+IF(OFFSET('Sanitation Data'!$D$30,0,10*ROW('Sanitation Data'!D199))="","",OFFSET('Sanitation Data'!$D$30,0,10*ROW('Sanitation Data'!D199)))</f>
        <v/>
      </c>
      <c r="CN205" s="363" t="str">
        <f ca="1">+IF(OFFSET('Sanitation Data'!$D$31,0,10*ROW('Sanitation Data'!D199))="","",OFFSET('Sanitation Data'!$D$31,0,10*ROW('Sanitation Data'!D199)))</f>
        <v/>
      </c>
      <c r="CO205" s="363" t="str">
        <f ca="1">+IF(OFFSET('Sanitation Data'!$D$32,0,10*ROW('Sanitation Data'!D199))="","",OFFSET('Sanitation Data'!$D$32,0,10*ROW('Sanitation Data'!D199)))</f>
        <v/>
      </c>
      <c r="CP205" s="363" t="str">
        <f ca="1">+IF(OFFSET('Sanitation Data'!$E$28,0,10*ROW('Sanitation Data'!E199))="","",OFFSET('Sanitation Data'!$E$28,0,10*ROW('Sanitation Data'!E199)))</f>
        <v/>
      </c>
      <c r="CQ205" s="363" t="str">
        <f ca="1">+IF(OFFSET('Sanitation Data'!$E$29,0,10*ROW('Sanitation Data'!E199))="","",OFFSET('Sanitation Data'!$E$29,0,10*ROW('Sanitation Data'!E199)))</f>
        <v/>
      </c>
      <c r="CR205" s="363" t="str">
        <f ca="1">+IF(OFFSET('Sanitation Data'!$E$30,0,10*ROW('Sanitation Data'!E199))="","",OFFSET('Sanitation Data'!$E$30,0,10*ROW('Sanitation Data'!E199)))</f>
        <v/>
      </c>
      <c r="CS205" s="363" t="str">
        <f ca="1">+IF(OFFSET('Sanitation Data'!$E$31,0,10*ROW('Sanitation Data'!E199))="","",OFFSET('Sanitation Data'!$E$31,0,10*ROW('Sanitation Data'!E199)))</f>
        <v/>
      </c>
      <c r="CT205" s="363" t="str">
        <f ca="1">+IF(OFFSET('Sanitation Data'!$E$32,0,10*ROW('Sanitation Data'!E199))="","",OFFSET('Sanitation Data'!$E$32,0,10*ROW('Sanitation Data'!E199)))</f>
        <v/>
      </c>
      <c r="CU205" s="363" t="str">
        <f ca="1">+IF(OFFSET('Sanitation Data'!$F$28,0,10*ROW('Sanitation Data'!F199))="","",OFFSET('Sanitation Data'!$F$28,0,10*ROW('Sanitation Data'!F199)))</f>
        <v/>
      </c>
      <c r="CV205" s="363" t="str">
        <f ca="1">+IF(OFFSET('Sanitation Data'!$F$29,0,10*ROW('Sanitation Data'!F199))="","",OFFSET('Sanitation Data'!$F$29,0,10*ROW('Sanitation Data'!F199)))</f>
        <v/>
      </c>
      <c r="CW205" s="363" t="str">
        <f ca="1">+IF(OFFSET('Sanitation Data'!$F$30,0,10*ROW('Sanitation Data'!F199))="","",OFFSET('Sanitation Data'!$F$30,0,10*ROW('Sanitation Data'!F199)))</f>
        <v/>
      </c>
      <c r="CX205" s="363" t="str">
        <f ca="1">+IF(OFFSET('Sanitation Data'!$F$31,0,10*ROW('Sanitation Data'!F199))="","",OFFSET('Sanitation Data'!$F$31,0,10*ROW('Sanitation Data'!F199)))</f>
        <v/>
      </c>
      <c r="CY205" s="363" t="str">
        <f ca="1">+IF(OFFSET('Sanitation Data'!$F$32,0,10*ROW('Sanitation Data'!F199))="","",OFFSET('Sanitation Data'!$F$32,0,10*ROW('Sanitation Data'!F199)))</f>
        <v/>
      </c>
      <c r="CZ205" s="363" t="str">
        <f ca="1">+IF(OFFSET('Sanitation Data'!$G$28,0,10*ROW('Sanitation Data'!G199))="","",OFFSET('Sanitation Data'!$G$28,0,10*ROW('Sanitation Data'!G199)))</f>
        <v/>
      </c>
      <c r="DA205" s="363" t="str">
        <f ca="1">+IF(OFFSET('Sanitation Data'!$G$29,0,10*ROW('Sanitation Data'!G199))="","",OFFSET('Sanitation Data'!$G$29,0,10*ROW('Sanitation Data'!G199)))</f>
        <v/>
      </c>
      <c r="DB205" s="363" t="str">
        <f ca="1">+IF(OFFSET('Sanitation Data'!$G$30,0,10*ROW('Sanitation Data'!G199))="","",OFFSET('Sanitation Data'!$G$30,0,10*ROW('Sanitation Data'!G199)))</f>
        <v/>
      </c>
      <c r="DC205" s="363" t="str">
        <f ca="1">+IF(OFFSET('Sanitation Data'!$G$31,0,10*ROW('Sanitation Data'!G199))="","",OFFSET('Sanitation Data'!$G$31,0,10*ROW('Sanitation Data'!G199)))</f>
        <v/>
      </c>
      <c r="DD205" s="363" t="str">
        <f ca="1">+IF(OFFSET('Sanitation Data'!$G$32,0,10*ROW('Sanitation Data'!G199))="","",OFFSET('Sanitation Data'!$G$32,0,10*ROW('Sanitation Data'!G199)))</f>
        <v/>
      </c>
      <c r="DE205" s="363" t="str">
        <f ca="1">+IF(OFFSET('Sanitation Data'!$H$28,0,10*ROW('Sanitation Data'!H199))="","",OFFSET('Sanitation Data'!$H$28,0,10*ROW('Sanitation Data'!H199)))</f>
        <v/>
      </c>
      <c r="DF205" s="363" t="str">
        <f ca="1">+IF(OFFSET('Sanitation Data'!$H$29,0,10*ROW('Sanitation Data'!H199))="","",OFFSET('Sanitation Data'!$H$29,0,10*ROW('Sanitation Data'!H199)))</f>
        <v/>
      </c>
      <c r="DG205" s="363" t="str">
        <f ca="1">+IF(OFFSET('Sanitation Data'!$H$30,0,10*ROW('Sanitation Data'!H199))="","",OFFSET('Sanitation Data'!$H$30,0,10*ROW('Sanitation Data'!H199)))</f>
        <v/>
      </c>
      <c r="DH205" s="363" t="str">
        <f ca="1">+IF(OFFSET('Sanitation Data'!$H$31,0,10*ROW('Sanitation Data'!H199))="","",OFFSET('Sanitation Data'!$H$31,0,10*ROW('Sanitation Data'!H199)))</f>
        <v/>
      </c>
      <c r="DI205" s="363" t="str">
        <f ca="1">+IF(OFFSET('Sanitation Data'!$H$32,0,10*ROW('Sanitation Data'!H199))="","",OFFSET('Sanitation Data'!$H$32,0,10*ROW('Sanitation Data'!H199)))</f>
        <v/>
      </c>
      <c r="DJ205" s="363" t="str">
        <f ca="1">+IF(OFFSET('Sanitation Data'!$I$28,0,10*ROW('Sanitation Data'!I199))="","",OFFSET('Sanitation Data'!$I$28,0,10*ROW('Sanitation Data'!I199)))</f>
        <v/>
      </c>
      <c r="DK205" s="363" t="str">
        <f ca="1">+IF(OFFSET('Sanitation Data'!$I$29,0,10*ROW('Sanitation Data'!I199))="","",OFFSET('Sanitation Data'!$I$29,0,10*ROW('Sanitation Data'!I199)))</f>
        <v/>
      </c>
      <c r="DL205" s="363" t="str">
        <f ca="1">+IF(OFFSET('Sanitation Data'!$I$30,0,10*ROW('Sanitation Data'!I199))="","",OFFSET('Sanitation Data'!$I$30,0,10*ROW('Sanitation Data'!I199)))</f>
        <v/>
      </c>
      <c r="DM205" s="363" t="str">
        <f ca="1">+IF(OFFSET('Sanitation Data'!$I$31,0,10*ROW('Sanitation Data'!I199))="","",OFFSET('Sanitation Data'!$I$31,0,10*ROW('Sanitation Data'!I199)))</f>
        <v/>
      </c>
      <c r="DN205" s="363" t="str">
        <f ca="1">+IF(OFFSET('Sanitation Data'!$I$32,0,10*ROW('Sanitation Data'!I199))="","",OFFSET('Sanitation Data'!$I$32,0,10*ROW('Sanitation Data'!I199)))</f>
        <v/>
      </c>
      <c r="DO205" s="363" t="str">
        <f ca="1">+IF(OFFSET('Hygiene Data'!$D$11,0,10*ROW('Hygiene Data'!D199))="","",OFFSET('Hygiene Data'!$D$11,0,10*ROW('Hygiene Data'!D199)))</f>
        <v/>
      </c>
      <c r="DP205" s="363" t="str">
        <f ca="1">+IF(OFFSET('Hygiene Data'!$D$12,0,10*ROW('Hygiene Data'!D199))="","",OFFSET('Hygiene Data'!$D$12,0,10*ROW('Hygiene Data'!D199)))</f>
        <v/>
      </c>
      <c r="DQ205" s="363" t="str">
        <f ca="1">+IF(OFFSET('Hygiene Data'!$D$13,0,10*ROW('Hygiene Data'!D199))="","",OFFSET('Hygiene Data'!$D$13,0,10*ROW('Hygiene Data'!D199)))</f>
        <v/>
      </c>
      <c r="DR205" s="363" t="str">
        <f ca="1">+IF(OFFSET('Hygiene Data'!$E$11,0,10*ROW('Hygiene Data'!E199))="","",OFFSET('Hygiene Data'!$E$11,0,10*ROW('Hygiene Data'!E199)))</f>
        <v/>
      </c>
      <c r="DS205" s="363" t="str">
        <f ca="1">+IF(OFFSET('Hygiene Data'!$E$12,0,10*ROW('Hygiene Data'!E199))="","",OFFSET('Hygiene Data'!$E$12,0,10*ROW('Hygiene Data'!E199)))</f>
        <v/>
      </c>
      <c r="DT205" s="363" t="str">
        <f ca="1">+IF(OFFSET('Hygiene Data'!$E$13,0,10*ROW('Hygiene Data'!E199))="","",OFFSET('Hygiene Data'!$E$13,0,10*ROW('Hygiene Data'!E199)))</f>
        <v/>
      </c>
      <c r="DU205" s="363" t="str">
        <f ca="1">+IF(OFFSET('Hygiene Data'!$F$11,0,10*ROW('Hygiene Data'!F199))="","",OFFSET('Hygiene Data'!$F$11,0,10*ROW('Hygiene Data'!F199)))</f>
        <v/>
      </c>
      <c r="DV205" s="363" t="str">
        <f ca="1">+IF(OFFSET('Hygiene Data'!$F$12,0,10*ROW('Hygiene Data'!F199))="","",OFFSET('Hygiene Data'!$F$12,0,10*ROW('Hygiene Data'!F199)))</f>
        <v/>
      </c>
      <c r="DW205" s="363" t="str">
        <f ca="1">+IF(OFFSET('Hygiene Data'!$F$13,0,10*ROW('Hygiene Data'!F199))="","",OFFSET('Hygiene Data'!$F$13,0,10*ROW('Hygiene Data'!F199)))</f>
        <v/>
      </c>
      <c r="DX205" s="363" t="str">
        <f ca="1">+IF(OFFSET('Hygiene Data'!$G$11,0,10*ROW('Hygiene Data'!G199))="","",OFFSET('Hygiene Data'!$G$11,0,10*ROW('Hygiene Data'!G199)))</f>
        <v/>
      </c>
      <c r="DY205" s="363" t="str">
        <f ca="1">+IF(OFFSET('Hygiene Data'!$G$12,0,10*ROW('Hygiene Data'!G199))="","",OFFSET('Hygiene Data'!$G$12,0,10*ROW('Hygiene Data'!G199)))</f>
        <v/>
      </c>
      <c r="DZ205" s="363" t="str">
        <f ca="1">+IF(OFFSET('Hygiene Data'!$G$13,0,10*ROW('Hygiene Data'!G199))="","",OFFSET('Hygiene Data'!$G$13,0,10*ROW('Hygiene Data'!G199)))</f>
        <v/>
      </c>
      <c r="EA205" s="363" t="str">
        <f ca="1">+IF(OFFSET('Hygiene Data'!$H$11,0,10*ROW('Hygiene Data'!H199))="","",OFFSET('Hygiene Data'!$H$11,0,10*ROW('Hygiene Data'!H199)))</f>
        <v/>
      </c>
      <c r="EB205" s="363" t="str">
        <f ca="1">+IF(OFFSET('Hygiene Data'!$H$12,0,10*ROW('Hygiene Data'!H199))="","",OFFSET('Hygiene Data'!$H$12,0,10*ROW('Hygiene Data'!H199)))</f>
        <v/>
      </c>
      <c r="EC205" s="363" t="str">
        <f ca="1">+IF(OFFSET('Hygiene Data'!$H$13,0,10*ROW('Hygiene Data'!H199))="","",OFFSET('Hygiene Data'!$H$13,0,10*ROW('Hygiene Data'!H199)))</f>
        <v/>
      </c>
      <c r="ED205" s="363" t="str">
        <f ca="1">+IF(OFFSET('Hygiene Data'!$I$11,0,10*ROW('Hygiene Data'!I199))="","",OFFSET('Hygiene Data'!$I$11,0,10*ROW('Hygiene Data'!I199)))</f>
        <v/>
      </c>
      <c r="EE205" s="363" t="str">
        <f ca="1">+IF(OFFSET('Hygiene Data'!$I$12,0,10*ROW('Hygiene Data'!I199))="","",OFFSET('Hygiene Data'!$I$12,0,10*ROW('Hygiene Data'!I199)))</f>
        <v/>
      </c>
      <c r="EF205" s="363" t="str">
        <f ca="1">+IF(OFFSET('Hygiene Data'!$I$13,0,10*ROW('Hygiene Data'!I199))="","",OFFSET('Hygiene Data'!$I$13,0,10*ROW('Hygiene Data'!I199)))</f>
        <v/>
      </c>
    </row>
    <row r="206" spans="1:136" x14ac:dyDescent="0.25">
      <c r="A206" s="472" t="str">
        <f ca="1">+IF(OFFSET('Water Data'!$B$2,0,10*ROW('Water Data'!E200))="","",OFFSET('Water Data'!$B$2,0,10*ROW('Water Data'!E200)))</f>
        <v/>
      </c>
      <c r="B206" s="47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9" t="str">
        <f t="shared" ca="1" si="3"/>
        <v/>
      </c>
      <c r="D206" s="50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3" t="str">
        <f ca="1">+IF(OFFSET('Water Data'!$D$27,0,10*ROW('Water Data'!D200))="","",OFFSET('Water Data'!$D$27,0,10*ROW('Water Data'!D200)))</f>
        <v/>
      </c>
      <c r="BT206" s="363" t="str">
        <f ca="1">+IF(OFFSET('Water Data'!$D$28,0,10*ROW('Water Data'!D200))="","",OFFSET('Water Data'!$D$28,0,10*ROW('Water Data'!D200)))</f>
        <v/>
      </c>
      <c r="BU206" s="363" t="str">
        <f ca="1">+IF(OFFSET('Water Data'!$D$29,0,10*ROW('Water Data'!D200))="","",OFFSET('Water Data'!$D$29,0,10*ROW('Water Data'!D200)))</f>
        <v/>
      </c>
      <c r="BV206" s="363" t="str">
        <f ca="1">+IF(OFFSET('Water Data'!$E$27,0,10*ROW('Water Data'!E200))="","",OFFSET('Water Data'!$E$27,0,10*ROW('Water Data'!E200)))</f>
        <v/>
      </c>
      <c r="BW206" s="363" t="str">
        <f ca="1">+IF(OFFSET('Water Data'!$E$28,0,10*ROW('Water Data'!E200))="","",OFFSET('Water Data'!$E$28,0,10*ROW('Water Data'!E200)))</f>
        <v/>
      </c>
      <c r="BX206" s="363" t="str">
        <f ca="1">+IF(OFFSET('Water Data'!$E$29,0,10*ROW('Water Data'!E200))="","",OFFSET('Water Data'!$E$29,0,10*ROW('Water Data'!E200)))</f>
        <v/>
      </c>
      <c r="BY206" s="363" t="str">
        <f ca="1">+IF(OFFSET('Water Data'!$F$27,0,10*ROW('Water Data'!F200))="","",OFFSET('Water Data'!$F$27,0,10*ROW('Water Data'!F200)))</f>
        <v/>
      </c>
      <c r="BZ206" s="363" t="str">
        <f ca="1">+IF(OFFSET('Water Data'!$F$28,0,10*ROW('Water Data'!F200))="","",OFFSET('Water Data'!$F$28,0,10*ROW('Water Data'!F200)))</f>
        <v/>
      </c>
      <c r="CA206" s="363" t="str">
        <f ca="1">+IF(OFFSET('Water Data'!$F$29,0,10*ROW('Water Data'!F200))="","",OFFSET('Water Data'!$F$29,0,10*ROW('Water Data'!F200)))</f>
        <v/>
      </c>
      <c r="CB206" s="363" t="str">
        <f ca="1">+IF(OFFSET('Water Data'!$G$27,0,10*ROW('Water Data'!G200))="","",OFFSET('Water Data'!$G$27,0,10*ROW('Water Data'!G200)))</f>
        <v/>
      </c>
      <c r="CC206" s="363" t="str">
        <f ca="1">+IF(OFFSET('Water Data'!$G$28,0,10*ROW('Water Data'!G200))="","",OFFSET('Water Data'!$G$28,0,10*ROW('Water Data'!G200)))</f>
        <v/>
      </c>
      <c r="CD206" s="363" t="str">
        <f ca="1">+IF(OFFSET('Water Data'!$G$29,0,10*ROW('Water Data'!G200))="","",OFFSET('Water Data'!$G$29,0,10*ROW('Water Data'!G200)))</f>
        <v/>
      </c>
      <c r="CE206" s="363" t="str">
        <f ca="1">+IF(OFFSET('Water Data'!$H$27,0,10*ROW('Water Data'!H200))="","",OFFSET('Water Data'!$H$27,0,10*ROW('Water Data'!H200)))</f>
        <v/>
      </c>
      <c r="CF206" s="363" t="str">
        <f ca="1">+IF(OFFSET('Water Data'!$H$28,0,10*ROW('Water Data'!H200))="","",OFFSET('Water Data'!$H$28,0,10*ROW('Water Data'!H200)))</f>
        <v/>
      </c>
      <c r="CG206" s="363" t="str">
        <f ca="1">+IF(OFFSET('Water Data'!$H$29,0,10*ROW('Water Data'!H200))="","",OFFSET('Water Data'!$H$29,0,10*ROW('Water Data'!H200)))</f>
        <v/>
      </c>
      <c r="CH206" s="363" t="str">
        <f ca="1">+IF(OFFSET('Water Data'!$I$27,0,10*ROW('Water Data'!I200))="","",OFFSET('Water Data'!$I$27,0,10*ROW('Water Data'!I200)))</f>
        <v/>
      </c>
      <c r="CI206" s="363" t="str">
        <f ca="1">+IF(OFFSET('Water Data'!$I$28,0,10*ROW('Water Data'!I200))="","",OFFSET('Water Data'!$I$28,0,10*ROW('Water Data'!I200)))</f>
        <v/>
      </c>
      <c r="CJ206" s="363" t="str">
        <f ca="1">+IF(OFFSET('Water Data'!$I$29,0,10*ROW('Water Data'!I200))="","",OFFSET('Water Data'!$I$29,0,10*ROW('Water Data'!I200)))</f>
        <v/>
      </c>
      <c r="CK206" s="363" t="str">
        <f ca="1">+IF(OFFSET('Sanitation Data'!$D$28,0,10*ROW('Sanitation Data'!D200))="","",OFFSET('Sanitation Data'!$D$28,0,10*ROW('Sanitation Data'!D200)))</f>
        <v/>
      </c>
      <c r="CL206" s="363" t="str">
        <f ca="1">+IF(OFFSET('Sanitation Data'!$D$29,0,10*ROW('Sanitation Data'!D200))="","",OFFSET('Sanitation Data'!$D$29,0,10*ROW('Sanitation Data'!D200)))</f>
        <v/>
      </c>
      <c r="CM206" s="363" t="str">
        <f ca="1">+IF(OFFSET('Sanitation Data'!$D$30,0,10*ROW('Sanitation Data'!D200))="","",OFFSET('Sanitation Data'!$D$30,0,10*ROW('Sanitation Data'!D200)))</f>
        <v/>
      </c>
      <c r="CN206" s="363" t="str">
        <f ca="1">+IF(OFFSET('Sanitation Data'!$D$31,0,10*ROW('Sanitation Data'!D200))="","",OFFSET('Sanitation Data'!$D$31,0,10*ROW('Sanitation Data'!D200)))</f>
        <v/>
      </c>
      <c r="CO206" s="363" t="str">
        <f ca="1">+IF(OFFSET('Sanitation Data'!$D$32,0,10*ROW('Sanitation Data'!D200))="","",OFFSET('Sanitation Data'!$D$32,0,10*ROW('Sanitation Data'!D200)))</f>
        <v/>
      </c>
      <c r="CP206" s="363" t="str">
        <f ca="1">+IF(OFFSET('Sanitation Data'!$E$28,0,10*ROW('Sanitation Data'!E200))="","",OFFSET('Sanitation Data'!$E$28,0,10*ROW('Sanitation Data'!E200)))</f>
        <v/>
      </c>
      <c r="CQ206" s="363" t="str">
        <f ca="1">+IF(OFFSET('Sanitation Data'!$E$29,0,10*ROW('Sanitation Data'!E200))="","",OFFSET('Sanitation Data'!$E$29,0,10*ROW('Sanitation Data'!E200)))</f>
        <v/>
      </c>
      <c r="CR206" s="363" t="str">
        <f ca="1">+IF(OFFSET('Sanitation Data'!$E$30,0,10*ROW('Sanitation Data'!E200))="","",OFFSET('Sanitation Data'!$E$30,0,10*ROW('Sanitation Data'!E200)))</f>
        <v/>
      </c>
      <c r="CS206" s="363" t="str">
        <f ca="1">+IF(OFFSET('Sanitation Data'!$E$31,0,10*ROW('Sanitation Data'!E200))="","",OFFSET('Sanitation Data'!$E$31,0,10*ROW('Sanitation Data'!E200)))</f>
        <v/>
      </c>
      <c r="CT206" s="363" t="str">
        <f ca="1">+IF(OFFSET('Sanitation Data'!$E$32,0,10*ROW('Sanitation Data'!E200))="","",OFFSET('Sanitation Data'!$E$32,0,10*ROW('Sanitation Data'!E200)))</f>
        <v/>
      </c>
      <c r="CU206" s="363" t="str">
        <f ca="1">+IF(OFFSET('Sanitation Data'!$F$28,0,10*ROW('Sanitation Data'!F200))="","",OFFSET('Sanitation Data'!$F$28,0,10*ROW('Sanitation Data'!F200)))</f>
        <v/>
      </c>
      <c r="CV206" s="363" t="str">
        <f ca="1">+IF(OFFSET('Sanitation Data'!$F$29,0,10*ROW('Sanitation Data'!F200))="","",OFFSET('Sanitation Data'!$F$29,0,10*ROW('Sanitation Data'!F200)))</f>
        <v/>
      </c>
      <c r="CW206" s="363" t="str">
        <f ca="1">+IF(OFFSET('Sanitation Data'!$F$30,0,10*ROW('Sanitation Data'!F200))="","",OFFSET('Sanitation Data'!$F$30,0,10*ROW('Sanitation Data'!F200)))</f>
        <v/>
      </c>
      <c r="CX206" s="363" t="str">
        <f ca="1">+IF(OFFSET('Sanitation Data'!$F$31,0,10*ROW('Sanitation Data'!F200))="","",OFFSET('Sanitation Data'!$F$31,0,10*ROW('Sanitation Data'!F200)))</f>
        <v/>
      </c>
      <c r="CY206" s="363" t="str">
        <f ca="1">+IF(OFFSET('Sanitation Data'!$F$32,0,10*ROW('Sanitation Data'!F200))="","",OFFSET('Sanitation Data'!$F$32,0,10*ROW('Sanitation Data'!F200)))</f>
        <v/>
      </c>
      <c r="CZ206" s="363" t="str">
        <f ca="1">+IF(OFFSET('Sanitation Data'!$G$28,0,10*ROW('Sanitation Data'!G200))="","",OFFSET('Sanitation Data'!$G$28,0,10*ROW('Sanitation Data'!G200)))</f>
        <v/>
      </c>
      <c r="DA206" s="363" t="str">
        <f ca="1">+IF(OFFSET('Sanitation Data'!$G$29,0,10*ROW('Sanitation Data'!G200))="","",OFFSET('Sanitation Data'!$G$29,0,10*ROW('Sanitation Data'!G200)))</f>
        <v/>
      </c>
      <c r="DB206" s="363" t="str">
        <f ca="1">+IF(OFFSET('Sanitation Data'!$G$30,0,10*ROW('Sanitation Data'!G200))="","",OFFSET('Sanitation Data'!$G$30,0,10*ROW('Sanitation Data'!G200)))</f>
        <v/>
      </c>
      <c r="DC206" s="363" t="str">
        <f ca="1">+IF(OFFSET('Sanitation Data'!$G$31,0,10*ROW('Sanitation Data'!G200))="","",OFFSET('Sanitation Data'!$G$31,0,10*ROW('Sanitation Data'!G200)))</f>
        <v/>
      </c>
      <c r="DD206" s="363" t="str">
        <f ca="1">+IF(OFFSET('Sanitation Data'!$G$32,0,10*ROW('Sanitation Data'!G200))="","",OFFSET('Sanitation Data'!$G$32,0,10*ROW('Sanitation Data'!G200)))</f>
        <v/>
      </c>
      <c r="DE206" s="363" t="str">
        <f ca="1">+IF(OFFSET('Sanitation Data'!$H$28,0,10*ROW('Sanitation Data'!H200))="","",OFFSET('Sanitation Data'!$H$28,0,10*ROW('Sanitation Data'!H200)))</f>
        <v/>
      </c>
      <c r="DF206" s="363" t="str">
        <f ca="1">+IF(OFFSET('Sanitation Data'!$H$29,0,10*ROW('Sanitation Data'!H200))="","",OFFSET('Sanitation Data'!$H$29,0,10*ROW('Sanitation Data'!H200)))</f>
        <v/>
      </c>
      <c r="DG206" s="363" t="str">
        <f ca="1">+IF(OFFSET('Sanitation Data'!$H$30,0,10*ROW('Sanitation Data'!H200))="","",OFFSET('Sanitation Data'!$H$30,0,10*ROW('Sanitation Data'!H200)))</f>
        <v/>
      </c>
      <c r="DH206" s="363" t="str">
        <f ca="1">+IF(OFFSET('Sanitation Data'!$H$31,0,10*ROW('Sanitation Data'!H200))="","",OFFSET('Sanitation Data'!$H$31,0,10*ROW('Sanitation Data'!H200)))</f>
        <v/>
      </c>
      <c r="DI206" s="363" t="str">
        <f ca="1">+IF(OFFSET('Sanitation Data'!$H$32,0,10*ROW('Sanitation Data'!H200))="","",OFFSET('Sanitation Data'!$H$32,0,10*ROW('Sanitation Data'!H200)))</f>
        <v/>
      </c>
      <c r="DJ206" s="363" t="str">
        <f ca="1">+IF(OFFSET('Sanitation Data'!$I$28,0,10*ROW('Sanitation Data'!I200))="","",OFFSET('Sanitation Data'!$I$28,0,10*ROW('Sanitation Data'!I200)))</f>
        <v/>
      </c>
      <c r="DK206" s="363" t="str">
        <f ca="1">+IF(OFFSET('Sanitation Data'!$I$29,0,10*ROW('Sanitation Data'!I200))="","",OFFSET('Sanitation Data'!$I$29,0,10*ROW('Sanitation Data'!I200)))</f>
        <v/>
      </c>
      <c r="DL206" s="363" t="str">
        <f ca="1">+IF(OFFSET('Sanitation Data'!$I$30,0,10*ROW('Sanitation Data'!I200))="","",OFFSET('Sanitation Data'!$I$30,0,10*ROW('Sanitation Data'!I200)))</f>
        <v/>
      </c>
      <c r="DM206" s="363" t="str">
        <f ca="1">+IF(OFFSET('Sanitation Data'!$I$31,0,10*ROW('Sanitation Data'!I200))="","",OFFSET('Sanitation Data'!$I$31,0,10*ROW('Sanitation Data'!I200)))</f>
        <v/>
      </c>
      <c r="DN206" s="363" t="str">
        <f ca="1">+IF(OFFSET('Sanitation Data'!$I$32,0,10*ROW('Sanitation Data'!I200))="","",OFFSET('Sanitation Data'!$I$32,0,10*ROW('Sanitation Data'!I200)))</f>
        <v/>
      </c>
      <c r="DO206" s="363" t="str">
        <f ca="1">+IF(OFFSET('Hygiene Data'!$D$11,0,10*ROW('Hygiene Data'!D200))="","",OFFSET('Hygiene Data'!$D$11,0,10*ROW('Hygiene Data'!D200)))</f>
        <v/>
      </c>
      <c r="DP206" s="363" t="str">
        <f ca="1">+IF(OFFSET('Hygiene Data'!$D$12,0,10*ROW('Hygiene Data'!D200))="","",OFFSET('Hygiene Data'!$D$12,0,10*ROW('Hygiene Data'!D200)))</f>
        <v/>
      </c>
      <c r="DQ206" s="363" t="str">
        <f ca="1">+IF(OFFSET('Hygiene Data'!$D$13,0,10*ROW('Hygiene Data'!D200))="","",OFFSET('Hygiene Data'!$D$13,0,10*ROW('Hygiene Data'!D200)))</f>
        <v/>
      </c>
      <c r="DR206" s="363" t="str">
        <f ca="1">+IF(OFFSET('Hygiene Data'!$E$11,0,10*ROW('Hygiene Data'!E200))="","",OFFSET('Hygiene Data'!$E$11,0,10*ROW('Hygiene Data'!E200)))</f>
        <v/>
      </c>
      <c r="DS206" s="363" t="str">
        <f ca="1">+IF(OFFSET('Hygiene Data'!$E$12,0,10*ROW('Hygiene Data'!E200))="","",OFFSET('Hygiene Data'!$E$12,0,10*ROW('Hygiene Data'!E200)))</f>
        <v/>
      </c>
      <c r="DT206" s="363" t="str">
        <f ca="1">+IF(OFFSET('Hygiene Data'!$E$13,0,10*ROW('Hygiene Data'!E200))="","",OFFSET('Hygiene Data'!$E$13,0,10*ROW('Hygiene Data'!E200)))</f>
        <v/>
      </c>
      <c r="DU206" s="363" t="str">
        <f ca="1">+IF(OFFSET('Hygiene Data'!$F$11,0,10*ROW('Hygiene Data'!F200))="","",OFFSET('Hygiene Data'!$F$11,0,10*ROW('Hygiene Data'!F200)))</f>
        <v/>
      </c>
      <c r="DV206" s="363" t="str">
        <f ca="1">+IF(OFFSET('Hygiene Data'!$F$12,0,10*ROW('Hygiene Data'!F200))="","",OFFSET('Hygiene Data'!$F$12,0,10*ROW('Hygiene Data'!F200)))</f>
        <v/>
      </c>
      <c r="DW206" s="363" t="str">
        <f ca="1">+IF(OFFSET('Hygiene Data'!$F$13,0,10*ROW('Hygiene Data'!F200))="","",OFFSET('Hygiene Data'!$F$13,0,10*ROW('Hygiene Data'!F200)))</f>
        <v/>
      </c>
      <c r="DX206" s="363" t="str">
        <f ca="1">+IF(OFFSET('Hygiene Data'!$G$11,0,10*ROW('Hygiene Data'!G200))="","",OFFSET('Hygiene Data'!$G$11,0,10*ROW('Hygiene Data'!G200)))</f>
        <v/>
      </c>
      <c r="DY206" s="363" t="str">
        <f ca="1">+IF(OFFSET('Hygiene Data'!$G$12,0,10*ROW('Hygiene Data'!G200))="","",OFFSET('Hygiene Data'!$G$12,0,10*ROW('Hygiene Data'!G200)))</f>
        <v/>
      </c>
      <c r="DZ206" s="363" t="str">
        <f ca="1">+IF(OFFSET('Hygiene Data'!$G$13,0,10*ROW('Hygiene Data'!G200))="","",OFFSET('Hygiene Data'!$G$13,0,10*ROW('Hygiene Data'!G200)))</f>
        <v/>
      </c>
      <c r="EA206" s="363" t="str">
        <f ca="1">+IF(OFFSET('Hygiene Data'!$H$11,0,10*ROW('Hygiene Data'!H200))="","",OFFSET('Hygiene Data'!$H$11,0,10*ROW('Hygiene Data'!H200)))</f>
        <v/>
      </c>
      <c r="EB206" s="363" t="str">
        <f ca="1">+IF(OFFSET('Hygiene Data'!$H$12,0,10*ROW('Hygiene Data'!H200))="","",OFFSET('Hygiene Data'!$H$12,0,10*ROW('Hygiene Data'!H200)))</f>
        <v/>
      </c>
      <c r="EC206" s="363" t="str">
        <f ca="1">+IF(OFFSET('Hygiene Data'!$H$13,0,10*ROW('Hygiene Data'!H200))="","",OFFSET('Hygiene Data'!$H$13,0,10*ROW('Hygiene Data'!H200)))</f>
        <v/>
      </c>
      <c r="ED206" s="363" t="str">
        <f ca="1">+IF(OFFSET('Hygiene Data'!$I$11,0,10*ROW('Hygiene Data'!I200))="","",OFFSET('Hygiene Data'!$I$11,0,10*ROW('Hygiene Data'!I200)))</f>
        <v/>
      </c>
      <c r="EE206" s="363" t="str">
        <f ca="1">+IF(OFFSET('Hygiene Data'!$I$12,0,10*ROW('Hygiene Data'!I200))="","",OFFSET('Hygiene Data'!$I$12,0,10*ROW('Hygiene Data'!I200)))</f>
        <v/>
      </c>
      <c r="EF206" s="363" t="str">
        <f ca="1">+IF(OFFSET('Hygiene Data'!$I$13,0,10*ROW('Hygiene Data'!I200))="","",OFFSET('Hygiene Data'!$I$13,0,10*ROW('Hygiene Data'!I200)))</f>
        <v/>
      </c>
    </row>
    <row r="207" spans="1:136" x14ac:dyDescent="0.25">
      <c r="A207" s="472" t="str">
        <f ca="1">+IF(OFFSET('Water Data'!$B$2,0,10*ROW('Water Data'!E201))="","",OFFSET('Water Data'!$B$2,0,10*ROW('Water Data'!E201)))</f>
        <v/>
      </c>
      <c r="B207" s="47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9" t="str">
        <f t="shared" ca="1" si="3"/>
        <v/>
      </c>
      <c r="D207" s="50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3" t="str">
        <f ca="1">+IF(OFFSET('Water Data'!$D$27,0,10*ROW('Water Data'!D201))="","",OFFSET('Water Data'!$D$27,0,10*ROW('Water Data'!D201)))</f>
        <v/>
      </c>
      <c r="BT207" s="363" t="str">
        <f ca="1">+IF(OFFSET('Water Data'!$D$28,0,10*ROW('Water Data'!D201))="","",OFFSET('Water Data'!$D$28,0,10*ROW('Water Data'!D201)))</f>
        <v/>
      </c>
      <c r="BU207" s="363" t="str">
        <f ca="1">+IF(OFFSET('Water Data'!$D$29,0,10*ROW('Water Data'!D201))="","",OFFSET('Water Data'!$D$29,0,10*ROW('Water Data'!D201)))</f>
        <v/>
      </c>
      <c r="BV207" s="363" t="str">
        <f ca="1">+IF(OFFSET('Water Data'!$E$27,0,10*ROW('Water Data'!E201))="","",OFFSET('Water Data'!$E$27,0,10*ROW('Water Data'!E201)))</f>
        <v/>
      </c>
      <c r="BW207" s="363" t="str">
        <f ca="1">+IF(OFFSET('Water Data'!$E$28,0,10*ROW('Water Data'!E201))="","",OFFSET('Water Data'!$E$28,0,10*ROW('Water Data'!E201)))</f>
        <v/>
      </c>
      <c r="BX207" s="363" t="str">
        <f ca="1">+IF(OFFSET('Water Data'!$E$29,0,10*ROW('Water Data'!E201))="","",OFFSET('Water Data'!$E$29,0,10*ROW('Water Data'!E201)))</f>
        <v/>
      </c>
      <c r="BY207" s="363" t="str">
        <f ca="1">+IF(OFFSET('Water Data'!$F$27,0,10*ROW('Water Data'!F201))="","",OFFSET('Water Data'!$F$27,0,10*ROW('Water Data'!F201)))</f>
        <v/>
      </c>
      <c r="BZ207" s="363" t="str">
        <f ca="1">+IF(OFFSET('Water Data'!$F$28,0,10*ROW('Water Data'!F201))="","",OFFSET('Water Data'!$F$28,0,10*ROW('Water Data'!F201)))</f>
        <v/>
      </c>
      <c r="CA207" s="363" t="str">
        <f ca="1">+IF(OFFSET('Water Data'!$F$29,0,10*ROW('Water Data'!F201))="","",OFFSET('Water Data'!$F$29,0,10*ROW('Water Data'!F201)))</f>
        <v/>
      </c>
      <c r="CB207" s="363" t="str">
        <f ca="1">+IF(OFFSET('Water Data'!$G$27,0,10*ROW('Water Data'!G201))="","",OFFSET('Water Data'!$G$27,0,10*ROW('Water Data'!G201)))</f>
        <v/>
      </c>
      <c r="CC207" s="363" t="str">
        <f ca="1">+IF(OFFSET('Water Data'!$G$28,0,10*ROW('Water Data'!G201))="","",OFFSET('Water Data'!$G$28,0,10*ROW('Water Data'!G201)))</f>
        <v/>
      </c>
      <c r="CD207" s="363" t="str">
        <f ca="1">+IF(OFFSET('Water Data'!$G$29,0,10*ROW('Water Data'!G201))="","",OFFSET('Water Data'!$G$29,0,10*ROW('Water Data'!G201)))</f>
        <v/>
      </c>
      <c r="CE207" s="363" t="str">
        <f ca="1">+IF(OFFSET('Water Data'!$H$27,0,10*ROW('Water Data'!H201))="","",OFFSET('Water Data'!$H$27,0,10*ROW('Water Data'!H201)))</f>
        <v/>
      </c>
      <c r="CF207" s="363" t="str">
        <f ca="1">+IF(OFFSET('Water Data'!$H$28,0,10*ROW('Water Data'!H201))="","",OFFSET('Water Data'!$H$28,0,10*ROW('Water Data'!H201)))</f>
        <v/>
      </c>
      <c r="CG207" s="363" t="str">
        <f ca="1">+IF(OFFSET('Water Data'!$H$29,0,10*ROW('Water Data'!H201))="","",OFFSET('Water Data'!$H$29,0,10*ROW('Water Data'!H201)))</f>
        <v/>
      </c>
      <c r="CH207" s="363" t="str">
        <f ca="1">+IF(OFFSET('Water Data'!$I$27,0,10*ROW('Water Data'!I201))="","",OFFSET('Water Data'!$I$27,0,10*ROW('Water Data'!I201)))</f>
        <v/>
      </c>
      <c r="CI207" s="363" t="str">
        <f ca="1">+IF(OFFSET('Water Data'!$I$28,0,10*ROW('Water Data'!I201))="","",OFFSET('Water Data'!$I$28,0,10*ROW('Water Data'!I201)))</f>
        <v/>
      </c>
      <c r="CJ207" s="363" t="str">
        <f ca="1">+IF(OFFSET('Water Data'!$I$29,0,10*ROW('Water Data'!I201))="","",OFFSET('Water Data'!$I$29,0,10*ROW('Water Data'!I201)))</f>
        <v/>
      </c>
      <c r="CK207" s="363" t="str">
        <f ca="1">+IF(OFFSET('Sanitation Data'!$D$28,0,10*ROW('Sanitation Data'!D201))="","",OFFSET('Sanitation Data'!$D$28,0,10*ROW('Sanitation Data'!D201)))</f>
        <v/>
      </c>
      <c r="CL207" s="363" t="str">
        <f ca="1">+IF(OFFSET('Sanitation Data'!$D$29,0,10*ROW('Sanitation Data'!D201))="","",OFFSET('Sanitation Data'!$D$29,0,10*ROW('Sanitation Data'!D201)))</f>
        <v/>
      </c>
      <c r="CM207" s="363" t="str">
        <f ca="1">+IF(OFFSET('Sanitation Data'!$D$30,0,10*ROW('Sanitation Data'!D201))="","",OFFSET('Sanitation Data'!$D$30,0,10*ROW('Sanitation Data'!D201)))</f>
        <v/>
      </c>
      <c r="CN207" s="363" t="str">
        <f ca="1">+IF(OFFSET('Sanitation Data'!$D$31,0,10*ROW('Sanitation Data'!D201))="","",OFFSET('Sanitation Data'!$D$31,0,10*ROW('Sanitation Data'!D201)))</f>
        <v/>
      </c>
      <c r="CO207" s="363" t="str">
        <f ca="1">+IF(OFFSET('Sanitation Data'!$D$32,0,10*ROW('Sanitation Data'!D201))="","",OFFSET('Sanitation Data'!$D$32,0,10*ROW('Sanitation Data'!D201)))</f>
        <v/>
      </c>
      <c r="CP207" s="363" t="str">
        <f ca="1">+IF(OFFSET('Sanitation Data'!$E$28,0,10*ROW('Sanitation Data'!E201))="","",OFFSET('Sanitation Data'!$E$28,0,10*ROW('Sanitation Data'!E201)))</f>
        <v/>
      </c>
      <c r="CQ207" s="363" t="str">
        <f ca="1">+IF(OFFSET('Sanitation Data'!$E$29,0,10*ROW('Sanitation Data'!E201))="","",OFFSET('Sanitation Data'!$E$29,0,10*ROW('Sanitation Data'!E201)))</f>
        <v/>
      </c>
      <c r="CR207" s="363" t="str">
        <f ca="1">+IF(OFFSET('Sanitation Data'!$E$30,0,10*ROW('Sanitation Data'!E201))="","",OFFSET('Sanitation Data'!$E$30,0,10*ROW('Sanitation Data'!E201)))</f>
        <v/>
      </c>
      <c r="CS207" s="363" t="str">
        <f ca="1">+IF(OFFSET('Sanitation Data'!$E$31,0,10*ROW('Sanitation Data'!E201))="","",OFFSET('Sanitation Data'!$E$31,0,10*ROW('Sanitation Data'!E201)))</f>
        <v/>
      </c>
      <c r="CT207" s="363" t="str">
        <f ca="1">+IF(OFFSET('Sanitation Data'!$E$32,0,10*ROW('Sanitation Data'!E201))="","",OFFSET('Sanitation Data'!$E$32,0,10*ROW('Sanitation Data'!E201)))</f>
        <v/>
      </c>
      <c r="CU207" s="363" t="str">
        <f ca="1">+IF(OFFSET('Sanitation Data'!$F$28,0,10*ROW('Sanitation Data'!F201))="","",OFFSET('Sanitation Data'!$F$28,0,10*ROW('Sanitation Data'!F201)))</f>
        <v/>
      </c>
      <c r="CV207" s="363" t="str">
        <f ca="1">+IF(OFFSET('Sanitation Data'!$F$29,0,10*ROW('Sanitation Data'!F201))="","",OFFSET('Sanitation Data'!$F$29,0,10*ROW('Sanitation Data'!F201)))</f>
        <v/>
      </c>
      <c r="CW207" s="363" t="str">
        <f ca="1">+IF(OFFSET('Sanitation Data'!$F$30,0,10*ROW('Sanitation Data'!F201))="","",OFFSET('Sanitation Data'!$F$30,0,10*ROW('Sanitation Data'!F201)))</f>
        <v/>
      </c>
      <c r="CX207" s="363" t="str">
        <f ca="1">+IF(OFFSET('Sanitation Data'!$F$31,0,10*ROW('Sanitation Data'!F201))="","",OFFSET('Sanitation Data'!$F$31,0,10*ROW('Sanitation Data'!F201)))</f>
        <v/>
      </c>
      <c r="CY207" s="363" t="str">
        <f ca="1">+IF(OFFSET('Sanitation Data'!$F$32,0,10*ROW('Sanitation Data'!F201))="","",OFFSET('Sanitation Data'!$F$32,0,10*ROW('Sanitation Data'!F201)))</f>
        <v/>
      </c>
      <c r="CZ207" s="363" t="str">
        <f ca="1">+IF(OFFSET('Sanitation Data'!$G$28,0,10*ROW('Sanitation Data'!G201))="","",OFFSET('Sanitation Data'!$G$28,0,10*ROW('Sanitation Data'!G201)))</f>
        <v/>
      </c>
      <c r="DA207" s="363" t="str">
        <f ca="1">+IF(OFFSET('Sanitation Data'!$G$29,0,10*ROW('Sanitation Data'!G201))="","",OFFSET('Sanitation Data'!$G$29,0,10*ROW('Sanitation Data'!G201)))</f>
        <v/>
      </c>
      <c r="DB207" s="363" t="str">
        <f ca="1">+IF(OFFSET('Sanitation Data'!$G$30,0,10*ROW('Sanitation Data'!G201))="","",OFFSET('Sanitation Data'!$G$30,0,10*ROW('Sanitation Data'!G201)))</f>
        <v/>
      </c>
      <c r="DC207" s="363" t="str">
        <f ca="1">+IF(OFFSET('Sanitation Data'!$G$31,0,10*ROW('Sanitation Data'!G201))="","",OFFSET('Sanitation Data'!$G$31,0,10*ROW('Sanitation Data'!G201)))</f>
        <v/>
      </c>
      <c r="DD207" s="363" t="str">
        <f ca="1">+IF(OFFSET('Sanitation Data'!$G$32,0,10*ROW('Sanitation Data'!G201))="","",OFFSET('Sanitation Data'!$G$32,0,10*ROW('Sanitation Data'!G201)))</f>
        <v/>
      </c>
      <c r="DE207" s="363" t="str">
        <f ca="1">+IF(OFFSET('Sanitation Data'!$H$28,0,10*ROW('Sanitation Data'!H201))="","",OFFSET('Sanitation Data'!$H$28,0,10*ROW('Sanitation Data'!H201)))</f>
        <v/>
      </c>
      <c r="DF207" s="363" t="str">
        <f ca="1">+IF(OFFSET('Sanitation Data'!$H$29,0,10*ROW('Sanitation Data'!H201))="","",OFFSET('Sanitation Data'!$H$29,0,10*ROW('Sanitation Data'!H201)))</f>
        <v/>
      </c>
      <c r="DG207" s="363" t="str">
        <f ca="1">+IF(OFFSET('Sanitation Data'!$H$30,0,10*ROW('Sanitation Data'!H201))="","",OFFSET('Sanitation Data'!$H$30,0,10*ROW('Sanitation Data'!H201)))</f>
        <v/>
      </c>
      <c r="DH207" s="363" t="str">
        <f ca="1">+IF(OFFSET('Sanitation Data'!$H$31,0,10*ROW('Sanitation Data'!H201))="","",OFFSET('Sanitation Data'!$H$31,0,10*ROW('Sanitation Data'!H201)))</f>
        <v/>
      </c>
      <c r="DI207" s="363" t="str">
        <f ca="1">+IF(OFFSET('Sanitation Data'!$H$32,0,10*ROW('Sanitation Data'!H201))="","",OFFSET('Sanitation Data'!$H$32,0,10*ROW('Sanitation Data'!H201)))</f>
        <v/>
      </c>
      <c r="DJ207" s="363" t="str">
        <f ca="1">+IF(OFFSET('Sanitation Data'!$I$28,0,10*ROW('Sanitation Data'!I201))="","",OFFSET('Sanitation Data'!$I$28,0,10*ROW('Sanitation Data'!I201)))</f>
        <v/>
      </c>
      <c r="DK207" s="363" t="str">
        <f ca="1">+IF(OFFSET('Sanitation Data'!$I$29,0,10*ROW('Sanitation Data'!I201))="","",OFFSET('Sanitation Data'!$I$29,0,10*ROW('Sanitation Data'!I201)))</f>
        <v/>
      </c>
      <c r="DL207" s="363" t="str">
        <f ca="1">+IF(OFFSET('Sanitation Data'!$I$30,0,10*ROW('Sanitation Data'!I201))="","",OFFSET('Sanitation Data'!$I$30,0,10*ROW('Sanitation Data'!I201)))</f>
        <v/>
      </c>
      <c r="DM207" s="363" t="str">
        <f ca="1">+IF(OFFSET('Sanitation Data'!$I$31,0,10*ROW('Sanitation Data'!I201))="","",OFFSET('Sanitation Data'!$I$31,0,10*ROW('Sanitation Data'!I201)))</f>
        <v/>
      </c>
      <c r="DN207" s="363" t="str">
        <f ca="1">+IF(OFFSET('Sanitation Data'!$I$32,0,10*ROW('Sanitation Data'!I201))="","",OFFSET('Sanitation Data'!$I$32,0,10*ROW('Sanitation Data'!I201)))</f>
        <v/>
      </c>
      <c r="DO207" s="363" t="str">
        <f ca="1">+IF(OFFSET('Hygiene Data'!$D$11,0,10*ROW('Hygiene Data'!D201))="","",OFFSET('Hygiene Data'!$D$11,0,10*ROW('Hygiene Data'!D201)))</f>
        <v/>
      </c>
      <c r="DP207" s="363" t="str">
        <f ca="1">+IF(OFFSET('Hygiene Data'!$D$12,0,10*ROW('Hygiene Data'!D201))="","",OFFSET('Hygiene Data'!$D$12,0,10*ROW('Hygiene Data'!D201)))</f>
        <v/>
      </c>
      <c r="DQ207" s="363" t="str">
        <f ca="1">+IF(OFFSET('Hygiene Data'!$D$13,0,10*ROW('Hygiene Data'!D201))="","",OFFSET('Hygiene Data'!$D$13,0,10*ROW('Hygiene Data'!D201)))</f>
        <v/>
      </c>
      <c r="DR207" s="363" t="str">
        <f ca="1">+IF(OFFSET('Hygiene Data'!$E$11,0,10*ROW('Hygiene Data'!E201))="","",OFFSET('Hygiene Data'!$E$11,0,10*ROW('Hygiene Data'!E201)))</f>
        <v/>
      </c>
      <c r="DS207" s="363" t="str">
        <f ca="1">+IF(OFFSET('Hygiene Data'!$E$12,0,10*ROW('Hygiene Data'!E201))="","",OFFSET('Hygiene Data'!$E$12,0,10*ROW('Hygiene Data'!E201)))</f>
        <v/>
      </c>
      <c r="DT207" s="363" t="str">
        <f ca="1">+IF(OFFSET('Hygiene Data'!$E$13,0,10*ROW('Hygiene Data'!E201))="","",OFFSET('Hygiene Data'!$E$13,0,10*ROW('Hygiene Data'!E201)))</f>
        <v/>
      </c>
      <c r="DU207" s="363" t="str">
        <f ca="1">+IF(OFFSET('Hygiene Data'!$F$11,0,10*ROW('Hygiene Data'!F201))="","",OFFSET('Hygiene Data'!$F$11,0,10*ROW('Hygiene Data'!F201)))</f>
        <v/>
      </c>
      <c r="DV207" s="363" t="str">
        <f ca="1">+IF(OFFSET('Hygiene Data'!$F$12,0,10*ROW('Hygiene Data'!F201))="","",OFFSET('Hygiene Data'!$F$12,0,10*ROW('Hygiene Data'!F201)))</f>
        <v/>
      </c>
      <c r="DW207" s="363" t="str">
        <f ca="1">+IF(OFFSET('Hygiene Data'!$F$13,0,10*ROW('Hygiene Data'!F201))="","",OFFSET('Hygiene Data'!$F$13,0,10*ROW('Hygiene Data'!F201)))</f>
        <v/>
      </c>
      <c r="DX207" s="363" t="str">
        <f ca="1">+IF(OFFSET('Hygiene Data'!$G$11,0,10*ROW('Hygiene Data'!G201))="","",OFFSET('Hygiene Data'!$G$11,0,10*ROW('Hygiene Data'!G201)))</f>
        <v/>
      </c>
      <c r="DY207" s="363" t="str">
        <f ca="1">+IF(OFFSET('Hygiene Data'!$G$12,0,10*ROW('Hygiene Data'!G201))="","",OFFSET('Hygiene Data'!$G$12,0,10*ROW('Hygiene Data'!G201)))</f>
        <v/>
      </c>
      <c r="DZ207" s="363" t="str">
        <f ca="1">+IF(OFFSET('Hygiene Data'!$G$13,0,10*ROW('Hygiene Data'!G201))="","",OFFSET('Hygiene Data'!$G$13,0,10*ROW('Hygiene Data'!G201)))</f>
        <v/>
      </c>
      <c r="EA207" s="363" t="str">
        <f ca="1">+IF(OFFSET('Hygiene Data'!$H$11,0,10*ROW('Hygiene Data'!H201))="","",OFFSET('Hygiene Data'!$H$11,0,10*ROW('Hygiene Data'!H201)))</f>
        <v/>
      </c>
      <c r="EB207" s="363" t="str">
        <f ca="1">+IF(OFFSET('Hygiene Data'!$H$12,0,10*ROW('Hygiene Data'!H201))="","",OFFSET('Hygiene Data'!$H$12,0,10*ROW('Hygiene Data'!H201)))</f>
        <v/>
      </c>
      <c r="EC207" s="363" t="str">
        <f ca="1">+IF(OFFSET('Hygiene Data'!$H$13,0,10*ROW('Hygiene Data'!H201))="","",OFFSET('Hygiene Data'!$H$13,0,10*ROW('Hygiene Data'!H201)))</f>
        <v/>
      </c>
      <c r="ED207" s="363" t="str">
        <f ca="1">+IF(OFFSET('Hygiene Data'!$I$11,0,10*ROW('Hygiene Data'!I201))="","",OFFSET('Hygiene Data'!$I$11,0,10*ROW('Hygiene Data'!I201)))</f>
        <v/>
      </c>
      <c r="EE207" s="363" t="str">
        <f ca="1">+IF(OFFSET('Hygiene Data'!$I$12,0,10*ROW('Hygiene Data'!I201))="","",OFFSET('Hygiene Data'!$I$12,0,10*ROW('Hygiene Data'!I201)))</f>
        <v/>
      </c>
      <c r="EF207" s="363" t="str">
        <f ca="1">+IF(OFFSET('Hygiene Data'!$I$13,0,10*ROW('Hygiene Data'!I201))="","",OFFSET('Hygiene Data'!$I$13,0,10*ROW('Hygiene Data'!I201)))</f>
        <v/>
      </c>
    </row>
    <row r="208" spans="1:136" s="362" customFormat="1" x14ac:dyDescent="0.25">
      <c r="BA208" s="480"/>
    </row>
    <row r="209" spans="53:53" s="362" customFormat="1" x14ac:dyDescent="0.25">
      <c r="BA209" s="480"/>
    </row>
    <row r="210" spans="53:53" s="362" customFormat="1" x14ac:dyDescent="0.25">
      <c r="BA210" s="480"/>
    </row>
    <row r="211" spans="53:53" s="362" customFormat="1" x14ac:dyDescent="0.25">
      <c r="BA211" s="480"/>
    </row>
    <row r="212" spans="53:53" s="362" customFormat="1" x14ac:dyDescent="0.25">
      <c r="BA212" s="480"/>
    </row>
    <row r="213" spans="53:53" s="362" customFormat="1" x14ac:dyDescent="0.25">
      <c r="BA213" s="480"/>
    </row>
    <row r="214" spans="53:53" s="362" customFormat="1" x14ac:dyDescent="0.25">
      <c r="BA214" s="480"/>
    </row>
    <row r="215" spans="53:53" s="362" customFormat="1" x14ac:dyDescent="0.25">
      <c r="BA215" s="480"/>
    </row>
    <row r="216" spans="53:53" s="362" customFormat="1" x14ac:dyDescent="0.25">
      <c r="BA216" s="480"/>
    </row>
    <row r="217" spans="53:53" s="362" customFormat="1" x14ac:dyDescent="0.25">
      <c r="BA217" s="480"/>
    </row>
    <row r="218" spans="53:53" s="362" customFormat="1" x14ac:dyDescent="0.25">
      <c r="BA218" s="480"/>
    </row>
    <row r="219" spans="53:53" s="362" customFormat="1" x14ac:dyDescent="0.25">
      <c r="BA219" s="480"/>
    </row>
    <row r="220" spans="53:53" s="362" customFormat="1" x14ac:dyDescent="0.25">
      <c r="BA220" s="480"/>
    </row>
    <row r="221" spans="53:53" s="362" customFormat="1" x14ac:dyDescent="0.25">
      <c r="BA221" s="480"/>
    </row>
    <row r="222" spans="53:53" s="362" customFormat="1" x14ac:dyDescent="0.25">
      <c r="BA222" s="480"/>
    </row>
    <row r="223" spans="53:53" s="362" customFormat="1" x14ac:dyDescent="0.25">
      <c r="BA223" s="480"/>
    </row>
    <row r="224" spans="53:53" s="362" customFormat="1" x14ac:dyDescent="0.25">
      <c r="BA224" s="480"/>
    </row>
    <row r="225" spans="53:53" s="362" customFormat="1" x14ac:dyDescent="0.25">
      <c r="BA225" s="480"/>
    </row>
    <row r="226" spans="53:53" s="362" customFormat="1" x14ac:dyDescent="0.25">
      <c r="BA226" s="480"/>
    </row>
    <row r="227" spans="53:53" s="362" customFormat="1" x14ac:dyDescent="0.25">
      <c r="BA227" s="480"/>
    </row>
    <row r="228" spans="53:53" s="362" customFormat="1" x14ac:dyDescent="0.25">
      <c r="BA228" s="480"/>
    </row>
    <row r="229" spans="53:53" s="362" customFormat="1" x14ac:dyDescent="0.25">
      <c r="BA229" s="480"/>
    </row>
    <row r="230" spans="53:53" s="362" customFormat="1" x14ac:dyDescent="0.25">
      <c r="BA230" s="480"/>
    </row>
    <row r="231" spans="53:53" s="362" customFormat="1" x14ac:dyDescent="0.25">
      <c r="BA231" s="480"/>
    </row>
    <row r="232" spans="53:53" s="362" customFormat="1" x14ac:dyDescent="0.25">
      <c r="BA232" s="480"/>
    </row>
    <row r="233" spans="53:53" s="362" customFormat="1" x14ac:dyDescent="0.25">
      <c r="BA233" s="480"/>
    </row>
    <row r="234" spans="53:53" s="362" customFormat="1" x14ac:dyDescent="0.25">
      <c r="BA234" s="480"/>
    </row>
    <row r="235" spans="53:53" s="362" customFormat="1" x14ac:dyDescent="0.25">
      <c r="BA235" s="480"/>
    </row>
    <row r="236" spans="53:53" s="362" customFormat="1" x14ac:dyDescent="0.25">
      <c r="BA236" s="480"/>
    </row>
    <row r="237" spans="53:53" s="362" customFormat="1" x14ac:dyDescent="0.25">
      <c r="BA237" s="480"/>
    </row>
    <row r="238" spans="53:53" s="362" customFormat="1" x14ac:dyDescent="0.25">
      <c r="BA238" s="480"/>
    </row>
    <row r="239" spans="53:53" s="362" customFormat="1" x14ac:dyDescent="0.25">
      <c r="BA239" s="480"/>
    </row>
    <row r="240" spans="53:53" s="362" customFormat="1" x14ac:dyDescent="0.25">
      <c r="BA240" s="480"/>
    </row>
    <row r="241" spans="53:53" s="362" customFormat="1" x14ac:dyDescent="0.25">
      <c r="BA241" s="480"/>
    </row>
    <row r="242" spans="53:53" s="362" customFormat="1" x14ac:dyDescent="0.25">
      <c r="BA242" s="480"/>
    </row>
    <row r="243" spans="53:53" s="362" customFormat="1" x14ac:dyDescent="0.25">
      <c r="BA243" s="480"/>
    </row>
    <row r="244" spans="53:53" s="362" customFormat="1" x14ac:dyDescent="0.25">
      <c r="BA244" s="480"/>
    </row>
    <row r="245" spans="53:53" s="362" customFormat="1" x14ac:dyDescent="0.25">
      <c r="BA245" s="480"/>
    </row>
    <row r="246" spans="53:53" s="362" customFormat="1" x14ac:dyDescent="0.25">
      <c r="BA246" s="480"/>
    </row>
    <row r="247" spans="53:53" s="362" customFormat="1" x14ac:dyDescent="0.25">
      <c r="BA247" s="480"/>
    </row>
    <row r="248" spans="53:53" s="362" customFormat="1" x14ac:dyDescent="0.25">
      <c r="BA248" s="480"/>
    </row>
    <row r="249" spans="53:53" s="362" customFormat="1" x14ac:dyDescent="0.25">
      <c r="BA249" s="480"/>
    </row>
    <row r="250" spans="53:53" s="362" customFormat="1" x14ac:dyDescent="0.25">
      <c r="BA250" s="480"/>
    </row>
    <row r="251" spans="53:53" s="362" customFormat="1" x14ac:dyDescent="0.25">
      <c r="BA251" s="480"/>
    </row>
    <row r="252" spans="53:53" s="362" customFormat="1" x14ac:dyDescent="0.25">
      <c r="BA252" s="480"/>
    </row>
    <row r="253" spans="53:53" s="362" customFormat="1" x14ac:dyDescent="0.25">
      <c r="BA253" s="480"/>
    </row>
    <row r="254" spans="53:53" s="362" customFormat="1" x14ac:dyDescent="0.25">
      <c r="BA254" s="480"/>
    </row>
    <row r="255" spans="53:53" s="362" customFormat="1" x14ac:dyDescent="0.25">
      <c r="BA255" s="480"/>
    </row>
    <row r="256" spans="53:53" s="362" customFormat="1" x14ac:dyDescent="0.25">
      <c r="BA256" s="480"/>
    </row>
    <row r="257" spans="53:53" s="362" customFormat="1" x14ac:dyDescent="0.25">
      <c r="BA257" s="480"/>
    </row>
    <row r="258" spans="53:53" s="362" customFormat="1" x14ac:dyDescent="0.25">
      <c r="BA258" s="480"/>
    </row>
    <row r="259" spans="53:53" s="362" customFormat="1" x14ac:dyDescent="0.25">
      <c r="BA259" s="480"/>
    </row>
    <row r="260" spans="53:53" s="362" customFormat="1" x14ac:dyDescent="0.25">
      <c r="BA260" s="480"/>
    </row>
    <row r="261" spans="53:53" s="362" customFormat="1" x14ac:dyDescent="0.25">
      <c r="BA261" s="480"/>
    </row>
    <row r="262" spans="53:53" s="362" customFormat="1" x14ac:dyDescent="0.25">
      <c r="BA262" s="480"/>
    </row>
    <row r="263" spans="53:53" s="362" customFormat="1" x14ac:dyDescent="0.25">
      <c r="BA263" s="480"/>
    </row>
    <row r="264" spans="53:53" s="362" customFormat="1" x14ac:dyDescent="0.25">
      <c r="BA264" s="480"/>
    </row>
    <row r="265" spans="53:53" s="362" customFormat="1" x14ac:dyDescent="0.25">
      <c r="BA265" s="480"/>
    </row>
    <row r="266" spans="53:53" s="362" customFormat="1" x14ac:dyDescent="0.25">
      <c r="BA266" s="480"/>
    </row>
    <row r="267" spans="53:53" s="362" customFormat="1" x14ac:dyDescent="0.25">
      <c r="BA267" s="480"/>
    </row>
    <row r="268" spans="53:53" s="362" customFormat="1" x14ac:dyDescent="0.25">
      <c r="BA268" s="480"/>
    </row>
    <row r="269" spans="53:53" s="362" customFormat="1" x14ac:dyDescent="0.25">
      <c r="BA269" s="480"/>
    </row>
    <row r="270" spans="53:53" s="362" customFormat="1" x14ac:dyDescent="0.25">
      <c r="BA270" s="480"/>
    </row>
    <row r="271" spans="53:53" s="362" customFormat="1" x14ac:dyDescent="0.25">
      <c r="BA271" s="480"/>
    </row>
    <row r="272" spans="53:53" s="362" customFormat="1" x14ac:dyDescent="0.25">
      <c r="BA272" s="480"/>
    </row>
    <row r="273" spans="53:53" s="362" customFormat="1" x14ac:dyDescent="0.25">
      <c r="BA273" s="480"/>
    </row>
    <row r="274" spans="53:53" s="362" customFormat="1" x14ac:dyDescent="0.25">
      <c r="BA274" s="480"/>
    </row>
    <row r="275" spans="53:53" s="362" customFormat="1" x14ac:dyDescent="0.25">
      <c r="BA275" s="480"/>
    </row>
    <row r="276" spans="53:53" s="362" customFormat="1" x14ac:dyDescent="0.25">
      <c r="BA276" s="480"/>
    </row>
    <row r="277" spans="53:53" s="362" customFormat="1" x14ac:dyDescent="0.25">
      <c r="BA277" s="480"/>
    </row>
    <row r="278" spans="53:53" s="362" customFormat="1" x14ac:dyDescent="0.25">
      <c r="BA278" s="480"/>
    </row>
    <row r="279" spans="53:53" s="362" customFormat="1" x14ac:dyDescent="0.25">
      <c r="BA279" s="480"/>
    </row>
    <row r="280" spans="53:53" s="362" customFormat="1" x14ac:dyDescent="0.25">
      <c r="BA280" s="480"/>
    </row>
    <row r="281" spans="53:53" s="362" customFormat="1" x14ac:dyDescent="0.25">
      <c r="BA281" s="480"/>
    </row>
    <row r="282" spans="53:53" s="362" customFormat="1" x14ac:dyDescent="0.25">
      <c r="BA282" s="480"/>
    </row>
    <row r="283" spans="53:53" s="362" customFormat="1" x14ac:dyDescent="0.25">
      <c r="BA283" s="480"/>
    </row>
    <row r="284" spans="53:53" s="362" customFormat="1" x14ac:dyDescent="0.25">
      <c r="BA284" s="480"/>
    </row>
    <row r="285" spans="53:53" s="362" customFormat="1" x14ac:dyDescent="0.25">
      <c r="BA285" s="480"/>
    </row>
    <row r="286" spans="53:53" s="362" customFormat="1" x14ac:dyDescent="0.25">
      <c r="BA286" s="480"/>
    </row>
    <row r="287" spans="53:53" s="362" customFormat="1" x14ac:dyDescent="0.25">
      <c r="BA287" s="480"/>
    </row>
    <row r="288" spans="53:53" s="362" customFormat="1" x14ac:dyDescent="0.25">
      <c r="BA288" s="480"/>
    </row>
    <row r="289" spans="53:53" s="362" customFormat="1" x14ac:dyDescent="0.25">
      <c r="BA289" s="480"/>
    </row>
    <row r="290" spans="53:53" s="362" customFormat="1" x14ac:dyDescent="0.25">
      <c r="BA290" s="480"/>
    </row>
    <row r="291" spans="53:53" s="362" customFormat="1" x14ac:dyDescent="0.25">
      <c r="BA291" s="480"/>
    </row>
    <row r="292" spans="53:53" s="362" customFormat="1" x14ac:dyDescent="0.25">
      <c r="BA292" s="480"/>
    </row>
    <row r="293" spans="53:53" s="362" customFormat="1" x14ac:dyDescent="0.25">
      <c r="BA293" s="480"/>
    </row>
    <row r="294" spans="53:53" s="362" customFormat="1" x14ac:dyDescent="0.25">
      <c r="BA294" s="480"/>
    </row>
    <row r="295" spans="53:53" s="362" customFormat="1" x14ac:dyDescent="0.25">
      <c r="BA295" s="480"/>
    </row>
    <row r="296" spans="53:53" s="362" customFormat="1" x14ac:dyDescent="0.25">
      <c r="BA296" s="480"/>
    </row>
    <row r="297" spans="53:53" s="362" customFormat="1" x14ac:dyDescent="0.25">
      <c r="BA297" s="480"/>
    </row>
    <row r="298" spans="53:53" s="362" customFormat="1" x14ac:dyDescent="0.25">
      <c r="BA298" s="480"/>
    </row>
    <row r="299" spans="53:53" s="362" customFormat="1" x14ac:dyDescent="0.25">
      <c r="BA299" s="480"/>
    </row>
    <row r="300" spans="53:53" s="362" customFormat="1" x14ac:dyDescent="0.25">
      <c r="BA300" s="480"/>
    </row>
    <row r="301" spans="53:53" s="362" customFormat="1" x14ac:dyDescent="0.25">
      <c r="BA301" s="480"/>
    </row>
    <row r="302" spans="53:53" s="362" customFormat="1" x14ac:dyDescent="0.25">
      <c r="BA302" s="480"/>
    </row>
    <row r="303" spans="53:53" s="362" customFormat="1" x14ac:dyDescent="0.25">
      <c r="BA303" s="480"/>
    </row>
    <row r="304" spans="53:53" s="362" customFormat="1" x14ac:dyDescent="0.25">
      <c r="BA304" s="480"/>
    </row>
    <row r="305" spans="53:53" s="362" customFormat="1" x14ac:dyDescent="0.25">
      <c r="BA305" s="480"/>
    </row>
    <row r="306" spans="53:53" s="362" customFormat="1" x14ac:dyDescent="0.25">
      <c r="BA306" s="480"/>
    </row>
    <row r="307" spans="53:53" s="362" customFormat="1" x14ac:dyDescent="0.25">
      <c r="BA307" s="480"/>
    </row>
    <row r="308" spans="53:53" s="362" customFormat="1" x14ac:dyDescent="0.25">
      <c r="BA308" s="480"/>
    </row>
    <row r="309" spans="53:53" s="362" customFormat="1" x14ac:dyDescent="0.25">
      <c r="BA309" s="480"/>
    </row>
    <row r="310" spans="53:53" s="362" customFormat="1" x14ac:dyDescent="0.25">
      <c r="BA310" s="480"/>
    </row>
    <row r="311" spans="53:53" s="362" customFormat="1" x14ac:dyDescent="0.25">
      <c r="BA311" s="480"/>
    </row>
    <row r="312" spans="53:53" s="362" customFormat="1" x14ac:dyDescent="0.25">
      <c r="BA312" s="480"/>
    </row>
    <row r="313" spans="53:53" s="362" customFormat="1" x14ac:dyDescent="0.25">
      <c r="BA313" s="480"/>
    </row>
    <row r="314" spans="53:53" s="362" customFormat="1" x14ac:dyDescent="0.25">
      <c r="BA314" s="480"/>
    </row>
    <row r="315" spans="53:53" s="362" customFormat="1" x14ac:dyDescent="0.25">
      <c r="BA315" s="480"/>
    </row>
    <row r="316" spans="53:53" s="362" customFormat="1" x14ac:dyDescent="0.25">
      <c r="BA316" s="480"/>
    </row>
    <row r="317" spans="53:53" s="362" customFormat="1" x14ac:dyDescent="0.25">
      <c r="BA317" s="480"/>
    </row>
    <row r="318" spans="53:53" s="362" customFormat="1" x14ac:dyDescent="0.25">
      <c r="BA318" s="480"/>
    </row>
    <row r="319" spans="53:53" s="362" customFormat="1" x14ac:dyDescent="0.25">
      <c r="BA319" s="480"/>
    </row>
    <row r="320" spans="53:53" s="362" customFormat="1" x14ac:dyDescent="0.25">
      <c r="BA320" s="480"/>
    </row>
    <row r="321" spans="53:53" s="362" customFormat="1" x14ac:dyDescent="0.25">
      <c r="BA321" s="480"/>
    </row>
    <row r="322" spans="53:53" s="362" customFormat="1" x14ac:dyDescent="0.25">
      <c r="BA322" s="480"/>
    </row>
    <row r="323" spans="53:53" s="362" customFormat="1" x14ac:dyDescent="0.25">
      <c r="BA323" s="480"/>
    </row>
    <row r="324" spans="53:53" s="362" customFormat="1" x14ac:dyDescent="0.25">
      <c r="BA324" s="480"/>
    </row>
    <row r="325" spans="53:53" s="362" customFormat="1" x14ac:dyDescent="0.25">
      <c r="BA325" s="480"/>
    </row>
    <row r="326" spans="53:53" s="362" customFormat="1" x14ac:dyDescent="0.25">
      <c r="BA326" s="480"/>
    </row>
    <row r="327" spans="53:53" s="362" customFormat="1" x14ac:dyDescent="0.25">
      <c r="BA327" s="480"/>
    </row>
    <row r="328" spans="53:53" s="362" customFormat="1" x14ac:dyDescent="0.25">
      <c r="BA328" s="480"/>
    </row>
    <row r="329" spans="53:53" s="362" customFormat="1" x14ac:dyDescent="0.25">
      <c r="BA329" s="480"/>
    </row>
    <row r="330" spans="53:53" s="362" customFormat="1" x14ac:dyDescent="0.25">
      <c r="BA330" s="480"/>
    </row>
    <row r="331" spans="53:53" s="362" customFormat="1" x14ac:dyDescent="0.25">
      <c r="BA331" s="480"/>
    </row>
    <row r="332" spans="53:53" s="362" customFormat="1" x14ac:dyDescent="0.25">
      <c r="BA332" s="480"/>
    </row>
    <row r="333" spans="53:53" s="362" customFormat="1" x14ac:dyDescent="0.25">
      <c r="BA333" s="480"/>
    </row>
    <row r="334" spans="53:53" s="362" customFormat="1" x14ac:dyDescent="0.25">
      <c r="BA334" s="480"/>
    </row>
    <row r="335" spans="53:53" s="362" customFormat="1" x14ac:dyDescent="0.25">
      <c r="BA335" s="480"/>
    </row>
    <row r="336" spans="53:53" s="362" customFormat="1" x14ac:dyDescent="0.25">
      <c r="BA336" s="480"/>
    </row>
    <row r="337" spans="53:53" s="362" customFormat="1" x14ac:dyDescent="0.25">
      <c r="BA337" s="480"/>
    </row>
    <row r="338" spans="53:53" s="362" customFormat="1" x14ac:dyDescent="0.25">
      <c r="BA338" s="480"/>
    </row>
    <row r="339" spans="53:53" s="362" customFormat="1" x14ac:dyDescent="0.25">
      <c r="BA339" s="480"/>
    </row>
    <row r="340" spans="53:53" s="362" customFormat="1" x14ac:dyDescent="0.25">
      <c r="BA340" s="480"/>
    </row>
    <row r="341" spans="53:53" s="362" customFormat="1" x14ac:dyDescent="0.25">
      <c r="BA341" s="480"/>
    </row>
    <row r="342" spans="53:53" s="362" customFormat="1" x14ac:dyDescent="0.25">
      <c r="BA342" s="480"/>
    </row>
    <row r="343" spans="53:53" s="362" customFormat="1" x14ac:dyDescent="0.25">
      <c r="BA343" s="480"/>
    </row>
    <row r="344" spans="53:53" s="362" customFormat="1" x14ac:dyDescent="0.25">
      <c r="BA344" s="480"/>
    </row>
    <row r="345" spans="53:53" s="362" customFormat="1" x14ac:dyDescent="0.25">
      <c r="BA345" s="480"/>
    </row>
    <row r="346" spans="53:53" s="362" customFormat="1" x14ac:dyDescent="0.25">
      <c r="BA346" s="480"/>
    </row>
    <row r="347" spans="53:53" s="362" customFormat="1" x14ac:dyDescent="0.25">
      <c r="BA347" s="480"/>
    </row>
    <row r="348" spans="53:53" s="362" customFormat="1" x14ac:dyDescent="0.25">
      <c r="BA348" s="480"/>
    </row>
    <row r="349" spans="53:53" s="362" customFormat="1" x14ac:dyDescent="0.25">
      <c r="BA349" s="480"/>
    </row>
    <row r="350" spans="53:53" s="362" customFormat="1" x14ac:dyDescent="0.25">
      <c r="BA350" s="480"/>
    </row>
    <row r="351" spans="53:53" s="362" customFormat="1" x14ac:dyDescent="0.25">
      <c r="BA351" s="480"/>
    </row>
    <row r="352" spans="53:53" s="362" customFormat="1" x14ac:dyDescent="0.25">
      <c r="BA352" s="480"/>
    </row>
    <row r="353" spans="53:53" s="362" customFormat="1" x14ac:dyDescent="0.25">
      <c r="BA353" s="480"/>
    </row>
    <row r="354" spans="53:53" s="362" customFormat="1" x14ac:dyDescent="0.25">
      <c r="BA354" s="480"/>
    </row>
    <row r="355" spans="53:53" s="362" customFormat="1" x14ac:dyDescent="0.25">
      <c r="BA355" s="480"/>
    </row>
    <row r="356" spans="53:53" s="362" customFormat="1" x14ac:dyDescent="0.25">
      <c r="BA356" s="480"/>
    </row>
    <row r="357" spans="53:53" s="362" customFormat="1" x14ac:dyDescent="0.25">
      <c r="BA357" s="480"/>
    </row>
    <row r="358" spans="53:53" s="362" customFormat="1" x14ac:dyDescent="0.25">
      <c r="BA358" s="480"/>
    </row>
    <row r="359" spans="53:53" s="362" customFormat="1" x14ac:dyDescent="0.25">
      <c r="BA359" s="480"/>
    </row>
    <row r="360" spans="53:53" s="362" customFormat="1" x14ac:dyDescent="0.25">
      <c r="BA360" s="480"/>
    </row>
    <row r="361" spans="53:53" s="362" customFormat="1" x14ac:dyDescent="0.25">
      <c r="BA361" s="480"/>
    </row>
    <row r="362" spans="53:53" s="362" customFormat="1" x14ac:dyDescent="0.25">
      <c r="BA362" s="480"/>
    </row>
    <row r="363" spans="53:53" s="362" customFormat="1" x14ac:dyDescent="0.25">
      <c r="BA363" s="480"/>
    </row>
    <row r="364" spans="53:53" s="362" customFormat="1" x14ac:dyDescent="0.25">
      <c r="BA364" s="480"/>
    </row>
    <row r="365" spans="53:53" s="362" customFormat="1" x14ac:dyDescent="0.25">
      <c r="BA365" s="480"/>
    </row>
    <row r="366" spans="53:53" s="362" customFormat="1" x14ac:dyDescent="0.25">
      <c r="BA366" s="480"/>
    </row>
    <row r="367" spans="53:53" s="362" customFormat="1" x14ac:dyDescent="0.25">
      <c r="BA367" s="480"/>
    </row>
    <row r="368" spans="53:53" s="362" customFormat="1" x14ac:dyDescent="0.25">
      <c r="BA368" s="480"/>
    </row>
    <row r="369" spans="53:53" s="362" customFormat="1" x14ac:dyDescent="0.25">
      <c r="BA369" s="480"/>
    </row>
    <row r="370" spans="53:53" s="362" customFormat="1" x14ac:dyDescent="0.25">
      <c r="BA370" s="480"/>
    </row>
    <row r="371" spans="53:53" s="362" customFormat="1" x14ac:dyDescent="0.25">
      <c r="BA371" s="480"/>
    </row>
    <row r="372" spans="53:53" s="362" customFormat="1" x14ac:dyDescent="0.25">
      <c r="BA372" s="480"/>
    </row>
    <row r="373" spans="53:53" s="362" customFormat="1" x14ac:dyDescent="0.25">
      <c r="BA373" s="480"/>
    </row>
    <row r="374" spans="53:53" s="362" customFormat="1" x14ac:dyDescent="0.25">
      <c r="BA374" s="480"/>
    </row>
    <row r="375" spans="53:53" s="362" customFormat="1" x14ac:dyDescent="0.25">
      <c r="BA375" s="480"/>
    </row>
    <row r="376" spans="53:53" s="362" customFormat="1" x14ac:dyDescent="0.25">
      <c r="BA376" s="480"/>
    </row>
    <row r="377" spans="53:53" s="362" customFormat="1" x14ac:dyDescent="0.25">
      <c r="BA377" s="480"/>
    </row>
    <row r="378" spans="53:53" s="362" customFormat="1" x14ac:dyDescent="0.25">
      <c r="BA378" s="480"/>
    </row>
    <row r="379" spans="53:53" s="362" customFormat="1" x14ac:dyDescent="0.25">
      <c r="BA379" s="480"/>
    </row>
    <row r="380" spans="53:53" s="362" customFormat="1" x14ac:dyDescent="0.25">
      <c r="BA380" s="480"/>
    </row>
    <row r="381" spans="53:53" s="362" customFormat="1" x14ac:dyDescent="0.25">
      <c r="BA381" s="480"/>
    </row>
    <row r="382" spans="53:53" s="362" customFormat="1" x14ac:dyDescent="0.25">
      <c r="BA382" s="480"/>
    </row>
    <row r="383" spans="53:53" s="362" customFormat="1" x14ac:dyDescent="0.25">
      <c r="BA383" s="480"/>
    </row>
    <row r="384" spans="53:53" s="362" customFormat="1" x14ac:dyDescent="0.25">
      <c r="BA384" s="480"/>
    </row>
    <row r="385" spans="53:53" s="362" customFormat="1" x14ac:dyDescent="0.25">
      <c r="BA385" s="480"/>
    </row>
    <row r="386" spans="53:53" s="362" customFormat="1" x14ac:dyDescent="0.25">
      <c r="BA386" s="480"/>
    </row>
    <row r="387" spans="53:53" s="362" customFormat="1" x14ac:dyDescent="0.25">
      <c r="BA387" s="480"/>
    </row>
    <row r="388" spans="53:53" s="362" customFormat="1" x14ac:dyDescent="0.25">
      <c r="BA388" s="480"/>
    </row>
    <row r="389" spans="53:53" s="362" customFormat="1" x14ac:dyDescent="0.25">
      <c r="BA389" s="480"/>
    </row>
    <row r="390" spans="53:53" s="362" customFormat="1" x14ac:dyDescent="0.25">
      <c r="BA390" s="480"/>
    </row>
    <row r="391" spans="53:53" s="362" customFormat="1" x14ac:dyDescent="0.25">
      <c r="BA391" s="480"/>
    </row>
    <row r="392" spans="53:53" s="362" customFormat="1" x14ac:dyDescent="0.25">
      <c r="BA392" s="480"/>
    </row>
    <row r="393" spans="53:53" s="362" customFormat="1" x14ac:dyDescent="0.25">
      <c r="BA393" s="480"/>
    </row>
    <row r="394" spans="53:53" s="362" customFormat="1" x14ac:dyDescent="0.25">
      <c r="BA394" s="480"/>
    </row>
    <row r="395" spans="53:53" s="362" customFormat="1" x14ac:dyDescent="0.25">
      <c r="BA395" s="480"/>
    </row>
    <row r="396" spans="53:53" s="362" customFormat="1" x14ac:dyDescent="0.25">
      <c r="BA396" s="480"/>
    </row>
    <row r="397" spans="53:53" s="362" customFormat="1" x14ac:dyDescent="0.25">
      <c r="BA397" s="480"/>
    </row>
    <row r="398" spans="53:53" s="362" customFormat="1" x14ac:dyDescent="0.25">
      <c r="BA398" s="480"/>
    </row>
    <row r="399" spans="53:53" s="362" customFormat="1" x14ac:dyDescent="0.25">
      <c r="BA399" s="480"/>
    </row>
    <row r="400" spans="53:53" s="362" customFormat="1" x14ac:dyDescent="0.25">
      <c r="BA400" s="480"/>
    </row>
    <row r="401" spans="53:53" s="362" customFormat="1" x14ac:dyDescent="0.25">
      <c r="BA401" s="480"/>
    </row>
    <row r="402" spans="53:53" s="362" customFormat="1" x14ac:dyDescent="0.25">
      <c r="BA402" s="480"/>
    </row>
    <row r="403" spans="53:53" s="362" customFormat="1" x14ac:dyDescent="0.25">
      <c r="BA403" s="480"/>
    </row>
    <row r="404" spans="53:53" s="362" customFormat="1" x14ac:dyDescent="0.25">
      <c r="BA404" s="480"/>
    </row>
    <row r="405" spans="53:53" s="362" customFormat="1" x14ac:dyDescent="0.25">
      <c r="BA405" s="480"/>
    </row>
    <row r="406" spans="53:53" s="362" customFormat="1" x14ac:dyDescent="0.25">
      <c r="BA406" s="480"/>
    </row>
    <row r="407" spans="53:53" s="362" customFormat="1" x14ac:dyDescent="0.25">
      <c r="BA407" s="480"/>
    </row>
    <row r="408" spans="53:53" s="362" customFormat="1" x14ac:dyDescent="0.25">
      <c r="BA408" s="480"/>
    </row>
    <row r="409" spans="53:53" s="362" customFormat="1" x14ac:dyDescent="0.25">
      <c r="BA409" s="480"/>
    </row>
    <row r="410" spans="53:53" s="362" customFormat="1" x14ac:dyDescent="0.25">
      <c r="BA410" s="480"/>
    </row>
    <row r="411" spans="53:53" s="362" customFormat="1" x14ac:dyDescent="0.25">
      <c r="BA411" s="480"/>
    </row>
    <row r="412" spans="53:53" s="362" customFormat="1" x14ac:dyDescent="0.25">
      <c r="BA412" s="480"/>
    </row>
    <row r="413" spans="53:53" s="362" customFormat="1" x14ac:dyDescent="0.25">
      <c r="BA413" s="480"/>
    </row>
    <row r="414" spans="53:53" s="362" customFormat="1" x14ac:dyDescent="0.25">
      <c r="BA414" s="480"/>
    </row>
    <row r="415" spans="53:53" s="362" customFormat="1" x14ac:dyDescent="0.25">
      <c r="BA415" s="480"/>
    </row>
    <row r="416" spans="53:53" s="362" customFormat="1" x14ac:dyDescent="0.25">
      <c r="BA416" s="480"/>
    </row>
    <row r="417" spans="53:53" s="362" customFormat="1" x14ac:dyDescent="0.25">
      <c r="BA417" s="480"/>
    </row>
    <row r="418" spans="53:53" s="362" customFormat="1" x14ac:dyDescent="0.25">
      <c r="BA418" s="480"/>
    </row>
    <row r="419" spans="53:53" s="362" customFormat="1" x14ac:dyDescent="0.25">
      <c r="BA419" s="480"/>
    </row>
    <row r="420" spans="53:53" s="362" customFormat="1" x14ac:dyDescent="0.25">
      <c r="BA420" s="480"/>
    </row>
    <row r="421" spans="53:53" s="362" customFormat="1" x14ac:dyDescent="0.25">
      <c r="BA421" s="480"/>
    </row>
    <row r="422" spans="53:53" s="362" customFormat="1" x14ac:dyDescent="0.25">
      <c r="BA422" s="480"/>
    </row>
    <row r="423" spans="53:53" s="362" customFormat="1" x14ac:dyDescent="0.25">
      <c r="BA423" s="480"/>
    </row>
    <row r="424" spans="53:53" s="362" customFormat="1" x14ac:dyDescent="0.25">
      <c r="BA424" s="480"/>
    </row>
    <row r="425" spans="53:53" s="362" customFormat="1" x14ac:dyDescent="0.25">
      <c r="BA425" s="480"/>
    </row>
    <row r="426" spans="53:53" s="362" customFormat="1" x14ac:dyDescent="0.25">
      <c r="BA426" s="480"/>
    </row>
    <row r="427" spans="53:53" s="362" customFormat="1" x14ac:dyDescent="0.25">
      <c r="BA427" s="480"/>
    </row>
    <row r="428" spans="53:53" s="362" customFormat="1" x14ac:dyDescent="0.25">
      <c r="BA428" s="480"/>
    </row>
    <row r="429" spans="53:53" s="362" customFormat="1" x14ac:dyDescent="0.25">
      <c r="BA429" s="480"/>
    </row>
    <row r="430" spans="53:53" s="362" customFormat="1" x14ac:dyDescent="0.25">
      <c r="BA430" s="480"/>
    </row>
    <row r="431" spans="53:53" s="362" customFormat="1" x14ac:dyDescent="0.25">
      <c r="BA431" s="480"/>
    </row>
    <row r="432" spans="53:53" s="362" customFormat="1" x14ac:dyDescent="0.25">
      <c r="BA432" s="480"/>
    </row>
    <row r="433" spans="53:53" s="362" customFormat="1" x14ac:dyDescent="0.25">
      <c r="BA433" s="480"/>
    </row>
    <row r="434" spans="53:53" s="362" customFormat="1" x14ac:dyDescent="0.25">
      <c r="BA434" s="480"/>
    </row>
    <row r="435" spans="53:53" s="362" customFormat="1" x14ac:dyDescent="0.25">
      <c r="BA435" s="480"/>
    </row>
    <row r="436" spans="53:53" s="362" customFormat="1" x14ac:dyDescent="0.25">
      <c r="BA436" s="480"/>
    </row>
    <row r="437" spans="53:53" s="362" customFormat="1" x14ac:dyDescent="0.25">
      <c r="BA437" s="480"/>
    </row>
    <row r="438" spans="53:53" s="362" customFormat="1" x14ac:dyDescent="0.25">
      <c r="BA438" s="480"/>
    </row>
    <row r="439" spans="53:53" s="362" customFormat="1" x14ac:dyDescent="0.25">
      <c r="BA439" s="480"/>
    </row>
    <row r="440" spans="53:53" s="362" customFormat="1" x14ac:dyDescent="0.25">
      <c r="BA440" s="480"/>
    </row>
    <row r="441" spans="53:53" s="362" customFormat="1" x14ac:dyDescent="0.25">
      <c r="BA441" s="480"/>
    </row>
    <row r="442" spans="53:53" s="362" customFormat="1" x14ac:dyDescent="0.25">
      <c r="BA442" s="480"/>
    </row>
    <row r="443" spans="53:53" s="362" customFormat="1" x14ac:dyDescent="0.25">
      <c r="BA443" s="480"/>
    </row>
    <row r="444" spans="53:53" s="362" customFormat="1" x14ac:dyDescent="0.25">
      <c r="BA444" s="480"/>
    </row>
    <row r="445" spans="53:53" s="362" customFormat="1" x14ac:dyDescent="0.25">
      <c r="BA445" s="480"/>
    </row>
    <row r="446" spans="53:53" s="362" customFormat="1" x14ac:dyDescent="0.25">
      <c r="BA446" s="480"/>
    </row>
    <row r="447" spans="53:53" s="362" customFormat="1" x14ac:dyDescent="0.25">
      <c r="BA447" s="480"/>
    </row>
    <row r="448" spans="53:53" s="362" customFormat="1" x14ac:dyDescent="0.25">
      <c r="BA448" s="480"/>
    </row>
    <row r="449" spans="53:53" s="362" customFormat="1" x14ac:dyDescent="0.25">
      <c r="BA449" s="480"/>
    </row>
    <row r="450" spans="53:53" s="362" customFormat="1" x14ac:dyDescent="0.25">
      <c r="BA450" s="480"/>
    </row>
    <row r="451" spans="53:53" s="362" customFormat="1" x14ac:dyDescent="0.25">
      <c r="BA451" s="480"/>
    </row>
    <row r="452" spans="53:53" s="362" customFormat="1" x14ac:dyDescent="0.25">
      <c r="BA452" s="480"/>
    </row>
    <row r="453" spans="53:53" s="362" customFormat="1" x14ac:dyDescent="0.25">
      <c r="BA453" s="480"/>
    </row>
    <row r="454" spans="53:53" s="362" customFormat="1" x14ac:dyDescent="0.25">
      <c r="BA454" s="480"/>
    </row>
    <row r="455" spans="53:53" s="362" customFormat="1" x14ac:dyDescent="0.25">
      <c r="BA455" s="480"/>
    </row>
    <row r="456" spans="53:53" s="362" customFormat="1" x14ac:dyDescent="0.25">
      <c r="BA456" s="480"/>
    </row>
    <row r="457" spans="53:53" s="362" customFormat="1" x14ac:dyDescent="0.25">
      <c r="BA457" s="480"/>
    </row>
    <row r="458" spans="53:53" s="362" customFormat="1" x14ac:dyDescent="0.25">
      <c r="BA458" s="480"/>
    </row>
    <row r="459" spans="53:53" s="362" customFormat="1" x14ac:dyDescent="0.25">
      <c r="BA459" s="480"/>
    </row>
    <row r="460" spans="53:53" s="362" customFormat="1" x14ac:dyDescent="0.25">
      <c r="BA460" s="480"/>
    </row>
    <row r="461" spans="53:53" s="362" customFormat="1" x14ac:dyDescent="0.25">
      <c r="BA461" s="480"/>
    </row>
    <row r="462" spans="53:53" s="362" customFormat="1" x14ac:dyDescent="0.25">
      <c r="BA462" s="480"/>
    </row>
    <row r="463" spans="53:53" s="362" customFormat="1" x14ac:dyDescent="0.25">
      <c r="BA463" s="480"/>
    </row>
    <row r="464" spans="53:53" s="362" customFormat="1" x14ac:dyDescent="0.25">
      <c r="BA464" s="480"/>
    </row>
    <row r="465" spans="53:53" s="362" customFormat="1" x14ac:dyDescent="0.25">
      <c r="BA465" s="480"/>
    </row>
    <row r="466" spans="53:53" s="362" customFormat="1" x14ac:dyDescent="0.25">
      <c r="BA466" s="480"/>
    </row>
    <row r="467" spans="53:53" s="362" customFormat="1" x14ac:dyDescent="0.25">
      <c r="BA467" s="480"/>
    </row>
    <row r="468" spans="53:53" s="362" customFormat="1" x14ac:dyDescent="0.25">
      <c r="BA468" s="480"/>
    </row>
    <row r="469" spans="53:53" s="362" customFormat="1" x14ac:dyDescent="0.25">
      <c r="BA469" s="480"/>
    </row>
    <row r="470" spans="53:53" s="362" customFormat="1" x14ac:dyDescent="0.25">
      <c r="BA470" s="480"/>
    </row>
    <row r="471" spans="53:53" s="362" customFormat="1" x14ac:dyDescent="0.25">
      <c r="BA471" s="480"/>
    </row>
    <row r="472" spans="53:53" s="362" customFormat="1" x14ac:dyDescent="0.25">
      <c r="BA472" s="480"/>
    </row>
    <row r="473" spans="53:53" s="362" customFormat="1" x14ac:dyDescent="0.25">
      <c r="BA473" s="480"/>
    </row>
    <row r="474" spans="53:53" s="362" customFormat="1" x14ac:dyDescent="0.25">
      <c r="BA474" s="480"/>
    </row>
    <row r="475" spans="53:53" s="362" customFormat="1" x14ac:dyDescent="0.25">
      <c r="BA475" s="480"/>
    </row>
    <row r="476" spans="53:53" s="362" customFormat="1" x14ac:dyDescent="0.25">
      <c r="BA476" s="480"/>
    </row>
    <row r="477" spans="53:53" s="362" customFormat="1" x14ac:dyDescent="0.25">
      <c r="BA477" s="480"/>
    </row>
    <row r="478" spans="53:53" s="362" customFormat="1" x14ac:dyDescent="0.25">
      <c r="BA478" s="480"/>
    </row>
    <row r="479" spans="53:53" s="362" customFormat="1" x14ac:dyDescent="0.25">
      <c r="BA479" s="480"/>
    </row>
    <row r="480" spans="53:53" s="362" customFormat="1" x14ac:dyDescent="0.25">
      <c r="BA480" s="480"/>
    </row>
    <row r="481" spans="53:53" s="362" customFormat="1" x14ac:dyDescent="0.25">
      <c r="BA481" s="480"/>
    </row>
    <row r="482" spans="53:53" s="362" customFormat="1" x14ac:dyDescent="0.25">
      <c r="BA482" s="480"/>
    </row>
    <row r="483" spans="53:53" s="362" customFormat="1" x14ac:dyDescent="0.25">
      <c r="BA483" s="480"/>
    </row>
    <row r="484" spans="53:53" s="362" customFormat="1" x14ac:dyDescent="0.25">
      <c r="BA484" s="480"/>
    </row>
    <row r="485" spans="53:53" s="362" customFormat="1" x14ac:dyDescent="0.25">
      <c r="BA485" s="480"/>
    </row>
    <row r="486" spans="53:53" s="362" customFormat="1" x14ac:dyDescent="0.25">
      <c r="BA486" s="480"/>
    </row>
    <row r="487" spans="53:53" s="362" customFormat="1" x14ac:dyDescent="0.25">
      <c r="BA487" s="480"/>
    </row>
    <row r="488" spans="53:53" s="362" customFormat="1" x14ac:dyDescent="0.25">
      <c r="BA488" s="480"/>
    </row>
    <row r="489" spans="53:53" s="362" customFormat="1" x14ac:dyDescent="0.25">
      <c r="BA489" s="480"/>
    </row>
    <row r="490" spans="53:53" s="362" customFormat="1" x14ac:dyDescent="0.25">
      <c r="BA490" s="480"/>
    </row>
    <row r="491" spans="53:53" s="362" customFormat="1" x14ac:dyDescent="0.25">
      <c r="BA491" s="480"/>
    </row>
    <row r="492" spans="53:53" s="362" customFormat="1" x14ac:dyDescent="0.25">
      <c r="BA492" s="480"/>
    </row>
    <row r="493" spans="53:53" s="362" customFormat="1" x14ac:dyDescent="0.25">
      <c r="BA493" s="480"/>
    </row>
    <row r="494" spans="53:53" s="362" customFormat="1" x14ac:dyDescent="0.25">
      <c r="BA494" s="480"/>
    </row>
    <row r="495" spans="53:53" s="362" customFormat="1" x14ac:dyDescent="0.25">
      <c r="BA495" s="480"/>
    </row>
    <row r="496" spans="53:53" s="362" customFormat="1" x14ac:dyDescent="0.25">
      <c r="BA496" s="480"/>
    </row>
    <row r="497" spans="53:53" s="362" customFormat="1" x14ac:dyDescent="0.25">
      <c r="BA497" s="480"/>
    </row>
    <row r="498" spans="53:53" s="362" customFormat="1" x14ac:dyDescent="0.25">
      <c r="BA498" s="480"/>
    </row>
    <row r="499" spans="53:53" s="362" customFormat="1" x14ac:dyDescent="0.25">
      <c r="BA499" s="480"/>
    </row>
    <row r="500" spans="53:53" s="362" customFormat="1" x14ac:dyDescent="0.25">
      <c r="BA500" s="480"/>
    </row>
    <row r="501" spans="53:53" s="362" customFormat="1" x14ac:dyDescent="0.25">
      <c r="BA501" s="480"/>
    </row>
    <row r="502" spans="53:53" s="362" customFormat="1" x14ac:dyDescent="0.25">
      <c r="BA502" s="480"/>
    </row>
    <row r="503" spans="53:53" s="362" customFormat="1" x14ac:dyDescent="0.25">
      <c r="BA503" s="480"/>
    </row>
    <row r="504" spans="53:53" s="362" customFormat="1" x14ac:dyDescent="0.25">
      <c r="BA504" s="480"/>
    </row>
    <row r="505" spans="53:53" s="362" customFormat="1" x14ac:dyDescent="0.25">
      <c r="BA505" s="480"/>
    </row>
    <row r="506" spans="53:53" s="362" customFormat="1" x14ac:dyDescent="0.25">
      <c r="BA506" s="480"/>
    </row>
    <row r="507" spans="53:53" s="362" customFormat="1" x14ac:dyDescent="0.25">
      <c r="BA507" s="480"/>
    </row>
    <row r="508" spans="53:53" s="362" customFormat="1" x14ac:dyDescent="0.25">
      <c r="BA508" s="480"/>
    </row>
    <row r="509" spans="53:53" s="362" customFormat="1" x14ac:dyDescent="0.25">
      <c r="BA509" s="480"/>
    </row>
    <row r="510" spans="53:53" s="362" customFormat="1" x14ac:dyDescent="0.25">
      <c r="BA510" s="480"/>
    </row>
    <row r="511" spans="53:53" s="362" customFormat="1" x14ac:dyDescent="0.25">
      <c r="BA511" s="480"/>
    </row>
    <row r="512" spans="53:53" s="362" customFormat="1" x14ac:dyDescent="0.25">
      <c r="BA512" s="480"/>
    </row>
    <row r="513" spans="53:53" s="362" customFormat="1" x14ac:dyDescent="0.25">
      <c r="BA513" s="480"/>
    </row>
    <row r="514" spans="53:53" s="362" customFormat="1" x14ac:dyDescent="0.25">
      <c r="BA514" s="480"/>
    </row>
    <row r="515" spans="53:53" s="362" customFormat="1" x14ac:dyDescent="0.25">
      <c r="BA515" s="480"/>
    </row>
    <row r="516" spans="53:53" s="362" customFormat="1" x14ac:dyDescent="0.25">
      <c r="BA516" s="480"/>
    </row>
    <row r="517" spans="53:53" s="362" customFormat="1" x14ac:dyDescent="0.25">
      <c r="BA517" s="480"/>
    </row>
    <row r="518" spans="53:53" s="362" customFormat="1" x14ac:dyDescent="0.25">
      <c r="BA518" s="480"/>
    </row>
    <row r="519" spans="53:53" s="362" customFormat="1" x14ac:dyDescent="0.25">
      <c r="BA519" s="480"/>
    </row>
    <row r="520" spans="53:53" s="362" customFormat="1" x14ac:dyDescent="0.25">
      <c r="BA520" s="480"/>
    </row>
    <row r="521" spans="53:53" s="362" customFormat="1" x14ac:dyDescent="0.25">
      <c r="BA521" s="480"/>
    </row>
    <row r="522" spans="53:53" s="362" customFormat="1" x14ac:dyDescent="0.25">
      <c r="BA522" s="480"/>
    </row>
    <row r="523" spans="53:53" s="362" customFormat="1" x14ac:dyDescent="0.25">
      <c r="BA523" s="480"/>
    </row>
    <row r="524" spans="53:53" s="362" customFormat="1" x14ac:dyDescent="0.25">
      <c r="BA524" s="480"/>
    </row>
    <row r="525" spans="53:53" s="362" customFormat="1" x14ac:dyDescent="0.25">
      <c r="BA525" s="480"/>
    </row>
    <row r="526" spans="53:53" s="362" customFormat="1" x14ac:dyDescent="0.25">
      <c r="BA526" s="480"/>
    </row>
    <row r="527" spans="53:53" s="362" customFormat="1" x14ac:dyDescent="0.25">
      <c r="BA527" s="480"/>
    </row>
    <row r="528" spans="53:53" s="362" customFormat="1" x14ac:dyDescent="0.25">
      <c r="BA528" s="480"/>
    </row>
    <row r="529" spans="53:53" s="362" customFormat="1" x14ac:dyDescent="0.25">
      <c r="BA529" s="480"/>
    </row>
    <row r="530" spans="53:53" s="362" customFormat="1" x14ac:dyDescent="0.25">
      <c r="BA530" s="480"/>
    </row>
    <row r="531" spans="53:53" s="362" customFormat="1" x14ac:dyDescent="0.25">
      <c r="BA531" s="480"/>
    </row>
    <row r="532" spans="53:53" s="362" customFormat="1" x14ac:dyDescent="0.25">
      <c r="BA532" s="480"/>
    </row>
    <row r="533" spans="53:53" s="362" customFormat="1" x14ac:dyDescent="0.25">
      <c r="BA533" s="480"/>
    </row>
    <row r="534" spans="53:53" s="362" customFormat="1" x14ac:dyDescent="0.25">
      <c r="BA534" s="480"/>
    </row>
    <row r="535" spans="53:53" s="362" customFormat="1" x14ac:dyDescent="0.25">
      <c r="BA535" s="480"/>
    </row>
    <row r="536" spans="53:53" s="362" customFormat="1" x14ac:dyDescent="0.25">
      <c r="BA536" s="480"/>
    </row>
    <row r="537" spans="53:53" s="362" customFormat="1" x14ac:dyDescent="0.25">
      <c r="BA537" s="480"/>
    </row>
    <row r="538" spans="53:53" s="362" customFormat="1" x14ac:dyDescent="0.25">
      <c r="BA538" s="480"/>
    </row>
    <row r="539" spans="53:53" s="362" customFormat="1" x14ac:dyDescent="0.25">
      <c r="BA539" s="480"/>
    </row>
    <row r="540" spans="53:53" s="362" customFormat="1" x14ac:dyDescent="0.25">
      <c r="BA540" s="480"/>
    </row>
    <row r="541" spans="53:53" s="362" customFormat="1" x14ac:dyDescent="0.25">
      <c r="BA541" s="480"/>
    </row>
    <row r="542" spans="53:53" s="362" customFormat="1" x14ac:dyDescent="0.25">
      <c r="BA542" s="480"/>
    </row>
    <row r="543" spans="53:53" s="362" customFormat="1" x14ac:dyDescent="0.25">
      <c r="BA543" s="480"/>
    </row>
    <row r="544" spans="53:53" s="362" customFormat="1" x14ac:dyDescent="0.25">
      <c r="BA544" s="480"/>
    </row>
    <row r="545" spans="53:53" s="362" customFormat="1" x14ac:dyDescent="0.25">
      <c r="BA545" s="480"/>
    </row>
    <row r="546" spans="53:53" s="362" customFormat="1" x14ac:dyDescent="0.25">
      <c r="BA546" s="480"/>
    </row>
    <row r="547" spans="53:53" s="362" customFormat="1" x14ac:dyDescent="0.25">
      <c r="BA547" s="480"/>
    </row>
    <row r="548" spans="53:53" s="362" customFormat="1" x14ac:dyDescent="0.25">
      <c r="BA548" s="480"/>
    </row>
    <row r="549" spans="53:53" s="362" customFormat="1" x14ac:dyDescent="0.25">
      <c r="BA549" s="480"/>
    </row>
    <row r="550" spans="53:53" s="362" customFormat="1" x14ac:dyDescent="0.25">
      <c r="BA550" s="480"/>
    </row>
    <row r="551" spans="53:53" s="362" customFormat="1" x14ac:dyDescent="0.25">
      <c r="BA551" s="480"/>
    </row>
    <row r="552" spans="53:53" s="362" customFormat="1" x14ac:dyDescent="0.25">
      <c r="BA552" s="480"/>
    </row>
    <row r="553" spans="53:53" s="362" customFormat="1" x14ac:dyDescent="0.25">
      <c r="BA553" s="480"/>
    </row>
    <row r="554" spans="53:53" s="362" customFormat="1" x14ac:dyDescent="0.25">
      <c r="BA554" s="480"/>
    </row>
    <row r="555" spans="53:53" s="362" customFormat="1" x14ac:dyDescent="0.25">
      <c r="BA555" s="480"/>
    </row>
    <row r="556" spans="53:53" s="362" customFormat="1" x14ac:dyDescent="0.25">
      <c r="BA556" s="480"/>
    </row>
    <row r="557" spans="53:53" s="362" customFormat="1" x14ac:dyDescent="0.25">
      <c r="BA557" s="480"/>
    </row>
    <row r="558" spans="53:53" s="362" customFormat="1" x14ac:dyDescent="0.25">
      <c r="BA558" s="480"/>
    </row>
    <row r="559" spans="53:53" s="362" customFormat="1" x14ac:dyDescent="0.25">
      <c r="BA559" s="480"/>
    </row>
    <row r="560" spans="53:53" s="362" customFormat="1" x14ac:dyDescent="0.25">
      <c r="BA560" s="480"/>
    </row>
    <row r="561" spans="53:53" s="362" customFormat="1" x14ac:dyDescent="0.25">
      <c r="BA561" s="480"/>
    </row>
    <row r="562" spans="53:53" s="362" customFormat="1" x14ac:dyDescent="0.25">
      <c r="BA562" s="480"/>
    </row>
    <row r="563" spans="53:53" s="362" customFormat="1" x14ac:dyDescent="0.25">
      <c r="BA563" s="480"/>
    </row>
    <row r="564" spans="53:53" s="362" customFormat="1" x14ac:dyDescent="0.25">
      <c r="BA564" s="480"/>
    </row>
    <row r="565" spans="53:53" s="362" customFormat="1" x14ac:dyDescent="0.25">
      <c r="BA565" s="480"/>
    </row>
    <row r="566" spans="53:53" s="362" customFormat="1" x14ac:dyDescent="0.25">
      <c r="BA566" s="480"/>
    </row>
    <row r="567" spans="53:53" s="362" customFormat="1" x14ac:dyDescent="0.25">
      <c r="BA567" s="480"/>
    </row>
    <row r="568" spans="53:53" s="362" customFormat="1" x14ac:dyDescent="0.25">
      <c r="BA568" s="480"/>
    </row>
    <row r="569" spans="53:53" s="362" customFormat="1" x14ac:dyDescent="0.25">
      <c r="BA569" s="480"/>
    </row>
    <row r="570" spans="53:53" s="362" customFormat="1" x14ac:dyDescent="0.25">
      <c r="BA570" s="480"/>
    </row>
    <row r="571" spans="53:53" s="362" customFormat="1" x14ac:dyDescent="0.25">
      <c r="BA571" s="480"/>
    </row>
    <row r="572" spans="53:53" s="362" customFormat="1" x14ac:dyDescent="0.25">
      <c r="BA572" s="480"/>
    </row>
    <row r="573" spans="53:53" s="362" customFormat="1" x14ac:dyDescent="0.25">
      <c r="BA573" s="480"/>
    </row>
    <row r="574" spans="53:53" s="362" customFormat="1" x14ac:dyDescent="0.25">
      <c r="BA574" s="480"/>
    </row>
    <row r="575" spans="53:53" s="362" customFormat="1" x14ac:dyDescent="0.25">
      <c r="BA575" s="480"/>
    </row>
    <row r="576" spans="53:53" s="362" customFormat="1" x14ac:dyDescent="0.25">
      <c r="BA576" s="480"/>
    </row>
    <row r="577" spans="53:53" s="362" customFormat="1" x14ac:dyDescent="0.25">
      <c r="BA577" s="480"/>
    </row>
    <row r="578" spans="53:53" s="362" customFormat="1" x14ac:dyDescent="0.25">
      <c r="BA578" s="480"/>
    </row>
    <row r="579" spans="53:53" s="362" customFormat="1" x14ac:dyDescent="0.25">
      <c r="BA579" s="480"/>
    </row>
    <row r="580" spans="53:53" s="362" customFormat="1" x14ac:dyDescent="0.25">
      <c r="BA580" s="480"/>
    </row>
    <row r="581" spans="53:53" s="362" customFormat="1" x14ac:dyDescent="0.25">
      <c r="BA581" s="480"/>
    </row>
    <row r="582" spans="53:53" s="362" customFormat="1" x14ac:dyDescent="0.25">
      <c r="BA582" s="480"/>
    </row>
    <row r="583" spans="53:53" s="362" customFormat="1" x14ac:dyDescent="0.25">
      <c r="BA583" s="480"/>
    </row>
    <row r="584" spans="53:53" s="362" customFormat="1" x14ac:dyDescent="0.25">
      <c r="BA584" s="480"/>
    </row>
    <row r="585" spans="53:53" s="362" customFormat="1" x14ac:dyDescent="0.25">
      <c r="BA585" s="480"/>
    </row>
    <row r="586" spans="53:53" s="362" customFormat="1" x14ac:dyDescent="0.25">
      <c r="BA586" s="480"/>
    </row>
    <row r="587" spans="53:53" s="362" customFormat="1" x14ac:dyDescent="0.25">
      <c r="BA587" s="480"/>
    </row>
    <row r="588" spans="53:53" s="362" customFormat="1" x14ac:dyDescent="0.25">
      <c r="BA588" s="480"/>
    </row>
    <row r="589" spans="53:53" s="362" customFormat="1" x14ac:dyDescent="0.25">
      <c r="BA589" s="480"/>
    </row>
    <row r="590" spans="53:53" s="362" customFormat="1" x14ac:dyDescent="0.25">
      <c r="BA590" s="480"/>
    </row>
    <row r="591" spans="53:53" s="362" customFormat="1" x14ac:dyDescent="0.25">
      <c r="BA591" s="480"/>
    </row>
    <row r="592" spans="53:53" s="362" customFormat="1" x14ac:dyDescent="0.25">
      <c r="BA592" s="480"/>
    </row>
    <row r="593" spans="53:53" s="362" customFormat="1" x14ac:dyDescent="0.25">
      <c r="BA593" s="480"/>
    </row>
    <row r="594" spans="53:53" s="362" customFormat="1" x14ac:dyDescent="0.25">
      <c r="BA594" s="480"/>
    </row>
    <row r="595" spans="53:53" s="362" customFormat="1" x14ac:dyDescent="0.25">
      <c r="BA595" s="480"/>
    </row>
    <row r="596" spans="53:53" s="362" customFormat="1" x14ac:dyDescent="0.25">
      <c r="BA596" s="480"/>
    </row>
    <row r="597" spans="53:53" s="362" customFormat="1" x14ac:dyDescent="0.25">
      <c r="BA597" s="480"/>
    </row>
    <row r="598" spans="53:53" s="362" customFormat="1" x14ac:dyDescent="0.25">
      <c r="BA598" s="480"/>
    </row>
    <row r="599" spans="53:53" s="362" customFormat="1" x14ac:dyDescent="0.25">
      <c r="BA599" s="480"/>
    </row>
    <row r="600" spans="53:53" s="362" customFormat="1" x14ac:dyDescent="0.25">
      <c r="BA600" s="480"/>
    </row>
    <row r="601" spans="53:53" s="362" customFormat="1" x14ac:dyDescent="0.25">
      <c r="BA601" s="480"/>
    </row>
    <row r="602" spans="53:53" s="362" customFormat="1" x14ac:dyDescent="0.25">
      <c r="BA602" s="480"/>
    </row>
    <row r="603" spans="53:53" s="362" customFormat="1" x14ac:dyDescent="0.25">
      <c r="BA603" s="480"/>
    </row>
    <row r="604" spans="53:53" s="362" customFormat="1" x14ac:dyDescent="0.25">
      <c r="BA604" s="480"/>
    </row>
    <row r="605" spans="53:53" s="362" customFormat="1" x14ac:dyDescent="0.25">
      <c r="BA605" s="480"/>
    </row>
    <row r="606" spans="53:53" s="362" customFormat="1" x14ac:dyDescent="0.25">
      <c r="BA606" s="480"/>
    </row>
    <row r="607" spans="53:53" s="362" customFormat="1" x14ac:dyDescent="0.25">
      <c r="BA607" s="480"/>
    </row>
    <row r="608" spans="53:53" s="362" customFormat="1" x14ac:dyDescent="0.25">
      <c r="BA608" s="480"/>
    </row>
    <row r="609" spans="53:53" s="362" customFormat="1" x14ac:dyDescent="0.25">
      <c r="BA609" s="480"/>
    </row>
    <row r="610" spans="53:53" s="362" customFormat="1" x14ac:dyDescent="0.25">
      <c r="BA610" s="480"/>
    </row>
    <row r="611" spans="53:53" s="362" customFormat="1" x14ac:dyDescent="0.25">
      <c r="BA611" s="480"/>
    </row>
    <row r="612" spans="53:53" s="362" customFormat="1" x14ac:dyDescent="0.25">
      <c r="BA612" s="480"/>
    </row>
    <row r="613" spans="53:53" s="362" customFormat="1" x14ac:dyDescent="0.25">
      <c r="BA613" s="480"/>
    </row>
    <row r="614" spans="53:53" s="362" customFormat="1" x14ac:dyDescent="0.25">
      <c r="BA614" s="480"/>
    </row>
    <row r="615" spans="53:53" s="362" customFormat="1" x14ac:dyDescent="0.25">
      <c r="BA615" s="480"/>
    </row>
    <row r="616" spans="53:53" s="362" customFormat="1" x14ac:dyDescent="0.25">
      <c r="BA616" s="480"/>
    </row>
    <row r="617" spans="53:53" s="362" customFormat="1" x14ac:dyDescent="0.25">
      <c r="BA617" s="480"/>
    </row>
    <row r="618" spans="53:53" s="362" customFormat="1" x14ac:dyDescent="0.25">
      <c r="BA618" s="480"/>
    </row>
    <row r="619" spans="53:53" s="362" customFormat="1" x14ac:dyDescent="0.25">
      <c r="BA619" s="480"/>
    </row>
    <row r="620" spans="53:53" s="362" customFormat="1" x14ac:dyDescent="0.25">
      <c r="BA620" s="480"/>
    </row>
    <row r="621" spans="53:53" s="362" customFormat="1" x14ac:dyDescent="0.25">
      <c r="BA621" s="480"/>
    </row>
    <row r="622" spans="53:53" s="362" customFormat="1" x14ac:dyDescent="0.25">
      <c r="BA622" s="480"/>
    </row>
    <row r="623" spans="53:53" s="362" customFormat="1" x14ac:dyDescent="0.25">
      <c r="BA623" s="480"/>
    </row>
    <row r="624" spans="53:53" s="362" customFormat="1" x14ac:dyDescent="0.25">
      <c r="BA624" s="480"/>
    </row>
    <row r="625" spans="53:53" s="362" customFormat="1" x14ac:dyDescent="0.25">
      <c r="BA625" s="480"/>
    </row>
    <row r="626" spans="53:53" s="362" customFormat="1" x14ac:dyDescent="0.25">
      <c r="BA626" s="480"/>
    </row>
    <row r="627" spans="53:53" s="362" customFormat="1" x14ac:dyDescent="0.25">
      <c r="BA627" s="480"/>
    </row>
    <row r="628" spans="53:53" s="362" customFormat="1" x14ac:dyDescent="0.25">
      <c r="BA628" s="480"/>
    </row>
    <row r="629" spans="53:53" s="362" customFormat="1" x14ac:dyDescent="0.25">
      <c r="BA629" s="480"/>
    </row>
    <row r="630" spans="53:53" s="362" customFormat="1" x14ac:dyDescent="0.25">
      <c r="BA630" s="480"/>
    </row>
    <row r="631" spans="53:53" s="362" customFormat="1" x14ac:dyDescent="0.25">
      <c r="BA631" s="480"/>
    </row>
    <row r="632" spans="53:53" s="362" customFormat="1" x14ac:dyDescent="0.25">
      <c r="BA632" s="480"/>
    </row>
    <row r="633" spans="53:53" s="362" customFormat="1" x14ac:dyDescent="0.25">
      <c r="BA633" s="480"/>
    </row>
    <row r="634" spans="53:53" s="362" customFormat="1" x14ac:dyDescent="0.25">
      <c r="BA634" s="480"/>
    </row>
    <row r="635" spans="53:53" s="362" customFormat="1" x14ac:dyDescent="0.25">
      <c r="BA635" s="48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R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style="71"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 min="242" max="242" width="24.59765625" style="71" customWidth="1"/>
    <col min="243" max="243" width="29.69921875" customWidth="1"/>
    <col min="244" max="249" width="7.796875" customWidth="1"/>
    <col min="250" max="251" width="1.09765625" customWidth="1"/>
    <col min="252" max="252" width="24.59765625" style="71" customWidth="1"/>
    <col min="253" max="253" width="29.69921875" customWidth="1"/>
    <col min="254" max="259" width="7.796875" customWidth="1"/>
    <col min="260" max="261" width="1.09765625" customWidth="1"/>
  </cols>
  <sheetData>
    <row r="1" spans="1:252" s="150" customFormat="1" ht="30" customHeight="1" x14ac:dyDescent="0.3">
      <c r="B1" s="599" t="str">
        <f>HLOOKUP(Introduction!$G$4,nametranslations,101,FALSE)</f>
        <v>Water in Schools</v>
      </c>
      <c r="C1" s="177" t="s">
        <v>163</v>
      </c>
      <c r="D1" s="159" t="str">
        <f>+Introduction!$C$7</f>
        <v>Croatia</v>
      </c>
      <c r="E1" s="159"/>
      <c r="F1" s="159"/>
      <c r="G1" s="159"/>
      <c r="H1" s="159"/>
      <c r="I1" s="163"/>
      <c r="J1" s="151"/>
      <c r="K1" s="151"/>
      <c r="L1" s="599" t="str">
        <f>HLOOKUP(Introduction!$G$4,nametranslations,101,FALSE)</f>
        <v>Water in Schools</v>
      </c>
      <c r="M1" s="177">
        <v>2014</v>
      </c>
      <c r="N1" s="159" t="str">
        <f>+Introduction!$C$7</f>
        <v>Croatia</v>
      </c>
      <c r="O1" s="159"/>
      <c r="P1" s="159"/>
      <c r="Q1" s="159"/>
      <c r="R1" s="159"/>
      <c r="S1" s="163"/>
      <c r="T1" s="151"/>
      <c r="U1" s="151"/>
      <c r="V1" s="599" t="str">
        <f>HLOOKUP(Introduction!$G$4,nametranslations,101,FALSE)</f>
        <v>Water in Schools</v>
      </c>
      <c r="W1" s="177">
        <v>2022</v>
      </c>
      <c r="X1" s="159" t="str">
        <f>+Introduction!$C$7</f>
        <v>Croatia</v>
      </c>
      <c r="Y1" s="159"/>
      <c r="Z1" s="159"/>
      <c r="AA1" s="159"/>
      <c r="AB1" s="159"/>
      <c r="AC1" s="163"/>
      <c r="AD1" s="151"/>
      <c r="AE1" s="151"/>
      <c r="AF1" s="599" t="str">
        <f>HLOOKUP(Introduction!$G$4,nametranslations,101,FALSE)</f>
        <v>Water in Schools</v>
      </c>
      <c r="AG1" s="177">
        <v>2022</v>
      </c>
      <c r="AH1" s="159" t="str">
        <f>+Introduction!$C$7</f>
        <v>Croatia</v>
      </c>
      <c r="AI1" s="159"/>
      <c r="AJ1" s="159"/>
      <c r="AK1" s="159"/>
      <c r="AL1" s="159"/>
      <c r="AM1" s="163"/>
      <c r="AN1" s="151"/>
      <c r="AO1" s="151"/>
      <c r="AP1" s="599" t="str">
        <f>HLOOKUP(Introduction!$G$4,nametranslations,101,FALSE)</f>
        <v>Water in Schools</v>
      </c>
      <c r="AQ1" s="177">
        <v>2024</v>
      </c>
      <c r="AR1" s="159" t="str">
        <f>+Introduction!$C$7</f>
        <v>Croatia</v>
      </c>
      <c r="AS1" s="159"/>
      <c r="AT1" s="159"/>
      <c r="AU1" s="159"/>
      <c r="AV1" s="159"/>
      <c r="AW1" s="163"/>
      <c r="AX1" s="151"/>
      <c r="AY1" s="151"/>
      <c r="BU1" s="128"/>
      <c r="BV1" s="128"/>
      <c r="BW1" s="128"/>
      <c r="BX1" s="128"/>
      <c r="BY1" s="128"/>
      <c r="BZ1" s="128"/>
      <c r="CA1" s="128"/>
    </row>
    <row r="2" spans="1:252" s="150" customFormat="1" ht="30" customHeight="1" x14ac:dyDescent="0.3">
      <c r="A2" s="344" t="s">
        <v>234</v>
      </c>
      <c r="B2" s="160" t="s">
        <v>162</v>
      </c>
      <c r="C2" s="120" t="s">
        <v>128</v>
      </c>
      <c r="D2" s="120" t="s">
        <v>131</v>
      </c>
      <c r="E2" s="161"/>
      <c r="F2" s="161"/>
      <c r="G2" s="161"/>
      <c r="H2" s="161"/>
      <c r="I2" s="162"/>
      <c r="J2" s="151" t="s">
        <v>164</v>
      </c>
      <c r="K2" s="151"/>
      <c r="L2" s="160" t="s">
        <v>239</v>
      </c>
      <c r="M2" s="120" t="s">
        <v>187</v>
      </c>
      <c r="N2" s="120" t="s">
        <v>235</v>
      </c>
      <c r="O2" s="161"/>
      <c r="P2" s="161"/>
      <c r="Q2" s="161"/>
      <c r="R2" s="161"/>
      <c r="S2" s="162"/>
      <c r="T2" s="151" t="s">
        <v>164</v>
      </c>
      <c r="U2" s="151"/>
      <c r="V2" s="160" t="s">
        <v>237</v>
      </c>
      <c r="W2" s="120" t="s">
        <v>187</v>
      </c>
      <c r="X2" s="120" t="s">
        <v>235</v>
      </c>
      <c r="Y2" s="161"/>
      <c r="Z2" s="161"/>
      <c r="AA2" s="161"/>
      <c r="AB2" s="161"/>
      <c r="AC2" s="162"/>
      <c r="AD2" s="151" t="s">
        <v>164</v>
      </c>
      <c r="AE2" s="151"/>
      <c r="AF2" s="160" t="s">
        <v>179</v>
      </c>
      <c r="AG2" s="120" t="s">
        <v>128</v>
      </c>
      <c r="AH2" s="120" t="s">
        <v>180</v>
      </c>
      <c r="AI2" s="161"/>
      <c r="AJ2" s="161"/>
      <c r="AK2" s="161"/>
      <c r="AL2" s="161"/>
      <c r="AM2" s="162"/>
      <c r="AN2" s="151" t="s">
        <v>164</v>
      </c>
      <c r="AO2" s="151"/>
      <c r="AP2" s="160" t="s">
        <v>254</v>
      </c>
      <c r="AQ2" s="120" t="s">
        <v>187</v>
      </c>
      <c r="AR2" s="120" t="s">
        <v>235</v>
      </c>
      <c r="AS2" s="161"/>
      <c r="AT2" s="161"/>
      <c r="AU2" s="161"/>
      <c r="AV2" s="161"/>
      <c r="AW2" s="162"/>
      <c r="AX2" s="151" t="s">
        <v>164</v>
      </c>
      <c r="AY2" s="151"/>
      <c r="BV2" s="128"/>
      <c r="BW2" s="128"/>
      <c r="BX2" s="128"/>
      <c r="BY2" s="128"/>
      <c r="BZ2" s="128"/>
      <c r="CA2" s="128"/>
    </row>
    <row r="3" spans="1:252" s="128" customFormat="1" ht="18" customHeight="1" x14ac:dyDescent="0.3">
      <c r="A3" s="344"/>
      <c r="B3" s="121" t="str">
        <f>HLOOKUP(Introduction!$G$4,nametranslations,152,FALSE)</f>
        <v>Definition</v>
      </c>
      <c r="C3" s="122" t="str">
        <f>HLOOKUP(Introduction!$G$4,nametranslations,102,FALSE)</f>
        <v>Estimates (%)</v>
      </c>
      <c r="D3" s="123" t="str">
        <f>HLOOKUP(Introduction!$G$4,nametranslations,24,FALSE)</f>
        <v>Total</v>
      </c>
      <c r="E3" s="124" t="str">
        <f>HLOOKUP(Introduction!$G$4,nametranslations,26,FALSE)</f>
        <v>Urban</v>
      </c>
      <c r="F3" s="124" t="str">
        <f>HLOOKUP(Introduction!$G$4,nametranslations,25,FALSE)</f>
        <v>Rural</v>
      </c>
      <c r="G3" s="124" t="str">
        <f>HLOOKUP(Introduction!$G$4,nametranslations,27,FALSE)</f>
        <v>Pre-primary</v>
      </c>
      <c r="H3" s="124" t="str">
        <f>HLOOKUP(Introduction!$G$4,nametranslations,28,FALSE)</f>
        <v>Primary</v>
      </c>
      <c r="I3" s="125" t="str">
        <f>HLOOKUP(Introduction!$G$4,nametranslations,29,FALSE)</f>
        <v>Secondary</v>
      </c>
      <c r="J3" s="126"/>
      <c r="K3" s="126"/>
      <c r="L3" s="121" t="str">
        <f>HLOOKUP(Introduction!$G$4,nametranslations,152,FALSE)</f>
        <v>Definition</v>
      </c>
      <c r="M3" s="122" t="str">
        <f>HLOOKUP(Introduction!$G$4,nametranslations,102,FALSE)</f>
        <v>Estimates (%)</v>
      </c>
      <c r="N3" s="123" t="str">
        <f>HLOOKUP(Introduction!$G$4,nametranslations,24,FALSE)</f>
        <v>Total</v>
      </c>
      <c r="O3" s="124" t="str">
        <f>HLOOKUP(Introduction!$G$4,nametranslations,26,FALSE)</f>
        <v>Urban</v>
      </c>
      <c r="P3" s="124" t="str">
        <f>HLOOKUP(Introduction!$G$4,nametranslations,25,FALSE)</f>
        <v>Rural</v>
      </c>
      <c r="Q3" s="124" t="str">
        <f>HLOOKUP(Introduction!$G$4,nametranslations,27,FALSE)</f>
        <v>Pre-primary</v>
      </c>
      <c r="R3" s="124" t="str">
        <f>HLOOKUP(Introduction!$G$4,nametranslations,28,FALSE)</f>
        <v>Primary</v>
      </c>
      <c r="S3" s="125" t="str">
        <f>HLOOKUP(Introduction!$G$4,nametranslations,29,FALSE)</f>
        <v>Secondary</v>
      </c>
      <c r="T3" s="126"/>
      <c r="U3" s="126"/>
      <c r="V3" s="121" t="str">
        <f>HLOOKUP(Introduction!$G$4,nametranslations,152,FALSE)</f>
        <v>Definition</v>
      </c>
      <c r="W3" s="122" t="str">
        <f>HLOOKUP(Introduction!$G$4,nametranslations,102,FALSE)</f>
        <v>Estimates (%)</v>
      </c>
      <c r="X3" s="123" t="str">
        <f>HLOOKUP(Introduction!$G$4,nametranslations,24,FALSE)</f>
        <v>Total</v>
      </c>
      <c r="Y3" s="124" t="str">
        <f>HLOOKUP(Introduction!$G$4,nametranslations,26,FALSE)</f>
        <v>Urban</v>
      </c>
      <c r="Z3" s="124" t="str">
        <f>HLOOKUP(Introduction!$G$4,nametranslations,25,FALSE)</f>
        <v>Rural</v>
      </c>
      <c r="AA3" s="124" t="str">
        <f>HLOOKUP(Introduction!$G$4,nametranslations,27,FALSE)</f>
        <v>Pre-primary</v>
      </c>
      <c r="AB3" s="124" t="str">
        <f>HLOOKUP(Introduction!$G$4,nametranslations,28,FALSE)</f>
        <v>Primary</v>
      </c>
      <c r="AC3" s="125" t="str">
        <f>HLOOKUP(Introduction!$G$4,nametranslations,29,FALSE)</f>
        <v>Secondary</v>
      </c>
      <c r="AD3" s="126"/>
      <c r="AE3" s="126"/>
      <c r="AF3" s="121" t="str">
        <f>HLOOKUP(Introduction!$G$4,nametranslations,152,FALSE)</f>
        <v>Definition</v>
      </c>
      <c r="AG3" s="122" t="str">
        <f>HLOOKUP(Introduction!$G$4,nametranslations,102,FALSE)</f>
        <v>Estimates (%)</v>
      </c>
      <c r="AH3" s="123" t="str">
        <f>HLOOKUP(Introduction!$G$4,nametranslations,24,FALSE)</f>
        <v>Total</v>
      </c>
      <c r="AI3" s="124" t="str">
        <f>HLOOKUP(Introduction!$G$4,nametranslations,26,FALSE)</f>
        <v>Urban</v>
      </c>
      <c r="AJ3" s="124" t="str">
        <f>HLOOKUP(Introduction!$G$4,nametranslations,25,FALSE)</f>
        <v>Rural</v>
      </c>
      <c r="AK3" s="124" t="str">
        <f>HLOOKUP(Introduction!$G$4,nametranslations,27,FALSE)</f>
        <v>Pre-primary</v>
      </c>
      <c r="AL3" s="124" t="str">
        <f>HLOOKUP(Introduction!$G$4,nametranslations,28,FALSE)</f>
        <v>Primary</v>
      </c>
      <c r="AM3" s="125" t="str">
        <f>HLOOKUP(Introduction!$G$4,nametranslations,29,FALSE)</f>
        <v>Secondary</v>
      </c>
      <c r="AN3" s="126"/>
      <c r="AO3" s="126"/>
      <c r="AP3" s="121" t="str">
        <f>HLOOKUP(Introduction!$G$4,nametranslations,152,FALSE)</f>
        <v>Definition</v>
      </c>
      <c r="AQ3" s="122" t="str">
        <f>HLOOKUP(Introduction!$G$4,nametranslations,102,FALSE)</f>
        <v>Estimates (%)</v>
      </c>
      <c r="AR3" s="123" t="str">
        <f>HLOOKUP(Introduction!$G$4,nametranslations,24,FALSE)</f>
        <v>Total</v>
      </c>
      <c r="AS3" s="124" t="str">
        <f>HLOOKUP(Introduction!$G$4,nametranslations,26,FALSE)</f>
        <v>Urban</v>
      </c>
      <c r="AT3" s="124" t="str">
        <f>HLOOKUP(Introduction!$G$4,nametranslations,25,FALSE)</f>
        <v>Rural</v>
      </c>
      <c r="AU3" s="124" t="str">
        <f>HLOOKUP(Introduction!$G$4,nametranslations,27,FALSE)</f>
        <v>Pre-primary</v>
      </c>
      <c r="AV3" s="124" t="str">
        <f>HLOOKUP(Introduction!$G$4,nametranslations,28,FALSE)</f>
        <v>Primary</v>
      </c>
      <c r="AW3" s="125" t="str">
        <f>HLOOKUP(Introduction!$G$4,nametranslations,29,FALSE)</f>
        <v>Secondary</v>
      </c>
      <c r="AX3" s="126"/>
      <c r="AY3" s="126"/>
      <c r="AZ3" s="127"/>
      <c r="BJ3" s="127"/>
      <c r="BT3" s="127"/>
      <c r="BU3" s="127"/>
      <c r="BV3" s="119"/>
      <c r="BW3" s="119"/>
      <c r="BX3" s="119"/>
      <c r="BY3" s="119"/>
      <c r="BZ3" s="119"/>
      <c r="CA3" s="119"/>
      <c r="CD3" s="127"/>
      <c r="CN3" s="127"/>
      <c r="CX3" s="127"/>
      <c r="DH3" s="127"/>
      <c r="DR3" s="127"/>
      <c r="EB3" s="127"/>
      <c r="EL3" s="127"/>
      <c r="EV3" s="127"/>
      <c r="FF3" s="127"/>
      <c r="FP3" s="127"/>
      <c r="FZ3" s="127"/>
      <c r="GJ3" s="127"/>
      <c r="GT3" s="127"/>
      <c r="HD3" s="127"/>
      <c r="HN3" s="127"/>
      <c r="HX3" s="127"/>
      <c r="IH3" s="127"/>
      <c r="IR3" s="127"/>
    </row>
    <row r="4" spans="1:252" s="2" customFormat="1" x14ac:dyDescent="0.3">
      <c r="A4" s="624" t="str">
        <f>IF(ISBLANK('Data Summary'!A6),"",'Data Summary'!A6)</f>
        <v>HRV_2014_SUR</v>
      </c>
      <c r="B4" s="65"/>
      <c r="C4" s="30" t="str">
        <f>HLOOKUP(Introduction!$G$4,nametranslations,103,FALSE)</f>
        <v>No water source</v>
      </c>
      <c r="D4" s="7" t="str">
        <f>IF(COUNTA(D13)=0,"",D13)</f>
        <v/>
      </c>
      <c r="E4" s="7" t="str">
        <f t="shared" ref="E4:I4" si="0">IF(COUNTA(E13)=0,"",E13)</f>
        <v/>
      </c>
      <c r="F4" s="7" t="str">
        <f t="shared" si="0"/>
        <v/>
      </c>
      <c r="G4" s="7" t="str">
        <f t="shared" si="0"/>
        <v/>
      </c>
      <c r="H4" s="7" t="str">
        <f t="shared" si="0"/>
        <v/>
      </c>
      <c r="I4" s="25" t="str">
        <f t="shared" si="0"/>
        <v/>
      </c>
      <c r="J4" s="20"/>
      <c r="K4" s="20"/>
      <c r="L4" s="65"/>
      <c r="M4" s="30" t="str">
        <f>HLOOKUP(Introduction!$G$4,nametranslations,103,FALSE)</f>
        <v>No water source</v>
      </c>
      <c r="N4" s="7" t="str">
        <f>IF(COUNTA(N13)=0,"",N13)</f>
        <v/>
      </c>
      <c r="O4" s="7" t="str">
        <f t="shared" ref="O4:S4" si="1">IF(COUNTA(O13)=0,"",O13)</f>
        <v/>
      </c>
      <c r="P4" s="7" t="str">
        <f t="shared" si="1"/>
        <v/>
      </c>
      <c r="Q4" s="7" t="str">
        <f t="shared" si="1"/>
        <v/>
      </c>
      <c r="R4" s="7" t="str">
        <f t="shared" si="1"/>
        <v/>
      </c>
      <c r="S4" s="25" t="str">
        <f t="shared" si="1"/>
        <v/>
      </c>
      <c r="T4" s="20"/>
      <c r="U4" s="20"/>
      <c r="V4" s="65"/>
      <c r="W4" s="30" t="str">
        <f>HLOOKUP(Introduction!$G$4,nametranslations,103,FALSE)</f>
        <v>No water source</v>
      </c>
      <c r="X4" s="7" t="str">
        <f>IF(COUNTA(X13)=0,"",X13)</f>
        <v/>
      </c>
      <c r="Y4" s="7" t="str">
        <f t="shared" ref="Y4:AC4" si="2">IF(COUNTA(Y13)=0,"",Y13)</f>
        <v/>
      </c>
      <c r="Z4" s="7" t="str">
        <f t="shared" si="2"/>
        <v/>
      </c>
      <c r="AA4" s="7" t="str">
        <f t="shared" si="2"/>
        <v/>
      </c>
      <c r="AB4" s="7" t="str">
        <f t="shared" si="2"/>
        <v/>
      </c>
      <c r="AC4" s="25" t="str">
        <f t="shared" si="2"/>
        <v/>
      </c>
      <c r="AD4" s="20"/>
      <c r="AE4" s="20"/>
      <c r="AF4" s="65"/>
      <c r="AG4" s="30" t="str">
        <f>HLOOKUP(Introduction!$G$4,nametranslations,103,FALSE)</f>
        <v>No water source</v>
      </c>
      <c r="AH4" s="7" t="str">
        <f>IF(COUNTA(AH13)=0,"",AH13)</f>
        <v/>
      </c>
      <c r="AI4" s="7" t="str">
        <f t="shared" ref="AI4:AM4" si="3">IF(COUNTA(AI13)=0,"",AI13)</f>
        <v/>
      </c>
      <c r="AJ4" s="7" t="str">
        <f t="shared" si="3"/>
        <v/>
      </c>
      <c r="AK4" s="7" t="str">
        <f t="shared" si="3"/>
        <v/>
      </c>
      <c r="AL4" s="7" t="str">
        <f t="shared" si="3"/>
        <v/>
      </c>
      <c r="AM4" s="25" t="str">
        <f t="shared" si="3"/>
        <v/>
      </c>
      <c r="AN4" s="20"/>
      <c r="AO4" s="20"/>
      <c r="AP4" s="65"/>
      <c r="AQ4" s="30" t="str">
        <f>HLOOKUP(Introduction!$G$4,nametranslations,103,FALSE)</f>
        <v>No water source</v>
      </c>
      <c r="AR4" s="7" t="str">
        <f>IF(COUNTA(AR13)=0,"",AR13)</f>
        <v/>
      </c>
      <c r="AS4" s="7" t="str">
        <f t="shared" ref="AS4:AW4" si="4">IF(COUNTA(AS13)=0,"",AS13)</f>
        <v/>
      </c>
      <c r="AT4" s="7" t="str">
        <f t="shared" si="4"/>
        <v/>
      </c>
      <c r="AU4" s="7" t="str">
        <f t="shared" si="4"/>
        <v/>
      </c>
      <c r="AV4" s="7" t="str">
        <f t="shared" si="4"/>
        <v/>
      </c>
      <c r="AW4" s="25" t="str">
        <f t="shared" si="4"/>
        <v/>
      </c>
      <c r="AX4" s="20"/>
      <c r="AY4" s="20"/>
      <c r="AZ4" s="72"/>
      <c r="BJ4" s="72"/>
      <c r="BT4" s="72"/>
      <c r="BU4" s="72"/>
      <c r="BV4" s="75"/>
      <c r="BW4" s="75"/>
      <c r="BX4" s="75"/>
      <c r="BY4" s="75"/>
      <c r="BZ4" s="75"/>
      <c r="CA4" s="75"/>
      <c r="CD4" s="72"/>
      <c r="CN4" s="72"/>
      <c r="CX4" s="72"/>
      <c r="DH4" s="72"/>
      <c r="DR4" s="72"/>
      <c r="EB4" s="72"/>
      <c r="EL4" s="72"/>
      <c r="EV4" s="72"/>
      <c r="FF4" s="72"/>
      <c r="FP4" s="72"/>
      <c r="FZ4" s="72"/>
      <c r="GJ4" s="72"/>
      <c r="GT4" s="72"/>
      <c r="HD4" s="72"/>
      <c r="HN4" s="72"/>
      <c r="HX4" s="72"/>
      <c r="IH4" s="72"/>
      <c r="IR4" s="72"/>
    </row>
    <row r="5" spans="1:252" s="2" customFormat="1" x14ac:dyDescent="0.3">
      <c r="A5" s="624" t="str">
        <f ca="1">IF(ISBLANK('Data Summary'!A7),"",'Data Summary'!A7)</f>
        <v>HRV_2014_PWH</v>
      </c>
      <c r="B5" s="65"/>
      <c r="C5" s="30"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5"/>
      <c r="M5" s="30"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5"/>
      <c r="W5" s="30"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c r="AD5" s="20"/>
      <c r="AE5" s="20"/>
      <c r="AF5" s="65"/>
      <c r="AG5" s="30"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5"/>
      <c r="AN5" s="20"/>
      <c r="AO5" s="20"/>
      <c r="AP5" s="65"/>
      <c r="AQ5" s="30"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5"/>
      <c r="AX5" s="20"/>
      <c r="AY5" s="20"/>
      <c r="AZ5" s="72"/>
      <c r="BJ5" s="72"/>
      <c r="BT5" s="72"/>
      <c r="BU5" s="72"/>
      <c r="BV5" s="75"/>
      <c r="BW5" s="75"/>
      <c r="BX5" s="75"/>
      <c r="BY5" s="75"/>
      <c r="BZ5" s="75"/>
      <c r="CA5" s="75"/>
      <c r="CD5" s="72"/>
      <c r="CN5" s="72"/>
      <c r="CX5" s="72"/>
      <c r="DH5" s="72"/>
      <c r="DR5" s="72"/>
      <c r="EB5" s="72"/>
      <c r="EL5" s="72"/>
      <c r="EV5" s="72"/>
      <c r="FF5" s="72"/>
      <c r="FP5" s="72"/>
      <c r="FZ5" s="72"/>
      <c r="GJ5" s="72"/>
      <c r="GT5" s="72"/>
      <c r="HD5" s="72"/>
      <c r="HN5" s="72"/>
      <c r="HX5" s="72"/>
      <c r="IH5" s="72"/>
      <c r="IR5" s="72"/>
    </row>
    <row r="6" spans="1:252" s="2" customFormat="1" x14ac:dyDescent="0.3">
      <c r="A6" s="624" t="str">
        <f ca="1">IF(ISBLANK('Data Summary'!A8),"",'Data Summary'!A8)</f>
        <v>HRV_2022_PWH</v>
      </c>
      <c r="B6" s="65"/>
      <c r="C6" s="30"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20"/>
      <c r="K6" s="20"/>
      <c r="L6" s="65"/>
      <c r="M6" s="30"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5"/>
      <c r="W6" s="30"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5"/>
      <c r="AG6" s="30" t="str">
        <f>HLOOKUP(Introduction!$G$4,nametranslations,75,FALSE)</f>
        <v>Improved</v>
      </c>
      <c r="AH6" s="7">
        <f>IF(COUNTA(AH14:AH25)=0,"",SUMPRODUCT(AH14:AH25,AG14:AG25))</f>
        <v>96.36363636363636</v>
      </c>
      <c r="AI6" s="7" t="str">
        <f>IF(COUNTA(AI14:AI25)=0,"",SUMPRODUCT(AI14:AI25,AG14:AG25))</f>
        <v/>
      </c>
      <c r="AJ6" s="7" t="str">
        <f>IF(COUNTA(AJ14:AJ25)=0,"",SUMPRODUCT(AJ14:AJ25,AG14:AG25))</f>
        <v/>
      </c>
      <c r="AK6" s="7" t="str">
        <f>IF(COUNTA(AK14:AK25)=0,"",SUMPRODUCT(AK14:AK25,AG14:AG25))</f>
        <v/>
      </c>
      <c r="AL6" s="7" t="str">
        <f>IF(COUNTA(AL14:AL25)=0,"",SUMPRODUCT(AL14:AL25,AG14:AG25))</f>
        <v/>
      </c>
      <c r="AM6" s="25" t="str">
        <f>IF(COUNTA(AM14:AM25)=0,"",SUMPRODUCT(AM14:AM25,AG14:AG25))</f>
        <v/>
      </c>
      <c r="AN6" s="20"/>
      <c r="AO6" s="20"/>
      <c r="AP6" s="65"/>
      <c r="AQ6" s="30"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5" t="str">
        <f>IF(COUNTA(AW14:AW25)=0,"",SUMPRODUCT(AW14:AW25,AQ14:AQ25))</f>
        <v/>
      </c>
      <c r="AX6" s="20"/>
      <c r="AY6" s="20"/>
      <c r="AZ6" s="72"/>
      <c r="BJ6" s="72"/>
      <c r="BT6" s="72"/>
      <c r="BU6" s="72"/>
      <c r="BV6" s="75"/>
      <c r="BW6" s="75"/>
      <c r="BX6" s="75"/>
      <c r="BY6" s="75"/>
      <c r="BZ6" s="75"/>
      <c r="CA6" s="75"/>
      <c r="CD6" s="72"/>
      <c r="CN6" s="72"/>
      <c r="CX6" s="72"/>
      <c r="DH6" s="72"/>
      <c r="DR6" s="72"/>
      <c r="EB6" s="72"/>
      <c r="EL6" s="72"/>
      <c r="EV6" s="72"/>
      <c r="FF6" s="72"/>
      <c r="FP6" s="72"/>
      <c r="FZ6" s="72"/>
      <c r="GJ6" s="72"/>
      <c r="GT6" s="72"/>
      <c r="HD6" s="72"/>
      <c r="HN6" s="72"/>
      <c r="HX6" s="72"/>
      <c r="IH6" s="72"/>
      <c r="IR6" s="72"/>
    </row>
    <row r="7" spans="1:252" s="2" customFormat="1" x14ac:dyDescent="0.3">
      <c r="A7" s="624" t="str">
        <f ca="1">IF(ISBLANK('Data Summary'!A9),"",'Data Summary'!A9)</f>
        <v>HRV_2022_SUR</v>
      </c>
      <c r="B7" s="65"/>
      <c r="C7" s="52" t="str">
        <f>HLOOKUP(Introduction!$G$4,nametranslations,105,FALSE)</f>
        <v>Available</v>
      </c>
      <c r="D7" s="6"/>
      <c r="E7" s="6"/>
      <c r="F7" s="6"/>
      <c r="G7" s="6"/>
      <c r="H7" s="6"/>
      <c r="I7" s="25"/>
      <c r="J7" s="20"/>
      <c r="K7" s="20"/>
      <c r="L7" s="65"/>
      <c r="M7" s="52" t="str">
        <f>HLOOKUP(Introduction!$G$4,nametranslations,105,FALSE)</f>
        <v>Available</v>
      </c>
      <c r="N7" s="6"/>
      <c r="O7" s="6"/>
      <c r="P7" s="6"/>
      <c r="Q7" s="6"/>
      <c r="R7" s="6"/>
      <c r="S7" s="25"/>
      <c r="T7" s="20"/>
      <c r="U7" s="20"/>
      <c r="V7" s="65"/>
      <c r="W7" s="52" t="str">
        <f>HLOOKUP(Introduction!$G$4,nametranslations,105,FALSE)</f>
        <v>Available</v>
      </c>
      <c r="X7" s="6"/>
      <c r="Y7" s="6"/>
      <c r="Z7" s="6"/>
      <c r="AA7" s="6"/>
      <c r="AB7" s="6"/>
      <c r="AC7" s="25"/>
      <c r="AD7" s="20"/>
      <c r="AE7" s="20"/>
      <c r="AF7" s="65" t="s">
        <v>188</v>
      </c>
      <c r="AG7" s="52" t="str">
        <f>HLOOKUP(Introduction!$G$4,nametranslations,105,FALSE)</f>
        <v>Available</v>
      </c>
      <c r="AH7" s="6">
        <f>545/550*100</f>
        <v>99.090909090909093</v>
      </c>
      <c r="AI7" s="6"/>
      <c r="AJ7" s="6"/>
      <c r="AK7" s="6"/>
      <c r="AL7" s="6"/>
      <c r="AM7" s="25"/>
      <c r="AN7" s="20"/>
      <c r="AO7" s="20"/>
      <c r="AP7" s="65"/>
      <c r="AQ7" s="52" t="str">
        <f>HLOOKUP(Introduction!$G$4,nametranslations,105,FALSE)</f>
        <v>Available</v>
      </c>
      <c r="AR7" s="6"/>
      <c r="AS7" s="6"/>
      <c r="AT7" s="6"/>
      <c r="AU7" s="6"/>
      <c r="AV7" s="6"/>
      <c r="AW7" s="25"/>
      <c r="AX7" s="20"/>
      <c r="AY7" s="20"/>
      <c r="AZ7" s="72"/>
      <c r="BJ7" s="72"/>
      <c r="BT7" s="72"/>
      <c r="BU7" s="72"/>
      <c r="BV7" s="75"/>
      <c r="BW7" s="75"/>
      <c r="BX7" s="75"/>
      <c r="BY7" s="75"/>
      <c r="BZ7" s="75"/>
      <c r="CA7" s="75"/>
      <c r="CD7" s="72"/>
      <c r="CN7" s="72"/>
      <c r="CX7" s="72"/>
      <c r="DH7" s="72"/>
      <c r="DR7" s="72"/>
      <c r="EB7" s="72"/>
      <c r="EL7" s="72"/>
      <c r="EV7" s="72"/>
      <c r="FF7" s="72"/>
      <c r="FP7" s="72"/>
      <c r="FZ7" s="72"/>
      <c r="GJ7" s="72"/>
      <c r="GT7" s="72"/>
      <c r="HD7" s="72"/>
      <c r="HN7" s="72"/>
      <c r="HX7" s="72"/>
      <c r="IH7" s="72"/>
      <c r="IR7" s="72"/>
    </row>
    <row r="8" spans="1:252" s="2" customFormat="1" ht="15.6" customHeight="1" x14ac:dyDescent="0.3">
      <c r="A8" s="624" t="str">
        <f ca="1">IF(ISBLANK('Data Summary'!A10),"",'Data Summary'!A10)</f>
        <v>HRV_2024_PWH</v>
      </c>
      <c r="B8" s="65"/>
      <c r="C8" s="52" t="str">
        <f>HLOOKUP(Introduction!$G$4,nametranslations,106,FALSE)</f>
        <v>On premises</v>
      </c>
      <c r="D8" s="53"/>
      <c r="E8" s="7"/>
      <c r="F8" s="7"/>
      <c r="G8" s="7"/>
      <c r="H8" s="7"/>
      <c r="I8" s="25"/>
      <c r="J8" s="20"/>
      <c r="K8" s="20"/>
      <c r="L8" s="65"/>
      <c r="M8" s="52" t="str">
        <f>HLOOKUP(Introduction!$G$4,nametranslations,106,FALSE)</f>
        <v>On premises</v>
      </c>
      <c r="N8" s="53"/>
      <c r="O8" s="7"/>
      <c r="P8" s="7"/>
      <c r="Q8" s="7"/>
      <c r="R8" s="7"/>
      <c r="S8" s="25"/>
      <c r="T8" s="20"/>
      <c r="U8" s="20"/>
      <c r="V8" s="65"/>
      <c r="W8" s="52" t="str">
        <f>HLOOKUP(Introduction!$G$4,nametranslations,106,FALSE)</f>
        <v>On premises</v>
      </c>
      <c r="X8" s="53"/>
      <c r="Y8" s="7"/>
      <c r="Z8" s="7"/>
      <c r="AA8" s="7"/>
      <c r="AB8" s="7"/>
      <c r="AC8" s="25"/>
      <c r="AD8" s="20"/>
      <c r="AE8" s="20"/>
      <c r="AF8" s="65"/>
      <c r="AG8" s="52" t="str">
        <f>HLOOKUP(Introduction!$G$4,nametranslations,106,FALSE)</f>
        <v>On premises</v>
      </c>
      <c r="AH8" s="53"/>
      <c r="AI8" s="7"/>
      <c r="AJ8" s="7"/>
      <c r="AK8" s="7"/>
      <c r="AL8" s="7"/>
      <c r="AM8" s="25"/>
      <c r="AN8" s="20"/>
      <c r="AO8" s="20"/>
      <c r="AP8" s="65"/>
      <c r="AQ8" s="52" t="str">
        <f>HLOOKUP(Introduction!$G$4,nametranslations,106,FALSE)</f>
        <v>On premises</v>
      </c>
      <c r="AR8" s="53"/>
      <c r="AS8" s="7"/>
      <c r="AT8" s="7"/>
      <c r="AU8" s="7"/>
      <c r="AV8" s="7"/>
      <c r="AW8" s="25"/>
      <c r="AX8" s="20"/>
      <c r="AY8" s="20"/>
      <c r="AZ8" s="72"/>
      <c r="BJ8" s="72"/>
      <c r="BT8" s="72"/>
      <c r="BU8" s="72"/>
      <c r="BV8" s="75"/>
      <c r="BW8" s="75"/>
      <c r="BX8" s="75"/>
      <c r="BY8" s="75"/>
      <c r="BZ8" s="75"/>
      <c r="CA8" s="75"/>
      <c r="CD8" s="72"/>
      <c r="CN8" s="72"/>
      <c r="CX8" s="72"/>
      <c r="DH8" s="72"/>
      <c r="DR8" s="72"/>
      <c r="EB8" s="72"/>
      <c r="EL8" s="72"/>
      <c r="EV8" s="72"/>
      <c r="FF8" s="72"/>
      <c r="FP8" s="72"/>
      <c r="FZ8" s="72"/>
      <c r="GJ8" s="72"/>
      <c r="GT8" s="72"/>
      <c r="HD8" s="72"/>
      <c r="HN8" s="72"/>
      <c r="HX8" s="72"/>
      <c r="IH8" s="72"/>
      <c r="IR8" s="72"/>
    </row>
    <row r="9" spans="1:252" s="610" customFormat="1" ht="21" customHeight="1" x14ac:dyDescent="0.3">
      <c r="A9" s="602" t="str">
        <f ca="1">IF(ISBLANK('Data Summary'!A11),"",'Data Summary'!A11)</f>
        <v/>
      </c>
      <c r="B9" s="603" t="s">
        <v>255</v>
      </c>
      <c r="C9" s="604" t="str">
        <f>HLOOKUP(Introduction!$G$4,nametranslations,76,FALSE)</f>
        <v>Basic (improved &amp; available)</v>
      </c>
      <c r="D9" s="605">
        <v>51</v>
      </c>
      <c r="E9" s="606"/>
      <c r="F9" s="606"/>
      <c r="G9" s="606"/>
      <c r="H9" s="606"/>
      <c r="I9" s="607"/>
      <c r="J9" s="608"/>
      <c r="K9" s="608"/>
      <c r="L9" s="603" t="s">
        <v>236</v>
      </c>
      <c r="M9" s="604" t="str">
        <f>HLOOKUP(Introduction!$G$4,nametranslations,76,FALSE)</f>
        <v>Basic (improved &amp; available)</v>
      </c>
      <c r="N9" s="605">
        <v>98.74</v>
      </c>
      <c r="O9" s="606"/>
      <c r="P9" s="606"/>
      <c r="Q9" s="606"/>
      <c r="R9" s="606"/>
      <c r="S9" s="607"/>
      <c r="T9" s="608"/>
      <c r="U9" s="608"/>
      <c r="V9" s="603" t="s">
        <v>236</v>
      </c>
      <c r="W9" s="604" t="str">
        <f>HLOOKUP(Introduction!$G$4,nametranslations,76,FALSE)</f>
        <v>Basic (improved &amp; available)</v>
      </c>
      <c r="X9" s="605">
        <v>99.8</v>
      </c>
      <c r="Y9" s="606"/>
      <c r="Z9" s="606"/>
      <c r="AA9" s="606"/>
      <c r="AB9" s="606"/>
      <c r="AC9" s="607"/>
      <c r="AD9" s="608"/>
      <c r="AE9" s="608"/>
      <c r="AF9" s="603" t="s">
        <v>189</v>
      </c>
      <c r="AG9" s="604" t="str">
        <f>HLOOKUP(Introduction!$G$4,nametranslations,76,FALSE)</f>
        <v>Basic (improved &amp; available)</v>
      </c>
      <c r="AH9" s="605">
        <f>AH7/100*AH6</f>
        <v>95.487603305785129</v>
      </c>
      <c r="AI9" s="606"/>
      <c r="AJ9" s="606"/>
      <c r="AK9" s="606"/>
      <c r="AL9" s="606"/>
      <c r="AM9" s="607"/>
      <c r="AN9" s="608"/>
      <c r="AO9" s="608"/>
      <c r="AP9" s="603" t="s">
        <v>236</v>
      </c>
      <c r="AQ9" s="604" t="str">
        <f>HLOOKUP(Introduction!$G$4,nametranslations,76,FALSE)</f>
        <v>Basic (improved &amp; available)</v>
      </c>
      <c r="AR9" s="605">
        <v>96.7</v>
      </c>
      <c r="AS9" s="606"/>
      <c r="AT9" s="606"/>
      <c r="AU9" s="606"/>
      <c r="AV9" s="606"/>
      <c r="AW9" s="607"/>
      <c r="AX9" s="608"/>
      <c r="AY9" s="608"/>
      <c r="AZ9" s="609"/>
      <c r="BJ9" s="609"/>
      <c r="BT9" s="609"/>
      <c r="BU9" s="609"/>
      <c r="BV9" s="611"/>
      <c r="BW9" s="611"/>
      <c r="BX9" s="611"/>
      <c r="BY9" s="611"/>
      <c r="BZ9" s="611"/>
      <c r="CA9" s="611"/>
      <c r="CD9" s="609"/>
      <c r="CN9" s="609"/>
      <c r="CX9" s="609"/>
      <c r="DH9" s="609"/>
      <c r="DR9" s="609"/>
      <c r="EB9" s="609"/>
      <c r="EL9" s="609"/>
      <c r="EV9" s="609"/>
      <c r="FF9" s="609"/>
      <c r="FP9" s="609"/>
      <c r="FZ9" s="609"/>
      <c r="GJ9" s="609"/>
      <c r="GT9" s="609"/>
      <c r="HD9" s="609"/>
      <c r="HN9" s="609"/>
      <c r="HX9" s="609"/>
      <c r="IH9" s="609"/>
      <c r="IR9" s="609"/>
    </row>
    <row r="10" spans="1:252" s="610" customFormat="1" ht="21" customHeight="1" x14ac:dyDescent="0.3">
      <c r="A10" s="602" t="str">
        <f ca="1">IF(ISBLANK('Data Summary'!A12),"",'Data Summary'!A12)</f>
        <v/>
      </c>
      <c r="B10" s="603"/>
      <c r="C10" s="604" t="str">
        <f>HLOOKUP(Introduction!$G$4,nametranslations,107,FALSE)</f>
        <v>Improved &amp; on-premises</v>
      </c>
      <c r="D10" s="612"/>
      <c r="E10" s="606"/>
      <c r="F10" s="606"/>
      <c r="G10" s="606"/>
      <c r="H10" s="606"/>
      <c r="I10" s="607"/>
      <c r="J10" s="608"/>
      <c r="K10" s="608"/>
      <c r="L10" s="603"/>
      <c r="M10" s="604" t="str">
        <f>HLOOKUP(Introduction!$G$4,nametranslations,107,FALSE)</f>
        <v>Improved &amp; on-premises</v>
      </c>
      <c r="N10" s="612"/>
      <c r="O10" s="606"/>
      <c r="P10" s="606"/>
      <c r="Q10" s="606"/>
      <c r="R10" s="606"/>
      <c r="S10" s="607"/>
      <c r="T10" s="608"/>
      <c r="U10" s="608"/>
      <c r="V10" s="603"/>
      <c r="W10" s="604" t="str">
        <f>HLOOKUP(Introduction!$G$4,nametranslations,107,FALSE)</f>
        <v>Improved &amp; on-premises</v>
      </c>
      <c r="X10" s="612"/>
      <c r="Y10" s="606"/>
      <c r="Z10" s="606"/>
      <c r="AA10" s="606"/>
      <c r="AB10" s="606"/>
      <c r="AC10" s="607"/>
      <c r="AD10" s="608"/>
      <c r="AE10" s="608"/>
      <c r="AF10" s="603"/>
      <c r="AG10" s="604" t="str">
        <f>HLOOKUP(Introduction!$G$4,nametranslations,107,FALSE)</f>
        <v>Improved &amp; on-premises</v>
      </c>
      <c r="AH10" s="612"/>
      <c r="AI10" s="606"/>
      <c r="AJ10" s="606"/>
      <c r="AK10" s="606"/>
      <c r="AL10" s="606"/>
      <c r="AM10" s="607"/>
      <c r="AN10" s="608"/>
      <c r="AO10" s="608"/>
      <c r="AP10" s="603"/>
      <c r="AQ10" s="604" t="str">
        <f>HLOOKUP(Introduction!$G$4,nametranslations,107,FALSE)</f>
        <v>Improved &amp; on-premises</v>
      </c>
      <c r="AR10" s="612"/>
      <c r="AS10" s="606"/>
      <c r="AT10" s="606"/>
      <c r="AU10" s="606"/>
      <c r="AV10" s="606"/>
      <c r="AW10" s="607"/>
      <c r="AX10" s="608"/>
      <c r="AY10" s="608"/>
      <c r="AZ10" s="609"/>
      <c r="BJ10" s="609"/>
      <c r="BT10" s="609"/>
      <c r="BU10" s="609"/>
      <c r="CD10" s="609"/>
      <c r="CN10" s="609"/>
      <c r="CX10" s="609"/>
      <c r="DH10" s="609"/>
      <c r="DR10" s="609"/>
      <c r="EB10" s="609"/>
      <c r="EL10" s="609"/>
      <c r="EV10" s="609"/>
      <c r="FF10" s="609"/>
      <c r="FP10" s="609"/>
      <c r="FZ10" s="609"/>
      <c r="GJ10" s="609"/>
      <c r="GT10" s="609"/>
      <c r="HD10" s="609"/>
      <c r="HN10" s="609"/>
      <c r="HX10" s="609"/>
      <c r="IH10" s="609"/>
      <c r="IR10" s="609"/>
    </row>
    <row r="11" spans="1:252" s="610" customFormat="1" ht="21" customHeight="1" x14ac:dyDescent="0.3">
      <c r="A11" s="602" t="str">
        <f ca="1">IF(ISBLANK('Data Summary'!A13),"",'Data Summary'!A13)</f>
        <v/>
      </c>
      <c r="B11" s="603"/>
      <c r="C11" s="604" t="str">
        <f>HLOOKUP(Introduction!$G$4,nametranslations,108,FALSE)</f>
        <v>Improved, available &amp; on-premises</v>
      </c>
      <c r="D11" s="612"/>
      <c r="E11" s="606"/>
      <c r="F11" s="606"/>
      <c r="G11" s="606"/>
      <c r="H11" s="606"/>
      <c r="I11" s="607"/>
      <c r="J11" s="608"/>
      <c r="K11" s="608"/>
      <c r="L11" s="603"/>
      <c r="M11" s="604" t="str">
        <f>HLOOKUP(Introduction!$G$4,nametranslations,108,FALSE)</f>
        <v>Improved, available &amp; on-premises</v>
      </c>
      <c r="N11" s="612"/>
      <c r="O11" s="606"/>
      <c r="P11" s="606"/>
      <c r="Q11" s="606"/>
      <c r="R11" s="606"/>
      <c r="S11" s="607"/>
      <c r="T11" s="608"/>
      <c r="U11" s="608"/>
      <c r="V11" s="603"/>
      <c r="W11" s="604" t="str">
        <f>HLOOKUP(Introduction!$G$4,nametranslations,108,FALSE)</f>
        <v>Improved, available &amp; on-premises</v>
      </c>
      <c r="X11" s="612"/>
      <c r="Y11" s="606"/>
      <c r="Z11" s="606"/>
      <c r="AA11" s="606"/>
      <c r="AB11" s="606"/>
      <c r="AC11" s="607"/>
      <c r="AD11" s="608"/>
      <c r="AE11" s="608"/>
      <c r="AF11" s="603"/>
      <c r="AG11" s="604" t="str">
        <f>HLOOKUP(Introduction!$G$4,nametranslations,108,FALSE)</f>
        <v>Improved, available &amp; on-premises</v>
      </c>
      <c r="AH11" s="612"/>
      <c r="AI11" s="606"/>
      <c r="AJ11" s="606"/>
      <c r="AK11" s="606"/>
      <c r="AL11" s="606"/>
      <c r="AM11" s="607"/>
      <c r="AN11" s="608"/>
      <c r="AO11" s="608"/>
      <c r="AP11" s="603"/>
      <c r="AQ11" s="604" t="str">
        <f>HLOOKUP(Introduction!$G$4,nametranslations,108,FALSE)</f>
        <v>Improved, available &amp; on-premises</v>
      </c>
      <c r="AR11" s="612"/>
      <c r="AS11" s="606"/>
      <c r="AT11" s="606"/>
      <c r="AU11" s="606"/>
      <c r="AV11" s="606"/>
      <c r="AW11" s="607"/>
      <c r="AX11" s="608"/>
      <c r="AY11" s="608"/>
      <c r="AZ11" s="609"/>
      <c r="BJ11" s="609"/>
      <c r="BT11" s="609"/>
      <c r="BU11" s="609"/>
      <c r="CD11" s="609"/>
      <c r="CN11" s="609"/>
      <c r="CX11" s="609"/>
      <c r="DH11" s="609"/>
      <c r="DR11" s="609"/>
      <c r="EB11" s="609"/>
      <c r="EL11" s="609"/>
      <c r="EV11" s="609"/>
      <c r="FF11" s="609"/>
      <c r="FP11" s="609"/>
      <c r="FZ11" s="609"/>
      <c r="GJ11" s="609"/>
      <c r="GT11" s="609"/>
      <c r="HD11" s="609"/>
      <c r="HN11" s="609"/>
      <c r="HX11" s="609"/>
      <c r="IH11" s="609"/>
      <c r="IR11" s="609"/>
    </row>
    <row r="12" spans="1:252" s="134" customFormat="1" ht="18" customHeight="1" x14ac:dyDescent="0.2">
      <c r="A12" s="596" t="str">
        <f ca="1">IF(ISBLANK('Data Summary'!A14),"",'Data Summary'!A14)</f>
        <v/>
      </c>
      <c r="B12" s="129" t="str">
        <f>HLOOKUP(Introduction!$G$4,nametranslations,109,FALSE)</f>
        <v>Facility type</v>
      </c>
      <c r="C12" s="130" t="str">
        <f>HLOOKUP(Introduction!$G$4,nametranslations,110,FALSE)</f>
        <v>Proprortion improved</v>
      </c>
      <c r="D12" s="131"/>
      <c r="E12" s="131"/>
      <c r="F12" s="131"/>
      <c r="G12" s="131"/>
      <c r="H12" s="131"/>
      <c r="I12" s="132"/>
      <c r="J12" s="126"/>
      <c r="K12" s="126"/>
      <c r="L12" s="129" t="str">
        <f>HLOOKUP(Introduction!$G$4,nametranslations,109,FALSE)</f>
        <v>Facility type</v>
      </c>
      <c r="M12" s="130" t="str">
        <f>HLOOKUP(Introduction!$G$4,nametranslations,110,FALSE)</f>
        <v>Proprortion improved</v>
      </c>
      <c r="N12" s="131"/>
      <c r="O12" s="131"/>
      <c r="P12" s="131"/>
      <c r="Q12" s="131"/>
      <c r="R12" s="131"/>
      <c r="S12" s="132"/>
      <c r="T12" s="126"/>
      <c r="U12" s="126"/>
      <c r="V12" s="129" t="str">
        <f>HLOOKUP(Introduction!$G$4,nametranslations,109,FALSE)</f>
        <v>Facility type</v>
      </c>
      <c r="W12" s="130" t="str">
        <f>HLOOKUP(Introduction!$G$4,nametranslations,110,FALSE)</f>
        <v>Proprortion improved</v>
      </c>
      <c r="X12" s="131"/>
      <c r="Y12" s="131"/>
      <c r="Z12" s="131"/>
      <c r="AA12" s="131"/>
      <c r="AB12" s="131"/>
      <c r="AC12" s="132"/>
      <c r="AD12" s="126"/>
      <c r="AE12" s="126"/>
      <c r="AF12" s="129" t="str">
        <f>HLOOKUP(Introduction!$G$4,nametranslations,109,FALSE)</f>
        <v>Facility type</v>
      </c>
      <c r="AG12" s="130" t="str">
        <f>HLOOKUP(Introduction!$G$4,nametranslations,110,FALSE)</f>
        <v>Proprortion improved</v>
      </c>
      <c r="AH12" s="131"/>
      <c r="AI12" s="131"/>
      <c r="AJ12" s="131"/>
      <c r="AK12" s="131"/>
      <c r="AL12" s="131"/>
      <c r="AM12" s="132"/>
      <c r="AN12" s="126"/>
      <c r="AO12" s="126"/>
      <c r="AP12" s="129" t="str">
        <f>HLOOKUP(Introduction!$G$4,nametranslations,109,FALSE)</f>
        <v>Facility type</v>
      </c>
      <c r="AQ12" s="130" t="str">
        <f>HLOOKUP(Introduction!$G$4,nametranslations,110,FALSE)</f>
        <v>Proprortion improved</v>
      </c>
      <c r="AR12" s="131"/>
      <c r="AS12" s="131"/>
      <c r="AT12" s="131"/>
      <c r="AU12" s="131"/>
      <c r="AV12" s="131"/>
      <c r="AW12" s="132"/>
      <c r="AX12" s="126"/>
      <c r="AY12" s="126"/>
      <c r="AZ12" s="133"/>
      <c r="BJ12" s="133"/>
      <c r="BT12" s="133"/>
      <c r="BU12" s="133"/>
      <c r="CD12" s="133"/>
      <c r="CN12" s="133"/>
      <c r="CX12" s="133"/>
      <c r="DH12" s="133"/>
      <c r="DR12" s="133"/>
      <c r="EB12" s="133"/>
      <c r="EL12" s="133"/>
      <c r="EV12" s="133"/>
      <c r="FF12" s="133"/>
      <c r="FP12" s="133"/>
      <c r="FZ12" s="133"/>
      <c r="GJ12" s="133"/>
      <c r="GT12" s="133"/>
      <c r="HD12" s="133"/>
      <c r="HN12" s="133"/>
      <c r="HX12" s="133"/>
      <c r="IH12" s="133"/>
      <c r="IR12" s="133"/>
    </row>
    <row r="13" spans="1:252" s="2" customFormat="1" ht="14.25" customHeight="1" x14ac:dyDescent="0.2">
      <c r="A13" s="596" t="str">
        <f ca="1">IF(ISBLANK('Data Summary'!A15),"",'Data Summary'!A15)</f>
        <v/>
      </c>
      <c r="B13" s="66" t="s">
        <v>52</v>
      </c>
      <c r="C13" s="3">
        <v>0</v>
      </c>
      <c r="D13" s="26"/>
      <c r="E13" s="26"/>
      <c r="F13" s="26"/>
      <c r="G13" s="26"/>
      <c r="H13" s="26"/>
      <c r="I13" s="31"/>
      <c r="J13" s="9"/>
      <c r="K13" s="9"/>
      <c r="L13" s="66" t="s">
        <v>52</v>
      </c>
      <c r="M13" s="3">
        <v>0</v>
      </c>
      <c r="N13" s="26"/>
      <c r="O13" s="26"/>
      <c r="P13" s="26"/>
      <c r="Q13" s="26"/>
      <c r="R13" s="26"/>
      <c r="S13" s="31"/>
      <c r="T13" s="9"/>
      <c r="U13" s="9"/>
      <c r="V13" s="66" t="s">
        <v>52</v>
      </c>
      <c r="W13" s="3">
        <v>0</v>
      </c>
      <c r="X13" s="26"/>
      <c r="Y13" s="26"/>
      <c r="Z13" s="26"/>
      <c r="AA13" s="26"/>
      <c r="AB13" s="26"/>
      <c r="AC13" s="31"/>
      <c r="AD13" s="9"/>
      <c r="AE13" s="9"/>
      <c r="AF13" s="66" t="s">
        <v>52</v>
      </c>
      <c r="AG13" s="3">
        <v>0</v>
      </c>
      <c r="AH13" s="26"/>
      <c r="AI13" s="26"/>
      <c r="AJ13" s="26"/>
      <c r="AK13" s="26"/>
      <c r="AL13" s="26"/>
      <c r="AM13" s="31"/>
      <c r="AN13" s="9"/>
      <c r="AO13" s="9"/>
      <c r="AP13" s="66" t="s">
        <v>52</v>
      </c>
      <c r="AQ13" s="3">
        <v>0</v>
      </c>
      <c r="AR13" s="26"/>
      <c r="AS13" s="26"/>
      <c r="AT13" s="26"/>
      <c r="AU13" s="26"/>
      <c r="AV13" s="26"/>
      <c r="AW13" s="31"/>
      <c r="AX13" s="9"/>
      <c r="AY13" s="9"/>
      <c r="AZ13" s="72"/>
      <c r="BJ13" s="72"/>
      <c r="BT13" s="72"/>
      <c r="BU13" s="75"/>
      <c r="BV13" s="75"/>
      <c r="BW13" s="75"/>
      <c r="BX13" s="75"/>
      <c r="BY13" s="75"/>
      <c r="BZ13" s="75"/>
      <c r="CA13" s="75"/>
      <c r="CD13" s="72"/>
      <c r="CN13" s="72"/>
      <c r="CX13" s="72"/>
      <c r="DH13" s="72"/>
      <c r="DR13" s="72"/>
      <c r="EB13" s="72"/>
      <c r="EL13" s="72"/>
      <c r="EV13" s="72"/>
      <c r="FF13" s="72"/>
      <c r="FP13" s="72"/>
      <c r="FZ13" s="72"/>
      <c r="GJ13" s="72"/>
      <c r="GT13" s="72"/>
      <c r="HD13" s="72"/>
      <c r="HN13" s="72"/>
      <c r="HX13" s="72"/>
      <c r="IH13" s="72"/>
      <c r="IR13" s="72"/>
    </row>
    <row r="14" spans="1:252" x14ac:dyDescent="0.3">
      <c r="A14" s="596" t="str">
        <f ca="1">IF(ISBLANK('Data Summary'!A16),"",'Data Summary'!A16)</f>
        <v/>
      </c>
      <c r="B14" s="67" t="s">
        <v>82</v>
      </c>
      <c r="C14" s="19">
        <v>0</v>
      </c>
      <c r="D14" s="26"/>
      <c r="E14" s="26"/>
      <c r="F14" s="26"/>
      <c r="G14" s="26"/>
      <c r="H14" s="26"/>
      <c r="I14" s="31"/>
      <c r="J14" s="9"/>
      <c r="K14" s="9"/>
      <c r="L14" s="67" t="s">
        <v>82</v>
      </c>
      <c r="M14" s="19">
        <v>0</v>
      </c>
      <c r="N14" s="26"/>
      <c r="O14" s="26"/>
      <c r="P14" s="26"/>
      <c r="Q14" s="26"/>
      <c r="R14" s="26"/>
      <c r="S14" s="31"/>
      <c r="T14" s="9"/>
      <c r="U14" s="9"/>
      <c r="V14" s="67" t="s">
        <v>82</v>
      </c>
      <c r="W14" s="19">
        <v>0</v>
      </c>
      <c r="X14" s="26"/>
      <c r="Y14" s="26"/>
      <c r="Z14" s="26"/>
      <c r="AA14" s="26"/>
      <c r="AB14" s="26"/>
      <c r="AC14" s="31"/>
      <c r="AD14" s="9"/>
      <c r="AE14" s="9"/>
      <c r="AF14" s="67" t="s">
        <v>82</v>
      </c>
      <c r="AG14" s="19">
        <v>0</v>
      </c>
      <c r="AH14" s="26">
        <f>1/550*100</f>
        <v>0.18181818181818182</v>
      </c>
      <c r="AI14" s="26"/>
      <c r="AJ14" s="26"/>
      <c r="AK14" s="26"/>
      <c r="AL14" s="26"/>
      <c r="AM14" s="31"/>
      <c r="AN14" s="9"/>
      <c r="AO14" s="9"/>
      <c r="AP14" s="67" t="s">
        <v>82</v>
      </c>
      <c r="AQ14" s="19">
        <v>0</v>
      </c>
      <c r="AR14" s="26"/>
      <c r="AS14" s="26"/>
      <c r="AT14" s="26"/>
      <c r="AU14" s="26"/>
      <c r="AV14" s="26"/>
      <c r="AW14" s="31"/>
      <c r="AX14" s="9"/>
      <c r="AY14" s="9"/>
      <c r="BU14" s="76"/>
      <c r="BV14" s="76"/>
      <c r="BW14" s="76"/>
      <c r="BX14" s="76"/>
      <c r="BY14" s="76"/>
      <c r="BZ14" s="76"/>
      <c r="CA14" s="76"/>
    </row>
    <row r="15" spans="1:252" s="1" customFormat="1" x14ac:dyDescent="0.3">
      <c r="A15" s="596" t="str">
        <f ca="1">IF(ISBLANK('Data Summary'!A17),"",'Data Summary'!A17)</f>
        <v/>
      </c>
      <c r="B15" s="67"/>
      <c r="C15" s="4"/>
      <c r="D15" s="26"/>
      <c r="E15" s="5"/>
      <c r="F15" s="5"/>
      <c r="G15" s="5"/>
      <c r="H15" s="26"/>
      <c r="I15" s="31"/>
      <c r="J15" s="9"/>
      <c r="K15" s="9"/>
      <c r="L15" s="67"/>
      <c r="M15" s="4"/>
      <c r="N15" s="26"/>
      <c r="O15" s="5"/>
      <c r="P15" s="5"/>
      <c r="Q15" s="5"/>
      <c r="R15" s="26"/>
      <c r="S15" s="31"/>
      <c r="T15" s="9"/>
      <c r="U15" s="9"/>
      <c r="V15" s="67"/>
      <c r="W15" s="4"/>
      <c r="X15" s="26"/>
      <c r="Y15" s="5"/>
      <c r="Z15" s="5"/>
      <c r="AA15" s="5"/>
      <c r="AB15" s="26"/>
      <c r="AC15" s="31"/>
      <c r="AD15" s="9"/>
      <c r="AE15" s="9"/>
      <c r="AF15" s="67" t="s">
        <v>182</v>
      </c>
      <c r="AG15" s="4">
        <v>1</v>
      </c>
      <c r="AH15" s="26">
        <f>499/550*100</f>
        <v>90.72727272727272</v>
      </c>
      <c r="AI15" s="5"/>
      <c r="AJ15" s="5"/>
      <c r="AK15" s="5"/>
      <c r="AL15" s="26"/>
      <c r="AM15" s="31"/>
      <c r="AN15" s="9"/>
      <c r="AO15" s="9"/>
      <c r="AP15" s="67"/>
      <c r="AQ15" s="4"/>
      <c r="AR15" s="26"/>
      <c r="AS15" s="5"/>
      <c r="AT15" s="5"/>
      <c r="AU15" s="5"/>
      <c r="AV15" s="26"/>
      <c r="AW15" s="31"/>
      <c r="AX15" s="9"/>
      <c r="AY15" s="9"/>
      <c r="AZ15" s="73"/>
      <c r="BJ15" s="73"/>
      <c r="BT15" s="73"/>
      <c r="BU15" s="77"/>
      <c r="BV15" s="77"/>
      <c r="BW15" s="77"/>
      <c r="BX15" s="77"/>
      <c r="BY15" s="77"/>
      <c r="BZ15" s="77"/>
      <c r="CA15" s="77"/>
      <c r="CD15" s="73"/>
      <c r="CN15" s="73"/>
      <c r="CX15" s="73"/>
      <c r="DH15" s="73"/>
      <c r="DR15" s="73"/>
      <c r="EB15" s="73"/>
      <c r="EL15" s="73"/>
      <c r="EV15" s="73"/>
      <c r="FF15" s="73"/>
      <c r="FP15" s="73"/>
      <c r="FZ15" s="73"/>
      <c r="GJ15" s="73"/>
      <c r="GT15" s="73"/>
      <c r="HD15" s="73"/>
      <c r="HN15" s="73"/>
      <c r="HX15" s="73"/>
      <c r="IH15" s="73"/>
      <c r="IR15" s="73"/>
    </row>
    <row r="16" spans="1:252" s="1" customFormat="1" x14ac:dyDescent="0.3">
      <c r="A16" s="596" t="str">
        <f ca="1">IF(ISBLANK('Data Summary'!A18),"",'Data Summary'!A18)</f>
        <v/>
      </c>
      <c r="B16" s="67"/>
      <c r="C16" s="11"/>
      <c r="D16" s="26"/>
      <c r="E16" s="5"/>
      <c r="F16" s="5"/>
      <c r="G16" s="5"/>
      <c r="H16" s="26"/>
      <c r="I16" s="31"/>
      <c r="J16" s="9"/>
      <c r="K16" s="9"/>
      <c r="L16" s="67"/>
      <c r="M16" s="11"/>
      <c r="N16" s="26"/>
      <c r="O16" s="5"/>
      <c r="P16" s="5"/>
      <c r="Q16" s="5"/>
      <c r="R16" s="26"/>
      <c r="S16" s="31"/>
      <c r="T16" s="9"/>
      <c r="U16" s="9"/>
      <c r="V16" s="67"/>
      <c r="W16" s="11"/>
      <c r="X16" s="26"/>
      <c r="Y16" s="5"/>
      <c r="Z16" s="5"/>
      <c r="AA16" s="5"/>
      <c r="AB16" s="26"/>
      <c r="AC16" s="31"/>
      <c r="AD16" s="9"/>
      <c r="AE16" s="9"/>
      <c r="AF16" s="67" t="s">
        <v>181</v>
      </c>
      <c r="AG16" s="11">
        <v>1</v>
      </c>
      <c r="AH16" s="26">
        <f t="shared" ref="AH16:AH21" si="5">1/550*100</f>
        <v>0.18181818181818182</v>
      </c>
      <c r="AI16" s="5"/>
      <c r="AJ16" s="5"/>
      <c r="AK16" s="5"/>
      <c r="AL16" s="26"/>
      <c r="AM16" s="31"/>
      <c r="AN16" s="9"/>
      <c r="AO16" s="9"/>
      <c r="AP16" s="67"/>
      <c r="AQ16" s="11"/>
      <c r="AR16" s="26"/>
      <c r="AS16" s="5"/>
      <c r="AT16" s="5"/>
      <c r="AU16" s="5"/>
      <c r="AV16" s="26"/>
      <c r="AW16" s="31"/>
      <c r="AX16" s="9"/>
      <c r="AY16" s="9"/>
      <c r="AZ16" s="73"/>
      <c r="BJ16" s="73"/>
      <c r="BT16" s="73"/>
      <c r="BU16" s="77"/>
      <c r="BV16" s="77"/>
      <c r="BW16" s="77"/>
      <c r="BX16" s="77"/>
      <c r="BY16" s="77"/>
      <c r="BZ16" s="77"/>
      <c r="CA16" s="77"/>
      <c r="CD16" s="73"/>
      <c r="CN16" s="73"/>
      <c r="CX16" s="73"/>
      <c r="DH16" s="73"/>
      <c r="DR16" s="73"/>
      <c r="EB16" s="73"/>
      <c r="EL16" s="73"/>
      <c r="EV16" s="73"/>
      <c r="FF16" s="73"/>
      <c r="FP16" s="73"/>
      <c r="FZ16" s="73"/>
      <c r="GJ16" s="73"/>
      <c r="GT16" s="73"/>
      <c r="HD16" s="73"/>
      <c r="HN16" s="73"/>
      <c r="HX16" s="73"/>
      <c r="IH16" s="73"/>
      <c r="IR16" s="73"/>
    </row>
    <row r="17" spans="1:252" s="1" customFormat="1" x14ac:dyDescent="0.3">
      <c r="A17" s="596" t="str">
        <f ca="1">IF(ISBLANK('Data Summary'!A19),"",'Data Summary'!A19)</f>
        <v/>
      </c>
      <c r="B17" s="67"/>
      <c r="C17" s="11"/>
      <c r="D17" s="26"/>
      <c r="E17" s="5"/>
      <c r="F17" s="5"/>
      <c r="G17" s="5"/>
      <c r="H17" s="26"/>
      <c r="I17" s="22"/>
      <c r="J17" s="9"/>
      <c r="K17" s="9"/>
      <c r="L17" s="67"/>
      <c r="M17" s="11"/>
      <c r="N17" s="26"/>
      <c r="O17" s="5"/>
      <c r="P17" s="5"/>
      <c r="Q17" s="5"/>
      <c r="R17" s="26"/>
      <c r="S17" s="22"/>
      <c r="T17" s="9"/>
      <c r="U17" s="9"/>
      <c r="V17" s="67"/>
      <c r="W17" s="11"/>
      <c r="X17" s="26"/>
      <c r="Y17" s="5"/>
      <c r="Z17" s="5"/>
      <c r="AA17" s="5"/>
      <c r="AB17" s="26"/>
      <c r="AC17" s="22"/>
      <c r="AD17" s="9"/>
      <c r="AE17" s="9"/>
      <c r="AF17" s="67" t="s">
        <v>183</v>
      </c>
      <c r="AG17" s="11">
        <v>0.5</v>
      </c>
      <c r="AH17" s="26">
        <f>37/550*100</f>
        <v>6.7272727272727275</v>
      </c>
      <c r="AI17" s="5"/>
      <c r="AJ17" s="5"/>
      <c r="AK17" s="5"/>
      <c r="AL17" s="26"/>
      <c r="AM17" s="22"/>
      <c r="AN17" s="9"/>
      <c r="AO17" s="9"/>
      <c r="AP17" s="67"/>
      <c r="AQ17" s="11"/>
      <c r="AR17" s="26"/>
      <c r="AS17" s="5"/>
      <c r="AT17" s="5"/>
      <c r="AU17" s="5"/>
      <c r="AV17" s="26"/>
      <c r="AW17" s="22"/>
      <c r="AX17" s="9"/>
      <c r="AY17" s="9"/>
      <c r="AZ17" s="73"/>
      <c r="BJ17" s="73"/>
      <c r="BT17" s="73"/>
      <c r="BU17" s="77"/>
      <c r="BV17" s="77"/>
      <c r="BW17" s="77"/>
      <c r="BX17" s="77"/>
      <c r="BY17" s="77"/>
      <c r="BZ17" s="77"/>
      <c r="CA17" s="77"/>
      <c r="CD17" s="73"/>
      <c r="CN17" s="73"/>
      <c r="CX17" s="73"/>
      <c r="DH17" s="73"/>
      <c r="DR17" s="73"/>
      <c r="EB17" s="73"/>
      <c r="EL17" s="73"/>
      <c r="EV17" s="73"/>
      <c r="FF17" s="73"/>
      <c r="FP17" s="73"/>
      <c r="FZ17" s="73"/>
      <c r="GJ17" s="73"/>
      <c r="GT17" s="73"/>
      <c r="HD17" s="73"/>
      <c r="HN17" s="73"/>
      <c r="HX17" s="73"/>
      <c r="IH17" s="73"/>
      <c r="IR17" s="73"/>
    </row>
    <row r="18" spans="1:252" s="1" customFormat="1" x14ac:dyDescent="0.3">
      <c r="A18" s="596" t="str">
        <f ca="1">IF(ISBLANK('Data Summary'!A20),"",'Data Summary'!A20)</f>
        <v/>
      </c>
      <c r="B18" s="67"/>
      <c r="C18" s="11"/>
      <c r="D18" s="54"/>
      <c r="E18" s="32"/>
      <c r="F18" s="32"/>
      <c r="G18" s="5"/>
      <c r="H18" s="26"/>
      <c r="I18" s="22"/>
      <c r="J18" s="9"/>
      <c r="K18" s="9"/>
      <c r="L18" s="67"/>
      <c r="M18" s="11"/>
      <c r="N18" s="54"/>
      <c r="O18" s="32"/>
      <c r="P18" s="32"/>
      <c r="Q18" s="5"/>
      <c r="R18" s="26"/>
      <c r="S18" s="22"/>
      <c r="T18" s="9"/>
      <c r="U18" s="9"/>
      <c r="V18" s="67"/>
      <c r="W18" s="11"/>
      <c r="X18" s="54"/>
      <c r="Y18" s="32"/>
      <c r="Z18" s="32"/>
      <c r="AA18" s="5"/>
      <c r="AB18" s="26"/>
      <c r="AC18" s="22"/>
      <c r="AD18" s="9"/>
      <c r="AE18" s="9"/>
      <c r="AF18" s="67" t="s">
        <v>184</v>
      </c>
      <c r="AG18" s="11">
        <v>1</v>
      </c>
      <c r="AH18" s="26">
        <f>2/550*100</f>
        <v>0.36363636363636365</v>
      </c>
      <c r="AI18" s="32"/>
      <c r="AJ18" s="32"/>
      <c r="AK18" s="5"/>
      <c r="AL18" s="26"/>
      <c r="AM18" s="22"/>
      <c r="AN18" s="9"/>
      <c r="AO18" s="9"/>
      <c r="AP18" s="67"/>
      <c r="AQ18" s="11"/>
      <c r="AR18" s="54"/>
      <c r="AS18" s="32"/>
      <c r="AT18" s="32"/>
      <c r="AU18" s="5"/>
      <c r="AV18" s="26"/>
      <c r="AW18" s="22"/>
      <c r="AX18" s="9"/>
      <c r="AY18" s="9"/>
      <c r="AZ18" s="73"/>
      <c r="BJ18" s="73"/>
      <c r="BT18" s="73"/>
      <c r="BU18" s="77"/>
      <c r="BV18" s="77"/>
      <c r="BW18" s="77"/>
      <c r="BX18" s="77"/>
      <c r="BY18" s="77"/>
      <c r="BZ18" s="77"/>
      <c r="CA18" s="77"/>
      <c r="CD18" s="73"/>
      <c r="CN18" s="73"/>
      <c r="CX18" s="73"/>
      <c r="DH18" s="73"/>
      <c r="DR18" s="73"/>
      <c r="EB18" s="73"/>
      <c r="EL18" s="73"/>
      <c r="EV18" s="73"/>
      <c r="FF18" s="73"/>
      <c r="FP18" s="73"/>
      <c r="FZ18" s="73"/>
      <c r="GJ18" s="73"/>
      <c r="GT18" s="73"/>
      <c r="HD18" s="73"/>
      <c r="HN18" s="73"/>
      <c r="HX18" s="73"/>
      <c r="IH18" s="73"/>
      <c r="IR18" s="73"/>
    </row>
    <row r="19" spans="1:252" s="1" customFormat="1" x14ac:dyDescent="0.3">
      <c r="A19" s="596" t="str">
        <f ca="1">IF(ISBLANK('Data Summary'!A21),"",'Data Summary'!A21)</f>
        <v/>
      </c>
      <c r="B19" s="67"/>
      <c r="C19" s="4"/>
      <c r="D19" s="54"/>
      <c r="E19" s="32"/>
      <c r="F19" s="32"/>
      <c r="G19" s="32"/>
      <c r="H19" s="26"/>
      <c r="I19" s="33"/>
      <c r="J19" s="9"/>
      <c r="K19" s="9"/>
      <c r="L19" s="67"/>
      <c r="M19" s="4"/>
      <c r="N19" s="54"/>
      <c r="O19" s="32"/>
      <c r="P19" s="32"/>
      <c r="Q19" s="32"/>
      <c r="R19" s="26"/>
      <c r="S19" s="33"/>
      <c r="T19" s="9"/>
      <c r="U19" s="9"/>
      <c r="V19" s="67"/>
      <c r="W19" s="4"/>
      <c r="X19" s="54"/>
      <c r="Y19" s="32"/>
      <c r="Z19" s="32"/>
      <c r="AA19" s="32"/>
      <c r="AB19" s="26"/>
      <c r="AC19" s="33"/>
      <c r="AD19" s="9"/>
      <c r="AE19" s="9"/>
      <c r="AF19" s="67" t="s">
        <v>185</v>
      </c>
      <c r="AG19" s="4">
        <v>1</v>
      </c>
      <c r="AH19" s="26">
        <f>8/550*100</f>
        <v>1.4545454545454546</v>
      </c>
      <c r="AI19" s="32"/>
      <c r="AJ19" s="32"/>
      <c r="AK19" s="32"/>
      <c r="AL19" s="26"/>
      <c r="AM19" s="33"/>
      <c r="AN19" s="9"/>
      <c r="AO19" s="9"/>
      <c r="AP19" s="67"/>
      <c r="AQ19" s="4"/>
      <c r="AR19" s="54"/>
      <c r="AS19" s="32"/>
      <c r="AT19" s="32"/>
      <c r="AU19" s="32"/>
      <c r="AV19" s="26"/>
      <c r="AW19" s="33"/>
      <c r="AX19" s="9"/>
      <c r="AY19" s="9"/>
      <c r="AZ19" s="73"/>
      <c r="BJ19" s="73"/>
      <c r="BT19" s="73"/>
      <c r="BU19" s="77"/>
      <c r="BV19" s="77"/>
      <c r="BW19" s="77"/>
      <c r="BX19" s="77"/>
      <c r="BY19" s="77"/>
      <c r="BZ19" s="77"/>
      <c r="CA19" s="77"/>
      <c r="CD19" s="73"/>
      <c r="CN19" s="73"/>
      <c r="CX19" s="73"/>
      <c r="DH19" s="73"/>
      <c r="DR19" s="73"/>
      <c r="EB19" s="73"/>
      <c r="EL19" s="73"/>
      <c r="EV19" s="73"/>
      <c r="FF19" s="73"/>
      <c r="FP19" s="73"/>
      <c r="FZ19" s="73"/>
      <c r="GJ19" s="73"/>
      <c r="GT19" s="73"/>
      <c r="HD19" s="73"/>
      <c r="HN19" s="73"/>
      <c r="HX19" s="73"/>
      <c r="IH19" s="73"/>
      <c r="IR19" s="73"/>
    </row>
    <row r="20" spans="1:252" s="1" customFormat="1" x14ac:dyDescent="0.3">
      <c r="A20" s="596" t="str">
        <f ca="1">IF(ISBLANK('Data Summary'!A22),"",'Data Summary'!A22)</f>
        <v/>
      </c>
      <c r="B20" s="67"/>
      <c r="C20" s="4"/>
      <c r="D20" s="55"/>
      <c r="E20" s="32"/>
      <c r="F20" s="32"/>
      <c r="G20" s="32"/>
      <c r="H20" s="32"/>
      <c r="I20" s="34"/>
      <c r="J20" s="9"/>
      <c r="K20" s="9"/>
      <c r="L20" s="67"/>
      <c r="M20" s="4"/>
      <c r="N20" s="55"/>
      <c r="O20" s="32"/>
      <c r="P20" s="32"/>
      <c r="Q20" s="32"/>
      <c r="R20" s="32"/>
      <c r="S20" s="34"/>
      <c r="T20" s="9"/>
      <c r="U20" s="9"/>
      <c r="V20" s="67"/>
      <c r="W20" s="4"/>
      <c r="X20" s="55"/>
      <c r="Y20" s="32"/>
      <c r="Z20" s="32"/>
      <c r="AA20" s="32"/>
      <c r="AB20" s="32"/>
      <c r="AC20" s="34"/>
      <c r="AD20" s="9"/>
      <c r="AE20" s="9"/>
      <c r="AF20" s="67" t="s">
        <v>186</v>
      </c>
      <c r="AG20" s="4">
        <v>1</v>
      </c>
      <c r="AH20" s="26">
        <f t="shared" si="5"/>
        <v>0.18181818181818182</v>
      </c>
      <c r="AI20" s="32"/>
      <c r="AJ20" s="32"/>
      <c r="AK20" s="32"/>
      <c r="AL20" s="32"/>
      <c r="AM20" s="34"/>
      <c r="AN20" s="9"/>
      <c r="AO20" s="9"/>
      <c r="AP20" s="67"/>
      <c r="AQ20" s="4"/>
      <c r="AR20" s="55"/>
      <c r="AS20" s="32"/>
      <c r="AT20" s="32"/>
      <c r="AU20" s="32"/>
      <c r="AV20" s="32"/>
      <c r="AW20" s="34"/>
      <c r="AX20" s="9"/>
      <c r="AY20" s="9"/>
      <c r="AZ20" s="73"/>
      <c r="BJ20" s="73"/>
      <c r="BT20" s="73"/>
      <c r="BU20" s="77"/>
      <c r="BV20" s="77"/>
      <c r="BW20" s="77"/>
      <c r="BX20" s="77"/>
      <c r="BY20" s="77"/>
      <c r="BZ20" s="77"/>
      <c r="CA20" s="77"/>
      <c r="CD20" s="73"/>
      <c r="CN20" s="73"/>
      <c r="CX20" s="73"/>
      <c r="DH20" s="73"/>
      <c r="DR20" s="73"/>
      <c r="EB20" s="73"/>
      <c r="EL20" s="73"/>
      <c r="EV20" s="73"/>
      <c r="FF20" s="73"/>
      <c r="FP20" s="73"/>
      <c r="FZ20" s="73"/>
      <c r="GJ20" s="73"/>
      <c r="GT20" s="73"/>
      <c r="HD20" s="73"/>
      <c r="HN20" s="73"/>
      <c r="HX20" s="73"/>
      <c r="IH20" s="73"/>
      <c r="IR20" s="73"/>
    </row>
    <row r="21" spans="1:252" s="1" customFormat="1" x14ac:dyDescent="0.3">
      <c r="A21" s="596" t="str">
        <f ca="1">IF(ISBLANK('Data Summary'!A23),"",'Data Summary'!A23)</f>
        <v/>
      </c>
      <c r="B21" s="67"/>
      <c r="C21" s="11"/>
      <c r="D21" s="56"/>
      <c r="E21" s="5"/>
      <c r="F21" s="5"/>
      <c r="G21" s="5"/>
      <c r="H21" s="5"/>
      <c r="I21" s="34"/>
      <c r="J21" s="9"/>
      <c r="K21" s="9"/>
      <c r="L21" s="67"/>
      <c r="M21" s="11"/>
      <c r="N21" s="56"/>
      <c r="O21" s="5"/>
      <c r="P21" s="5"/>
      <c r="Q21" s="5"/>
      <c r="R21" s="5"/>
      <c r="S21" s="34"/>
      <c r="T21" s="9"/>
      <c r="U21" s="9"/>
      <c r="V21" s="67"/>
      <c r="W21" s="11"/>
      <c r="X21" s="56"/>
      <c r="Y21" s="5"/>
      <c r="Z21" s="5"/>
      <c r="AA21" s="5"/>
      <c r="AB21" s="5"/>
      <c r="AC21" s="34"/>
      <c r="AD21" s="9"/>
      <c r="AE21" s="9"/>
      <c r="AF21" s="67" t="s">
        <v>187</v>
      </c>
      <c r="AG21" s="11">
        <v>0.5</v>
      </c>
      <c r="AH21" s="26">
        <f t="shared" si="5"/>
        <v>0.18181818181818182</v>
      </c>
      <c r="AI21" s="5"/>
      <c r="AJ21" s="5"/>
      <c r="AK21" s="5"/>
      <c r="AL21" s="5"/>
      <c r="AM21" s="34"/>
      <c r="AN21" s="9"/>
      <c r="AO21" s="9"/>
      <c r="AP21" s="67"/>
      <c r="AQ21" s="11"/>
      <c r="AR21" s="56"/>
      <c r="AS21" s="5"/>
      <c r="AT21" s="5"/>
      <c r="AU21" s="5"/>
      <c r="AV21" s="5"/>
      <c r="AW21" s="34"/>
      <c r="AX21" s="9"/>
      <c r="AY21" s="9"/>
      <c r="AZ21" s="73"/>
      <c r="BJ21" s="73"/>
      <c r="BT21" s="73"/>
      <c r="BU21" s="77"/>
      <c r="BV21" s="77"/>
      <c r="BW21" s="77"/>
      <c r="BX21" s="77"/>
      <c r="BY21" s="77"/>
      <c r="BZ21" s="77"/>
      <c r="CA21" s="77"/>
      <c r="CD21" s="73"/>
      <c r="CN21" s="73"/>
      <c r="CX21" s="73"/>
      <c r="DH21" s="73"/>
      <c r="DR21" s="73"/>
      <c r="EB21" s="73"/>
      <c r="EL21" s="73"/>
      <c r="EV21" s="73"/>
      <c r="FF21" s="73"/>
      <c r="FP21" s="73"/>
      <c r="FZ21" s="73"/>
      <c r="GJ21" s="73"/>
      <c r="GT21" s="73"/>
      <c r="HD21" s="73"/>
      <c r="HN21" s="73"/>
      <c r="HX21" s="73"/>
      <c r="IH21" s="73"/>
      <c r="IR21" s="73"/>
    </row>
    <row r="22" spans="1:252" s="1" customFormat="1" x14ac:dyDescent="0.3">
      <c r="A22" s="596" t="str">
        <f ca="1">IF(ISBLANK('Data Summary'!A24),"",'Data Summary'!A24)</f>
        <v/>
      </c>
      <c r="B22" s="67"/>
      <c r="C22" s="11"/>
      <c r="D22" s="56"/>
      <c r="E22" s="5"/>
      <c r="F22" s="5"/>
      <c r="G22" s="5"/>
      <c r="H22" s="5"/>
      <c r="I22" s="22"/>
      <c r="J22" s="9"/>
      <c r="K22" s="9"/>
      <c r="L22" s="67"/>
      <c r="M22" s="11"/>
      <c r="N22" s="56"/>
      <c r="O22" s="5"/>
      <c r="P22" s="5"/>
      <c r="Q22" s="5"/>
      <c r="R22" s="5"/>
      <c r="S22" s="22"/>
      <c r="T22" s="9"/>
      <c r="U22" s="9"/>
      <c r="V22" s="67"/>
      <c r="W22" s="11"/>
      <c r="X22" s="56"/>
      <c r="Y22" s="5"/>
      <c r="Z22" s="5"/>
      <c r="AA22" s="5"/>
      <c r="AB22" s="5"/>
      <c r="AC22" s="22"/>
      <c r="AD22" s="9"/>
      <c r="AE22" s="9"/>
      <c r="AF22" s="67"/>
      <c r="AG22" s="11"/>
      <c r="AH22" s="56"/>
      <c r="AI22" s="5"/>
      <c r="AJ22" s="5"/>
      <c r="AK22" s="5"/>
      <c r="AL22" s="5"/>
      <c r="AM22" s="22"/>
      <c r="AN22" s="9"/>
      <c r="AO22" s="9"/>
      <c r="AP22" s="67"/>
      <c r="AQ22" s="11"/>
      <c r="AR22" s="56"/>
      <c r="AS22" s="5"/>
      <c r="AT22" s="5"/>
      <c r="AU22" s="5"/>
      <c r="AV22" s="5"/>
      <c r="AW22" s="22"/>
      <c r="AX22" s="9"/>
      <c r="AY22" s="9"/>
      <c r="AZ22" s="73"/>
      <c r="BJ22" s="73"/>
      <c r="BT22" s="73"/>
      <c r="BU22" s="77"/>
      <c r="BV22" s="77"/>
      <c r="BW22" s="77"/>
      <c r="BX22" s="77"/>
      <c r="BY22" s="77"/>
      <c r="BZ22" s="77"/>
      <c r="CA22" s="77"/>
      <c r="CD22" s="73"/>
      <c r="CN22" s="73"/>
      <c r="CX22" s="73"/>
      <c r="DH22" s="73"/>
      <c r="DR22" s="73"/>
      <c r="EB22" s="73"/>
      <c r="EL22" s="73"/>
      <c r="EV22" s="73"/>
      <c r="FF22" s="73"/>
      <c r="FP22" s="73"/>
      <c r="FZ22" s="73"/>
      <c r="GJ22" s="73"/>
      <c r="GT22" s="73"/>
      <c r="HD22" s="73"/>
      <c r="HN22" s="73"/>
      <c r="HX22" s="73"/>
      <c r="IH22" s="73"/>
      <c r="IR22" s="73"/>
    </row>
    <row r="23" spans="1:252" s="1" customFormat="1" x14ac:dyDescent="0.3">
      <c r="A23" s="596" t="str">
        <f ca="1">IF(ISBLANK('Data Summary'!A25),"",'Data Summary'!A25)</f>
        <v/>
      </c>
      <c r="B23" s="67"/>
      <c r="C23" s="11"/>
      <c r="D23" s="5"/>
      <c r="E23" s="5"/>
      <c r="F23" s="5"/>
      <c r="G23" s="5"/>
      <c r="H23" s="5"/>
      <c r="I23" s="22"/>
      <c r="J23" s="9"/>
      <c r="K23" s="9"/>
      <c r="L23" s="67"/>
      <c r="M23" s="11"/>
      <c r="N23" s="5"/>
      <c r="O23" s="5"/>
      <c r="P23" s="5"/>
      <c r="Q23" s="5"/>
      <c r="R23" s="5"/>
      <c r="S23" s="22"/>
      <c r="T23" s="9"/>
      <c r="U23" s="9"/>
      <c r="V23" s="67"/>
      <c r="W23" s="11"/>
      <c r="X23" s="5"/>
      <c r="Y23" s="5"/>
      <c r="Z23" s="5"/>
      <c r="AA23" s="5"/>
      <c r="AB23" s="5"/>
      <c r="AC23" s="22"/>
      <c r="AD23" s="9"/>
      <c r="AE23" s="9"/>
      <c r="AF23" s="67"/>
      <c r="AG23" s="11"/>
      <c r="AH23" s="5"/>
      <c r="AI23" s="5"/>
      <c r="AJ23" s="5"/>
      <c r="AK23" s="5"/>
      <c r="AL23" s="5"/>
      <c r="AM23" s="22"/>
      <c r="AN23" s="9"/>
      <c r="AO23" s="9"/>
      <c r="AP23" s="67"/>
      <c r="AQ23" s="11"/>
      <c r="AR23" s="5"/>
      <c r="AS23" s="5"/>
      <c r="AT23" s="5"/>
      <c r="AU23" s="5"/>
      <c r="AV23" s="5"/>
      <c r="AW23" s="22"/>
      <c r="AX23" s="9"/>
      <c r="AY23" s="9"/>
      <c r="AZ23" s="73"/>
      <c r="BJ23" s="73"/>
      <c r="BT23" s="73"/>
      <c r="BU23" s="77"/>
      <c r="BV23" s="77"/>
      <c r="BW23" s="77"/>
      <c r="BX23" s="77"/>
      <c r="BY23" s="77"/>
      <c r="BZ23" s="77"/>
      <c r="CA23" s="77"/>
      <c r="CD23" s="73"/>
      <c r="CN23" s="73"/>
      <c r="CX23" s="73"/>
      <c r="DH23" s="73"/>
      <c r="DR23" s="73"/>
      <c r="EB23" s="73"/>
      <c r="EL23" s="73"/>
      <c r="EV23" s="73"/>
      <c r="FF23" s="73"/>
      <c r="FP23" s="73"/>
      <c r="FZ23" s="73"/>
      <c r="GJ23" s="73"/>
      <c r="GT23" s="73"/>
      <c r="HD23" s="73"/>
      <c r="HN23" s="73"/>
      <c r="HX23" s="73"/>
      <c r="IH23" s="73"/>
      <c r="IR23" s="73"/>
    </row>
    <row r="24" spans="1:252" s="1" customFormat="1" x14ac:dyDescent="0.3">
      <c r="A24" s="596" t="str">
        <f ca="1">IF(ISBLANK('Data Summary'!A26),"",'Data Summary'!A26)</f>
        <v/>
      </c>
      <c r="B24" s="67"/>
      <c r="C24" s="11"/>
      <c r="D24" s="5"/>
      <c r="E24" s="5"/>
      <c r="F24" s="5"/>
      <c r="G24" s="5"/>
      <c r="H24" s="5"/>
      <c r="I24" s="22"/>
      <c r="J24" s="9"/>
      <c r="K24" s="9"/>
      <c r="L24" s="67"/>
      <c r="M24" s="11"/>
      <c r="N24" s="5"/>
      <c r="O24" s="5"/>
      <c r="P24" s="5"/>
      <c r="Q24" s="5"/>
      <c r="R24" s="5"/>
      <c r="S24" s="22"/>
      <c r="T24" s="9"/>
      <c r="U24" s="9"/>
      <c r="V24" s="67"/>
      <c r="W24" s="11"/>
      <c r="X24" s="5"/>
      <c r="Y24" s="5"/>
      <c r="Z24" s="5"/>
      <c r="AA24" s="5"/>
      <c r="AB24" s="5"/>
      <c r="AC24" s="22"/>
      <c r="AD24" s="9"/>
      <c r="AE24" s="9"/>
      <c r="AF24" s="67"/>
      <c r="AG24" s="11"/>
      <c r="AH24" s="5"/>
      <c r="AI24" s="5"/>
      <c r="AJ24" s="5"/>
      <c r="AK24" s="5"/>
      <c r="AL24" s="5"/>
      <c r="AM24" s="22"/>
      <c r="AN24" s="9"/>
      <c r="AO24" s="9"/>
      <c r="AP24" s="67"/>
      <c r="AQ24" s="11"/>
      <c r="AR24" s="5"/>
      <c r="AS24" s="5"/>
      <c r="AT24" s="5"/>
      <c r="AU24" s="5"/>
      <c r="AV24" s="5"/>
      <c r="AW24" s="22"/>
      <c r="AX24" s="9"/>
      <c r="AY24" s="9"/>
      <c r="AZ24" s="73"/>
      <c r="BJ24" s="73"/>
      <c r="BT24" s="73"/>
      <c r="BU24" s="77"/>
      <c r="BV24" s="77"/>
      <c r="BW24" s="77"/>
      <c r="BX24" s="77"/>
      <c r="BY24" s="77"/>
      <c r="BZ24" s="77"/>
      <c r="CA24" s="77"/>
      <c r="CD24" s="73"/>
      <c r="CN24" s="73"/>
      <c r="CX24" s="73"/>
      <c r="DH24" s="73"/>
      <c r="DR24" s="73"/>
      <c r="EB24" s="73"/>
      <c r="EL24" s="73"/>
      <c r="EV24" s="73"/>
      <c r="FF24" s="73"/>
      <c r="FP24" s="73"/>
      <c r="FZ24" s="73"/>
      <c r="GJ24" s="73"/>
      <c r="GT24" s="73"/>
      <c r="HD24" s="73"/>
      <c r="HN24" s="73"/>
      <c r="HX24" s="73"/>
      <c r="IH24" s="73"/>
      <c r="IR24" s="73"/>
    </row>
    <row r="25" spans="1:252" s="1" customFormat="1" x14ac:dyDescent="0.3">
      <c r="A25" s="596" t="str">
        <f ca="1">IF(ISBLANK('Data Summary'!A27),"",'Data Summary'!A27)</f>
        <v/>
      </c>
      <c r="B25" s="67"/>
      <c r="C25" s="11"/>
      <c r="D25" s="5"/>
      <c r="E25" s="5"/>
      <c r="F25" s="5"/>
      <c r="G25" s="5"/>
      <c r="H25" s="5"/>
      <c r="I25" s="22"/>
      <c r="J25" s="9"/>
      <c r="K25" s="9"/>
      <c r="L25" s="67"/>
      <c r="M25" s="11"/>
      <c r="N25" s="5"/>
      <c r="O25" s="5"/>
      <c r="P25" s="5"/>
      <c r="Q25" s="5"/>
      <c r="R25" s="5"/>
      <c r="S25" s="22"/>
      <c r="T25" s="9"/>
      <c r="U25" s="9"/>
      <c r="V25" s="67"/>
      <c r="W25" s="11"/>
      <c r="X25" s="5"/>
      <c r="Y25" s="5"/>
      <c r="Z25" s="5"/>
      <c r="AA25" s="5"/>
      <c r="AB25" s="5"/>
      <c r="AC25" s="22"/>
      <c r="AD25" s="9"/>
      <c r="AE25" s="9"/>
      <c r="AF25" s="67"/>
      <c r="AG25" s="11"/>
      <c r="AH25" s="5"/>
      <c r="AI25" s="5"/>
      <c r="AJ25" s="5"/>
      <c r="AK25" s="5"/>
      <c r="AL25" s="5"/>
      <c r="AM25" s="22"/>
      <c r="AN25" s="9"/>
      <c r="AO25" s="9"/>
      <c r="AP25" s="67"/>
      <c r="AQ25" s="11"/>
      <c r="AR25" s="5"/>
      <c r="AS25" s="5"/>
      <c r="AT25" s="5"/>
      <c r="AU25" s="5"/>
      <c r="AV25" s="5"/>
      <c r="AW25" s="22"/>
      <c r="AX25" s="9"/>
      <c r="AY25" s="9"/>
      <c r="AZ25" s="73"/>
      <c r="BJ25" s="73"/>
      <c r="BT25" s="73"/>
      <c r="BU25" s="77"/>
      <c r="BV25" s="77"/>
      <c r="BW25" s="77"/>
      <c r="BX25" s="77"/>
      <c r="BY25" s="77"/>
      <c r="BZ25" s="77"/>
      <c r="CA25" s="77"/>
      <c r="CD25" s="73"/>
      <c r="CN25" s="73"/>
      <c r="CX25" s="73"/>
      <c r="DH25" s="73"/>
      <c r="DR25" s="73"/>
      <c r="EB25" s="73"/>
      <c r="EL25" s="73"/>
      <c r="EV25" s="73"/>
      <c r="FF25" s="73"/>
      <c r="FP25" s="73"/>
      <c r="FZ25" s="73"/>
      <c r="GJ25" s="73"/>
      <c r="GT25" s="73"/>
      <c r="HD25" s="73"/>
      <c r="HN25" s="73"/>
      <c r="HX25" s="73"/>
      <c r="IH25" s="73"/>
      <c r="IR25" s="73"/>
    </row>
    <row r="26" spans="1:252" s="1" customFormat="1" ht="83.25" customHeight="1" x14ac:dyDescent="0.3">
      <c r="A26" s="596" t="str">
        <f ca="1">IF(ISBLANK('Data Summary'!A28),"",'Data Summary'!A28)</f>
        <v/>
      </c>
      <c r="B26" s="68" t="str">
        <f>HLOOKUP(Introduction!$G$4,nametranslations,111,FALSE)</f>
        <v>Notes</v>
      </c>
      <c r="C26" s="341" t="s">
        <v>241</v>
      </c>
      <c r="D26" s="341"/>
      <c r="E26" s="341"/>
      <c r="F26" s="341"/>
      <c r="G26" s="341"/>
      <c r="H26" s="341"/>
      <c r="I26" s="342"/>
      <c r="J26" s="9"/>
      <c r="K26" s="9"/>
      <c r="L26" s="68" t="str">
        <f>HLOOKUP(Introduction!$G$4,nametranslations,111,FALSE)</f>
        <v>Notes</v>
      </c>
      <c r="M26" s="341"/>
      <c r="N26" s="341"/>
      <c r="O26" s="341"/>
      <c r="P26" s="341"/>
      <c r="Q26" s="341"/>
      <c r="R26" s="341"/>
      <c r="S26" s="342"/>
      <c r="T26" s="9"/>
      <c r="U26" s="9"/>
      <c r="V26" s="68" t="str">
        <f>HLOOKUP(Introduction!$G$4,nametranslations,111,FALSE)</f>
        <v>Notes</v>
      </c>
      <c r="W26" s="341"/>
      <c r="X26" s="341"/>
      <c r="Y26" s="341"/>
      <c r="Z26" s="341"/>
      <c r="AA26" s="341"/>
      <c r="AB26" s="341"/>
      <c r="AC26" s="342"/>
      <c r="AD26" s="9"/>
      <c r="AE26" s="9"/>
      <c r="AF26" s="68" t="str">
        <f>HLOOKUP(Introduction!$G$4,nametranslations,111,FALSE)</f>
        <v>Notes</v>
      </c>
      <c r="AG26" s="341" t="s">
        <v>193</v>
      </c>
      <c r="AH26" s="341"/>
      <c r="AI26" s="341"/>
      <c r="AJ26" s="341"/>
      <c r="AK26" s="341"/>
      <c r="AL26" s="341"/>
      <c r="AM26" s="342"/>
      <c r="AN26" s="9"/>
      <c r="AO26" s="9"/>
      <c r="AP26" s="68" t="str">
        <f>HLOOKUP(Introduction!$G$4,nametranslations,111,FALSE)</f>
        <v>Notes</v>
      </c>
      <c r="AQ26" s="341"/>
      <c r="AR26" s="341"/>
      <c r="AS26" s="341"/>
      <c r="AT26" s="341"/>
      <c r="AU26" s="341"/>
      <c r="AV26" s="341"/>
      <c r="AW26" s="342"/>
      <c r="AX26" s="9"/>
      <c r="AY26" s="9"/>
      <c r="AZ26" s="73"/>
      <c r="BJ26" s="73"/>
      <c r="BT26" s="73"/>
      <c r="BU26" s="343"/>
      <c r="BV26" s="343"/>
      <c r="BW26" s="343"/>
      <c r="BX26" s="343"/>
      <c r="BY26" s="343"/>
      <c r="BZ26" s="343"/>
      <c r="CA26" s="343"/>
      <c r="CD26" s="73"/>
      <c r="CN26" s="73"/>
      <c r="CX26" s="73"/>
      <c r="DH26" s="73"/>
      <c r="DR26" s="73"/>
      <c r="EB26" s="73"/>
      <c r="EL26" s="73"/>
      <c r="EV26" s="73"/>
      <c r="FF26" s="73"/>
      <c r="FP26" s="73"/>
      <c r="FZ26" s="73"/>
      <c r="GJ26" s="73"/>
      <c r="GT26" s="73"/>
      <c r="HD26" s="73"/>
      <c r="HN26" s="73"/>
      <c r="HX26" s="73"/>
      <c r="IH26" s="73"/>
      <c r="IR26" s="73"/>
    </row>
    <row r="27" spans="1:252" s="1" customFormat="1" ht="15.75" customHeight="1" x14ac:dyDescent="0.3">
      <c r="A27" s="181" t="str">
        <f ca="1">IF(ISBLANK('Data Summary'!A29),"",'Data Summary'!A29)</f>
        <v/>
      </c>
      <c r="B27" s="68"/>
      <c r="C27" s="10" t="str">
        <f>HLOOKUP(Introduction!$G$4,nametranslations,112,FALSE)</f>
        <v>Facility estimate used</v>
      </c>
      <c r="D27" s="57"/>
      <c r="E27" s="57"/>
      <c r="F27" s="57"/>
      <c r="G27" s="57"/>
      <c r="H27" s="57"/>
      <c r="I27" s="51"/>
      <c r="J27" s="9"/>
      <c r="K27" s="9"/>
      <c r="L27" s="68"/>
      <c r="M27" s="10" t="str">
        <f>HLOOKUP(Introduction!$G$4,nametranslations,112,FALSE)</f>
        <v>Facility estimate used</v>
      </c>
      <c r="N27" s="57"/>
      <c r="O27" s="57"/>
      <c r="P27" s="57"/>
      <c r="Q27" s="57"/>
      <c r="R27" s="57"/>
      <c r="S27" s="51"/>
      <c r="T27" s="9"/>
      <c r="U27" s="9"/>
      <c r="V27" s="68"/>
      <c r="W27" s="10" t="str">
        <f>HLOOKUP(Introduction!$G$4,nametranslations,112,FALSE)</f>
        <v>Facility estimate used</v>
      </c>
      <c r="X27" s="57"/>
      <c r="Y27" s="57"/>
      <c r="Z27" s="57"/>
      <c r="AA27" s="57"/>
      <c r="AB27" s="57"/>
      <c r="AC27" s="51"/>
      <c r="AD27" s="9"/>
      <c r="AE27" s="9"/>
      <c r="AF27" s="68"/>
      <c r="AG27" s="10" t="str">
        <f>HLOOKUP(Introduction!$G$4,nametranslations,112,FALSE)</f>
        <v>Facility estimate used</v>
      </c>
      <c r="AH27" s="28"/>
      <c r="AI27" s="57"/>
      <c r="AJ27" s="57"/>
      <c r="AK27" s="57"/>
      <c r="AL27" s="57"/>
      <c r="AM27" s="51"/>
      <c r="AN27" s="9"/>
      <c r="AO27" s="9"/>
      <c r="AP27" s="68"/>
      <c r="AQ27" s="10" t="str">
        <f>HLOOKUP(Introduction!$G$4,nametranslations,112,FALSE)</f>
        <v>Facility estimate used</v>
      </c>
      <c r="AR27" s="57"/>
      <c r="AS27" s="57"/>
      <c r="AT27" s="57"/>
      <c r="AU27" s="57"/>
      <c r="AV27" s="57"/>
      <c r="AW27" s="51"/>
      <c r="AX27" s="9"/>
      <c r="AY27" s="9"/>
      <c r="AZ27" s="73"/>
      <c r="BJ27" s="73"/>
      <c r="BT27" s="73"/>
      <c r="BU27" s="73"/>
      <c r="BV27" s="77"/>
      <c r="BW27" s="77"/>
      <c r="BX27" s="77"/>
      <c r="BY27" s="77"/>
      <c r="BZ27" s="77"/>
      <c r="CA27" s="77"/>
      <c r="CD27" s="73"/>
      <c r="CN27" s="73"/>
      <c r="CX27" s="73"/>
      <c r="DH27" s="73"/>
      <c r="DR27" s="73"/>
      <c r="EB27" s="73"/>
      <c r="EL27" s="73"/>
      <c r="EV27" s="73"/>
      <c r="FF27" s="73"/>
      <c r="FP27" s="73"/>
      <c r="FZ27" s="73"/>
      <c r="GJ27" s="73"/>
      <c r="GT27" s="73"/>
      <c r="HD27" s="73"/>
      <c r="HN27" s="73"/>
      <c r="HX27" s="73"/>
      <c r="IH27" s="73"/>
      <c r="IR27" s="73"/>
    </row>
    <row r="28" spans="1:252" s="1" customFormat="1" ht="15.75" customHeight="1" x14ac:dyDescent="0.3">
      <c r="A28" s="181" t="str">
        <f ca="1">IF(ISBLANK('Data Summary'!A30),"",'Data Summary'!A30)</f>
        <v/>
      </c>
      <c r="B28" s="68"/>
      <c r="C28" s="10" t="str">
        <f>HLOOKUP(Introduction!$G$4,nametranslations,113,FALSE)</f>
        <v>Improved estimate used</v>
      </c>
      <c r="D28" s="28"/>
      <c r="E28" s="28"/>
      <c r="F28" s="28"/>
      <c r="G28" s="28"/>
      <c r="H28" s="28"/>
      <c r="I28" s="50"/>
      <c r="J28" s="9"/>
      <c r="K28" s="9"/>
      <c r="L28" s="68"/>
      <c r="M28" s="10" t="str">
        <f>HLOOKUP(Introduction!$G$4,nametranslations,113,FALSE)</f>
        <v>Improved estimate used</v>
      </c>
      <c r="N28" s="28"/>
      <c r="O28" s="28"/>
      <c r="P28" s="28"/>
      <c r="Q28" s="28"/>
      <c r="R28" s="28"/>
      <c r="S28" s="50"/>
      <c r="T28" s="9"/>
      <c r="U28" s="9"/>
      <c r="V28" s="68"/>
      <c r="W28" s="10" t="str">
        <f>HLOOKUP(Introduction!$G$4,nametranslations,113,FALSE)</f>
        <v>Improved estimate used</v>
      </c>
      <c r="X28" s="28"/>
      <c r="Y28" s="28"/>
      <c r="Z28" s="28"/>
      <c r="AA28" s="28"/>
      <c r="AB28" s="28"/>
      <c r="AC28" s="50"/>
      <c r="AD28" s="9"/>
      <c r="AE28" s="9"/>
      <c r="AF28" s="68"/>
      <c r="AG28" s="10" t="str">
        <f>HLOOKUP(Introduction!$G$4,nametranslations,113,FALSE)</f>
        <v>Improved estimate used</v>
      </c>
      <c r="AH28" s="28" t="s">
        <v>129</v>
      </c>
      <c r="AI28" s="28"/>
      <c r="AJ28" s="28"/>
      <c r="AK28" s="28"/>
      <c r="AL28" s="28"/>
      <c r="AM28" s="50"/>
      <c r="AN28" s="9"/>
      <c r="AO28" s="9"/>
      <c r="AP28" s="68"/>
      <c r="AQ28" s="10" t="str">
        <f>HLOOKUP(Introduction!$G$4,nametranslations,113,FALSE)</f>
        <v>Improved estimate used</v>
      </c>
      <c r="AR28" s="28"/>
      <c r="AS28" s="28"/>
      <c r="AT28" s="28"/>
      <c r="AU28" s="28"/>
      <c r="AV28" s="28"/>
      <c r="AW28" s="50"/>
      <c r="AX28" s="9"/>
      <c r="AY28" s="9"/>
      <c r="AZ28" s="73"/>
      <c r="BJ28" s="73"/>
      <c r="BT28" s="73"/>
      <c r="BU28" s="73"/>
      <c r="BV28" s="77"/>
      <c r="BW28" s="77"/>
      <c r="BX28" s="77"/>
      <c r="BY28" s="77"/>
      <c r="BZ28" s="77"/>
      <c r="CA28" s="77"/>
      <c r="CD28" s="73"/>
      <c r="CN28" s="73"/>
      <c r="CX28" s="73"/>
      <c r="DH28" s="73"/>
      <c r="DR28" s="73"/>
      <c r="EB28" s="73"/>
      <c r="EL28" s="73"/>
      <c r="EV28" s="73"/>
      <c r="FF28" s="73"/>
      <c r="FP28" s="73"/>
      <c r="FZ28" s="73"/>
      <c r="GJ28" s="73"/>
      <c r="GT28" s="73"/>
      <c r="HD28" s="73"/>
      <c r="HN28" s="73"/>
      <c r="HX28" s="73"/>
      <c r="IH28" s="73"/>
      <c r="IR28" s="73"/>
    </row>
    <row r="29" spans="1:252" ht="15.75" customHeight="1" x14ac:dyDescent="0.3">
      <c r="A29" s="181" t="str">
        <f ca="1">IF(ISBLANK('Data Summary'!A31),"",'Data Summary'!A31)</f>
        <v/>
      </c>
      <c r="B29" s="68"/>
      <c r="C29" s="10" t="str">
        <f>HLOOKUP(Introduction!$G$4,nametranslations,114,FALSE)</f>
        <v>Basic estimate used</v>
      </c>
      <c r="D29" s="28" t="s">
        <v>135</v>
      </c>
      <c r="E29" s="28"/>
      <c r="F29" s="28"/>
      <c r="G29" s="28"/>
      <c r="H29" s="28"/>
      <c r="I29" s="50"/>
      <c r="J29" s="9"/>
      <c r="K29" s="9"/>
      <c r="L29" s="68"/>
      <c r="M29" s="10" t="str">
        <f>HLOOKUP(Introduction!$G$4,nametranslations,114,FALSE)</f>
        <v>Basic estimate used</v>
      </c>
      <c r="N29" s="28" t="s">
        <v>129</v>
      </c>
      <c r="O29" s="28"/>
      <c r="P29" s="28"/>
      <c r="Q29" s="28"/>
      <c r="R29" s="28"/>
      <c r="S29" s="50"/>
      <c r="T29" s="9"/>
      <c r="U29" s="9"/>
      <c r="V29" s="68"/>
      <c r="W29" s="10" t="str">
        <f>HLOOKUP(Introduction!$G$4,nametranslations,114,FALSE)</f>
        <v>Basic estimate used</v>
      </c>
      <c r="X29" s="28" t="s">
        <v>129</v>
      </c>
      <c r="Y29" s="28"/>
      <c r="Z29" s="28"/>
      <c r="AA29" s="28"/>
      <c r="AB29" s="28"/>
      <c r="AC29" s="50"/>
      <c r="AD29" s="9"/>
      <c r="AE29" s="9"/>
      <c r="AF29" s="68"/>
      <c r="AG29" s="10" t="str">
        <f>HLOOKUP(Introduction!$G$4,nametranslations,114,FALSE)</f>
        <v>Basic estimate used</v>
      </c>
      <c r="AH29" s="28" t="s">
        <v>129</v>
      </c>
      <c r="AI29" s="28"/>
      <c r="AJ29" s="28"/>
      <c r="AK29" s="28"/>
      <c r="AL29" s="28"/>
      <c r="AM29" s="50"/>
      <c r="AN29" s="9"/>
      <c r="AO29" s="9"/>
      <c r="AP29" s="68"/>
      <c r="AQ29" s="10" t="str">
        <f>HLOOKUP(Introduction!$G$4,nametranslations,114,FALSE)</f>
        <v>Basic estimate used</v>
      </c>
      <c r="AR29" s="28" t="s">
        <v>129</v>
      </c>
      <c r="AS29" s="28"/>
      <c r="AT29" s="28"/>
      <c r="AU29" s="28"/>
      <c r="AV29" s="28"/>
      <c r="AW29" s="50"/>
      <c r="AX29" s="9"/>
      <c r="AY29" s="9"/>
      <c r="BV29" s="76"/>
      <c r="BW29" s="76"/>
      <c r="BX29" s="76"/>
      <c r="BY29" s="76"/>
      <c r="BZ29" s="76"/>
      <c r="CA29" s="76"/>
    </row>
    <row r="30" spans="1:252" ht="15.75" customHeight="1" x14ac:dyDescent="0.3">
      <c r="A30" s="181" t="str">
        <f ca="1">IF(ISBLANK('Data Summary'!A32),"",'Data Summary'!A32)</f>
        <v/>
      </c>
      <c r="B30" s="69"/>
      <c r="C30" s="10" t="str">
        <f>HLOOKUP(Introduction!$G$4,nametranslations,115,FALSE)</f>
        <v>Number of schools total</v>
      </c>
      <c r="D30" s="35"/>
      <c r="E30" s="35"/>
      <c r="F30" s="35"/>
      <c r="G30" s="36"/>
      <c r="H30" s="37"/>
      <c r="I30" s="38"/>
      <c r="J30" s="9"/>
      <c r="K30" s="9"/>
      <c r="L30" s="69"/>
      <c r="M30" s="10" t="str">
        <f>HLOOKUP(Introduction!$G$4,nametranslations,115,FALSE)</f>
        <v>Number of schools total</v>
      </c>
      <c r="N30" s="35"/>
      <c r="O30" s="35"/>
      <c r="P30" s="35"/>
      <c r="Q30" s="36"/>
      <c r="R30" s="37"/>
      <c r="S30" s="38"/>
      <c r="T30" s="9"/>
      <c r="U30" s="9"/>
      <c r="V30" s="69"/>
      <c r="W30" s="10" t="str">
        <f>HLOOKUP(Introduction!$G$4,nametranslations,115,FALSE)</f>
        <v>Number of schools total</v>
      </c>
      <c r="X30" s="35"/>
      <c r="Y30" s="35"/>
      <c r="Z30" s="35"/>
      <c r="AA30" s="36"/>
      <c r="AB30" s="37"/>
      <c r="AC30" s="38"/>
      <c r="AD30" s="9"/>
      <c r="AE30" s="9"/>
      <c r="AF30" s="69"/>
      <c r="AG30" s="10" t="str">
        <f>HLOOKUP(Introduction!$G$4,nametranslations,115,FALSE)</f>
        <v>Number of schools total</v>
      </c>
      <c r="AH30" s="35">
        <v>1364</v>
      </c>
      <c r="AI30" s="35"/>
      <c r="AJ30" s="35"/>
      <c r="AK30" s="36"/>
      <c r="AL30" s="37"/>
      <c r="AM30" s="38"/>
      <c r="AN30" s="9"/>
      <c r="AO30" s="9"/>
      <c r="AP30" s="69"/>
      <c r="AQ30" s="10" t="str">
        <f>HLOOKUP(Introduction!$G$4,nametranslations,115,FALSE)</f>
        <v>Number of schools total</v>
      </c>
      <c r="AR30" s="35"/>
      <c r="AS30" s="35"/>
      <c r="AT30" s="35"/>
      <c r="AU30" s="36"/>
      <c r="AV30" s="37"/>
      <c r="AW30" s="38"/>
      <c r="AX30" s="9"/>
      <c r="AY30" s="9"/>
      <c r="BV30" s="76"/>
      <c r="BW30" s="76"/>
      <c r="BX30" s="76"/>
      <c r="BY30" s="76"/>
      <c r="BZ30" s="76"/>
      <c r="CA30" s="76"/>
    </row>
    <row r="31" spans="1:252" ht="16.2" thickBot="1" x14ac:dyDescent="0.35">
      <c r="A31" s="181" t="str">
        <f ca="1">IF(ISBLANK('Data Summary'!A33),"",'Data Summary'!A33)</f>
        <v/>
      </c>
      <c r="B31" s="70"/>
      <c r="C31" s="39" t="str">
        <f>HLOOKUP(Introduction!$G$4,nametranslations,116,FALSE)</f>
        <v>Number surveyed</v>
      </c>
      <c r="D31" s="40">
        <v>203</v>
      </c>
      <c r="E31" s="40"/>
      <c r="F31" s="40"/>
      <c r="G31" s="40"/>
      <c r="H31" s="40"/>
      <c r="I31" s="41"/>
      <c r="J31" s="9"/>
      <c r="K31" s="9"/>
      <c r="L31" s="70"/>
      <c r="M31" s="39" t="str">
        <f>HLOOKUP(Introduction!$G$4,nametranslations,116,FALSE)</f>
        <v>Number surveyed</v>
      </c>
      <c r="N31" s="40"/>
      <c r="O31" s="40"/>
      <c r="P31" s="40"/>
      <c r="Q31" s="40"/>
      <c r="R31" s="40"/>
      <c r="S31" s="41"/>
      <c r="T31" s="9"/>
      <c r="U31" s="9"/>
      <c r="V31" s="70"/>
      <c r="W31" s="39" t="str">
        <f>HLOOKUP(Introduction!$G$4,nametranslations,116,FALSE)</f>
        <v>Number surveyed</v>
      </c>
      <c r="X31" s="40"/>
      <c r="Y31" s="40"/>
      <c r="Z31" s="40"/>
      <c r="AA31" s="40"/>
      <c r="AB31" s="40"/>
      <c r="AC31" s="41"/>
      <c r="AD31" s="9"/>
      <c r="AE31" s="9"/>
      <c r="AF31" s="70"/>
      <c r="AG31" s="39" t="str">
        <f>HLOOKUP(Introduction!$G$4,nametranslations,116,FALSE)</f>
        <v>Number surveyed</v>
      </c>
      <c r="AH31" s="40">
        <v>550</v>
      </c>
      <c r="AI31" s="40"/>
      <c r="AJ31" s="40"/>
      <c r="AK31" s="40"/>
      <c r="AL31" s="40"/>
      <c r="AM31" s="41"/>
      <c r="AN31" s="9"/>
      <c r="AO31" s="9"/>
      <c r="AP31" s="70"/>
      <c r="AQ31" s="39" t="str">
        <f>HLOOKUP(Introduction!$G$4,nametranslations,116,FALSE)</f>
        <v>Number surveyed</v>
      </c>
      <c r="AR31" s="40"/>
      <c r="AS31" s="40"/>
      <c r="AT31" s="40"/>
      <c r="AU31" s="40"/>
      <c r="AV31" s="40"/>
      <c r="AW31" s="41"/>
      <c r="AX31" s="9"/>
      <c r="AY31" s="9"/>
      <c r="BV31" s="76"/>
      <c r="BW31" s="76"/>
      <c r="BX31" s="76"/>
      <c r="BY31" s="76"/>
      <c r="BZ31" s="76"/>
      <c r="CA31" s="76"/>
    </row>
    <row r="32" spans="1:252"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sheetData>
  <mergeCells count="7">
    <mergeCell ref="C26:I26"/>
    <mergeCell ref="BU26:CA26"/>
    <mergeCell ref="AG26:AM26"/>
    <mergeCell ref="A2:A3"/>
    <mergeCell ref="W26:AC26"/>
    <mergeCell ref="M26:S26"/>
    <mergeCell ref="AQ26:AW26"/>
  </mergeCells>
  <hyperlinks>
    <hyperlink ref="A4" location="myrangeW0" display="myrangeW0" xr:uid="{607BACEB-2B67-495A-BBCB-7BA1FEE8FC8B}"/>
    <hyperlink ref="A5" location="myrangeW1" display="myrangeW1" xr:uid="{BF3AF8E0-E9A0-406F-8E37-54CB59486951}"/>
    <hyperlink ref="A6" location="myrangeW2" display="myrangeW2" xr:uid="{1FB90992-9CBB-455B-84BF-DC7F543E5E75}"/>
    <hyperlink ref="A7" location="myrangeW3" display="myrangeW3" xr:uid="{EB1FC5A9-961A-426C-9F03-EEBC595E346A}"/>
    <hyperlink ref="A8" location="myrangeW4" display="myrangeW4" xr:uid="{42371EF4-9520-405E-9317-C4024533486B}"/>
    <hyperlink ref="A9" location="myrangeW5" display="myrangeW5" xr:uid="{9D17D53B-C64A-493C-8D05-0BE1E8DB377E}"/>
    <hyperlink ref="A10" location="myrangeW6" display="myrangeW6" xr:uid="{21B83A82-FEE3-43CE-90E1-D5236D3DFB1C}"/>
    <hyperlink ref="A11" location="myrangeW7" display="myrangeW7" xr:uid="{86DABAE7-5981-4C51-8D35-0D944983C65F}"/>
    <hyperlink ref="A12" location="myrangeW8" display="myrangeW8" xr:uid="{8BCD15CF-38EA-4C40-A5EF-6315F04AE13E}"/>
    <hyperlink ref="A13" location="myrangeW9" display="myrangeW9" xr:uid="{0DF4095C-3DB6-4E55-A238-5439AC1CD1FC}"/>
    <hyperlink ref="A14" location="myrangeW10" display="myrangeW10" xr:uid="{219E0D39-13B0-4959-929E-555C3559462D}"/>
    <hyperlink ref="A15" location="myrangeW11" display="myrangeW11" xr:uid="{16E919FD-8E63-43F3-8207-C964DE9A61BD}"/>
    <hyperlink ref="A16" location="myrangeW12" display="myrangeW12" xr:uid="{BB2DD3A0-BAB4-4D95-8CE6-A7476FD78CF3}"/>
    <hyperlink ref="A17" location="myrangeW13" display="myrangeW13" xr:uid="{89E12CB2-C6C2-4A69-A066-46D4ABFAF762}"/>
    <hyperlink ref="A18" location="myrangeW14" display="myrangeW14" xr:uid="{A727A409-3F9A-4FB2-83B7-F4CD31E543D1}"/>
    <hyperlink ref="A19" location="myrangeW15" display="myrangeW15" xr:uid="{6515B845-0F87-4033-9CC5-46CAE85A477F}"/>
    <hyperlink ref="A20" location="myrangeW16" display="myrangeW16" xr:uid="{EB408D86-46A1-4398-A1FF-4CDC39AA142B}"/>
    <hyperlink ref="A21" location="myrangeW17" display="myrangeW17" xr:uid="{018BE6FD-3829-404B-A830-D4E8E7F0F598}"/>
    <hyperlink ref="A22" location="myrangeW18" display="myrangeW18" xr:uid="{CCC4660E-D71B-4DA0-986F-FA7C853D6AF8}"/>
    <hyperlink ref="A23" location="myrangeW19" display="myrangeW19" xr:uid="{D190151C-670A-48BF-83B9-9CE031DC07F5}"/>
    <hyperlink ref="A24" location="myrangeW20" display="myrangeW20" xr:uid="{66FC2166-ADBA-4BAD-9237-9DBB1F1FB834}"/>
    <hyperlink ref="A25" location="myrangeW21" display="myrangeW21" xr:uid="{D2802CEB-A0DA-4950-B245-35F08F2341D4}"/>
    <hyperlink ref="A26" location="myrangeW22" display="myrangeW22" xr:uid="{E13AF1B4-F8C9-455E-B67A-2794A4CAB91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R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style="71"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 min="242" max="242" width="24.59765625" style="71" customWidth="1"/>
    <col min="243" max="243" width="29.69921875" customWidth="1"/>
    <col min="244" max="249" width="7.796875" customWidth="1"/>
    <col min="250" max="251" width="1.09765625" customWidth="1"/>
    <col min="252" max="252" width="24.59765625" style="71" customWidth="1"/>
    <col min="253" max="253" width="29.69921875" customWidth="1"/>
    <col min="254" max="259" width="7.796875" customWidth="1"/>
    <col min="260" max="261" width="1.09765625" customWidth="1"/>
  </cols>
  <sheetData>
    <row r="1" spans="1:252" s="150" customFormat="1" ht="30" customHeight="1" x14ac:dyDescent="0.3">
      <c r="B1" s="600" t="str">
        <f>HLOOKUP(Introduction!$G$4,nametranslations,117,FALSE)</f>
        <v>Sanitation in Schools</v>
      </c>
      <c r="C1" s="178" t="s">
        <v>163</v>
      </c>
      <c r="D1" s="147" t="str">
        <f>+Introduction!$C$7</f>
        <v>Croatia</v>
      </c>
      <c r="E1" s="147"/>
      <c r="F1" s="147"/>
      <c r="G1" s="147"/>
      <c r="H1" s="147"/>
      <c r="I1" s="164"/>
      <c r="J1" s="148"/>
      <c r="K1" s="149"/>
      <c r="L1" s="600" t="str">
        <f>HLOOKUP(Introduction!$G$4,nametranslations,117,FALSE)</f>
        <v>Sanitation in Schools</v>
      </c>
      <c r="M1" s="178">
        <v>2014</v>
      </c>
      <c r="N1" s="147" t="str">
        <f>+Introduction!$C$7</f>
        <v>Croatia</v>
      </c>
      <c r="O1" s="147"/>
      <c r="P1" s="147"/>
      <c r="Q1" s="147"/>
      <c r="R1" s="147"/>
      <c r="S1" s="164"/>
      <c r="T1" s="148"/>
      <c r="U1" s="149"/>
      <c r="V1" s="600" t="str">
        <f>HLOOKUP(Introduction!$G$4,nametranslations,117,FALSE)</f>
        <v>Sanitation in Schools</v>
      </c>
      <c r="W1" s="178">
        <v>2022</v>
      </c>
      <c r="X1" s="147" t="str">
        <f>+Introduction!$C$7</f>
        <v>Croatia</v>
      </c>
      <c r="Y1" s="147"/>
      <c r="Z1" s="147"/>
      <c r="AA1" s="147"/>
      <c r="AB1" s="147"/>
      <c r="AC1" s="164"/>
      <c r="AD1" s="148"/>
      <c r="AE1" s="149"/>
      <c r="AF1" s="600" t="str">
        <f>HLOOKUP(Introduction!$G$4,nametranslations,117,FALSE)</f>
        <v>Sanitation in Schools</v>
      </c>
      <c r="AG1" s="178">
        <v>2022</v>
      </c>
      <c r="AH1" s="147" t="str">
        <f>+Introduction!$C$7</f>
        <v>Croatia</v>
      </c>
      <c r="AI1" s="147"/>
      <c r="AJ1" s="147"/>
      <c r="AK1" s="147"/>
      <c r="AL1" s="147"/>
      <c r="AM1" s="164"/>
      <c r="AN1" s="148"/>
      <c r="AO1" s="149"/>
      <c r="AP1" s="600" t="str">
        <f>HLOOKUP(Introduction!$G$4,nametranslations,117,FALSE)</f>
        <v>Sanitation in Schools</v>
      </c>
      <c r="AQ1" s="178">
        <v>2024</v>
      </c>
      <c r="AR1" s="147" t="str">
        <f>+Introduction!$C$7</f>
        <v>Croatia</v>
      </c>
      <c r="AS1" s="147"/>
      <c r="AT1" s="147"/>
      <c r="AU1" s="147"/>
      <c r="AV1" s="147"/>
      <c r="AW1" s="164"/>
      <c r="AX1" s="148"/>
      <c r="AY1" s="149"/>
    </row>
    <row r="2" spans="1:252" s="150" customFormat="1" ht="30" customHeight="1" x14ac:dyDescent="0.3">
      <c r="A2" s="344" t="s">
        <v>234</v>
      </c>
      <c r="B2" s="153" t="s">
        <v>162</v>
      </c>
      <c r="C2" s="135" t="s">
        <v>128</v>
      </c>
      <c r="D2" s="135" t="s">
        <v>131</v>
      </c>
      <c r="E2" s="154"/>
      <c r="F2" s="154"/>
      <c r="G2" s="154"/>
      <c r="H2" s="154"/>
      <c r="I2" s="155"/>
      <c r="J2" s="151" t="s">
        <v>164</v>
      </c>
      <c r="K2" s="152"/>
      <c r="L2" s="153" t="s">
        <v>239</v>
      </c>
      <c r="M2" s="135" t="s">
        <v>187</v>
      </c>
      <c r="N2" s="135" t="s">
        <v>235</v>
      </c>
      <c r="O2" s="154"/>
      <c r="P2" s="154"/>
      <c r="Q2" s="154"/>
      <c r="R2" s="154"/>
      <c r="S2" s="155"/>
      <c r="T2" s="151" t="s">
        <v>164</v>
      </c>
      <c r="U2" s="152"/>
      <c r="V2" s="153" t="s">
        <v>237</v>
      </c>
      <c r="W2" s="135" t="s">
        <v>187</v>
      </c>
      <c r="X2" s="135" t="s">
        <v>235</v>
      </c>
      <c r="Y2" s="154"/>
      <c r="Z2" s="154"/>
      <c r="AA2" s="154"/>
      <c r="AB2" s="154"/>
      <c r="AC2" s="155"/>
      <c r="AD2" s="151" t="s">
        <v>164</v>
      </c>
      <c r="AE2" s="152"/>
      <c r="AF2" s="153" t="s">
        <v>179</v>
      </c>
      <c r="AG2" s="135" t="s">
        <v>128</v>
      </c>
      <c r="AH2" s="135" t="s">
        <v>180</v>
      </c>
      <c r="AI2" s="154"/>
      <c r="AJ2" s="154"/>
      <c r="AK2" s="154"/>
      <c r="AL2" s="154"/>
      <c r="AM2" s="155"/>
      <c r="AN2" s="151" t="s">
        <v>164</v>
      </c>
      <c r="AO2" s="152"/>
      <c r="AP2" s="153" t="s">
        <v>254</v>
      </c>
      <c r="AQ2" s="135" t="s">
        <v>187</v>
      </c>
      <c r="AR2" s="135" t="s">
        <v>235</v>
      </c>
      <c r="AS2" s="154"/>
      <c r="AT2" s="154"/>
      <c r="AU2" s="154"/>
      <c r="AV2" s="154"/>
      <c r="AW2" s="155"/>
      <c r="AX2" s="151" t="s">
        <v>164</v>
      </c>
      <c r="AY2" s="152"/>
    </row>
    <row r="3" spans="1:252" s="128" customFormat="1" ht="18" customHeight="1" x14ac:dyDescent="0.3">
      <c r="A3" s="344"/>
      <c r="B3" s="172" t="str">
        <f>HLOOKUP(Introduction!$G$4,nametranslations,152,FALSE)</f>
        <v>Definition</v>
      </c>
      <c r="C3" s="137" t="str">
        <f>HLOOKUP(Introduction!$G$4,nametranslations,102,FALSE)</f>
        <v>Estimates (%)</v>
      </c>
      <c r="D3" s="138" t="str">
        <f>HLOOKUP(Introduction!$G$4,nametranslations,24,FALSE)</f>
        <v>Total</v>
      </c>
      <c r="E3" s="139" t="str">
        <f>HLOOKUP(Introduction!$G$4,nametranslations,26,FALSE)</f>
        <v>Urban</v>
      </c>
      <c r="F3" s="139" t="str">
        <f>HLOOKUP(Introduction!$G$4,nametranslations,25,FALSE)</f>
        <v>Rural</v>
      </c>
      <c r="G3" s="139" t="str">
        <f>HLOOKUP(Introduction!$G$4,nametranslations,27,FALSE)</f>
        <v>Pre-primary</v>
      </c>
      <c r="H3" s="139" t="str">
        <f>HLOOKUP(Introduction!$G$4,nametranslations,28,FALSE)</f>
        <v>Primary</v>
      </c>
      <c r="I3" s="140" t="str">
        <f>HLOOKUP(Introduction!$G$4,nametranslations,29,FALSE)</f>
        <v>Secondary</v>
      </c>
      <c r="J3" s="126"/>
      <c r="K3" s="141"/>
      <c r="L3" s="172" t="str">
        <f>HLOOKUP(Introduction!$G$4,nametranslations,152,FALSE)</f>
        <v>Definition</v>
      </c>
      <c r="M3" s="137" t="str">
        <f>HLOOKUP(Introduction!$G$4,nametranslations,102,FALSE)</f>
        <v>Estimates (%)</v>
      </c>
      <c r="N3" s="138" t="str">
        <f>HLOOKUP(Introduction!$G$4,nametranslations,24,FALSE)</f>
        <v>Total</v>
      </c>
      <c r="O3" s="139" t="str">
        <f>HLOOKUP(Introduction!$G$4,nametranslations,26,FALSE)</f>
        <v>Urban</v>
      </c>
      <c r="P3" s="139" t="str">
        <f>HLOOKUP(Introduction!$G$4,nametranslations,25,FALSE)</f>
        <v>Rural</v>
      </c>
      <c r="Q3" s="139" t="str">
        <f>HLOOKUP(Introduction!$G$4,nametranslations,27,FALSE)</f>
        <v>Pre-primary</v>
      </c>
      <c r="R3" s="139" t="str">
        <f>HLOOKUP(Introduction!$G$4,nametranslations,28,FALSE)</f>
        <v>Primary</v>
      </c>
      <c r="S3" s="140" t="str">
        <f>HLOOKUP(Introduction!$G$4,nametranslations,29,FALSE)</f>
        <v>Secondary</v>
      </c>
      <c r="T3" s="126"/>
      <c r="U3" s="141"/>
      <c r="V3" s="172" t="str">
        <f>HLOOKUP(Introduction!$G$4,nametranslations,152,FALSE)</f>
        <v>Definition</v>
      </c>
      <c r="W3" s="137" t="str">
        <f>HLOOKUP(Introduction!$G$4,nametranslations,102,FALSE)</f>
        <v>Estimates (%)</v>
      </c>
      <c r="X3" s="138" t="str">
        <f>HLOOKUP(Introduction!$G$4,nametranslations,24,FALSE)</f>
        <v>Total</v>
      </c>
      <c r="Y3" s="139" t="str">
        <f>HLOOKUP(Introduction!$G$4,nametranslations,26,FALSE)</f>
        <v>Urban</v>
      </c>
      <c r="Z3" s="139" t="str">
        <f>HLOOKUP(Introduction!$G$4,nametranslations,25,FALSE)</f>
        <v>Rural</v>
      </c>
      <c r="AA3" s="139" t="str">
        <f>HLOOKUP(Introduction!$G$4,nametranslations,27,FALSE)</f>
        <v>Pre-primary</v>
      </c>
      <c r="AB3" s="139" t="str">
        <f>HLOOKUP(Introduction!$G$4,nametranslations,28,FALSE)</f>
        <v>Primary</v>
      </c>
      <c r="AC3" s="140" t="str">
        <f>HLOOKUP(Introduction!$G$4,nametranslations,29,FALSE)</f>
        <v>Secondary</v>
      </c>
      <c r="AD3" s="126"/>
      <c r="AE3" s="141"/>
      <c r="AF3" s="172" t="str">
        <f>HLOOKUP(Introduction!$G$4,nametranslations,152,FALSE)</f>
        <v>Definition</v>
      </c>
      <c r="AG3" s="137" t="str">
        <f>HLOOKUP(Introduction!$G$4,nametranslations,102,FALSE)</f>
        <v>Estimates (%)</v>
      </c>
      <c r="AH3" s="138" t="str">
        <f>HLOOKUP(Introduction!$G$4,nametranslations,24,FALSE)</f>
        <v>Total</v>
      </c>
      <c r="AI3" s="139" t="str">
        <f>HLOOKUP(Introduction!$G$4,nametranslations,26,FALSE)</f>
        <v>Urban</v>
      </c>
      <c r="AJ3" s="139" t="str">
        <f>HLOOKUP(Introduction!$G$4,nametranslations,25,FALSE)</f>
        <v>Rural</v>
      </c>
      <c r="AK3" s="139" t="str">
        <f>HLOOKUP(Introduction!$G$4,nametranslations,27,FALSE)</f>
        <v>Pre-primary</v>
      </c>
      <c r="AL3" s="139" t="str">
        <f>HLOOKUP(Introduction!$G$4,nametranslations,28,FALSE)</f>
        <v>Primary</v>
      </c>
      <c r="AM3" s="140" t="str">
        <f>HLOOKUP(Introduction!$G$4,nametranslations,29,FALSE)</f>
        <v>Secondary</v>
      </c>
      <c r="AN3" s="126"/>
      <c r="AO3" s="141"/>
      <c r="AP3" s="172" t="str">
        <f>HLOOKUP(Introduction!$G$4,nametranslations,152,FALSE)</f>
        <v>Definition</v>
      </c>
      <c r="AQ3" s="137" t="str">
        <f>HLOOKUP(Introduction!$G$4,nametranslations,102,FALSE)</f>
        <v>Estimates (%)</v>
      </c>
      <c r="AR3" s="138" t="str">
        <f>HLOOKUP(Introduction!$G$4,nametranslations,24,FALSE)</f>
        <v>Total</v>
      </c>
      <c r="AS3" s="139" t="str">
        <f>HLOOKUP(Introduction!$G$4,nametranslations,26,FALSE)</f>
        <v>Urban</v>
      </c>
      <c r="AT3" s="139" t="str">
        <f>HLOOKUP(Introduction!$G$4,nametranslations,25,FALSE)</f>
        <v>Rural</v>
      </c>
      <c r="AU3" s="139" t="str">
        <f>HLOOKUP(Introduction!$G$4,nametranslations,27,FALSE)</f>
        <v>Pre-primary</v>
      </c>
      <c r="AV3" s="139" t="str">
        <f>HLOOKUP(Introduction!$G$4,nametranslations,28,FALSE)</f>
        <v>Primary</v>
      </c>
      <c r="AW3" s="140" t="str">
        <f>HLOOKUP(Introduction!$G$4,nametranslations,29,FALSE)</f>
        <v>Secondary</v>
      </c>
      <c r="AX3" s="126"/>
      <c r="AY3" s="141"/>
      <c r="AZ3" s="127"/>
      <c r="BJ3" s="127"/>
      <c r="BT3" s="127"/>
      <c r="BU3" s="127"/>
      <c r="BV3" s="119"/>
      <c r="BW3" s="119"/>
      <c r="BX3" s="119"/>
      <c r="BY3" s="119"/>
      <c r="BZ3" s="119"/>
      <c r="CA3" s="119"/>
      <c r="CD3" s="127"/>
      <c r="CN3" s="127"/>
      <c r="CX3" s="127"/>
      <c r="DH3" s="127"/>
      <c r="DR3" s="127"/>
      <c r="EB3" s="127"/>
      <c r="EL3" s="127"/>
      <c r="EV3" s="127"/>
      <c r="FF3" s="127"/>
      <c r="FP3" s="127"/>
      <c r="FZ3" s="127"/>
      <c r="GJ3" s="127"/>
      <c r="GT3" s="127"/>
      <c r="HD3" s="127"/>
      <c r="HN3" s="127"/>
      <c r="HX3" s="127"/>
      <c r="IH3" s="127"/>
      <c r="IR3" s="127"/>
    </row>
    <row r="4" spans="1:252" s="2" customFormat="1" x14ac:dyDescent="0.3">
      <c r="A4" s="625" t="str">
        <f>IF(ISBLANK('Data Summary'!A6),"",'Data Summary'!A6)</f>
        <v>HRV_2014_SUR</v>
      </c>
      <c r="B4" s="65"/>
      <c r="C4" s="12" t="str">
        <f>HLOOKUP(Introduction!$G$4,nametranslations,118,FALSE)</f>
        <v>No facility</v>
      </c>
      <c r="D4" s="7" t="str">
        <f t="shared" ref="D4:I4" si="0">IF(COUNTA(D14)=0,"",D14)</f>
        <v/>
      </c>
      <c r="E4" s="7" t="str">
        <f t="shared" si="0"/>
        <v/>
      </c>
      <c r="F4" s="7" t="str">
        <f t="shared" si="0"/>
        <v/>
      </c>
      <c r="G4" s="7" t="str">
        <f t="shared" si="0"/>
        <v/>
      </c>
      <c r="H4" s="7" t="str">
        <f t="shared" si="0"/>
        <v/>
      </c>
      <c r="I4" s="25" t="str">
        <f t="shared" si="0"/>
        <v/>
      </c>
      <c r="J4" s="20"/>
      <c r="K4" s="14"/>
      <c r="L4" s="65"/>
      <c r="M4" s="12" t="str">
        <f>HLOOKUP(Introduction!$G$4,nametranslations,118,FALSE)</f>
        <v>No facility</v>
      </c>
      <c r="N4" s="7" t="str">
        <f t="shared" ref="N4:S4" si="1">IF(COUNTA(N14)=0,"",N14)</f>
        <v/>
      </c>
      <c r="O4" s="7" t="str">
        <f t="shared" si="1"/>
        <v/>
      </c>
      <c r="P4" s="7" t="str">
        <f t="shared" si="1"/>
        <v/>
      </c>
      <c r="Q4" s="7" t="str">
        <f t="shared" si="1"/>
        <v/>
      </c>
      <c r="R4" s="7" t="str">
        <f t="shared" si="1"/>
        <v/>
      </c>
      <c r="S4" s="25" t="str">
        <f t="shared" si="1"/>
        <v/>
      </c>
      <c r="T4" s="20"/>
      <c r="U4" s="14"/>
      <c r="V4" s="65"/>
      <c r="W4" s="12" t="str">
        <f>HLOOKUP(Introduction!$G$4,nametranslations,118,FALSE)</f>
        <v>No facility</v>
      </c>
      <c r="X4" s="7" t="str">
        <f t="shared" ref="X4:AC4" si="2">IF(COUNTA(X14)=0,"",X14)</f>
        <v/>
      </c>
      <c r="Y4" s="7" t="str">
        <f t="shared" si="2"/>
        <v/>
      </c>
      <c r="Z4" s="7" t="str">
        <f t="shared" si="2"/>
        <v/>
      </c>
      <c r="AA4" s="7" t="str">
        <f t="shared" si="2"/>
        <v/>
      </c>
      <c r="AB4" s="7" t="str">
        <f t="shared" si="2"/>
        <v/>
      </c>
      <c r="AC4" s="25" t="str">
        <f t="shared" si="2"/>
        <v/>
      </c>
      <c r="AD4" s="20"/>
      <c r="AE4" s="14"/>
      <c r="AF4" s="65"/>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5" t="str">
        <f t="shared" si="3"/>
        <v/>
      </c>
      <c r="AN4" s="20"/>
      <c r="AO4" s="14"/>
      <c r="AP4" s="65"/>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5" t="str">
        <f t="shared" si="4"/>
        <v/>
      </c>
      <c r="AX4" s="20"/>
      <c r="AY4" s="14"/>
      <c r="AZ4" s="72"/>
      <c r="BJ4" s="72"/>
      <c r="BT4" s="72"/>
      <c r="BU4" s="72"/>
      <c r="BV4" s="75"/>
      <c r="BW4" s="75"/>
      <c r="BX4" s="75"/>
      <c r="BY4" s="75"/>
      <c r="BZ4" s="75"/>
      <c r="CA4" s="75"/>
      <c r="CD4" s="72"/>
      <c r="CN4" s="72"/>
      <c r="CX4" s="72"/>
      <c r="DH4" s="72"/>
      <c r="DR4" s="72"/>
      <c r="EB4" s="72"/>
      <c r="EL4" s="72"/>
      <c r="EV4" s="72"/>
      <c r="FF4" s="72"/>
      <c r="FP4" s="72"/>
      <c r="FZ4" s="72"/>
      <c r="GJ4" s="72"/>
      <c r="GT4" s="72"/>
      <c r="HD4" s="72"/>
      <c r="HN4" s="72"/>
      <c r="HX4" s="72"/>
      <c r="IH4" s="72"/>
      <c r="IR4" s="72"/>
    </row>
    <row r="5" spans="1:252" s="2" customFormat="1" x14ac:dyDescent="0.3">
      <c r="A5" s="625" t="str">
        <f ca="1">IF(ISBLANK('Data Summary'!A7),"",'Data Summary'!A7)</f>
        <v>HRV_2014_PWH</v>
      </c>
      <c r="B5" s="65"/>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5"/>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5"/>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5"/>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5" t="str">
        <f>IF((COUNTA(AM15:AM26)=0)+(COUNTA(AM14)=0),"",100-AM14-SUMPRODUCT(AG15:AG26,AM15:AM26))</f>
        <v/>
      </c>
      <c r="AN5" s="20"/>
      <c r="AO5" s="14"/>
      <c r="AP5" s="65"/>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5" t="str">
        <f>IF((COUNTA(AW15:AW26)=0)+(COUNTA(AW14)=0),"",100-AW14-SUMPRODUCT(AQ15:AQ26,AW15:AW26))</f>
        <v/>
      </c>
      <c r="AX5" s="20"/>
      <c r="AY5" s="14"/>
      <c r="AZ5" s="72"/>
      <c r="BJ5" s="72"/>
      <c r="BT5" s="72"/>
      <c r="BU5" s="72"/>
      <c r="BV5" s="75"/>
      <c r="BW5" s="75"/>
      <c r="BX5" s="75"/>
      <c r="BY5" s="75"/>
      <c r="BZ5" s="75"/>
      <c r="CA5" s="75"/>
      <c r="CD5" s="72"/>
      <c r="CN5" s="72"/>
      <c r="CX5" s="72"/>
      <c r="DH5" s="72"/>
      <c r="DR5" s="72"/>
      <c r="EB5" s="72"/>
      <c r="EL5" s="72"/>
      <c r="EV5" s="72"/>
      <c r="FF5" s="72"/>
      <c r="FP5" s="72"/>
      <c r="FZ5" s="72"/>
      <c r="GJ5" s="72"/>
      <c r="GT5" s="72"/>
      <c r="HD5" s="72"/>
      <c r="HN5" s="72"/>
      <c r="HX5" s="72"/>
      <c r="IH5" s="72"/>
      <c r="IR5" s="72"/>
    </row>
    <row r="6" spans="1:252" s="2" customFormat="1" x14ac:dyDescent="0.3">
      <c r="A6" s="625" t="str">
        <f ca="1">IF(ISBLANK('Data Summary'!A8),"",'Data Summary'!A8)</f>
        <v>HRV_2022_PWH</v>
      </c>
      <c r="B6" s="65"/>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5"/>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5"/>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5"/>
      <c r="AG6" s="12" t="str">
        <f>HLOOKUP(Introduction!$G$4,nametranslations,75,FALSE)</f>
        <v>Improved</v>
      </c>
      <c r="AH6" s="7">
        <f>IF(COUNTA(AH15:AH26)=0,"",SUMPRODUCT(AH15:AH26,AG15:AG26))</f>
        <v>99.63636363636364</v>
      </c>
      <c r="AI6" s="7" t="str">
        <f>IF(COUNTA(AI15:AI26)=0,"",SUMPRODUCT(AI15:AI26,AG15:AG26))</f>
        <v/>
      </c>
      <c r="AJ6" s="7" t="str">
        <f>IF(COUNTA(AJ15:AJ26)=0,"",SUMPRODUCT(AJ15:AJ26,AG15:AG26))</f>
        <v/>
      </c>
      <c r="AK6" s="7" t="str">
        <f>IF(COUNTA(AK15:AK26)=0,"",SUMPRODUCT(AK15:AK26,AG15:AG26))</f>
        <v/>
      </c>
      <c r="AL6" s="7" t="str">
        <f>IF(COUNTA(AL15:AL26)=0,"",SUMPRODUCT(AL15:AL26,AG15:AG26))</f>
        <v/>
      </c>
      <c r="AM6" s="25" t="str">
        <f>IF(COUNTA(AM15:AM26)=0,"",SUMPRODUCT(AM15:AM26,AG15:AG26))</f>
        <v/>
      </c>
      <c r="AN6" s="20"/>
      <c r="AO6" s="14"/>
      <c r="AP6" s="65"/>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5" t="str">
        <f>IF(COUNTA(AW15:AW26)=0,"",SUMPRODUCT(AW15:AW26,AQ15:AQ26))</f>
        <v/>
      </c>
      <c r="AX6" s="20"/>
      <c r="AY6" s="14"/>
      <c r="AZ6" s="72"/>
      <c r="BJ6" s="72"/>
      <c r="BT6" s="72"/>
      <c r="BU6" s="72"/>
      <c r="BV6" s="75"/>
      <c r="BW6" s="75"/>
      <c r="BX6" s="75"/>
      <c r="BY6" s="75"/>
      <c r="BZ6" s="75"/>
      <c r="CA6" s="75"/>
      <c r="CD6" s="72"/>
      <c r="CN6" s="72"/>
      <c r="CX6" s="72"/>
      <c r="DH6" s="72"/>
      <c r="DR6" s="72"/>
      <c r="EB6" s="72"/>
      <c r="EL6" s="72"/>
      <c r="EV6" s="72"/>
      <c r="FF6" s="72"/>
      <c r="FP6" s="72"/>
      <c r="FZ6" s="72"/>
      <c r="GJ6" s="72"/>
      <c r="GT6" s="72"/>
      <c r="HD6" s="72"/>
      <c r="HN6" s="72"/>
      <c r="HX6" s="72"/>
      <c r="IH6" s="72"/>
      <c r="IR6" s="72"/>
    </row>
    <row r="7" spans="1:252" s="2" customFormat="1" x14ac:dyDescent="0.3">
      <c r="A7" s="625" t="str">
        <f ca="1">IF(ISBLANK('Data Summary'!A9),"",'Data Summary'!A9)</f>
        <v>HRV_2022_SUR</v>
      </c>
      <c r="B7" s="65"/>
      <c r="C7" s="27" t="str">
        <f>HLOOKUP(Introduction!$G$4,nametranslations,119,FALSE)</f>
        <v>Usable</v>
      </c>
      <c r="D7" s="16"/>
      <c r="E7" s="16"/>
      <c r="F7" s="16"/>
      <c r="G7" s="16"/>
      <c r="H7" s="16"/>
      <c r="I7" s="42"/>
      <c r="J7" s="20"/>
      <c r="K7" s="14"/>
      <c r="L7" s="65"/>
      <c r="M7" s="27" t="str">
        <f>HLOOKUP(Introduction!$G$4,nametranslations,119,FALSE)</f>
        <v>Usable</v>
      </c>
      <c r="N7" s="16"/>
      <c r="O7" s="16"/>
      <c r="P7" s="16"/>
      <c r="Q7" s="16"/>
      <c r="R7" s="16"/>
      <c r="S7" s="42"/>
      <c r="T7" s="20"/>
      <c r="U7" s="14"/>
      <c r="V7" s="65"/>
      <c r="W7" s="27" t="str">
        <f>HLOOKUP(Introduction!$G$4,nametranslations,119,FALSE)</f>
        <v>Usable</v>
      </c>
      <c r="X7" s="16"/>
      <c r="Y7" s="16"/>
      <c r="Z7" s="16"/>
      <c r="AA7" s="16"/>
      <c r="AB7" s="16"/>
      <c r="AC7" s="42"/>
      <c r="AD7" s="20"/>
      <c r="AE7" s="14"/>
      <c r="AF7" s="65" t="s">
        <v>194</v>
      </c>
      <c r="AG7" s="27" t="str">
        <f>HLOOKUP(Introduction!$G$4,nametranslations,119,FALSE)</f>
        <v>Usable</v>
      </c>
      <c r="AH7" s="16">
        <f>546/550*100</f>
        <v>99.272727272727266</v>
      </c>
      <c r="AI7" s="16"/>
      <c r="AJ7" s="16"/>
      <c r="AK7" s="16"/>
      <c r="AL7" s="16"/>
      <c r="AM7" s="42"/>
      <c r="AN7" s="20"/>
      <c r="AO7" s="14"/>
      <c r="AP7" s="65"/>
      <c r="AQ7" s="27" t="str">
        <f>HLOOKUP(Introduction!$G$4,nametranslations,119,FALSE)</f>
        <v>Usable</v>
      </c>
      <c r="AR7" s="16"/>
      <c r="AS7" s="16"/>
      <c r="AT7" s="16"/>
      <c r="AU7" s="16"/>
      <c r="AV7" s="16"/>
      <c r="AW7" s="42"/>
      <c r="AX7" s="20"/>
      <c r="AY7" s="14"/>
      <c r="AZ7" s="72"/>
      <c r="BJ7" s="72"/>
      <c r="BT7" s="72"/>
      <c r="BU7" s="72"/>
      <c r="BV7" s="75"/>
      <c r="BW7" s="75"/>
      <c r="BX7" s="75"/>
      <c r="BY7" s="75"/>
      <c r="BZ7" s="75"/>
      <c r="CA7" s="75"/>
      <c r="CD7" s="72"/>
      <c r="CN7" s="72"/>
      <c r="CX7" s="72"/>
      <c r="DH7" s="72"/>
      <c r="DR7" s="72"/>
      <c r="EB7" s="72"/>
      <c r="EL7" s="72"/>
      <c r="EV7" s="72"/>
      <c r="FF7" s="72"/>
      <c r="FP7" s="72"/>
      <c r="FZ7" s="72"/>
      <c r="GJ7" s="72"/>
      <c r="GT7" s="72"/>
      <c r="HD7" s="72"/>
      <c r="HN7" s="72"/>
      <c r="HX7" s="72"/>
      <c r="IH7" s="72"/>
      <c r="IR7" s="72"/>
    </row>
    <row r="8" spans="1:252" s="2" customFormat="1" x14ac:dyDescent="0.3">
      <c r="A8" s="625" t="str">
        <f ca="1">IF(ISBLANK('Data Summary'!A10),"",'Data Summary'!A10)</f>
        <v>HRV_2024_PWH</v>
      </c>
      <c r="B8" s="65"/>
      <c r="C8" s="27" t="str">
        <f>HLOOKUP(Introduction!$G$4,nametranslations,120,FALSE)</f>
        <v>Single-sex</v>
      </c>
      <c r="D8" s="16"/>
      <c r="E8" s="16"/>
      <c r="F8" s="16"/>
      <c r="G8" s="16"/>
      <c r="H8" s="16"/>
      <c r="I8" s="42"/>
      <c r="J8" s="20"/>
      <c r="K8" s="14"/>
      <c r="L8" s="65"/>
      <c r="M8" s="27" t="str">
        <f>HLOOKUP(Introduction!$G$4,nametranslations,120,FALSE)</f>
        <v>Single-sex</v>
      </c>
      <c r="N8" s="16"/>
      <c r="O8" s="16"/>
      <c r="P8" s="16"/>
      <c r="Q8" s="16"/>
      <c r="R8" s="16"/>
      <c r="S8" s="42"/>
      <c r="T8" s="20"/>
      <c r="U8" s="14"/>
      <c r="V8" s="65"/>
      <c r="W8" s="27" t="str">
        <f>HLOOKUP(Introduction!$G$4,nametranslations,120,FALSE)</f>
        <v>Single-sex</v>
      </c>
      <c r="X8" s="16"/>
      <c r="Y8" s="16"/>
      <c r="Z8" s="16"/>
      <c r="AA8" s="16"/>
      <c r="AB8" s="16"/>
      <c r="AC8" s="42"/>
      <c r="AD8" s="20"/>
      <c r="AE8" s="14"/>
      <c r="AF8" s="65" t="s">
        <v>195</v>
      </c>
      <c r="AG8" s="27" t="str">
        <f>HLOOKUP(Introduction!$G$4,nametranslations,120,FALSE)</f>
        <v>Single-sex</v>
      </c>
      <c r="AH8" s="16">
        <f>528/550*100</f>
        <v>96</v>
      </c>
      <c r="AI8" s="16"/>
      <c r="AJ8" s="16"/>
      <c r="AK8" s="16"/>
      <c r="AL8" s="16"/>
      <c r="AM8" s="42"/>
      <c r="AN8" s="20"/>
      <c r="AO8" s="14"/>
      <c r="AP8" s="65"/>
      <c r="AQ8" s="27" t="str">
        <f>HLOOKUP(Introduction!$G$4,nametranslations,120,FALSE)</f>
        <v>Single-sex</v>
      </c>
      <c r="AR8" s="16"/>
      <c r="AS8" s="16"/>
      <c r="AT8" s="16"/>
      <c r="AU8" s="16"/>
      <c r="AV8" s="16"/>
      <c r="AW8" s="42"/>
      <c r="AX8" s="20"/>
      <c r="AY8" s="14"/>
      <c r="AZ8" s="72"/>
      <c r="BJ8" s="72"/>
      <c r="BT8" s="72"/>
      <c r="BU8" s="72"/>
      <c r="BV8" s="75"/>
      <c r="BW8" s="75"/>
      <c r="BX8" s="75"/>
      <c r="BY8" s="75"/>
      <c r="BZ8" s="75"/>
      <c r="CA8" s="75"/>
      <c r="CD8" s="72"/>
      <c r="CN8" s="72"/>
      <c r="CX8" s="72"/>
      <c r="DH8" s="72"/>
      <c r="DR8" s="72"/>
      <c r="EB8" s="72"/>
      <c r="EL8" s="72"/>
      <c r="EV8" s="72"/>
      <c r="FF8" s="72"/>
      <c r="FP8" s="72"/>
      <c r="FZ8" s="72"/>
      <c r="GJ8" s="72"/>
      <c r="GT8" s="72"/>
      <c r="HD8" s="72"/>
      <c r="HN8" s="72"/>
      <c r="HX8" s="72"/>
      <c r="IH8" s="72"/>
      <c r="IR8" s="72"/>
    </row>
    <row r="9" spans="1:252" s="610" customFormat="1" ht="21" customHeight="1" x14ac:dyDescent="0.3">
      <c r="A9" s="613" t="str">
        <f ca="1">IF(ISBLANK('Data Summary'!A11),"",'Data Summary'!A11)</f>
        <v/>
      </c>
      <c r="B9" s="603"/>
      <c r="C9" s="614" t="str">
        <f>HLOOKUP(Introduction!$G$4,nametranslations,121,FALSE)</f>
        <v>Usable &amp; Single-sex</v>
      </c>
      <c r="D9" s="615"/>
      <c r="E9" s="615"/>
      <c r="F9" s="615"/>
      <c r="G9" s="615"/>
      <c r="H9" s="615"/>
      <c r="I9" s="616"/>
      <c r="J9" s="608"/>
      <c r="K9" s="617"/>
      <c r="L9" s="603"/>
      <c r="M9" s="614" t="str">
        <f>HLOOKUP(Introduction!$G$4,nametranslations,121,FALSE)</f>
        <v>Usable &amp; Single-sex</v>
      </c>
      <c r="N9" s="615"/>
      <c r="O9" s="615"/>
      <c r="P9" s="615"/>
      <c r="Q9" s="615"/>
      <c r="R9" s="615"/>
      <c r="S9" s="616"/>
      <c r="T9" s="608"/>
      <c r="U9" s="617"/>
      <c r="V9" s="603"/>
      <c r="W9" s="614" t="str">
        <f>HLOOKUP(Introduction!$G$4,nametranslations,121,FALSE)</f>
        <v>Usable &amp; Single-sex</v>
      </c>
      <c r="X9" s="615"/>
      <c r="Y9" s="615"/>
      <c r="Z9" s="615"/>
      <c r="AA9" s="615"/>
      <c r="AB9" s="615"/>
      <c r="AC9" s="616"/>
      <c r="AD9" s="608"/>
      <c r="AE9" s="617"/>
      <c r="AF9" s="603"/>
      <c r="AG9" s="614" t="str">
        <f>HLOOKUP(Introduction!$G$4,nametranslations,121,FALSE)</f>
        <v>Usable &amp; Single-sex</v>
      </c>
      <c r="AH9" s="615"/>
      <c r="AI9" s="615"/>
      <c r="AJ9" s="615"/>
      <c r="AK9" s="615"/>
      <c r="AL9" s="615"/>
      <c r="AM9" s="616"/>
      <c r="AN9" s="608"/>
      <c r="AO9" s="617"/>
      <c r="AP9" s="603"/>
      <c r="AQ9" s="614" t="str">
        <f>HLOOKUP(Introduction!$G$4,nametranslations,121,FALSE)</f>
        <v>Usable &amp; Single-sex</v>
      </c>
      <c r="AR9" s="615"/>
      <c r="AS9" s="615"/>
      <c r="AT9" s="615"/>
      <c r="AU9" s="615"/>
      <c r="AV9" s="615"/>
      <c r="AW9" s="616"/>
      <c r="AX9" s="608"/>
      <c r="AY9" s="617"/>
      <c r="AZ9" s="609"/>
      <c r="BJ9" s="609"/>
      <c r="BT9" s="609"/>
      <c r="BU9" s="609"/>
      <c r="BV9" s="611"/>
      <c r="BW9" s="611"/>
      <c r="BX9" s="611"/>
      <c r="BY9" s="611"/>
      <c r="BZ9" s="611"/>
      <c r="CA9" s="611"/>
      <c r="CD9" s="609"/>
      <c r="CN9" s="609"/>
      <c r="CX9" s="609"/>
      <c r="DH9" s="609"/>
      <c r="DR9" s="609"/>
      <c r="EB9" s="609"/>
      <c r="EL9" s="609"/>
      <c r="EV9" s="609"/>
      <c r="FF9" s="609"/>
      <c r="FP9" s="609"/>
      <c r="FZ9" s="609"/>
      <c r="GJ9" s="609"/>
      <c r="GT9" s="609"/>
      <c r="HD9" s="609"/>
      <c r="HN9" s="609"/>
      <c r="HX9" s="609"/>
      <c r="IH9" s="609"/>
      <c r="IR9" s="609"/>
    </row>
    <row r="10" spans="1:252" s="2" customFormat="1" ht="21" customHeight="1" x14ac:dyDescent="0.3">
      <c r="A10" s="597" t="str">
        <f ca="1">IF(ISBLANK('Data Summary'!A12),"",'Data Summary'!A12)</f>
        <v/>
      </c>
      <c r="B10" s="65"/>
      <c r="C10" s="30" t="str">
        <f>HLOOKUP(Introduction!$G$4,nametranslations,153,FALSE)</f>
        <v>Improved &amp; usable</v>
      </c>
      <c r="D10" s="43"/>
      <c r="E10" s="16"/>
      <c r="F10" s="16"/>
      <c r="G10" s="16"/>
      <c r="H10" s="5"/>
      <c r="I10" s="22"/>
      <c r="J10" s="20"/>
      <c r="K10" s="14"/>
      <c r="L10" s="65"/>
      <c r="M10" s="30" t="str">
        <f>HLOOKUP(Introduction!$G$4,nametranslations,153,FALSE)</f>
        <v>Improved &amp; usable</v>
      </c>
      <c r="N10" s="43"/>
      <c r="O10" s="16"/>
      <c r="P10" s="16"/>
      <c r="Q10" s="16"/>
      <c r="R10" s="5"/>
      <c r="S10" s="22"/>
      <c r="T10" s="20"/>
      <c r="U10" s="14"/>
      <c r="V10" s="65"/>
      <c r="W10" s="30" t="str">
        <f>HLOOKUP(Introduction!$G$4,nametranslations,153,FALSE)</f>
        <v>Improved &amp; usable</v>
      </c>
      <c r="X10" s="43"/>
      <c r="Y10" s="16"/>
      <c r="Z10" s="16"/>
      <c r="AA10" s="16"/>
      <c r="AB10" s="5"/>
      <c r="AC10" s="22"/>
      <c r="AD10" s="20"/>
      <c r="AE10" s="14"/>
      <c r="AF10" s="65" t="s">
        <v>198</v>
      </c>
      <c r="AG10" s="30" t="str">
        <f>HLOOKUP(Introduction!$G$4,nametranslations,153,FALSE)</f>
        <v>Improved &amp; usable</v>
      </c>
      <c r="AH10" s="43">
        <f>AH7/100*AH6</f>
        <v>98.911735537190083</v>
      </c>
      <c r="AI10" s="16"/>
      <c r="AJ10" s="16"/>
      <c r="AK10" s="16"/>
      <c r="AL10" s="5"/>
      <c r="AM10" s="22"/>
      <c r="AN10" s="20"/>
      <c r="AO10" s="14"/>
      <c r="AP10" s="65"/>
      <c r="AQ10" s="30" t="str">
        <f>HLOOKUP(Introduction!$G$4,nametranslations,153,FALSE)</f>
        <v>Improved &amp; usable</v>
      </c>
      <c r="AR10" s="43"/>
      <c r="AS10" s="16"/>
      <c r="AT10" s="16"/>
      <c r="AU10" s="16"/>
      <c r="AV10" s="5"/>
      <c r="AW10" s="22"/>
      <c r="AX10" s="20"/>
      <c r="AY10" s="14"/>
      <c r="AZ10" s="72"/>
      <c r="BJ10" s="72"/>
      <c r="BT10" s="72"/>
      <c r="BU10" s="72"/>
      <c r="BV10" s="75"/>
      <c r="BW10" s="75"/>
      <c r="BX10" s="75"/>
      <c r="BY10" s="75"/>
      <c r="BZ10" s="75"/>
      <c r="CA10" s="75"/>
      <c r="CD10" s="72"/>
      <c r="CN10" s="72"/>
      <c r="CX10" s="72"/>
      <c r="DH10" s="72"/>
      <c r="DR10" s="72"/>
      <c r="EB10" s="72"/>
      <c r="EL10" s="72"/>
      <c r="EV10" s="72"/>
      <c r="FF10" s="72"/>
      <c r="FP10" s="72"/>
      <c r="FZ10" s="72"/>
      <c r="GJ10" s="72"/>
      <c r="GT10" s="72"/>
      <c r="HD10" s="72"/>
      <c r="HN10" s="72"/>
      <c r="HX10" s="72"/>
      <c r="IH10" s="72"/>
      <c r="IR10" s="72"/>
    </row>
    <row r="11" spans="1:252" s="610" customFormat="1" ht="21" customHeight="1" x14ac:dyDescent="0.3">
      <c r="A11" s="613" t="str">
        <f ca="1">IF(ISBLANK('Data Summary'!A13),"",'Data Summary'!A13)</f>
        <v/>
      </c>
      <c r="B11" s="603"/>
      <c r="C11" s="604" t="str">
        <f>HLOOKUP(Introduction!$G$4,nametranslations,154,FALSE)</f>
        <v>Improved &amp; single-sex</v>
      </c>
      <c r="D11" s="615"/>
      <c r="E11" s="615"/>
      <c r="F11" s="615"/>
      <c r="G11" s="606"/>
      <c r="H11" s="606"/>
      <c r="I11" s="607"/>
      <c r="J11" s="608"/>
      <c r="K11" s="617"/>
      <c r="L11" s="603"/>
      <c r="M11" s="604" t="str">
        <f>HLOOKUP(Introduction!$G$4,nametranslations,154,FALSE)</f>
        <v>Improved &amp; single-sex</v>
      </c>
      <c r="N11" s="615"/>
      <c r="O11" s="615"/>
      <c r="P11" s="615"/>
      <c r="Q11" s="606"/>
      <c r="R11" s="606"/>
      <c r="S11" s="607"/>
      <c r="T11" s="608"/>
      <c r="U11" s="617"/>
      <c r="V11" s="603"/>
      <c r="W11" s="604" t="str">
        <f>HLOOKUP(Introduction!$G$4,nametranslations,154,FALSE)</f>
        <v>Improved &amp; single-sex</v>
      </c>
      <c r="X11" s="615"/>
      <c r="Y11" s="615"/>
      <c r="Z11" s="615"/>
      <c r="AA11" s="606"/>
      <c r="AB11" s="606"/>
      <c r="AC11" s="607"/>
      <c r="AD11" s="608"/>
      <c r="AE11" s="617"/>
      <c r="AF11" s="603" t="s">
        <v>199</v>
      </c>
      <c r="AG11" s="604" t="str">
        <f>HLOOKUP(Introduction!$G$4,nametranslations,154,FALSE)</f>
        <v>Improved &amp; single-sex</v>
      </c>
      <c r="AH11" s="618">
        <f>AH8/100*AH6</f>
        <v>95.650909090909096</v>
      </c>
      <c r="AI11" s="615"/>
      <c r="AJ11" s="615"/>
      <c r="AK11" s="606"/>
      <c r="AL11" s="606"/>
      <c r="AM11" s="607"/>
      <c r="AN11" s="608"/>
      <c r="AO11" s="617"/>
      <c r="AP11" s="603"/>
      <c r="AQ11" s="604" t="str">
        <f>HLOOKUP(Introduction!$G$4,nametranslations,154,FALSE)</f>
        <v>Improved &amp; single-sex</v>
      </c>
      <c r="AR11" s="615"/>
      <c r="AS11" s="615"/>
      <c r="AT11" s="615"/>
      <c r="AU11" s="606"/>
      <c r="AV11" s="606"/>
      <c r="AW11" s="607"/>
      <c r="AX11" s="608"/>
      <c r="AY11" s="617"/>
      <c r="AZ11" s="609"/>
      <c r="BJ11" s="609"/>
      <c r="BT11" s="609"/>
      <c r="BU11" s="609"/>
      <c r="BV11" s="611"/>
      <c r="BW11" s="611"/>
      <c r="BX11" s="611"/>
      <c r="BY11" s="611"/>
      <c r="BZ11" s="611"/>
      <c r="CA11" s="611"/>
      <c r="CD11" s="609"/>
      <c r="CN11" s="609"/>
      <c r="CX11" s="609"/>
      <c r="DH11" s="609"/>
      <c r="DR11" s="609"/>
      <c r="EB11" s="609"/>
      <c r="EL11" s="609"/>
      <c r="EV11" s="609"/>
      <c r="FF11" s="609"/>
      <c r="FP11" s="609"/>
      <c r="FZ11" s="609"/>
      <c r="GJ11" s="609"/>
      <c r="GT11" s="609"/>
      <c r="HD11" s="609"/>
      <c r="HN11" s="609"/>
      <c r="HX11" s="609"/>
      <c r="IH11" s="609"/>
      <c r="IR11" s="609"/>
    </row>
    <row r="12" spans="1:252" s="620" customFormat="1" ht="33" customHeight="1" x14ac:dyDescent="0.2">
      <c r="A12" s="613" t="str">
        <f ca="1">IF(ISBLANK('Data Summary'!A14),"",'Data Summary'!A14)</f>
        <v/>
      </c>
      <c r="B12" s="603" t="s">
        <v>130</v>
      </c>
      <c r="C12" s="604" t="str">
        <f>HLOOKUP(Introduction!$G$4,nametranslations,79,FALSE)</f>
        <v>Basic
(improved, usable &amp; single-sex)</v>
      </c>
      <c r="D12" s="615">
        <f>F12*(1-0.587)+E12*0.587</f>
        <v>33.716999999999999</v>
      </c>
      <c r="E12" s="615">
        <v>30</v>
      </c>
      <c r="F12" s="615">
        <v>39</v>
      </c>
      <c r="G12" s="615"/>
      <c r="H12" s="615"/>
      <c r="I12" s="616"/>
      <c r="J12" s="608"/>
      <c r="K12" s="617"/>
      <c r="L12" s="603" t="s">
        <v>130</v>
      </c>
      <c r="M12" s="604" t="str">
        <f>HLOOKUP(Introduction!$G$4,nametranslations,79,FALSE)</f>
        <v>Basic
(improved, usable &amp; single-sex)</v>
      </c>
      <c r="N12" s="615">
        <v>40</v>
      </c>
      <c r="O12" s="615"/>
      <c r="P12" s="615"/>
      <c r="Q12" s="615"/>
      <c r="R12" s="615"/>
      <c r="S12" s="616"/>
      <c r="T12" s="608"/>
      <c r="U12" s="617"/>
      <c r="V12" s="603" t="s">
        <v>130</v>
      </c>
      <c r="W12" s="604" t="str">
        <f>HLOOKUP(Introduction!$G$4,nametranslations,79,FALSE)</f>
        <v>Basic
(improved, usable &amp; single-sex)</v>
      </c>
      <c r="X12" s="615">
        <v>96.7</v>
      </c>
      <c r="Y12" s="615"/>
      <c r="Z12" s="615"/>
      <c r="AA12" s="615"/>
      <c r="AB12" s="615"/>
      <c r="AC12" s="616"/>
      <c r="AD12" s="608"/>
      <c r="AE12" s="617"/>
      <c r="AF12" s="603" t="s">
        <v>196</v>
      </c>
      <c r="AG12" s="604" t="str">
        <f>HLOOKUP(Introduction!$G$4,nametranslations,79,FALSE)</f>
        <v>Basic
(improved, usable &amp; single-sex)</v>
      </c>
      <c r="AH12" s="615">
        <f>AH7/100*AH8/100*AH6</f>
        <v>94.955266115702472</v>
      </c>
      <c r="AI12" s="615"/>
      <c r="AJ12" s="615"/>
      <c r="AK12" s="615"/>
      <c r="AL12" s="615"/>
      <c r="AM12" s="616"/>
      <c r="AN12" s="608"/>
      <c r="AO12" s="617"/>
      <c r="AP12" s="603" t="s">
        <v>130</v>
      </c>
      <c r="AQ12" s="604" t="str">
        <f>HLOOKUP(Introduction!$G$4,nametranslations,79,FALSE)</f>
        <v>Basic
(improved, usable &amp; single-sex)</v>
      </c>
      <c r="AR12" s="615">
        <v>96.7</v>
      </c>
      <c r="AS12" s="615"/>
      <c r="AT12" s="615"/>
      <c r="AU12" s="615"/>
      <c r="AV12" s="615"/>
      <c r="AW12" s="616"/>
      <c r="AX12" s="608"/>
      <c r="AY12" s="617"/>
      <c r="AZ12" s="619"/>
      <c r="BJ12" s="619"/>
      <c r="BT12" s="619"/>
      <c r="BU12" s="619"/>
      <c r="BV12" s="621"/>
      <c r="BW12" s="621"/>
      <c r="BX12" s="621"/>
      <c r="BY12" s="621"/>
      <c r="BZ12" s="621"/>
      <c r="CA12" s="621"/>
      <c r="CD12" s="619"/>
      <c r="CN12" s="619"/>
      <c r="CX12" s="619"/>
      <c r="DH12" s="619"/>
      <c r="DR12" s="619"/>
      <c r="EB12" s="619"/>
      <c r="EL12" s="619"/>
      <c r="EV12" s="619"/>
      <c r="FF12" s="619"/>
      <c r="FP12" s="619"/>
      <c r="FZ12" s="619"/>
      <c r="GJ12" s="619"/>
      <c r="GT12" s="619"/>
      <c r="HD12" s="619"/>
      <c r="HN12" s="619"/>
      <c r="HX12" s="619"/>
      <c r="IH12" s="619"/>
      <c r="IR12" s="619"/>
    </row>
    <row r="13" spans="1:252" s="128" customFormat="1" ht="18" customHeight="1" x14ac:dyDescent="0.3">
      <c r="A13" s="597" t="str">
        <f ca="1">IF(ISBLANK('Data Summary'!A15),"",'Data Summary'!A15)</f>
        <v/>
      </c>
      <c r="B13" s="136" t="str">
        <f>HLOOKUP(Introduction!$G$4,nametranslations,109,FALSE)</f>
        <v>Facility type</v>
      </c>
      <c r="C13" s="142" t="str">
        <f>HLOOKUP(Introduction!$G$4,nametranslations,110,FALSE)</f>
        <v>Proprortion improved</v>
      </c>
      <c r="D13" s="143"/>
      <c r="E13" s="143"/>
      <c r="F13" s="143"/>
      <c r="G13" s="144"/>
      <c r="H13" s="144"/>
      <c r="I13" s="145"/>
      <c r="J13" s="126"/>
      <c r="K13" s="141"/>
      <c r="L13" s="136" t="str">
        <f>HLOOKUP(Introduction!$G$4,nametranslations,109,FALSE)</f>
        <v>Facility type</v>
      </c>
      <c r="M13" s="142" t="str">
        <f>HLOOKUP(Introduction!$G$4,nametranslations,110,FALSE)</f>
        <v>Proprortion improved</v>
      </c>
      <c r="N13" s="143"/>
      <c r="O13" s="143"/>
      <c r="P13" s="143"/>
      <c r="Q13" s="144"/>
      <c r="R13" s="144"/>
      <c r="S13" s="145"/>
      <c r="T13" s="126"/>
      <c r="U13" s="141"/>
      <c r="V13" s="136" t="str">
        <f>HLOOKUP(Introduction!$G$4,nametranslations,109,FALSE)</f>
        <v>Facility type</v>
      </c>
      <c r="W13" s="142" t="str">
        <f>HLOOKUP(Introduction!$G$4,nametranslations,110,FALSE)</f>
        <v>Proprortion improved</v>
      </c>
      <c r="X13" s="143"/>
      <c r="Y13" s="143"/>
      <c r="Z13" s="143"/>
      <c r="AA13" s="144"/>
      <c r="AB13" s="144"/>
      <c r="AC13" s="145"/>
      <c r="AD13" s="126"/>
      <c r="AE13" s="141"/>
      <c r="AF13" s="136" t="str">
        <f>HLOOKUP(Introduction!$G$4,nametranslations,109,FALSE)</f>
        <v>Facility type</v>
      </c>
      <c r="AG13" s="142" t="str">
        <f>HLOOKUP(Introduction!$G$4,nametranslations,110,FALSE)</f>
        <v>Proprortion improved</v>
      </c>
      <c r="AH13" s="143"/>
      <c r="AI13" s="143"/>
      <c r="AJ13" s="143"/>
      <c r="AK13" s="144"/>
      <c r="AL13" s="144"/>
      <c r="AM13" s="145"/>
      <c r="AN13" s="126"/>
      <c r="AO13" s="141"/>
      <c r="AP13" s="136" t="str">
        <f>HLOOKUP(Introduction!$G$4,nametranslations,109,FALSE)</f>
        <v>Facility type</v>
      </c>
      <c r="AQ13" s="142" t="str">
        <f>HLOOKUP(Introduction!$G$4,nametranslations,110,FALSE)</f>
        <v>Proprortion improved</v>
      </c>
      <c r="AR13" s="143"/>
      <c r="AS13" s="143"/>
      <c r="AT13" s="143"/>
      <c r="AU13" s="144"/>
      <c r="AV13" s="144"/>
      <c r="AW13" s="145"/>
      <c r="AX13" s="126"/>
      <c r="AY13" s="141"/>
      <c r="AZ13" s="127"/>
      <c r="BJ13" s="127"/>
      <c r="BT13" s="127"/>
      <c r="BU13" s="127"/>
      <c r="BV13" s="119"/>
      <c r="BW13" s="119"/>
      <c r="BX13" s="119"/>
      <c r="BY13" s="119"/>
      <c r="BZ13" s="119"/>
      <c r="CA13" s="119"/>
      <c r="CD13" s="127"/>
      <c r="CN13" s="127"/>
      <c r="CX13" s="127"/>
      <c r="DH13" s="127"/>
      <c r="DR13" s="127"/>
      <c r="EB13" s="127"/>
      <c r="EL13" s="127"/>
      <c r="EV13" s="127"/>
      <c r="FF13" s="127"/>
      <c r="FP13" s="127"/>
      <c r="FZ13" s="127"/>
      <c r="GJ13" s="127"/>
      <c r="GT13" s="127"/>
      <c r="HD13" s="127"/>
      <c r="HN13" s="127"/>
      <c r="HX13" s="127"/>
      <c r="IH13" s="127"/>
      <c r="IR13" s="127"/>
    </row>
    <row r="14" spans="1:252" x14ac:dyDescent="0.3">
      <c r="A14" s="597" t="str">
        <f ca="1">IF(ISBLANK('Data Summary'!A16),"",'Data Summary'!A16)</f>
        <v/>
      </c>
      <c r="B14" s="66" t="s">
        <v>29</v>
      </c>
      <c r="C14" s="17">
        <v>0</v>
      </c>
      <c r="D14" s="43"/>
      <c r="E14" s="26"/>
      <c r="F14" s="26"/>
      <c r="G14" s="5"/>
      <c r="H14" s="5"/>
      <c r="I14" s="22"/>
      <c r="J14" s="9"/>
      <c r="K14" s="13"/>
      <c r="L14" s="66" t="s">
        <v>29</v>
      </c>
      <c r="M14" s="17">
        <v>0</v>
      </c>
      <c r="N14" s="43"/>
      <c r="O14" s="26"/>
      <c r="P14" s="26"/>
      <c r="Q14" s="5"/>
      <c r="R14" s="5"/>
      <c r="S14" s="22"/>
      <c r="T14" s="9"/>
      <c r="U14" s="13"/>
      <c r="V14" s="66" t="s">
        <v>29</v>
      </c>
      <c r="W14" s="17">
        <v>0</v>
      </c>
      <c r="X14" s="43"/>
      <c r="Y14" s="26"/>
      <c r="Z14" s="26"/>
      <c r="AA14" s="5"/>
      <c r="AB14" s="5"/>
      <c r="AC14" s="22"/>
      <c r="AD14" s="9"/>
      <c r="AE14" s="13"/>
      <c r="AF14" s="66" t="s">
        <v>29</v>
      </c>
      <c r="AG14" s="17">
        <v>0</v>
      </c>
      <c r="AH14" s="43"/>
      <c r="AI14" s="26"/>
      <c r="AJ14" s="26"/>
      <c r="AK14" s="5"/>
      <c r="AL14" s="5"/>
      <c r="AM14" s="22"/>
      <c r="AN14" s="9"/>
      <c r="AO14" s="13"/>
      <c r="AP14" s="66" t="s">
        <v>29</v>
      </c>
      <c r="AQ14" s="17">
        <v>0</v>
      </c>
      <c r="AR14" s="43"/>
      <c r="AS14" s="26"/>
      <c r="AT14" s="26"/>
      <c r="AU14" s="5"/>
      <c r="AV14" s="5"/>
      <c r="AW14" s="22"/>
      <c r="AX14" s="9"/>
      <c r="AY14" s="13"/>
      <c r="BU14" s="76"/>
      <c r="BV14" s="75"/>
      <c r="BW14" s="75"/>
      <c r="BX14" s="75"/>
      <c r="BY14" s="75"/>
      <c r="BZ14" s="75"/>
      <c r="CA14" s="75"/>
    </row>
    <row r="15" spans="1:252" s="1" customFormat="1" x14ac:dyDescent="0.3">
      <c r="A15" s="597" t="str">
        <f ca="1">IF(ISBLANK('Data Summary'!A17),"",'Data Summary'!A17)</f>
        <v/>
      </c>
      <c r="B15" s="66" t="s">
        <v>82</v>
      </c>
      <c r="C15" s="44">
        <v>0</v>
      </c>
      <c r="D15" s="26"/>
      <c r="E15" s="26"/>
      <c r="F15" s="26"/>
      <c r="G15" s="5"/>
      <c r="H15" s="5"/>
      <c r="I15" s="22"/>
      <c r="J15" s="9"/>
      <c r="K15" s="13"/>
      <c r="L15" s="66" t="s">
        <v>82</v>
      </c>
      <c r="M15" s="44">
        <v>0</v>
      </c>
      <c r="N15" s="26"/>
      <c r="O15" s="26"/>
      <c r="P15" s="26"/>
      <c r="Q15" s="5"/>
      <c r="R15" s="5"/>
      <c r="S15" s="22"/>
      <c r="T15" s="9"/>
      <c r="U15" s="13"/>
      <c r="V15" s="66" t="s">
        <v>82</v>
      </c>
      <c r="W15" s="44">
        <v>0</v>
      </c>
      <c r="X15" s="26"/>
      <c r="Y15" s="26"/>
      <c r="Z15" s="26"/>
      <c r="AA15" s="5"/>
      <c r="AB15" s="5"/>
      <c r="AC15" s="22"/>
      <c r="AD15" s="9"/>
      <c r="AE15" s="13"/>
      <c r="AF15" s="66" t="s">
        <v>82</v>
      </c>
      <c r="AG15" s="44">
        <v>0</v>
      </c>
      <c r="AH15" s="26">
        <f>1/550*100</f>
        <v>0.18181818181818182</v>
      </c>
      <c r="AI15" s="26"/>
      <c r="AJ15" s="26"/>
      <c r="AK15" s="5"/>
      <c r="AL15" s="5"/>
      <c r="AM15" s="22"/>
      <c r="AN15" s="9"/>
      <c r="AO15" s="13"/>
      <c r="AP15" s="66" t="s">
        <v>82</v>
      </c>
      <c r="AQ15" s="44">
        <v>0</v>
      </c>
      <c r="AR15" s="26"/>
      <c r="AS15" s="26"/>
      <c r="AT15" s="26"/>
      <c r="AU15" s="5"/>
      <c r="AV15" s="5"/>
      <c r="AW15" s="22"/>
      <c r="AX15" s="9"/>
      <c r="AY15" s="13"/>
      <c r="AZ15" s="73"/>
      <c r="BJ15" s="73"/>
      <c r="BT15" s="73"/>
      <c r="BU15" s="77"/>
      <c r="BV15" s="78"/>
      <c r="BW15" s="78"/>
      <c r="BX15" s="78"/>
      <c r="BY15" s="78"/>
      <c r="BZ15" s="78"/>
      <c r="CA15" s="78"/>
      <c r="CD15" s="73"/>
      <c r="CN15" s="73"/>
      <c r="CX15" s="73"/>
      <c r="DH15" s="73"/>
      <c r="DR15" s="73"/>
      <c r="EB15" s="73"/>
      <c r="EL15" s="73"/>
      <c r="EV15" s="73"/>
      <c r="FF15" s="73"/>
      <c r="FP15" s="73"/>
      <c r="FZ15" s="73"/>
      <c r="GJ15" s="73"/>
      <c r="GT15" s="73"/>
      <c r="HD15" s="73"/>
      <c r="HN15" s="73"/>
      <c r="HX15" s="73"/>
      <c r="IH15" s="73"/>
      <c r="IR15" s="73"/>
    </row>
    <row r="16" spans="1:252" s="1" customFormat="1" x14ac:dyDescent="0.3">
      <c r="A16" s="597" t="str">
        <f ca="1">IF(ISBLANK('Data Summary'!A18),"",'Data Summary'!A18)</f>
        <v/>
      </c>
      <c r="B16" s="67"/>
      <c r="C16" s="18"/>
      <c r="D16" s="43"/>
      <c r="E16" s="26"/>
      <c r="F16" s="5"/>
      <c r="G16" s="5"/>
      <c r="H16" s="5"/>
      <c r="I16" s="22"/>
      <c r="J16" s="9"/>
      <c r="K16" s="13"/>
      <c r="L16" s="67"/>
      <c r="M16" s="18"/>
      <c r="N16" s="43"/>
      <c r="O16" s="26"/>
      <c r="P16" s="5"/>
      <c r="Q16" s="5"/>
      <c r="R16" s="5"/>
      <c r="S16" s="22"/>
      <c r="T16" s="9"/>
      <c r="U16" s="13"/>
      <c r="V16" s="67"/>
      <c r="W16" s="18"/>
      <c r="X16" s="43"/>
      <c r="Y16" s="26"/>
      <c r="Z16" s="5"/>
      <c r="AA16" s="5"/>
      <c r="AB16" s="5"/>
      <c r="AC16" s="22"/>
      <c r="AD16" s="9"/>
      <c r="AE16" s="13"/>
      <c r="AF16" s="67" t="s">
        <v>190</v>
      </c>
      <c r="AG16" s="18">
        <v>1</v>
      </c>
      <c r="AH16" s="43">
        <f>547/550*100</f>
        <v>99.454545454545453</v>
      </c>
      <c r="AI16" s="26"/>
      <c r="AJ16" s="5"/>
      <c r="AK16" s="5"/>
      <c r="AL16" s="5"/>
      <c r="AM16" s="22"/>
      <c r="AN16" s="9"/>
      <c r="AO16" s="13"/>
      <c r="AP16" s="67"/>
      <c r="AQ16" s="18"/>
      <c r="AR16" s="43"/>
      <c r="AS16" s="26"/>
      <c r="AT16" s="5"/>
      <c r="AU16" s="5"/>
      <c r="AV16" s="5"/>
      <c r="AW16" s="22"/>
      <c r="AX16" s="9"/>
      <c r="AY16" s="13"/>
      <c r="AZ16" s="73"/>
      <c r="BJ16" s="73"/>
      <c r="BT16" s="73"/>
      <c r="BU16" s="77"/>
      <c r="BV16" s="78"/>
      <c r="BW16" s="78"/>
      <c r="BX16" s="78"/>
      <c r="BY16" s="78"/>
      <c r="BZ16" s="78"/>
      <c r="CA16" s="78"/>
      <c r="CD16" s="73"/>
      <c r="CN16" s="73"/>
      <c r="CX16" s="73"/>
      <c r="DH16" s="73"/>
      <c r="DR16" s="73"/>
      <c r="EB16" s="73"/>
      <c r="EL16" s="73"/>
      <c r="EV16" s="73"/>
      <c r="FF16" s="73"/>
      <c r="FP16" s="73"/>
      <c r="FZ16" s="73"/>
      <c r="GJ16" s="73"/>
      <c r="GT16" s="73"/>
      <c r="HD16" s="73"/>
      <c r="HN16" s="73"/>
      <c r="HX16" s="73"/>
      <c r="IH16" s="73"/>
      <c r="IR16" s="73"/>
    </row>
    <row r="17" spans="1:252" s="1" customFormat="1" x14ac:dyDescent="0.3">
      <c r="A17" s="597" t="str">
        <f ca="1">IF(ISBLANK('Data Summary'!A19),"",'Data Summary'!A19)</f>
        <v/>
      </c>
      <c r="B17" s="67"/>
      <c r="C17" s="19"/>
      <c r="D17" s="26"/>
      <c r="E17" s="5"/>
      <c r="F17" s="5"/>
      <c r="G17" s="5"/>
      <c r="H17" s="5"/>
      <c r="I17" s="22"/>
      <c r="J17" s="9"/>
      <c r="K17" s="13"/>
      <c r="L17" s="67"/>
      <c r="M17" s="19"/>
      <c r="N17" s="26"/>
      <c r="O17" s="5"/>
      <c r="P17" s="5"/>
      <c r="Q17" s="5"/>
      <c r="R17" s="5"/>
      <c r="S17" s="22"/>
      <c r="T17" s="9"/>
      <c r="U17" s="13"/>
      <c r="V17" s="67"/>
      <c r="W17" s="19"/>
      <c r="X17" s="26"/>
      <c r="Y17" s="5"/>
      <c r="Z17" s="5"/>
      <c r="AA17" s="5"/>
      <c r="AB17" s="5"/>
      <c r="AC17" s="22"/>
      <c r="AD17" s="9"/>
      <c r="AE17" s="13"/>
      <c r="AF17" s="67" t="s">
        <v>191</v>
      </c>
      <c r="AG17" s="19">
        <v>1</v>
      </c>
      <c r="AH17" s="26">
        <f>1/550*100</f>
        <v>0.18181818181818182</v>
      </c>
      <c r="AI17" s="5"/>
      <c r="AJ17" s="5"/>
      <c r="AK17" s="5"/>
      <c r="AL17" s="5"/>
      <c r="AM17" s="22"/>
      <c r="AN17" s="9"/>
      <c r="AO17" s="13"/>
      <c r="AP17" s="67"/>
      <c r="AQ17" s="19"/>
      <c r="AR17" s="26"/>
      <c r="AS17" s="5"/>
      <c r="AT17" s="5"/>
      <c r="AU17" s="5"/>
      <c r="AV17" s="5"/>
      <c r="AW17" s="22"/>
      <c r="AX17" s="9"/>
      <c r="AY17" s="13"/>
      <c r="AZ17" s="73"/>
      <c r="BJ17" s="73"/>
      <c r="BT17" s="73"/>
      <c r="BU17" s="77"/>
      <c r="BV17" s="78"/>
      <c r="BW17" s="78"/>
      <c r="BX17" s="78"/>
      <c r="BY17" s="78"/>
      <c r="BZ17" s="78"/>
      <c r="CA17" s="78"/>
      <c r="CD17" s="73"/>
      <c r="CN17" s="73"/>
      <c r="CX17" s="73"/>
      <c r="DH17" s="73"/>
      <c r="DR17" s="73"/>
      <c r="EB17" s="73"/>
      <c r="EL17" s="73"/>
      <c r="EV17" s="73"/>
      <c r="FF17" s="73"/>
      <c r="FP17" s="73"/>
      <c r="FZ17" s="73"/>
      <c r="GJ17" s="73"/>
      <c r="GT17" s="73"/>
      <c r="HD17" s="73"/>
      <c r="HN17" s="73"/>
      <c r="HX17" s="73"/>
      <c r="IH17" s="73"/>
      <c r="IR17" s="73"/>
    </row>
    <row r="18" spans="1:252" s="1" customFormat="1" x14ac:dyDescent="0.3">
      <c r="A18" s="597" t="str">
        <f ca="1">IF(ISBLANK('Data Summary'!A20),"",'Data Summary'!A20)</f>
        <v/>
      </c>
      <c r="B18" s="67"/>
      <c r="C18" s="19"/>
      <c r="D18" s="5"/>
      <c r="E18" s="5"/>
      <c r="F18" s="5"/>
      <c r="G18" s="5"/>
      <c r="H18" s="5"/>
      <c r="I18" s="22"/>
      <c r="J18" s="9"/>
      <c r="K18" s="13"/>
      <c r="L18" s="67"/>
      <c r="M18" s="19"/>
      <c r="N18" s="5"/>
      <c r="O18" s="5"/>
      <c r="P18" s="5"/>
      <c r="Q18" s="5"/>
      <c r="R18" s="5"/>
      <c r="S18" s="22"/>
      <c r="T18" s="9"/>
      <c r="U18" s="13"/>
      <c r="V18" s="67"/>
      <c r="W18" s="19"/>
      <c r="X18" s="5"/>
      <c r="Y18" s="5"/>
      <c r="Z18" s="5"/>
      <c r="AA18" s="5"/>
      <c r="AB18" s="5"/>
      <c r="AC18" s="22"/>
      <c r="AD18" s="9"/>
      <c r="AE18" s="13"/>
      <c r="AF18" s="67" t="s">
        <v>192</v>
      </c>
      <c r="AG18" s="19">
        <v>0</v>
      </c>
      <c r="AH18" s="26">
        <f>1/550*100</f>
        <v>0.18181818181818182</v>
      </c>
      <c r="AI18" s="5"/>
      <c r="AJ18" s="5"/>
      <c r="AK18" s="5"/>
      <c r="AL18" s="5"/>
      <c r="AM18" s="22"/>
      <c r="AN18" s="9"/>
      <c r="AO18" s="13"/>
      <c r="AP18" s="67"/>
      <c r="AQ18" s="19"/>
      <c r="AR18" s="5"/>
      <c r="AS18" s="5"/>
      <c r="AT18" s="5"/>
      <c r="AU18" s="5"/>
      <c r="AV18" s="5"/>
      <c r="AW18" s="22"/>
      <c r="AX18" s="9"/>
      <c r="AY18" s="13"/>
      <c r="AZ18" s="73"/>
      <c r="BJ18" s="73"/>
      <c r="BT18" s="73"/>
      <c r="BU18" s="77"/>
      <c r="BV18" s="78"/>
      <c r="BW18" s="78"/>
      <c r="BX18" s="78"/>
      <c r="BY18" s="78"/>
      <c r="BZ18" s="78"/>
      <c r="CA18" s="78"/>
      <c r="CD18" s="73"/>
      <c r="CN18" s="73"/>
      <c r="CX18" s="73"/>
      <c r="DH18" s="73"/>
      <c r="DR18" s="73"/>
      <c r="EB18" s="73"/>
      <c r="EL18" s="73"/>
      <c r="EV18" s="73"/>
      <c r="FF18" s="73"/>
      <c r="FP18" s="73"/>
      <c r="FZ18" s="73"/>
      <c r="GJ18" s="73"/>
      <c r="GT18" s="73"/>
      <c r="HD18" s="73"/>
      <c r="HN18" s="73"/>
      <c r="HX18" s="73"/>
      <c r="IH18" s="73"/>
      <c r="IR18" s="73"/>
    </row>
    <row r="19" spans="1:252" s="1" customFormat="1" x14ac:dyDescent="0.3">
      <c r="A19" s="597" t="str">
        <f ca="1">IF(ISBLANK('Data Summary'!A21),"",'Data Summary'!A21)</f>
        <v/>
      </c>
      <c r="B19" s="67"/>
      <c r="C19" s="19"/>
      <c r="D19" s="5"/>
      <c r="E19" s="5"/>
      <c r="F19" s="32"/>
      <c r="G19" s="5"/>
      <c r="H19" s="5"/>
      <c r="I19" s="22"/>
      <c r="J19" s="9"/>
      <c r="K19" s="13"/>
      <c r="L19" s="67"/>
      <c r="M19" s="19"/>
      <c r="N19" s="5"/>
      <c r="O19" s="5"/>
      <c r="P19" s="32"/>
      <c r="Q19" s="5"/>
      <c r="R19" s="5"/>
      <c r="S19" s="22"/>
      <c r="T19" s="9"/>
      <c r="U19" s="13"/>
      <c r="V19" s="67"/>
      <c r="W19" s="19"/>
      <c r="X19" s="5"/>
      <c r="Y19" s="5"/>
      <c r="Z19" s="32"/>
      <c r="AA19" s="5"/>
      <c r="AB19" s="5"/>
      <c r="AC19" s="22"/>
      <c r="AD19" s="9"/>
      <c r="AE19" s="13"/>
      <c r="AF19" s="67"/>
      <c r="AG19" s="19"/>
      <c r="AH19" s="5"/>
      <c r="AI19" s="5"/>
      <c r="AJ19" s="32"/>
      <c r="AK19" s="5"/>
      <c r="AL19" s="5"/>
      <c r="AM19" s="22"/>
      <c r="AN19" s="9"/>
      <c r="AO19" s="13"/>
      <c r="AP19" s="67"/>
      <c r="AQ19" s="19"/>
      <c r="AR19" s="5"/>
      <c r="AS19" s="5"/>
      <c r="AT19" s="32"/>
      <c r="AU19" s="5"/>
      <c r="AV19" s="5"/>
      <c r="AW19" s="22"/>
      <c r="AX19" s="9"/>
      <c r="AY19" s="13"/>
      <c r="AZ19" s="73"/>
      <c r="BJ19" s="73"/>
      <c r="BT19" s="73"/>
      <c r="BU19" s="77"/>
      <c r="BV19" s="78"/>
      <c r="BW19" s="78"/>
      <c r="BX19" s="78"/>
      <c r="BY19" s="78"/>
      <c r="BZ19" s="78"/>
      <c r="CA19" s="78"/>
      <c r="CD19" s="73"/>
      <c r="CN19" s="73"/>
      <c r="CX19" s="73"/>
      <c r="DH19" s="73"/>
      <c r="DR19" s="73"/>
      <c r="EB19" s="73"/>
      <c r="EL19" s="73"/>
      <c r="EV19" s="73"/>
      <c r="FF19" s="73"/>
      <c r="FP19" s="73"/>
      <c r="FZ19" s="73"/>
      <c r="GJ19" s="73"/>
      <c r="GT19" s="73"/>
      <c r="HD19" s="73"/>
      <c r="HN19" s="73"/>
      <c r="HX19" s="73"/>
      <c r="IH19" s="73"/>
      <c r="IR19" s="73"/>
    </row>
    <row r="20" spans="1:252" s="1" customFormat="1" x14ac:dyDescent="0.3">
      <c r="A20" s="597" t="str">
        <f ca="1">IF(ISBLANK('Data Summary'!A22),"",'Data Summary'!A22)</f>
        <v/>
      </c>
      <c r="B20" s="67"/>
      <c r="C20" s="18"/>
      <c r="D20" s="5"/>
      <c r="E20" s="32"/>
      <c r="F20" s="32"/>
      <c r="G20" s="5"/>
      <c r="H20" s="5"/>
      <c r="I20" s="22"/>
      <c r="J20" s="9"/>
      <c r="K20" s="13"/>
      <c r="L20" s="67"/>
      <c r="M20" s="18"/>
      <c r="N20" s="5"/>
      <c r="O20" s="32"/>
      <c r="P20" s="32"/>
      <c r="Q20" s="5"/>
      <c r="R20" s="5"/>
      <c r="S20" s="22"/>
      <c r="T20" s="9"/>
      <c r="U20" s="13"/>
      <c r="V20" s="67"/>
      <c r="W20" s="18"/>
      <c r="X20" s="5"/>
      <c r="Y20" s="32"/>
      <c r="Z20" s="32"/>
      <c r="AA20" s="5"/>
      <c r="AB20" s="5"/>
      <c r="AC20" s="22"/>
      <c r="AD20" s="9"/>
      <c r="AE20" s="13"/>
      <c r="AF20" s="67"/>
      <c r="AG20" s="18"/>
      <c r="AH20" s="5"/>
      <c r="AI20" s="32"/>
      <c r="AJ20" s="32"/>
      <c r="AK20" s="5"/>
      <c r="AL20" s="5"/>
      <c r="AM20" s="22"/>
      <c r="AN20" s="9"/>
      <c r="AO20" s="13"/>
      <c r="AP20" s="67"/>
      <c r="AQ20" s="18"/>
      <c r="AR20" s="5"/>
      <c r="AS20" s="32"/>
      <c r="AT20" s="32"/>
      <c r="AU20" s="5"/>
      <c r="AV20" s="5"/>
      <c r="AW20" s="22"/>
      <c r="AX20" s="9"/>
      <c r="AY20" s="13"/>
      <c r="AZ20" s="73"/>
      <c r="BJ20" s="73"/>
      <c r="BT20" s="73"/>
      <c r="BU20" s="77"/>
      <c r="BV20" s="78"/>
      <c r="BW20" s="78"/>
      <c r="BX20" s="78"/>
      <c r="BY20" s="78"/>
      <c r="BZ20" s="78"/>
      <c r="CA20" s="78"/>
      <c r="CD20" s="73"/>
      <c r="CN20" s="73"/>
      <c r="CX20" s="73"/>
      <c r="DH20" s="73"/>
      <c r="DR20" s="73"/>
      <c r="EB20" s="73"/>
      <c r="EL20" s="73"/>
      <c r="EV20" s="73"/>
      <c r="FF20" s="73"/>
      <c r="FP20" s="73"/>
      <c r="FZ20" s="73"/>
      <c r="GJ20" s="73"/>
      <c r="GT20" s="73"/>
      <c r="HD20" s="73"/>
      <c r="HN20" s="73"/>
      <c r="HX20" s="73"/>
      <c r="IH20" s="73"/>
      <c r="IR20" s="73"/>
    </row>
    <row r="21" spans="1:252" s="1" customFormat="1" x14ac:dyDescent="0.3">
      <c r="A21" s="597" t="str">
        <f ca="1">IF(ISBLANK('Data Summary'!A23),"",'Data Summary'!A23)</f>
        <v/>
      </c>
      <c r="B21" s="67"/>
      <c r="C21" s="18"/>
      <c r="D21" s="32"/>
      <c r="E21" s="32"/>
      <c r="F21" s="32"/>
      <c r="G21" s="32"/>
      <c r="H21" s="32"/>
      <c r="I21" s="33"/>
      <c r="J21" s="9"/>
      <c r="K21" s="13"/>
      <c r="L21" s="67"/>
      <c r="M21" s="18"/>
      <c r="N21" s="32"/>
      <c r="O21" s="32"/>
      <c r="P21" s="32"/>
      <c r="Q21" s="32"/>
      <c r="R21" s="32"/>
      <c r="S21" s="33"/>
      <c r="T21" s="9"/>
      <c r="U21" s="13"/>
      <c r="V21" s="67"/>
      <c r="W21" s="18"/>
      <c r="X21" s="32"/>
      <c r="Y21" s="32"/>
      <c r="Z21" s="32"/>
      <c r="AA21" s="32"/>
      <c r="AB21" s="32"/>
      <c r="AC21" s="33"/>
      <c r="AD21" s="9"/>
      <c r="AE21" s="13"/>
      <c r="AF21" s="67"/>
      <c r="AG21" s="18"/>
      <c r="AH21" s="32"/>
      <c r="AI21" s="32"/>
      <c r="AJ21" s="32"/>
      <c r="AK21" s="32"/>
      <c r="AL21" s="32"/>
      <c r="AM21" s="33"/>
      <c r="AN21" s="9"/>
      <c r="AO21" s="13"/>
      <c r="AP21" s="67"/>
      <c r="AQ21" s="18"/>
      <c r="AR21" s="32"/>
      <c r="AS21" s="32"/>
      <c r="AT21" s="32"/>
      <c r="AU21" s="32"/>
      <c r="AV21" s="32"/>
      <c r="AW21" s="33"/>
      <c r="AX21" s="9"/>
      <c r="AY21" s="13"/>
      <c r="AZ21" s="73"/>
      <c r="BJ21" s="73"/>
      <c r="BT21" s="73"/>
      <c r="BU21" s="77"/>
      <c r="BV21" s="78"/>
      <c r="BW21" s="78"/>
      <c r="BX21" s="78"/>
      <c r="BY21" s="78"/>
      <c r="BZ21" s="78"/>
      <c r="CA21" s="78"/>
      <c r="CD21" s="73"/>
      <c r="CN21" s="73"/>
      <c r="CX21" s="73"/>
      <c r="DH21" s="73"/>
      <c r="DR21" s="73"/>
      <c r="EB21" s="73"/>
      <c r="EL21" s="73"/>
      <c r="EV21" s="73"/>
      <c r="FF21" s="73"/>
      <c r="FP21" s="73"/>
      <c r="FZ21" s="73"/>
      <c r="GJ21" s="73"/>
      <c r="GT21" s="73"/>
      <c r="HD21" s="73"/>
      <c r="HN21" s="73"/>
      <c r="HX21" s="73"/>
      <c r="IH21" s="73"/>
      <c r="IR21" s="73"/>
    </row>
    <row r="22" spans="1:252" s="1" customFormat="1" x14ac:dyDescent="0.3">
      <c r="A22" s="597" t="str">
        <f ca="1">IF(ISBLANK('Data Summary'!A24),"",'Data Summary'!A24)</f>
        <v/>
      </c>
      <c r="B22" s="67"/>
      <c r="C22" s="18"/>
      <c r="D22" s="32"/>
      <c r="E22" s="32"/>
      <c r="F22" s="32"/>
      <c r="G22" s="32"/>
      <c r="H22" s="32"/>
      <c r="I22" s="33"/>
      <c r="J22" s="9"/>
      <c r="K22" s="13"/>
      <c r="L22" s="67"/>
      <c r="M22" s="18"/>
      <c r="N22" s="32"/>
      <c r="O22" s="32"/>
      <c r="P22" s="32"/>
      <c r="Q22" s="32"/>
      <c r="R22" s="32"/>
      <c r="S22" s="33"/>
      <c r="T22" s="9"/>
      <c r="U22" s="13"/>
      <c r="V22" s="67"/>
      <c r="W22" s="18"/>
      <c r="X22" s="32"/>
      <c r="Y22" s="32"/>
      <c r="Z22" s="32"/>
      <c r="AA22" s="32"/>
      <c r="AB22" s="32"/>
      <c r="AC22" s="33"/>
      <c r="AD22" s="9"/>
      <c r="AE22" s="13"/>
      <c r="AF22" s="67"/>
      <c r="AG22" s="18"/>
      <c r="AH22" s="32"/>
      <c r="AI22" s="32"/>
      <c r="AJ22" s="32"/>
      <c r="AK22" s="32"/>
      <c r="AL22" s="32"/>
      <c r="AM22" s="33"/>
      <c r="AN22" s="9"/>
      <c r="AO22" s="13"/>
      <c r="AP22" s="67"/>
      <c r="AQ22" s="18"/>
      <c r="AR22" s="32"/>
      <c r="AS22" s="32"/>
      <c r="AT22" s="32"/>
      <c r="AU22" s="32"/>
      <c r="AV22" s="32"/>
      <c r="AW22" s="33"/>
      <c r="AX22" s="9"/>
      <c r="AY22" s="13"/>
      <c r="AZ22" s="73"/>
      <c r="BJ22" s="73"/>
      <c r="BT22" s="73"/>
      <c r="BU22" s="77"/>
      <c r="BV22" s="78"/>
      <c r="BW22" s="78"/>
      <c r="BX22" s="78"/>
      <c r="BY22" s="78"/>
      <c r="BZ22" s="78"/>
      <c r="CA22" s="78"/>
      <c r="CD22" s="73"/>
      <c r="CN22" s="73"/>
      <c r="CX22" s="73"/>
      <c r="DH22" s="73"/>
      <c r="DR22" s="73"/>
      <c r="EB22" s="73"/>
      <c r="EL22" s="73"/>
      <c r="EV22" s="73"/>
      <c r="FF22" s="73"/>
      <c r="FP22" s="73"/>
      <c r="FZ22" s="73"/>
      <c r="GJ22" s="73"/>
      <c r="GT22" s="73"/>
      <c r="HD22" s="73"/>
      <c r="HN22" s="73"/>
      <c r="HX22" s="73"/>
      <c r="IH22" s="73"/>
      <c r="IR22" s="73"/>
    </row>
    <row r="23" spans="1:252" s="1" customFormat="1" x14ac:dyDescent="0.3">
      <c r="A23" s="597" t="str">
        <f ca="1">IF(ISBLANK('Data Summary'!A25),"",'Data Summary'!A25)</f>
        <v/>
      </c>
      <c r="B23" s="67"/>
      <c r="C23" s="18"/>
      <c r="D23" s="32"/>
      <c r="E23" s="32"/>
      <c r="F23" s="32"/>
      <c r="G23" s="32"/>
      <c r="H23" s="32"/>
      <c r="I23" s="33"/>
      <c r="J23" s="9"/>
      <c r="K23" s="13"/>
      <c r="L23" s="67"/>
      <c r="M23" s="18"/>
      <c r="N23" s="32"/>
      <c r="O23" s="32"/>
      <c r="P23" s="32"/>
      <c r="Q23" s="32"/>
      <c r="R23" s="32"/>
      <c r="S23" s="33"/>
      <c r="T23" s="9"/>
      <c r="U23" s="13"/>
      <c r="V23" s="67"/>
      <c r="W23" s="18"/>
      <c r="X23" s="32"/>
      <c r="Y23" s="32"/>
      <c r="Z23" s="32"/>
      <c r="AA23" s="32"/>
      <c r="AB23" s="32"/>
      <c r="AC23" s="33"/>
      <c r="AD23" s="9"/>
      <c r="AE23" s="13"/>
      <c r="AF23" s="67"/>
      <c r="AG23" s="18"/>
      <c r="AH23" s="32"/>
      <c r="AI23" s="32"/>
      <c r="AJ23" s="32"/>
      <c r="AK23" s="32"/>
      <c r="AL23" s="32"/>
      <c r="AM23" s="33"/>
      <c r="AN23" s="9"/>
      <c r="AO23" s="13"/>
      <c r="AP23" s="67"/>
      <c r="AQ23" s="18"/>
      <c r="AR23" s="32"/>
      <c r="AS23" s="32"/>
      <c r="AT23" s="32"/>
      <c r="AU23" s="32"/>
      <c r="AV23" s="32"/>
      <c r="AW23" s="33"/>
      <c r="AX23" s="9"/>
      <c r="AY23" s="13"/>
      <c r="AZ23" s="73"/>
      <c r="BJ23" s="73"/>
      <c r="BT23" s="73"/>
      <c r="BU23" s="77"/>
      <c r="BV23" s="78"/>
      <c r="BW23" s="78"/>
      <c r="BX23" s="78"/>
      <c r="BY23" s="78"/>
      <c r="BZ23" s="78"/>
      <c r="CA23" s="78"/>
      <c r="CD23" s="73"/>
      <c r="CN23" s="73"/>
      <c r="CX23" s="73"/>
      <c r="DH23" s="73"/>
      <c r="DR23" s="73"/>
      <c r="EB23" s="73"/>
      <c r="EL23" s="73"/>
      <c r="EV23" s="73"/>
      <c r="FF23" s="73"/>
      <c r="FP23" s="73"/>
      <c r="FZ23" s="73"/>
      <c r="GJ23" s="73"/>
      <c r="GT23" s="73"/>
      <c r="HD23" s="73"/>
      <c r="HN23" s="73"/>
      <c r="HX23" s="73"/>
      <c r="IH23" s="73"/>
      <c r="IR23" s="73"/>
    </row>
    <row r="24" spans="1:252" s="1" customFormat="1" x14ac:dyDescent="0.3">
      <c r="A24" s="597" t="str">
        <f ca="1">IF(ISBLANK('Data Summary'!A26),"",'Data Summary'!A26)</f>
        <v/>
      </c>
      <c r="B24" s="67"/>
      <c r="C24" s="18"/>
      <c r="D24" s="32"/>
      <c r="E24" s="32"/>
      <c r="F24" s="32"/>
      <c r="G24" s="32"/>
      <c r="H24" s="32"/>
      <c r="I24" s="33"/>
      <c r="J24" s="9"/>
      <c r="K24" s="13"/>
      <c r="L24" s="67"/>
      <c r="M24" s="18"/>
      <c r="N24" s="32"/>
      <c r="O24" s="32"/>
      <c r="P24" s="32"/>
      <c r="Q24" s="32"/>
      <c r="R24" s="32"/>
      <c r="S24" s="33"/>
      <c r="T24" s="9"/>
      <c r="U24" s="13"/>
      <c r="V24" s="67"/>
      <c r="W24" s="18"/>
      <c r="X24" s="32"/>
      <c r="Y24" s="32"/>
      <c r="Z24" s="32"/>
      <c r="AA24" s="32"/>
      <c r="AB24" s="32"/>
      <c r="AC24" s="33"/>
      <c r="AD24" s="9"/>
      <c r="AE24" s="13"/>
      <c r="AF24" s="67"/>
      <c r="AG24" s="18"/>
      <c r="AH24" s="32"/>
      <c r="AI24" s="32"/>
      <c r="AJ24" s="32"/>
      <c r="AK24" s="32"/>
      <c r="AL24" s="32"/>
      <c r="AM24" s="33"/>
      <c r="AN24" s="9"/>
      <c r="AO24" s="13"/>
      <c r="AP24" s="67"/>
      <c r="AQ24" s="18"/>
      <c r="AR24" s="32"/>
      <c r="AS24" s="32"/>
      <c r="AT24" s="32"/>
      <c r="AU24" s="32"/>
      <c r="AV24" s="32"/>
      <c r="AW24" s="33"/>
      <c r="AX24" s="9"/>
      <c r="AY24" s="13"/>
      <c r="AZ24" s="73"/>
      <c r="BJ24" s="73"/>
      <c r="BT24" s="73"/>
      <c r="BU24" s="77"/>
      <c r="BV24" s="78"/>
      <c r="BW24" s="78"/>
      <c r="BX24" s="78"/>
      <c r="BY24" s="78"/>
      <c r="BZ24" s="78"/>
      <c r="CA24" s="78"/>
      <c r="CD24" s="73"/>
      <c r="CN24" s="73"/>
      <c r="CX24" s="73"/>
      <c r="DH24" s="73"/>
      <c r="DR24" s="73"/>
      <c r="EB24" s="73"/>
      <c r="EL24" s="73"/>
      <c r="EV24" s="73"/>
      <c r="FF24" s="73"/>
      <c r="FP24" s="73"/>
      <c r="FZ24" s="73"/>
      <c r="GJ24" s="73"/>
      <c r="GT24" s="73"/>
      <c r="HD24" s="73"/>
      <c r="HN24" s="73"/>
      <c r="HX24" s="73"/>
      <c r="IH24" s="73"/>
      <c r="IR24" s="73"/>
    </row>
    <row r="25" spans="1:252" s="1" customFormat="1" x14ac:dyDescent="0.3">
      <c r="A25" s="597" t="str">
        <f ca="1">IF(ISBLANK('Data Summary'!A27),"",'Data Summary'!A27)</f>
        <v/>
      </c>
      <c r="B25" s="67"/>
      <c r="C25" s="18"/>
      <c r="D25" s="32"/>
      <c r="E25" s="32"/>
      <c r="F25" s="32"/>
      <c r="G25" s="32"/>
      <c r="H25" s="32"/>
      <c r="I25" s="33"/>
      <c r="J25" s="9"/>
      <c r="K25" s="13"/>
      <c r="L25" s="67"/>
      <c r="M25" s="18"/>
      <c r="N25" s="32"/>
      <c r="O25" s="32"/>
      <c r="P25" s="32"/>
      <c r="Q25" s="32"/>
      <c r="R25" s="32"/>
      <c r="S25" s="33"/>
      <c r="T25" s="9"/>
      <c r="U25" s="13"/>
      <c r="V25" s="67"/>
      <c r="W25" s="18"/>
      <c r="X25" s="32"/>
      <c r="Y25" s="32"/>
      <c r="Z25" s="32"/>
      <c r="AA25" s="32"/>
      <c r="AB25" s="32"/>
      <c r="AC25" s="33"/>
      <c r="AD25" s="9"/>
      <c r="AE25" s="13"/>
      <c r="AF25" s="67"/>
      <c r="AG25" s="18"/>
      <c r="AH25" s="32"/>
      <c r="AI25" s="32"/>
      <c r="AJ25" s="32"/>
      <c r="AK25" s="32"/>
      <c r="AL25" s="32"/>
      <c r="AM25" s="33"/>
      <c r="AN25" s="9"/>
      <c r="AO25" s="13"/>
      <c r="AP25" s="67"/>
      <c r="AQ25" s="18"/>
      <c r="AR25" s="32"/>
      <c r="AS25" s="32"/>
      <c r="AT25" s="32"/>
      <c r="AU25" s="32"/>
      <c r="AV25" s="32"/>
      <c r="AW25" s="33"/>
      <c r="AX25" s="9"/>
      <c r="AY25" s="13"/>
      <c r="AZ25" s="73"/>
      <c r="BJ25" s="73"/>
      <c r="BT25" s="73"/>
      <c r="BU25" s="77"/>
      <c r="BV25" s="78"/>
      <c r="BW25" s="78"/>
      <c r="BX25" s="78"/>
      <c r="BY25" s="78"/>
      <c r="BZ25" s="78"/>
      <c r="CA25" s="78"/>
      <c r="CD25" s="73"/>
      <c r="CN25" s="73"/>
      <c r="CX25" s="73"/>
      <c r="DH25" s="73"/>
      <c r="DR25" s="73"/>
      <c r="EB25" s="73"/>
      <c r="EL25" s="73"/>
      <c r="EV25" s="73"/>
      <c r="FF25" s="73"/>
      <c r="FP25" s="73"/>
      <c r="FZ25" s="73"/>
      <c r="GJ25" s="73"/>
      <c r="GT25" s="73"/>
      <c r="HD25" s="73"/>
      <c r="HN25" s="73"/>
      <c r="HX25" s="73"/>
      <c r="IH25" s="73"/>
      <c r="IR25" s="73"/>
    </row>
    <row r="26" spans="1:252" s="1" customFormat="1" x14ac:dyDescent="0.3">
      <c r="A26" s="597" t="str">
        <f ca="1">IF(ISBLANK('Data Summary'!A28),"",'Data Summary'!A28)</f>
        <v/>
      </c>
      <c r="B26" s="67"/>
      <c r="C26" s="18"/>
      <c r="D26" s="4"/>
      <c r="E26" s="4"/>
      <c r="F26" s="4"/>
      <c r="G26" s="4"/>
      <c r="H26" s="4"/>
      <c r="I26" s="23"/>
      <c r="J26" s="9"/>
      <c r="K26" s="13"/>
      <c r="L26" s="67"/>
      <c r="M26" s="18"/>
      <c r="N26" s="4"/>
      <c r="O26" s="4"/>
      <c r="P26" s="4"/>
      <c r="Q26" s="4"/>
      <c r="R26" s="4"/>
      <c r="S26" s="23"/>
      <c r="T26" s="9"/>
      <c r="U26" s="13"/>
      <c r="V26" s="67"/>
      <c r="W26" s="18"/>
      <c r="X26" s="4"/>
      <c r="Y26" s="4"/>
      <c r="Z26" s="4"/>
      <c r="AA26" s="4"/>
      <c r="AB26" s="4"/>
      <c r="AC26" s="23"/>
      <c r="AD26" s="9"/>
      <c r="AE26" s="13"/>
      <c r="AF26" s="67"/>
      <c r="AG26" s="18"/>
      <c r="AH26" s="4"/>
      <c r="AI26" s="4"/>
      <c r="AJ26" s="4"/>
      <c r="AK26" s="4"/>
      <c r="AL26" s="4"/>
      <c r="AM26" s="23"/>
      <c r="AN26" s="9"/>
      <c r="AO26" s="13"/>
      <c r="AP26" s="67"/>
      <c r="AQ26" s="18"/>
      <c r="AR26" s="4"/>
      <c r="AS26" s="4"/>
      <c r="AT26" s="4"/>
      <c r="AU26" s="4"/>
      <c r="AV26" s="4"/>
      <c r="AW26" s="23"/>
      <c r="AX26" s="9"/>
      <c r="AY26" s="13"/>
      <c r="AZ26" s="73"/>
      <c r="BJ26" s="73"/>
      <c r="BT26" s="73"/>
      <c r="BU26" s="77"/>
      <c r="BV26" s="78"/>
      <c r="BW26" s="78"/>
      <c r="BX26" s="78"/>
      <c r="BY26" s="78"/>
      <c r="BZ26" s="78"/>
      <c r="CA26" s="78"/>
      <c r="CD26" s="73"/>
      <c r="CN26" s="73"/>
      <c r="CX26" s="73"/>
      <c r="DH26" s="73"/>
      <c r="DR26" s="73"/>
      <c r="EB26" s="73"/>
      <c r="EL26" s="73"/>
      <c r="EV26" s="73"/>
      <c r="FF26" s="73"/>
      <c r="FP26" s="73"/>
      <c r="FZ26" s="73"/>
      <c r="GJ26" s="73"/>
      <c r="GT26" s="73"/>
      <c r="HD26" s="73"/>
      <c r="HN26" s="73"/>
      <c r="HX26" s="73"/>
      <c r="IH26" s="73"/>
      <c r="IR26" s="73"/>
    </row>
    <row r="27" spans="1:252" s="1" customFormat="1" ht="93" customHeight="1" x14ac:dyDescent="0.3">
      <c r="A27" s="182" t="str">
        <f ca="1">IF(ISBLANK('Data Summary'!A29),"",'Data Summary'!A29)</f>
        <v/>
      </c>
      <c r="B27" s="68" t="str">
        <f>HLOOKUP(Introduction!$G$4,nametranslations,111,FALSE)</f>
        <v>Notes</v>
      </c>
      <c r="C27" s="341" t="s">
        <v>204</v>
      </c>
      <c r="D27" s="341"/>
      <c r="E27" s="341"/>
      <c r="F27" s="341"/>
      <c r="G27" s="341"/>
      <c r="H27" s="341"/>
      <c r="I27" s="342"/>
      <c r="J27" s="9"/>
      <c r="K27" s="13"/>
      <c r="L27" s="68" t="str">
        <f>HLOOKUP(Introduction!$G$4,nametranslations,111,FALSE)</f>
        <v>Notes</v>
      </c>
      <c r="M27" s="341"/>
      <c r="N27" s="341"/>
      <c r="O27" s="341"/>
      <c r="P27" s="341"/>
      <c r="Q27" s="341"/>
      <c r="R27" s="341"/>
      <c r="S27" s="342"/>
      <c r="T27" s="9"/>
      <c r="U27" s="13"/>
      <c r="V27" s="68" t="str">
        <f>HLOOKUP(Introduction!$G$4,nametranslations,111,FALSE)</f>
        <v>Notes</v>
      </c>
      <c r="W27" s="341"/>
      <c r="X27" s="341"/>
      <c r="Y27" s="341"/>
      <c r="Z27" s="341"/>
      <c r="AA27" s="341"/>
      <c r="AB27" s="341"/>
      <c r="AC27" s="342"/>
      <c r="AD27" s="9"/>
      <c r="AE27" s="13"/>
      <c r="AF27" s="68" t="str">
        <f>HLOOKUP(Introduction!$G$4,nametranslations,111,FALSE)</f>
        <v>Notes</v>
      </c>
      <c r="AG27" s="341" t="s">
        <v>197</v>
      </c>
      <c r="AH27" s="341"/>
      <c r="AI27" s="341"/>
      <c r="AJ27" s="341"/>
      <c r="AK27" s="341"/>
      <c r="AL27" s="341"/>
      <c r="AM27" s="342"/>
      <c r="AN27" s="9"/>
      <c r="AO27" s="13"/>
      <c r="AP27" s="68" t="str">
        <f>HLOOKUP(Introduction!$G$4,nametranslations,111,FALSE)</f>
        <v>Notes</v>
      </c>
      <c r="AQ27" s="341"/>
      <c r="AR27" s="341"/>
      <c r="AS27" s="341"/>
      <c r="AT27" s="341"/>
      <c r="AU27" s="341"/>
      <c r="AV27" s="341"/>
      <c r="AW27" s="342"/>
      <c r="AX27" s="9"/>
      <c r="AY27" s="13"/>
      <c r="AZ27" s="73"/>
      <c r="BJ27" s="73"/>
      <c r="BT27" s="73"/>
      <c r="BU27" s="343"/>
      <c r="BV27" s="343"/>
      <c r="BW27" s="343"/>
      <c r="BX27" s="343"/>
      <c r="BY27" s="343"/>
      <c r="BZ27" s="343"/>
      <c r="CA27" s="343"/>
      <c r="CD27" s="73"/>
      <c r="CN27" s="73"/>
      <c r="CX27" s="73"/>
      <c r="DH27" s="73"/>
      <c r="DR27" s="73"/>
      <c r="EB27" s="73"/>
      <c r="EL27" s="73"/>
      <c r="EV27" s="73"/>
      <c r="FF27" s="73"/>
      <c r="FP27" s="73"/>
      <c r="FZ27" s="73"/>
      <c r="GJ27" s="73"/>
      <c r="GT27" s="73"/>
      <c r="HD27" s="73"/>
      <c r="HN27" s="73"/>
      <c r="HX27" s="73"/>
      <c r="IH27" s="73"/>
      <c r="IR27" s="73"/>
    </row>
    <row r="28" spans="1:252" s="1" customFormat="1" ht="15.75" customHeight="1" x14ac:dyDescent="0.3">
      <c r="A28" s="182" t="str">
        <f ca="1">IF(ISBLANK('Data Summary'!A30),"",'Data Summary'!A30)</f>
        <v/>
      </c>
      <c r="B28" s="68"/>
      <c r="C28" s="10" t="str">
        <f>HLOOKUP(Introduction!$G$4,nametranslations,112,FALSE)</f>
        <v>Facility estimate used</v>
      </c>
      <c r="D28" s="57"/>
      <c r="E28" s="57"/>
      <c r="F28" s="57"/>
      <c r="G28" s="57"/>
      <c r="H28" s="57"/>
      <c r="I28" s="51"/>
      <c r="J28" s="9"/>
      <c r="K28" s="13"/>
      <c r="L28" s="68"/>
      <c r="M28" s="10" t="str">
        <f>HLOOKUP(Introduction!$G$4,nametranslations,112,FALSE)</f>
        <v>Facility estimate used</v>
      </c>
      <c r="N28" s="57"/>
      <c r="O28" s="57"/>
      <c r="P28" s="57"/>
      <c r="Q28" s="57"/>
      <c r="R28" s="57"/>
      <c r="S28" s="51"/>
      <c r="T28" s="9"/>
      <c r="U28" s="13"/>
      <c r="V28" s="68"/>
      <c r="W28" s="10" t="str">
        <f>HLOOKUP(Introduction!$G$4,nametranslations,112,FALSE)</f>
        <v>Facility estimate used</v>
      </c>
      <c r="X28" s="57"/>
      <c r="Y28" s="57"/>
      <c r="Z28" s="57"/>
      <c r="AA28" s="57"/>
      <c r="AB28" s="57"/>
      <c r="AC28" s="51"/>
      <c r="AD28" s="9"/>
      <c r="AE28" s="13"/>
      <c r="AF28" s="68"/>
      <c r="AG28" s="10" t="str">
        <f>HLOOKUP(Introduction!$G$4,nametranslations,112,FALSE)</f>
        <v>Facility estimate used</v>
      </c>
      <c r="AH28" s="57"/>
      <c r="AI28" s="57"/>
      <c r="AJ28" s="57"/>
      <c r="AK28" s="57"/>
      <c r="AL28" s="57"/>
      <c r="AM28" s="51"/>
      <c r="AN28" s="9"/>
      <c r="AO28" s="13"/>
      <c r="AP28" s="68"/>
      <c r="AQ28" s="10" t="str">
        <f>HLOOKUP(Introduction!$G$4,nametranslations,112,FALSE)</f>
        <v>Facility estimate used</v>
      </c>
      <c r="AR28" s="57"/>
      <c r="AS28" s="57"/>
      <c r="AT28" s="57"/>
      <c r="AU28" s="57"/>
      <c r="AV28" s="57"/>
      <c r="AW28" s="51"/>
      <c r="AX28" s="9"/>
      <c r="AY28" s="13"/>
      <c r="AZ28" s="73"/>
      <c r="BJ28" s="73"/>
      <c r="BT28" s="73"/>
      <c r="BU28" s="73"/>
      <c r="BV28" s="77"/>
      <c r="BW28" s="77"/>
      <c r="BX28" s="77"/>
      <c r="BY28" s="77"/>
      <c r="BZ28" s="77"/>
      <c r="CA28" s="77"/>
      <c r="CD28" s="73"/>
      <c r="CN28" s="73"/>
      <c r="CX28" s="73"/>
      <c r="DH28" s="73"/>
      <c r="DR28" s="73"/>
      <c r="EB28" s="73"/>
      <c r="EL28" s="73"/>
      <c r="EV28" s="73"/>
      <c r="FF28" s="73"/>
      <c r="FP28" s="73"/>
      <c r="FZ28" s="73"/>
      <c r="GJ28" s="73"/>
      <c r="GT28" s="73"/>
      <c r="HD28" s="73"/>
      <c r="HN28" s="73"/>
      <c r="HX28" s="73"/>
      <c r="IH28" s="73"/>
      <c r="IR28" s="73"/>
    </row>
    <row r="29" spans="1:252" s="1" customFormat="1" ht="15" customHeight="1" x14ac:dyDescent="0.3">
      <c r="A29" s="182" t="str">
        <f ca="1">IF(ISBLANK('Data Summary'!A31),"",'Data Summary'!A31)</f>
        <v/>
      </c>
      <c r="B29" s="68"/>
      <c r="C29" s="10" t="str">
        <f>HLOOKUP(Introduction!$G$4,nametranslations,113,FALSE)</f>
        <v>Improved estimate used</v>
      </c>
      <c r="D29" s="28"/>
      <c r="E29" s="28"/>
      <c r="F29" s="28"/>
      <c r="G29" s="28"/>
      <c r="H29" s="28"/>
      <c r="I29" s="50"/>
      <c r="J29" s="9"/>
      <c r="K29" s="13"/>
      <c r="L29" s="68"/>
      <c r="M29" s="10" t="str">
        <f>HLOOKUP(Introduction!$G$4,nametranslations,113,FALSE)</f>
        <v>Improved estimate used</v>
      </c>
      <c r="N29" s="28"/>
      <c r="O29" s="28"/>
      <c r="P29" s="28"/>
      <c r="Q29" s="28"/>
      <c r="R29" s="28"/>
      <c r="S29" s="50"/>
      <c r="T29" s="9"/>
      <c r="U29" s="13"/>
      <c r="V29" s="68"/>
      <c r="W29" s="10" t="str">
        <f>HLOOKUP(Introduction!$G$4,nametranslations,113,FALSE)</f>
        <v>Improved estimate used</v>
      </c>
      <c r="X29" s="28"/>
      <c r="Y29" s="28"/>
      <c r="Z29" s="28"/>
      <c r="AA29" s="28"/>
      <c r="AB29" s="28"/>
      <c r="AC29" s="50"/>
      <c r="AD29" s="9"/>
      <c r="AE29" s="13"/>
      <c r="AF29" s="68"/>
      <c r="AG29" s="10" t="str">
        <f>HLOOKUP(Introduction!$G$4,nametranslations,113,FALSE)</f>
        <v>Improved estimate used</v>
      </c>
      <c r="AH29" s="28" t="s">
        <v>129</v>
      </c>
      <c r="AI29" s="28"/>
      <c r="AJ29" s="28"/>
      <c r="AK29" s="28"/>
      <c r="AL29" s="28"/>
      <c r="AM29" s="50"/>
      <c r="AN29" s="9"/>
      <c r="AO29" s="13"/>
      <c r="AP29" s="68"/>
      <c r="AQ29" s="10" t="str">
        <f>HLOOKUP(Introduction!$G$4,nametranslations,113,FALSE)</f>
        <v>Improved estimate used</v>
      </c>
      <c r="AR29" s="28"/>
      <c r="AS29" s="28"/>
      <c r="AT29" s="28"/>
      <c r="AU29" s="28"/>
      <c r="AV29" s="28"/>
      <c r="AW29" s="50"/>
      <c r="AX29" s="9"/>
      <c r="AY29" s="13"/>
      <c r="AZ29" s="73"/>
      <c r="BJ29" s="73"/>
      <c r="BT29" s="73"/>
      <c r="BU29" s="73"/>
      <c r="BV29" s="77"/>
      <c r="BW29" s="77"/>
      <c r="BX29" s="77"/>
      <c r="BY29" s="77"/>
      <c r="BZ29" s="77"/>
      <c r="CA29" s="77"/>
      <c r="CD29" s="73"/>
      <c r="CN29" s="73"/>
      <c r="CX29" s="73"/>
      <c r="DH29" s="73"/>
      <c r="DR29" s="73"/>
      <c r="EB29" s="73"/>
      <c r="EL29" s="73"/>
      <c r="EV29" s="73"/>
      <c r="FF29" s="73"/>
      <c r="FP29" s="73"/>
      <c r="FZ29" s="73"/>
      <c r="GJ29" s="73"/>
      <c r="GT29" s="73"/>
      <c r="HD29" s="73"/>
      <c r="HN29" s="73"/>
      <c r="HX29" s="73"/>
      <c r="IH29" s="73"/>
      <c r="IR29" s="73"/>
    </row>
    <row r="30" spans="1:252" s="1" customFormat="1" ht="21" customHeight="1" x14ac:dyDescent="0.3">
      <c r="A30" s="182" t="str">
        <f ca="1">IF(ISBLANK('Data Summary'!A32),"",'Data Summary'!A32)</f>
        <v/>
      </c>
      <c r="B30" s="68"/>
      <c r="C30" s="10" t="str">
        <f>HLOOKUP(Introduction!$G$4,nametranslations,122,FALSE)</f>
        <v>Improved &amp; usable estimate used</v>
      </c>
      <c r="D30" s="28"/>
      <c r="E30" s="28"/>
      <c r="F30" s="28"/>
      <c r="G30" s="28"/>
      <c r="H30" s="28"/>
      <c r="I30" s="50"/>
      <c r="J30" s="9"/>
      <c r="K30" s="13"/>
      <c r="L30" s="68"/>
      <c r="M30" s="10" t="str">
        <f>HLOOKUP(Introduction!$G$4,nametranslations,122,FALSE)</f>
        <v>Improved &amp; usable estimate used</v>
      </c>
      <c r="N30" s="28"/>
      <c r="O30" s="28"/>
      <c r="P30" s="28"/>
      <c r="Q30" s="28"/>
      <c r="R30" s="28"/>
      <c r="S30" s="50"/>
      <c r="T30" s="9"/>
      <c r="U30" s="13"/>
      <c r="V30" s="68"/>
      <c r="W30" s="10" t="str">
        <f>HLOOKUP(Introduction!$G$4,nametranslations,122,FALSE)</f>
        <v>Improved &amp; usable estimate used</v>
      </c>
      <c r="X30" s="28"/>
      <c r="Y30" s="28"/>
      <c r="Z30" s="28"/>
      <c r="AA30" s="28"/>
      <c r="AB30" s="28"/>
      <c r="AC30" s="50"/>
      <c r="AD30" s="9"/>
      <c r="AE30" s="13"/>
      <c r="AF30" s="68"/>
      <c r="AG30" s="10" t="str">
        <f>HLOOKUP(Introduction!$G$4,nametranslations,122,FALSE)</f>
        <v>Improved &amp; usable estimate used</v>
      </c>
      <c r="AH30" s="28" t="s">
        <v>129</v>
      </c>
      <c r="AI30" s="28"/>
      <c r="AJ30" s="28"/>
      <c r="AK30" s="28"/>
      <c r="AL30" s="28"/>
      <c r="AM30" s="50"/>
      <c r="AN30" s="9"/>
      <c r="AO30" s="13"/>
      <c r="AP30" s="68"/>
      <c r="AQ30" s="10" t="str">
        <f>HLOOKUP(Introduction!$G$4,nametranslations,122,FALSE)</f>
        <v>Improved &amp; usable estimate used</v>
      </c>
      <c r="AR30" s="28"/>
      <c r="AS30" s="28"/>
      <c r="AT30" s="28"/>
      <c r="AU30" s="28"/>
      <c r="AV30" s="28"/>
      <c r="AW30" s="50"/>
      <c r="AX30" s="9"/>
      <c r="AY30" s="13"/>
      <c r="AZ30" s="73"/>
      <c r="BJ30" s="73"/>
      <c r="BT30" s="73"/>
      <c r="BU30" s="73"/>
      <c r="BV30" s="77"/>
      <c r="BW30" s="77"/>
      <c r="BX30" s="77"/>
      <c r="BY30" s="77"/>
      <c r="BZ30" s="77"/>
      <c r="CA30" s="77"/>
      <c r="CD30" s="73"/>
      <c r="CN30" s="73"/>
      <c r="CX30" s="73"/>
      <c r="DH30" s="73"/>
      <c r="DR30" s="73"/>
      <c r="EB30" s="73"/>
      <c r="EL30" s="73"/>
      <c r="EV30" s="73"/>
      <c r="FF30" s="73"/>
      <c r="FP30" s="73"/>
      <c r="FZ30" s="73"/>
      <c r="GJ30" s="73"/>
      <c r="GT30" s="73"/>
      <c r="HD30" s="73"/>
      <c r="HN30" s="73"/>
      <c r="HX30" s="73"/>
      <c r="IH30" s="73"/>
      <c r="IR30" s="73"/>
    </row>
    <row r="31" spans="1:252" ht="21" customHeight="1" x14ac:dyDescent="0.3">
      <c r="A31" s="182" t="str">
        <f ca="1">IF(ISBLANK('Data Summary'!A33),"",'Data Summary'!A33)</f>
        <v/>
      </c>
      <c r="B31" s="68"/>
      <c r="C31" s="10" t="str">
        <f>HLOOKUP(Introduction!$G$4,nametranslations,123,FALSE)</f>
        <v>Improved &amp; single-sex estimate used</v>
      </c>
      <c r="D31" s="28"/>
      <c r="E31" s="28"/>
      <c r="F31" s="28"/>
      <c r="G31" s="28"/>
      <c r="H31" s="28"/>
      <c r="I31" s="50"/>
      <c r="J31" s="9"/>
      <c r="K31" s="13"/>
      <c r="L31" s="68"/>
      <c r="M31" s="10" t="str">
        <f>HLOOKUP(Introduction!$G$4,nametranslations,123,FALSE)</f>
        <v>Improved &amp; single-sex estimate used</v>
      </c>
      <c r="N31" s="28"/>
      <c r="O31" s="28"/>
      <c r="P31" s="28"/>
      <c r="Q31" s="28"/>
      <c r="R31" s="28"/>
      <c r="S31" s="50"/>
      <c r="T31" s="9"/>
      <c r="U31" s="13"/>
      <c r="V31" s="68"/>
      <c r="W31" s="10" t="str">
        <f>HLOOKUP(Introduction!$G$4,nametranslations,123,FALSE)</f>
        <v>Improved &amp; single-sex estimate used</v>
      </c>
      <c r="X31" s="28"/>
      <c r="Y31" s="28"/>
      <c r="Z31" s="28"/>
      <c r="AA31" s="28"/>
      <c r="AB31" s="28"/>
      <c r="AC31" s="50"/>
      <c r="AD31" s="9"/>
      <c r="AE31" s="13"/>
      <c r="AF31" s="68"/>
      <c r="AG31" s="10" t="str">
        <f>HLOOKUP(Introduction!$G$4,nametranslations,123,FALSE)</f>
        <v>Improved &amp; single-sex estimate used</v>
      </c>
      <c r="AH31" s="28" t="s">
        <v>129</v>
      </c>
      <c r="AI31" s="28"/>
      <c r="AJ31" s="28"/>
      <c r="AK31" s="28"/>
      <c r="AL31" s="28"/>
      <c r="AM31" s="50"/>
      <c r="AN31" s="9"/>
      <c r="AO31" s="13"/>
      <c r="AP31" s="68"/>
      <c r="AQ31" s="10" t="str">
        <f>HLOOKUP(Introduction!$G$4,nametranslations,123,FALSE)</f>
        <v>Improved &amp; single-sex estimate used</v>
      </c>
      <c r="AR31" s="28"/>
      <c r="AS31" s="28"/>
      <c r="AT31" s="28"/>
      <c r="AU31" s="28"/>
      <c r="AV31" s="28"/>
      <c r="AW31" s="50"/>
      <c r="AX31" s="9"/>
      <c r="AY31" s="13"/>
      <c r="BV31" s="76"/>
      <c r="BW31" s="76"/>
      <c r="BX31" s="76"/>
      <c r="BY31" s="76"/>
      <c r="BZ31" s="76"/>
      <c r="CA31" s="76"/>
    </row>
    <row r="32" spans="1:252" ht="16.5" customHeight="1" x14ac:dyDescent="0.3">
      <c r="A32" s="182" t="str">
        <f ca="1">IF(ISBLANK('Data Summary'!A34),"",'Data Summary'!A34)</f>
        <v/>
      </c>
      <c r="B32" s="68"/>
      <c r="C32" s="10" t="str">
        <f>HLOOKUP(Introduction!$G$4,nametranslations,114,FALSE)</f>
        <v>Basic estimate used</v>
      </c>
      <c r="D32" s="28" t="s">
        <v>135</v>
      </c>
      <c r="E32" s="28" t="s">
        <v>135</v>
      </c>
      <c r="F32" s="28" t="s">
        <v>135</v>
      </c>
      <c r="G32" s="28"/>
      <c r="H32" s="28"/>
      <c r="I32" s="50"/>
      <c r="J32" s="9"/>
      <c r="K32" s="13"/>
      <c r="L32" s="68"/>
      <c r="M32" s="10" t="str">
        <f>HLOOKUP(Introduction!$G$4,nametranslations,114,FALSE)</f>
        <v>Basic estimate used</v>
      </c>
      <c r="N32" s="28" t="s">
        <v>129</v>
      </c>
      <c r="O32" s="28"/>
      <c r="P32" s="28"/>
      <c r="Q32" s="28"/>
      <c r="R32" s="28"/>
      <c r="S32" s="50"/>
      <c r="T32" s="9"/>
      <c r="U32" s="13"/>
      <c r="V32" s="68"/>
      <c r="W32" s="10" t="str">
        <f>HLOOKUP(Introduction!$G$4,nametranslations,114,FALSE)</f>
        <v>Basic estimate used</v>
      </c>
      <c r="X32" s="28" t="s">
        <v>129</v>
      </c>
      <c r="Y32" s="28"/>
      <c r="Z32" s="28"/>
      <c r="AA32" s="28"/>
      <c r="AB32" s="28"/>
      <c r="AC32" s="50"/>
      <c r="AD32" s="9"/>
      <c r="AE32" s="13"/>
      <c r="AF32" s="68"/>
      <c r="AG32" s="10" t="str">
        <f>HLOOKUP(Introduction!$G$4,nametranslations,114,FALSE)</f>
        <v>Basic estimate used</v>
      </c>
      <c r="AH32" s="28" t="s">
        <v>129</v>
      </c>
      <c r="AI32" s="28"/>
      <c r="AJ32" s="28"/>
      <c r="AK32" s="28"/>
      <c r="AL32" s="28"/>
      <c r="AM32" s="50"/>
      <c r="AN32" s="9"/>
      <c r="AO32" s="13"/>
      <c r="AP32" s="68"/>
      <c r="AQ32" s="10" t="str">
        <f>HLOOKUP(Introduction!$G$4,nametranslations,114,FALSE)</f>
        <v>Basic estimate used</v>
      </c>
      <c r="AR32" s="28" t="s">
        <v>129</v>
      </c>
      <c r="AS32" s="28"/>
      <c r="AT32" s="28"/>
      <c r="AU32" s="28"/>
      <c r="AV32" s="28"/>
      <c r="AW32" s="50"/>
      <c r="AX32" s="9"/>
      <c r="AY32" s="13"/>
      <c r="BV32" s="76"/>
      <c r="BW32" s="76"/>
      <c r="BX32" s="76"/>
      <c r="BY32" s="76"/>
      <c r="BZ32" s="76"/>
      <c r="CA32" s="76"/>
    </row>
    <row r="33" spans="1:79" ht="16.5" customHeight="1" x14ac:dyDescent="0.3">
      <c r="A33" s="182" t="str">
        <f ca="1">IF(ISBLANK('Data Summary'!A35),"",'Data Summary'!A35)</f>
        <v/>
      </c>
      <c r="B33" s="69"/>
      <c r="C33" s="10" t="str">
        <f>HLOOKUP(Introduction!$G$4,nametranslations,115,FALSE)</f>
        <v>Number of schools total</v>
      </c>
      <c r="D33" s="35"/>
      <c r="E33" s="35"/>
      <c r="F33" s="35"/>
      <c r="G33" s="36"/>
      <c r="H33" s="37"/>
      <c r="I33" s="38"/>
      <c r="J33" s="9"/>
      <c r="K33" s="13"/>
      <c r="L33" s="69"/>
      <c r="M33" s="10" t="str">
        <f>HLOOKUP(Introduction!$G$4,nametranslations,115,FALSE)</f>
        <v>Number of schools total</v>
      </c>
      <c r="N33" s="35"/>
      <c r="O33" s="35"/>
      <c r="P33" s="35"/>
      <c r="Q33" s="36"/>
      <c r="R33" s="37"/>
      <c r="S33" s="38"/>
      <c r="T33" s="9"/>
      <c r="U33" s="13"/>
      <c r="V33" s="69"/>
      <c r="W33" s="10" t="str">
        <f>HLOOKUP(Introduction!$G$4,nametranslations,115,FALSE)</f>
        <v>Number of schools total</v>
      </c>
      <c r="X33" s="35"/>
      <c r="Y33" s="35"/>
      <c r="Z33" s="35"/>
      <c r="AA33" s="36"/>
      <c r="AB33" s="37"/>
      <c r="AC33" s="38"/>
      <c r="AD33" s="9"/>
      <c r="AE33" s="13"/>
      <c r="AF33" s="69"/>
      <c r="AG33" s="10" t="str">
        <f>HLOOKUP(Introduction!$G$4,nametranslations,115,FALSE)</f>
        <v>Number of schools total</v>
      </c>
      <c r="AH33" s="35">
        <v>1364</v>
      </c>
      <c r="AI33" s="35"/>
      <c r="AJ33" s="35"/>
      <c r="AK33" s="36"/>
      <c r="AL33" s="37"/>
      <c r="AM33" s="38"/>
      <c r="AN33" s="9"/>
      <c r="AO33" s="13"/>
      <c r="AP33" s="69"/>
      <c r="AQ33" s="10" t="str">
        <f>HLOOKUP(Introduction!$G$4,nametranslations,115,FALSE)</f>
        <v>Number of schools total</v>
      </c>
      <c r="AR33" s="35"/>
      <c r="AS33" s="35"/>
      <c r="AT33" s="35"/>
      <c r="AU33" s="36"/>
      <c r="AV33" s="37"/>
      <c r="AW33" s="38"/>
      <c r="AX33" s="9"/>
      <c r="AY33" s="13"/>
      <c r="BV33" s="76"/>
      <c r="BW33" s="76"/>
      <c r="BX33" s="76"/>
      <c r="BY33" s="76"/>
      <c r="BZ33" s="76"/>
      <c r="CA33" s="76"/>
    </row>
    <row r="34" spans="1:79" ht="16.5" customHeight="1" thickBot="1" x14ac:dyDescent="0.35">
      <c r="A34" s="182" t="str">
        <f ca="1">IF(ISBLANK('Data Summary'!A36),"",'Data Summary'!A36)</f>
        <v/>
      </c>
      <c r="B34" s="70"/>
      <c r="C34" s="24" t="str">
        <f>HLOOKUP(Introduction!$G$4,nametranslations,116,FALSE)</f>
        <v>Number surveyed</v>
      </c>
      <c r="D34" s="40">
        <v>203</v>
      </c>
      <c r="E34" s="40"/>
      <c r="F34" s="40"/>
      <c r="G34" s="40"/>
      <c r="H34" s="40"/>
      <c r="I34" s="41"/>
      <c r="J34" s="21"/>
      <c r="K34" s="15"/>
      <c r="L34" s="70"/>
      <c r="M34" s="24" t="str">
        <f>HLOOKUP(Introduction!$G$4,nametranslations,116,FALSE)</f>
        <v>Number surveyed</v>
      </c>
      <c r="N34" s="40"/>
      <c r="O34" s="40"/>
      <c r="P34" s="40"/>
      <c r="Q34" s="40"/>
      <c r="R34" s="40"/>
      <c r="S34" s="41"/>
      <c r="T34" s="21"/>
      <c r="U34" s="15"/>
      <c r="V34" s="70"/>
      <c r="W34" s="24" t="str">
        <f>HLOOKUP(Introduction!$G$4,nametranslations,116,FALSE)</f>
        <v>Number surveyed</v>
      </c>
      <c r="X34" s="40"/>
      <c r="Y34" s="40"/>
      <c r="Z34" s="40"/>
      <c r="AA34" s="40"/>
      <c r="AB34" s="40"/>
      <c r="AC34" s="41"/>
      <c r="AD34" s="21"/>
      <c r="AE34" s="15"/>
      <c r="AF34" s="70"/>
      <c r="AG34" s="24" t="str">
        <f>HLOOKUP(Introduction!$G$4,nametranslations,116,FALSE)</f>
        <v>Number surveyed</v>
      </c>
      <c r="AH34" s="40">
        <v>550</v>
      </c>
      <c r="AI34" s="40"/>
      <c r="AJ34" s="40"/>
      <c r="AK34" s="40"/>
      <c r="AL34" s="40"/>
      <c r="AM34" s="41"/>
      <c r="AN34" s="21"/>
      <c r="AO34" s="15"/>
      <c r="AP34" s="70"/>
      <c r="AQ34" s="24" t="str">
        <f>HLOOKUP(Introduction!$G$4,nametranslations,116,FALSE)</f>
        <v>Number surveyed</v>
      </c>
      <c r="AR34" s="40"/>
      <c r="AS34" s="40"/>
      <c r="AT34" s="40"/>
      <c r="AU34" s="40"/>
      <c r="AV34" s="40"/>
      <c r="AW34" s="41"/>
      <c r="AX34" s="21"/>
      <c r="AY34" s="15"/>
      <c r="BV34" s="76"/>
      <c r="BW34" s="76"/>
      <c r="BX34" s="76"/>
      <c r="BY34" s="76"/>
      <c r="BZ34" s="76"/>
      <c r="CA34" s="76"/>
    </row>
    <row r="35" spans="1:79" x14ac:dyDescent="0.3">
      <c r="A35" s="182" t="str">
        <f ca="1">IF(ISBLANK('Data Summary'!A37),"",'Data Summary'!A37)</f>
        <v/>
      </c>
    </row>
    <row r="36" spans="1:79" x14ac:dyDescent="0.3">
      <c r="A36" s="182" t="str">
        <f ca="1">IF(ISBLANK('Data Summary'!A38),"",'Data Summary'!A38)</f>
        <v/>
      </c>
    </row>
    <row r="37" spans="1:79" x14ac:dyDescent="0.3">
      <c r="A37" s="182" t="str">
        <f ca="1">IF(ISBLANK('Data Summary'!A39),"",'Data Summary'!A39)</f>
        <v/>
      </c>
    </row>
    <row r="38" spans="1:79" x14ac:dyDescent="0.3">
      <c r="A38" s="182" t="str">
        <f ca="1">IF(ISBLANK('Data Summary'!A40),"",'Data Summary'!A40)</f>
        <v/>
      </c>
    </row>
    <row r="39" spans="1:79" x14ac:dyDescent="0.3">
      <c r="A39" s="182" t="str">
        <f ca="1">IF(ISBLANK('Data Summary'!A41),"",'Data Summary'!A41)</f>
        <v/>
      </c>
    </row>
    <row r="40" spans="1:79" x14ac:dyDescent="0.3">
      <c r="A40" s="182" t="str">
        <f ca="1">IF(ISBLANK('Data Summary'!A42),"",'Data Summary'!A42)</f>
        <v/>
      </c>
    </row>
    <row r="41" spans="1:79" x14ac:dyDescent="0.3">
      <c r="A41" s="182" t="str">
        <f ca="1">IF(ISBLANK('Data Summary'!A43),"",'Data Summary'!A43)</f>
        <v/>
      </c>
    </row>
    <row r="42" spans="1:79" x14ac:dyDescent="0.3">
      <c r="A42" s="182" t="str">
        <f ca="1">IF(ISBLANK('Data Summary'!A44),"",'Data Summary'!A44)</f>
        <v/>
      </c>
    </row>
    <row r="43" spans="1:79" x14ac:dyDescent="0.3">
      <c r="A43" s="182" t="str">
        <f ca="1">IF(ISBLANK('Data Summary'!A45),"",'Data Summary'!A45)</f>
        <v/>
      </c>
    </row>
    <row r="44" spans="1:79" x14ac:dyDescent="0.3">
      <c r="A44" s="182" t="str">
        <f ca="1">IF(ISBLANK('Data Summary'!A46),"",'Data Summary'!A46)</f>
        <v/>
      </c>
    </row>
    <row r="45" spans="1:79" x14ac:dyDescent="0.3">
      <c r="A45" s="182" t="str">
        <f ca="1">IF(ISBLANK('Data Summary'!A47),"",'Data Summary'!A47)</f>
        <v/>
      </c>
    </row>
    <row r="46" spans="1:79" x14ac:dyDescent="0.3">
      <c r="A46" s="182" t="str">
        <f ca="1">IF(ISBLANK('Data Summary'!A48),"",'Data Summary'!A48)</f>
        <v/>
      </c>
    </row>
    <row r="47" spans="1:79" x14ac:dyDescent="0.3">
      <c r="A47" s="182" t="str">
        <f ca="1">IF(ISBLANK('Data Summary'!A49),"",'Data Summary'!A49)</f>
        <v/>
      </c>
    </row>
    <row r="48" spans="1:79"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row r="638" spans="1:1" x14ac:dyDescent="0.3">
      <c r="A638" s="180"/>
    </row>
    <row r="639" spans="1:1" x14ac:dyDescent="0.3">
      <c r="A639" s="180"/>
    </row>
    <row r="640" spans="1:1" x14ac:dyDescent="0.3">
      <c r="A640" s="180"/>
    </row>
  </sheetData>
  <mergeCells count="7">
    <mergeCell ref="C27:I27"/>
    <mergeCell ref="BU27:CA27"/>
    <mergeCell ref="AG27:AM27"/>
    <mergeCell ref="A2:A3"/>
    <mergeCell ref="W27:AC27"/>
    <mergeCell ref="M27:S27"/>
    <mergeCell ref="AQ27:AW27"/>
  </mergeCells>
  <hyperlinks>
    <hyperlink ref="A4" location="myrangeS0" display="myrangeS0" xr:uid="{9F742C1B-39E5-4A0B-A559-6FE831B6E3DD}"/>
    <hyperlink ref="A5" location="myrangeS1" display="myrangeS1" xr:uid="{B54A47B7-5D8F-44D8-A825-7DBD1CE3E0A3}"/>
    <hyperlink ref="A6" location="myrangeS2" display="myrangeS2" xr:uid="{92C6EEF7-53E2-4542-8189-33663DCB16D1}"/>
    <hyperlink ref="A7" location="myrangeS3" display="myrangeS3" xr:uid="{F13BB537-B16E-4ADB-BEAE-C49A8505E9DD}"/>
    <hyperlink ref="A8" location="myrangeS4" display="myrangeS4" xr:uid="{2D39DC4D-B18D-4519-91C5-C26416A23877}"/>
    <hyperlink ref="A9" location="myrangeS5" display="myrangeS5" xr:uid="{B2B0B600-C12C-4C12-A450-E5BD37994714}"/>
    <hyperlink ref="A10" location="myrangeS6" display="myrangeS6" xr:uid="{8C125CCA-5E64-4682-B342-2C5A0EFF4A62}"/>
    <hyperlink ref="A11" location="myrangeS7" display="myrangeS7" xr:uid="{09B33F15-0BEC-4C3E-9539-F0ADC7D086C5}"/>
    <hyperlink ref="A12" location="myrangeS8" display="myrangeS8" xr:uid="{459F7661-4E20-40D8-B384-FF693A17DFE3}"/>
    <hyperlink ref="A13" location="myrangeS9" display="myrangeS9" xr:uid="{12841896-4A2F-4169-9CDC-999784683CFE}"/>
    <hyperlink ref="A14" location="myrangeS10" display="myrangeS10" xr:uid="{4FDC5458-7E35-479E-8523-5FDBFE86F60A}"/>
    <hyperlink ref="A15" location="myrangeS11" display="myrangeS11" xr:uid="{6AF38FD8-998F-44BD-B1BB-A0BF09316A5A}"/>
    <hyperlink ref="A16" location="myrangeS12" display="myrangeS12" xr:uid="{8BFA188E-F5D2-4968-BAA0-A498299E35EE}"/>
    <hyperlink ref="A17" location="myrangeS13" display="myrangeS13" xr:uid="{3BE5ADE1-14A0-4B09-8462-E7006B1EF90E}"/>
    <hyperlink ref="A18" location="myrangeS14" display="myrangeS14" xr:uid="{710639E8-6C11-4E59-9058-3F9833817EAF}"/>
    <hyperlink ref="A19" location="myrangeS15" display="myrangeS15" xr:uid="{C59D0885-02B4-4691-B4A3-35F7B25A4300}"/>
    <hyperlink ref="A20" location="myrangeS16" display="myrangeS16" xr:uid="{05660986-AA12-4CD3-8CD0-574725DDCF8E}"/>
    <hyperlink ref="A21" location="myrangeS17" display="myrangeS17" xr:uid="{C7265758-33FD-438E-8974-0E6FBFF49153}"/>
    <hyperlink ref="A22" location="myrangeS18" display="myrangeS18" xr:uid="{BE2BE1AC-9015-4093-8E9F-6553DC1F5547}"/>
    <hyperlink ref="A23" location="myrangeS19" display="myrangeS19" xr:uid="{4F593734-E1B2-42CB-81D4-F8106EF67FF0}"/>
    <hyperlink ref="A24" location="myrangeS20" display="myrangeS20" xr:uid="{2C2A0F71-8FED-491C-93E1-56D2E159FE06}"/>
    <hyperlink ref="A25" location="myrangeS21" display="myrangeS21" xr:uid="{285E356F-3B72-45E3-AF8E-97C517A97AE8}"/>
    <hyperlink ref="A26" location="myrangeS22" display="myrangeS22" xr:uid="{5AF58220-0C2E-4E31-99B3-12F8D01E9E5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R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style="71"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 min="242" max="242" width="24.59765625" style="71" customWidth="1"/>
    <col min="243" max="243" width="29.69921875" customWidth="1"/>
    <col min="244" max="249" width="7.796875" customWidth="1"/>
    <col min="250" max="251" width="1.09765625" customWidth="1"/>
    <col min="252" max="252" width="24.59765625" style="71" customWidth="1"/>
    <col min="253" max="253" width="29.69921875" customWidth="1"/>
    <col min="254" max="259" width="7.796875" customWidth="1"/>
    <col min="260" max="261" width="1.09765625" customWidth="1"/>
  </cols>
  <sheetData>
    <row r="1" spans="1:252" s="150" customFormat="1" ht="30" customHeight="1" x14ac:dyDescent="0.3">
      <c r="B1" s="601" t="str">
        <f>HLOOKUP(Introduction!$G$4,nametranslations,124,FALSE)</f>
        <v>Hygiene in Schools</v>
      </c>
      <c r="C1" s="179" t="s">
        <v>163</v>
      </c>
      <c r="D1" s="156" t="str">
        <f>+Introduction!$C$7</f>
        <v>Croatia</v>
      </c>
      <c r="E1" s="156"/>
      <c r="F1" s="156"/>
      <c r="G1" s="156"/>
      <c r="H1" s="156"/>
      <c r="I1" s="165"/>
      <c r="J1" s="148"/>
      <c r="K1" s="148"/>
      <c r="L1" s="601" t="str">
        <f>HLOOKUP(Introduction!$G$4,nametranslations,124,FALSE)</f>
        <v>Hygiene in Schools</v>
      </c>
      <c r="M1" s="179">
        <v>2014</v>
      </c>
      <c r="N1" s="156" t="str">
        <f>+Introduction!$C$7</f>
        <v>Croatia</v>
      </c>
      <c r="O1" s="156"/>
      <c r="P1" s="156"/>
      <c r="Q1" s="156"/>
      <c r="R1" s="156"/>
      <c r="S1" s="165"/>
      <c r="T1" s="148"/>
      <c r="U1" s="148"/>
      <c r="V1" s="601" t="str">
        <f>HLOOKUP(Introduction!$G$4,nametranslations,124,FALSE)</f>
        <v>Hygiene in Schools</v>
      </c>
      <c r="W1" s="179">
        <v>2022</v>
      </c>
      <c r="X1" s="156" t="str">
        <f>+Introduction!$C$7</f>
        <v>Croatia</v>
      </c>
      <c r="Y1" s="156"/>
      <c r="Z1" s="156"/>
      <c r="AA1" s="156"/>
      <c r="AB1" s="156"/>
      <c r="AC1" s="165"/>
      <c r="AD1" s="148"/>
      <c r="AE1" s="148"/>
      <c r="AF1" s="601" t="str">
        <f>HLOOKUP(Introduction!$G$4,nametranslations,124,FALSE)</f>
        <v>Hygiene in Schools</v>
      </c>
      <c r="AG1" s="179">
        <v>2022</v>
      </c>
      <c r="AH1" s="156" t="str">
        <f>+Introduction!$C$7</f>
        <v>Croatia</v>
      </c>
      <c r="AI1" s="156"/>
      <c r="AJ1" s="156"/>
      <c r="AK1" s="156"/>
      <c r="AL1" s="156"/>
      <c r="AM1" s="165"/>
      <c r="AN1" s="148"/>
      <c r="AO1" s="148"/>
      <c r="AP1" s="601" t="str">
        <f>HLOOKUP(Introduction!$G$4,nametranslations,124,FALSE)</f>
        <v>Hygiene in Schools</v>
      </c>
      <c r="AQ1" s="179">
        <v>2024</v>
      </c>
      <c r="AR1" s="156" t="str">
        <f>+Introduction!$C$7</f>
        <v>Croatia</v>
      </c>
      <c r="AS1" s="156"/>
      <c r="AT1" s="156"/>
      <c r="AU1" s="156"/>
      <c r="AV1" s="156"/>
      <c r="AW1" s="165"/>
      <c r="AX1" s="148"/>
      <c r="AY1" s="148"/>
    </row>
    <row r="2" spans="1:252" s="150" customFormat="1" ht="30" customHeight="1" x14ac:dyDescent="0.3">
      <c r="A2" s="344" t="s">
        <v>234</v>
      </c>
      <c r="B2" s="157" t="s">
        <v>162</v>
      </c>
      <c r="C2" s="146" t="s">
        <v>128</v>
      </c>
      <c r="D2" s="146" t="s">
        <v>131</v>
      </c>
      <c r="E2" s="158"/>
      <c r="F2" s="158"/>
      <c r="G2" s="158"/>
      <c r="H2" s="158"/>
      <c r="I2" s="166"/>
      <c r="J2" s="151" t="s">
        <v>164</v>
      </c>
      <c r="K2" s="151"/>
      <c r="L2" s="157" t="s">
        <v>239</v>
      </c>
      <c r="M2" s="146" t="s">
        <v>187</v>
      </c>
      <c r="N2" s="146" t="s">
        <v>235</v>
      </c>
      <c r="O2" s="158"/>
      <c r="P2" s="158"/>
      <c r="Q2" s="158"/>
      <c r="R2" s="158"/>
      <c r="S2" s="166"/>
      <c r="T2" s="151" t="s">
        <v>164</v>
      </c>
      <c r="U2" s="151"/>
      <c r="V2" s="157" t="s">
        <v>237</v>
      </c>
      <c r="W2" s="146" t="s">
        <v>187</v>
      </c>
      <c r="X2" s="146" t="s">
        <v>235</v>
      </c>
      <c r="Y2" s="158"/>
      <c r="Z2" s="158"/>
      <c r="AA2" s="158"/>
      <c r="AB2" s="158"/>
      <c r="AC2" s="166"/>
      <c r="AD2" s="151" t="s">
        <v>164</v>
      </c>
      <c r="AE2" s="151"/>
      <c r="AF2" s="157" t="s">
        <v>179</v>
      </c>
      <c r="AG2" s="146" t="s">
        <v>128</v>
      </c>
      <c r="AH2" s="146" t="s">
        <v>180</v>
      </c>
      <c r="AI2" s="158"/>
      <c r="AJ2" s="158"/>
      <c r="AK2" s="158"/>
      <c r="AL2" s="158"/>
      <c r="AM2" s="166"/>
      <c r="AN2" s="151" t="s">
        <v>164</v>
      </c>
      <c r="AO2" s="151"/>
      <c r="AP2" s="157" t="s">
        <v>254</v>
      </c>
      <c r="AQ2" s="146" t="s">
        <v>187</v>
      </c>
      <c r="AR2" s="146" t="s">
        <v>235</v>
      </c>
      <c r="AS2" s="158"/>
      <c r="AT2" s="158"/>
      <c r="AU2" s="158"/>
      <c r="AV2" s="158"/>
      <c r="AW2" s="166"/>
      <c r="AX2" s="151" t="s">
        <v>164</v>
      </c>
      <c r="AY2" s="151"/>
    </row>
    <row r="3" spans="1:252" s="128" customFormat="1" ht="18" customHeight="1" x14ac:dyDescent="0.3">
      <c r="A3" s="344"/>
      <c r="B3" s="173" t="str">
        <f>HLOOKUP(Introduction!$G$4,nametranslations,152,FALSE)</f>
        <v>Definition</v>
      </c>
      <c r="C3" s="174" t="str">
        <f>HLOOKUP(Introduction!$G$4,nametranslations,102,FALSE)</f>
        <v>Estimates (%)</v>
      </c>
      <c r="D3" s="175" t="str">
        <f>HLOOKUP(Introduction!$G$4,nametranslations,24,FALSE)</f>
        <v>Total</v>
      </c>
      <c r="E3" s="175" t="str">
        <f>HLOOKUP(Introduction!$G$4,nametranslations,26,FALSE)</f>
        <v>Urban</v>
      </c>
      <c r="F3" s="175" t="str">
        <f>HLOOKUP(Introduction!$G$4,nametranslations,25,FALSE)</f>
        <v>Rural</v>
      </c>
      <c r="G3" s="175" t="str">
        <f>HLOOKUP(Introduction!$G$4,nametranslations,27,FALSE)</f>
        <v>Pre-primary</v>
      </c>
      <c r="H3" s="175" t="str">
        <f>HLOOKUP(Introduction!$G$4,nametranslations,28,FALSE)</f>
        <v>Primary</v>
      </c>
      <c r="I3" s="176" t="str">
        <f>HLOOKUP(Introduction!$G$4,nametranslations,29,FALSE)</f>
        <v>Secondary</v>
      </c>
      <c r="J3" s="126"/>
      <c r="K3" s="126"/>
      <c r="L3" s="173" t="str">
        <f>HLOOKUP(Introduction!$G$4,nametranslations,152,FALSE)</f>
        <v>Definition</v>
      </c>
      <c r="M3" s="174" t="str">
        <f>HLOOKUP(Introduction!$G$4,nametranslations,102,FALSE)</f>
        <v>Estimates (%)</v>
      </c>
      <c r="N3" s="175" t="str">
        <f>HLOOKUP(Introduction!$G$4,nametranslations,24,FALSE)</f>
        <v>Total</v>
      </c>
      <c r="O3" s="175" t="str">
        <f>HLOOKUP(Introduction!$G$4,nametranslations,26,FALSE)</f>
        <v>Urban</v>
      </c>
      <c r="P3" s="175" t="str">
        <f>HLOOKUP(Introduction!$G$4,nametranslations,25,FALSE)</f>
        <v>Rural</v>
      </c>
      <c r="Q3" s="175" t="str">
        <f>HLOOKUP(Introduction!$G$4,nametranslations,27,FALSE)</f>
        <v>Pre-primary</v>
      </c>
      <c r="R3" s="175" t="str">
        <f>HLOOKUP(Introduction!$G$4,nametranslations,28,FALSE)</f>
        <v>Primary</v>
      </c>
      <c r="S3" s="176" t="str">
        <f>HLOOKUP(Introduction!$G$4,nametranslations,29,FALSE)</f>
        <v>Secondary</v>
      </c>
      <c r="T3" s="126"/>
      <c r="U3" s="126"/>
      <c r="V3" s="173" t="str">
        <f>HLOOKUP(Introduction!$G$4,nametranslations,152,FALSE)</f>
        <v>Definition</v>
      </c>
      <c r="W3" s="174" t="str">
        <f>HLOOKUP(Introduction!$G$4,nametranslations,102,FALSE)</f>
        <v>Estimates (%)</v>
      </c>
      <c r="X3" s="175" t="str">
        <f>HLOOKUP(Introduction!$G$4,nametranslations,24,FALSE)</f>
        <v>Total</v>
      </c>
      <c r="Y3" s="175" t="str">
        <f>HLOOKUP(Introduction!$G$4,nametranslations,26,FALSE)</f>
        <v>Urban</v>
      </c>
      <c r="Z3" s="175" t="str">
        <f>HLOOKUP(Introduction!$G$4,nametranslations,25,FALSE)</f>
        <v>Rural</v>
      </c>
      <c r="AA3" s="175" t="str">
        <f>HLOOKUP(Introduction!$G$4,nametranslations,27,FALSE)</f>
        <v>Pre-primary</v>
      </c>
      <c r="AB3" s="175" t="str">
        <f>HLOOKUP(Introduction!$G$4,nametranslations,28,FALSE)</f>
        <v>Primary</v>
      </c>
      <c r="AC3" s="176" t="str">
        <f>HLOOKUP(Introduction!$G$4,nametranslations,29,FALSE)</f>
        <v>Secondary</v>
      </c>
      <c r="AD3" s="126"/>
      <c r="AE3" s="126"/>
      <c r="AF3" s="173" t="str">
        <f>HLOOKUP(Introduction!$G$4,nametranslations,152,FALSE)</f>
        <v>Definition</v>
      </c>
      <c r="AG3" s="174" t="str">
        <f>HLOOKUP(Introduction!$G$4,nametranslations,102,FALSE)</f>
        <v>Estimates (%)</v>
      </c>
      <c r="AH3" s="175" t="str">
        <f>HLOOKUP(Introduction!$G$4,nametranslations,24,FALSE)</f>
        <v>Total</v>
      </c>
      <c r="AI3" s="175" t="str">
        <f>HLOOKUP(Introduction!$G$4,nametranslations,26,FALSE)</f>
        <v>Urban</v>
      </c>
      <c r="AJ3" s="175" t="str">
        <f>HLOOKUP(Introduction!$G$4,nametranslations,25,FALSE)</f>
        <v>Rural</v>
      </c>
      <c r="AK3" s="175" t="str">
        <f>HLOOKUP(Introduction!$G$4,nametranslations,27,FALSE)</f>
        <v>Pre-primary</v>
      </c>
      <c r="AL3" s="175" t="str">
        <f>HLOOKUP(Introduction!$G$4,nametranslations,28,FALSE)</f>
        <v>Primary</v>
      </c>
      <c r="AM3" s="176" t="str">
        <f>HLOOKUP(Introduction!$G$4,nametranslations,29,FALSE)</f>
        <v>Secondary</v>
      </c>
      <c r="AN3" s="126"/>
      <c r="AO3" s="126"/>
      <c r="AP3" s="173" t="str">
        <f>HLOOKUP(Introduction!$G$4,nametranslations,152,FALSE)</f>
        <v>Definition</v>
      </c>
      <c r="AQ3" s="174" t="str">
        <f>HLOOKUP(Introduction!$G$4,nametranslations,102,FALSE)</f>
        <v>Estimates (%)</v>
      </c>
      <c r="AR3" s="175" t="str">
        <f>HLOOKUP(Introduction!$G$4,nametranslations,24,FALSE)</f>
        <v>Total</v>
      </c>
      <c r="AS3" s="175" t="str">
        <f>HLOOKUP(Introduction!$G$4,nametranslations,26,FALSE)</f>
        <v>Urban</v>
      </c>
      <c r="AT3" s="175" t="str">
        <f>HLOOKUP(Introduction!$G$4,nametranslations,25,FALSE)</f>
        <v>Rural</v>
      </c>
      <c r="AU3" s="175" t="str">
        <f>HLOOKUP(Introduction!$G$4,nametranslations,27,FALSE)</f>
        <v>Pre-primary</v>
      </c>
      <c r="AV3" s="175" t="str">
        <f>HLOOKUP(Introduction!$G$4,nametranslations,28,FALSE)</f>
        <v>Primary</v>
      </c>
      <c r="AW3" s="176" t="str">
        <f>HLOOKUP(Introduction!$G$4,nametranslations,29,FALSE)</f>
        <v>Secondary</v>
      </c>
      <c r="AX3" s="126"/>
      <c r="AY3" s="126"/>
      <c r="AZ3" s="127"/>
      <c r="BJ3" s="127"/>
      <c r="BT3" s="127"/>
      <c r="BU3" s="127"/>
      <c r="BV3" s="119"/>
      <c r="BW3" s="119"/>
      <c r="BX3" s="119"/>
      <c r="BY3" s="119"/>
      <c r="BZ3" s="119"/>
      <c r="CA3" s="119"/>
      <c r="CD3" s="127"/>
      <c r="CN3" s="127"/>
      <c r="CX3" s="127"/>
      <c r="DH3" s="127"/>
      <c r="DR3" s="127"/>
      <c r="EB3" s="127"/>
      <c r="EL3" s="127"/>
      <c r="EV3" s="127"/>
      <c r="FF3" s="127"/>
      <c r="FP3" s="127"/>
      <c r="FZ3" s="127"/>
      <c r="GJ3" s="127"/>
      <c r="GT3" s="127"/>
      <c r="HD3" s="127"/>
      <c r="HN3" s="127"/>
      <c r="HX3" s="127"/>
      <c r="IH3" s="127"/>
      <c r="IR3" s="127"/>
    </row>
    <row r="4" spans="1:252" s="2" customFormat="1" x14ac:dyDescent="0.3">
      <c r="A4" s="626" t="str">
        <f>IF(ISBLANK('Data Summary'!A6),"",'Data Summary'!A6)</f>
        <v>HRV_2014_SUR</v>
      </c>
      <c r="B4" s="65"/>
      <c r="C4" s="46" t="str">
        <f>HLOOKUP(Introduction!$G$4,nametranslations,118,FALSE)</f>
        <v>No facility</v>
      </c>
      <c r="D4" s="5"/>
      <c r="E4" s="5"/>
      <c r="F4" s="5"/>
      <c r="G4" s="5"/>
      <c r="H4" s="5"/>
      <c r="I4" s="22"/>
      <c r="J4" s="20"/>
      <c r="K4" s="20"/>
      <c r="L4" s="65"/>
      <c r="M4" s="46" t="str">
        <f>HLOOKUP(Introduction!$G$4,nametranslations,118,FALSE)</f>
        <v>No facility</v>
      </c>
      <c r="N4" s="5"/>
      <c r="O4" s="5"/>
      <c r="P4" s="5"/>
      <c r="Q4" s="5"/>
      <c r="R4" s="5"/>
      <c r="S4" s="22"/>
      <c r="T4" s="20"/>
      <c r="U4" s="20"/>
      <c r="V4" s="65"/>
      <c r="W4" s="46" t="str">
        <f>HLOOKUP(Introduction!$G$4,nametranslations,118,FALSE)</f>
        <v>No facility</v>
      </c>
      <c r="X4" s="5"/>
      <c r="Y4" s="5"/>
      <c r="Z4" s="5"/>
      <c r="AA4" s="5"/>
      <c r="AB4" s="5"/>
      <c r="AC4" s="22"/>
      <c r="AD4" s="20"/>
      <c r="AE4" s="20"/>
      <c r="AF4" s="65"/>
      <c r="AG4" s="46" t="str">
        <f>HLOOKUP(Introduction!$G$4,nametranslations,118,FALSE)</f>
        <v>No facility</v>
      </c>
      <c r="AH4" s="5"/>
      <c r="AI4" s="5"/>
      <c r="AJ4" s="5"/>
      <c r="AK4" s="5"/>
      <c r="AL4" s="5"/>
      <c r="AM4" s="22"/>
      <c r="AN4" s="20"/>
      <c r="AO4" s="20"/>
      <c r="AP4" s="65"/>
      <c r="AQ4" s="46" t="str">
        <f>HLOOKUP(Introduction!$G$4,nametranslations,118,FALSE)</f>
        <v>No facility</v>
      </c>
      <c r="AR4" s="5"/>
      <c r="AS4" s="5"/>
      <c r="AT4" s="5"/>
      <c r="AU4" s="5"/>
      <c r="AV4" s="5"/>
      <c r="AW4" s="22"/>
      <c r="AX4" s="20"/>
      <c r="AY4" s="20"/>
      <c r="AZ4" s="72"/>
      <c r="BJ4" s="72"/>
      <c r="BT4" s="72"/>
      <c r="BU4" s="72"/>
      <c r="BV4" s="75"/>
      <c r="BW4" s="75"/>
      <c r="BX4" s="75"/>
      <c r="BY4" s="75"/>
      <c r="BZ4" s="75"/>
      <c r="CA4" s="75"/>
      <c r="CD4" s="72"/>
      <c r="CN4" s="72"/>
      <c r="CX4" s="72"/>
      <c r="DH4" s="72"/>
      <c r="DR4" s="72"/>
      <c r="EB4" s="72"/>
      <c r="EL4" s="72"/>
      <c r="EV4" s="72"/>
      <c r="FF4" s="72"/>
      <c r="FP4" s="72"/>
      <c r="FZ4" s="72"/>
      <c r="GJ4" s="72"/>
      <c r="GT4" s="72"/>
      <c r="HD4" s="72"/>
      <c r="HN4" s="72"/>
      <c r="HX4" s="72"/>
      <c r="IH4" s="72"/>
      <c r="IR4" s="72"/>
    </row>
    <row r="5" spans="1:252" s="2" customFormat="1" x14ac:dyDescent="0.3">
      <c r="A5" s="626" t="str">
        <f ca="1">IF(ISBLANK('Data Summary'!A7),"",'Data Summary'!A7)</f>
        <v>HRV_2014_PWH</v>
      </c>
      <c r="B5" s="65"/>
      <c r="C5" s="46" t="str">
        <f>HLOOKUP(Introduction!$G$4,nametranslations,74,FALSE)</f>
        <v>Facility</v>
      </c>
      <c r="D5" s="5"/>
      <c r="E5" s="5"/>
      <c r="F5" s="5"/>
      <c r="G5" s="5"/>
      <c r="H5" s="5"/>
      <c r="I5" s="22"/>
      <c r="J5" s="20"/>
      <c r="K5" s="20"/>
      <c r="L5" s="65"/>
      <c r="M5" s="46" t="str">
        <f>HLOOKUP(Introduction!$G$4,nametranslations,74,FALSE)</f>
        <v>Facility</v>
      </c>
      <c r="N5" s="5"/>
      <c r="O5" s="5"/>
      <c r="P5" s="5"/>
      <c r="Q5" s="5"/>
      <c r="R5" s="5"/>
      <c r="S5" s="22"/>
      <c r="T5" s="20"/>
      <c r="U5" s="20"/>
      <c r="V5" s="65"/>
      <c r="W5" s="46" t="str">
        <f>HLOOKUP(Introduction!$G$4,nametranslations,74,FALSE)</f>
        <v>Facility</v>
      </c>
      <c r="X5" s="5"/>
      <c r="Y5" s="5"/>
      <c r="Z5" s="5"/>
      <c r="AA5" s="5"/>
      <c r="AB5" s="5"/>
      <c r="AC5" s="22"/>
      <c r="AD5" s="20"/>
      <c r="AE5" s="20"/>
      <c r="AF5" s="65" t="s">
        <v>200</v>
      </c>
      <c r="AG5" s="46" t="str">
        <f>HLOOKUP(Introduction!$G$4,nametranslations,74,FALSE)</f>
        <v>Facility</v>
      </c>
      <c r="AH5" s="5">
        <f>543/550*100</f>
        <v>98.727272727272734</v>
      </c>
      <c r="AI5" s="5"/>
      <c r="AJ5" s="5"/>
      <c r="AK5" s="5"/>
      <c r="AL5" s="5"/>
      <c r="AM5" s="22"/>
      <c r="AN5" s="20"/>
      <c r="AO5" s="20"/>
      <c r="AP5" s="65"/>
      <c r="AQ5" s="46" t="str">
        <f>HLOOKUP(Introduction!$G$4,nametranslations,74,FALSE)</f>
        <v>Facility</v>
      </c>
      <c r="AR5" s="5"/>
      <c r="AS5" s="5"/>
      <c r="AT5" s="5"/>
      <c r="AU5" s="5"/>
      <c r="AV5" s="5"/>
      <c r="AW5" s="22"/>
      <c r="AX5" s="20"/>
      <c r="AY5" s="20"/>
      <c r="AZ5" s="72"/>
      <c r="BJ5" s="72"/>
      <c r="BT5" s="72"/>
      <c r="BU5" s="72"/>
      <c r="BV5" s="75"/>
      <c r="BW5" s="75"/>
      <c r="BX5" s="75"/>
      <c r="BY5" s="75"/>
      <c r="BZ5" s="75"/>
      <c r="CA5" s="75"/>
      <c r="CD5" s="72"/>
      <c r="CN5" s="72"/>
      <c r="CX5" s="72"/>
      <c r="DH5" s="72"/>
      <c r="DR5" s="72"/>
      <c r="EB5" s="72"/>
      <c r="EL5" s="72"/>
      <c r="EV5" s="72"/>
      <c r="FF5" s="72"/>
      <c r="FP5" s="72"/>
      <c r="FZ5" s="72"/>
      <c r="GJ5" s="72"/>
      <c r="GT5" s="72"/>
      <c r="HD5" s="72"/>
      <c r="HN5" s="72"/>
      <c r="HX5" s="72"/>
      <c r="IH5" s="72"/>
      <c r="IR5" s="72"/>
    </row>
    <row r="6" spans="1:252" s="2" customFormat="1" x14ac:dyDescent="0.3">
      <c r="A6" s="626" t="str">
        <f ca="1">IF(ISBLANK('Data Summary'!A8),"",'Data Summary'!A8)</f>
        <v>HRV_2022_PWH</v>
      </c>
      <c r="B6" s="74"/>
      <c r="C6" s="47" t="str">
        <f>HLOOKUP(Introduction!$G$4,nametranslations,125,FALSE)</f>
        <v>Facility with no water or soap</v>
      </c>
      <c r="D6" s="16"/>
      <c r="E6" s="5"/>
      <c r="F6" s="5"/>
      <c r="G6" s="5"/>
      <c r="H6" s="5"/>
      <c r="I6" s="22"/>
      <c r="J6" s="20"/>
      <c r="K6" s="20"/>
      <c r="L6" s="74"/>
      <c r="M6" s="47" t="str">
        <f>HLOOKUP(Introduction!$G$4,nametranslations,125,FALSE)</f>
        <v>Facility with no water or soap</v>
      </c>
      <c r="N6" s="16"/>
      <c r="O6" s="5"/>
      <c r="P6" s="5"/>
      <c r="Q6" s="5"/>
      <c r="R6" s="5"/>
      <c r="S6" s="22"/>
      <c r="T6" s="20"/>
      <c r="U6" s="20"/>
      <c r="V6" s="74"/>
      <c r="W6" s="47" t="str">
        <f>HLOOKUP(Introduction!$G$4,nametranslations,125,FALSE)</f>
        <v>Facility with no water or soap</v>
      </c>
      <c r="X6" s="16"/>
      <c r="Y6" s="5"/>
      <c r="Z6" s="5"/>
      <c r="AA6" s="5"/>
      <c r="AB6" s="5"/>
      <c r="AC6" s="22"/>
      <c r="AD6" s="20"/>
      <c r="AE6" s="20"/>
      <c r="AF6" s="74"/>
      <c r="AG6" s="47" t="str">
        <f>HLOOKUP(Introduction!$G$4,nametranslations,125,FALSE)</f>
        <v>Facility with no water or soap</v>
      </c>
      <c r="AH6" s="16"/>
      <c r="AI6" s="5"/>
      <c r="AJ6" s="5"/>
      <c r="AK6" s="5"/>
      <c r="AL6" s="5"/>
      <c r="AM6" s="22"/>
      <c r="AN6" s="20"/>
      <c r="AO6" s="20"/>
      <c r="AP6" s="74"/>
      <c r="AQ6" s="47" t="str">
        <f>HLOOKUP(Introduction!$G$4,nametranslations,125,FALSE)</f>
        <v>Facility with no water or soap</v>
      </c>
      <c r="AR6" s="16"/>
      <c r="AS6" s="5"/>
      <c r="AT6" s="5"/>
      <c r="AU6" s="5"/>
      <c r="AV6" s="5"/>
      <c r="AW6" s="22"/>
      <c r="AX6" s="20"/>
      <c r="AY6" s="20"/>
      <c r="AZ6" s="72"/>
      <c r="BJ6" s="72"/>
      <c r="BT6" s="72"/>
      <c r="BU6" s="72"/>
      <c r="BV6" s="75"/>
      <c r="BW6" s="75"/>
      <c r="BX6" s="75"/>
      <c r="BY6" s="75"/>
      <c r="BZ6" s="75"/>
      <c r="CA6" s="75"/>
      <c r="CD6" s="72"/>
      <c r="CN6" s="72"/>
      <c r="CX6" s="72"/>
      <c r="DH6" s="72"/>
      <c r="DR6" s="72"/>
      <c r="EB6" s="72"/>
      <c r="EL6" s="72"/>
      <c r="EV6" s="72"/>
      <c r="FF6" s="72"/>
      <c r="FP6" s="72"/>
      <c r="FZ6" s="72"/>
      <c r="GJ6" s="72"/>
      <c r="GT6" s="72"/>
      <c r="HD6" s="72"/>
      <c r="HN6" s="72"/>
      <c r="HX6" s="72"/>
      <c r="IH6" s="72"/>
      <c r="IR6" s="72"/>
    </row>
    <row r="7" spans="1:252" s="2" customFormat="1" x14ac:dyDescent="0.3">
      <c r="A7" s="626" t="str">
        <f ca="1">IF(ISBLANK('Data Summary'!A9),"",'Data Summary'!A9)</f>
        <v>HRV_2022_SUR</v>
      </c>
      <c r="B7" s="65" t="s">
        <v>133</v>
      </c>
      <c r="C7" s="47" t="str">
        <f>HLOOKUP(Introduction!$G$4,nametranslations,126,FALSE)</f>
        <v>Facility with water</v>
      </c>
      <c r="D7" s="43">
        <f>E7*0.587+F7*(1-0.587)</f>
        <v>27.173999999999999</v>
      </c>
      <c r="E7" s="5">
        <v>28</v>
      </c>
      <c r="F7" s="5">
        <v>26</v>
      </c>
      <c r="G7" s="5"/>
      <c r="H7" s="5"/>
      <c r="I7" s="22"/>
      <c r="J7" s="20"/>
      <c r="K7" s="20"/>
      <c r="L7" s="65"/>
      <c r="M7" s="47" t="str">
        <f>HLOOKUP(Introduction!$G$4,nametranslations,126,FALSE)</f>
        <v>Facility with water</v>
      </c>
      <c r="N7" s="43">
        <v>98.74</v>
      </c>
      <c r="O7" s="5"/>
      <c r="P7" s="5"/>
      <c r="Q7" s="5"/>
      <c r="R7" s="5"/>
      <c r="S7" s="22"/>
      <c r="T7" s="20"/>
      <c r="U7" s="20"/>
      <c r="V7" s="65"/>
      <c r="W7" s="47" t="str">
        <f>HLOOKUP(Introduction!$G$4,nametranslations,126,FALSE)</f>
        <v>Facility with water</v>
      </c>
      <c r="X7" s="43"/>
      <c r="Y7" s="5"/>
      <c r="Z7" s="5"/>
      <c r="AA7" s="5"/>
      <c r="AB7" s="5"/>
      <c r="AC7" s="22"/>
      <c r="AD7" s="20"/>
      <c r="AE7" s="20"/>
      <c r="AF7" s="65"/>
      <c r="AG7" s="47" t="str">
        <f>HLOOKUP(Introduction!$G$4,nametranslations,126,FALSE)</f>
        <v>Facility with water</v>
      </c>
      <c r="AH7" s="43"/>
      <c r="AI7" s="5"/>
      <c r="AJ7" s="5"/>
      <c r="AK7" s="5"/>
      <c r="AL7" s="5"/>
      <c r="AM7" s="22"/>
      <c r="AN7" s="20"/>
      <c r="AO7" s="20"/>
      <c r="AP7" s="65"/>
      <c r="AQ7" s="47" t="str">
        <f>HLOOKUP(Introduction!$G$4,nametranslations,126,FALSE)</f>
        <v>Facility with water</v>
      </c>
      <c r="AR7" s="43"/>
      <c r="AS7" s="5"/>
      <c r="AT7" s="5"/>
      <c r="AU7" s="5"/>
      <c r="AV7" s="5"/>
      <c r="AW7" s="22"/>
      <c r="AX7" s="20"/>
      <c r="AY7" s="20"/>
      <c r="AZ7" s="72"/>
      <c r="BJ7" s="72"/>
      <c r="BT7" s="72"/>
      <c r="BU7" s="72"/>
      <c r="BV7" s="75"/>
      <c r="BW7" s="75"/>
      <c r="BX7" s="75"/>
      <c r="BY7" s="75"/>
      <c r="BZ7" s="75"/>
      <c r="CA7" s="75"/>
      <c r="CD7" s="72"/>
      <c r="CN7" s="72"/>
      <c r="CX7" s="72"/>
      <c r="DH7" s="72"/>
      <c r="DR7" s="72"/>
      <c r="EB7" s="72"/>
      <c r="EL7" s="72"/>
      <c r="EV7" s="72"/>
      <c r="FF7" s="72"/>
      <c r="FP7" s="72"/>
      <c r="FZ7" s="72"/>
      <c r="GJ7" s="72"/>
      <c r="GT7" s="72"/>
      <c r="HD7" s="72"/>
      <c r="HN7" s="72"/>
      <c r="HX7" s="72"/>
      <c r="IH7" s="72"/>
      <c r="IR7" s="72"/>
    </row>
    <row r="8" spans="1:252" s="2" customFormat="1" x14ac:dyDescent="0.3">
      <c r="A8" s="626" t="str">
        <f ca="1">IF(ISBLANK('Data Summary'!A10),"",'Data Summary'!A10)</f>
        <v>HRV_2024_PWH</v>
      </c>
      <c r="B8" s="65" t="s">
        <v>134</v>
      </c>
      <c r="C8" s="47" t="str">
        <f>HLOOKUP(Introduction!$G$4,nametranslations,127,FALSE)</f>
        <v>Facility with soap</v>
      </c>
      <c r="D8" s="43">
        <f>E8*0.587+F8*(1-0.587)</f>
        <v>25.716999999999999</v>
      </c>
      <c r="E8" s="5">
        <v>22</v>
      </c>
      <c r="F8" s="5">
        <v>31</v>
      </c>
      <c r="G8" s="5"/>
      <c r="H8" s="5"/>
      <c r="I8" s="22"/>
      <c r="J8" s="20"/>
      <c r="K8" s="20"/>
      <c r="L8" s="65"/>
      <c r="M8" s="47" t="str">
        <f>HLOOKUP(Introduction!$G$4,nametranslations,127,FALSE)</f>
        <v>Facility with soap</v>
      </c>
      <c r="N8" s="43">
        <v>25.41</v>
      </c>
      <c r="O8" s="5"/>
      <c r="P8" s="5"/>
      <c r="Q8" s="5"/>
      <c r="R8" s="5"/>
      <c r="S8" s="22"/>
      <c r="T8" s="20"/>
      <c r="U8" s="20"/>
      <c r="V8" s="65"/>
      <c r="W8" s="47" t="str">
        <f>HLOOKUP(Introduction!$G$4,nametranslations,127,FALSE)</f>
        <v>Facility with soap</v>
      </c>
      <c r="X8" s="43"/>
      <c r="Y8" s="5"/>
      <c r="Z8" s="5"/>
      <c r="AA8" s="5"/>
      <c r="AB8" s="5"/>
      <c r="AC8" s="22"/>
      <c r="AD8" s="20"/>
      <c r="AE8" s="20"/>
      <c r="AF8" s="65"/>
      <c r="AG8" s="47" t="str">
        <f>HLOOKUP(Introduction!$G$4,nametranslations,127,FALSE)</f>
        <v>Facility with soap</v>
      </c>
      <c r="AH8" s="43"/>
      <c r="AI8" s="5"/>
      <c r="AJ8" s="5"/>
      <c r="AK8" s="5"/>
      <c r="AL8" s="5"/>
      <c r="AM8" s="22"/>
      <c r="AN8" s="20"/>
      <c r="AO8" s="20"/>
      <c r="AP8" s="65"/>
      <c r="AQ8" s="47" t="str">
        <f>HLOOKUP(Introduction!$G$4,nametranslations,127,FALSE)</f>
        <v>Facility with soap</v>
      </c>
      <c r="AR8" s="43"/>
      <c r="AS8" s="5"/>
      <c r="AT8" s="5"/>
      <c r="AU8" s="5"/>
      <c r="AV8" s="5"/>
      <c r="AW8" s="22"/>
      <c r="AX8" s="20"/>
      <c r="AY8" s="20"/>
      <c r="AZ8" s="72"/>
      <c r="BJ8" s="72"/>
      <c r="BT8" s="72"/>
      <c r="BU8" s="72"/>
      <c r="BV8" s="75"/>
      <c r="BW8" s="75"/>
      <c r="BX8" s="75"/>
      <c r="BY8" s="75"/>
      <c r="BZ8" s="75"/>
      <c r="CA8" s="75"/>
      <c r="CD8" s="72"/>
      <c r="CN8" s="72"/>
      <c r="CX8" s="72"/>
      <c r="DH8" s="72"/>
      <c r="DR8" s="72"/>
      <c r="EB8" s="72"/>
      <c r="EL8" s="72"/>
      <c r="EV8" s="72"/>
      <c r="FF8" s="72"/>
      <c r="FP8" s="72"/>
      <c r="FZ8" s="72"/>
      <c r="GJ8" s="72"/>
      <c r="GT8" s="72"/>
      <c r="HD8" s="72"/>
      <c r="HN8" s="72"/>
      <c r="HX8" s="72"/>
      <c r="IH8" s="72"/>
      <c r="IR8" s="72"/>
    </row>
    <row r="9" spans="1:252" s="610" customFormat="1" ht="30.6" x14ac:dyDescent="0.3">
      <c r="A9" s="622" t="str">
        <f ca="1">IF(ISBLANK('Data Summary'!A11),"",'Data Summary'!A11)</f>
        <v/>
      </c>
      <c r="B9" s="603" t="s">
        <v>132</v>
      </c>
      <c r="C9" s="623" t="str">
        <f>HLOOKUP(Introduction!$G$4,nametranslations,81,FALSE)</f>
        <v>Basic  
(facility with water &amp; soap)</v>
      </c>
      <c r="D9" s="606">
        <f>MIN(D7:D8)</f>
        <v>25.716999999999999</v>
      </c>
      <c r="E9" s="606">
        <f>MIN(E7:E8)</f>
        <v>22</v>
      </c>
      <c r="F9" s="606">
        <f>MIN(F7:F8)</f>
        <v>26</v>
      </c>
      <c r="G9" s="606"/>
      <c r="H9" s="606"/>
      <c r="I9" s="607"/>
      <c r="J9" s="608"/>
      <c r="K9" s="608"/>
      <c r="L9" s="603" t="s">
        <v>238</v>
      </c>
      <c r="M9" s="623" t="str">
        <f>HLOOKUP(Introduction!$G$4,nametranslations,81,FALSE)</f>
        <v>Basic  
(facility with water &amp; soap)</v>
      </c>
      <c r="N9" s="606">
        <f>MIN(N7:N8)</f>
        <v>25.41</v>
      </c>
      <c r="O9" s="606"/>
      <c r="P9" s="606"/>
      <c r="Q9" s="606"/>
      <c r="R9" s="606"/>
      <c r="S9" s="607"/>
      <c r="T9" s="608"/>
      <c r="U9" s="608"/>
      <c r="V9" s="603" t="s">
        <v>238</v>
      </c>
      <c r="W9" s="623" t="str">
        <f>HLOOKUP(Introduction!$G$4,nametranslations,81,FALSE)</f>
        <v>Basic  
(facility with water &amp; soap)</v>
      </c>
      <c r="X9" s="606">
        <v>99.5</v>
      </c>
      <c r="Y9" s="606"/>
      <c r="Z9" s="606"/>
      <c r="AA9" s="606"/>
      <c r="AB9" s="606"/>
      <c r="AC9" s="607"/>
      <c r="AD9" s="608"/>
      <c r="AE9" s="608"/>
      <c r="AF9" s="603" t="s">
        <v>201</v>
      </c>
      <c r="AG9" s="623" t="str">
        <f>HLOOKUP(Introduction!$G$4,nametranslations,81,FALSE)</f>
        <v>Basic  
(facility with water &amp; soap)</v>
      </c>
      <c r="AH9" s="606">
        <f>543/550*100</f>
        <v>98.727272727272734</v>
      </c>
      <c r="AI9" s="606"/>
      <c r="AJ9" s="606"/>
      <c r="AK9" s="606"/>
      <c r="AL9" s="606"/>
      <c r="AM9" s="607"/>
      <c r="AN9" s="608"/>
      <c r="AO9" s="608"/>
      <c r="AP9" s="603" t="s">
        <v>238</v>
      </c>
      <c r="AQ9" s="623" t="str">
        <f>HLOOKUP(Introduction!$G$4,nametranslations,81,FALSE)</f>
        <v>Basic  
(facility with water &amp; soap)</v>
      </c>
      <c r="AR9" s="606">
        <v>99.5</v>
      </c>
      <c r="AS9" s="606"/>
      <c r="AT9" s="606"/>
      <c r="AU9" s="606"/>
      <c r="AV9" s="606"/>
      <c r="AW9" s="607"/>
      <c r="AX9" s="608"/>
      <c r="AY9" s="608"/>
      <c r="AZ9" s="609"/>
      <c r="BJ9" s="609"/>
      <c r="BT9" s="609"/>
      <c r="BU9" s="609"/>
      <c r="BV9" s="611"/>
      <c r="BW9" s="611"/>
      <c r="BX9" s="611"/>
      <c r="BY9" s="611"/>
      <c r="BZ9" s="611"/>
      <c r="CA9" s="611"/>
      <c r="CD9" s="609"/>
      <c r="CN9" s="609"/>
      <c r="CX9" s="609"/>
      <c r="DH9" s="609"/>
      <c r="DR9" s="609"/>
      <c r="EB9" s="609"/>
      <c r="EL9" s="609"/>
      <c r="EV9" s="609"/>
      <c r="FF9" s="609"/>
      <c r="FP9" s="609"/>
      <c r="FZ9" s="609"/>
      <c r="GJ9" s="609"/>
      <c r="GT9" s="609"/>
      <c r="HD9" s="609"/>
      <c r="HN9" s="609"/>
      <c r="HX9" s="609"/>
      <c r="IH9" s="609"/>
      <c r="IR9" s="609"/>
    </row>
    <row r="10" spans="1:252" s="1" customFormat="1" ht="86.55" customHeight="1" x14ac:dyDescent="0.3">
      <c r="A10" s="598" t="str">
        <f ca="1">IF(ISBLANK('Data Summary'!A12),"",'Data Summary'!A12)</f>
        <v/>
      </c>
      <c r="B10" s="68" t="str">
        <f>HLOOKUP(Introduction!$G$4,nametranslations,111,FALSE)</f>
        <v>Notes</v>
      </c>
      <c r="C10" s="341" t="s">
        <v>203</v>
      </c>
      <c r="D10" s="341"/>
      <c r="E10" s="341"/>
      <c r="F10" s="341"/>
      <c r="G10" s="341"/>
      <c r="H10" s="341"/>
      <c r="I10" s="342"/>
      <c r="J10" s="9"/>
      <c r="K10" s="9"/>
      <c r="L10" s="68" t="str">
        <f>HLOOKUP(Introduction!$G$4,nametranslations,111,FALSE)</f>
        <v>Notes</v>
      </c>
      <c r="M10" s="341" t="s">
        <v>240</v>
      </c>
      <c r="N10" s="341"/>
      <c r="O10" s="341"/>
      <c r="P10" s="341"/>
      <c r="Q10" s="341"/>
      <c r="R10" s="341"/>
      <c r="S10" s="342"/>
      <c r="T10" s="9"/>
      <c r="U10" s="9"/>
      <c r="V10" s="68" t="str">
        <f>HLOOKUP(Introduction!$G$4,nametranslations,111,FALSE)</f>
        <v>Notes</v>
      </c>
      <c r="W10" s="341"/>
      <c r="X10" s="341"/>
      <c r="Y10" s="341"/>
      <c r="Z10" s="341"/>
      <c r="AA10" s="341"/>
      <c r="AB10" s="341"/>
      <c r="AC10" s="342"/>
      <c r="AD10" s="9"/>
      <c r="AE10" s="9"/>
      <c r="AF10" s="68" t="str">
        <f>HLOOKUP(Introduction!$G$4,nametranslations,111,FALSE)</f>
        <v>Notes</v>
      </c>
      <c r="AG10" s="341" t="s">
        <v>202</v>
      </c>
      <c r="AH10" s="341"/>
      <c r="AI10" s="341"/>
      <c r="AJ10" s="341"/>
      <c r="AK10" s="341"/>
      <c r="AL10" s="341"/>
      <c r="AM10" s="342"/>
      <c r="AN10" s="9"/>
      <c r="AO10" s="9"/>
      <c r="AP10" s="68" t="str">
        <f>HLOOKUP(Introduction!$G$4,nametranslations,111,FALSE)</f>
        <v>Notes</v>
      </c>
      <c r="AQ10" s="341"/>
      <c r="AR10" s="341"/>
      <c r="AS10" s="341"/>
      <c r="AT10" s="341"/>
      <c r="AU10" s="341"/>
      <c r="AV10" s="341"/>
      <c r="AW10" s="342"/>
      <c r="AX10" s="9"/>
      <c r="AY10" s="9"/>
      <c r="AZ10" s="73"/>
      <c r="BJ10" s="73"/>
      <c r="BT10" s="73"/>
      <c r="BU10" s="343"/>
      <c r="BV10" s="343"/>
      <c r="BW10" s="343"/>
      <c r="BX10" s="343"/>
      <c r="BY10" s="343"/>
      <c r="BZ10" s="343"/>
      <c r="CA10" s="343"/>
      <c r="CD10" s="73"/>
      <c r="CN10" s="73"/>
      <c r="CX10" s="73"/>
      <c r="DH10" s="73"/>
      <c r="DR10" s="73"/>
      <c r="EB10" s="73"/>
      <c r="EL10" s="73"/>
      <c r="EV10" s="73"/>
      <c r="FF10" s="73"/>
      <c r="FP10" s="73"/>
      <c r="FZ10" s="73"/>
      <c r="GJ10" s="73"/>
      <c r="GT10" s="73"/>
      <c r="HD10" s="73"/>
      <c r="HN10" s="73"/>
      <c r="HX10" s="73"/>
      <c r="IH10" s="73"/>
      <c r="IR10" s="73"/>
    </row>
    <row r="11" spans="1:252" s="1" customFormat="1" ht="15.6" customHeight="1" x14ac:dyDescent="0.3">
      <c r="A11" s="598" t="str">
        <f ca="1">IF(ISBLANK('Data Summary'!A13),"",'Data Summary'!A13)</f>
        <v/>
      </c>
      <c r="B11" s="68"/>
      <c r="C11" s="48" t="str">
        <f>HLOOKUP(Introduction!$G$4,nametranslations,112,FALSE)</f>
        <v>Facility estimate used</v>
      </c>
      <c r="D11" s="29"/>
      <c r="E11" s="29"/>
      <c r="F11" s="29"/>
      <c r="G11" s="29"/>
      <c r="H11" s="29"/>
      <c r="I11" s="51"/>
      <c r="J11" s="9"/>
      <c r="K11" s="9"/>
      <c r="L11" s="68"/>
      <c r="M11" s="48" t="str">
        <f>HLOOKUP(Introduction!$G$4,nametranslations,112,FALSE)</f>
        <v>Facility estimate used</v>
      </c>
      <c r="N11" s="29"/>
      <c r="O11" s="29"/>
      <c r="P11" s="29"/>
      <c r="Q11" s="29"/>
      <c r="R11" s="29"/>
      <c r="S11" s="51"/>
      <c r="T11" s="9"/>
      <c r="U11" s="9"/>
      <c r="V11" s="68"/>
      <c r="W11" s="48" t="str">
        <f>HLOOKUP(Introduction!$G$4,nametranslations,112,FALSE)</f>
        <v>Facility estimate used</v>
      </c>
      <c r="X11" s="29"/>
      <c r="Y11" s="29"/>
      <c r="Z11" s="29"/>
      <c r="AA11" s="29"/>
      <c r="AB11" s="29"/>
      <c r="AC11" s="51"/>
      <c r="AD11" s="9"/>
      <c r="AE11" s="9"/>
      <c r="AF11" s="68"/>
      <c r="AG11" s="48" t="str">
        <f>HLOOKUP(Introduction!$G$4,nametranslations,112,FALSE)</f>
        <v>Facility estimate used</v>
      </c>
      <c r="AH11" s="29" t="s">
        <v>129</v>
      </c>
      <c r="AI11" s="29"/>
      <c r="AJ11" s="29"/>
      <c r="AK11" s="29"/>
      <c r="AL11" s="29"/>
      <c r="AM11" s="51"/>
      <c r="AN11" s="9"/>
      <c r="AO11" s="9"/>
      <c r="AP11" s="68"/>
      <c r="AQ11" s="48" t="str">
        <f>HLOOKUP(Introduction!$G$4,nametranslations,112,FALSE)</f>
        <v>Facility estimate used</v>
      </c>
      <c r="AR11" s="29"/>
      <c r="AS11" s="29"/>
      <c r="AT11" s="29"/>
      <c r="AU11" s="29"/>
      <c r="AV11" s="29"/>
      <c r="AW11" s="51"/>
      <c r="AX11" s="9"/>
      <c r="AY11" s="9"/>
      <c r="AZ11" s="73"/>
      <c r="BJ11" s="73"/>
      <c r="BT11" s="73"/>
      <c r="BU11" s="73"/>
      <c r="BV11" s="77"/>
      <c r="BW11" s="77"/>
      <c r="BX11" s="77"/>
      <c r="BY11" s="77"/>
      <c r="BZ11" s="77"/>
      <c r="CA11" s="77"/>
      <c r="CD11" s="73"/>
      <c r="CN11" s="73"/>
      <c r="CX11" s="73"/>
      <c r="DH11" s="73"/>
      <c r="DR11" s="73"/>
      <c r="EB11" s="73"/>
      <c r="EL11" s="73"/>
      <c r="EV11" s="73"/>
      <c r="FF11" s="73"/>
      <c r="FP11" s="73"/>
      <c r="FZ11" s="73"/>
      <c r="GJ11" s="73"/>
      <c r="GT11" s="73"/>
      <c r="HD11" s="73"/>
      <c r="HN11" s="73"/>
      <c r="HX11" s="73"/>
      <c r="IH11" s="73"/>
      <c r="IR11" s="73"/>
    </row>
    <row r="12" spans="1:252" s="1" customFormat="1" ht="15" customHeight="1" x14ac:dyDescent="0.3">
      <c r="A12" s="598" t="str">
        <f ca="1">IF(ISBLANK('Data Summary'!A14),"",'Data Summary'!A14)</f>
        <v/>
      </c>
      <c r="B12" s="68"/>
      <c r="C12" s="48" t="str">
        <f>HLOOKUP(Introduction!$G$4,nametranslations,128,FALSE)</f>
        <v>Facility with water estimate used</v>
      </c>
      <c r="D12" s="29" t="s">
        <v>135</v>
      </c>
      <c r="E12" s="29" t="s">
        <v>135</v>
      </c>
      <c r="F12" s="29" t="s">
        <v>135</v>
      </c>
      <c r="G12" s="29"/>
      <c r="H12" s="29"/>
      <c r="I12" s="50"/>
      <c r="J12" s="9"/>
      <c r="K12" s="9"/>
      <c r="L12" s="68"/>
      <c r="M12" s="48" t="str">
        <f>HLOOKUP(Introduction!$G$4,nametranslations,128,FALSE)</f>
        <v>Facility with water estimate used</v>
      </c>
      <c r="N12" s="29" t="s">
        <v>129</v>
      </c>
      <c r="O12" s="29"/>
      <c r="P12" s="29"/>
      <c r="Q12" s="29"/>
      <c r="R12" s="29"/>
      <c r="S12" s="50"/>
      <c r="T12" s="9"/>
      <c r="U12" s="9"/>
      <c r="V12" s="68"/>
      <c r="W12" s="48" t="str">
        <f>HLOOKUP(Introduction!$G$4,nametranslations,128,FALSE)</f>
        <v>Facility with water estimate used</v>
      </c>
      <c r="X12" s="29"/>
      <c r="Y12" s="29"/>
      <c r="Z12" s="29"/>
      <c r="AA12" s="29"/>
      <c r="AB12" s="29"/>
      <c r="AC12" s="50"/>
      <c r="AD12" s="9"/>
      <c r="AE12" s="9"/>
      <c r="AF12" s="68"/>
      <c r="AG12" s="48" t="str">
        <f>HLOOKUP(Introduction!$G$4,nametranslations,128,FALSE)</f>
        <v>Facility with water estimate used</v>
      </c>
      <c r="AH12" s="29"/>
      <c r="AI12" s="29"/>
      <c r="AJ12" s="29"/>
      <c r="AK12" s="29"/>
      <c r="AL12" s="29"/>
      <c r="AM12" s="50"/>
      <c r="AN12" s="9"/>
      <c r="AO12" s="9"/>
      <c r="AP12" s="68"/>
      <c r="AQ12" s="48" t="str">
        <f>HLOOKUP(Introduction!$G$4,nametranslations,128,FALSE)</f>
        <v>Facility with water estimate used</v>
      </c>
      <c r="AR12" s="29"/>
      <c r="AS12" s="29"/>
      <c r="AT12" s="29"/>
      <c r="AU12" s="29"/>
      <c r="AV12" s="29"/>
      <c r="AW12" s="50"/>
      <c r="AX12" s="9"/>
      <c r="AY12" s="9"/>
      <c r="AZ12" s="73"/>
      <c r="BJ12" s="73"/>
      <c r="BT12" s="73"/>
      <c r="BU12" s="73"/>
      <c r="BV12" s="77"/>
      <c r="BW12" s="77"/>
      <c r="BX12" s="77"/>
      <c r="BY12" s="77"/>
      <c r="BZ12" s="77"/>
      <c r="CA12" s="77"/>
      <c r="CD12" s="73"/>
      <c r="CN12" s="73"/>
      <c r="CX12" s="73"/>
      <c r="DH12" s="73"/>
      <c r="DR12" s="73"/>
      <c r="EB12" s="73"/>
      <c r="EL12" s="73"/>
      <c r="EV12" s="73"/>
      <c r="FF12" s="73"/>
      <c r="FP12" s="73"/>
      <c r="FZ12" s="73"/>
      <c r="GJ12" s="73"/>
      <c r="GT12" s="73"/>
      <c r="HD12" s="73"/>
      <c r="HN12" s="73"/>
      <c r="HX12" s="73"/>
      <c r="IH12" s="73"/>
      <c r="IR12" s="73"/>
    </row>
    <row r="13" spans="1:252" s="1" customFormat="1" ht="15" customHeight="1" x14ac:dyDescent="0.3">
      <c r="A13" s="598" t="str">
        <f ca="1">IF(ISBLANK('Data Summary'!A15),"",'Data Summary'!A15)</f>
        <v/>
      </c>
      <c r="B13" s="68"/>
      <c r="C13" s="48" t="str">
        <f>HLOOKUP(Introduction!$G$4,nametranslations,114,FALSE)</f>
        <v>Basic estimate used</v>
      </c>
      <c r="D13" s="29" t="s">
        <v>135</v>
      </c>
      <c r="E13" s="29" t="s">
        <v>135</v>
      </c>
      <c r="F13" s="29" t="s">
        <v>135</v>
      </c>
      <c r="G13" s="29"/>
      <c r="H13" s="29"/>
      <c r="I13" s="50"/>
      <c r="J13" s="9"/>
      <c r="K13" s="9"/>
      <c r="L13" s="68"/>
      <c r="M13" s="48" t="str">
        <f>HLOOKUP(Introduction!$G$4,nametranslations,114,FALSE)</f>
        <v>Basic estimate used</v>
      </c>
      <c r="N13" s="29" t="s">
        <v>129</v>
      </c>
      <c r="O13" s="29"/>
      <c r="P13" s="29"/>
      <c r="Q13" s="29"/>
      <c r="R13" s="29"/>
      <c r="S13" s="50"/>
      <c r="T13" s="9"/>
      <c r="U13" s="9"/>
      <c r="V13" s="68"/>
      <c r="W13" s="48" t="str">
        <f>HLOOKUP(Introduction!$G$4,nametranslations,114,FALSE)</f>
        <v>Basic estimate used</v>
      </c>
      <c r="X13" s="29" t="s">
        <v>129</v>
      </c>
      <c r="Y13" s="29"/>
      <c r="Z13" s="29"/>
      <c r="AA13" s="29"/>
      <c r="AB13" s="29"/>
      <c r="AC13" s="50"/>
      <c r="AD13" s="9"/>
      <c r="AE13" s="9"/>
      <c r="AF13" s="68"/>
      <c r="AG13" s="48" t="str">
        <f>HLOOKUP(Introduction!$G$4,nametranslations,114,FALSE)</f>
        <v>Basic estimate used</v>
      </c>
      <c r="AH13" s="29" t="s">
        <v>129</v>
      </c>
      <c r="AI13" s="29"/>
      <c r="AJ13" s="29"/>
      <c r="AK13" s="29"/>
      <c r="AL13" s="29"/>
      <c r="AM13" s="50"/>
      <c r="AN13" s="9"/>
      <c r="AO13" s="9"/>
      <c r="AP13" s="68"/>
      <c r="AQ13" s="48" t="str">
        <f>HLOOKUP(Introduction!$G$4,nametranslations,114,FALSE)</f>
        <v>Basic estimate used</v>
      </c>
      <c r="AR13" s="29" t="s">
        <v>129</v>
      </c>
      <c r="AS13" s="29"/>
      <c r="AT13" s="29"/>
      <c r="AU13" s="29"/>
      <c r="AV13" s="29"/>
      <c r="AW13" s="50"/>
      <c r="AX13" s="9"/>
      <c r="AY13" s="9"/>
      <c r="AZ13" s="73"/>
      <c r="BJ13" s="73"/>
      <c r="BT13" s="73"/>
      <c r="BU13" s="73"/>
      <c r="BV13" s="77"/>
      <c r="BW13" s="77"/>
      <c r="BX13" s="77"/>
      <c r="BY13" s="77"/>
      <c r="BZ13" s="77"/>
      <c r="CA13" s="77"/>
      <c r="CD13" s="73"/>
      <c r="CN13" s="73"/>
      <c r="CX13" s="73"/>
      <c r="DH13" s="73"/>
      <c r="DR13" s="73"/>
      <c r="EB13" s="73"/>
      <c r="EL13" s="73"/>
      <c r="EV13" s="73"/>
      <c r="FF13" s="73"/>
      <c r="FP13" s="73"/>
      <c r="FZ13" s="73"/>
      <c r="GJ13" s="73"/>
      <c r="GT13" s="73"/>
      <c r="HD13" s="73"/>
      <c r="HN13" s="73"/>
      <c r="HX13" s="73"/>
      <c r="IH13" s="73"/>
      <c r="IR13" s="73"/>
    </row>
    <row r="14" spans="1:252" ht="15.75" customHeight="1" x14ac:dyDescent="0.3">
      <c r="A14" s="598" t="str">
        <f ca="1">IF(ISBLANK('Data Summary'!A16),"",'Data Summary'!A16)</f>
        <v/>
      </c>
      <c r="B14" s="69"/>
      <c r="C14" s="48" t="str">
        <f>HLOOKUP(Introduction!$G$4,nametranslations,115,FALSE)</f>
        <v>Number of schools total</v>
      </c>
      <c r="D14" s="8"/>
      <c r="E14" s="8"/>
      <c r="F14" s="8"/>
      <c r="G14" s="36"/>
      <c r="H14" s="37"/>
      <c r="I14" s="38"/>
      <c r="J14" s="9"/>
      <c r="K14" s="9"/>
      <c r="L14" s="69"/>
      <c r="M14" s="48" t="str">
        <f>HLOOKUP(Introduction!$G$4,nametranslations,115,FALSE)</f>
        <v>Number of schools total</v>
      </c>
      <c r="N14" s="8"/>
      <c r="O14" s="8"/>
      <c r="P14" s="8"/>
      <c r="Q14" s="36"/>
      <c r="R14" s="37"/>
      <c r="S14" s="38"/>
      <c r="T14" s="9"/>
      <c r="U14" s="9"/>
      <c r="V14" s="69"/>
      <c r="W14" s="48" t="str">
        <f>HLOOKUP(Introduction!$G$4,nametranslations,115,FALSE)</f>
        <v>Number of schools total</v>
      </c>
      <c r="X14" s="8"/>
      <c r="Y14" s="8"/>
      <c r="Z14" s="8"/>
      <c r="AA14" s="36"/>
      <c r="AB14" s="37"/>
      <c r="AC14" s="38"/>
      <c r="AD14" s="9"/>
      <c r="AE14" s="9"/>
      <c r="AF14" s="69"/>
      <c r="AG14" s="48" t="str">
        <f>HLOOKUP(Introduction!$G$4,nametranslations,115,FALSE)</f>
        <v>Number of schools total</v>
      </c>
      <c r="AH14" s="35">
        <v>1364</v>
      </c>
      <c r="AI14" s="8"/>
      <c r="AJ14" s="8"/>
      <c r="AK14" s="36"/>
      <c r="AL14" s="37"/>
      <c r="AM14" s="38"/>
      <c r="AN14" s="9"/>
      <c r="AO14" s="9"/>
      <c r="AP14" s="69"/>
      <c r="AQ14" s="48" t="str">
        <f>HLOOKUP(Introduction!$G$4,nametranslations,115,FALSE)</f>
        <v>Number of schools total</v>
      </c>
      <c r="AR14" s="8"/>
      <c r="AS14" s="8"/>
      <c r="AT14" s="8"/>
      <c r="AU14" s="36"/>
      <c r="AV14" s="37"/>
      <c r="AW14" s="38"/>
      <c r="AX14" s="9"/>
      <c r="AY14" s="9"/>
      <c r="BV14" s="76"/>
      <c r="BW14" s="76"/>
      <c r="BX14" s="76"/>
      <c r="BY14" s="76"/>
      <c r="BZ14" s="76"/>
      <c r="CA14" s="76"/>
    </row>
    <row r="15" spans="1:252" ht="15.75" customHeight="1" thickBot="1" x14ac:dyDescent="0.35">
      <c r="A15" s="598" t="str">
        <f ca="1">IF(ISBLANK('Data Summary'!A17),"",'Data Summary'!A17)</f>
        <v/>
      </c>
      <c r="B15" s="70"/>
      <c r="C15" s="49" t="str">
        <f>HLOOKUP(Introduction!$G$4,nametranslations,116,FALSE)</f>
        <v>Number surveyed</v>
      </c>
      <c r="D15" s="40">
        <v>203</v>
      </c>
      <c r="E15" s="45"/>
      <c r="F15" s="45"/>
      <c r="G15" s="40"/>
      <c r="H15" s="40"/>
      <c r="I15" s="41"/>
      <c r="J15" s="21"/>
      <c r="K15" s="21"/>
      <c r="L15" s="70"/>
      <c r="M15" s="49" t="str">
        <f>HLOOKUP(Introduction!$G$4,nametranslations,116,FALSE)</f>
        <v>Number surveyed</v>
      </c>
      <c r="N15" s="40"/>
      <c r="O15" s="45"/>
      <c r="P15" s="45"/>
      <c r="Q15" s="40"/>
      <c r="R15" s="40"/>
      <c r="S15" s="41"/>
      <c r="T15" s="21"/>
      <c r="U15" s="21"/>
      <c r="V15" s="70"/>
      <c r="W15" s="49" t="str">
        <f>HLOOKUP(Introduction!$G$4,nametranslations,116,FALSE)</f>
        <v>Number surveyed</v>
      </c>
      <c r="X15" s="40"/>
      <c r="Y15" s="45"/>
      <c r="Z15" s="45"/>
      <c r="AA15" s="40"/>
      <c r="AB15" s="40"/>
      <c r="AC15" s="41"/>
      <c r="AD15" s="21"/>
      <c r="AE15" s="21"/>
      <c r="AF15" s="70"/>
      <c r="AG15" s="49" t="str">
        <f>HLOOKUP(Introduction!$G$4,nametranslations,116,FALSE)</f>
        <v>Number surveyed</v>
      </c>
      <c r="AH15" s="40">
        <v>550</v>
      </c>
      <c r="AI15" s="45"/>
      <c r="AJ15" s="45"/>
      <c r="AK15" s="40"/>
      <c r="AL15" s="40"/>
      <c r="AM15" s="41"/>
      <c r="AN15" s="21"/>
      <c r="AO15" s="21"/>
      <c r="AP15" s="70"/>
      <c r="AQ15" s="49" t="str">
        <f>HLOOKUP(Introduction!$G$4,nametranslations,116,FALSE)</f>
        <v>Number surveyed</v>
      </c>
      <c r="AR15" s="40"/>
      <c r="AS15" s="45"/>
      <c r="AT15" s="45"/>
      <c r="AU15" s="40"/>
      <c r="AV15" s="40"/>
      <c r="AW15" s="41"/>
      <c r="AX15" s="21"/>
      <c r="AY15" s="21"/>
      <c r="BV15" s="76"/>
      <c r="BW15" s="76"/>
      <c r="BX15" s="76"/>
      <c r="BY15" s="76"/>
      <c r="BZ15" s="76"/>
      <c r="CA15" s="76"/>
    </row>
    <row r="16" spans="1:252" x14ac:dyDescent="0.3">
      <c r="A16" s="598" t="str">
        <f ca="1">IF(ISBLANK('Data Summary'!A18),"",'Data Summary'!A18)</f>
        <v/>
      </c>
    </row>
    <row r="17" spans="1:1" x14ac:dyDescent="0.3">
      <c r="A17" s="598" t="str">
        <f ca="1">IF(ISBLANK('Data Summary'!A19),"",'Data Summary'!A19)</f>
        <v/>
      </c>
    </row>
    <row r="18" spans="1:1" x14ac:dyDescent="0.3">
      <c r="A18" s="598" t="str">
        <f ca="1">IF(ISBLANK('Data Summary'!A20),"",'Data Summary'!A20)</f>
        <v/>
      </c>
    </row>
    <row r="19" spans="1:1" x14ac:dyDescent="0.3">
      <c r="A19" s="598" t="str">
        <f ca="1">IF(ISBLANK('Data Summary'!A21),"",'Data Summary'!A21)</f>
        <v/>
      </c>
    </row>
    <row r="20" spans="1:1" x14ac:dyDescent="0.3">
      <c r="A20" s="598" t="str">
        <f ca="1">IF(ISBLANK('Data Summary'!A22),"",'Data Summary'!A22)</f>
        <v/>
      </c>
    </row>
    <row r="21" spans="1:1" x14ac:dyDescent="0.3">
      <c r="A21" s="598" t="str">
        <f ca="1">IF(ISBLANK('Data Summary'!A23),"",'Data Summary'!A23)</f>
        <v/>
      </c>
    </row>
    <row r="22" spans="1:1" x14ac:dyDescent="0.3">
      <c r="A22" s="598" t="str">
        <f ca="1">IF(ISBLANK('Data Summary'!A24),"",'Data Summary'!A24)</f>
        <v/>
      </c>
    </row>
    <row r="23" spans="1:1" x14ac:dyDescent="0.3">
      <c r="A23" s="598" t="str">
        <f ca="1">IF(ISBLANK('Data Summary'!A25),"",'Data Summary'!A25)</f>
        <v/>
      </c>
    </row>
    <row r="24" spans="1:1" x14ac:dyDescent="0.3">
      <c r="A24" s="598" t="str">
        <f ca="1">IF(ISBLANK('Data Summary'!A26),"",'Data Summary'!A26)</f>
        <v/>
      </c>
    </row>
    <row r="25" spans="1:1" x14ac:dyDescent="0.3">
      <c r="A25" s="598" t="str">
        <f ca="1">IF(ISBLANK('Data Summary'!A27),"",'Data Summary'!A27)</f>
        <v/>
      </c>
    </row>
    <row r="26" spans="1:1" x14ac:dyDescent="0.3">
      <c r="A26" s="598" t="str">
        <f ca="1">IF(ISBLANK('Data Summary'!A28),"",'Data Summary'!A28)</f>
        <v/>
      </c>
    </row>
    <row r="27" spans="1:1" x14ac:dyDescent="0.3">
      <c r="A27" s="183" t="str">
        <f ca="1">IF(ISBLANK('Data Summary'!A29),"",'Data Summary'!A29)</f>
        <v/>
      </c>
    </row>
    <row r="28" spans="1:1" x14ac:dyDescent="0.3">
      <c r="A28" s="183" t="str">
        <f ca="1">IF(ISBLANK('Data Summary'!A30),"",'Data Summary'!A30)</f>
        <v/>
      </c>
    </row>
    <row r="29" spans="1:1" x14ac:dyDescent="0.3">
      <c r="A29" s="183" t="str">
        <f ca="1">IF(ISBLANK('Data Summary'!A31),"",'Data Summary'!A31)</f>
        <v/>
      </c>
    </row>
    <row r="30" spans="1:1" x14ac:dyDescent="0.3">
      <c r="A30" s="183" t="str">
        <f ca="1">IF(ISBLANK('Data Summary'!A32),"",'Data Summary'!A32)</f>
        <v/>
      </c>
    </row>
    <row r="31" spans="1:1" x14ac:dyDescent="0.3">
      <c r="A31" s="183" t="str">
        <f ca="1">IF(ISBLANK('Data Summary'!A33),"",'Data Summary'!A33)</f>
        <v/>
      </c>
    </row>
    <row r="32" spans="1:1"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sheetData>
  <mergeCells count="7">
    <mergeCell ref="C10:I10"/>
    <mergeCell ref="BU10:CA10"/>
    <mergeCell ref="AG10:AM10"/>
    <mergeCell ref="A2:A3"/>
    <mergeCell ref="W10:AC10"/>
    <mergeCell ref="M10:S10"/>
    <mergeCell ref="AQ10:AW10"/>
  </mergeCells>
  <hyperlinks>
    <hyperlink ref="A4" location="myrangeH0" display="myrangeH0" xr:uid="{CBAE33E7-DF35-4E6D-ACCC-E6158CAFAFE8}"/>
    <hyperlink ref="A5" location="myrangeH1" display="myrangeH1" xr:uid="{D4E1216D-0B72-4FE9-8C47-8D6EE889E587}"/>
    <hyperlink ref="A6" location="myrangeH2" display="myrangeH2" xr:uid="{6AFCC69D-640C-43C7-8D20-CADDD9BD6FDD}"/>
    <hyperlink ref="A7" location="myrangeH3" display="myrangeH3" xr:uid="{65A03C19-4C58-4627-ABE4-B2E3DF3ECCAB}"/>
    <hyperlink ref="A8" location="myrangeH4" display="myrangeH4" xr:uid="{A737E0C0-589B-4B6C-9701-F0B3CEE26E62}"/>
    <hyperlink ref="A9" location="myrangeH5" display="myrangeH5" xr:uid="{B17E0DB9-DF5C-4EB3-8662-C5F950183FD4}"/>
    <hyperlink ref="A10" location="myrangeH6" display="myrangeH6" xr:uid="{6F1660BB-176C-4348-A3A4-8EACA4324105}"/>
    <hyperlink ref="A11" location="myrangeH7" display="myrangeH7" xr:uid="{25555756-3BF3-4E98-9BF9-2D317FE82175}"/>
    <hyperlink ref="A12" location="myrangeH8" display="myrangeH8" xr:uid="{6FD46C6E-E7DA-4476-81CB-9667F5AA09EA}"/>
    <hyperlink ref="A13" location="myrangeH9" display="myrangeH9" xr:uid="{DDC63D1A-9271-4684-97D1-068DFEBDD4D7}"/>
    <hyperlink ref="A14" location="myrangeH10" display="myrangeH10" xr:uid="{E9D7E305-1760-4A02-A8EA-18795DFB73A1}"/>
    <hyperlink ref="A15" location="myrangeH11" display="myrangeH11" xr:uid="{BDC67497-EDBF-49E9-BF03-54342DDCC21C}"/>
    <hyperlink ref="A16" location="myrangeH12" display="myrangeH12" xr:uid="{1D761E44-CF55-42F3-A76B-733F838B7BDB}"/>
    <hyperlink ref="A17" location="myrangeH13" display="myrangeH13" xr:uid="{46F9A445-5F1E-4933-9F45-894EB37E100B}"/>
    <hyperlink ref="A18" location="myrangeH14" display="myrangeH14" xr:uid="{13619272-EA77-4FC0-AF46-6110E22A4791}"/>
    <hyperlink ref="A19" location="myrangeH15" display="myrangeH15" xr:uid="{4C4D38BC-F966-44BD-9A99-5028174EBFFC}"/>
    <hyperlink ref="A20" location="myrangeH16" display="myrangeH16" xr:uid="{71A36AC3-0D09-4726-931E-EE576672532E}"/>
    <hyperlink ref="A21" location="myrangeH17" display="myrangeH17" xr:uid="{D8EFC44B-B235-43E3-84A7-B2E99446BBF0}"/>
    <hyperlink ref="A22" location="myrangeH18" display="myrangeH18" xr:uid="{72C70E4B-57FC-446D-903D-5D0F34CAFEFC}"/>
    <hyperlink ref="A23" location="myrangeH19" display="myrangeH19" xr:uid="{A543E5A1-9A8D-4B0B-BB4E-F2A005AD4396}"/>
    <hyperlink ref="A24" location="myrangeH20" display="myrangeH20" xr:uid="{E6CAC969-E07E-4B04-B8C9-3D1F76B7B11F}"/>
    <hyperlink ref="A25" location="myrangeH21" display="myrangeH21" xr:uid="{B407A536-C743-43E9-98DA-799488017F14}"/>
    <hyperlink ref="A26" location="myrangeH22" display="myrangeH22" xr:uid="{03475AC1-5B32-4682-80CD-ABC6F33219C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2"/>
    <col min="3" max="7" width="11.69921875" style="62" customWidth="1"/>
    <col min="8" max="16384" width="9" style="62"/>
  </cols>
  <sheetData>
    <row r="2" spans="2:7" ht="21" x14ac:dyDescent="0.25">
      <c r="B2" s="58" t="str">
        <f>+Introduction!C7</f>
        <v>Croatia</v>
      </c>
      <c r="C2" s="59"/>
      <c r="D2" s="60"/>
      <c r="E2" s="60"/>
      <c r="F2" s="60"/>
      <c r="G2" s="61"/>
    </row>
    <row r="3" spans="2:7" ht="13.2" customHeight="1" x14ac:dyDescent="0.25">
      <c r="B3" s="580" t="str">
        <f>HLOOKUP(Introduction!$G$4,nametranslations,129,FALSE)</f>
        <v>POPULATION OF SCHOOL AGE CHILDREN</v>
      </c>
      <c r="C3" s="580" t="str">
        <f ca="1">HLOOKUP([1]Introduction!$G$4,nametranslations,152,FALSE)</f>
        <v>Definition</v>
      </c>
      <c r="D3" s="580" t="str">
        <f ca="1">HLOOKUP([1]Introduction!$G$4,nametranslations,152,FALSE)</f>
        <v>Definition</v>
      </c>
      <c r="E3" s="580" t="str">
        <f ca="1">HLOOKUP([1]Introduction!$G$4,nametranslations,152,FALSE)</f>
        <v>Definition</v>
      </c>
      <c r="F3" s="580" t="str">
        <f ca="1">HLOOKUP([1]Introduction!$G$4,nametranslations,152,FALSE)</f>
        <v>Definition</v>
      </c>
      <c r="G3" s="581" t="str">
        <f ca="1">HLOOKUP([1]Introduction!$G$4,nametranslations,152,FALSE)</f>
        <v>Definition</v>
      </c>
    </row>
    <row r="4" spans="2:7" x14ac:dyDescent="0.25">
      <c r="B4" s="582" t="str">
        <f>HLOOKUP(Introduction!$G$4,nametranslations,72,FALSE)</f>
        <v>Year</v>
      </c>
      <c r="C4" s="582" t="str">
        <f>HLOOKUP(Introduction!$G$4,nametranslations,130,FALSE)</f>
        <v>Total (a)</v>
      </c>
      <c r="D4" s="582" t="str">
        <f>HLOOKUP(Introduction!$G$4,nametranslations,131,FALSE)</f>
        <v>Urban % (b)</v>
      </c>
      <c r="E4" s="582" t="str">
        <f>HLOOKUP(Introduction!$G$4,nametranslations,132,FALSE)</f>
        <v>Pre-Primary (c)</v>
      </c>
      <c r="F4" s="582" t="str">
        <f>HLOOKUP(Introduction!$G$4,nametranslations,133,FALSE)</f>
        <v>Primary (c)</v>
      </c>
      <c r="G4" s="582" t="str">
        <f>HLOOKUP(Introduction!$G$4,nametranslations,134,FALSE)</f>
        <v>Secondary (c)</v>
      </c>
    </row>
    <row r="5" spans="2:7" x14ac:dyDescent="0.25">
      <c r="B5" s="184">
        <v>2000</v>
      </c>
      <c r="C5" s="328">
        <v>830133</v>
      </c>
      <c r="D5" s="210">
        <v>53.428001403808594</v>
      </c>
      <c r="E5" s="329">
        <v>189964</v>
      </c>
      <c r="F5" s="330">
        <v>199700</v>
      </c>
      <c r="G5" s="331">
        <v>440469</v>
      </c>
    </row>
    <row r="6" spans="2:7" x14ac:dyDescent="0.25">
      <c r="B6" s="185">
        <v>2001</v>
      </c>
      <c r="C6" s="211">
        <v>813150</v>
      </c>
      <c r="D6" s="212">
        <v>53.641998291015625</v>
      </c>
      <c r="E6" s="213">
        <v>192929</v>
      </c>
      <c r="F6" s="214">
        <v>192721</v>
      </c>
      <c r="G6" s="215">
        <v>427500</v>
      </c>
    </row>
    <row r="7" spans="2:7" ht="13.2" customHeight="1" x14ac:dyDescent="0.25">
      <c r="B7" s="186">
        <v>2002</v>
      </c>
      <c r="C7" s="216">
        <v>808135</v>
      </c>
      <c r="D7" s="217">
        <v>53.810001373291016</v>
      </c>
      <c r="E7" s="218">
        <v>193477</v>
      </c>
      <c r="F7" s="219">
        <v>191680</v>
      </c>
      <c r="G7" s="220">
        <v>422978</v>
      </c>
    </row>
    <row r="8" spans="2:7" x14ac:dyDescent="0.25">
      <c r="B8" s="187">
        <v>2003</v>
      </c>
      <c r="C8" s="221">
        <v>799466</v>
      </c>
      <c r="D8" s="222">
        <v>53.978996276855469</v>
      </c>
      <c r="E8" s="223">
        <v>190635</v>
      </c>
      <c r="F8" s="224">
        <v>190126</v>
      </c>
      <c r="G8" s="225">
        <v>418705</v>
      </c>
    </row>
    <row r="9" spans="2:7" x14ac:dyDescent="0.25">
      <c r="B9" s="188">
        <v>2004</v>
      </c>
      <c r="C9" s="226">
        <v>787521</v>
      </c>
      <c r="D9" s="227">
        <v>54.146999359130859</v>
      </c>
      <c r="E9" s="228">
        <v>183822</v>
      </c>
      <c r="F9" s="229">
        <v>194114</v>
      </c>
      <c r="G9" s="230">
        <v>409585</v>
      </c>
    </row>
    <row r="10" spans="2:7" x14ac:dyDescent="0.25">
      <c r="B10" s="189">
        <v>2005</v>
      </c>
      <c r="C10" s="231">
        <v>775413</v>
      </c>
      <c r="D10" s="232">
        <v>54.31500244140625</v>
      </c>
      <c r="E10" s="233">
        <v>175585</v>
      </c>
      <c r="F10" s="234">
        <v>195977</v>
      </c>
      <c r="G10" s="235">
        <v>403851</v>
      </c>
    </row>
    <row r="11" spans="2:7" x14ac:dyDescent="0.25">
      <c r="B11" s="190">
        <v>2006</v>
      </c>
      <c r="C11" s="236">
        <v>764613</v>
      </c>
      <c r="D11" s="237">
        <v>54.483001708984375</v>
      </c>
      <c r="E11" s="238">
        <v>168964</v>
      </c>
      <c r="F11" s="239">
        <v>195954</v>
      </c>
      <c r="G11" s="240">
        <v>399695</v>
      </c>
    </row>
    <row r="12" spans="2:7" x14ac:dyDescent="0.25">
      <c r="B12" s="191">
        <v>2007</v>
      </c>
      <c r="C12" s="241">
        <v>754028</v>
      </c>
      <c r="D12" s="242">
        <v>54.650997161865234</v>
      </c>
      <c r="E12" s="243">
        <v>164277</v>
      </c>
      <c r="F12" s="244">
        <v>192880</v>
      </c>
      <c r="G12" s="245">
        <v>396871</v>
      </c>
    </row>
    <row r="13" spans="2:7" x14ac:dyDescent="0.25">
      <c r="B13" s="192">
        <v>2008</v>
      </c>
      <c r="C13" s="246">
        <v>743259</v>
      </c>
      <c r="D13" s="247">
        <v>54.819000244140625</v>
      </c>
      <c r="E13" s="248">
        <v>161462</v>
      </c>
      <c r="F13" s="249">
        <v>186201</v>
      </c>
      <c r="G13" s="250">
        <v>395596</v>
      </c>
    </row>
    <row r="14" spans="2:7" x14ac:dyDescent="0.25">
      <c r="B14" s="193">
        <v>2009</v>
      </c>
      <c r="C14" s="251">
        <v>736360</v>
      </c>
      <c r="D14" s="252">
        <v>54.98699951171875</v>
      </c>
      <c r="E14" s="253">
        <v>162934</v>
      </c>
      <c r="F14" s="254">
        <v>177793</v>
      </c>
      <c r="G14" s="255">
        <v>395633</v>
      </c>
    </row>
    <row r="15" spans="2:7" x14ac:dyDescent="0.25">
      <c r="B15" s="194">
        <v>2010</v>
      </c>
      <c r="C15" s="256">
        <v>727605</v>
      </c>
      <c r="D15" s="257">
        <v>55.154998779296875</v>
      </c>
      <c r="E15" s="258">
        <v>164005</v>
      </c>
      <c r="F15" s="259">
        <v>170746</v>
      </c>
      <c r="G15" s="260">
        <v>392854</v>
      </c>
    </row>
    <row r="16" spans="2:7" x14ac:dyDescent="0.25">
      <c r="B16" s="195">
        <v>2011</v>
      </c>
      <c r="C16" s="261">
        <v>717530</v>
      </c>
      <c r="D16" s="262">
        <v>55.321998596191406</v>
      </c>
      <c r="E16" s="263">
        <v>165343</v>
      </c>
      <c r="F16" s="264">
        <v>165338</v>
      </c>
      <c r="G16" s="265">
        <v>386849</v>
      </c>
    </row>
    <row r="17" spans="2:7" x14ac:dyDescent="0.25">
      <c r="B17" s="196">
        <v>2012</v>
      </c>
      <c r="C17" s="266">
        <v>713352</v>
      </c>
      <c r="D17" s="267">
        <v>55.506004333496094</v>
      </c>
      <c r="E17" s="268">
        <v>168068</v>
      </c>
      <c r="F17" s="269">
        <v>162026</v>
      </c>
      <c r="G17" s="270">
        <v>383258</v>
      </c>
    </row>
    <row r="18" spans="2:7" x14ac:dyDescent="0.25">
      <c r="B18" s="197">
        <v>2013</v>
      </c>
      <c r="C18" s="271">
        <v>704297</v>
      </c>
      <c r="D18" s="272">
        <v>55.706001281738281</v>
      </c>
      <c r="E18" s="273">
        <v>169306</v>
      </c>
      <c r="F18" s="274">
        <v>162594</v>
      </c>
      <c r="G18" s="275">
        <v>372397</v>
      </c>
    </row>
    <row r="19" spans="2:7" x14ac:dyDescent="0.25">
      <c r="B19" s="198">
        <v>2014</v>
      </c>
      <c r="C19" s="276">
        <v>694374</v>
      </c>
      <c r="D19" s="277">
        <v>55.923004150390625</v>
      </c>
      <c r="E19" s="278">
        <v>170559</v>
      </c>
      <c r="F19" s="279">
        <v>162594</v>
      </c>
      <c r="G19" s="280">
        <v>361221</v>
      </c>
    </row>
    <row r="20" spans="2:7" x14ac:dyDescent="0.25">
      <c r="B20" s="199">
        <v>2015</v>
      </c>
      <c r="C20" s="281">
        <v>682296</v>
      </c>
      <c r="D20" s="282">
        <v>56.155002593994141</v>
      </c>
      <c r="E20" s="283">
        <v>169333</v>
      </c>
      <c r="F20" s="284">
        <v>163186</v>
      </c>
      <c r="G20" s="285">
        <v>349777</v>
      </c>
    </row>
    <row r="21" spans="2:7" x14ac:dyDescent="0.25">
      <c r="B21" s="200">
        <v>2016</v>
      </c>
      <c r="C21" s="286">
        <v>667424</v>
      </c>
      <c r="D21" s="287">
        <v>56.402999877929688</v>
      </c>
      <c r="E21" s="288">
        <v>166414</v>
      </c>
      <c r="F21" s="289">
        <v>164508</v>
      </c>
      <c r="G21" s="290">
        <v>336502</v>
      </c>
    </row>
    <row r="22" spans="2:7" x14ac:dyDescent="0.25">
      <c r="B22" s="201">
        <v>2017</v>
      </c>
      <c r="C22" s="291">
        <v>650549</v>
      </c>
      <c r="D22" s="292">
        <v>56.666999816894531</v>
      </c>
      <c r="E22" s="293">
        <v>160238</v>
      </c>
      <c r="F22" s="294">
        <v>164216</v>
      </c>
      <c r="G22" s="295">
        <v>326095</v>
      </c>
    </row>
    <row r="23" spans="2:7" x14ac:dyDescent="0.25">
      <c r="B23" s="202">
        <v>2018</v>
      </c>
      <c r="C23" s="296">
        <v>634580</v>
      </c>
      <c r="D23" s="297">
        <v>56.946998596191406</v>
      </c>
      <c r="E23" s="298">
        <v>154261</v>
      </c>
      <c r="F23" s="299">
        <v>163570</v>
      </c>
      <c r="G23" s="300">
        <v>316749</v>
      </c>
    </row>
    <row r="24" spans="2:7" x14ac:dyDescent="0.25">
      <c r="B24" s="203">
        <v>2019</v>
      </c>
      <c r="C24" s="301">
        <v>620616</v>
      </c>
      <c r="D24" s="302">
        <v>57.242000579833984</v>
      </c>
      <c r="E24" s="303">
        <v>149508</v>
      </c>
      <c r="F24" s="304">
        <v>160943</v>
      </c>
      <c r="G24" s="305">
        <v>310165</v>
      </c>
    </row>
    <row r="25" spans="2:7" x14ac:dyDescent="0.25">
      <c r="B25" s="204">
        <v>2020</v>
      </c>
      <c r="C25" s="306">
        <v>609782</v>
      </c>
      <c r="D25" s="307">
        <v>57.552997589111328</v>
      </c>
      <c r="E25" s="308">
        <v>144871</v>
      </c>
      <c r="F25" s="309">
        <v>157432</v>
      </c>
      <c r="G25" s="310">
        <v>307479</v>
      </c>
    </row>
    <row r="26" spans="2:7" x14ac:dyDescent="0.25">
      <c r="B26" s="205">
        <v>2021</v>
      </c>
      <c r="C26" s="311">
        <v>602126</v>
      </c>
      <c r="D26" s="312">
        <v>57.877998352050781</v>
      </c>
      <c r="E26" s="313">
        <v>141764</v>
      </c>
      <c r="F26" s="314">
        <v>152041</v>
      </c>
      <c r="G26" s="315">
        <v>308321</v>
      </c>
    </row>
    <row r="27" spans="2:7" x14ac:dyDescent="0.25">
      <c r="B27" s="206">
        <v>2022</v>
      </c>
      <c r="C27" s="316">
        <v>598269</v>
      </c>
      <c r="D27" s="317">
        <v>58.218997955322266</v>
      </c>
      <c r="E27" s="318">
        <v>140473</v>
      </c>
      <c r="F27" s="319">
        <v>148301</v>
      </c>
      <c r="G27" s="320">
        <v>309495</v>
      </c>
    </row>
    <row r="28" spans="2:7" x14ac:dyDescent="0.25">
      <c r="B28" s="207">
        <v>2023</v>
      </c>
      <c r="C28" s="321">
        <v>596892</v>
      </c>
      <c r="D28" s="322">
        <v>58.574996948242188</v>
      </c>
      <c r="E28" s="323">
        <v>140699</v>
      </c>
      <c r="F28" s="324">
        <v>145795</v>
      </c>
      <c r="G28" s="325">
        <v>310398</v>
      </c>
    </row>
    <row r="29" spans="2:7" x14ac:dyDescent="0.25">
      <c r="B29" s="208">
        <v>2024</v>
      </c>
      <c r="C29" s="332">
        <v>578705</v>
      </c>
      <c r="D29" s="326">
        <v>58.944999694824219</v>
      </c>
      <c r="E29" s="333">
        <v>140378</v>
      </c>
      <c r="F29" s="334">
        <v>144711</v>
      </c>
      <c r="G29" s="335">
        <v>293616</v>
      </c>
    </row>
    <row r="30" spans="2:7" x14ac:dyDescent="0.25">
      <c r="B30" s="209">
        <v>2025</v>
      </c>
      <c r="C30" s="336">
        <v>568229</v>
      </c>
      <c r="D30" s="327">
        <v>59.328998565673828</v>
      </c>
      <c r="E30" s="337">
        <v>138311</v>
      </c>
      <c r="F30" s="338">
        <v>142420</v>
      </c>
      <c r="G30" s="339">
        <v>287497</v>
      </c>
    </row>
    <row r="31" spans="2:7" x14ac:dyDescent="0.25">
      <c r="B31" s="113">
        <v>2026</v>
      </c>
      <c r="C31" s="167"/>
      <c r="D31" s="168"/>
      <c r="E31" s="169"/>
      <c r="F31" s="170"/>
      <c r="G31" s="171"/>
    </row>
    <row r="32" spans="2:7" x14ac:dyDescent="0.25">
      <c r="B32" s="112">
        <v>2027</v>
      </c>
      <c r="C32" s="167"/>
      <c r="D32" s="168"/>
      <c r="E32" s="169"/>
      <c r="F32" s="170"/>
      <c r="G32" s="171"/>
    </row>
    <row r="33" spans="2:7" x14ac:dyDescent="0.25">
      <c r="B33" s="113">
        <v>2028</v>
      </c>
      <c r="C33" s="167"/>
      <c r="D33" s="168"/>
      <c r="E33" s="169"/>
      <c r="F33" s="170"/>
      <c r="G33" s="171"/>
    </row>
    <row r="34" spans="2:7" x14ac:dyDescent="0.25">
      <c r="B34" s="112">
        <v>2029</v>
      </c>
      <c r="C34" s="167"/>
      <c r="D34" s="168"/>
      <c r="E34" s="169"/>
      <c r="F34" s="170"/>
      <c r="G34" s="171"/>
    </row>
    <row r="35" spans="2:7" x14ac:dyDescent="0.25">
      <c r="B35" s="113">
        <v>2030</v>
      </c>
      <c r="C35" s="117"/>
      <c r="D35" s="114"/>
      <c r="E35" s="118"/>
      <c r="F35" s="115"/>
      <c r="G35" s="116"/>
    </row>
    <row r="36" spans="2:7" ht="15.6" x14ac:dyDescent="0.25">
      <c r="B36" s="627" t="str">
        <f>HLOOKUP(Introduction!$G$4,nametranslations,135,FALSE)</f>
        <v>(a) Calculated by summing pre-primary, primary and secondary school age populations</v>
      </c>
      <c r="G36" s="63"/>
    </row>
    <row r="37" spans="2:7" ht="15.6" x14ac:dyDescent="0.25">
      <c r="B37" s="627" t="str">
        <f>HLOOKUP(Introduction!$G$4,nametranslations,136,FALSE)</f>
        <v>(b) Percentage of population residing in urban areas, Source: UN Population Division (2018)</v>
      </c>
    </row>
    <row r="38" spans="2:7" ht="15.6" x14ac:dyDescent="0.25">
      <c r="B38" s="627" t="str">
        <f>HLOOKUP(Introduction!$G$4,nametranslations,137,FALSE)</f>
        <v>(c) Source: UNESCO Institute for Statistics (2025)</v>
      </c>
    </row>
    <row r="39" spans="2:7" x14ac:dyDescent="0.25">
      <c r="B39" s="628" t="str">
        <f>HLOOKUP(Introduction!$G$4,nametranslations,138,FALSE)</f>
        <v>Values in grey text are imputed based on linear regression</v>
      </c>
    </row>
    <row r="41" spans="2:7" x14ac:dyDescent="0.25">
      <c r="B41" s="64"/>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8F4D0-E983-4B4C-979F-A968CA7C0410}">
  <sheetPr codeName="Sheet1">
    <tabColor rgb="FFEAEAEA"/>
  </sheetPr>
  <dimension ref="B2:C15"/>
  <sheetViews>
    <sheetView showGridLines="0" zoomScaleNormal="100" workbookViewId="0"/>
  </sheetViews>
  <sheetFormatPr defaultRowHeight="15.6" x14ac:dyDescent="0.3"/>
  <cols>
    <col min="1" max="1" width="1.59765625" style="584" customWidth="1"/>
    <col min="2" max="2" width="15.59765625" style="584" customWidth="1"/>
    <col min="3" max="3" width="90.69921875" style="586" customWidth="1"/>
    <col min="4" max="16384" width="8.796875" style="584"/>
  </cols>
  <sheetData>
    <row r="2" spans="2:3" ht="48.75" customHeight="1" x14ac:dyDescent="0.3">
      <c r="B2" s="583"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3" t="str">
        <f ca="1">HLOOKUP([1]Introduction!$G$4,nametranslations,72,FALSE)</f>
        <v>Year</v>
      </c>
    </row>
    <row r="3" spans="2:3" ht="6" customHeight="1" x14ac:dyDescent="0.3">
      <c r="B3" s="585"/>
    </row>
    <row r="4" spans="2:3" ht="30" customHeight="1" x14ac:dyDescent="0.3">
      <c r="B4" s="587" t="s">
        <v>166</v>
      </c>
      <c r="C4" s="588" t="str">
        <f>HLOOKUP(Introduction!$G$4,nametranslations,141,FALSE)</f>
        <v>The Excel spreadsheet has a series of tabs but for ease of reference the front page includes links to the key tabs.</v>
      </c>
    </row>
    <row r="5" spans="2:3" ht="50.25" customHeight="1" x14ac:dyDescent="0.3">
      <c r="B5" s="587" t="s">
        <v>47</v>
      </c>
      <c r="C5" s="588"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7" t="s">
        <v>168</v>
      </c>
      <c r="C6" s="588"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7" t="s">
        <v>170</v>
      </c>
      <c r="C7" s="588"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7" t="s">
        <v>117</v>
      </c>
      <c r="C8" s="588"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7" t="s">
        <v>172</v>
      </c>
      <c r="C9" s="588"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7" t="s">
        <v>121</v>
      </c>
      <c r="C10" s="588" t="str">
        <f>HLOOKUP(Introduction!$G$4,nametranslations,147,FALSE)</f>
        <v>This tab provides estimates for school age population by school level from the UNESCO Institute for Statistics and the urban proportion of the total population from the UN Population Division.</v>
      </c>
    </row>
    <row r="11" spans="2:3" s="591" customFormat="1" ht="6.75" customHeight="1" x14ac:dyDescent="0.3">
      <c r="B11" s="589"/>
      <c r="C11" s="590"/>
    </row>
    <row r="12" spans="2:3" s="593" customFormat="1" ht="10.199999999999999" x14ac:dyDescent="0.2">
      <c r="B12" s="592" t="str">
        <f>HLOOKUP(Introduction!$G$4,nametranslations,148,FALSE)</f>
        <v xml:space="preserve">Country files are available for each country with data on the JMP website: https://washdata.org/data/downloads </v>
      </c>
    </row>
    <row r="13" spans="2:3" x14ac:dyDescent="0.3">
      <c r="B13" s="592" t="str">
        <f>HLOOKUP(Introduction!$G$4,nametranslations,149,FALSE)</f>
        <v>The JMP releases updated estimates every 2 years following consultations with national authorities: https://washdata.org/how-we-work/jmp-country-consultation</v>
      </c>
    </row>
    <row r="14" spans="2:3" x14ac:dyDescent="0.3">
      <c r="B14" s="594" t="str">
        <f>HLOOKUP(Introduction!$G$4,nametranslations,150,FALSE)</f>
        <v>Data flows in the country file</v>
      </c>
    </row>
    <row r="15" spans="2:3" ht="90.75" customHeight="1" x14ac:dyDescent="0.3">
      <c r="B15" s="595"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5"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9FB76979-4EB6-4082-BE51-A363DAE3C749}"/>
    <hyperlink ref="B13" r:id="rId2" display="The JMP releases updated estimates every 2 years following consultations with national authorities: https://washdata.org/how-we-work/jmp-country-consultation" xr:uid="{800BB782-6E4A-4467-8C50-3C842F01277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2026-09-10T07:22:35Z</dcterms:modified>
</cp:coreProperties>
</file>